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mc:AlternateContent xmlns:mc="http://schemas.openxmlformats.org/markup-compatibility/2006">
    <mc:Choice Requires="x15">
      <x15ac:absPath xmlns:x15ac="http://schemas.microsoft.com/office/spreadsheetml/2010/11/ac" url="C:\Users\ckamombe\Desktop\New\"/>
    </mc:Choice>
  </mc:AlternateContent>
  <bookViews>
    <workbookView xWindow="0" yWindow="0" windowWidth="7476" windowHeight="2664" tabRatio="930" firstSheet="20" activeTab="27"/>
  </bookViews>
  <sheets>
    <sheet name="Cell Referencing" sheetId="130" r:id="rId1"/>
    <sheet name="Font &amp; Formatting, Shortcuts" sheetId="131" r:id="rId2"/>
    <sheet name="Paste Special" sheetId="132" r:id="rId3"/>
    <sheet name="Data Sort" sheetId="79" r:id="rId4"/>
    <sheet name="Data Filter" sheetId="80" r:id="rId5"/>
    <sheet name="Conditional Formatting" sheetId="77" r:id="rId6"/>
    <sheet name="S1 Case Study" sheetId="133" r:id="rId7"/>
    <sheet name="Basic Formulas" sheetId="122" r:id="rId8"/>
    <sheet name="Logical Functions 1" sheetId="81" r:id="rId9"/>
    <sheet name="Logical Functions 2" sheetId="138" r:id="rId10"/>
    <sheet name="Statistical Functions" sheetId="82" r:id="rId11"/>
    <sheet name="Date &amp; Text Functions" sheetId="120" r:id="rId12"/>
    <sheet name="Lookup Functions" sheetId="84" r:id="rId13"/>
    <sheet name="Lookup Data" sheetId="85" r:id="rId14"/>
    <sheet name="S2 Case Study" sheetId="136" r:id="rId15"/>
    <sheet name="Chart 1" sheetId="91" r:id="rId16"/>
    <sheet name="Chart 2" sheetId="125" r:id="rId17"/>
    <sheet name="Pivot Table" sheetId="95" r:id="rId18"/>
    <sheet name="Printing &amp; Protection" sheetId="134" r:id="rId19"/>
    <sheet name="Other Tools" sheetId="140" r:id="rId20"/>
    <sheet name="S3 Case Study" sheetId="135" r:id="rId21"/>
    <sheet name="Advanced Data Filter" sheetId="113" r:id="rId22"/>
    <sheet name="Go To Special" sheetId="109" r:id="rId23"/>
    <sheet name="Advanced Conditional Formatting" sheetId="106" r:id="rId24"/>
    <sheet name="Financial Functions" sheetId="139" r:id="rId25"/>
    <sheet name="Statistical Functions " sheetId="141" r:id="rId26"/>
    <sheet name="Dynamic Lookup" sheetId="142" r:id="rId27"/>
    <sheet name="S4 Case Study" sheetId="144" r:id="rId28"/>
    <sheet name="Goal Seek" sheetId="87" r:id="rId29"/>
    <sheet name="Data Table" sheetId="88" r:id="rId30"/>
    <sheet name="Scenario Manager" sheetId="89" r:id="rId31"/>
    <sheet name="Solver" sheetId="121" r:id="rId32"/>
    <sheet name="Chart 3" sheetId="93" r:id="rId33"/>
    <sheet name="Chart 4" sheetId="94" r:id="rId34"/>
    <sheet name="Pivot Dashboards" sheetId="145" r:id="rId35"/>
    <sheet name="Management Dashboards" sheetId="119" r:id="rId36"/>
    <sheet name="S5 Case Study" sheetId="90" r:id="rId37"/>
    <sheet name="Record Macro" sheetId="99" r:id="rId38"/>
    <sheet name="Record Macro (2)" sheetId="110" r:id="rId39"/>
    <sheet name="Record Macro (3)" sheetId="111" r:id="rId40"/>
    <sheet name="VBA" sheetId="100" r:id="rId41"/>
    <sheet name="S6 Case Study" sheetId="137" r:id="rId42"/>
    <sheet name="Shortcuts" sheetId="101" r:id="rId43"/>
  </sheets>
  <externalReferences>
    <externalReference r:id="rId44"/>
  </externalReferences>
  <definedNames>
    <definedName name="_xlnm._FilterDatabase" localSheetId="23" hidden="1">'Advanced Conditional Formatting'!$A$7:$F$157</definedName>
    <definedName name="_xlnm._FilterDatabase" localSheetId="21" hidden="1">'Advanced Data Filter'!$A$13:$J$1773</definedName>
    <definedName name="_xlnm._FilterDatabase" localSheetId="5" hidden="1">'Conditional Formatting'!$J$8:$L$158</definedName>
    <definedName name="_xlnm._FilterDatabase" localSheetId="4" hidden="1">'Data Filter'!$A$6:$F$81</definedName>
    <definedName name="_xlnm._FilterDatabase" localSheetId="3" hidden="1">'Data Sort'!$A$9:$F$81</definedName>
    <definedName name="_xlnm._FilterDatabase" localSheetId="22" hidden="1">'Go To Special'!$A$6:$E$6</definedName>
    <definedName name="_xlnm._FilterDatabase" localSheetId="34" hidden="1">'Pivot Dashboards'!$A$3:$Y$1002</definedName>
    <definedName name="_xlnm._FilterDatabase" localSheetId="17" hidden="1">'Pivot Table'!$A$10:$K$1770</definedName>
    <definedName name="_xlnm._FilterDatabase" localSheetId="6" hidden="1">'S1 Case Study'!$A$16:$R$1016</definedName>
    <definedName name="_xlnm._FilterDatabase" localSheetId="27" hidden="1">'S4 Case Study'!$A$16:$S$1016</definedName>
    <definedName name="_xlnm._FilterDatabase" localSheetId="10" hidden="1">'Statistical Functions'!$A$5:$E$255</definedName>
    <definedName name="bank2">'Lookup Data'!$A$5:$P$255</definedName>
    <definedName name="bank3">'Lookup Functions'!$A$26:$AP$31</definedName>
    <definedName name="_xlnm.Criteria" localSheetId="21">'Advanced Data Filter'!$A$6:$G$8</definedName>
    <definedName name="_xlnm.Criteria" localSheetId="6">'S1 Case Study'!$O$12:$P$12</definedName>
    <definedName name="_xlnm.Criteria" localSheetId="27">'S4 Case Study'!$A$11:$S$13</definedName>
    <definedName name="Date">'Dynamic Lookup'!$A$58:$A$307</definedName>
    <definedName name="fullTable">'Dynamic Lookup'!$A$58:$H$307</definedName>
    <definedName name="sales">'Basic Formulas'!$F$19</definedName>
    <definedName name="solver_cvg" localSheetId="31" hidden="1">0.0001</definedName>
    <definedName name="solver_drv" localSheetId="31" hidden="1">1</definedName>
    <definedName name="solver_eng" localSheetId="31" hidden="1">1</definedName>
    <definedName name="solver_est" localSheetId="31" hidden="1">1</definedName>
    <definedName name="solver_itr" localSheetId="31" hidden="1">2147483647</definedName>
    <definedName name="solver_lhs1" localSheetId="31" hidden="1">Solver!$C$16:$F$16</definedName>
    <definedName name="solver_lhs2" localSheetId="31" hidden="1">Solver!$M$17</definedName>
    <definedName name="solver_lhs3" localSheetId="31" hidden="1">Solver!$M$18</definedName>
    <definedName name="solver_lhs4" localSheetId="31" hidden="1">Solver!$M$19</definedName>
    <definedName name="solver_lhs5" localSheetId="31" hidden="1">Solver!$M$20</definedName>
    <definedName name="solver_lhs6" localSheetId="31" hidden="1">Solver!$M$21</definedName>
    <definedName name="solver_mip" localSheetId="31" hidden="1">2147483647</definedName>
    <definedName name="solver_mni" localSheetId="31" hidden="1">30</definedName>
    <definedName name="solver_mrt" localSheetId="31" hidden="1">0.075</definedName>
    <definedName name="solver_msl" localSheetId="31" hidden="1">2</definedName>
    <definedName name="solver_neg" localSheetId="31" hidden="1">1</definedName>
    <definedName name="solver_nod" localSheetId="31" hidden="1">2147483647</definedName>
    <definedName name="solver_num" localSheetId="31" hidden="1">0</definedName>
    <definedName name="solver_nwt" localSheetId="31" hidden="1">1</definedName>
    <definedName name="solver_pre" localSheetId="31" hidden="1">0.000001</definedName>
    <definedName name="solver_rbv" localSheetId="31" hidden="1">1</definedName>
    <definedName name="solver_rel1" localSheetId="31" hidden="1">4</definedName>
    <definedName name="solver_rel2" localSheetId="31" hidden="1">1</definedName>
    <definedName name="solver_rel3" localSheetId="31" hidden="1">3</definedName>
    <definedName name="solver_rel4" localSheetId="31" hidden="1">1</definedName>
    <definedName name="solver_rel5" localSheetId="31" hidden="1">3</definedName>
    <definedName name="solver_rel6" localSheetId="31" hidden="1">1</definedName>
    <definedName name="solver_rhs1" localSheetId="31" hidden="1">integer</definedName>
    <definedName name="solver_rhs2" localSheetId="31" hidden="1">Solver!$O$17</definedName>
    <definedName name="solver_rhs3" localSheetId="31" hidden="1">Solver!$O$18</definedName>
    <definedName name="solver_rhs4" localSheetId="31" hidden="1">Solver!$O$19</definedName>
    <definedName name="solver_rhs5" localSheetId="31" hidden="1">Solver!$O$20</definedName>
    <definedName name="solver_rhs6" localSheetId="31" hidden="1">Solver!$O$21</definedName>
    <definedName name="solver_rlx" localSheetId="31" hidden="1">2</definedName>
    <definedName name="solver_rsd" localSheetId="31" hidden="1">0</definedName>
    <definedName name="solver_scl" localSheetId="31" hidden="1">1</definedName>
    <definedName name="solver_sho" localSheetId="31" hidden="1">2</definedName>
    <definedName name="solver_ssz" localSheetId="31" hidden="1">100</definedName>
    <definedName name="solver_tim" localSheetId="31" hidden="1">2147483647</definedName>
    <definedName name="solver_tol" localSheetId="31" hidden="1">0.01</definedName>
    <definedName name="solver_typ" localSheetId="31" hidden="1">1</definedName>
    <definedName name="solver_val" localSheetId="31" hidden="1">0</definedName>
    <definedName name="solver_ver" localSheetId="31" hidden="1">3</definedName>
    <definedName name="tell">'Basic Formulas'!$G$19</definedName>
    <definedName name="Test">'Basic Formulas'!$D$19</definedName>
    <definedName name="Titles">'Dynamic Lookup'!$A$58:$H$58</definedName>
  </definedNames>
  <calcPr calcId="152511"/>
  <fileRecoveryPr repairLoad="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9" i="144" l="1"/>
  <c r="E8" i="144"/>
  <c r="D9" i="144"/>
  <c r="D8" i="144"/>
  <c r="C9" i="144"/>
  <c r="C8" i="144"/>
  <c r="R20" i="136"/>
  <c r="R21" i="136"/>
  <c r="R22" i="136"/>
  <c r="R23" i="136"/>
  <c r="R24" i="136"/>
  <c r="R25" i="136"/>
  <c r="R26" i="136"/>
  <c r="R27" i="136"/>
  <c r="R28" i="136"/>
  <c r="R29" i="136"/>
  <c r="R30" i="136"/>
  <c r="R31" i="136"/>
  <c r="R32" i="136"/>
  <c r="R33" i="136"/>
  <c r="R34" i="136"/>
  <c r="R35" i="136"/>
  <c r="R36" i="136"/>
  <c r="R37" i="136"/>
  <c r="R38" i="136"/>
  <c r="R39" i="136"/>
  <c r="R40" i="136"/>
  <c r="R41" i="136"/>
  <c r="R42" i="136"/>
  <c r="R43" i="136"/>
  <c r="R44" i="136"/>
  <c r="R45" i="136"/>
  <c r="R46" i="136"/>
  <c r="R47" i="136"/>
  <c r="R48" i="136"/>
  <c r="R49" i="136"/>
  <c r="R50" i="136"/>
  <c r="R51" i="136"/>
  <c r="R52" i="136"/>
  <c r="R53" i="136"/>
  <c r="R54" i="136"/>
  <c r="R55" i="136"/>
  <c r="R56" i="136"/>
  <c r="R57" i="136"/>
  <c r="R58" i="136"/>
  <c r="R59" i="136"/>
  <c r="R60" i="136"/>
  <c r="R61" i="136"/>
  <c r="R62" i="136"/>
  <c r="R63" i="136"/>
  <c r="R64" i="136"/>
  <c r="R65" i="136"/>
  <c r="R66" i="136"/>
  <c r="R67" i="136"/>
  <c r="R68" i="136"/>
  <c r="R69" i="136"/>
  <c r="R70" i="136"/>
  <c r="R71" i="136"/>
  <c r="R72" i="136"/>
  <c r="R73" i="136"/>
  <c r="R74" i="136"/>
  <c r="R75" i="136"/>
  <c r="R76" i="136"/>
  <c r="R77" i="136"/>
  <c r="R78" i="136"/>
  <c r="R79" i="136"/>
  <c r="R80" i="136"/>
  <c r="R81" i="136"/>
  <c r="R82" i="136"/>
  <c r="R83" i="136"/>
  <c r="R84" i="136"/>
  <c r="R85" i="136"/>
  <c r="R86" i="136"/>
  <c r="R87" i="136"/>
  <c r="R88" i="136"/>
  <c r="R89" i="136"/>
  <c r="R90" i="136"/>
  <c r="R91" i="136"/>
  <c r="R92" i="136"/>
  <c r="R93" i="136"/>
  <c r="R94" i="136"/>
  <c r="R95" i="136"/>
  <c r="R96" i="136"/>
  <c r="R97" i="136"/>
  <c r="R98" i="136"/>
  <c r="R99" i="136"/>
  <c r="R100" i="136"/>
  <c r="R101" i="136"/>
  <c r="R102" i="136"/>
  <c r="R103" i="136"/>
  <c r="R104" i="136"/>
  <c r="R105" i="136"/>
  <c r="R106" i="136"/>
  <c r="R107" i="136"/>
  <c r="R108" i="136"/>
  <c r="R109" i="136"/>
  <c r="R110" i="136"/>
  <c r="R111" i="136"/>
  <c r="R112" i="136"/>
  <c r="R113" i="136"/>
  <c r="R114" i="136"/>
  <c r="R115" i="136"/>
  <c r="R116" i="136"/>
  <c r="R117" i="136"/>
  <c r="R118" i="136"/>
  <c r="R119" i="136"/>
  <c r="R120" i="136"/>
  <c r="R121" i="136"/>
  <c r="R122" i="136"/>
  <c r="R123" i="136"/>
  <c r="R124" i="136"/>
  <c r="R125" i="136"/>
  <c r="R126" i="136"/>
  <c r="R127" i="136"/>
  <c r="R128" i="136"/>
  <c r="R129" i="136"/>
  <c r="R130" i="136"/>
  <c r="R131" i="136"/>
  <c r="R132" i="136"/>
  <c r="R133" i="136"/>
  <c r="R134" i="136"/>
  <c r="R135" i="136"/>
  <c r="R136" i="136"/>
  <c r="R137" i="136"/>
  <c r="R138" i="136"/>
  <c r="R139" i="136"/>
  <c r="R140" i="136"/>
  <c r="R141" i="136"/>
  <c r="R142" i="136"/>
  <c r="R143" i="136"/>
  <c r="R144" i="136"/>
  <c r="R145" i="136"/>
  <c r="R146" i="136"/>
  <c r="R147" i="136"/>
  <c r="R148" i="136"/>
  <c r="R149" i="136"/>
  <c r="R150" i="136"/>
  <c r="R151" i="136"/>
  <c r="R152" i="136"/>
  <c r="R153" i="136"/>
  <c r="R154" i="136"/>
  <c r="R155" i="136"/>
  <c r="R156" i="136"/>
  <c r="R157" i="136"/>
  <c r="R158" i="136"/>
  <c r="R159" i="136"/>
  <c r="R160" i="136"/>
  <c r="R161" i="136"/>
  <c r="R162" i="136"/>
  <c r="R163" i="136"/>
  <c r="R164" i="136"/>
  <c r="R165" i="136"/>
  <c r="R166" i="136"/>
  <c r="R167" i="136"/>
  <c r="R168" i="136"/>
  <c r="R169" i="136"/>
  <c r="R170" i="136"/>
  <c r="R171" i="136"/>
  <c r="R172" i="136"/>
  <c r="R173" i="136"/>
  <c r="R174" i="136"/>
  <c r="R175" i="136"/>
  <c r="R176" i="136"/>
  <c r="R177" i="136"/>
  <c r="R178" i="136"/>
  <c r="R179" i="136"/>
  <c r="R180" i="136"/>
  <c r="R181" i="136"/>
  <c r="R182" i="136"/>
  <c r="R183" i="136"/>
  <c r="R184" i="136"/>
  <c r="R185" i="136"/>
  <c r="R186" i="136"/>
  <c r="R187" i="136"/>
  <c r="R188" i="136"/>
  <c r="R189" i="136"/>
  <c r="R190" i="136"/>
  <c r="R191" i="136"/>
  <c r="R192" i="136"/>
  <c r="R193" i="136"/>
  <c r="R194" i="136"/>
  <c r="R195" i="136"/>
  <c r="R196" i="136"/>
  <c r="R197" i="136"/>
  <c r="R198" i="136"/>
  <c r="R199" i="136"/>
  <c r="R200" i="136"/>
  <c r="R201" i="136"/>
  <c r="R202" i="136"/>
  <c r="R203" i="136"/>
  <c r="R204" i="136"/>
  <c r="R205" i="136"/>
  <c r="R206" i="136"/>
  <c r="R207" i="136"/>
  <c r="R208" i="136"/>
  <c r="R209" i="136"/>
  <c r="R210" i="136"/>
  <c r="R211" i="136"/>
  <c r="R212" i="136"/>
  <c r="R213" i="136"/>
  <c r="R214" i="136"/>
  <c r="R215" i="136"/>
  <c r="R216" i="136"/>
  <c r="R217" i="136"/>
  <c r="R218" i="136"/>
  <c r="R219" i="136"/>
  <c r="R220" i="136"/>
  <c r="R221" i="136"/>
  <c r="R222" i="136"/>
  <c r="R223" i="136"/>
  <c r="R224" i="136"/>
  <c r="R225" i="136"/>
  <c r="R226" i="136"/>
  <c r="R227" i="136"/>
  <c r="R228" i="136"/>
  <c r="R229" i="136"/>
  <c r="R230" i="136"/>
  <c r="R231" i="136"/>
  <c r="R232" i="136"/>
  <c r="R233" i="136"/>
  <c r="R234" i="136"/>
  <c r="R235" i="136"/>
  <c r="R236" i="136"/>
  <c r="R237" i="136"/>
  <c r="R238" i="136"/>
  <c r="R239" i="136"/>
  <c r="R240" i="136"/>
  <c r="R241" i="136"/>
  <c r="R242" i="136"/>
  <c r="R243" i="136"/>
  <c r="R244" i="136"/>
  <c r="R245" i="136"/>
  <c r="R246" i="136"/>
  <c r="R247" i="136"/>
  <c r="R248" i="136"/>
  <c r="R249" i="136"/>
  <c r="R250" i="136"/>
  <c r="R251" i="136"/>
  <c r="R252" i="136"/>
  <c r="R253" i="136"/>
  <c r="R254" i="136"/>
  <c r="R255" i="136"/>
  <c r="R256" i="136"/>
  <c r="R257" i="136"/>
  <c r="R258" i="136"/>
  <c r="R259" i="136"/>
  <c r="R260" i="136"/>
  <c r="R261" i="136"/>
  <c r="R262" i="136"/>
  <c r="R263" i="136"/>
  <c r="R264" i="136"/>
  <c r="R265" i="136"/>
  <c r="R266" i="136"/>
  <c r="R267" i="136"/>
  <c r="R268" i="136"/>
  <c r="R269" i="136"/>
  <c r="R270" i="136"/>
  <c r="R271" i="136"/>
  <c r="R272" i="136"/>
  <c r="R273" i="136"/>
  <c r="R274" i="136"/>
  <c r="R275" i="136"/>
  <c r="R276" i="136"/>
  <c r="R277" i="136"/>
  <c r="R278" i="136"/>
  <c r="R279" i="136"/>
  <c r="R280" i="136"/>
  <c r="R281" i="136"/>
  <c r="R282" i="136"/>
  <c r="R283" i="136"/>
  <c r="R284" i="136"/>
  <c r="R285" i="136"/>
  <c r="R286" i="136"/>
  <c r="R287" i="136"/>
  <c r="R288" i="136"/>
  <c r="R289" i="136"/>
  <c r="R290" i="136"/>
  <c r="R291" i="136"/>
  <c r="R292" i="136"/>
  <c r="R293" i="136"/>
  <c r="R294" i="136"/>
  <c r="R295" i="136"/>
  <c r="R296" i="136"/>
  <c r="R297" i="136"/>
  <c r="R298" i="136"/>
  <c r="R299" i="136"/>
  <c r="R300" i="136"/>
  <c r="R301" i="136"/>
  <c r="R302" i="136"/>
  <c r="R303" i="136"/>
  <c r="R304" i="136"/>
  <c r="R305" i="136"/>
  <c r="R306" i="136"/>
  <c r="R307" i="136"/>
  <c r="R308" i="136"/>
  <c r="R309" i="136"/>
  <c r="R310" i="136"/>
  <c r="R311" i="136"/>
  <c r="R312" i="136"/>
  <c r="R313" i="136"/>
  <c r="R314" i="136"/>
  <c r="R315" i="136"/>
  <c r="R316" i="136"/>
  <c r="R317" i="136"/>
  <c r="R318" i="136"/>
  <c r="R319" i="136"/>
  <c r="R320" i="136"/>
  <c r="R321" i="136"/>
  <c r="R322" i="136"/>
  <c r="R323" i="136"/>
  <c r="R324" i="136"/>
  <c r="R325" i="136"/>
  <c r="R326" i="136"/>
  <c r="R327" i="136"/>
  <c r="R328" i="136"/>
  <c r="R329" i="136"/>
  <c r="R330" i="136"/>
  <c r="R331" i="136"/>
  <c r="R332" i="136"/>
  <c r="R333" i="136"/>
  <c r="R334" i="136"/>
  <c r="R335" i="136"/>
  <c r="R336" i="136"/>
  <c r="R337" i="136"/>
  <c r="R338" i="136"/>
  <c r="R339" i="136"/>
  <c r="R340" i="136"/>
  <c r="R341" i="136"/>
  <c r="R342" i="136"/>
  <c r="R343" i="136"/>
  <c r="R344" i="136"/>
  <c r="R345" i="136"/>
  <c r="R346" i="136"/>
  <c r="R347" i="136"/>
  <c r="R348" i="136"/>
  <c r="R349" i="136"/>
  <c r="R350" i="136"/>
  <c r="R351" i="136"/>
  <c r="R352" i="136"/>
  <c r="R353" i="136"/>
  <c r="R354" i="136"/>
  <c r="R355" i="136"/>
  <c r="R356" i="136"/>
  <c r="R357" i="136"/>
  <c r="R358" i="136"/>
  <c r="R359" i="136"/>
  <c r="R360" i="136"/>
  <c r="R361" i="136"/>
  <c r="R362" i="136"/>
  <c r="R363" i="136"/>
  <c r="R364" i="136"/>
  <c r="R365" i="136"/>
  <c r="R366" i="136"/>
  <c r="R367" i="136"/>
  <c r="R368" i="136"/>
  <c r="R369" i="136"/>
  <c r="R370" i="136"/>
  <c r="R371" i="136"/>
  <c r="R372" i="136"/>
  <c r="R373" i="136"/>
  <c r="R374" i="136"/>
  <c r="R375" i="136"/>
  <c r="R376" i="136"/>
  <c r="R377" i="136"/>
  <c r="R378" i="136"/>
  <c r="R379" i="136"/>
  <c r="R380" i="136"/>
  <c r="R381" i="136"/>
  <c r="R382" i="136"/>
  <c r="R383" i="136"/>
  <c r="R384" i="136"/>
  <c r="R385" i="136"/>
  <c r="R386" i="136"/>
  <c r="R387" i="136"/>
  <c r="R388" i="136"/>
  <c r="R389" i="136"/>
  <c r="R390" i="136"/>
  <c r="R391" i="136"/>
  <c r="R392" i="136"/>
  <c r="R393" i="136"/>
  <c r="R394" i="136"/>
  <c r="R395" i="136"/>
  <c r="R396" i="136"/>
  <c r="R397" i="136"/>
  <c r="R398" i="136"/>
  <c r="R399" i="136"/>
  <c r="R400" i="136"/>
  <c r="R401" i="136"/>
  <c r="R402" i="136"/>
  <c r="R403" i="136"/>
  <c r="R404" i="136"/>
  <c r="R405" i="136"/>
  <c r="R406" i="136"/>
  <c r="R407" i="136"/>
  <c r="R408" i="136"/>
  <c r="R409" i="136"/>
  <c r="R410" i="136"/>
  <c r="R411" i="136"/>
  <c r="R412" i="136"/>
  <c r="R413" i="136"/>
  <c r="R414" i="136"/>
  <c r="R415" i="136"/>
  <c r="R416" i="136"/>
  <c r="R417" i="136"/>
  <c r="R418" i="136"/>
  <c r="R419" i="136"/>
  <c r="R420" i="136"/>
  <c r="R421" i="136"/>
  <c r="R422" i="136"/>
  <c r="R423" i="136"/>
  <c r="R424" i="136"/>
  <c r="R425" i="136"/>
  <c r="R426" i="136"/>
  <c r="R427" i="136"/>
  <c r="R428" i="136"/>
  <c r="R429" i="136"/>
  <c r="R430" i="136"/>
  <c r="R431" i="136"/>
  <c r="R432" i="136"/>
  <c r="R433" i="136"/>
  <c r="R434" i="136"/>
  <c r="R435" i="136"/>
  <c r="R436" i="136"/>
  <c r="R437" i="136"/>
  <c r="R438" i="136"/>
  <c r="R439" i="136"/>
  <c r="R440" i="136"/>
  <c r="R441" i="136"/>
  <c r="R442" i="136"/>
  <c r="R443" i="136"/>
  <c r="R444" i="136"/>
  <c r="R445" i="136"/>
  <c r="R446" i="136"/>
  <c r="R447" i="136"/>
  <c r="R448" i="136"/>
  <c r="R449" i="136"/>
  <c r="R450" i="136"/>
  <c r="R451" i="136"/>
  <c r="R452" i="136"/>
  <c r="R453" i="136"/>
  <c r="R454" i="136"/>
  <c r="R455" i="136"/>
  <c r="R456" i="136"/>
  <c r="R457" i="136"/>
  <c r="R458" i="136"/>
  <c r="R459" i="136"/>
  <c r="R460" i="136"/>
  <c r="R461" i="136"/>
  <c r="R462" i="136"/>
  <c r="R463" i="136"/>
  <c r="R464" i="136"/>
  <c r="R465" i="136"/>
  <c r="R466" i="136"/>
  <c r="R467" i="136"/>
  <c r="R468" i="136"/>
  <c r="R469" i="136"/>
  <c r="R470" i="136"/>
  <c r="R471" i="136"/>
  <c r="R472" i="136"/>
  <c r="R473" i="136"/>
  <c r="R474" i="136"/>
  <c r="R475" i="136"/>
  <c r="R476" i="136"/>
  <c r="R477" i="136"/>
  <c r="R478" i="136"/>
  <c r="R479" i="136"/>
  <c r="R480" i="136"/>
  <c r="R481" i="136"/>
  <c r="R482" i="136"/>
  <c r="R483" i="136"/>
  <c r="R484" i="136"/>
  <c r="R485" i="136"/>
  <c r="R486" i="136"/>
  <c r="R487" i="136"/>
  <c r="R488" i="136"/>
  <c r="R489" i="136"/>
  <c r="R490" i="136"/>
  <c r="R491" i="136"/>
  <c r="R492" i="136"/>
  <c r="R493" i="136"/>
  <c r="R494" i="136"/>
  <c r="R495" i="136"/>
  <c r="R496" i="136"/>
  <c r="R497" i="136"/>
  <c r="R498" i="136"/>
  <c r="R499" i="136"/>
  <c r="R500" i="136"/>
  <c r="R501" i="136"/>
  <c r="R502" i="136"/>
  <c r="R503" i="136"/>
  <c r="R504" i="136"/>
  <c r="R505" i="136"/>
  <c r="R506" i="136"/>
  <c r="R507" i="136"/>
  <c r="R508" i="136"/>
  <c r="R509" i="136"/>
  <c r="R510" i="136"/>
  <c r="R511" i="136"/>
  <c r="R512" i="136"/>
  <c r="R513" i="136"/>
  <c r="R514" i="136"/>
  <c r="R515" i="136"/>
  <c r="R516" i="136"/>
  <c r="R517" i="136"/>
  <c r="R518" i="136"/>
  <c r="R519" i="136"/>
  <c r="R520" i="136"/>
  <c r="R521" i="136"/>
  <c r="R522" i="136"/>
  <c r="R523" i="136"/>
  <c r="R524" i="136"/>
  <c r="R525" i="136"/>
  <c r="R526" i="136"/>
  <c r="R527" i="136"/>
  <c r="R528" i="136"/>
  <c r="R529" i="136"/>
  <c r="R530" i="136"/>
  <c r="R531" i="136"/>
  <c r="R532" i="136"/>
  <c r="R533" i="136"/>
  <c r="R534" i="136"/>
  <c r="R535" i="136"/>
  <c r="R536" i="136"/>
  <c r="R537" i="136"/>
  <c r="R538" i="136"/>
  <c r="R539" i="136"/>
  <c r="R540" i="136"/>
  <c r="R541" i="136"/>
  <c r="R542" i="136"/>
  <c r="R543" i="136"/>
  <c r="R544" i="136"/>
  <c r="R545" i="136"/>
  <c r="R546" i="136"/>
  <c r="R547" i="136"/>
  <c r="R548" i="136"/>
  <c r="R549" i="136"/>
  <c r="R550" i="136"/>
  <c r="R551" i="136"/>
  <c r="R552" i="136"/>
  <c r="R553" i="136"/>
  <c r="R554" i="136"/>
  <c r="R555" i="136"/>
  <c r="R556" i="136"/>
  <c r="R557" i="136"/>
  <c r="R558" i="136"/>
  <c r="R559" i="136"/>
  <c r="R560" i="136"/>
  <c r="R561" i="136"/>
  <c r="R562" i="136"/>
  <c r="R563" i="136"/>
  <c r="R564" i="136"/>
  <c r="R565" i="136"/>
  <c r="R566" i="136"/>
  <c r="R567" i="136"/>
  <c r="R568" i="136"/>
  <c r="R569" i="136"/>
  <c r="R570" i="136"/>
  <c r="R571" i="136"/>
  <c r="R572" i="136"/>
  <c r="R573" i="136"/>
  <c r="R574" i="136"/>
  <c r="R575" i="136"/>
  <c r="R576" i="136"/>
  <c r="R577" i="136"/>
  <c r="R578" i="136"/>
  <c r="R579" i="136"/>
  <c r="R580" i="136"/>
  <c r="R581" i="136"/>
  <c r="R582" i="136"/>
  <c r="R583" i="136"/>
  <c r="R584" i="136"/>
  <c r="R585" i="136"/>
  <c r="R586" i="136"/>
  <c r="R587" i="136"/>
  <c r="R588" i="136"/>
  <c r="R589" i="136"/>
  <c r="R590" i="136"/>
  <c r="R591" i="136"/>
  <c r="R592" i="136"/>
  <c r="R593" i="136"/>
  <c r="R594" i="136"/>
  <c r="R595" i="136"/>
  <c r="R596" i="136"/>
  <c r="R597" i="136"/>
  <c r="R598" i="136"/>
  <c r="R599" i="136"/>
  <c r="R600" i="136"/>
  <c r="R601" i="136"/>
  <c r="R602" i="136"/>
  <c r="R603" i="136"/>
  <c r="R604" i="136"/>
  <c r="R605" i="136"/>
  <c r="R606" i="136"/>
  <c r="R607" i="136"/>
  <c r="R608" i="136"/>
  <c r="R609" i="136"/>
  <c r="R610" i="136"/>
  <c r="R611" i="136"/>
  <c r="R612" i="136"/>
  <c r="R613" i="136"/>
  <c r="R614" i="136"/>
  <c r="R615" i="136"/>
  <c r="R616" i="136"/>
  <c r="R617" i="136"/>
  <c r="R618" i="136"/>
  <c r="R619" i="136"/>
  <c r="R620" i="136"/>
  <c r="R621" i="136"/>
  <c r="R622" i="136"/>
  <c r="R623" i="136"/>
  <c r="R624" i="136"/>
  <c r="R625" i="136"/>
  <c r="R626" i="136"/>
  <c r="R627" i="136"/>
  <c r="R628" i="136"/>
  <c r="R629" i="136"/>
  <c r="R630" i="136"/>
  <c r="R631" i="136"/>
  <c r="R632" i="136"/>
  <c r="R633" i="136"/>
  <c r="R634" i="136"/>
  <c r="R635" i="136"/>
  <c r="R636" i="136"/>
  <c r="R637" i="136"/>
  <c r="R638" i="136"/>
  <c r="R639" i="136"/>
  <c r="R640" i="136"/>
  <c r="R641" i="136"/>
  <c r="R642" i="136"/>
  <c r="R643" i="136"/>
  <c r="R644" i="136"/>
  <c r="R645" i="136"/>
  <c r="R646" i="136"/>
  <c r="R647" i="136"/>
  <c r="R648" i="136"/>
  <c r="R649" i="136"/>
  <c r="R650" i="136"/>
  <c r="R651" i="136"/>
  <c r="R652" i="136"/>
  <c r="R653" i="136"/>
  <c r="R654" i="136"/>
  <c r="R655" i="136"/>
  <c r="R656" i="136"/>
  <c r="R657" i="136"/>
  <c r="R658" i="136"/>
  <c r="R659" i="136"/>
  <c r="R660" i="136"/>
  <c r="R661" i="136"/>
  <c r="R662" i="136"/>
  <c r="R663" i="136"/>
  <c r="R664" i="136"/>
  <c r="R665" i="136"/>
  <c r="R666" i="136"/>
  <c r="R667" i="136"/>
  <c r="R668" i="136"/>
  <c r="R669" i="136"/>
  <c r="R670" i="136"/>
  <c r="R671" i="136"/>
  <c r="R672" i="136"/>
  <c r="R673" i="136"/>
  <c r="R674" i="136"/>
  <c r="R675" i="136"/>
  <c r="R676" i="136"/>
  <c r="R677" i="136"/>
  <c r="R678" i="136"/>
  <c r="R679" i="136"/>
  <c r="R680" i="136"/>
  <c r="R681" i="136"/>
  <c r="R682" i="136"/>
  <c r="R683" i="136"/>
  <c r="R684" i="136"/>
  <c r="R685" i="136"/>
  <c r="R686" i="136"/>
  <c r="R687" i="136"/>
  <c r="R688" i="136"/>
  <c r="R689" i="136"/>
  <c r="R690" i="136"/>
  <c r="R691" i="136"/>
  <c r="R692" i="136"/>
  <c r="R693" i="136"/>
  <c r="R694" i="136"/>
  <c r="R695" i="136"/>
  <c r="R696" i="136"/>
  <c r="R697" i="136"/>
  <c r="R698" i="136"/>
  <c r="R699" i="136"/>
  <c r="R700" i="136"/>
  <c r="R701" i="136"/>
  <c r="R702" i="136"/>
  <c r="R703" i="136"/>
  <c r="R704" i="136"/>
  <c r="R705" i="136"/>
  <c r="R706" i="136"/>
  <c r="R707" i="136"/>
  <c r="R708" i="136"/>
  <c r="R709" i="136"/>
  <c r="R710" i="136"/>
  <c r="R711" i="136"/>
  <c r="R712" i="136"/>
  <c r="R713" i="136"/>
  <c r="R714" i="136"/>
  <c r="R715" i="136"/>
  <c r="R716" i="136"/>
  <c r="R717" i="136"/>
  <c r="R718" i="136"/>
  <c r="R719" i="136"/>
  <c r="R720" i="136"/>
  <c r="R721" i="136"/>
  <c r="R722" i="136"/>
  <c r="R723" i="136"/>
  <c r="R724" i="136"/>
  <c r="R725" i="136"/>
  <c r="R726" i="136"/>
  <c r="R727" i="136"/>
  <c r="R728" i="136"/>
  <c r="R729" i="136"/>
  <c r="R730" i="136"/>
  <c r="R731" i="136"/>
  <c r="R732" i="136"/>
  <c r="R733" i="136"/>
  <c r="R734" i="136"/>
  <c r="R735" i="136"/>
  <c r="R736" i="136"/>
  <c r="R737" i="136"/>
  <c r="R738" i="136"/>
  <c r="R739" i="136"/>
  <c r="R740" i="136"/>
  <c r="R741" i="136"/>
  <c r="R742" i="136"/>
  <c r="R743" i="136"/>
  <c r="R744" i="136"/>
  <c r="R745" i="136"/>
  <c r="R746" i="136"/>
  <c r="R747" i="136"/>
  <c r="R748" i="136"/>
  <c r="R749" i="136"/>
  <c r="R750" i="136"/>
  <c r="R751" i="136"/>
  <c r="R752" i="136"/>
  <c r="R753" i="136"/>
  <c r="R754" i="136"/>
  <c r="R755" i="136"/>
  <c r="R756" i="136"/>
  <c r="R757" i="136"/>
  <c r="R758" i="136"/>
  <c r="R759" i="136"/>
  <c r="R760" i="136"/>
  <c r="R761" i="136"/>
  <c r="R762" i="136"/>
  <c r="R763" i="136"/>
  <c r="R764" i="136"/>
  <c r="R765" i="136"/>
  <c r="R766" i="136"/>
  <c r="R767" i="136"/>
  <c r="R768" i="136"/>
  <c r="R769" i="136"/>
  <c r="R770" i="136"/>
  <c r="R771" i="136"/>
  <c r="R772" i="136"/>
  <c r="R773" i="136"/>
  <c r="R774" i="136"/>
  <c r="R775" i="136"/>
  <c r="R776" i="136"/>
  <c r="R777" i="136"/>
  <c r="R778" i="136"/>
  <c r="R779" i="136"/>
  <c r="R780" i="136"/>
  <c r="R781" i="136"/>
  <c r="R782" i="136"/>
  <c r="R783" i="136"/>
  <c r="R784" i="136"/>
  <c r="R785" i="136"/>
  <c r="R786" i="136"/>
  <c r="R787" i="136"/>
  <c r="R788" i="136"/>
  <c r="R789" i="136"/>
  <c r="R790" i="136"/>
  <c r="R791" i="136"/>
  <c r="R792" i="136"/>
  <c r="R793" i="136"/>
  <c r="R794" i="136"/>
  <c r="R795" i="136"/>
  <c r="R796" i="136"/>
  <c r="R797" i="136"/>
  <c r="R798" i="136"/>
  <c r="R799" i="136"/>
  <c r="R800" i="136"/>
  <c r="R801" i="136"/>
  <c r="R802" i="136"/>
  <c r="R803" i="136"/>
  <c r="R804" i="136"/>
  <c r="R805" i="136"/>
  <c r="R806" i="136"/>
  <c r="R807" i="136"/>
  <c r="R808" i="136"/>
  <c r="R809" i="136"/>
  <c r="R810" i="136"/>
  <c r="R811" i="136"/>
  <c r="R812" i="136"/>
  <c r="R813" i="136"/>
  <c r="R814" i="136"/>
  <c r="R815" i="136"/>
  <c r="R816" i="136"/>
  <c r="R817" i="136"/>
  <c r="R818" i="136"/>
  <c r="R819" i="136"/>
  <c r="R820" i="136"/>
  <c r="R821" i="136"/>
  <c r="R822" i="136"/>
  <c r="R823" i="136"/>
  <c r="R824" i="136"/>
  <c r="R825" i="136"/>
  <c r="R826" i="136"/>
  <c r="R827" i="136"/>
  <c r="R828" i="136"/>
  <c r="R829" i="136"/>
  <c r="R830" i="136"/>
  <c r="R831" i="136"/>
  <c r="R832" i="136"/>
  <c r="R833" i="136"/>
  <c r="R834" i="136"/>
  <c r="R835" i="136"/>
  <c r="R836" i="136"/>
  <c r="R837" i="136"/>
  <c r="R838" i="136"/>
  <c r="R839" i="136"/>
  <c r="R840" i="136"/>
  <c r="R841" i="136"/>
  <c r="R842" i="136"/>
  <c r="R843" i="136"/>
  <c r="R844" i="136"/>
  <c r="R845" i="136"/>
  <c r="R846" i="136"/>
  <c r="R847" i="136"/>
  <c r="R848" i="136"/>
  <c r="R849" i="136"/>
  <c r="R850" i="136"/>
  <c r="R851" i="136"/>
  <c r="R852" i="136"/>
  <c r="R853" i="136"/>
  <c r="R854" i="136"/>
  <c r="R855" i="136"/>
  <c r="R856" i="136"/>
  <c r="R857" i="136"/>
  <c r="R858" i="136"/>
  <c r="R859" i="136"/>
  <c r="R860" i="136"/>
  <c r="R861" i="136"/>
  <c r="R862" i="136"/>
  <c r="R863" i="136"/>
  <c r="R864" i="136"/>
  <c r="R865" i="136"/>
  <c r="R866" i="136"/>
  <c r="R867" i="136"/>
  <c r="R868" i="136"/>
  <c r="R869" i="136"/>
  <c r="R870" i="136"/>
  <c r="R871" i="136"/>
  <c r="R872" i="136"/>
  <c r="R873" i="136"/>
  <c r="R874" i="136"/>
  <c r="R875" i="136"/>
  <c r="R876" i="136"/>
  <c r="R877" i="136"/>
  <c r="R878" i="136"/>
  <c r="R879" i="136"/>
  <c r="R880" i="136"/>
  <c r="R881" i="136"/>
  <c r="R882" i="136"/>
  <c r="R883" i="136"/>
  <c r="R884" i="136"/>
  <c r="R885" i="136"/>
  <c r="R886" i="136"/>
  <c r="R887" i="136"/>
  <c r="R888" i="136"/>
  <c r="R889" i="136"/>
  <c r="R890" i="136"/>
  <c r="R891" i="136"/>
  <c r="R892" i="136"/>
  <c r="R893" i="136"/>
  <c r="R894" i="136"/>
  <c r="R895" i="136"/>
  <c r="R896" i="136"/>
  <c r="R897" i="136"/>
  <c r="R898" i="136"/>
  <c r="R899" i="136"/>
  <c r="R900" i="136"/>
  <c r="R901" i="136"/>
  <c r="R902" i="136"/>
  <c r="R903" i="136"/>
  <c r="R904" i="136"/>
  <c r="R905" i="136"/>
  <c r="R906" i="136"/>
  <c r="R907" i="136"/>
  <c r="R908" i="136"/>
  <c r="R909" i="136"/>
  <c r="R910" i="136"/>
  <c r="R911" i="136"/>
  <c r="R912" i="136"/>
  <c r="R913" i="136"/>
  <c r="R914" i="136"/>
  <c r="R915" i="136"/>
  <c r="R916" i="136"/>
  <c r="R917" i="136"/>
  <c r="R918" i="136"/>
  <c r="R919" i="136"/>
  <c r="R920" i="136"/>
  <c r="R921" i="136"/>
  <c r="R922" i="136"/>
  <c r="R923" i="136"/>
  <c r="R924" i="136"/>
  <c r="R925" i="136"/>
  <c r="R926" i="136"/>
  <c r="R927" i="136"/>
  <c r="R928" i="136"/>
  <c r="R929" i="136"/>
  <c r="R930" i="136"/>
  <c r="R931" i="136"/>
  <c r="R932" i="136"/>
  <c r="R933" i="136"/>
  <c r="R934" i="136"/>
  <c r="R935" i="136"/>
  <c r="R936" i="136"/>
  <c r="R937" i="136"/>
  <c r="R938" i="136"/>
  <c r="R939" i="136"/>
  <c r="R940" i="136"/>
  <c r="R941" i="136"/>
  <c r="R942" i="136"/>
  <c r="R943" i="136"/>
  <c r="R944" i="136"/>
  <c r="R945" i="136"/>
  <c r="R946" i="136"/>
  <c r="R947" i="136"/>
  <c r="R948" i="136"/>
  <c r="R949" i="136"/>
  <c r="R950" i="136"/>
  <c r="R951" i="136"/>
  <c r="R952" i="136"/>
  <c r="R953" i="136"/>
  <c r="R954" i="136"/>
  <c r="R955" i="136"/>
  <c r="R956" i="136"/>
  <c r="R957" i="136"/>
  <c r="R958" i="136"/>
  <c r="R959" i="136"/>
  <c r="R960" i="136"/>
  <c r="R961" i="136"/>
  <c r="R962" i="136"/>
  <c r="R963" i="136"/>
  <c r="R964" i="136"/>
  <c r="R965" i="136"/>
  <c r="R966" i="136"/>
  <c r="R967" i="136"/>
  <c r="R968" i="136"/>
  <c r="R969" i="136"/>
  <c r="R970" i="136"/>
  <c r="R971" i="136"/>
  <c r="R972" i="136"/>
  <c r="R973" i="136"/>
  <c r="R974" i="136"/>
  <c r="R975" i="136"/>
  <c r="R976" i="136"/>
  <c r="R977" i="136"/>
  <c r="R978" i="136"/>
  <c r="R979" i="136"/>
  <c r="R980" i="136"/>
  <c r="R981" i="136"/>
  <c r="R982" i="136"/>
  <c r="R983" i="136"/>
  <c r="R984" i="136"/>
  <c r="R985" i="136"/>
  <c r="R986" i="136"/>
  <c r="R987" i="136"/>
  <c r="R988" i="136"/>
  <c r="R989" i="136"/>
  <c r="R990" i="136"/>
  <c r="R991" i="136"/>
  <c r="R992" i="136"/>
  <c r="R993" i="136"/>
  <c r="R994" i="136"/>
  <c r="R995" i="136"/>
  <c r="R996" i="136"/>
  <c r="R997" i="136"/>
  <c r="R998" i="136"/>
  <c r="R999" i="136"/>
  <c r="R1000" i="136"/>
  <c r="R1001" i="136"/>
  <c r="R1002" i="136"/>
  <c r="R1003" i="136"/>
  <c r="R1004" i="136"/>
  <c r="R1005" i="136"/>
  <c r="R1006" i="136"/>
  <c r="R1007" i="136"/>
  <c r="R1008" i="136"/>
  <c r="R1009" i="136"/>
  <c r="R1010" i="136"/>
  <c r="R1011" i="136"/>
  <c r="R1012" i="136"/>
  <c r="R1013" i="136"/>
  <c r="R1014" i="136"/>
  <c r="R1015" i="136"/>
  <c r="R1016" i="136"/>
  <c r="R1017" i="136"/>
  <c r="R1018" i="136"/>
  <c r="R19" i="136"/>
  <c r="Q20" i="136"/>
  <c r="Q21" i="136"/>
  <c r="Q22" i="136"/>
  <c r="Q23" i="136"/>
  <c r="Q24" i="136"/>
  <c r="Q25" i="136"/>
  <c r="Q26" i="136"/>
  <c r="Q27" i="136"/>
  <c r="Q28" i="136"/>
  <c r="Q29" i="136"/>
  <c r="Q30" i="136"/>
  <c r="Q31" i="136"/>
  <c r="Q32" i="136"/>
  <c r="Q33" i="136"/>
  <c r="Q34" i="136"/>
  <c r="Q35" i="136"/>
  <c r="Q36" i="136"/>
  <c r="Q37" i="136"/>
  <c r="Q38" i="136"/>
  <c r="Q39" i="136"/>
  <c r="Q40" i="136"/>
  <c r="Q41" i="136"/>
  <c r="Q42" i="136"/>
  <c r="Q43" i="136"/>
  <c r="Q44" i="136"/>
  <c r="Q45" i="136"/>
  <c r="Q46" i="136"/>
  <c r="Q47" i="136"/>
  <c r="Q48" i="136"/>
  <c r="Q49" i="136"/>
  <c r="Q50" i="136"/>
  <c r="Q51" i="136"/>
  <c r="Q52" i="136"/>
  <c r="Q53" i="136"/>
  <c r="Q54" i="136"/>
  <c r="Q55" i="136"/>
  <c r="Q56" i="136"/>
  <c r="Q57" i="136"/>
  <c r="Q58" i="136"/>
  <c r="Q59" i="136"/>
  <c r="Q60" i="136"/>
  <c r="Q61" i="136"/>
  <c r="Q62" i="136"/>
  <c r="Q63" i="136"/>
  <c r="Q64" i="136"/>
  <c r="Q65" i="136"/>
  <c r="Q66" i="136"/>
  <c r="Q67" i="136"/>
  <c r="Q68" i="136"/>
  <c r="Q69" i="136"/>
  <c r="Q70" i="136"/>
  <c r="Q71" i="136"/>
  <c r="Q72" i="136"/>
  <c r="Q73" i="136"/>
  <c r="Q74" i="136"/>
  <c r="Q75" i="136"/>
  <c r="Q76" i="136"/>
  <c r="Q77" i="136"/>
  <c r="Q78" i="136"/>
  <c r="Q79" i="136"/>
  <c r="Q80" i="136"/>
  <c r="Q81" i="136"/>
  <c r="Q82" i="136"/>
  <c r="Q83" i="136"/>
  <c r="Q84" i="136"/>
  <c r="Q85" i="136"/>
  <c r="Q86" i="136"/>
  <c r="Q87" i="136"/>
  <c r="Q88" i="136"/>
  <c r="Q89" i="136"/>
  <c r="Q90" i="136"/>
  <c r="Q91" i="136"/>
  <c r="Q92" i="136"/>
  <c r="Q93" i="136"/>
  <c r="Q94" i="136"/>
  <c r="Q95" i="136"/>
  <c r="Q96" i="136"/>
  <c r="Q97" i="136"/>
  <c r="Q98" i="136"/>
  <c r="Q99" i="136"/>
  <c r="Q100" i="136"/>
  <c r="Q101" i="136"/>
  <c r="Q102" i="136"/>
  <c r="Q103" i="136"/>
  <c r="Q104" i="136"/>
  <c r="Q105" i="136"/>
  <c r="Q106" i="136"/>
  <c r="Q107" i="136"/>
  <c r="Q108" i="136"/>
  <c r="Q109" i="136"/>
  <c r="Q110" i="136"/>
  <c r="Q111" i="136"/>
  <c r="Q112" i="136"/>
  <c r="Q113" i="136"/>
  <c r="Q114" i="136"/>
  <c r="Q115" i="136"/>
  <c r="Q116" i="136"/>
  <c r="Q117" i="136"/>
  <c r="Q118" i="136"/>
  <c r="Q119" i="136"/>
  <c r="Q120" i="136"/>
  <c r="Q121" i="136"/>
  <c r="Q122" i="136"/>
  <c r="Q123" i="136"/>
  <c r="Q124" i="136"/>
  <c r="Q125" i="136"/>
  <c r="Q126" i="136"/>
  <c r="Q127" i="136"/>
  <c r="Q128" i="136"/>
  <c r="Q129" i="136"/>
  <c r="Q130" i="136"/>
  <c r="Q131" i="136"/>
  <c r="Q132" i="136"/>
  <c r="Q133" i="136"/>
  <c r="Q134" i="136"/>
  <c r="Q135" i="136"/>
  <c r="Q136" i="136"/>
  <c r="Q137" i="136"/>
  <c r="Q138" i="136"/>
  <c r="Q139" i="136"/>
  <c r="Q140" i="136"/>
  <c r="Q141" i="136"/>
  <c r="Q142" i="136"/>
  <c r="Q143" i="136"/>
  <c r="Q144" i="136"/>
  <c r="Q145" i="136"/>
  <c r="Q146" i="136"/>
  <c r="Q147" i="136"/>
  <c r="Q148" i="136"/>
  <c r="Q149" i="136"/>
  <c r="Q150" i="136"/>
  <c r="Q151" i="136"/>
  <c r="Q152" i="136"/>
  <c r="Q153" i="136"/>
  <c r="Q154" i="136"/>
  <c r="Q155" i="136"/>
  <c r="Q156" i="136"/>
  <c r="Q157" i="136"/>
  <c r="Q158" i="136"/>
  <c r="Q159" i="136"/>
  <c r="Q160" i="136"/>
  <c r="Q161" i="136"/>
  <c r="Q162" i="136"/>
  <c r="Q163" i="136"/>
  <c r="Q164" i="136"/>
  <c r="Q165" i="136"/>
  <c r="Q166" i="136"/>
  <c r="Q167" i="136"/>
  <c r="Q168" i="136"/>
  <c r="Q169" i="136"/>
  <c r="Q170" i="136"/>
  <c r="Q171" i="136"/>
  <c r="Q172" i="136"/>
  <c r="Q173" i="136"/>
  <c r="Q174" i="136"/>
  <c r="Q175" i="136"/>
  <c r="Q176" i="136"/>
  <c r="Q177" i="136"/>
  <c r="Q178" i="136"/>
  <c r="Q179" i="136"/>
  <c r="Q180" i="136"/>
  <c r="Q181" i="136"/>
  <c r="Q182" i="136"/>
  <c r="Q183" i="136"/>
  <c r="Q184" i="136"/>
  <c r="Q185" i="136"/>
  <c r="Q186" i="136"/>
  <c r="Q187" i="136"/>
  <c r="Q188" i="136"/>
  <c r="Q189" i="136"/>
  <c r="Q190" i="136"/>
  <c r="Q191" i="136"/>
  <c r="Q192" i="136"/>
  <c r="Q193" i="136"/>
  <c r="Q194" i="136"/>
  <c r="Q195" i="136"/>
  <c r="Q196" i="136"/>
  <c r="Q197" i="136"/>
  <c r="Q198" i="136"/>
  <c r="Q199" i="136"/>
  <c r="Q200" i="136"/>
  <c r="Q201" i="136"/>
  <c r="Q202" i="136"/>
  <c r="Q203" i="136"/>
  <c r="Q204" i="136"/>
  <c r="Q205" i="136"/>
  <c r="Q206" i="136"/>
  <c r="Q207" i="136"/>
  <c r="Q208" i="136"/>
  <c r="Q209" i="136"/>
  <c r="Q210" i="136"/>
  <c r="Q211" i="136"/>
  <c r="Q212" i="136"/>
  <c r="Q213" i="136"/>
  <c r="Q214" i="136"/>
  <c r="Q215" i="136"/>
  <c r="Q216" i="136"/>
  <c r="Q217" i="136"/>
  <c r="Q218" i="136"/>
  <c r="Q219" i="136"/>
  <c r="Q220" i="136"/>
  <c r="Q221" i="136"/>
  <c r="Q222" i="136"/>
  <c r="Q223" i="136"/>
  <c r="Q224" i="136"/>
  <c r="Q225" i="136"/>
  <c r="Q226" i="136"/>
  <c r="Q227" i="136"/>
  <c r="Q228" i="136"/>
  <c r="Q229" i="136"/>
  <c r="Q230" i="136"/>
  <c r="Q231" i="136"/>
  <c r="Q232" i="136"/>
  <c r="Q233" i="136"/>
  <c r="Q234" i="136"/>
  <c r="Q235" i="136"/>
  <c r="Q236" i="136"/>
  <c r="Q237" i="136"/>
  <c r="Q238" i="136"/>
  <c r="Q239" i="136"/>
  <c r="Q240" i="136"/>
  <c r="Q241" i="136"/>
  <c r="Q242" i="136"/>
  <c r="Q243" i="136"/>
  <c r="Q244" i="136"/>
  <c r="Q245" i="136"/>
  <c r="Q246" i="136"/>
  <c r="Q247" i="136"/>
  <c r="Q248" i="136"/>
  <c r="Q249" i="136"/>
  <c r="Q250" i="136"/>
  <c r="Q251" i="136"/>
  <c r="Q252" i="136"/>
  <c r="Q253" i="136"/>
  <c r="Q254" i="136"/>
  <c r="Q255" i="136"/>
  <c r="Q256" i="136"/>
  <c r="Q257" i="136"/>
  <c r="Q258" i="136"/>
  <c r="Q259" i="136"/>
  <c r="Q260" i="136"/>
  <c r="Q261" i="136"/>
  <c r="Q262" i="136"/>
  <c r="Q263" i="136"/>
  <c r="Q264" i="136"/>
  <c r="Q265" i="136"/>
  <c r="Q266" i="136"/>
  <c r="Q267" i="136"/>
  <c r="Q268" i="136"/>
  <c r="Q269" i="136"/>
  <c r="Q270" i="136"/>
  <c r="Q271" i="136"/>
  <c r="Q272" i="136"/>
  <c r="Q273" i="136"/>
  <c r="Q274" i="136"/>
  <c r="Q275" i="136"/>
  <c r="Q276" i="136"/>
  <c r="Q277" i="136"/>
  <c r="Q278" i="136"/>
  <c r="Q279" i="136"/>
  <c r="Q280" i="136"/>
  <c r="Q281" i="136"/>
  <c r="Q282" i="136"/>
  <c r="Q283" i="136"/>
  <c r="Q284" i="136"/>
  <c r="Q285" i="136"/>
  <c r="Q286" i="136"/>
  <c r="Q287" i="136"/>
  <c r="Q288" i="136"/>
  <c r="Q289" i="136"/>
  <c r="Q290" i="136"/>
  <c r="Q291" i="136"/>
  <c r="Q292" i="136"/>
  <c r="Q293" i="136"/>
  <c r="Q294" i="136"/>
  <c r="Q295" i="136"/>
  <c r="Q296" i="136"/>
  <c r="Q297" i="136"/>
  <c r="Q298" i="136"/>
  <c r="Q299" i="136"/>
  <c r="Q300" i="136"/>
  <c r="Q301" i="136"/>
  <c r="Q302" i="136"/>
  <c r="Q303" i="136"/>
  <c r="Q304" i="136"/>
  <c r="Q305" i="136"/>
  <c r="Q306" i="136"/>
  <c r="Q307" i="136"/>
  <c r="Q308" i="136"/>
  <c r="Q309" i="136"/>
  <c r="Q310" i="136"/>
  <c r="Q311" i="136"/>
  <c r="Q312" i="136"/>
  <c r="Q313" i="136"/>
  <c r="Q314" i="136"/>
  <c r="Q315" i="136"/>
  <c r="Q316" i="136"/>
  <c r="Q317" i="136"/>
  <c r="Q318" i="136"/>
  <c r="Q319" i="136"/>
  <c r="Q320" i="136"/>
  <c r="Q321" i="136"/>
  <c r="Q322" i="136"/>
  <c r="Q323" i="136"/>
  <c r="Q324" i="136"/>
  <c r="Q325" i="136"/>
  <c r="Q326" i="136"/>
  <c r="Q327" i="136"/>
  <c r="Q328" i="136"/>
  <c r="Q329" i="136"/>
  <c r="Q330" i="136"/>
  <c r="Q331" i="136"/>
  <c r="Q332" i="136"/>
  <c r="Q333" i="136"/>
  <c r="Q334" i="136"/>
  <c r="Q335" i="136"/>
  <c r="Q336" i="136"/>
  <c r="Q337" i="136"/>
  <c r="Q338" i="136"/>
  <c r="Q339" i="136"/>
  <c r="Q340" i="136"/>
  <c r="Q341" i="136"/>
  <c r="Q342" i="136"/>
  <c r="Q343" i="136"/>
  <c r="Q344" i="136"/>
  <c r="Q345" i="136"/>
  <c r="Q346" i="136"/>
  <c r="Q347" i="136"/>
  <c r="Q348" i="136"/>
  <c r="Q349" i="136"/>
  <c r="Q350" i="136"/>
  <c r="Q351" i="136"/>
  <c r="Q352" i="136"/>
  <c r="Q353" i="136"/>
  <c r="Q354" i="136"/>
  <c r="Q355" i="136"/>
  <c r="Q356" i="136"/>
  <c r="Q357" i="136"/>
  <c r="Q358" i="136"/>
  <c r="Q359" i="136"/>
  <c r="Q360" i="136"/>
  <c r="Q361" i="136"/>
  <c r="Q362" i="136"/>
  <c r="Q363" i="136"/>
  <c r="Q364" i="136"/>
  <c r="Q365" i="136"/>
  <c r="Q366" i="136"/>
  <c r="Q367" i="136"/>
  <c r="Q368" i="136"/>
  <c r="Q369" i="136"/>
  <c r="Q370" i="136"/>
  <c r="Q371" i="136"/>
  <c r="Q372" i="136"/>
  <c r="Q373" i="136"/>
  <c r="Q374" i="136"/>
  <c r="Q375" i="136"/>
  <c r="Q376" i="136"/>
  <c r="Q377" i="136"/>
  <c r="Q378" i="136"/>
  <c r="Q379" i="136"/>
  <c r="Q380" i="136"/>
  <c r="Q381" i="136"/>
  <c r="Q382" i="136"/>
  <c r="Q383" i="136"/>
  <c r="Q384" i="136"/>
  <c r="Q385" i="136"/>
  <c r="Q386" i="136"/>
  <c r="Q387" i="136"/>
  <c r="Q388" i="136"/>
  <c r="Q389" i="136"/>
  <c r="Q390" i="136"/>
  <c r="Q391" i="136"/>
  <c r="Q392" i="136"/>
  <c r="Q393" i="136"/>
  <c r="Q394" i="136"/>
  <c r="Q395" i="136"/>
  <c r="Q396" i="136"/>
  <c r="Q397" i="136"/>
  <c r="Q398" i="136"/>
  <c r="Q399" i="136"/>
  <c r="Q400" i="136"/>
  <c r="Q401" i="136"/>
  <c r="Q402" i="136"/>
  <c r="Q403" i="136"/>
  <c r="Q404" i="136"/>
  <c r="Q405" i="136"/>
  <c r="Q406" i="136"/>
  <c r="Q407" i="136"/>
  <c r="Q408" i="136"/>
  <c r="Q409" i="136"/>
  <c r="Q410" i="136"/>
  <c r="Q411" i="136"/>
  <c r="Q412" i="136"/>
  <c r="Q413" i="136"/>
  <c r="Q414" i="136"/>
  <c r="Q415" i="136"/>
  <c r="Q416" i="136"/>
  <c r="Q417" i="136"/>
  <c r="Q418" i="136"/>
  <c r="Q419" i="136"/>
  <c r="Q420" i="136"/>
  <c r="Q421" i="136"/>
  <c r="Q422" i="136"/>
  <c r="Q423" i="136"/>
  <c r="Q424" i="136"/>
  <c r="Q425" i="136"/>
  <c r="Q426" i="136"/>
  <c r="Q427" i="136"/>
  <c r="Q428" i="136"/>
  <c r="Q429" i="136"/>
  <c r="Q430" i="136"/>
  <c r="Q431" i="136"/>
  <c r="Q432" i="136"/>
  <c r="Q433" i="136"/>
  <c r="Q434" i="136"/>
  <c r="Q435" i="136"/>
  <c r="Q436" i="136"/>
  <c r="Q437" i="136"/>
  <c r="Q438" i="136"/>
  <c r="Q439" i="136"/>
  <c r="Q440" i="136"/>
  <c r="Q441" i="136"/>
  <c r="Q442" i="136"/>
  <c r="Q443" i="136"/>
  <c r="Q444" i="136"/>
  <c r="Q445" i="136"/>
  <c r="Q446" i="136"/>
  <c r="Q447" i="136"/>
  <c r="Q448" i="136"/>
  <c r="Q449" i="136"/>
  <c r="Q450" i="136"/>
  <c r="Q451" i="136"/>
  <c r="Q452" i="136"/>
  <c r="Q453" i="136"/>
  <c r="Q454" i="136"/>
  <c r="Q455" i="136"/>
  <c r="Q456" i="136"/>
  <c r="Q457" i="136"/>
  <c r="Q458" i="136"/>
  <c r="Q459" i="136"/>
  <c r="Q460" i="136"/>
  <c r="Q461" i="136"/>
  <c r="Q462" i="136"/>
  <c r="Q463" i="136"/>
  <c r="Q464" i="136"/>
  <c r="Q465" i="136"/>
  <c r="Q466" i="136"/>
  <c r="Q467" i="136"/>
  <c r="Q468" i="136"/>
  <c r="Q469" i="136"/>
  <c r="Q470" i="136"/>
  <c r="Q471" i="136"/>
  <c r="Q472" i="136"/>
  <c r="Q473" i="136"/>
  <c r="Q474" i="136"/>
  <c r="Q475" i="136"/>
  <c r="Q476" i="136"/>
  <c r="Q477" i="136"/>
  <c r="Q478" i="136"/>
  <c r="Q479" i="136"/>
  <c r="Q480" i="136"/>
  <c r="Q481" i="136"/>
  <c r="Q482" i="136"/>
  <c r="Q483" i="136"/>
  <c r="Q484" i="136"/>
  <c r="Q485" i="136"/>
  <c r="Q486" i="136"/>
  <c r="Q487" i="136"/>
  <c r="Q488" i="136"/>
  <c r="Q489" i="136"/>
  <c r="Q490" i="136"/>
  <c r="Q491" i="136"/>
  <c r="Q492" i="136"/>
  <c r="Q493" i="136"/>
  <c r="Q494" i="136"/>
  <c r="Q495" i="136"/>
  <c r="Q496" i="136"/>
  <c r="Q497" i="136"/>
  <c r="Q498" i="136"/>
  <c r="Q499" i="136"/>
  <c r="Q500" i="136"/>
  <c r="Q501" i="136"/>
  <c r="Q502" i="136"/>
  <c r="Q503" i="136"/>
  <c r="Q504" i="136"/>
  <c r="Q505" i="136"/>
  <c r="Q506" i="136"/>
  <c r="Q507" i="136"/>
  <c r="Q508" i="136"/>
  <c r="Q509" i="136"/>
  <c r="Q510" i="136"/>
  <c r="Q511" i="136"/>
  <c r="Q512" i="136"/>
  <c r="Q513" i="136"/>
  <c r="Q514" i="136"/>
  <c r="Q515" i="136"/>
  <c r="Q516" i="136"/>
  <c r="Q517" i="136"/>
  <c r="Q518" i="136"/>
  <c r="Q519" i="136"/>
  <c r="Q520" i="136"/>
  <c r="Q521" i="136"/>
  <c r="Q522" i="136"/>
  <c r="Q523" i="136"/>
  <c r="Q524" i="136"/>
  <c r="Q525" i="136"/>
  <c r="Q526" i="136"/>
  <c r="Q527" i="136"/>
  <c r="Q528" i="136"/>
  <c r="Q529" i="136"/>
  <c r="Q530" i="136"/>
  <c r="Q531" i="136"/>
  <c r="Q532" i="136"/>
  <c r="Q533" i="136"/>
  <c r="Q534" i="136"/>
  <c r="Q535" i="136"/>
  <c r="Q536" i="136"/>
  <c r="Q537" i="136"/>
  <c r="Q538" i="136"/>
  <c r="Q539" i="136"/>
  <c r="Q540" i="136"/>
  <c r="Q541" i="136"/>
  <c r="Q542" i="136"/>
  <c r="Q543" i="136"/>
  <c r="Q544" i="136"/>
  <c r="Q545" i="136"/>
  <c r="Q546" i="136"/>
  <c r="Q547" i="136"/>
  <c r="Q548" i="136"/>
  <c r="Q549" i="136"/>
  <c r="Q550" i="136"/>
  <c r="Q551" i="136"/>
  <c r="Q552" i="136"/>
  <c r="Q553" i="136"/>
  <c r="Q554" i="136"/>
  <c r="Q555" i="136"/>
  <c r="Q556" i="136"/>
  <c r="Q557" i="136"/>
  <c r="Q558" i="136"/>
  <c r="Q559" i="136"/>
  <c r="Q560" i="136"/>
  <c r="Q561" i="136"/>
  <c r="Q562" i="136"/>
  <c r="Q563" i="136"/>
  <c r="Q564" i="136"/>
  <c r="Q565" i="136"/>
  <c r="Q566" i="136"/>
  <c r="Q567" i="136"/>
  <c r="Q568" i="136"/>
  <c r="Q569" i="136"/>
  <c r="Q570" i="136"/>
  <c r="Q571" i="136"/>
  <c r="Q572" i="136"/>
  <c r="Q573" i="136"/>
  <c r="Q574" i="136"/>
  <c r="Q575" i="136"/>
  <c r="Q576" i="136"/>
  <c r="Q577" i="136"/>
  <c r="Q578" i="136"/>
  <c r="Q579" i="136"/>
  <c r="Q580" i="136"/>
  <c r="Q581" i="136"/>
  <c r="Q582" i="136"/>
  <c r="Q583" i="136"/>
  <c r="Q584" i="136"/>
  <c r="Q585" i="136"/>
  <c r="Q586" i="136"/>
  <c r="Q587" i="136"/>
  <c r="Q588" i="136"/>
  <c r="Q589" i="136"/>
  <c r="Q590" i="136"/>
  <c r="Q591" i="136"/>
  <c r="Q592" i="136"/>
  <c r="Q593" i="136"/>
  <c r="Q594" i="136"/>
  <c r="Q595" i="136"/>
  <c r="Q596" i="136"/>
  <c r="Q597" i="136"/>
  <c r="Q598" i="136"/>
  <c r="Q599" i="136"/>
  <c r="Q600" i="136"/>
  <c r="Q601" i="136"/>
  <c r="Q602" i="136"/>
  <c r="Q603" i="136"/>
  <c r="Q604" i="136"/>
  <c r="Q605" i="136"/>
  <c r="Q606" i="136"/>
  <c r="Q607" i="136"/>
  <c r="Q608" i="136"/>
  <c r="Q609" i="136"/>
  <c r="Q610" i="136"/>
  <c r="Q611" i="136"/>
  <c r="Q612" i="136"/>
  <c r="Q613" i="136"/>
  <c r="Q614" i="136"/>
  <c r="Q615" i="136"/>
  <c r="Q616" i="136"/>
  <c r="Q617" i="136"/>
  <c r="Q618" i="136"/>
  <c r="Q619" i="136"/>
  <c r="Q620" i="136"/>
  <c r="Q621" i="136"/>
  <c r="Q622" i="136"/>
  <c r="Q623" i="136"/>
  <c r="Q624" i="136"/>
  <c r="Q625" i="136"/>
  <c r="Q626" i="136"/>
  <c r="Q627" i="136"/>
  <c r="Q628" i="136"/>
  <c r="Q629" i="136"/>
  <c r="Q630" i="136"/>
  <c r="Q631" i="136"/>
  <c r="Q632" i="136"/>
  <c r="Q633" i="136"/>
  <c r="Q634" i="136"/>
  <c r="Q635" i="136"/>
  <c r="Q636" i="136"/>
  <c r="Q637" i="136"/>
  <c r="Q638" i="136"/>
  <c r="Q639" i="136"/>
  <c r="Q640" i="136"/>
  <c r="Q641" i="136"/>
  <c r="Q642" i="136"/>
  <c r="Q643" i="136"/>
  <c r="Q644" i="136"/>
  <c r="Q645" i="136"/>
  <c r="Q646" i="136"/>
  <c r="Q647" i="136"/>
  <c r="Q648" i="136"/>
  <c r="Q649" i="136"/>
  <c r="Q650" i="136"/>
  <c r="Q651" i="136"/>
  <c r="Q652" i="136"/>
  <c r="Q653" i="136"/>
  <c r="Q654" i="136"/>
  <c r="Q655" i="136"/>
  <c r="Q656" i="136"/>
  <c r="Q657" i="136"/>
  <c r="Q658" i="136"/>
  <c r="Q659" i="136"/>
  <c r="Q660" i="136"/>
  <c r="Q661" i="136"/>
  <c r="Q662" i="136"/>
  <c r="Q663" i="136"/>
  <c r="Q664" i="136"/>
  <c r="Q665" i="136"/>
  <c r="Q666" i="136"/>
  <c r="Q667" i="136"/>
  <c r="Q668" i="136"/>
  <c r="Q669" i="136"/>
  <c r="Q670" i="136"/>
  <c r="Q671" i="136"/>
  <c r="Q672" i="136"/>
  <c r="Q673" i="136"/>
  <c r="Q674" i="136"/>
  <c r="Q675" i="136"/>
  <c r="Q676" i="136"/>
  <c r="Q677" i="136"/>
  <c r="Q678" i="136"/>
  <c r="Q679" i="136"/>
  <c r="Q680" i="136"/>
  <c r="Q681" i="136"/>
  <c r="Q682" i="136"/>
  <c r="Q683" i="136"/>
  <c r="Q684" i="136"/>
  <c r="Q685" i="136"/>
  <c r="Q686" i="136"/>
  <c r="Q687" i="136"/>
  <c r="Q688" i="136"/>
  <c r="Q689" i="136"/>
  <c r="Q690" i="136"/>
  <c r="Q691" i="136"/>
  <c r="Q692" i="136"/>
  <c r="Q693" i="136"/>
  <c r="Q694" i="136"/>
  <c r="Q695" i="136"/>
  <c r="Q696" i="136"/>
  <c r="Q697" i="136"/>
  <c r="Q698" i="136"/>
  <c r="Q699" i="136"/>
  <c r="Q700" i="136"/>
  <c r="Q701" i="136"/>
  <c r="Q702" i="136"/>
  <c r="Q703" i="136"/>
  <c r="Q704" i="136"/>
  <c r="Q705" i="136"/>
  <c r="Q706" i="136"/>
  <c r="Q707" i="136"/>
  <c r="Q708" i="136"/>
  <c r="Q709" i="136"/>
  <c r="Q710" i="136"/>
  <c r="Q711" i="136"/>
  <c r="Q712" i="136"/>
  <c r="Q713" i="136"/>
  <c r="Q714" i="136"/>
  <c r="Q715" i="136"/>
  <c r="Q716" i="136"/>
  <c r="Q717" i="136"/>
  <c r="Q718" i="136"/>
  <c r="Q719" i="136"/>
  <c r="Q720" i="136"/>
  <c r="Q721" i="136"/>
  <c r="Q722" i="136"/>
  <c r="Q723" i="136"/>
  <c r="Q724" i="136"/>
  <c r="Q725" i="136"/>
  <c r="Q726" i="136"/>
  <c r="Q727" i="136"/>
  <c r="Q728" i="136"/>
  <c r="Q729" i="136"/>
  <c r="Q730" i="136"/>
  <c r="Q731" i="136"/>
  <c r="Q732" i="136"/>
  <c r="Q733" i="136"/>
  <c r="Q734" i="136"/>
  <c r="Q735" i="136"/>
  <c r="Q736" i="136"/>
  <c r="Q737" i="136"/>
  <c r="Q738" i="136"/>
  <c r="Q739" i="136"/>
  <c r="Q740" i="136"/>
  <c r="Q741" i="136"/>
  <c r="Q742" i="136"/>
  <c r="Q743" i="136"/>
  <c r="Q744" i="136"/>
  <c r="Q745" i="136"/>
  <c r="Q746" i="136"/>
  <c r="Q747" i="136"/>
  <c r="Q748" i="136"/>
  <c r="Q749" i="136"/>
  <c r="Q750" i="136"/>
  <c r="Q751" i="136"/>
  <c r="Q752" i="136"/>
  <c r="Q753" i="136"/>
  <c r="Q754" i="136"/>
  <c r="Q755" i="136"/>
  <c r="Q756" i="136"/>
  <c r="Q757" i="136"/>
  <c r="Q758" i="136"/>
  <c r="Q759" i="136"/>
  <c r="Q760" i="136"/>
  <c r="Q761" i="136"/>
  <c r="Q762" i="136"/>
  <c r="Q763" i="136"/>
  <c r="Q764" i="136"/>
  <c r="Q765" i="136"/>
  <c r="Q766" i="136"/>
  <c r="Q767" i="136"/>
  <c r="Q768" i="136"/>
  <c r="Q769" i="136"/>
  <c r="Q770" i="136"/>
  <c r="Q771" i="136"/>
  <c r="Q772" i="136"/>
  <c r="Q773" i="136"/>
  <c r="Q774" i="136"/>
  <c r="Q775" i="136"/>
  <c r="Q776" i="136"/>
  <c r="Q777" i="136"/>
  <c r="Q778" i="136"/>
  <c r="Q779" i="136"/>
  <c r="Q780" i="136"/>
  <c r="Q781" i="136"/>
  <c r="Q782" i="136"/>
  <c r="Q783" i="136"/>
  <c r="Q784" i="136"/>
  <c r="Q785" i="136"/>
  <c r="Q786" i="136"/>
  <c r="Q787" i="136"/>
  <c r="Q788" i="136"/>
  <c r="Q789" i="136"/>
  <c r="Q790" i="136"/>
  <c r="Q791" i="136"/>
  <c r="Q792" i="136"/>
  <c r="Q793" i="136"/>
  <c r="Q794" i="136"/>
  <c r="Q795" i="136"/>
  <c r="Q796" i="136"/>
  <c r="Q797" i="136"/>
  <c r="Q798" i="136"/>
  <c r="Q799" i="136"/>
  <c r="Q800" i="136"/>
  <c r="Q801" i="136"/>
  <c r="Q802" i="136"/>
  <c r="Q803" i="136"/>
  <c r="Q804" i="136"/>
  <c r="Q805" i="136"/>
  <c r="Q806" i="136"/>
  <c r="Q807" i="136"/>
  <c r="Q808" i="136"/>
  <c r="Q809" i="136"/>
  <c r="Q810" i="136"/>
  <c r="Q811" i="136"/>
  <c r="Q812" i="136"/>
  <c r="Q813" i="136"/>
  <c r="Q814" i="136"/>
  <c r="Q815" i="136"/>
  <c r="Q816" i="136"/>
  <c r="Q817" i="136"/>
  <c r="Q818" i="136"/>
  <c r="Q819" i="136"/>
  <c r="Q820" i="136"/>
  <c r="Q821" i="136"/>
  <c r="Q822" i="136"/>
  <c r="Q823" i="136"/>
  <c r="Q824" i="136"/>
  <c r="Q825" i="136"/>
  <c r="Q826" i="136"/>
  <c r="Q827" i="136"/>
  <c r="Q828" i="136"/>
  <c r="Q829" i="136"/>
  <c r="Q830" i="136"/>
  <c r="Q831" i="136"/>
  <c r="Q832" i="136"/>
  <c r="Q833" i="136"/>
  <c r="Q834" i="136"/>
  <c r="Q835" i="136"/>
  <c r="Q836" i="136"/>
  <c r="Q837" i="136"/>
  <c r="Q838" i="136"/>
  <c r="Q839" i="136"/>
  <c r="Q840" i="136"/>
  <c r="Q841" i="136"/>
  <c r="Q842" i="136"/>
  <c r="Q843" i="136"/>
  <c r="Q844" i="136"/>
  <c r="Q845" i="136"/>
  <c r="Q846" i="136"/>
  <c r="Q847" i="136"/>
  <c r="Q848" i="136"/>
  <c r="Q849" i="136"/>
  <c r="Q850" i="136"/>
  <c r="Q851" i="136"/>
  <c r="Q852" i="136"/>
  <c r="Q853" i="136"/>
  <c r="Q854" i="136"/>
  <c r="Q855" i="136"/>
  <c r="Q856" i="136"/>
  <c r="Q857" i="136"/>
  <c r="Q858" i="136"/>
  <c r="Q859" i="136"/>
  <c r="Q860" i="136"/>
  <c r="Q861" i="136"/>
  <c r="Q862" i="136"/>
  <c r="Q863" i="136"/>
  <c r="Q864" i="136"/>
  <c r="Q865" i="136"/>
  <c r="Q866" i="136"/>
  <c r="Q867" i="136"/>
  <c r="Q868" i="136"/>
  <c r="Q869" i="136"/>
  <c r="Q870" i="136"/>
  <c r="Q871" i="136"/>
  <c r="Q872" i="136"/>
  <c r="Q873" i="136"/>
  <c r="Q874" i="136"/>
  <c r="Q875" i="136"/>
  <c r="Q876" i="136"/>
  <c r="Q877" i="136"/>
  <c r="Q878" i="136"/>
  <c r="Q879" i="136"/>
  <c r="Q880" i="136"/>
  <c r="Q881" i="136"/>
  <c r="Q882" i="136"/>
  <c r="Q883" i="136"/>
  <c r="Q884" i="136"/>
  <c r="Q885" i="136"/>
  <c r="Q886" i="136"/>
  <c r="Q887" i="136"/>
  <c r="Q888" i="136"/>
  <c r="Q889" i="136"/>
  <c r="Q890" i="136"/>
  <c r="Q891" i="136"/>
  <c r="Q892" i="136"/>
  <c r="Q893" i="136"/>
  <c r="Q894" i="136"/>
  <c r="Q895" i="136"/>
  <c r="Q896" i="136"/>
  <c r="Q897" i="136"/>
  <c r="Q898" i="136"/>
  <c r="Q899" i="136"/>
  <c r="Q900" i="136"/>
  <c r="Q901" i="136"/>
  <c r="Q902" i="136"/>
  <c r="Q903" i="136"/>
  <c r="Q904" i="136"/>
  <c r="Q905" i="136"/>
  <c r="Q906" i="136"/>
  <c r="Q907" i="136"/>
  <c r="Q908" i="136"/>
  <c r="Q909" i="136"/>
  <c r="Q910" i="136"/>
  <c r="Q911" i="136"/>
  <c r="Q912" i="136"/>
  <c r="Q913" i="136"/>
  <c r="Q914" i="136"/>
  <c r="Q915" i="136"/>
  <c r="Q916" i="136"/>
  <c r="Q917" i="136"/>
  <c r="Q918" i="136"/>
  <c r="Q919" i="136"/>
  <c r="Q920" i="136"/>
  <c r="Q921" i="136"/>
  <c r="Q922" i="136"/>
  <c r="Q923" i="136"/>
  <c r="Q924" i="136"/>
  <c r="Q925" i="136"/>
  <c r="Q926" i="136"/>
  <c r="Q927" i="136"/>
  <c r="Q928" i="136"/>
  <c r="Q929" i="136"/>
  <c r="Q930" i="136"/>
  <c r="Q931" i="136"/>
  <c r="Q932" i="136"/>
  <c r="Q933" i="136"/>
  <c r="Q934" i="136"/>
  <c r="Q935" i="136"/>
  <c r="Q936" i="136"/>
  <c r="Q937" i="136"/>
  <c r="Q938" i="136"/>
  <c r="Q939" i="136"/>
  <c r="Q940" i="136"/>
  <c r="Q941" i="136"/>
  <c r="Q942" i="136"/>
  <c r="Q943" i="136"/>
  <c r="Q944" i="136"/>
  <c r="Q945" i="136"/>
  <c r="Q946" i="136"/>
  <c r="Q947" i="136"/>
  <c r="Q948" i="136"/>
  <c r="Q949" i="136"/>
  <c r="Q950" i="136"/>
  <c r="Q951" i="136"/>
  <c r="Q952" i="136"/>
  <c r="Q953" i="136"/>
  <c r="Q954" i="136"/>
  <c r="Q955" i="136"/>
  <c r="Q956" i="136"/>
  <c r="Q957" i="136"/>
  <c r="Q958" i="136"/>
  <c r="Q959" i="136"/>
  <c r="Q960" i="136"/>
  <c r="Q961" i="136"/>
  <c r="Q962" i="136"/>
  <c r="Q963" i="136"/>
  <c r="Q964" i="136"/>
  <c r="Q965" i="136"/>
  <c r="Q966" i="136"/>
  <c r="Q967" i="136"/>
  <c r="Q968" i="136"/>
  <c r="Q969" i="136"/>
  <c r="Q970" i="136"/>
  <c r="Q971" i="136"/>
  <c r="Q972" i="136"/>
  <c r="Q973" i="136"/>
  <c r="Q974" i="136"/>
  <c r="Q975" i="136"/>
  <c r="Q976" i="136"/>
  <c r="Q977" i="136"/>
  <c r="Q978" i="136"/>
  <c r="Q979" i="136"/>
  <c r="Q980" i="136"/>
  <c r="Q981" i="136"/>
  <c r="Q982" i="136"/>
  <c r="Q983" i="136"/>
  <c r="Q984" i="136"/>
  <c r="Q985" i="136"/>
  <c r="Q986" i="136"/>
  <c r="Q987" i="136"/>
  <c r="Q988" i="136"/>
  <c r="Q989" i="136"/>
  <c r="Q990" i="136"/>
  <c r="Q991" i="136"/>
  <c r="Q992" i="136"/>
  <c r="Q993" i="136"/>
  <c r="Q994" i="136"/>
  <c r="Q995" i="136"/>
  <c r="Q996" i="136"/>
  <c r="Q997" i="136"/>
  <c r="Q998" i="136"/>
  <c r="Q999" i="136"/>
  <c r="Q1000" i="136"/>
  <c r="Q1001" i="136"/>
  <c r="Q1002" i="136"/>
  <c r="Q1003" i="136"/>
  <c r="Q1004" i="136"/>
  <c r="Q1005" i="136"/>
  <c r="Q1006" i="136"/>
  <c r="Q1007" i="136"/>
  <c r="Q1008" i="136"/>
  <c r="Q1009" i="136"/>
  <c r="Q1010" i="136"/>
  <c r="Q1011" i="136"/>
  <c r="Q1012" i="136"/>
  <c r="Q1013" i="136"/>
  <c r="Q1014" i="136"/>
  <c r="Q1015" i="136"/>
  <c r="Q1016" i="136"/>
  <c r="Q1017" i="136"/>
  <c r="Q1018" i="136"/>
  <c r="Q19" i="136"/>
  <c r="D12" i="136"/>
  <c r="D11" i="136"/>
  <c r="C11" i="136"/>
  <c r="C12" i="136"/>
  <c r="D6" i="136"/>
  <c r="D7" i="136"/>
  <c r="H50" i="142"/>
  <c r="D41" i="142"/>
  <c r="B42" i="142"/>
  <c r="C42" i="142"/>
  <c r="D42" i="142"/>
  <c r="E42" i="142"/>
  <c r="F42" i="142"/>
  <c r="B43" i="142"/>
  <c r="C43" i="142"/>
  <c r="D43" i="142"/>
  <c r="E43" i="142"/>
  <c r="F43" i="142"/>
  <c r="B44" i="142"/>
  <c r="C44" i="142"/>
  <c r="D44" i="142"/>
  <c r="E44" i="142"/>
  <c r="F44" i="142"/>
  <c r="B45" i="142"/>
  <c r="C45" i="142"/>
  <c r="D45" i="142"/>
  <c r="E45" i="142"/>
  <c r="F45" i="142"/>
  <c r="B46" i="142"/>
  <c r="C46" i="142"/>
  <c r="D46" i="142"/>
  <c r="E46" i="142"/>
  <c r="F46" i="142"/>
  <c r="B47" i="142"/>
  <c r="C47" i="142"/>
  <c r="D47" i="142"/>
  <c r="E47" i="142"/>
  <c r="F47" i="142"/>
  <c r="B48" i="142"/>
  <c r="C48" i="142"/>
  <c r="D48" i="142"/>
  <c r="E48" i="142"/>
  <c r="F48" i="142"/>
  <c r="B49" i="142"/>
  <c r="C49" i="142"/>
  <c r="D49" i="142"/>
  <c r="E49" i="142"/>
  <c r="F49" i="142"/>
  <c r="B50" i="142"/>
  <c r="C50" i="142"/>
  <c r="D50" i="142"/>
  <c r="E50" i="142"/>
  <c r="F50" i="142"/>
  <c r="B51" i="142"/>
  <c r="C51" i="142"/>
  <c r="D51" i="142"/>
  <c r="E51" i="142"/>
  <c r="F51" i="142"/>
  <c r="B52" i="142"/>
  <c r="C52" i="142"/>
  <c r="D52" i="142"/>
  <c r="E52" i="142"/>
  <c r="F52" i="142"/>
  <c r="C41" i="142"/>
  <c r="E41" i="142"/>
  <c r="F41" i="142"/>
  <c r="B41" i="142"/>
  <c r="K9" i="142"/>
  <c r="K10" i="142"/>
  <c r="K11" i="142"/>
  <c r="K8" i="142"/>
  <c r="L9" i="142"/>
  <c r="L10" i="142"/>
  <c r="L11" i="142"/>
  <c r="L8" i="142"/>
  <c r="J9" i="142"/>
  <c r="J10" i="142"/>
  <c r="J11" i="142"/>
  <c r="J8" i="142"/>
  <c r="B34" i="84"/>
  <c r="B35" i="84"/>
  <c r="B36" i="84"/>
  <c r="B37" i="84"/>
  <c r="B33" i="84"/>
  <c r="C7" i="84"/>
  <c r="C8" i="84"/>
  <c r="C9" i="84"/>
  <c r="C10" i="84"/>
  <c r="C11" i="84"/>
  <c r="C12" i="84"/>
  <c r="C13" i="84"/>
  <c r="C14" i="84"/>
  <c r="C15" i="84"/>
  <c r="C16" i="84"/>
  <c r="C17" i="84"/>
  <c r="C18" i="84"/>
  <c r="C6" i="84"/>
  <c r="B7" i="84"/>
  <c r="B8" i="84"/>
  <c r="B9" i="84"/>
  <c r="B10" i="84"/>
  <c r="B11" i="84"/>
  <c r="B12" i="84"/>
  <c r="B13" i="84"/>
  <c r="B14" i="84"/>
  <c r="B15" i="84"/>
  <c r="B16" i="84"/>
  <c r="B17" i="84"/>
  <c r="B18" i="84"/>
  <c r="B6" i="84"/>
  <c r="N14" i="120"/>
  <c r="N13" i="120"/>
  <c r="N12" i="120"/>
  <c r="N11" i="120"/>
  <c r="N10" i="120"/>
  <c r="N9" i="120"/>
  <c r="N8" i="120"/>
  <c r="N7" i="120"/>
  <c r="C21" i="120"/>
  <c r="C20" i="120"/>
  <c r="C19" i="120"/>
  <c r="C11" i="120"/>
  <c r="C10" i="120"/>
  <c r="C9" i="120"/>
  <c r="C6" i="120"/>
  <c r="C8" i="120" s="1"/>
  <c r="C5" i="120"/>
  <c r="C7" i="120" s="1"/>
  <c r="E17" i="138"/>
  <c r="E18" i="138"/>
  <c r="E19" i="138"/>
  <c r="E20" i="138"/>
  <c r="E21" i="138"/>
  <c r="E22" i="138"/>
  <c r="E23" i="138"/>
  <c r="E24" i="138"/>
  <c r="E25" i="138"/>
  <c r="E26" i="138"/>
  <c r="E27" i="138"/>
  <c r="E16" i="138"/>
  <c r="D17" i="138"/>
  <c r="D18" i="138"/>
  <c r="D19" i="138"/>
  <c r="D20" i="138"/>
  <c r="D21" i="138"/>
  <c r="D22" i="138"/>
  <c r="D23" i="138"/>
  <c r="D24" i="138"/>
  <c r="D25" i="138"/>
  <c r="D26" i="138"/>
  <c r="D27" i="138"/>
  <c r="D16" i="138"/>
  <c r="H35" i="81"/>
  <c r="H36" i="81"/>
  <c r="H37" i="81"/>
  <c r="H38" i="81"/>
  <c r="H39" i="81"/>
  <c r="H40" i="81"/>
  <c r="H41" i="81"/>
  <c r="H42" i="81"/>
  <c r="H43" i="81"/>
  <c r="H34" i="81"/>
  <c r="K35" i="81"/>
  <c r="K36" i="81"/>
  <c r="K37" i="81"/>
  <c r="K38" i="81"/>
  <c r="K39" i="81"/>
  <c r="K40" i="81"/>
  <c r="K41" i="81"/>
  <c r="K42" i="81"/>
  <c r="K43" i="81"/>
  <c r="K34" i="81"/>
  <c r="J35" i="81"/>
  <c r="J36" i="81"/>
  <c r="J37" i="81"/>
  <c r="J38" i="81"/>
  <c r="J39" i="81"/>
  <c r="J40" i="81"/>
  <c r="J41" i="81"/>
  <c r="J42" i="81"/>
  <c r="J43" i="81"/>
  <c r="J34" i="81"/>
  <c r="D7" i="81"/>
  <c r="D8" i="81"/>
  <c r="D9" i="81"/>
  <c r="D10" i="81"/>
  <c r="D11" i="81"/>
  <c r="D12" i="81"/>
  <c r="D13" i="81"/>
  <c r="D14" i="81"/>
  <c r="D15" i="81"/>
  <c r="D16" i="81"/>
  <c r="D17" i="81"/>
  <c r="D18" i="81"/>
  <c r="D19" i="81"/>
  <c r="D20" i="81"/>
  <c r="D21" i="81"/>
  <c r="D22" i="81"/>
  <c r="D23" i="81"/>
  <c r="D24" i="81"/>
  <c r="D25" i="81"/>
  <c r="D6" i="81"/>
  <c r="G10" i="82"/>
  <c r="G11" i="82"/>
  <c r="G9" i="82"/>
  <c r="I8" i="82"/>
  <c r="G8" i="82"/>
  <c r="I6" i="82"/>
  <c r="G7" i="82"/>
  <c r="G6" i="82"/>
  <c r="G19" i="122"/>
  <c r="F19" i="122"/>
  <c r="D19" i="122"/>
  <c r="G14" i="122"/>
  <c r="G13" i="122"/>
  <c r="G7" i="122"/>
  <c r="G8" i="122"/>
  <c r="G9" i="122"/>
  <c r="G10" i="122"/>
  <c r="G11" i="122"/>
  <c r="G12" i="122"/>
  <c r="G6" i="122"/>
  <c r="A8" i="109"/>
  <c r="A9" i="109" s="1"/>
  <c r="A10" i="109" s="1"/>
  <c r="A11" i="109" s="1"/>
  <c r="A13" i="109"/>
  <c r="A14" i="109" s="1"/>
  <c r="A15" i="109" s="1"/>
  <c r="A16" i="109" s="1"/>
  <c r="A18" i="109"/>
  <c r="A19" i="109" s="1"/>
  <c r="A20" i="109" s="1"/>
  <c r="A21" i="109" s="1"/>
  <c r="A23" i="109"/>
  <c r="A24" i="109" s="1"/>
  <c r="A25" i="109" s="1"/>
  <c r="A26" i="109" s="1"/>
  <c r="A28" i="109"/>
  <c r="A29" i="109" s="1"/>
  <c r="A30" i="109" s="1"/>
  <c r="A31" i="109" s="1"/>
  <c r="A33" i="109"/>
  <c r="A34" i="109" s="1"/>
  <c r="A35" i="109" s="1"/>
  <c r="A36" i="109" s="1"/>
  <c r="A38" i="109"/>
  <c r="A39" i="109" s="1"/>
  <c r="A40" i="109" s="1"/>
  <c r="A41" i="109" s="1"/>
  <c r="A43" i="109"/>
  <c r="A44" i="109" s="1"/>
  <c r="A45" i="109" s="1"/>
  <c r="A46" i="109" s="1"/>
  <c r="A48" i="109"/>
  <c r="A49" i="109" s="1"/>
  <c r="A50" i="109" s="1"/>
  <c r="A51" i="109" s="1"/>
  <c r="A53" i="109"/>
  <c r="A54" i="109" s="1"/>
  <c r="A55" i="109" s="1"/>
  <c r="A56" i="109" s="1"/>
  <c r="A58" i="109"/>
  <c r="A59" i="109" s="1"/>
  <c r="A60" i="109" s="1"/>
  <c r="A61" i="109" s="1"/>
  <c r="A63" i="109"/>
  <c r="A64" i="109" s="1"/>
  <c r="A65" i="109" s="1"/>
  <c r="A66" i="109" s="1"/>
  <c r="R30" i="132"/>
  <c r="R31" i="132"/>
  <c r="R32" i="132"/>
  <c r="R33" i="132"/>
  <c r="R34" i="132"/>
  <c r="R35" i="132"/>
  <c r="R36" i="132"/>
  <c r="R37" i="132"/>
  <c r="R38" i="132"/>
  <c r="R39" i="132"/>
  <c r="R40" i="132"/>
  <c r="R41" i="132"/>
  <c r="R42" i="132"/>
  <c r="R43" i="132"/>
  <c r="R44" i="132"/>
  <c r="R45" i="132"/>
  <c r="R46" i="132"/>
  <c r="R47" i="132"/>
  <c r="R48" i="132"/>
  <c r="R49" i="132"/>
  <c r="R50" i="132"/>
  <c r="R51" i="132"/>
  <c r="R52" i="132"/>
  <c r="R53" i="132"/>
  <c r="R54" i="132"/>
  <c r="R55" i="132"/>
  <c r="R56" i="132"/>
  <c r="R57" i="132"/>
  <c r="R58" i="132"/>
  <c r="R59" i="132"/>
  <c r="R60" i="132"/>
  <c r="R61" i="132"/>
  <c r="R62" i="132"/>
  <c r="R63" i="132"/>
  <c r="R64" i="132"/>
  <c r="R65" i="132"/>
  <c r="R66" i="132"/>
  <c r="R67" i="132"/>
  <c r="R68" i="132"/>
  <c r="R69" i="132"/>
  <c r="R70" i="132"/>
  <c r="R71" i="132"/>
  <c r="R72" i="132"/>
  <c r="R73" i="132"/>
  <c r="R74" i="132"/>
  <c r="R75" i="132"/>
  <c r="R76" i="132"/>
  <c r="R77" i="132"/>
  <c r="R78" i="132"/>
  <c r="R79" i="132"/>
  <c r="R80" i="132"/>
  <c r="R81" i="132"/>
  <c r="R82" i="132"/>
  <c r="R83" i="132"/>
  <c r="R84" i="132"/>
  <c r="R85" i="132"/>
  <c r="R86" i="132"/>
  <c r="R87" i="132"/>
  <c r="R88" i="132"/>
  <c r="R89" i="132"/>
  <c r="R90" i="132"/>
  <c r="R91" i="132"/>
  <c r="R92" i="132"/>
  <c r="R93" i="132"/>
  <c r="R94" i="132"/>
  <c r="R95" i="132"/>
  <c r="R96" i="132"/>
  <c r="R97" i="132"/>
  <c r="R98" i="132"/>
  <c r="R99" i="132"/>
  <c r="R29" i="132"/>
  <c r="Q94" i="132"/>
  <c r="Q88" i="132"/>
  <c r="C36" i="132"/>
  <c r="C35" i="132"/>
  <c r="E37" i="132"/>
  <c r="C37" i="132"/>
  <c r="P94" i="132"/>
  <c r="P88" i="132"/>
  <c r="I8" i="132"/>
  <c r="F21" i="79"/>
  <c r="K28" i="130"/>
  <c r="K29" i="130"/>
  <c r="J28" i="130"/>
  <c r="J29" i="130"/>
  <c r="I28" i="130"/>
  <c r="I29" i="130"/>
  <c r="J27" i="130"/>
  <c r="K27" i="130"/>
  <c r="I27" i="130"/>
  <c r="J21" i="130"/>
  <c r="K21" i="130"/>
  <c r="L21" i="130"/>
  <c r="M21" i="130"/>
  <c r="I21" i="130"/>
  <c r="E25" i="130"/>
  <c r="E22" i="130"/>
  <c r="E23" i="130"/>
  <c r="E24" i="130"/>
  <c r="E21" i="130"/>
  <c r="D10" i="130"/>
  <c r="D7" i="130"/>
  <c r="D8" i="130"/>
  <c r="D9" i="130"/>
  <c r="D6" i="130"/>
  <c r="F6" i="142" l="1"/>
  <c r="B256" i="82"/>
  <c r="D251" i="82"/>
  <c r="D255" i="82"/>
  <c r="D254" i="82"/>
  <c r="D253" i="82"/>
  <c r="D252" i="82"/>
  <c r="D250" i="82"/>
  <c r="D249" i="82"/>
  <c r="D248" i="82"/>
  <c r="D247" i="82"/>
  <c r="D246" i="82"/>
  <c r="D245" i="82"/>
  <c r="D244" i="82"/>
  <c r="D243" i="82"/>
  <c r="D242" i="82"/>
  <c r="D241" i="82"/>
  <c r="D240" i="82"/>
  <c r="D239" i="82"/>
  <c r="D238" i="82"/>
  <c r="D237" i="82"/>
  <c r="D236" i="82"/>
  <c r="D235" i="82"/>
  <c r="D234" i="82"/>
  <c r="D233" i="82"/>
  <c r="D232" i="82"/>
  <c r="D231" i="82"/>
  <c r="D230" i="82"/>
  <c r="D229" i="82"/>
  <c r="D228" i="82"/>
  <c r="D227" i="82"/>
  <c r="D226" i="82"/>
  <c r="D225" i="82"/>
  <c r="D224" i="82"/>
  <c r="D223" i="82"/>
  <c r="D222" i="82"/>
  <c r="D221" i="82"/>
  <c r="D220" i="82"/>
  <c r="D219" i="82"/>
  <c r="D218" i="82"/>
  <c r="D217" i="82"/>
  <c r="D216" i="82"/>
  <c r="D215" i="82"/>
  <c r="D214" i="82"/>
  <c r="D213" i="82"/>
  <c r="D212" i="82"/>
  <c r="D211" i="82"/>
  <c r="D210" i="82"/>
  <c r="D209" i="82"/>
  <c r="D208" i="82"/>
  <c r="D207" i="82"/>
  <c r="D206" i="82"/>
  <c r="D205" i="82"/>
  <c r="D204" i="82"/>
  <c r="D203" i="82"/>
  <c r="D202" i="82"/>
  <c r="D201" i="82"/>
  <c r="D200" i="82"/>
  <c r="D199" i="82"/>
  <c r="D198" i="82"/>
  <c r="D197" i="82"/>
  <c r="D196" i="82"/>
  <c r="D195" i="82"/>
  <c r="D194" i="82"/>
  <c r="D193" i="82"/>
  <c r="D192" i="82"/>
  <c r="D191" i="82"/>
  <c r="D190" i="82"/>
  <c r="D189" i="82"/>
  <c r="D188" i="82"/>
  <c r="D187" i="82"/>
  <c r="D186" i="82"/>
  <c r="D185" i="82"/>
  <c r="D184" i="82"/>
  <c r="D183" i="82"/>
  <c r="D182" i="82"/>
  <c r="D181" i="82"/>
  <c r="D180" i="82"/>
  <c r="D179" i="82"/>
  <c r="D178" i="82"/>
  <c r="D177" i="82"/>
  <c r="D176" i="82"/>
  <c r="D175" i="82"/>
  <c r="D174" i="82"/>
  <c r="D173" i="82"/>
  <c r="D172" i="82"/>
  <c r="D171" i="82"/>
  <c r="D170" i="82"/>
  <c r="D169" i="82"/>
  <c r="D168" i="82"/>
  <c r="D167" i="82"/>
  <c r="D166" i="82"/>
  <c r="D165" i="82"/>
  <c r="D164" i="82"/>
  <c r="D163" i="82"/>
  <c r="D162" i="82"/>
  <c r="D161" i="82"/>
  <c r="D160" i="82"/>
  <c r="D159" i="82"/>
  <c r="D158" i="82"/>
  <c r="D157" i="82"/>
  <c r="D156" i="82"/>
  <c r="D155" i="82"/>
  <c r="D154" i="82"/>
  <c r="D153" i="82"/>
  <c r="D152" i="82"/>
  <c r="D151" i="82"/>
  <c r="D150" i="82"/>
  <c r="D149" i="82"/>
  <c r="D148" i="82"/>
  <c r="D147" i="82"/>
  <c r="D146" i="82"/>
  <c r="D145" i="82"/>
  <c r="D144" i="82"/>
  <c r="D143" i="82"/>
  <c r="D142" i="82"/>
  <c r="D141" i="82"/>
  <c r="D140" i="82"/>
  <c r="D139" i="82"/>
  <c r="D138" i="82"/>
  <c r="D137" i="82"/>
  <c r="D136" i="82"/>
  <c r="D135" i="82"/>
  <c r="D134" i="82"/>
  <c r="D133" i="82"/>
  <c r="D132" i="82"/>
  <c r="D131" i="82"/>
  <c r="D130" i="82"/>
  <c r="D129" i="82"/>
  <c r="D128" i="82"/>
  <c r="D127" i="82"/>
  <c r="D126" i="82"/>
  <c r="D125" i="82"/>
  <c r="D124" i="82"/>
  <c r="D123" i="82"/>
  <c r="D122" i="82"/>
  <c r="D121" i="82"/>
  <c r="D120" i="82"/>
  <c r="D119" i="82"/>
  <c r="D118" i="82"/>
  <c r="D117" i="82"/>
  <c r="D116" i="82"/>
  <c r="D115" i="82"/>
  <c r="D114" i="82"/>
  <c r="D113" i="82"/>
  <c r="D112" i="82"/>
  <c r="D111" i="82"/>
  <c r="D110" i="82"/>
  <c r="D109" i="82"/>
  <c r="D108" i="82"/>
  <c r="D107" i="82"/>
  <c r="D106" i="82"/>
  <c r="D105" i="82"/>
  <c r="D104" i="82"/>
  <c r="D103" i="82"/>
  <c r="D102" i="82"/>
  <c r="D101" i="82"/>
  <c r="D100" i="82"/>
  <c r="D99" i="82"/>
  <c r="D98" i="82"/>
  <c r="D97" i="82"/>
  <c r="D96" i="82"/>
  <c r="D95" i="82"/>
  <c r="D94" i="82"/>
  <c r="D93" i="82"/>
  <c r="D92" i="82"/>
  <c r="D91" i="82"/>
  <c r="D90" i="82"/>
  <c r="D89" i="82"/>
  <c r="D88" i="82"/>
  <c r="D87" i="82"/>
  <c r="D86" i="82"/>
  <c r="D85" i="82"/>
  <c r="D84" i="82"/>
  <c r="D83" i="82"/>
  <c r="D82" i="82"/>
  <c r="D81" i="82"/>
  <c r="D80" i="82"/>
  <c r="D79" i="82"/>
  <c r="D78" i="82"/>
  <c r="D77" i="82"/>
  <c r="D76" i="82"/>
  <c r="D75" i="82"/>
  <c r="D74" i="82"/>
  <c r="D73" i="82"/>
  <c r="D72" i="82"/>
  <c r="D71" i="82"/>
  <c r="D70" i="82"/>
  <c r="D69" i="82"/>
  <c r="D68" i="82"/>
  <c r="D67" i="82"/>
  <c r="D66" i="82"/>
  <c r="D65" i="82"/>
  <c r="D64" i="82"/>
  <c r="D63" i="82"/>
  <c r="D62" i="82"/>
  <c r="D61" i="82"/>
  <c r="D60" i="82"/>
  <c r="D59" i="82"/>
  <c r="D58" i="82"/>
  <c r="D57" i="82"/>
  <c r="D56" i="82"/>
  <c r="D55" i="82"/>
  <c r="D54" i="82"/>
  <c r="D53" i="82"/>
  <c r="D52" i="82"/>
  <c r="D51" i="82"/>
  <c r="D50" i="82"/>
  <c r="D49" i="82"/>
  <c r="D48" i="82"/>
  <c r="D47" i="82"/>
  <c r="D46" i="82"/>
  <c r="D45" i="82"/>
  <c r="D44" i="82"/>
  <c r="D43" i="82"/>
  <c r="D42" i="82"/>
  <c r="D41" i="82"/>
  <c r="D40" i="82"/>
  <c r="D39" i="82"/>
  <c r="D38" i="82"/>
  <c r="D37" i="82"/>
  <c r="D36" i="82"/>
  <c r="D35" i="82"/>
  <c r="D34" i="82"/>
  <c r="D33" i="82"/>
  <c r="D32" i="82"/>
  <c r="D31" i="82"/>
  <c r="D30" i="82"/>
  <c r="D29" i="82"/>
  <c r="D28" i="82"/>
  <c r="D27" i="82"/>
  <c r="D26" i="82"/>
  <c r="D25" i="82"/>
  <c r="D24" i="82"/>
  <c r="D23" i="82"/>
  <c r="D22" i="82"/>
  <c r="D21" i="82"/>
  <c r="D20" i="82"/>
  <c r="D19" i="82"/>
  <c r="D18" i="82"/>
  <c r="D17" i="82"/>
  <c r="D16" i="82"/>
  <c r="D15" i="82"/>
  <c r="D14" i="82"/>
  <c r="D13" i="82"/>
  <c r="D12" i="82"/>
  <c r="D11" i="82"/>
  <c r="D10" i="82"/>
  <c r="D9" i="82"/>
  <c r="D8" i="82"/>
  <c r="D7" i="82"/>
  <c r="D6" i="82"/>
  <c r="B9" i="88" l="1"/>
  <c r="D28" i="90" l="1"/>
  <c r="D27" i="90"/>
  <c r="C27" i="90"/>
  <c r="B27" i="90"/>
  <c r="P20" i="90"/>
  <c r="O20" i="90"/>
  <c r="N20" i="90"/>
  <c r="J20" i="90"/>
  <c r="I20" i="90"/>
  <c r="H20" i="90"/>
  <c r="D20" i="90"/>
  <c r="B20" i="90"/>
  <c r="D19" i="90"/>
  <c r="C17" i="90"/>
  <c r="C20" i="90" s="1"/>
  <c r="B17" i="90"/>
  <c r="P14" i="90"/>
  <c r="P22" i="90" s="1"/>
  <c r="P24" i="90" s="1"/>
  <c r="P26" i="90" s="1"/>
  <c r="P28" i="90" s="1"/>
  <c r="N14" i="90"/>
  <c r="N22" i="90" s="1"/>
  <c r="N24" i="90" s="1"/>
  <c r="N26" i="90" s="1"/>
  <c r="N28" i="90" s="1"/>
  <c r="I14" i="90"/>
  <c r="I22" i="90" s="1"/>
  <c r="I24" i="90" s="1"/>
  <c r="I26" i="90" s="1"/>
  <c r="I28" i="90" s="1"/>
  <c r="D14" i="90"/>
  <c r="D22" i="90" s="1"/>
  <c r="D24" i="90" s="1"/>
  <c r="B14" i="90"/>
  <c r="B22" i="90" s="1"/>
  <c r="B24" i="90" s="1"/>
  <c r="B26" i="90" s="1"/>
  <c r="B28" i="90" s="1"/>
  <c r="P12" i="90"/>
  <c r="O12" i="90"/>
  <c r="O14" i="90" s="1"/>
  <c r="O22" i="90" s="1"/>
  <c r="O24" i="90" s="1"/>
  <c r="O26" i="90" s="1"/>
  <c r="O28" i="90" s="1"/>
  <c r="N12" i="90"/>
  <c r="J12" i="90"/>
  <c r="J14" i="90" s="1"/>
  <c r="J22" i="90" s="1"/>
  <c r="J24" i="90" s="1"/>
  <c r="J26" i="90" s="1"/>
  <c r="J28" i="90" s="1"/>
  <c r="I12" i="90"/>
  <c r="H12" i="90"/>
  <c r="H14" i="90" s="1"/>
  <c r="H22" i="90" s="1"/>
  <c r="H24" i="90" s="1"/>
  <c r="H26" i="90" s="1"/>
  <c r="H28" i="90" s="1"/>
  <c r="D12" i="90"/>
  <c r="C12" i="90"/>
  <c r="C14" i="90" s="1"/>
  <c r="C22" i="90" s="1"/>
  <c r="C24" i="90" s="1"/>
  <c r="C26" i="90" s="1"/>
  <c r="C28" i="90" s="1"/>
  <c r="B12" i="90"/>
  <c r="K1766" i="145"/>
  <c r="B1766" i="145"/>
  <c r="K1765" i="145"/>
  <c r="B1765" i="145"/>
  <c r="K1764" i="145"/>
  <c r="B1764" i="145"/>
  <c r="K1763" i="145"/>
  <c r="B1763" i="145"/>
  <c r="K1762" i="145"/>
  <c r="B1762" i="145"/>
  <c r="K1761" i="145"/>
  <c r="B1761" i="145"/>
  <c r="K1760" i="145"/>
  <c r="B1760" i="145"/>
  <c r="K1759" i="145"/>
  <c r="B1759" i="145"/>
  <c r="K1758" i="145"/>
  <c r="B1758" i="145"/>
  <c r="K1757" i="145"/>
  <c r="B1757" i="145"/>
  <c r="K1756" i="145"/>
  <c r="B1756" i="145"/>
  <c r="K1755" i="145"/>
  <c r="B1755" i="145"/>
  <c r="K1754" i="145"/>
  <c r="B1754" i="145"/>
  <c r="K1753" i="145"/>
  <c r="B1753" i="145"/>
  <c r="K1752" i="145"/>
  <c r="B1752" i="145"/>
  <c r="K1751" i="145"/>
  <c r="B1751" i="145"/>
  <c r="K1750" i="145"/>
  <c r="B1750" i="145"/>
  <c r="K1749" i="145"/>
  <c r="B1749" i="145"/>
  <c r="K1748" i="145"/>
  <c r="B1748" i="145"/>
  <c r="K1747" i="145"/>
  <c r="B1747" i="145"/>
  <c r="K1746" i="145"/>
  <c r="B1746" i="145"/>
  <c r="K1745" i="145"/>
  <c r="B1745" i="145"/>
  <c r="K1744" i="145"/>
  <c r="B1744" i="145"/>
  <c r="K1743" i="145"/>
  <c r="B1743" i="145"/>
  <c r="K1742" i="145"/>
  <c r="B1742" i="145"/>
  <c r="K1741" i="145"/>
  <c r="B1741" i="145"/>
  <c r="K1740" i="145"/>
  <c r="B1740" i="145"/>
  <c r="K1739" i="145"/>
  <c r="B1739" i="145"/>
  <c r="K1738" i="145"/>
  <c r="B1738" i="145"/>
  <c r="K1737" i="145"/>
  <c r="B1737" i="145"/>
  <c r="K1736" i="145"/>
  <c r="B1736" i="145"/>
  <c r="K1735" i="145"/>
  <c r="B1735" i="145"/>
  <c r="K1734" i="145"/>
  <c r="B1734" i="145"/>
  <c r="K1733" i="145"/>
  <c r="B1733" i="145"/>
  <c r="K1732" i="145"/>
  <c r="B1732" i="145"/>
  <c r="K1731" i="145"/>
  <c r="B1731" i="145"/>
  <c r="K1730" i="145"/>
  <c r="B1730" i="145"/>
  <c r="K1729" i="145"/>
  <c r="B1729" i="145"/>
  <c r="K1728" i="145"/>
  <c r="B1728" i="145"/>
  <c r="K1727" i="145"/>
  <c r="B1727" i="145"/>
  <c r="K1726" i="145"/>
  <c r="B1726" i="145"/>
  <c r="K1725" i="145"/>
  <c r="B1725" i="145"/>
  <c r="K1724" i="145"/>
  <c r="B1724" i="145"/>
  <c r="K1723" i="145"/>
  <c r="B1723" i="145"/>
  <c r="K1722" i="145"/>
  <c r="B1722" i="145"/>
  <c r="K1721" i="145"/>
  <c r="B1721" i="145"/>
  <c r="K1720" i="145"/>
  <c r="B1720" i="145"/>
  <c r="K1719" i="145"/>
  <c r="B1719" i="145"/>
  <c r="K1718" i="145"/>
  <c r="B1718" i="145"/>
  <c r="K1717" i="145"/>
  <c r="B1717" i="145"/>
  <c r="K1716" i="145"/>
  <c r="B1716" i="145"/>
  <c r="K1715" i="145"/>
  <c r="B1715" i="145"/>
  <c r="K1714" i="145"/>
  <c r="B1714" i="145"/>
  <c r="K1713" i="145"/>
  <c r="B1713" i="145"/>
  <c r="K1712" i="145"/>
  <c r="B1712" i="145"/>
  <c r="K1711" i="145"/>
  <c r="B1711" i="145"/>
  <c r="K1710" i="145"/>
  <c r="B1710" i="145"/>
  <c r="K1709" i="145"/>
  <c r="B1709" i="145"/>
  <c r="K1708" i="145"/>
  <c r="B1708" i="145"/>
  <c r="K1707" i="145"/>
  <c r="B1707" i="145"/>
  <c r="K1706" i="145"/>
  <c r="B1706" i="145"/>
  <c r="K1705" i="145"/>
  <c r="B1705" i="145"/>
  <c r="K1704" i="145"/>
  <c r="B1704" i="145"/>
  <c r="K1703" i="145"/>
  <c r="B1703" i="145"/>
  <c r="K1702" i="145"/>
  <c r="B1702" i="145"/>
  <c r="K1701" i="145"/>
  <c r="B1701" i="145"/>
  <c r="K1700" i="145"/>
  <c r="B1700" i="145"/>
  <c r="K1699" i="145"/>
  <c r="B1699" i="145"/>
  <c r="K1698" i="145"/>
  <c r="B1698" i="145"/>
  <c r="K1697" i="145"/>
  <c r="B1697" i="145"/>
  <c r="K1696" i="145"/>
  <c r="B1696" i="145"/>
  <c r="K1695" i="145"/>
  <c r="B1695" i="145"/>
  <c r="K1694" i="145"/>
  <c r="B1694" i="145"/>
  <c r="K1693" i="145"/>
  <c r="B1693" i="145"/>
  <c r="K1692" i="145"/>
  <c r="B1692" i="145"/>
  <c r="K1691" i="145"/>
  <c r="B1691" i="145"/>
  <c r="K1690" i="145"/>
  <c r="B1690" i="145"/>
  <c r="K1689" i="145"/>
  <c r="B1689" i="145"/>
  <c r="K1688" i="145"/>
  <c r="B1688" i="145"/>
  <c r="K1687" i="145"/>
  <c r="B1687" i="145"/>
  <c r="K1686" i="145"/>
  <c r="B1686" i="145"/>
  <c r="K1685" i="145"/>
  <c r="B1685" i="145"/>
  <c r="K1684" i="145"/>
  <c r="B1684" i="145"/>
  <c r="K1683" i="145"/>
  <c r="B1683" i="145"/>
  <c r="K1682" i="145"/>
  <c r="B1682" i="145"/>
  <c r="K1681" i="145"/>
  <c r="B1681" i="145"/>
  <c r="K1680" i="145"/>
  <c r="B1680" i="145"/>
  <c r="K1679" i="145"/>
  <c r="B1679" i="145"/>
  <c r="K1678" i="145"/>
  <c r="B1678" i="145"/>
  <c r="K1677" i="145"/>
  <c r="B1677" i="145"/>
  <c r="K1676" i="145"/>
  <c r="B1676" i="145"/>
  <c r="K1675" i="145"/>
  <c r="B1675" i="145"/>
  <c r="K1674" i="145"/>
  <c r="B1674" i="145"/>
  <c r="K1673" i="145"/>
  <c r="B1673" i="145"/>
  <c r="K1672" i="145"/>
  <c r="B1672" i="145"/>
  <c r="K1671" i="145"/>
  <c r="B1671" i="145"/>
  <c r="K1670" i="145"/>
  <c r="B1670" i="145"/>
  <c r="K1669" i="145"/>
  <c r="B1669" i="145"/>
  <c r="K1668" i="145"/>
  <c r="B1668" i="145"/>
  <c r="K1667" i="145"/>
  <c r="B1667" i="145"/>
  <c r="K1666" i="145"/>
  <c r="B1666" i="145"/>
  <c r="K1665" i="145"/>
  <c r="B1665" i="145"/>
  <c r="K1664" i="145"/>
  <c r="B1664" i="145"/>
  <c r="K1663" i="145"/>
  <c r="B1663" i="145"/>
  <c r="K1662" i="145"/>
  <c r="B1662" i="145"/>
  <c r="K1661" i="145"/>
  <c r="B1661" i="145"/>
  <c r="K1660" i="145"/>
  <c r="B1660" i="145"/>
  <c r="K1659" i="145"/>
  <c r="B1659" i="145"/>
  <c r="K1658" i="145"/>
  <c r="B1658" i="145"/>
  <c r="K1657" i="145"/>
  <c r="B1657" i="145"/>
  <c r="K1656" i="145"/>
  <c r="B1656" i="145"/>
  <c r="K1655" i="145"/>
  <c r="B1655" i="145"/>
  <c r="K1654" i="145"/>
  <c r="B1654" i="145"/>
  <c r="K1653" i="145"/>
  <c r="B1653" i="145"/>
  <c r="K1652" i="145"/>
  <c r="B1652" i="145"/>
  <c r="K1651" i="145"/>
  <c r="B1651" i="145"/>
  <c r="K1650" i="145"/>
  <c r="B1650" i="145"/>
  <c r="K1649" i="145"/>
  <c r="B1649" i="145"/>
  <c r="K1648" i="145"/>
  <c r="B1648" i="145"/>
  <c r="K1647" i="145"/>
  <c r="B1647" i="145"/>
  <c r="K1646" i="145"/>
  <c r="B1646" i="145"/>
  <c r="K1645" i="145"/>
  <c r="B1645" i="145"/>
  <c r="K1644" i="145"/>
  <c r="B1644" i="145"/>
  <c r="K1643" i="145"/>
  <c r="B1643" i="145"/>
  <c r="K1642" i="145"/>
  <c r="B1642" i="145"/>
  <c r="K1641" i="145"/>
  <c r="B1641" i="145"/>
  <c r="K1640" i="145"/>
  <c r="B1640" i="145"/>
  <c r="K1639" i="145"/>
  <c r="B1639" i="145"/>
  <c r="K1638" i="145"/>
  <c r="B1638" i="145"/>
  <c r="K1637" i="145"/>
  <c r="B1637" i="145"/>
  <c r="K1636" i="145"/>
  <c r="B1636" i="145"/>
  <c r="K1635" i="145"/>
  <c r="B1635" i="145"/>
  <c r="K1634" i="145"/>
  <c r="B1634" i="145"/>
  <c r="K1633" i="145"/>
  <c r="B1633" i="145"/>
  <c r="K1632" i="145"/>
  <c r="B1632" i="145"/>
  <c r="K1631" i="145"/>
  <c r="B1631" i="145"/>
  <c r="K1630" i="145"/>
  <c r="B1630" i="145"/>
  <c r="K1629" i="145"/>
  <c r="B1629" i="145"/>
  <c r="K1628" i="145"/>
  <c r="B1628" i="145"/>
  <c r="K1627" i="145"/>
  <c r="B1627" i="145"/>
  <c r="K1626" i="145"/>
  <c r="B1626" i="145"/>
  <c r="K1625" i="145"/>
  <c r="B1625" i="145"/>
  <c r="K1624" i="145"/>
  <c r="B1624" i="145"/>
  <c r="K1623" i="145"/>
  <c r="B1623" i="145"/>
  <c r="K1622" i="145"/>
  <c r="B1622" i="145"/>
  <c r="K1621" i="145"/>
  <c r="B1621" i="145"/>
  <c r="K1620" i="145"/>
  <c r="B1620" i="145"/>
  <c r="K1619" i="145"/>
  <c r="B1619" i="145"/>
  <c r="K1618" i="145"/>
  <c r="B1618" i="145"/>
  <c r="K1617" i="145"/>
  <c r="B1617" i="145"/>
  <c r="K1616" i="145"/>
  <c r="B1616" i="145"/>
  <c r="K1615" i="145"/>
  <c r="B1615" i="145"/>
  <c r="K1614" i="145"/>
  <c r="B1614" i="145"/>
  <c r="K1613" i="145"/>
  <c r="B1613" i="145"/>
  <c r="K1612" i="145"/>
  <c r="B1612" i="145"/>
  <c r="K1611" i="145"/>
  <c r="B1611" i="145"/>
  <c r="K1610" i="145"/>
  <c r="B1610" i="145"/>
  <c r="K1609" i="145"/>
  <c r="B1609" i="145"/>
  <c r="K1608" i="145"/>
  <c r="B1608" i="145"/>
  <c r="K1607" i="145"/>
  <c r="B1607" i="145"/>
  <c r="K1606" i="145"/>
  <c r="B1606" i="145"/>
  <c r="K1605" i="145"/>
  <c r="B1605" i="145"/>
  <c r="K1604" i="145"/>
  <c r="B1604" i="145"/>
  <c r="K1603" i="145"/>
  <c r="B1603" i="145"/>
  <c r="K1602" i="145"/>
  <c r="B1602" i="145"/>
  <c r="K1601" i="145"/>
  <c r="B1601" i="145"/>
  <c r="K1600" i="145"/>
  <c r="B1600" i="145"/>
  <c r="K1599" i="145"/>
  <c r="B1599" i="145"/>
  <c r="K1598" i="145"/>
  <c r="B1598" i="145"/>
  <c r="K1597" i="145"/>
  <c r="B1597" i="145"/>
  <c r="K1596" i="145"/>
  <c r="B1596" i="145"/>
  <c r="K1595" i="145"/>
  <c r="B1595" i="145"/>
  <c r="K1594" i="145"/>
  <c r="B1594" i="145"/>
  <c r="K1593" i="145"/>
  <c r="B1593" i="145"/>
  <c r="K1592" i="145"/>
  <c r="B1592" i="145"/>
  <c r="K1591" i="145"/>
  <c r="B1591" i="145"/>
  <c r="K1590" i="145"/>
  <c r="B1590" i="145"/>
  <c r="K1589" i="145"/>
  <c r="B1589" i="145"/>
  <c r="K1588" i="145"/>
  <c r="B1588" i="145"/>
  <c r="K1587" i="145"/>
  <c r="B1587" i="145"/>
  <c r="K1586" i="145"/>
  <c r="B1586" i="145"/>
  <c r="K1585" i="145"/>
  <c r="B1585" i="145"/>
  <c r="K1584" i="145"/>
  <c r="B1584" i="145"/>
  <c r="K1583" i="145"/>
  <c r="B1583" i="145"/>
  <c r="K1582" i="145"/>
  <c r="B1582" i="145"/>
  <c r="K1581" i="145"/>
  <c r="B1581" i="145"/>
  <c r="K1580" i="145"/>
  <c r="B1580" i="145"/>
  <c r="K1579" i="145"/>
  <c r="B1579" i="145"/>
  <c r="K1578" i="145"/>
  <c r="B1578" i="145"/>
  <c r="K1577" i="145"/>
  <c r="B1577" i="145"/>
  <c r="K1576" i="145"/>
  <c r="B1576" i="145"/>
  <c r="K1575" i="145"/>
  <c r="B1575" i="145"/>
  <c r="K1574" i="145"/>
  <c r="B1574" i="145"/>
  <c r="K1573" i="145"/>
  <c r="B1573" i="145"/>
  <c r="K1572" i="145"/>
  <c r="B1572" i="145"/>
  <c r="K1571" i="145"/>
  <c r="B1571" i="145"/>
  <c r="K1570" i="145"/>
  <c r="B1570" i="145"/>
  <c r="K1569" i="145"/>
  <c r="B1569" i="145"/>
  <c r="K1568" i="145"/>
  <c r="B1568" i="145"/>
  <c r="K1567" i="145"/>
  <c r="B1567" i="145"/>
  <c r="K1566" i="145"/>
  <c r="B1566" i="145"/>
  <c r="K1565" i="145"/>
  <c r="B1565" i="145"/>
  <c r="K1564" i="145"/>
  <c r="B1564" i="145"/>
  <c r="K1563" i="145"/>
  <c r="B1563" i="145"/>
  <c r="K1562" i="145"/>
  <c r="B1562" i="145"/>
  <c r="K1561" i="145"/>
  <c r="B1561" i="145"/>
  <c r="K1560" i="145"/>
  <c r="B1560" i="145"/>
  <c r="K1559" i="145"/>
  <c r="B1559" i="145"/>
  <c r="K1558" i="145"/>
  <c r="B1558" i="145"/>
  <c r="K1557" i="145"/>
  <c r="B1557" i="145"/>
  <c r="K1556" i="145"/>
  <c r="B1556" i="145"/>
  <c r="K1555" i="145"/>
  <c r="B1555" i="145"/>
  <c r="K1554" i="145"/>
  <c r="B1554" i="145"/>
  <c r="K1553" i="145"/>
  <c r="B1553" i="145"/>
  <c r="K1552" i="145"/>
  <c r="B1552" i="145"/>
  <c r="K1551" i="145"/>
  <c r="B1551" i="145"/>
  <c r="K1550" i="145"/>
  <c r="B1550" i="145"/>
  <c r="K1549" i="145"/>
  <c r="B1549" i="145"/>
  <c r="K1548" i="145"/>
  <c r="B1548" i="145"/>
  <c r="K1547" i="145"/>
  <c r="B1547" i="145"/>
  <c r="K1546" i="145"/>
  <c r="B1546" i="145"/>
  <c r="K1545" i="145"/>
  <c r="B1545" i="145"/>
  <c r="K1544" i="145"/>
  <c r="B1544" i="145"/>
  <c r="K1543" i="145"/>
  <c r="B1543" i="145"/>
  <c r="K1542" i="145"/>
  <c r="B1542" i="145"/>
  <c r="K1541" i="145"/>
  <c r="B1541" i="145"/>
  <c r="K1540" i="145"/>
  <c r="B1540" i="145"/>
  <c r="K1539" i="145"/>
  <c r="B1539" i="145"/>
  <c r="K1538" i="145"/>
  <c r="B1538" i="145"/>
  <c r="K1537" i="145"/>
  <c r="B1537" i="145"/>
  <c r="K1536" i="145"/>
  <c r="B1536" i="145"/>
  <c r="K1535" i="145"/>
  <c r="B1535" i="145"/>
  <c r="K1534" i="145"/>
  <c r="B1534" i="145"/>
  <c r="K1533" i="145"/>
  <c r="B1533" i="145"/>
  <c r="K1532" i="145"/>
  <c r="B1532" i="145"/>
  <c r="K1531" i="145"/>
  <c r="B1531" i="145"/>
  <c r="K1530" i="145"/>
  <c r="B1530" i="145"/>
  <c r="K1529" i="145"/>
  <c r="B1529" i="145"/>
  <c r="K1528" i="145"/>
  <c r="B1528" i="145"/>
  <c r="K1527" i="145"/>
  <c r="B1527" i="145"/>
  <c r="K1526" i="145"/>
  <c r="B1526" i="145"/>
  <c r="K1525" i="145"/>
  <c r="B1525" i="145"/>
  <c r="K1524" i="145"/>
  <c r="B1524" i="145"/>
  <c r="K1523" i="145"/>
  <c r="B1523" i="145"/>
  <c r="K1522" i="145"/>
  <c r="B1522" i="145"/>
  <c r="K1521" i="145"/>
  <c r="B1521" i="145"/>
  <c r="K1520" i="145"/>
  <c r="B1520" i="145"/>
  <c r="K1519" i="145"/>
  <c r="B1519" i="145"/>
  <c r="K1518" i="145"/>
  <c r="B1518" i="145"/>
  <c r="K1517" i="145"/>
  <c r="B1517" i="145"/>
  <c r="K1516" i="145"/>
  <c r="B1516" i="145"/>
  <c r="K1515" i="145"/>
  <c r="B1515" i="145"/>
  <c r="K1514" i="145"/>
  <c r="B1514" i="145"/>
  <c r="K1513" i="145"/>
  <c r="B1513" i="145"/>
  <c r="K1512" i="145"/>
  <c r="B1512" i="145"/>
  <c r="K1511" i="145"/>
  <c r="B1511" i="145"/>
  <c r="K1510" i="145"/>
  <c r="B1510" i="145"/>
  <c r="K1509" i="145"/>
  <c r="B1509" i="145"/>
  <c r="K1508" i="145"/>
  <c r="B1508" i="145"/>
  <c r="K1507" i="145"/>
  <c r="B1507" i="145"/>
  <c r="K1506" i="145"/>
  <c r="B1506" i="145"/>
  <c r="K1505" i="145"/>
  <c r="B1505" i="145"/>
  <c r="K1504" i="145"/>
  <c r="B1504" i="145"/>
  <c r="K1503" i="145"/>
  <c r="B1503" i="145"/>
  <c r="K1502" i="145"/>
  <c r="B1502" i="145"/>
  <c r="K1501" i="145"/>
  <c r="B1501" i="145"/>
  <c r="K1500" i="145"/>
  <c r="B1500" i="145"/>
  <c r="K1499" i="145"/>
  <c r="B1499" i="145"/>
  <c r="K1498" i="145"/>
  <c r="B1498" i="145"/>
  <c r="K1497" i="145"/>
  <c r="B1497" i="145"/>
  <c r="K1496" i="145"/>
  <c r="B1496" i="145"/>
  <c r="K1495" i="145"/>
  <c r="B1495" i="145"/>
  <c r="K1494" i="145"/>
  <c r="B1494" i="145"/>
  <c r="K1493" i="145"/>
  <c r="B1493" i="145"/>
  <c r="K1492" i="145"/>
  <c r="B1492" i="145"/>
  <c r="K1491" i="145"/>
  <c r="B1491" i="145"/>
  <c r="K1490" i="145"/>
  <c r="B1490" i="145"/>
  <c r="K1489" i="145"/>
  <c r="B1489" i="145"/>
  <c r="K1488" i="145"/>
  <c r="B1488" i="145"/>
  <c r="K1487" i="145"/>
  <c r="B1487" i="145"/>
  <c r="K1486" i="145"/>
  <c r="B1486" i="145"/>
  <c r="K1485" i="145"/>
  <c r="B1485" i="145"/>
  <c r="K1484" i="145"/>
  <c r="B1484" i="145"/>
  <c r="K1483" i="145"/>
  <c r="B1483" i="145"/>
  <c r="K1482" i="145"/>
  <c r="B1482" i="145"/>
  <c r="K1481" i="145"/>
  <c r="B1481" i="145"/>
  <c r="K1480" i="145"/>
  <c r="B1480" i="145"/>
  <c r="K1479" i="145"/>
  <c r="B1479" i="145"/>
  <c r="K1478" i="145"/>
  <c r="B1478" i="145"/>
  <c r="K1477" i="145"/>
  <c r="B1477" i="145"/>
  <c r="K1476" i="145"/>
  <c r="B1476" i="145"/>
  <c r="K1475" i="145"/>
  <c r="B1475" i="145"/>
  <c r="K1474" i="145"/>
  <c r="B1474" i="145"/>
  <c r="K1473" i="145"/>
  <c r="B1473" i="145"/>
  <c r="K1472" i="145"/>
  <c r="B1472" i="145"/>
  <c r="K1471" i="145"/>
  <c r="B1471" i="145"/>
  <c r="K1470" i="145"/>
  <c r="B1470" i="145"/>
  <c r="K1469" i="145"/>
  <c r="B1469" i="145"/>
  <c r="K1468" i="145"/>
  <c r="B1468" i="145"/>
  <c r="K1467" i="145"/>
  <c r="B1467" i="145"/>
  <c r="K1466" i="145"/>
  <c r="B1466" i="145"/>
  <c r="K1465" i="145"/>
  <c r="B1465" i="145"/>
  <c r="K1464" i="145"/>
  <c r="B1464" i="145"/>
  <c r="K1463" i="145"/>
  <c r="B1463" i="145"/>
  <c r="K1462" i="145"/>
  <c r="B1462" i="145"/>
  <c r="K1461" i="145"/>
  <c r="B1461" i="145"/>
  <c r="K1460" i="145"/>
  <c r="B1460" i="145"/>
  <c r="K1459" i="145"/>
  <c r="B1459" i="145"/>
  <c r="K1458" i="145"/>
  <c r="B1458" i="145"/>
  <c r="K1457" i="145"/>
  <c r="B1457" i="145"/>
  <c r="K1456" i="145"/>
  <c r="B1456" i="145"/>
  <c r="K1455" i="145"/>
  <c r="B1455" i="145"/>
  <c r="K1454" i="145"/>
  <c r="B1454" i="145"/>
  <c r="K1453" i="145"/>
  <c r="B1453" i="145"/>
  <c r="K1452" i="145"/>
  <c r="B1452" i="145"/>
  <c r="K1451" i="145"/>
  <c r="B1451" i="145"/>
  <c r="K1450" i="145"/>
  <c r="B1450" i="145"/>
  <c r="K1449" i="145"/>
  <c r="B1449" i="145"/>
  <c r="K1448" i="145"/>
  <c r="B1448" i="145"/>
  <c r="K1447" i="145"/>
  <c r="B1447" i="145"/>
  <c r="K1446" i="145"/>
  <c r="B1446" i="145"/>
  <c r="K1445" i="145"/>
  <c r="B1445" i="145"/>
  <c r="K1444" i="145"/>
  <c r="B1444" i="145"/>
  <c r="K1443" i="145"/>
  <c r="B1443" i="145"/>
  <c r="K1442" i="145"/>
  <c r="B1442" i="145"/>
  <c r="K1441" i="145"/>
  <c r="B1441" i="145"/>
  <c r="K1440" i="145"/>
  <c r="B1440" i="145"/>
  <c r="K1439" i="145"/>
  <c r="B1439" i="145"/>
  <c r="K1438" i="145"/>
  <c r="B1438" i="145"/>
  <c r="K1437" i="145"/>
  <c r="B1437" i="145"/>
  <c r="K1436" i="145"/>
  <c r="B1436" i="145"/>
  <c r="K1435" i="145"/>
  <c r="B1435" i="145"/>
  <c r="K1434" i="145"/>
  <c r="B1434" i="145"/>
  <c r="K1433" i="145"/>
  <c r="B1433" i="145"/>
  <c r="K1432" i="145"/>
  <c r="B1432" i="145"/>
  <c r="K1431" i="145"/>
  <c r="B1431" i="145"/>
  <c r="K1430" i="145"/>
  <c r="B1430" i="145"/>
  <c r="K1429" i="145"/>
  <c r="B1429" i="145"/>
  <c r="K1428" i="145"/>
  <c r="B1428" i="145"/>
  <c r="K1427" i="145"/>
  <c r="B1427" i="145"/>
  <c r="K1426" i="145"/>
  <c r="B1426" i="145"/>
  <c r="K1425" i="145"/>
  <c r="B1425" i="145"/>
  <c r="K1424" i="145"/>
  <c r="B1424" i="145"/>
  <c r="K1423" i="145"/>
  <c r="B1423" i="145"/>
  <c r="K1422" i="145"/>
  <c r="B1422" i="145"/>
  <c r="K1421" i="145"/>
  <c r="B1421" i="145"/>
  <c r="K1420" i="145"/>
  <c r="B1420" i="145"/>
  <c r="K1419" i="145"/>
  <c r="B1419" i="145"/>
  <c r="K1418" i="145"/>
  <c r="B1418" i="145"/>
  <c r="K1417" i="145"/>
  <c r="B1417" i="145"/>
  <c r="K1416" i="145"/>
  <c r="B1416" i="145"/>
  <c r="K1415" i="145"/>
  <c r="B1415" i="145"/>
  <c r="K1414" i="145"/>
  <c r="B1414" i="145"/>
  <c r="K1413" i="145"/>
  <c r="B1413" i="145"/>
  <c r="K1412" i="145"/>
  <c r="B1412" i="145"/>
  <c r="K1411" i="145"/>
  <c r="B1411" i="145"/>
  <c r="K1410" i="145"/>
  <c r="B1410" i="145"/>
  <c r="K1409" i="145"/>
  <c r="B1409" i="145"/>
  <c r="K1408" i="145"/>
  <c r="B1408" i="145"/>
  <c r="K1407" i="145"/>
  <c r="B1407" i="145"/>
  <c r="K1406" i="145"/>
  <c r="B1406" i="145"/>
  <c r="K1405" i="145"/>
  <c r="B1405" i="145"/>
  <c r="K1404" i="145"/>
  <c r="B1404" i="145"/>
  <c r="K1403" i="145"/>
  <c r="B1403" i="145"/>
  <c r="K1402" i="145"/>
  <c r="B1402" i="145"/>
  <c r="K1401" i="145"/>
  <c r="B1401" i="145"/>
  <c r="K1400" i="145"/>
  <c r="B1400" i="145"/>
  <c r="K1399" i="145"/>
  <c r="B1399" i="145"/>
  <c r="K1398" i="145"/>
  <c r="B1398" i="145"/>
  <c r="K1397" i="145"/>
  <c r="B1397" i="145"/>
  <c r="K1396" i="145"/>
  <c r="B1396" i="145"/>
  <c r="K1395" i="145"/>
  <c r="B1395" i="145"/>
  <c r="K1394" i="145"/>
  <c r="B1394" i="145"/>
  <c r="K1393" i="145"/>
  <c r="B1393" i="145"/>
  <c r="K1392" i="145"/>
  <c r="B1392" i="145"/>
  <c r="K1391" i="145"/>
  <c r="B1391" i="145"/>
  <c r="K1390" i="145"/>
  <c r="B1390" i="145"/>
  <c r="K1389" i="145"/>
  <c r="B1389" i="145"/>
  <c r="K1388" i="145"/>
  <c r="B1388" i="145"/>
  <c r="K1387" i="145"/>
  <c r="B1387" i="145"/>
  <c r="K1386" i="145"/>
  <c r="B1386" i="145"/>
  <c r="K1385" i="145"/>
  <c r="B1385" i="145"/>
  <c r="K1384" i="145"/>
  <c r="B1384" i="145"/>
  <c r="K1383" i="145"/>
  <c r="B1383" i="145"/>
  <c r="K1382" i="145"/>
  <c r="B1382" i="145"/>
  <c r="K1381" i="145"/>
  <c r="B1381" i="145"/>
  <c r="K1380" i="145"/>
  <c r="B1380" i="145"/>
  <c r="K1379" i="145"/>
  <c r="B1379" i="145"/>
  <c r="K1378" i="145"/>
  <c r="B1378" i="145"/>
  <c r="K1377" i="145"/>
  <c r="B1377" i="145"/>
  <c r="K1376" i="145"/>
  <c r="B1376" i="145"/>
  <c r="K1375" i="145"/>
  <c r="B1375" i="145"/>
  <c r="K1374" i="145"/>
  <c r="B1374" i="145"/>
  <c r="K1373" i="145"/>
  <c r="B1373" i="145"/>
  <c r="K1372" i="145"/>
  <c r="B1372" i="145"/>
  <c r="K1371" i="145"/>
  <c r="B1371" i="145"/>
  <c r="K1370" i="145"/>
  <c r="B1370" i="145"/>
  <c r="K1369" i="145"/>
  <c r="B1369" i="145"/>
  <c r="K1368" i="145"/>
  <c r="B1368" i="145"/>
  <c r="K1367" i="145"/>
  <c r="B1367" i="145"/>
  <c r="K1366" i="145"/>
  <c r="B1366" i="145"/>
  <c r="K1365" i="145"/>
  <c r="B1365" i="145"/>
  <c r="K1364" i="145"/>
  <c r="B1364" i="145"/>
  <c r="K1363" i="145"/>
  <c r="B1363" i="145"/>
  <c r="K1362" i="145"/>
  <c r="B1362" i="145"/>
  <c r="K1361" i="145"/>
  <c r="B1361" i="145"/>
  <c r="K1360" i="145"/>
  <c r="B1360" i="145"/>
  <c r="K1359" i="145"/>
  <c r="B1359" i="145"/>
  <c r="K1358" i="145"/>
  <c r="B1358" i="145"/>
  <c r="K1357" i="145"/>
  <c r="B1357" i="145"/>
  <c r="K1356" i="145"/>
  <c r="B1356" i="145"/>
  <c r="K1355" i="145"/>
  <c r="B1355" i="145"/>
  <c r="K1354" i="145"/>
  <c r="B1354" i="145"/>
  <c r="K1353" i="145"/>
  <c r="B1353" i="145"/>
  <c r="K1352" i="145"/>
  <c r="B1352" i="145"/>
  <c r="K1351" i="145"/>
  <c r="B1351" i="145"/>
  <c r="K1350" i="145"/>
  <c r="B1350" i="145"/>
  <c r="K1349" i="145"/>
  <c r="B1349" i="145"/>
  <c r="K1348" i="145"/>
  <c r="B1348" i="145"/>
  <c r="K1347" i="145"/>
  <c r="B1347" i="145"/>
  <c r="K1346" i="145"/>
  <c r="B1346" i="145"/>
  <c r="K1345" i="145"/>
  <c r="B1345" i="145"/>
  <c r="K1344" i="145"/>
  <c r="B1344" i="145"/>
  <c r="K1343" i="145"/>
  <c r="B1343" i="145"/>
  <c r="K1342" i="145"/>
  <c r="B1342" i="145"/>
  <c r="K1341" i="145"/>
  <c r="B1341" i="145"/>
  <c r="K1340" i="145"/>
  <c r="B1340" i="145"/>
  <c r="K1339" i="145"/>
  <c r="B1339" i="145"/>
  <c r="K1338" i="145"/>
  <c r="B1338" i="145"/>
  <c r="K1337" i="145"/>
  <c r="B1337" i="145"/>
  <c r="K1336" i="145"/>
  <c r="B1336" i="145"/>
  <c r="K1335" i="145"/>
  <c r="B1335" i="145"/>
  <c r="K1334" i="145"/>
  <c r="B1334" i="145"/>
  <c r="K1333" i="145"/>
  <c r="B1333" i="145"/>
  <c r="K1332" i="145"/>
  <c r="B1332" i="145"/>
  <c r="K1331" i="145"/>
  <c r="B1331" i="145"/>
  <c r="K1330" i="145"/>
  <c r="B1330" i="145"/>
  <c r="K1329" i="145"/>
  <c r="B1329" i="145"/>
  <c r="K1328" i="145"/>
  <c r="B1328" i="145"/>
  <c r="K1327" i="145"/>
  <c r="B1327" i="145"/>
  <c r="K1326" i="145"/>
  <c r="B1326" i="145"/>
  <c r="K1325" i="145"/>
  <c r="B1325" i="145"/>
  <c r="K1324" i="145"/>
  <c r="B1324" i="145"/>
  <c r="K1323" i="145"/>
  <c r="B1323" i="145"/>
  <c r="K1322" i="145"/>
  <c r="B1322" i="145"/>
  <c r="K1321" i="145"/>
  <c r="B1321" i="145"/>
  <c r="K1320" i="145"/>
  <c r="B1320" i="145"/>
  <c r="K1319" i="145"/>
  <c r="B1319" i="145"/>
  <c r="K1318" i="145"/>
  <c r="B1318" i="145"/>
  <c r="K1317" i="145"/>
  <c r="B1317" i="145"/>
  <c r="K1316" i="145"/>
  <c r="B1316" i="145"/>
  <c r="K1315" i="145"/>
  <c r="B1315" i="145"/>
  <c r="K1314" i="145"/>
  <c r="B1314" i="145"/>
  <c r="K1313" i="145"/>
  <c r="B1313" i="145"/>
  <c r="K1312" i="145"/>
  <c r="B1312" i="145"/>
  <c r="K1311" i="145"/>
  <c r="B1311" i="145"/>
  <c r="K1310" i="145"/>
  <c r="B1310" i="145"/>
  <c r="K1309" i="145"/>
  <c r="B1309" i="145"/>
  <c r="K1308" i="145"/>
  <c r="B1308" i="145"/>
  <c r="K1307" i="145"/>
  <c r="B1307" i="145"/>
  <c r="K1306" i="145"/>
  <c r="B1306" i="145"/>
  <c r="K1305" i="145"/>
  <c r="B1305" i="145"/>
  <c r="K1304" i="145"/>
  <c r="B1304" i="145"/>
  <c r="K1303" i="145"/>
  <c r="B1303" i="145"/>
  <c r="K1302" i="145"/>
  <c r="B1302" i="145"/>
  <c r="K1301" i="145"/>
  <c r="B1301" i="145"/>
  <c r="K1300" i="145"/>
  <c r="B1300" i="145"/>
  <c r="K1299" i="145"/>
  <c r="B1299" i="145"/>
  <c r="K1298" i="145"/>
  <c r="B1298" i="145"/>
  <c r="K1297" i="145"/>
  <c r="B1297" i="145"/>
  <c r="K1296" i="145"/>
  <c r="B1296" i="145"/>
  <c r="K1295" i="145"/>
  <c r="B1295" i="145"/>
  <c r="K1294" i="145"/>
  <c r="B1294" i="145"/>
  <c r="K1293" i="145"/>
  <c r="B1293" i="145"/>
  <c r="K1292" i="145"/>
  <c r="B1292" i="145"/>
  <c r="K1291" i="145"/>
  <c r="B1291" i="145"/>
  <c r="K1290" i="145"/>
  <c r="B1290" i="145"/>
  <c r="K1289" i="145"/>
  <c r="B1289" i="145"/>
  <c r="K1288" i="145"/>
  <c r="B1288" i="145"/>
  <c r="K1287" i="145"/>
  <c r="B1287" i="145"/>
  <c r="K1286" i="145"/>
  <c r="B1286" i="145"/>
  <c r="K1285" i="145"/>
  <c r="B1285" i="145"/>
  <c r="K1284" i="145"/>
  <c r="B1284" i="145"/>
  <c r="K1283" i="145"/>
  <c r="B1283" i="145"/>
  <c r="K1282" i="145"/>
  <c r="B1282" i="145"/>
  <c r="K1281" i="145"/>
  <c r="B1281" i="145"/>
  <c r="K1280" i="145"/>
  <c r="B1280" i="145"/>
  <c r="K1279" i="145"/>
  <c r="B1279" i="145"/>
  <c r="K1278" i="145"/>
  <c r="B1278" i="145"/>
  <c r="K1277" i="145"/>
  <c r="B1277" i="145"/>
  <c r="K1276" i="145"/>
  <c r="B1276" i="145"/>
  <c r="K1275" i="145"/>
  <c r="B1275" i="145"/>
  <c r="K1274" i="145"/>
  <c r="B1274" i="145"/>
  <c r="K1273" i="145"/>
  <c r="B1273" i="145"/>
  <c r="K1272" i="145"/>
  <c r="B1272" i="145"/>
  <c r="K1271" i="145"/>
  <c r="B1271" i="145"/>
  <c r="K1270" i="145"/>
  <c r="B1270" i="145"/>
  <c r="K1269" i="145"/>
  <c r="B1269" i="145"/>
  <c r="K1268" i="145"/>
  <c r="B1268" i="145"/>
  <c r="K1267" i="145"/>
  <c r="B1267" i="145"/>
  <c r="K1266" i="145"/>
  <c r="B1266" i="145"/>
  <c r="K1265" i="145"/>
  <c r="B1265" i="145"/>
  <c r="K1264" i="145"/>
  <c r="B1264" i="145"/>
  <c r="K1263" i="145"/>
  <c r="B1263" i="145"/>
  <c r="K1262" i="145"/>
  <c r="B1262" i="145"/>
  <c r="K1261" i="145"/>
  <c r="B1261" i="145"/>
  <c r="K1260" i="145"/>
  <c r="B1260" i="145"/>
  <c r="K1259" i="145"/>
  <c r="B1259" i="145"/>
  <c r="K1258" i="145"/>
  <c r="B1258" i="145"/>
  <c r="K1257" i="145"/>
  <c r="B1257" i="145"/>
  <c r="K1256" i="145"/>
  <c r="B1256" i="145"/>
  <c r="K1255" i="145"/>
  <c r="B1255" i="145"/>
  <c r="K1254" i="145"/>
  <c r="B1254" i="145"/>
  <c r="K1253" i="145"/>
  <c r="B1253" i="145"/>
  <c r="K1252" i="145"/>
  <c r="B1252" i="145"/>
  <c r="K1251" i="145"/>
  <c r="B1251" i="145"/>
  <c r="K1250" i="145"/>
  <c r="B1250" i="145"/>
  <c r="K1249" i="145"/>
  <c r="B1249" i="145"/>
  <c r="K1248" i="145"/>
  <c r="B1248" i="145"/>
  <c r="K1247" i="145"/>
  <c r="B1247" i="145"/>
  <c r="K1246" i="145"/>
  <c r="B1246" i="145"/>
  <c r="K1245" i="145"/>
  <c r="B1245" i="145"/>
  <c r="K1244" i="145"/>
  <c r="B1244" i="145"/>
  <c r="K1243" i="145"/>
  <c r="B1243" i="145"/>
  <c r="K1242" i="145"/>
  <c r="B1242" i="145"/>
  <c r="K1241" i="145"/>
  <c r="B1241" i="145"/>
  <c r="K1240" i="145"/>
  <c r="B1240" i="145"/>
  <c r="K1239" i="145"/>
  <c r="B1239" i="145"/>
  <c r="K1238" i="145"/>
  <c r="B1238" i="145"/>
  <c r="K1237" i="145"/>
  <c r="B1237" i="145"/>
  <c r="K1236" i="145"/>
  <c r="B1236" i="145"/>
  <c r="K1235" i="145"/>
  <c r="B1235" i="145"/>
  <c r="K1234" i="145"/>
  <c r="B1234" i="145"/>
  <c r="K1233" i="145"/>
  <c r="B1233" i="145"/>
  <c r="K1232" i="145"/>
  <c r="B1232" i="145"/>
  <c r="K1231" i="145"/>
  <c r="B1231" i="145"/>
  <c r="K1230" i="145"/>
  <c r="B1230" i="145"/>
  <c r="K1229" i="145"/>
  <c r="B1229" i="145"/>
  <c r="K1228" i="145"/>
  <c r="B1228" i="145"/>
  <c r="K1227" i="145"/>
  <c r="B1227" i="145"/>
  <c r="K1226" i="145"/>
  <c r="B1226" i="145"/>
  <c r="K1225" i="145"/>
  <c r="B1225" i="145"/>
  <c r="K1224" i="145"/>
  <c r="B1224" i="145"/>
  <c r="K1223" i="145"/>
  <c r="B1223" i="145"/>
  <c r="K1222" i="145"/>
  <c r="B1222" i="145"/>
  <c r="K1221" i="145"/>
  <c r="B1221" i="145"/>
  <c r="K1220" i="145"/>
  <c r="B1220" i="145"/>
  <c r="K1219" i="145"/>
  <c r="B1219" i="145"/>
  <c r="K1218" i="145"/>
  <c r="B1218" i="145"/>
  <c r="K1217" i="145"/>
  <c r="B1217" i="145"/>
  <c r="K1216" i="145"/>
  <c r="B1216" i="145"/>
  <c r="K1215" i="145"/>
  <c r="B1215" i="145"/>
  <c r="K1214" i="145"/>
  <c r="B1214" i="145"/>
  <c r="K1213" i="145"/>
  <c r="B1213" i="145"/>
  <c r="K1212" i="145"/>
  <c r="B1212" i="145"/>
  <c r="K1211" i="145"/>
  <c r="B1211" i="145"/>
  <c r="K1210" i="145"/>
  <c r="B1210" i="145"/>
  <c r="K1209" i="145"/>
  <c r="B1209" i="145"/>
  <c r="K1208" i="145"/>
  <c r="B1208" i="145"/>
  <c r="K1207" i="145"/>
  <c r="B1207" i="145"/>
  <c r="K1206" i="145"/>
  <c r="B1206" i="145"/>
  <c r="K1205" i="145"/>
  <c r="B1205" i="145"/>
  <c r="K1204" i="145"/>
  <c r="B1204" i="145"/>
  <c r="K1203" i="145"/>
  <c r="B1203" i="145"/>
  <c r="K1202" i="145"/>
  <c r="B1202" i="145"/>
  <c r="K1201" i="145"/>
  <c r="B1201" i="145"/>
  <c r="K1200" i="145"/>
  <c r="B1200" i="145"/>
  <c r="K1199" i="145"/>
  <c r="B1199" i="145"/>
  <c r="K1198" i="145"/>
  <c r="B1198" i="145"/>
  <c r="K1197" i="145"/>
  <c r="B1197" i="145"/>
  <c r="K1196" i="145"/>
  <c r="B1196" i="145"/>
  <c r="K1195" i="145"/>
  <c r="B1195" i="145"/>
  <c r="K1194" i="145"/>
  <c r="B1194" i="145"/>
  <c r="K1193" i="145"/>
  <c r="B1193" i="145"/>
  <c r="K1192" i="145"/>
  <c r="B1192" i="145"/>
  <c r="K1191" i="145"/>
  <c r="B1191" i="145"/>
  <c r="K1190" i="145"/>
  <c r="B1190" i="145"/>
  <c r="K1189" i="145"/>
  <c r="B1189" i="145"/>
  <c r="K1188" i="145"/>
  <c r="B1188" i="145"/>
  <c r="K1187" i="145"/>
  <c r="B1187" i="145"/>
  <c r="K1186" i="145"/>
  <c r="B1186" i="145"/>
  <c r="K1185" i="145"/>
  <c r="B1185" i="145"/>
  <c r="K1184" i="145"/>
  <c r="B1184" i="145"/>
  <c r="K1183" i="145"/>
  <c r="B1183" i="145"/>
  <c r="K1182" i="145"/>
  <c r="B1182" i="145"/>
  <c r="K1181" i="145"/>
  <c r="B1181" i="145"/>
  <c r="K1180" i="145"/>
  <c r="B1180" i="145"/>
  <c r="K1179" i="145"/>
  <c r="B1179" i="145"/>
  <c r="K1178" i="145"/>
  <c r="B1178" i="145"/>
  <c r="K1177" i="145"/>
  <c r="B1177" i="145"/>
  <c r="K1176" i="145"/>
  <c r="B1176" i="145"/>
  <c r="K1175" i="145"/>
  <c r="B1175" i="145"/>
  <c r="K1174" i="145"/>
  <c r="B1174" i="145"/>
  <c r="K1173" i="145"/>
  <c r="B1173" i="145"/>
  <c r="K1172" i="145"/>
  <c r="B1172" i="145"/>
  <c r="K1171" i="145"/>
  <c r="B1171" i="145"/>
  <c r="K1170" i="145"/>
  <c r="B1170" i="145"/>
  <c r="K1169" i="145"/>
  <c r="B1169" i="145"/>
  <c r="K1168" i="145"/>
  <c r="B1168" i="145"/>
  <c r="K1167" i="145"/>
  <c r="B1167" i="145"/>
  <c r="K1166" i="145"/>
  <c r="B1166" i="145"/>
  <c r="K1165" i="145"/>
  <c r="B1165" i="145"/>
  <c r="K1164" i="145"/>
  <c r="B1164" i="145"/>
  <c r="K1163" i="145"/>
  <c r="B1163" i="145"/>
  <c r="K1162" i="145"/>
  <c r="B1162" i="145"/>
  <c r="K1161" i="145"/>
  <c r="B1161" i="145"/>
  <c r="K1160" i="145"/>
  <c r="B1160" i="145"/>
  <c r="K1159" i="145"/>
  <c r="B1159" i="145"/>
  <c r="K1158" i="145"/>
  <c r="B1158" i="145"/>
  <c r="K1157" i="145"/>
  <c r="B1157" i="145"/>
  <c r="K1156" i="145"/>
  <c r="B1156" i="145"/>
  <c r="K1155" i="145"/>
  <c r="B1155" i="145"/>
  <c r="K1154" i="145"/>
  <c r="B1154" i="145"/>
  <c r="K1153" i="145"/>
  <c r="B1153" i="145"/>
  <c r="K1152" i="145"/>
  <c r="B1152" i="145"/>
  <c r="K1151" i="145"/>
  <c r="B1151" i="145"/>
  <c r="K1150" i="145"/>
  <c r="B1150" i="145"/>
  <c r="K1149" i="145"/>
  <c r="B1149" i="145"/>
  <c r="K1148" i="145"/>
  <c r="B1148" i="145"/>
  <c r="K1147" i="145"/>
  <c r="B1147" i="145"/>
  <c r="K1146" i="145"/>
  <c r="B1146" i="145"/>
  <c r="K1145" i="145"/>
  <c r="B1145" i="145"/>
  <c r="K1144" i="145"/>
  <c r="B1144" i="145"/>
  <c r="K1143" i="145"/>
  <c r="B1143" i="145"/>
  <c r="K1142" i="145"/>
  <c r="B1142" i="145"/>
  <c r="K1141" i="145"/>
  <c r="B1141" i="145"/>
  <c r="K1140" i="145"/>
  <c r="B1140" i="145"/>
  <c r="K1139" i="145"/>
  <c r="B1139" i="145"/>
  <c r="K1138" i="145"/>
  <c r="B1138" i="145"/>
  <c r="K1137" i="145"/>
  <c r="B1137" i="145"/>
  <c r="K1136" i="145"/>
  <c r="B1136" i="145"/>
  <c r="K1135" i="145"/>
  <c r="B1135" i="145"/>
  <c r="K1134" i="145"/>
  <c r="B1134" i="145"/>
  <c r="K1133" i="145"/>
  <c r="B1133" i="145"/>
  <c r="K1132" i="145"/>
  <c r="B1132" i="145"/>
  <c r="K1131" i="145"/>
  <c r="B1131" i="145"/>
  <c r="K1130" i="145"/>
  <c r="B1130" i="145"/>
  <c r="K1129" i="145"/>
  <c r="B1129" i="145"/>
  <c r="K1128" i="145"/>
  <c r="B1128" i="145"/>
  <c r="K1127" i="145"/>
  <c r="B1127" i="145"/>
  <c r="K1126" i="145"/>
  <c r="B1126" i="145"/>
  <c r="K1125" i="145"/>
  <c r="B1125" i="145"/>
  <c r="K1124" i="145"/>
  <c r="B1124" i="145"/>
  <c r="K1123" i="145"/>
  <c r="B1123" i="145"/>
  <c r="K1122" i="145"/>
  <c r="B1122" i="145"/>
  <c r="K1121" i="145"/>
  <c r="B1121" i="145"/>
  <c r="K1120" i="145"/>
  <c r="B1120" i="145"/>
  <c r="K1119" i="145"/>
  <c r="B1119" i="145"/>
  <c r="K1118" i="145"/>
  <c r="B1118" i="145"/>
  <c r="K1117" i="145"/>
  <c r="B1117" i="145"/>
  <c r="K1116" i="145"/>
  <c r="B1116" i="145"/>
  <c r="K1115" i="145"/>
  <c r="B1115" i="145"/>
  <c r="K1114" i="145"/>
  <c r="B1114" i="145"/>
  <c r="K1113" i="145"/>
  <c r="B1113" i="145"/>
  <c r="K1112" i="145"/>
  <c r="B1112" i="145"/>
  <c r="K1111" i="145"/>
  <c r="B1111" i="145"/>
  <c r="K1110" i="145"/>
  <c r="B1110" i="145"/>
  <c r="K1109" i="145"/>
  <c r="B1109" i="145"/>
  <c r="K1108" i="145"/>
  <c r="B1108" i="145"/>
  <c r="K1107" i="145"/>
  <c r="B1107" i="145"/>
  <c r="K1106" i="145"/>
  <c r="B1106" i="145"/>
  <c r="K1105" i="145"/>
  <c r="B1105" i="145"/>
  <c r="K1104" i="145"/>
  <c r="B1104" i="145"/>
  <c r="K1103" i="145"/>
  <c r="B1103" i="145"/>
  <c r="K1102" i="145"/>
  <c r="B1102" i="145"/>
  <c r="K1101" i="145"/>
  <c r="B1101" i="145"/>
  <c r="K1100" i="145"/>
  <c r="B1100" i="145"/>
  <c r="K1099" i="145"/>
  <c r="B1099" i="145"/>
  <c r="K1098" i="145"/>
  <c r="B1098" i="145"/>
  <c r="K1097" i="145"/>
  <c r="B1097" i="145"/>
  <c r="K1096" i="145"/>
  <c r="B1096" i="145"/>
  <c r="K1095" i="145"/>
  <c r="B1095" i="145"/>
  <c r="K1094" i="145"/>
  <c r="B1094" i="145"/>
  <c r="K1093" i="145"/>
  <c r="B1093" i="145"/>
  <c r="K1092" i="145"/>
  <c r="B1092" i="145"/>
  <c r="K1091" i="145"/>
  <c r="B1091" i="145"/>
  <c r="K1090" i="145"/>
  <c r="B1090" i="145"/>
  <c r="K1089" i="145"/>
  <c r="B1089" i="145"/>
  <c r="K1088" i="145"/>
  <c r="B1088" i="145"/>
  <c r="K1087" i="145"/>
  <c r="B1087" i="145"/>
  <c r="K1086" i="145"/>
  <c r="B1086" i="145"/>
  <c r="K1085" i="145"/>
  <c r="B1085" i="145"/>
  <c r="K1084" i="145"/>
  <c r="B1084" i="145"/>
  <c r="K1083" i="145"/>
  <c r="B1083" i="145"/>
  <c r="K1082" i="145"/>
  <c r="B1082" i="145"/>
  <c r="K1081" i="145"/>
  <c r="B1081" i="145"/>
  <c r="K1080" i="145"/>
  <c r="B1080" i="145"/>
  <c r="K1079" i="145"/>
  <c r="B1079" i="145"/>
  <c r="K1078" i="145"/>
  <c r="B1078" i="145"/>
  <c r="K1077" i="145"/>
  <c r="B1077" i="145"/>
  <c r="K1076" i="145"/>
  <c r="B1076" i="145"/>
  <c r="K1075" i="145"/>
  <c r="B1075" i="145"/>
  <c r="K1074" i="145"/>
  <c r="B1074" i="145"/>
  <c r="K1073" i="145"/>
  <c r="B1073" i="145"/>
  <c r="K1072" i="145"/>
  <c r="B1072" i="145"/>
  <c r="K1071" i="145"/>
  <c r="B1071" i="145"/>
  <c r="K1070" i="145"/>
  <c r="B1070" i="145"/>
  <c r="K1069" i="145"/>
  <c r="B1069" i="145"/>
  <c r="K1068" i="145"/>
  <c r="B1068" i="145"/>
  <c r="K1067" i="145"/>
  <c r="B1067" i="145"/>
  <c r="K1066" i="145"/>
  <c r="B1066" i="145"/>
  <c r="K1065" i="145"/>
  <c r="B1065" i="145"/>
  <c r="K1064" i="145"/>
  <c r="B1064" i="145"/>
  <c r="K1063" i="145"/>
  <c r="B1063" i="145"/>
  <c r="K1062" i="145"/>
  <c r="B1062" i="145"/>
  <c r="K1061" i="145"/>
  <c r="B1061" i="145"/>
  <c r="K1060" i="145"/>
  <c r="B1060" i="145"/>
  <c r="K1059" i="145"/>
  <c r="B1059" i="145"/>
  <c r="K1058" i="145"/>
  <c r="B1058" i="145"/>
  <c r="K1057" i="145"/>
  <c r="B1057" i="145"/>
  <c r="K1056" i="145"/>
  <c r="B1056" i="145"/>
  <c r="K1055" i="145"/>
  <c r="B1055" i="145"/>
  <c r="K1054" i="145"/>
  <c r="B1054" i="145"/>
  <c r="K1053" i="145"/>
  <c r="B1053" i="145"/>
  <c r="K1052" i="145"/>
  <c r="B1052" i="145"/>
  <c r="K1051" i="145"/>
  <c r="B1051" i="145"/>
  <c r="K1050" i="145"/>
  <c r="B1050" i="145"/>
  <c r="K1049" i="145"/>
  <c r="B1049" i="145"/>
  <c r="K1048" i="145"/>
  <c r="B1048" i="145"/>
  <c r="K1047" i="145"/>
  <c r="B1047" i="145"/>
  <c r="K1046" i="145"/>
  <c r="B1046" i="145"/>
  <c r="K1045" i="145"/>
  <c r="B1045" i="145"/>
  <c r="K1044" i="145"/>
  <c r="B1044" i="145"/>
  <c r="K1043" i="145"/>
  <c r="B1043" i="145"/>
  <c r="K1042" i="145"/>
  <c r="B1042" i="145"/>
  <c r="K1041" i="145"/>
  <c r="B1041" i="145"/>
  <c r="K1040" i="145"/>
  <c r="B1040" i="145"/>
  <c r="K1039" i="145"/>
  <c r="B1039" i="145"/>
  <c r="K1038" i="145"/>
  <c r="B1038" i="145"/>
  <c r="K1037" i="145"/>
  <c r="B1037" i="145"/>
  <c r="K1036" i="145"/>
  <c r="B1036" i="145"/>
  <c r="K1035" i="145"/>
  <c r="B1035" i="145"/>
  <c r="K1034" i="145"/>
  <c r="B1034" i="145"/>
  <c r="K1033" i="145"/>
  <c r="B1033" i="145"/>
  <c r="K1032" i="145"/>
  <c r="B1032" i="145"/>
  <c r="K1031" i="145"/>
  <c r="B1031" i="145"/>
  <c r="K1030" i="145"/>
  <c r="B1030" i="145"/>
  <c r="K1029" i="145"/>
  <c r="B1029" i="145"/>
  <c r="K1028" i="145"/>
  <c r="B1028" i="145"/>
  <c r="K1027" i="145"/>
  <c r="B1027" i="145"/>
  <c r="K1026" i="145"/>
  <c r="B1026" i="145"/>
  <c r="K1025" i="145"/>
  <c r="B1025" i="145"/>
  <c r="K1024" i="145"/>
  <c r="B1024" i="145"/>
  <c r="K1023" i="145"/>
  <c r="B1023" i="145"/>
  <c r="K1022" i="145"/>
  <c r="B1022" i="145"/>
  <c r="K1021" i="145"/>
  <c r="B1021" i="145"/>
  <c r="K1020" i="145"/>
  <c r="B1020" i="145"/>
  <c r="K1019" i="145"/>
  <c r="B1019" i="145"/>
  <c r="K1018" i="145"/>
  <c r="B1018" i="145"/>
  <c r="K1017" i="145"/>
  <c r="B1017" i="145"/>
  <c r="K1016" i="145"/>
  <c r="B1016" i="145"/>
  <c r="K1015" i="145"/>
  <c r="B1015" i="145"/>
  <c r="K1014" i="145"/>
  <c r="B1014" i="145"/>
  <c r="K1013" i="145"/>
  <c r="B1013" i="145"/>
  <c r="K1012" i="145"/>
  <c r="B1012" i="145"/>
  <c r="K1011" i="145"/>
  <c r="B1011" i="145"/>
  <c r="K1010" i="145"/>
  <c r="B1010" i="145"/>
  <c r="K1009" i="145"/>
  <c r="B1009" i="145"/>
  <c r="K1008" i="145"/>
  <c r="B1008" i="145"/>
  <c r="K1007" i="145"/>
  <c r="B1007" i="145"/>
  <c r="K1006" i="145"/>
  <c r="B1006" i="145"/>
  <c r="K1005" i="145"/>
  <c r="B1005" i="145"/>
  <c r="K1004" i="145"/>
  <c r="B1004" i="145"/>
  <c r="K1003" i="145"/>
  <c r="B1003" i="145"/>
  <c r="K1002" i="145"/>
  <c r="B1002" i="145"/>
  <c r="K1001" i="145"/>
  <c r="B1001" i="145"/>
  <c r="K1000" i="145"/>
  <c r="B1000" i="145"/>
  <c r="K999" i="145"/>
  <c r="B999" i="145"/>
  <c r="K998" i="145"/>
  <c r="B998" i="145"/>
  <c r="K997" i="145"/>
  <c r="B997" i="145"/>
  <c r="K996" i="145"/>
  <c r="B996" i="145"/>
  <c r="K995" i="145"/>
  <c r="B995" i="145"/>
  <c r="K994" i="145"/>
  <c r="B994" i="145"/>
  <c r="K993" i="145"/>
  <c r="B993" i="145"/>
  <c r="K992" i="145"/>
  <c r="B992" i="145"/>
  <c r="K991" i="145"/>
  <c r="B991" i="145"/>
  <c r="K990" i="145"/>
  <c r="B990" i="145"/>
  <c r="K989" i="145"/>
  <c r="B989" i="145"/>
  <c r="K988" i="145"/>
  <c r="B988" i="145"/>
  <c r="K987" i="145"/>
  <c r="B987" i="145"/>
  <c r="K986" i="145"/>
  <c r="B986" i="145"/>
  <c r="K985" i="145"/>
  <c r="B985" i="145"/>
  <c r="K984" i="145"/>
  <c r="B984" i="145"/>
  <c r="K983" i="145"/>
  <c r="B983" i="145"/>
  <c r="K982" i="145"/>
  <c r="B982" i="145"/>
  <c r="K981" i="145"/>
  <c r="B981" i="145"/>
  <c r="K980" i="145"/>
  <c r="B980" i="145"/>
  <c r="K979" i="145"/>
  <c r="B979" i="145"/>
  <c r="K978" i="145"/>
  <c r="B978" i="145"/>
  <c r="K977" i="145"/>
  <c r="B977" i="145"/>
  <c r="K976" i="145"/>
  <c r="B976" i="145"/>
  <c r="K975" i="145"/>
  <c r="B975" i="145"/>
  <c r="K974" i="145"/>
  <c r="B974" i="145"/>
  <c r="K973" i="145"/>
  <c r="B973" i="145"/>
  <c r="K972" i="145"/>
  <c r="B972" i="145"/>
  <c r="K971" i="145"/>
  <c r="B971" i="145"/>
  <c r="K970" i="145"/>
  <c r="B970" i="145"/>
  <c r="K969" i="145"/>
  <c r="B969" i="145"/>
  <c r="K968" i="145"/>
  <c r="B968" i="145"/>
  <c r="K967" i="145"/>
  <c r="B967" i="145"/>
  <c r="K966" i="145"/>
  <c r="B966" i="145"/>
  <c r="K965" i="145"/>
  <c r="B965" i="145"/>
  <c r="K964" i="145"/>
  <c r="B964" i="145"/>
  <c r="K963" i="145"/>
  <c r="B963" i="145"/>
  <c r="K962" i="145"/>
  <c r="B962" i="145"/>
  <c r="K961" i="145"/>
  <c r="B961" i="145"/>
  <c r="K960" i="145"/>
  <c r="B960" i="145"/>
  <c r="K959" i="145"/>
  <c r="B959" i="145"/>
  <c r="K958" i="145"/>
  <c r="B958" i="145"/>
  <c r="K957" i="145"/>
  <c r="B957" i="145"/>
  <c r="K956" i="145"/>
  <c r="B956" i="145"/>
  <c r="K955" i="145"/>
  <c r="B955" i="145"/>
  <c r="K954" i="145"/>
  <c r="B954" i="145"/>
  <c r="K953" i="145"/>
  <c r="B953" i="145"/>
  <c r="K952" i="145"/>
  <c r="B952" i="145"/>
  <c r="K951" i="145"/>
  <c r="B951" i="145"/>
  <c r="K950" i="145"/>
  <c r="B950" i="145"/>
  <c r="K949" i="145"/>
  <c r="B949" i="145"/>
  <c r="K948" i="145"/>
  <c r="B948" i="145"/>
  <c r="K947" i="145"/>
  <c r="B947" i="145"/>
  <c r="K946" i="145"/>
  <c r="B946" i="145"/>
  <c r="K945" i="145"/>
  <c r="B945" i="145"/>
  <c r="K944" i="145"/>
  <c r="B944" i="145"/>
  <c r="K943" i="145"/>
  <c r="B943" i="145"/>
  <c r="K942" i="145"/>
  <c r="B942" i="145"/>
  <c r="K941" i="145"/>
  <c r="B941" i="145"/>
  <c r="K940" i="145"/>
  <c r="B940" i="145"/>
  <c r="K939" i="145"/>
  <c r="B939" i="145"/>
  <c r="K938" i="145"/>
  <c r="B938" i="145"/>
  <c r="K937" i="145"/>
  <c r="B937" i="145"/>
  <c r="K936" i="145"/>
  <c r="B936" i="145"/>
  <c r="K935" i="145"/>
  <c r="B935" i="145"/>
  <c r="K934" i="145"/>
  <c r="B934" i="145"/>
  <c r="K933" i="145"/>
  <c r="B933" i="145"/>
  <c r="K932" i="145"/>
  <c r="B932" i="145"/>
  <c r="K931" i="145"/>
  <c r="B931" i="145"/>
  <c r="K930" i="145"/>
  <c r="B930" i="145"/>
  <c r="K929" i="145"/>
  <c r="B929" i="145"/>
  <c r="K928" i="145"/>
  <c r="B928" i="145"/>
  <c r="K927" i="145"/>
  <c r="B927" i="145"/>
  <c r="K926" i="145"/>
  <c r="B926" i="145"/>
  <c r="K925" i="145"/>
  <c r="B925" i="145"/>
  <c r="K924" i="145"/>
  <c r="B924" i="145"/>
  <c r="K923" i="145"/>
  <c r="B923" i="145"/>
  <c r="K922" i="145"/>
  <c r="B922" i="145"/>
  <c r="K921" i="145"/>
  <c r="B921" i="145"/>
  <c r="K920" i="145"/>
  <c r="B920" i="145"/>
  <c r="K919" i="145"/>
  <c r="B919" i="145"/>
  <c r="K918" i="145"/>
  <c r="B918" i="145"/>
  <c r="K917" i="145"/>
  <c r="B917" i="145"/>
  <c r="K916" i="145"/>
  <c r="B916" i="145"/>
  <c r="K915" i="145"/>
  <c r="B915" i="145"/>
  <c r="K914" i="145"/>
  <c r="B914" i="145"/>
  <c r="K913" i="145"/>
  <c r="B913" i="145"/>
  <c r="K912" i="145"/>
  <c r="B912" i="145"/>
  <c r="K911" i="145"/>
  <c r="B911" i="145"/>
  <c r="K910" i="145"/>
  <c r="B910" i="145"/>
  <c r="K909" i="145"/>
  <c r="B909" i="145"/>
  <c r="K908" i="145"/>
  <c r="B908" i="145"/>
  <c r="K907" i="145"/>
  <c r="B907" i="145"/>
  <c r="K906" i="145"/>
  <c r="B906" i="145"/>
  <c r="K905" i="145"/>
  <c r="B905" i="145"/>
  <c r="K904" i="145"/>
  <c r="B904" i="145"/>
  <c r="K903" i="145"/>
  <c r="B903" i="145"/>
  <c r="K902" i="145"/>
  <c r="B902" i="145"/>
  <c r="K901" i="145"/>
  <c r="B901" i="145"/>
  <c r="K900" i="145"/>
  <c r="B900" i="145"/>
  <c r="K899" i="145"/>
  <c r="B899" i="145"/>
  <c r="K898" i="145"/>
  <c r="B898" i="145"/>
  <c r="K897" i="145"/>
  <c r="B897" i="145"/>
  <c r="K896" i="145"/>
  <c r="B896" i="145"/>
  <c r="K895" i="145"/>
  <c r="B895" i="145"/>
  <c r="K894" i="145"/>
  <c r="B894" i="145"/>
  <c r="K893" i="145"/>
  <c r="B893" i="145"/>
  <c r="K892" i="145"/>
  <c r="B892" i="145"/>
  <c r="K891" i="145"/>
  <c r="B891" i="145"/>
  <c r="K890" i="145"/>
  <c r="B890" i="145"/>
  <c r="K889" i="145"/>
  <c r="B889" i="145"/>
  <c r="K888" i="145"/>
  <c r="B888" i="145"/>
  <c r="K887" i="145"/>
  <c r="B887" i="145"/>
  <c r="K886" i="145"/>
  <c r="B886" i="145"/>
  <c r="K885" i="145"/>
  <c r="B885" i="145"/>
  <c r="K884" i="145"/>
  <c r="B884" i="145"/>
  <c r="K883" i="145"/>
  <c r="B883" i="145"/>
  <c r="K882" i="145"/>
  <c r="B882" i="145"/>
  <c r="K881" i="145"/>
  <c r="B881" i="145"/>
  <c r="K880" i="145"/>
  <c r="B880" i="145"/>
  <c r="K879" i="145"/>
  <c r="B879" i="145"/>
  <c r="K878" i="145"/>
  <c r="B878" i="145"/>
  <c r="K877" i="145"/>
  <c r="B877" i="145"/>
  <c r="K876" i="145"/>
  <c r="B876" i="145"/>
  <c r="K875" i="145"/>
  <c r="B875" i="145"/>
  <c r="K874" i="145"/>
  <c r="B874" i="145"/>
  <c r="K873" i="145"/>
  <c r="B873" i="145"/>
  <c r="K872" i="145"/>
  <c r="B872" i="145"/>
  <c r="K871" i="145"/>
  <c r="B871" i="145"/>
  <c r="K870" i="145"/>
  <c r="B870" i="145"/>
  <c r="K869" i="145"/>
  <c r="B869" i="145"/>
  <c r="K868" i="145"/>
  <c r="B868" i="145"/>
  <c r="K867" i="145"/>
  <c r="B867" i="145"/>
  <c r="K866" i="145"/>
  <c r="B866" i="145"/>
  <c r="K865" i="145"/>
  <c r="B865" i="145"/>
  <c r="K864" i="145"/>
  <c r="B864" i="145"/>
  <c r="K863" i="145"/>
  <c r="B863" i="145"/>
  <c r="K862" i="145"/>
  <c r="B862" i="145"/>
  <c r="K861" i="145"/>
  <c r="B861" i="145"/>
  <c r="K860" i="145"/>
  <c r="B860" i="145"/>
  <c r="K859" i="145"/>
  <c r="B859" i="145"/>
  <c r="K858" i="145"/>
  <c r="B858" i="145"/>
  <c r="K857" i="145"/>
  <c r="B857" i="145"/>
  <c r="K856" i="145"/>
  <c r="B856" i="145"/>
  <c r="K855" i="145"/>
  <c r="B855" i="145"/>
  <c r="K854" i="145"/>
  <c r="B854" i="145"/>
  <c r="K853" i="145"/>
  <c r="B853" i="145"/>
  <c r="K852" i="145"/>
  <c r="B852" i="145"/>
  <c r="K851" i="145"/>
  <c r="B851" i="145"/>
  <c r="K850" i="145"/>
  <c r="B850" i="145"/>
  <c r="K849" i="145"/>
  <c r="B849" i="145"/>
  <c r="K848" i="145"/>
  <c r="B848" i="145"/>
  <c r="K847" i="145"/>
  <c r="B847" i="145"/>
  <c r="K846" i="145"/>
  <c r="B846" i="145"/>
  <c r="K845" i="145"/>
  <c r="B845" i="145"/>
  <c r="K844" i="145"/>
  <c r="B844" i="145"/>
  <c r="K843" i="145"/>
  <c r="B843" i="145"/>
  <c r="K842" i="145"/>
  <c r="B842" i="145"/>
  <c r="K841" i="145"/>
  <c r="B841" i="145"/>
  <c r="K840" i="145"/>
  <c r="B840" i="145"/>
  <c r="K839" i="145"/>
  <c r="B839" i="145"/>
  <c r="K838" i="145"/>
  <c r="B838" i="145"/>
  <c r="K837" i="145"/>
  <c r="B837" i="145"/>
  <c r="K836" i="145"/>
  <c r="B836" i="145"/>
  <c r="K835" i="145"/>
  <c r="B835" i="145"/>
  <c r="K834" i="145"/>
  <c r="B834" i="145"/>
  <c r="K833" i="145"/>
  <c r="B833" i="145"/>
  <c r="K832" i="145"/>
  <c r="B832" i="145"/>
  <c r="K831" i="145"/>
  <c r="B831" i="145"/>
  <c r="K830" i="145"/>
  <c r="B830" i="145"/>
  <c r="K829" i="145"/>
  <c r="B829" i="145"/>
  <c r="K828" i="145"/>
  <c r="B828" i="145"/>
  <c r="K827" i="145"/>
  <c r="B827" i="145"/>
  <c r="K826" i="145"/>
  <c r="B826" i="145"/>
  <c r="K825" i="145"/>
  <c r="B825" i="145"/>
  <c r="K824" i="145"/>
  <c r="B824" i="145"/>
  <c r="K823" i="145"/>
  <c r="B823" i="145"/>
  <c r="K822" i="145"/>
  <c r="B822" i="145"/>
  <c r="K821" i="145"/>
  <c r="B821" i="145"/>
  <c r="K820" i="145"/>
  <c r="B820" i="145"/>
  <c r="K819" i="145"/>
  <c r="B819" i="145"/>
  <c r="K818" i="145"/>
  <c r="B818" i="145"/>
  <c r="K817" i="145"/>
  <c r="B817" i="145"/>
  <c r="K816" i="145"/>
  <c r="B816" i="145"/>
  <c r="K815" i="145"/>
  <c r="B815" i="145"/>
  <c r="K814" i="145"/>
  <c r="B814" i="145"/>
  <c r="K813" i="145"/>
  <c r="B813" i="145"/>
  <c r="K812" i="145"/>
  <c r="B812" i="145"/>
  <c r="K811" i="145"/>
  <c r="B811" i="145"/>
  <c r="K810" i="145"/>
  <c r="B810" i="145"/>
  <c r="K809" i="145"/>
  <c r="B809" i="145"/>
  <c r="K808" i="145"/>
  <c r="B808" i="145"/>
  <c r="K807" i="145"/>
  <c r="B807" i="145"/>
  <c r="K806" i="145"/>
  <c r="B806" i="145"/>
  <c r="K805" i="145"/>
  <c r="B805" i="145"/>
  <c r="K804" i="145"/>
  <c r="B804" i="145"/>
  <c r="K803" i="145"/>
  <c r="B803" i="145"/>
  <c r="K802" i="145"/>
  <c r="B802" i="145"/>
  <c r="K801" i="145"/>
  <c r="B801" i="145"/>
  <c r="K800" i="145"/>
  <c r="B800" i="145"/>
  <c r="K799" i="145"/>
  <c r="B799" i="145"/>
  <c r="K798" i="145"/>
  <c r="B798" i="145"/>
  <c r="K797" i="145"/>
  <c r="B797" i="145"/>
  <c r="K796" i="145"/>
  <c r="B796" i="145"/>
  <c r="K795" i="145"/>
  <c r="B795" i="145"/>
  <c r="K794" i="145"/>
  <c r="B794" i="145"/>
  <c r="K793" i="145"/>
  <c r="B793" i="145"/>
  <c r="K792" i="145"/>
  <c r="B792" i="145"/>
  <c r="K791" i="145"/>
  <c r="B791" i="145"/>
  <c r="K790" i="145"/>
  <c r="B790" i="145"/>
  <c r="K789" i="145"/>
  <c r="B789" i="145"/>
  <c r="K788" i="145"/>
  <c r="B788" i="145"/>
  <c r="K787" i="145"/>
  <c r="B787" i="145"/>
  <c r="K786" i="145"/>
  <c r="B786" i="145"/>
  <c r="K785" i="145"/>
  <c r="B785" i="145"/>
  <c r="K784" i="145"/>
  <c r="B784" i="145"/>
  <c r="K783" i="145"/>
  <c r="B783" i="145"/>
  <c r="K782" i="145"/>
  <c r="B782" i="145"/>
  <c r="K781" i="145"/>
  <c r="B781" i="145"/>
  <c r="K780" i="145"/>
  <c r="B780" i="145"/>
  <c r="K779" i="145"/>
  <c r="B779" i="145"/>
  <c r="K778" i="145"/>
  <c r="B778" i="145"/>
  <c r="K777" i="145"/>
  <c r="B777" i="145"/>
  <c r="K776" i="145"/>
  <c r="B776" i="145"/>
  <c r="K775" i="145"/>
  <c r="B775" i="145"/>
  <c r="K774" i="145"/>
  <c r="B774" i="145"/>
  <c r="K773" i="145"/>
  <c r="B773" i="145"/>
  <c r="K772" i="145"/>
  <c r="B772" i="145"/>
  <c r="K771" i="145"/>
  <c r="B771" i="145"/>
  <c r="K770" i="145"/>
  <c r="B770" i="145"/>
  <c r="K769" i="145"/>
  <c r="B769" i="145"/>
  <c r="K768" i="145"/>
  <c r="B768" i="145"/>
  <c r="K767" i="145"/>
  <c r="B767" i="145"/>
  <c r="K766" i="145"/>
  <c r="B766" i="145"/>
  <c r="K765" i="145"/>
  <c r="B765" i="145"/>
  <c r="K764" i="145"/>
  <c r="B764" i="145"/>
  <c r="K763" i="145"/>
  <c r="B763" i="145"/>
  <c r="K762" i="145"/>
  <c r="B762" i="145"/>
  <c r="K761" i="145"/>
  <c r="B761" i="145"/>
  <c r="K760" i="145"/>
  <c r="B760" i="145"/>
  <c r="K759" i="145"/>
  <c r="B759" i="145"/>
  <c r="K758" i="145"/>
  <c r="B758" i="145"/>
  <c r="K757" i="145"/>
  <c r="B757" i="145"/>
  <c r="K756" i="145"/>
  <c r="B756" i="145"/>
  <c r="K755" i="145"/>
  <c r="B755" i="145"/>
  <c r="K754" i="145"/>
  <c r="B754" i="145"/>
  <c r="K753" i="145"/>
  <c r="B753" i="145"/>
  <c r="K752" i="145"/>
  <c r="B752" i="145"/>
  <c r="K751" i="145"/>
  <c r="B751" i="145"/>
  <c r="K750" i="145"/>
  <c r="B750" i="145"/>
  <c r="K749" i="145"/>
  <c r="B749" i="145"/>
  <c r="K748" i="145"/>
  <c r="B748" i="145"/>
  <c r="K747" i="145"/>
  <c r="B747" i="145"/>
  <c r="K746" i="145"/>
  <c r="B746" i="145"/>
  <c r="K745" i="145"/>
  <c r="B745" i="145"/>
  <c r="K744" i="145"/>
  <c r="B744" i="145"/>
  <c r="K743" i="145"/>
  <c r="B743" i="145"/>
  <c r="K742" i="145"/>
  <c r="B742" i="145"/>
  <c r="K741" i="145"/>
  <c r="B741" i="145"/>
  <c r="K740" i="145"/>
  <c r="B740" i="145"/>
  <c r="K739" i="145"/>
  <c r="B739" i="145"/>
  <c r="K738" i="145"/>
  <c r="B738" i="145"/>
  <c r="K737" i="145"/>
  <c r="B737" i="145"/>
  <c r="K736" i="145"/>
  <c r="B736" i="145"/>
  <c r="K735" i="145"/>
  <c r="B735" i="145"/>
  <c r="K734" i="145"/>
  <c r="B734" i="145"/>
  <c r="K733" i="145"/>
  <c r="B733" i="145"/>
  <c r="K732" i="145"/>
  <c r="B732" i="145"/>
  <c r="K731" i="145"/>
  <c r="B731" i="145"/>
  <c r="K730" i="145"/>
  <c r="B730" i="145"/>
  <c r="K729" i="145"/>
  <c r="B729" i="145"/>
  <c r="K728" i="145"/>
  <c r="B728" i="145"/>
  <c r="K727" i="145"/>
  <c r="B727" i="145"/>
  <c r="K726" i="145"/>
  <c r="B726" i="145"/>
  <c r="K725" i="145"/>
  <c r="B725" i="145"/>
  <c r="K724" i="145"/>
  <c r="B724" i="145"/>
  <c r="K723" i="145"/>
  <c r="B723" i="145"/>
  <c r="K722" i="145"/>
  <c r="B722" i="145"/>
  <c r="K721" i="145"/>
  <c r="B721" i="145"/>
  <c r="K720" i="145"/>
  <c r="B720" i="145"/>
  <c r="K719" i="145"/>
  <c r="B719" i="145"/>
  <c r="K718" i="145"/>
  <c r="B718" i="145"/>
  <c r="K717" i="145"/>
  <c r="B717" i="145"/>
  <c r="K716" i="145"/>
  <c r="B716" i="145"/>
  <c r="K715" i="145"/>
  <c r="B715" i="145"/>
  <c r="K714" i="145"/>
  <c r="B714" i="145"/>
  <c r="K713" i="145"/>
  <c r="B713" i="145"/>
  <c r="K712" i="145"/>
  <c r="B712" i="145"/>
  <c r="K711" i="145"/>
  <c r="B711" i="145"/>
  <c r="K710" i="145"/>
  <c r="B710" i="145"/>
  <c r="K709" i="145"/>
  <c r="B709" i="145"/>
  <c r="K708" i="145"/>
  <c r="B708" i="145"/>
  <c r="K707" i="145"/>
  <c r="B707" i="145"/>
  <c r="K706" i="145"/>
  <c r="B706" i="145"/>
  <c r="K705" i="145"/>
  <c r="B705" i="145"/>
  <c r="K704" i="145"/>
  <c r="B704" i="145"/>
  <c r="K703" i="145"/>
  <c r="B703" i="145"/>
  <c r="K702" i="145"/>
  <c r="B702" i="145"/>
  <c r="K701" i="145"/>
  <c r="B701" i="145"/>
  <c r="K700" i="145"/>
  <c r="B700" i="145"/>
  <c r="K699" i="145"/>
  <c r="B699" i="145"/>
  <c r="K698" i="145"/>
  <c r="B698" i="145"/>
  <c r="K697" i="145"/>
  <c r="B697" i="145"/>
  <c r="K696" i="145"/>
  <c r="B696" i="145"/>
  <c r="K695" i="145"/>
  <c r="B695" i="145"/>
  <c r="K694" i="145"/>
  <c r="B694" i="145"/>
  <c r="K693" i="145"/>
  <c r="B693" i="145"/>
  <c r="K692" i="145"/>
  <c r="B692" i="145"/>
  <c r="K691" i="145"/>
  <c r="B691" i="145"/>
  <c r="K690" i="145"/>
  <c r="B690" i="145"/>
  <c r="K689" i="145"/>
  <c r="B689" i="145"/>
  <c r="K688" i="145"/>
  <c r="B688" i="145"/>
  <c r="K687" i="145"/>
  <c r="B687" i="145"/>
  <c r="K686" i="145"/>
  <c r="B686" i="145"/>
  <c r="K685" i="145"/>
  <c r="B685" i="145"/>
  <c r="K684" i="145"/>
  <c r="B684" i="145"/>
  <c r="K683" i="145"/>
  <c r="B683" i="145"/>
  <c r="K682" i="145"/>
  <c r="B682" i="145"/>
  <c r="K681" i="145"/>
  <c r="B681" i="145"/>
  <c r="K680" i="145"/>
  <c r="B680" i="145"/>
  <c r="K679" i="145"/>
  <c r="B679" i="145"/>
  <c r="K678" i="145"/>
  <c r="B678" i="145"/>
  <c r="K677" i="145"/>
  <c r="B677" i="145"/>
  <c r="K676" i="145"/>
  <c r="B676" i="145"/>
  <c r="K675" i="145"/>
  <c r="B675" i="145"/>
  <c r="K674" i="145"/>
  <c r="B674" i="145"/>
  <c r="K673" i="145"/>
  <c r="B673" i="145"/>
  <c r="K672" i="145"/>
  <c r="B672" i="145"/>
  <c r="K671" i="145"/>
  <c r="B671" i="145"/>
  <c r="K670" i="145"/>
  <c r="B670" i="145"/>
  <c r="K669" i="145"/>
  <c r="B669" i="145"/>
  <c r="K668" i="145"/>
  <c r="B668" i="145"/>
  <c r="K667" i="145"/>
  <c r="B667" i="145"/>
  <c r="K666" i="145"/>
  <c r="B666" i="145"/>
  <c r="K665" i="145"/>
  <c r="B665" i="145"/>
  <c r="K664" i="145"/>
  <c r="B664" i="145"/>
  <c r="K663" i="145"/>
  <c r="B663" i="145"/>
  <c r="K662" i="145"/>
  <c r="B662" i="145"/>
  <c r="K661" i="145"/>
  <c r="B661" i="145"/>
  <c r="K660" i="145"/>
  <c r="B660" i="145"/>
  <c r="K659" i="145"/>
  <c r="B659" i="145"/>
  <c r="K658" i="145"/>
  <c r="B658" i="145"/>
  <c r="K657" i="145"/>
  <c r="B657" i="145"/>
  <c r="K656" i="145"/>
  <c r="B656" i="145"/>
  <c r="K655" i="145"/>
  <c r="B655" i="145"/>
  <c r="K654" i="145"/>
  <c r="B654" i="145"/>
  <c r="K653" i="145"/>
  <c r="B653" i="145"/>
  <c r="K652" i="145"/>
  <c r="B652" i="145"/>
  <c r="K651" i="145"/>
  <c r="B651" i="145"/>
  <c r="K650" i="145"/>
  <c r="B650" i="145"/>
  <c r="K649" i="145"/>
  <c r="B649" i="145"/>
  <c r="K648" i="145"/>
  <c r="B648" i="145"/>
  <c r="K647" i="145"/>
  <c r="B647" i="145"/>
  <c r="K646" i="145"/>
  <c r="B646" i="145"/>
  <c r="K645" i="145"/>
  <c r="B645" i="145"/>
  <c r="K644" i="145"/>
  <c r="B644" i="145"/>
  <c r="K643" i="145"/>
  <c r="B643" i="145"/>
  <c r="K642" i="145"/>
  <c r="B642" i="145"/>
  <c r="K641" i="145"/>
  <c r="B641" i="145"/>
  <c r="K640" i="145"/>
  <c r="B640" i="145"/>
  <c r="K639" i="145"/>
  <c r="B639" i="145"/>
  <c r="K638" i="145"/>
  <c r="B638" i="145"/>
  <c r="K637" i="145"/>
  <c r="B637" i="145"/>
  <c r="K636" i="145"/>
  <c r="B636" i="145"/>
  <c r="K635" i="145"/>
  <c r="B635" i="145"/>
  <c r="K634" i="145"/>
  <c r="B634" i="145"/>
  <c r="K633" i="145"/>
  <c r="B633" i="145"/>
  <c r="K632" i="145"/>
  <c r="B632" i="145"/>
  <c r="K631" i="145"/>
  <c r="B631" i="145"/>
  <c r="K630" i="145"/>
  <c r="B630" i="145"/>
  <c r="K629" i="145"/>
  <c r="B629" i="145"/>
  <c r="K628" i="145"/>
  <c r="B628" i="145"/>
  <c r="K627" i="145"/>
  <c r="B627" i="145"/>
  <c r="K626" i="145"/>
  <c r="B626" i="145"/>
  <c r="K625" i="145"/>
  <c r="B625" i="145"/>
  <c r="K624" i="145"/>
  <c r="B624" i="145"/>
  <c r="K623" i="145"/>
  <c r="B623" i="145"/>
  <c r="K622" i="145"/>
  <c r="B622" i="145"/>
  <c r="K621" i="145"/>
  <c r="B621" i="145"/>
  <c r="K620" i="145"/>
  <c r="B620" i="145"/>
  <c r="K619" i="145"/>
  <c r="B619" i="145"/>
  <c r="K618" i="145"/>
  <c r="B618" i="145"/>
  <c r="K617" i="145"/>
  <c r="B617" i="145"/>
  <c r="K616" i="145"/>
  <c r="B616" i="145"/>
  <c r="K615" i="145"/>
  <c r="B615" i="145"/>
  <c r="K614" i="145"/>
  <c r="B614" i="145"/>
  <c r="K613" i="145"/>
  <c r="B613" i="145"/>
  <c r="K612" i="145"/>
  <c r="B612" i="145"/>
  <c r="K611" i="145"/>
  <c r="B611" i="145"/>
  <c r="K610" i="145"/>
  <c r="B610" i="145"/>
  <c r="K609" i="145"/>
  <c r="B609" i="145"/>
  <c r="K608" i="145"/>
  <c r="B608" i="145"/>
  <c r="K607" i="145"/>
  <c r="B607" i="145"/>
  <c r="K606" i="145"/>
  <c r="B606" i="145"/>
  <c r="K605" i="145"/>
  <c r="B605" i="145"/>
  <c r="K604" i="145"/>
  <c r="B604" i="145"/>
  <c r="K603" i="145"/>
  <c r="B603" i="145"/>
  <c r="K602" i="145"/>
  <c r="B602" i="145"/>
  <c r="K601" i="145"/>
  <c r="B601" i="145"/>
  <c r="K600" i="145"/>
  <c r="B600" i="145"/>
  <c r="K599" i="145"/>
  <c r="B599" i="145"/>
  <c r="K598" i="145"/>
  <c r="B598" i="145"/>
  <c r="K597" i="145"/>
  <c r="B597" i="145"/>
  <c r="K596" i="145"/>
  <c r="B596" i="145"/>
  <c r="K595" i="145"/>
  <c r="B595" i="145"/>
  <c r="K594" i="145"/>
  <c r="B594" i="145"/>
  <c r="K593" i="145"/>
  <c r="B593" i="145"/>
  <c r="K592" i="145"/>
  <c r="B592" i="145"/>
  <c r="K591" i="145"/>
  <c r="B591" i="145"/>
  <c r="K590" i="145"/>
  <c r="B590" i="145"/>
  <c r="K589" i="145"/>
  <c r="B589" i="145"/>
  <c r="K588" i="145"/>
  <c r="B588" i="145"/>
  <c r="K587" i="145"/>
  <c r="B587" i="145"/>
  <c r="K586" i="145"/>
  <c r="B586" i="145"/>
  <c r="K585" i="145"/>
  <c r="B585" i="145"/>
  <c r="K584" i="145"/>
  <c r="B584" i="145"/>
  <c r="K583" i="145"/>
  <c r="B583" i="145"/>
  <c r="K582" i="145"/>
  <c r="B582" i="145"/>
  <c r="K581" i="145"/>
  <c r="B581" i="145"/>
  <c r="K580" i="145"/>
  <c r="B580" i="145"/>
  <c r="K579" i="145"/>
  <c r="B579" i="145"/>
  <c r="K578" i="145"/>
  <c r="B578" i="145"/>
  <c r="K577" i="145"/>
  <c r="B577" i="145"/>
  <c r="K576" i="145"/>
  <c r="B576" i="145"/>
  <c r="K575" i="145"/>
  <c r="B575" i="145"/>
  <c r="K574" i="145"/>
  <c r="B574" i="145"/>
  <c r="K573" i="145"/>
  <c r="B573" i="145"/>
  <c r="K572" i="145"/>
  <c r="B572" i="145"/>
  <c r="K571" i="145"/>
  <c r="B571" i="145"/>
  <c r="K570" i="145"/>
  <c r="B570" i="145"/>
  <c r="K569" i="145"/>
  <c r="B569" i="145"/>
  <c r="K568" i="145"/>
  <c r="B568" i="145"/>
  <c r="K567" i="145"/>
  <c r="B567" i="145"/>
  <c r="K566" i="145"/>
  <c r="B566" i="145"/>
  <c r="K565" i="145"/>
  <c r="B565" i="145"/>
  <c r="K564" i="145"/>
  <c r="B564" i="145"/>
  <c r="K563" i="145"/>
  <c r="B563" i="145"/>
  <c r="K562" i="145"/>
  <c r="B562" i="145"/>
  <c r="K561" i="145"/>
  <c r="B561" i="145"/>
  <c r="K560" i="145"/>
  <c r="B560" i="145"/>
  <c r="K559" i="145"/>
  <c r="B559" i="145"/>
  <c r="K558" i="145"/>
  <c r="B558" i="145"/>
  <c r="K557" i="145"/>
  <c r="B557" i="145"/>
  <c r="K556" i="145"/>
  <c r="B556" i="145"/>
  <c r="K555" i="145"/>
  <c r="B555" i="145"/>
  <c r="K554" i="145"/>
  <c r="B554" i="145"/>
  <c r="K553" i="145"/>
  <c r="B553" i="145"/>
  <c r="K552" i="145"/>
  <c r="B552" i="145"/>
  <c r="K551" i="145"/>
  <c r="B551" i="145"/>
  <c r="K550" i="145"/>
  <c r="B550" i="145"/>
  <c r="K549" i="145"/>
  <c r="B549" i="145"/>
  <c r="K548" i="145"/>
  <c r="B548" i="145"/>
  <c r="K547" i="145"/>
  <c r="B547" i="145"/>
  <c r="K546" i="145"/>
  <c r="B546" i="145"/>
  <c r="K545" i="145"/>
  <c r="B545" i="145"/>
  <c r="K544" i="145"/>
  <c r="B544" i="145"/>
  <c r="K543" i="145"/>
  <c r="B543" i="145"/>
  <c r="K542" i="145"/>
  <c r="B542" i="145"/>
  <c r="K541" i="145"/>
  <c r="B541" i="145"/>
  <c r="K540" i="145"/>
  <c r="B540" i="145"/>
  <c r="K539" i="145"/>
  <c r="B539" i="145"/>
  <c r="K538" i="145"/>
  <c r="B538" i="145"/>
  <c r="K537" i="145"/>
  <c r="B537" i="145"/>
  <c r="K536" i="145"/>
  <c r="B536" i="145"/>
  <c r="K535" i="145"/>
  <c r="B535" i="145"/>
  <c r="K534" i="145"/>
  <c r="B534" i="145"/>
  <c r="K533" i="145"/>
  <c r="B533" i="145"/>
  <c r="K532" i="145"/>
  <c r="B532" i="145"/>
  <c r="K531" i="145"/>
  <c r="B531" i="145"/>
  <c r="K530" i="145"/>
  <c r="B530" i="145"/>
  <c r="K529" i="145"/>
  <c r="B529" i="145"/>
  <c r="K528" i="145"/>
  <c r="B528" i="145"/>
  <c r="K527" i="145"/>
  <c r="B527" i="145"/>
  <c r="K526" i="145"/>
  <c r="B526" i="145"/>
  <c r="K525" i="145"/>
  <c r="B525" i="145"/>
  <c r="K524" i="145"/>
  <c r="B524" i="145"/>
  <c r="K523" i="145"/>
  <c r="B523" i="145"/>
  <c r="K522" i="145"/>
  <c r="B522" i="145"/>
  <c r="K521" i="145"/>
  <c r="B521" i="145"/>
  <c r="K520" i="145"/>
  <c r="B520" i="145"/>
  <c r="K519" i="145"/>
  <c r="B519" i="145"/>
  <c r="K518" i="145"/>
  <c r="B518" i="145"/>
  <c r="K517" i="145"/>
  <c r="B517" i="145"/>
  <c r="K516" i="145"/>
  <c r="B516" i="145"/>
  <c r="K515" i="145"/>
  <c r="B515" i="145"/>
  <c r="K514" i="145"/>
  <c r="B514" i="145"/>
  <c r="K513" i="145"/>
  <c r="B513" i="145"/>
  <c r="K512" i="145"/>
  <c r="B512" i="145"/>
  <c r="K511" i="145"/>
  <c r="B511" i="145"/>
  <c r="K510" i="145"/>
  <c r="B510" i="145"/>
  <c r="K509" i="145"/>
  <c r="B509" i="145"/>
  <c r="K508" i="145"/>
  <c r="B508" i="145"/>
  <c r="K507" i="145"/>
  <c r="B507" i="145"/>
  <c r="K506" i="145"/>
  <c r="B506" i="145"/>
  <c r="K505" i="145"/>
  <c r="B505" i="145"/>
  <c r="K504" i="145"/>
  <c r="B504" i="145"/>
  <c r="K503" i="145"/>
  <c r="B503" i="145"/>
  <c r="K502" i="145"/>
  <c r="B502" i="145"/>
  <c r="K501" i="145"/>
  <c r="B501" i="145"/>
  <c r="K500" i="145"/>
  <c r="B500" i="145"/>
  <c r="K499" i="145"/>
  <c r="B499" i="145"/>
  <c r="K498" i="145"/>
  <c r="B498" i="145"/>
  <c r="K497" i="145"/>
  <c r="B497" i="145"/>
  <c r="K496" i="145"/>
  <c r="B496" i="145"/>
  <c r="K495" i="145"/>
  <c r="B495" i="145"/>
  <c r="K494" i="145"/>
  <c r="B494" i="145"/>
  <c r="K493" i="145"/>
  <c r="B493" i="145"/>
  <c r="K492" i="145"/>
  <c r="B492" i="145"/>
  <c r="K491" i="145"/>
  <c r="B491" i="145"/>
  <c r="K490" i="145"/>
  <c r="B490" i="145"/>
  <c r="K489" i="145"/>
  <c r="B489" i="145"/>
  <c r="K488" i="145"/>
  <c r="B488" i="145"/>
  <c r="K487" i="145"/>
  <c r="B487" i="145"/>
  <c r="K486" i="145"/>
  <c r="B486" i="145"/>
  <c r="K485" i="145"/>
  <c r="B485" i="145"/>
  <c r="K484" i="145"/>
  <c r="B484" i="145"/>
  <c r="K483" i="145"/>
  <c r="B483" i="145"/>
  <c r="K482" i="145"/>
  <c r="B482" i="145"/>
  <c r="K481" i="145"/>
  <c r="B481" i="145"/>
  <c r="K480" i="145"/>
  <c r="B480" i="145"/>
  <c r="K479" i="145"/>
  <c r="B479" i="145"/>
  <c r="K478" i="145"/>
  <c r="B478" i="145"/>
  <c r="K477" i="145"/>
  <c r="B477" i="145"/>
  <c r="K476" i="145"/>
  <c r="B476" i="145"/>
  <c r="K475" i="145"/>
  <c r="B475" i="145"/>
  <c r="K474" i="145"/>
  <c r="B474" i="145"/>
  <c r="K473" i="145"/>
  <c r="B473" i="145"/>
  <c r="K472" i="145"/>
  <c r="B472" i="145"/>
  <c r="K471" i="145"/>
  <c r="B471" i="145"/>
  <c r="K470" i="145"/>
  <c r="B470" i="145"/>
  <c r="K469" i="145"/>
  <c r="B469" i="145"/>
  <c r="K468" i="145"/>
  <c r="B468" i="145"/>
  <c r="K467" i="145"/>
  <c r="B467" i="145"/>
  <c r="K466" i="145"/>
  <c r="B466" i="145"/>
  <c r="K465" i="145"/>
  <c r="B465" i="145"/>
  <c r="K464" i="145"/>
  <c r="B464" i="145"/>
  <c r="K463" i="145"/>
  <c r="B463" i="145"/>
  <c r="K462" i="145"/>
  <c r="B462" i="145"/>
  <c r="K461" i="145"/>
  <c r="B461" i="145"/>
  <c r="K460" i="145"/>
  <c r="B460" i="145"/>
  <c r="K459" i="145"/>
  <c r="B459" i="145"/>
  <c r="K458" i="145"/>
  <c r="B458" i="145"/>
  <c r="K457" i="145"/>
  <c r="B457" i="145"/>
  <c r="K456" i="145"/>
  <c r="B456" i="145"/>
  <c r="K455" i="145"/>
  <c r="B455" i="145"/>
  <c r="K454" i="145"/>
  <c r="B454" i="145"/>
  <c r="K453" i="145"/>
  <c r="B453" i="145"/>
  <c r="K452" i="145"/>
  <c r="B452" i="145"/>
  <c r="K451" i="145"/>
  <c r="B451" i="145"/>
  <c r="K450" i="145"/>
  <c r="B450" i="145"/>
  <c r="K449" i="145"/>
  <c r="B449" i="145"/>
  <c r="K448" i="145"/>
  <c r="B448" i="145"/>
  <c r="K447" i="145"/>
  <c r="B447" i="145"/>
  <c r="K446" i="145"/>
  <c r="B446" i="145"/>
  <c r="K445" i="145"/>
  <c r="B445" i="145"/>
  <c r="K444" i="145"/>
  <c r="B444" i="145"/>
  <c r="K443" i="145"/>
  <c r="B443" i="145"/>
  <c r="K442" i="145"/>
  <c r="B442" i="145"/>
  <c r="K441" i="145"/>
  <c r="B441" i="145"/>
  <c r="K440" i="145"/>
  <c r="B440" i="145"/>
  <c r="K439" i="145"/>
  <c r="B439" i="145"/>
  <c r="K438" i="145"/>
  <c r="B438" i="145"/>
  <c r="K437" i="145"/>
  <c r="B437" i="145"/>
  <c r="K436" i="145"/>
  <c r="B436" i="145"/>
  <c r="K435" i="145"/>
  <c r="B435" i="145"/>
  <c r="K434" i="145"/>
  <c r="B434" i="145"/>
  <c r="K433" i="145"/>
  <c r="B433" i="145"/>
  <c r="K432" i="145"/>
  <c r="B432" i="145"/>
  <c r="K431" i="145"/>
  <c r="B431" i="145"/>
  <c r="K430" i="145"/>
  <c r="B430" i="145"/>
  <c r="K429" i="145"/>
  <c r="B429" i="145"/>
  <c r="K428" i="145"/>
  <c r="B428" i="145"/>
  <c r="K427" i="145"/>
  <c r="B427" i="145"/>
  <c r="K426" i="145"/>
  <c r="B426" i="145"/>
  <c r="K425" i="145"/>
  <c r="B425" i="145"/>
  <c r="K424" i="145"/>
  <c r="B424" i="145"/>
  <c r="K423" i="145"/>
  <c r="B423" i="145"/>
  <c r="K422" i="145"/>
  <c r="B422" i="145"/>
  <c r="K421" i="145"/>
  <c r="B421" i="145"/>
  <c r="K420" i="145"/>
  <c r="B420" i="145"/>
  <c r="K419" i="145"/>
  <c r="B419" i="145"/>
  <c r="K418" i="145"/>
  <c r="B418" i="145"/>
  <c r="K417" i="145"/>
  <c r="B417" i="145"/>
  <c r="K416" i="145"/>
  <c r="B416" i="145"/>
  <c r="K415" i="145"/>
  <c r="B415" i="145"/>
  <c r="K414" i="145"/>
  <c r="B414" i="145"/>
  <c r="K413" i="145"/>
  <c r="B413" i="145"/>
  <c r="K412" i="145"/>
  <c r="B412" i="145"/>
  <c r="K411" i="145"/>
  <c r="B411" i="145"/>
  <c r="K410" i="145"/>
  <c r="B410" i="145"/>
  <c r="K409" i="145"/>
  <c r="B409" i="145"/>
  <c r="K408" i="145"/>
  <c r="B408" i="145"/>
  <c r="K407" i="145"/>
  <c r="B407" i="145"/>
  <c r="K406" i="145"/>
  <c r="B406" i="145"/>
  <c r="K405" i="145"/>
  <c r="B405" i="145"/>
  <c r="K404" i="145"/>
  <c r="B404" i="145"/>
  <c r="K403" i="145"/>
  <c r="B403" i="145"/>
  <c r="K402" i="145"/>
  <c r="B402" i="145"/>
  <c r="K401" i="145"/>
  <c r="B401" i="145"/>
  <c r="K400" i="145"/>
  <c r="B400" i="145"/>
  <c r="K399" i="145"/>
  <c r="B399" i="145"/>
  <c r="K398" i="145"/>
  <c r="B398" i="145"/>
  <c r="K397" i="145"/>
  <c r="B397" i="145"/>
  <c r="K396" i="145"/>
  <c r="B396" i="145"/>
  <c r="K395" i="145"/>
  <c r="B395" i="145"/>
  <c r="K394" i="145"/>
  <c r="B394" i="145"/>
  <c r="K393" i="145"/>
  <c r="B393" i="145"/>
  <c r="K392" i="145"/>
  <c r="B392" i="145"/>
  <c r="K391" i="145"/>
  <c r="B391" i="145"/>
  <c r="K390" i="145"/>
  <c r="B390" i="145"/>
  <c r="K389" i="145"/>
  <c r="B389" i="145"/>
  <c r="K388" i="145"/>
  <c r="B388" i="145"/>
  <c r="K387" i="145"/>
  <c r="B387" i="145"/>
  <c r="K386" i="145"/>
  <c r="B386" i="145"/>
  <c r="K385" i="145"/>
  <c r="B385" i="145"/>
  <c r="K384" i="145"/>
  <c r="B384" i="145"/>
  <c r="K383" i="145"/>
  <c r="B383" i="145"/>
  <c r="K382" i="145"/>
  <c r="B382" i="145"/>
  <c r="K381" i="145"/>
  <c r="B381" i="145"/>
  <c r="K380" i="145"/>
  <c r="B380" i="145"/>
  <c r="K379" i="145"/>
  <c r="B379" i="145"/>
  <c r="K378" i="145"/>
  <c r="B378" i="145"/>
  <c r="K377" i="145"/>
  <c r="B377" i="145"/>
  <c r="K376" i="145"/>
  <c r="B376" i="145"/>
  <c r="K375" i="145"/>
  <c r="B375" i="145"/>
  <c r="K374" i="145"/>
  <c r="B374" i="145"/>
  <c r="K373" i="145"/>
  <c r="B373" i="145"/>
  <c r="K372" i="145"/>
  <c r="B372" i="145"/>
  <c r="K371" i="145"/>
  <c r="B371" i="145"/>
  <c r="K370" i="145"/>
  <c r="B370" i="145"/>
  <c r="K369" i="145"/>
  <c r="B369" i="145"/>
  <c r="K368" i="145"/>
  <c r="B368" i="145"/>
  <c r="K367" i="145"/>
  <c r="B367" i="145"/>
  <c r="K366" i="145"/>
  <c r="B366" i="145"/>
  <c r="K365" i="145"/>
  <c r="B365" i="145"/>
  <c r="K364" i="145"/>
  <c r="B364" i="145"/>
  <c r="K363" i="145"/>
  <c r="B363" i="145"/>
  <c r="K362" i="145"/>
  <c r="B362" i="145"/>
  <c r="K361" i="145"/>
  <c r="B361" i="145"/>
  <c r="K360" i="145"/>
  <c r="B360" i="145"/>
  <c r="K359" i="145"/>
  <c r="B359" i="145"/>
  <c r="K358" i="145"/>
  <c r="B358" i="145"/>
  <c r="K357" i="145"/>
  <c r="B357" i="145"/>
  <c r="K356" i="145"/>
  <c r="B356" i="145"/>
  <c r="K355" i="145"/>
  <c r="B355" i="145"/>
  <c r="K354" i="145"/>
  <c r="B354" i="145"/>
  <c r="K353" i="145"/>
  <c r="B353" i="145"/>
  <c r="K352" i="145"/>
  <c r="B352" i="145"/>
  <c r="K351" i="145"/>
  <c r="B351" i="145"/>
  <c r="K350" i="145"/>
  <c r="B350" i="145"/>
  <c r="K349" i="145"/>
  <c r="B349" i="145"/>
  <c r="K348" i="145"/>
  <c r="B348" i="145"/>
  <c r="K347" i="145"/>
  <c r="B347" i="145"/>
  <c r="K346" i="145"/>
  <c r="B346" i="145"/>
  <c r="K345" i="145"/>
  <c r="B345" i="145"/>
  <c r="K344" i="145"/>
  <c r="B344" i="145"/>
  <c r="K343" i="145"/>
  <c r="B343" i="145"/>
  <c r="K342" i="145"/>
  <c r="B342" i="145"/>
  <c r="K341" i="145"/>
  <c r="B341" i="145"/>
  <c r="K340" i="145"/>
  <c r="B340" i="145"/>
  <c r="K339" i="145"/>
  <c r="B339" i="145"/>
  <c r="K338" i="145"/>
  <c r="B338" i="145"/>
  <c r="K337" i="145"/>
  <c r="B337" i="145"/>
  <c r="K336" i="145"/>
  <c r="B336" i="145"/>
  <c r="K335" i="145"/>
  <c r="B335" i="145"/>
  <c r="K334" i="145"/>
  <c r="B334" i="145"/>
  <c r="K333" i="145"/>
  <c r="B333" i="145"/>
  <c r="K332" i="145"/>
  <c r="B332" i="145"/>
  <c r="K331" i="145"/>
  <c r="B331" i="145"/>
  <c r="K330" i="145"/>
  <c r="B330" i="145"/>
  <c r="K329" i="145"/>
  <c r="B329" i="145"/>
  <c r="K328" i="145"/>
  <c r="B328" i="145"/>
  <c r="K327" i="145"/>
  <c r="B327" i="145"/>
  <c r="K326" i="145"/>
  <c r="B326" i="145"/>
  <c r="K325" i="145"/>
  <c r="B325" i="145"/>
  <c r="K324" i="145"/>
  <c r="B324" i="145"/>
  <c r="K323" i="145"/>
  <c r="B323" i="145"/>
  <c r="K322" i="145"/>
  <c r="B322" i="145"/>
  <c r="K321" i="145"/>
  <c r="B321" i="145"/>
  <c r="K320" i="145"/>
  <c r="B320" i="145"/>
  <c r="K319" i="145"/>
  <c r="B319" i="145"/>
  <c r="K318" i="145"/>
  <c r="B318" i="145"/>
  <c r="K317" i="145"/>
  <c r="B317" i="145"/>
  <c r="K316" i="145"/>
  <c r="B316" i="145"/>
  <c r="K315" i="145"/>
  <c r="B315" i="145"/>
  <c r="K314" i="145"/>
  <c r="B314" i="145"/>
  <c r="K313" i="145"/>
  <c r="B313" i="145"/>
  <c r="K312" i="145"/>
  <c r="B312" i="145"/>
  <c r="K311" i="145"/>
  <c r="B311" i="145"/>
  <c r="K310" i="145"/>
  <c r="B310" i="145"/>
  <c r="K309" i="145"/>
  <c r="B309" i="145"/>
  <c r="K308" i="145"/>
  <c r="B308" i="145"/>
  <c r="K307" i="145"/>
  <c r="B307" i="145"/>
  <c r="K306" i="145"/>
  <c r="B306" i="145"/>
  <c r="K305" i="145"/>
  <c r="B305" i="145"/>
  <c r="K304" i="145"/>
  <c r="B304" i="145"/>
  <c r="K303" i="145"/>
  <c r="B303" i="145"/>
  <c r="K302" i="145"/>
  <c r="B302" i="145"/>
  <c r="K301" i="145"/>
  <c r="B301" i="145"/>
  <c r="K300" i="145"/>
  <c r="B300" i="145"/>
  <c r="K299" i="145"/>
  <c r="B299" i="145"/>
  <c r="K298" i="145"/>
  <c r="B298" i="145"/>
  <c r="K297" i="145"/>
  <c r="B297" i="145"/>
  <c r="K296" i="145"/>
  <c r="B296" i="145"/>
  <c r="K295" i="145"/>
  <c r="B295" i="145"/>
  <c r="K294" i="145"/>
  <c r="B294" i="145"/>
  <c r="K293" i="145"/>
  <c r="B293" i="145"/>
  <c r="K292" i="145"/>
  <c r="B292" i="145"/>
  <c r="K291" i="145"/>
  <c r="B291" i="145"/>
  <c r="K290" i="145"/>
  <c r="B290" i="145"/>
  <c r="K289" i="145"/>
  <c r="B289" i="145"/>
  <c r="K288" i="145"/>
  <c r="B288" i="145"/>
  <c r="K287" i="145"/>
  <c r="B287" i="145"/>
  <c r="K286" i="145"/>
  <c r="B286" i="145"/>
  <c r="K285" i="145"/>
  <c r="B285" i="145"/>
  <c r="K284" i="145"/>
  <c r="B284" i="145"/>
  <c r="K283" i="145"/>
  <c r="B283" i="145"/>
  <c r="K282" i="145"/>
  <c r="B282" i="145"/>
  <c r="K281" i="145"/>
  <c r="B281" i="145"/>
  <c r="K280" i="145"/>
  <c r="B280" i="145"/>
  <c r="K279" i="145"/>
  <c r="B279" i="145"/>
  <c r="K278" i="145"/>
  <c r="B278" i="145"/>
  <c r="K277" i="145"/>
  <c r="B277" i="145"/>
  <c r="K276" i="145"/>
  <c r="B276" i="145"/>
  <c r="K275" i="145"/>
  <c r="B275" i="145"/>
  <c r="K274" i="145"/>
  <c r="B274" i="145"/>
  <c r="K273" i="145"/>
  <c r="B273" i="145"/>
  <c r="K272" i="145"/>
  <c r="B272" i="145"/>
  <c r="K271" i="145"/>
  <c r="B271" i="145"/>
  <c r="K270" i="145"/>
  <c r="B270" i="145"/>
  <c r="K269" i="145"/>
  <c r="B269" i="145"/>
  <c r="K268" i="145"/>
  <c r="B268" i="145"/>
  <c r="K267" i="145"/>
  <c r="B267" i="145"/>
  <c r="K266" i="145"/>
  <c r="B266" i="145"/>
  <c r="K265" i="145"/>
  <c r="B265" i="145"/>
  <c r="K264" i="145"/>
  <c r="B264" i="145"/>
  <c r="K263" i="145"/>
  <c r="B263" i="145"/>
  <c r="K262" i="145"/>
  <c r="B262" i="145"/>
  <c r="K261" i="145"/>
  <c r="B261" i="145"/>
  <c r="K260" i="145"/>
  <c r="B260" i="145"/>
  <c r="K259" i="145"/>
  <c r="B259" i="145"/>
  <c r="K258" i="145"/>
  <c r="B258" i="145"/>
  <c r="K257" i="145"/>
  <c r="B257" i="145"/>
  <c r="K256" i="145"/>
  <c r="B256" i="145"/>
  <c r="K255" i="145"/>
  <c r="B255" i="145"/>
  <c r="K254" i="145"/>
  <c r="B254" i="145"/>
  <c r="K253" i="145"/>
  <c r="B253" i="145"/>
  <c r="K252" i="145"/>
  <c r="B252" i="145"/>
  <c r="K251" i="145"/>
  <c r="B251" i="145"/>
  <c r="K250" i="145"/>
  <c r="B250" i="145"/>
  <c r="K249" i="145"/>
  <c r="B249" i="145"/>
  <c r="K248" i="145"/>
  <c r="B248" i="145"/>
  <c r="K247" i="145"/>
  <c r="B247" i="145"/>
  <c r="K246" i="145"/>
  <c r="B246" i="145"/>
  <c r="K245" i="145"/>
  <c r="B245" i="145"/>
  <c r="K244" i="145"/>
  <c r="B244" i="145"/>
  <c r="K243" i="145"/>
  <c r="B243" i="145"/>
  <c r="K242" i="145"/>
  <c r="B242" i="145"/>
  <c r="K241" i="145"/>
  <c r="B241" i="145"/>
  <c r="K240" i="145"/>
  <c r="B240" i="145"/>
  <c r="K239" i="145"/>
  <c r="B239" i="145"/>
  <c r="K238" i="145"/>
  <c r="B238" i="145"/>
  <c r="K237" i="145"/>
  <c r="B237" i="145"/>
  <c r="K236" i="145"/>
  <c r="B236" i="145"/>
  <c r="K235" i="145"/>
  <c r="B235" i="145"/>
  <c r="K234" i="145"/>
  <c r="B234" i="145"/>
  <c r="K233" i="145"/>
  <c r="B233" i="145"/>
  <c r="K232" i="145"/>
  <c r="B232" i="145"/>
  <c r="K231" i="145"/>
  <c r="B231" i="145"/>
  <c r="K230" i="145"/>
  <c r="B230" i="145"/>
  <c r="K229" i="145"/>
  <c r="B229" i="145"/>
  <c r="K228" i="145"/>
  <c r="B228" i="145"/>
  <c r="K227" i="145"/>
  <c r="B227" i="145"/>
  <c r="K226" i="145"/>
  <c r="B226" i="145"/>
  <c r="K225" i="145"/>
  <c r="B225" i="145"/>
  <c r="K224" i="145"/>
  <c r="B224" i="145"/>
  <c r="K223" i="145"/>
  <c r="B223" i="145"/>
  <c r="K222" i="145"/>
  <c r="B222" i="145"/>
  <c r="K221" i="145"/>
  <c r="B221" i="145"/>
  <c r="K220" i="145"/>
  <c r="B220" i="145"/>
  <c r="K219" i="145"/>
  <c r="B219" i="145"/>
  <c r="K218" i="145"/>
  <c r="B218" i="145"/>
  <c r="K217" i="145"/>
  <c r="B217" i="145"/>
  <c r="K216" i="145"/>
  <c r="B216" i="145"/>
  <c r="K215" i="145"/>
  <c r="B215" i="145"/>
  <c r="K214" i="145"/>
  <c r="B214" i="145"/>
  <c r="K213" i="145"/>
  <c r="B213" i="145"/>
  <c r="K212" i="145"/>
  <c r="B212" i="145"/>
  <c r="K211" i="145"/>
  <c r="B211" i="145"/>
  <c r="K210" i="145"/>
  <c r="B210" i="145"/>
  <c r="K209" i="145"/>
  <c r="B209" i="145"/>
  <c r="K208" i="145"/>
  <c r="B208" i="145"/>
  <c r="K207" i="145"/>
  <c r="B207" i="145"/>
  <c r="K206" i="145"/>
  <c r="B206" i="145"/>
  <c r="K205" i="145"/>
  <c r="B205" i="145"/>
  <c r="K204" i="145"/>
  <c r="B204" i="145"/>
  <c r="K203" i="145"/>
  <c r="B203" i="145"/>
  <c r="K202" i="145"/>
  <c r="B202" i="145"/>
  <c r="K201" i="145"/>
  <c r="B201" i="145"/>
  <c r="K200" i="145"/>
  <c r="B200" i="145"/>
  <c r="K199" i="145"/>
  <c r="B199" i="145"/>
  <c r="K198" i="145"/>
  <c r="B198" i="145"/>
  <c r="K197" i="145"/>
  <c r="B197" i="145"/>
  <c r="K196" i="145"/>
  <c r="B196" i="145"/>
  <c r="K195" i="145"/>
  <c r="B195" i="145"/>
  <c r="K194" i="145"/>
  <c r="B194" i="145"/>
  <c r="K193" i="145"/>
  <c r="B193" i="145"/>
  <c r="K192" i="145"/>
  <c r="B192" i="145"/>
  <c r="K191" i="145"/>
  <c r="B191" i="145"/>
  <c r="K190" i="145"/>
  <c r="B190" i="145"/>
  <c r="K189" i="145"/>
  <c r="B189" i="145"/>
  <c r="K188" i="145"/>
  <c r="B188" i="145"/>
  <c r="K187" i="145"/>
  <c r="B187" i="145"/>
  <c r="K186" i="145"/>
  <c r="B186" i="145"/>
  <c r="K185" i="145"/>
  <c r="B185" i="145"/>
  <c r="K184" i="145"/>
  <c r="B184" i="145"/>
  <c r="K183" i="145"/>
  <c r="B183" i="145"/>
  <c r="K182" i="145"/>
  <c r="B182" i="145"/>
  <c r="K181" i="145"/>
  <c r="B181" i="145"/>
  <c r="K180" i="145"/>
  <c r="B180" i="145"/>
  <c r="K179" i="145"/>
  <c r="B179" i="145"/>
  <c r="K178" i="145"/>
  <c r="B178" i="145"/>
  <c r="K177" i="145"/>
  <c r="B177" i="145"/>
  <c r="K176" i="145"/>
  <c r="B176" i="145"/>
  <c r="K175" i="145"/>
  <c r="B175" i="145"/>
  <c r="K174" i="145"/>
  <c r="B174" i="145"/>
  <c r="K173" i="145"/>
  <c r="B173" i="145"/>
  <c r="K172" i="145"/>
  <c r="B172" i="145"/>
  <c r="K171" i="145"/>
  <c r="B171" i="145"/>
  <c r="K170" i="145"/>
  <c r="B170" i="145"/>
  <c r="K169" i="145"/>
  <c r="B169" i="145"/>
  <c r="K168" i="145"/>
  <c r="B168" i="145"/>
  <c r="K167" i="145"/>
  <c r="B167" i="145"/>
  <c r="K166" i="145"/>
  <c r="B166" i="145"/>
  <c r="K165" i="145"/>
  <c r="B165" i="145"/>
  <c r="K164" i="145"/>
  <c r="B164" i="145"/>
  <c r="K163" i="145"/>
  <c r="B163" i="145"/>
  <c r="K162" i="145"/>
  <c r="B162" i="145"/>
  <c r="K161" i="145"/>
  <c r="B161" i="145"/>
  <c r="K160" i="145"/>
  <c r="B160" i="145"/>
  <c r="K159" i="145"/>
  <c r="B159" i="145"/>
  <c r="K158" i="145"/>
  <c r="B158" i="145"/>
  <c r="K157" i="145"/>
  <c r="B157" i="145"/>
  <c r="K156" i="145"/>
  <c r="B156" i="145"/>
  <c r="K155" i="145"/>
  <c r="B155" i="145"/>
  <c r="K154" i="145"/>
  <c r="B154" i="145"/>
  <c r="K153" i="145"/>
  <c r="B153" i="145"/>
  <c r="K152" i="145"/>
  <c r="B152" i="145"/>
  <c r="K151" i="145"/>
  <c r="B151" i="145"/>
  <c r="K150" i="145"/>
  <c r="B150" i="145"/>
  <c r="K149" i="145"/>
  <c r="B149" i="145"/>
  <c r="K148" i="145"/>
  <c r="B148" i="145"/>
  <c r="K147" i="145"/>
  <c r="B147" i="145"/>
  <c r="K146" i="145"/>
  <c r="B146" i="145"/>
  <c r="K145" i="145"/>
  <c r="B145" i="145"/>
  <c r="K144" i="145"/>
  <c r="B144" i="145"/>
  <c r="K143" i="145"/>
  <c r="B143" i="145"/>
  <c r="K142" i="145"/>
  <c r="B142" i="145"/>
  <c r="K141" i="145"/>
  <c r="B141" i="145"/>
  <c r="K140" i="145"/>
  <c r="B140" i="145"/>
  <c r="K139" i="145"/>
  <c r="B139" i="145"/>
  <c r="K138" i="145"/>
  <c r="B138" i="145"/>
  <c r="K137" i="145"/>
  <c r="B137" i="145"/>
  <c r="K136" i="145"/>
  <c r="B136" i="145"/>
  <c r="K135" i="145"/>
  <c r="B135" i="145"/>
  <c r="K134" i="145"/>
  <c r="B134" i="145"/>
  <c r="K133" i="145"/>
  <c r="B133" i="145"/>
  <c r="K132" i="145"/>
  <c r="B132" i="145"/>
  <c r="K131" i="145"/>
  <c r="B131" i="145"/>
  <c r="K130" i="145"/>
  <c r="B130" i="145"/>
  <c r="K129" i="145"/>
  <c r="B129" i="145"/>
  <c r="K128" i="145"/>
  <c r="B128" i="145"/>
  <c r="K127" i="145"/>
  <c r="B127" i="145"/>
  <c r="K126" i="145"/>
  <c r="B126" i="145"/>
  <c r="K125" i="145"/>
  <c r="B125" i="145"/>
  <c r="K124" i="145"/>
  <c r="B124" i="145"/>
  <c r="K123" i="145"/>
  <c r="B123" i="145"/>
  <c r="K122" i="145"/>
  <c r="B122" i="145"/>
  <c r="K121" i="145"/>
  <c r="B121" i="145"/>
  <c r="K120" i="145"/>
  <c r="B120" i="145"/>
  <c r="K119" i="145"/>
  <c r="B119" i="145"/>
  <c r="K118" i="145"/>
  <c r="B118" i="145"/>
  <c r="K117" i="145"/>
  <c r="B117" i="145"/>
  <c r="K116" i="145"/>
  <c r="B116" i="145"/>
  <c r="K115" i="145"/>
  <c r="B115" i="145"/>
  <c r="K114" i="145"/>
  <c r="B114" i="145"/>
  <c r="K113" i="145"/>
  <c r="B113" i="145"/>
  <c r="K112" i="145"/>
  <c r="B112" i="145"/>
  <c r="K111" i="145"/>
  <c r="B111" i="145"/>
  <c r="K110" i="145"/>
  <c r="B110" i="145"/>
  <c r="K109" i="145"/>
  <c r="B109" i="145"/>
  <c r="K108" i="145"/>
  <c r="B108" i="145"/>
  <c r="K107" i="145"/>
  <c r="B107" i="145"/>
  <c r="K106" i="145"/>
  <c r="B106" i="145"/>
  <c r="K105" i="145"/>
  <c r="B105" i="145"/>
  <c r="K104" i="145"/>
  <c r="B104" i="145"/>
  <c r="K103" i="145"/>
  <c r="B103" i="145"/>
  <c r="K102" i="145"/>
  <c r="B102" i="145"/>
  <c r="K101" i="145"/>
  <c r="B101" i="145"/>
  <c r="K100" i="145"/>
  <c r="B100" i="145"/>
  <c r="K99" i="145"/>
  <c r="B99" i="145"/>
  <c r="K98" i="145"/>
  <c r="B98" i="145"/>
  <c r="K97" i="145"/>
  <c r="B97" i="145"/>
  <c r="K96" i="145"/>
  <c r="B96" i="145"/>
  <c r="K95" i="145"/>
  <c r="B95" i="145"/>
  <c r="K94" i="145"/>
  <c r="B94" i="145"/>
  <c r="K93" i="145"/>
  <c r="B93" i="145"/>
  <c r="K92" i="145"/>
  <c r="B92" i="145"/>
  <c r="K91" i="145"/>
  <c r="B91" i="145"/>
  <c r="K90" i="145"/>
  <c r="B90" i="145"/>
  <c r="K89" i="145"/>
  <c r="B89" i="145"/>
  <c r="K88" i="145"/>
  <c r="B88" i="145"/>
  <c r="K87" i="145"/>
  <c r="B87" i="145"/>
  <c r="K86" i="145"/>
  <c r="B86" i="145"/>
  <c r="K85" i="145"/>
  <c r="B85" i="145"/>
  <c r="K84" i="145"/>
  <c r="B84" i="145"/>
  <c r="K83" i="145"/>
  <c r="B83" i="145"/>
  <c r="K82" i="145"/>
  <c r="B82" i="145"/>
  <c r="K81" i="145"/>
  <c r="B81" i="145"/>
  <c r="K80" i="145"/>
  <c r="B80" i="145"/>
  <c r="K79" i="145"/>
  <c r="B79" i="145"/>
  <c r="K78" i="145"/>
  <c r="B78" i="145"/>
  <c r="K77" i="145"/>
  <c r="B77" i="145"/>
  <c r="K76" i="145"/>
  <c r="B76" i="145"/>
  <c r="K75" i="145"/>
  <c r="B75" i="145"/>
  <c r="K74" i="145"/>
  <c r="B74" i="145"/>
  <c r="K73" i="145"/>
  <c r="B73" i="145"/>
  <c r="K72" i="145"/>
  <c r="B72" i="145"/>
  <c r="K71" i="145"/>
  <c r="B71" i="145"/>
  <c r="K70" i="145"/>
  <c r="B70" i="145"/>
  <c r="K69" i="145"/>
  <c r="B69" i="145"/>
  <c r="K68" i="145"/>
  <c r="B68" i="145"/>
  <c r="K67" i="145"/>
  <c r="B67" i="145"/>
  <c r="K66" i="145"/>
  <c r="B66" i="145"/>
  <c r="K65" i="145"/>
  <c r="B65" i="145"/>
  <c r="K64" i="145"/>
  <c r="B64" i="145"/>
  <c r="K63" i="145"/>
  <c r="B63" i="145"/>
  <c r="K62" i="145"/>
  <c r="B62" i="145"/>
  <c r="K61" i="145"/>
  <c r="B61" i="145"/>
  <c r="K60" i="145"/>
  <c r="B60" i="145"/>
  <c r="K59" i="145"/>
  <c r="B59" i="145"/>
  <c r="K58" i="145"/>
  <c r="B58" i="145"/>
  <c r="K57" i="145"/>
  <c r="B57" i="145"/>
  <c r="K56" i="145"/>
  <c r="B56" i="145"/>
  <c r="K55" i="145"/>
  <c r="B55" i="145"/>
  <c r="K54" i="145"/>
  <c r="B54" i="145"/>
  <c r="K53" i="145"/>
  <c r="B53" i="145"/>
  <c r="K52" i="145"/>
  <c r="B52" i="145"/>
  <c r="K51" i="145"/>
  <c r="B51" i="145"/>
  <c r="K50" i="145"/>
  <c r="B50" i="145"/>
  <c r="K49" i="145"/>
  <c r="B49" i="145"/>
  <c r="K48" i="145"/>
  <c r="B48" i="145"/>
  <c r="K47" i="145"/>
  <c r="B47" i="145"/>
  <c r="K46" i="145"/>
  <c r="B46" i="145"/>
  <c r="K45" i="145"/>
  <c r="B45" i="145"/>
  <c r="K44" i="145"/>
  <c r="B44" i="145"/>
  <c r="K43" i="145"/>
  <c r="B43" i="145"/>
  <c r="K42" i="145"/>
  <c r="B42" i="145"/>
  <c r="K41" i="145"/>
  <c r="B41" i="145"/>
  <c r="K40" i="145"/>
  <c r="B40" i="145"/>
  <c r="K39" i="145"/>
  <c r="B39" i="145"/>
  <c r="K38" i="145"/>
  <c r="B38" i="145"/>
  <c r="K37" i="145"/>
  <c r="B37" i="145"/>
  <c r="K36" i="145"/>
  <c r="B36" i="145"/>
  <c r="K35" i="145"/>
  <c r="B35" i="145"/>
  <c r="K34" i="145"/>
  <c r="B34" i="145"/>
  <c r="K33" i="145"/>
  <c r="B33" i="145"/>
  <c r="K32" i="145"/>
  <c r="B32" i="145"/>
  <c r="K31" i="145"/>
  <c r="B31" i="145"/>
  <c r="K30" i="145"/>
  <c r="B30" i="145"/>
  <c r="K29" i="145"/>
  <c r="B29" i="145"/>
  <c r="K28" i="145"/>
  <c r="B28" i="145"/>
  <c r="K27" i="145"/>
  <c r="B27" i="145"/>
  <c r="K26" i="145"/>
  <c r="B26" i="145"/>
  <c r="K25" i="145"/>
  <c r="B25" i="145"/>
  <c r="K24" i="145"/>
  <c r="B24" i="145"/>
  <c r="K23" i="145"/>
  <c r="B23" i="145"/>
  <c r="K22" i="145"/>
  <c r="B22" i="145"/>
  <c r="K21" i="145"/>
  <c r="B21" i="145"/>
  <c r="K20" i="145"/>
  <c r="B20" i="145"/>
  <c r="K19" i="145"/>
  <c r="B19" i="145"/>
  <c r="K18" i="145"/>
  <c r="B18" i="145"/>
  <c r="K17" i="145"/>
  <c r="B17" i="145"/>
  <c r="K16" i="145"/>
  <c r="B16" i="145"/>
  <c r="K15" i="145"/>
  <c r="B15" i="145"/>
  <c r="K14" i="145"/>
  <c r="B14" i="145"/>
  <c r="K13" i="145"/>
  <c r="B13" i="145"/>
  <c r="K12" i="145"/>
  <c r="B12" i="145"/>
  <c r="K11" i="145"/>
  <c r="B11" i="145"/>
  <c r="K10" i="145"/>
  <c r="B10" i="145"/>
  <c r="K9" i="145"/>
  <c r="B9" i="145"/>
  <c r="K8" i="145"/>
  <c r="E8" i="145"/>
  <c r="E9" i="145" s="1"/>
  <c r="E10" i="145" s="1"/>
  <c r="E11" i="145" s="1"/>
  <c r="E12" i="145" s="1"/>
  <c r="E13" i="145" s="1"/>
  <c r="E14" i="145" s="1"/>
  <c r="E15" i="145" s="1"/>
  <c r="E16" i="145" s="1"/>
  <c r="E17" i="145" s="1"/>
  <c r="E18" i="145" s="1"/>
  <c r="E19" i="145" s="1"/>
  <c r="E20" i="145" s="1"/>
  <c r="E21" i="145" s="1"/>
  <c r="E22" i="145" s="1"/>
  <c r="E23" i="145" s="1"/>
  <c r="E24" i="145" s="1"/>
  <c r="E25" i="145" s="1"/>
  <c r="E26" i="145" s="1"/>
  <c r="E27" i="145" s="1"/>
  <c r="E28" i="145" s="1"/>
  <c r="E29" i="145" s="1"/>
  <c r="E30" i="145" s="1"/>
  <c r="E31" i="145" s="1"/>
  <c r="E32" i="145" s="1"/>
  <c r="E33" i="145" s="1"/>
  <c r="E34" i="145" s="1"/>
  <c r="E35" i="145" s="1"/>
  <c r="E36" i="145" s="1"/>
  <c r="E37" i="145" s="1"/>
  <c r="E38" i="145" s="1"/>
  <c r="E39" i="145" s="1"/>
  <c r="E40" i="145" s="1"/>
  <c r="E41" i="145" s="1"/>
  <c r="E42" i="145" s="1"/>
  <c r="E43" i="145" s="1"/>
  <c r="E44" i="145" s="1"/>
  <c r="E45" i="145" s="1"/>
  <c r="E46" i="145" s="1"/>
  <c r="E47" i="145" s="1"/>
  <c r="E48" i="145" s="1"/>
  <c r="E49" i="145" s="1"/>
  <c r="E50" i="145" s="1"/>
  <c r="E51" i="145" s="1"/>
  <c r="E52" i="145" s="1"/>
  <c r="E53" i="145" s="1"/>
  <c r="E54" i="145" s="1"/>
  <c r="E55" i="145" s="1"/>
  <c r="E56" i="145" s="1"/>
  <c r="E57" i="145" s="1"/>
  <c r="E58" i="145" s="1"/>
  <c r="E59" i="145" s="1"/>
  <c r="E60" i="145" s="1"/>
  <c r="E61" i="145" s="1"/>
  <c r="E62" i="145" s="1"/>
  <c r="E63" i="145" s="1"/>
  <c r="E64" i="145" s="1"/>
  <c r="E65" i="145" s="1"/>
  <c r="E66" i="145" s="1"/>
  <c r="E67" i="145" s="1"/>
  <c r="E68" i="145" s="1"/>
  <c r="E69" i="145" s="1"/>
  <c r="E70" i="145" s="1"/>
  <c r="E71" i="145" s="1"/>
  <c r="E72" i="145" s="1"/>
  <c r="E73" i="145" s="1"/>
  <c r="E74" i="145" s="1"/>
  <c r="E75" i="145" s="1"/>
  <c r="E76" i="145" s="1"/>
  <c r="E77" i="145" s="1"/>
  <c r="E78" i="145" s="1"/>
  <c r="E79" i="145" s="1"/>
  <c r="E80" i="145" s="1"/>
  <c r="E81" i="145" s="1"/>
  <c r="E82" i="145" s="1"/>
  <c r="E83" i="145" s="1"/>
  <c r="E84" i="145" s="1"/>
  <c r="E85" i="145" s="1"/>
  <c r="E86" i="145" s="1"/>
  <c r="E87" i="145" s="1"/>
  <c r="E88" i="145" s="1"/>
  <c r="E89" i="145" s="1"/>
  <c r="E90" i="145" s="1"/>
  <c r="E91" i="145" s="1"/>
  <c r="E92" i="145" s="1"/>
  <c r="E93" i="145" s="1"/>
  <c r="E94" i="145" s="1"/>
  <c r="E95" i="145" s="1"/>
  <c r="E96" i="145" s="1"/>
  <c r="E97" i="145" s="1"/>
  <c r="E98" i="145" s="1"/>
  <c r="E99" i="145" s="1"/>
  <c r="E100" i="145" s="1"/>
  <c r="E101" i="145" s="1"/>
  <c r="E102" i="145" s="1"/>
  <c r="E103" i="145" s="1"/>
  <c r="E104" i="145" s="1"/>
  <c r="E105" i="145" s="1"/>
  <c r="E106" i="145" s="1"/>
  <c r="E107" i="145" s="1"/>
  <c r="E108" i="145" s="1"/>
  <c r="E109" i="145" s="1"/>
  <c r="E110" i="145" s="1"/>
  <c r="E111" i="145" s="1"/>
  <c r="E112" i="145" s="1"/>
  <c r="E113" i="145" s="1"/>
  <c r="E114" i="145" s="1"/>
  <c r="E115" i="145" s="1"/>
  <c r="E116" i="145" s="1"/>
  <c r="E117" i="145" s="1"/>
  <c r="E118" i="145" s="1"/>
  <c r="E119" i="145" s="1"/>
  <c r="E120" i="145" s="1"/>
  <c r="E121" i="145" s="1"/>
  <c r="E122" i="145" s="1"/>
  <c r="E123" i="145" s="1"/>
  <c r="E124" i="145" s="1"/>
  <c r="E125" i="145" s="1"/>
  <c r="E126" i="145" s="1"/>
  <c r="E127" i="145" s="1"/>
  <c r="E128" i="145" s="1"/>
  <c r="E129" i="145" s="1"/>
  <c r="E130" i="145" s="1"/>
  <c r="E131" i="145" s="1"/>
  <c r="E132" i="145" s="1"/>
  <c r="E133" i="145" s="1"/>
  <c r="E134" i="145" s="1"/>
  <c r="E135" i="145" s="1"/>
  <c r="E136" i="145" s="1"/>
  <c r="E137" i="145" s="1"/>
  <c r="E138" i="145" s="1"/>
  <c r="E139" i="145" s="1"/>
  <c r="E140" i="145" s="1"/>
  <c r="E141" i="145" s="1"/>
  <c r="E142" i="145" s="1"/>
  <c r="E143" i="145" s="1"/>
  <c r="E144" i="145" s="1"/>
  <c r="E145" i="145" s="1"/>
  <c r="E146" i="145" s="1"/>
  <c r="E147" i="145" s="1"/>
  <c r="E148" i="145" s="1"/>
  <c r="E149" i="145" s="1"/>
  <c r="E150" i="145" s="1"/>
  <c r="E151" i="145" s="1"/>
  <c r="E152" i="145" s="1"/>
  <c r="E153" i="145" s="1"/>
  <c r="E154" i="145" s="1"/>
  <c r="E155" i="145" s="1"/>
  <c r="E156" i="145" s="1"/>
  <c r="E157" i="145" s="1"/>
  <c r="E158" i="145" s="1"/>
  <c r="E159" i="145" s="1"/>
  <c r="E160" i="145" s="1"/>
  <c r="E161" i="145" s="1"/>
  <c r="E162" i="145" s="1"/>
  <c r="E163" i="145" s="1"/>
  <c r="E164" i="145" s="1"/>
  <c r="E165" i="145" s="1"/>
  <c r="E166" i="145" s="1"/>
  <c r="E167" i="145" s="1"/>
  <c r="E168" i="145" s="1"/>
  <c r="E169" i="145" s="1"/>
  <c r="E170" i="145" s="1"/>
  <c r="E171" i="145" s="1"/>
  <c r="E172" i="145" s="1"/>
  <c r="E173" i="145" s="1"/>
  <c r="E174" i="145" s="1"/>
  <c r="E175" i="145" s="1"/>
  <c r="E176" i="145" s="1"/>
  <c r="E177" i="145" s="1"/>
  <c r="E178" i="145" s="1"/>
  <c r="E179" i="145" s="1"/>
  <c r="E180" i="145" s="1"/>
  <c r="E181" i="145" s="1"/>
  <c r="E182" i="145" s="1"/>
  <c r="E183" i="145" s="1"/>
  <c r="E184" i="145" s="1"/>
  <c r="E185" i="145" s="1"/>
  <c r="E186" i="145" s="1"/>
  <c r="E187" i="145" s="1"/>
  <c r="E188" i="145" s="1"/>
  <c r="E189" i="145" s="1"/>
  <c r="E190" i="145" s="1"/>
  <c r="E191" i="145" s="1"/>
  <c r="E192" i="145" s="1"/>
  <c r="E193" i="145" s="1"/>
  <c r="E194" i="145" s="1"/>
  <c r="E195" i="145" s="1"/>
  <c r="E196" i="145" s="1"/>
  <c r="E197" i="145" s="1"/>
  <c r="E198" i="145" s="1"/>
  <c r="E199" i="145" s="1"/>
  <c r="E200" i="145" s="1"/>
  <c r="E201" i="145" s="1"/>
  <c r="E202" i="145" s="1"/>
  <c r="E203" i="145" s="1"/>
  <c r="E204" i="145" s="1"/>
  <c r="E205" i="145" s="1"/>
  <c r="E206" i="145" s="1"/>
  <c r="E207" i="145" s="1"/>
  <c r="E208" i="145" s="1"/>
  <c r="E209" i="145" s="1"/>
  <c r="E210" i="145" s="1"/>
  <c r="E211" i="145" s="1"/>
  <c r="E212" i="145" s="1"/>
  <c r="E213" i="145" s="1"/>
  <c r="E214" i="145" s="1"/>
  <c r="E215" i="145" s="1"/>
  <c r="E216" i="145" s="1"/>
  <c r="E217" i="145" s="1"/>
  <c r="E218" i="145" s="1"/>
  <c r="E219" i="145" s="1"/>
  <c r="E220" i="145" s="1"/>
  <c r="E221" i="145" s="1"/>
  <c r="E222" i="145" s="1"/>
  <c r="E223" i="145" s="1"/>
  <c r="E224" i="145" s="1"/>
  <c r="E225" i="145" s="1"/>
  <c r="E226" i="145" s="1"/>
  <c r="E227" i="145" s="1"/>
  <c r="E228" i="145" s="1"/>
  <c r="E229" i="145" s="1"/>
  <c r="E230" i="145" s="1"/>
  <c r="E231" i="145" s="1"/>
  <c r="E232" i="145" s="1"/>
  <c r="E233" i="145" s="1"/>
  <c r="E234" i="145" s="1"/>
  <c r="E235" i="145" s="1"/>
  <c r="E236" i="145" s="1"/>
  <c r="E237" i="145" s="1"/>
  <c r="E238" i="145" s="1"/>
  <c r="E239" i="145" s="1"/>
  <c r="E240" i="145" s="1"/>
  <c r="E241" i="145" s="1"/>
  <c r="E242" i="145" s="1"/>
  <c r="E243" i="145" s="1"/>
  <c r="E244" i="145" s="1"/>
  <c r="E245" i="145" s="1"/>
  <c r="E246" i="145" s="1"/>
  <c r="E247" i="145" s="1"/>
  <c r="E248" i="145" s="1"/>
  <c r="E249" i="145" s="1"/>
  <c r="E250" i="145" s="1"/>
  <c r="E251" i="145" s="1"/>
  <c r="E252" i="145" s="1"/>
  <c r="E253" i="145" s="1"/>
  <c r="E254" i="145" s="1"/>
  <c r="E255" i="145" s="1"/>
  <c r="E256" i="145" s="1"/>
  <c r="E257" i="145" s="1"/>
  <c r="E258" i="145" s="1"/>
  <c r="E259" i="145" s="1"/>
  <c r="E260" i="145" s="1"/>
  <c r="E261" i="145" s="1"/>
  <c r="E262" i="145" s="1"/>
  <c r="E263" i="145" s="1"/>
  <c r="E264" i="145" s="1"/>
  <c r="E265" i="145" s="1"/>
  <c r="E266" i="145" s="1"/>
  <c r="E267" i="145" s="1"/>
  <c r="E268" i="145" s="1"/>
  <c r="E269" i="145" s="1"/>
  <c r="E270" i="145" s="1"/>
  <c r="E271" i="145" s="1"/>
  <c r="E272" i="145" s="1"/>
  <c r="E273" i="145" s="1"/>
  <c r="E274" i="145" s="1"/>
  <c r="E275" i="145" s="1"/>
  <c r="E276" i="145" s="1"/>
  <c r="E277" i="145" s="1"/>
  <c r="E278" i="145" s="1"/>
  <c r="E279" i="145" s="1"/>
  <c r="E280" i="145" s="1"/>
  <c r="E281" i="145" s="1"/>
  <c r="E282" i="145" s="1"/>
  <c r="E283" i="145" s="1"/>
  <c r="E284" i="145" s="1"/>
  <c r="E285" i="145" s="1"/>
  <c r="E286" i="145" s="1"/>
  <c r="E287" i="145" s="1"/>
  <c r="E288" i="145" s="1"/>
  <c r="E289" i="145" s="1"/>
  <c r="E290" i="145" s="1"/>
  <c r="E291" i="145" s="1"/>
  <c r="E292" i="145" s="1"/>
  <c r="E293" i="145" s="1"/>
  <c r="E294" i="145" s="1"/>
  <c r="E295" i="145" s="1"/>
  <c r="E296" i="145" s="1"/>
  <c r="E297" i="145" s="1"/>
  <c r="E298" i="145" s="1"/>
  <c r="E299" i="145" s="1"/>
  <c r="E300" i="145" s="1"/>
  <c r="E301" i="145" s="1"/>
  <c r="E302" i="145" s="1"/>
  <c r="E303" i="145" s="1"/>
  <c r="E304" i="145" s="1"/>
  <c r="E305" i="145" s="1"/>
  <c r="E306" i="145" s="1"/>
  <c r="E307" i="145" s="1"/>
  <c r="E308" i="145" s="1"/>
  <c r="E309" i="145" s="1"/>
  <c r="E310" i="145" s="1"/>
  <c r="E311" i="145" s="1"/>
  <c r="E312" i="145" s="1"/>
  <c r="E313" i="145" s="1"/>
  <c r="E314" i="145" s="1"/>
  <c r="E315" i="145" s="1"/>
  <c r="E316" i="145" s="1"/>
  <c r="E317" i="145" s="1"/>
  <c r="E318" i="145" s="1"/>
  <c r="E319" i="145" s="1"/>
  <c r="E320" i="145" s="1"/>
  <c r="E321" i="145" s="1"/>
  <c r="E322" i="145" s="1"/>
  <c r="E323" i="145" s="1"/>
  <c r="E324" i="145" s="1"/>
  <c r="E325" i="145" s="1"/>
  <c r="E326" i="145" s="1"/>
  <c r="E327" i="145" s="1"/>
  <c r="E328" i="145" s="1"/>
  <c r="E329" i="145" s="1"/>
  <c r="E330" i="145" s="1"/>
  <c r="E331" i="145" s="1"/>
  <c r="E332" i="145" s="1"/>
  <c r="E333" i="145" s="1"/>
  <c r="E334" i="145" s="1"/>
  <c r="E335" i="145" s="1"/>
  <c r="E336" i="145" s="1"/>
  <c r="E337" i="145" s="1"/>
  <c r="E338" i="145" s="1"/>
  <c r="E339" i="145" s="1"/>
  <c r="E340" i="145" s="1"/>
  <c r="E341" i="145" s="1"/>
  <c r="E342" i="145" s="1"/>
  <c r="E343" i="145" s="1"/>
  <c r="E344" i="145" s="1"/>
  <c r="E345" i="145" s="1"/>
  <c r="E346" i="145" s="1"/>
  <c r="E347" i="145" s="1"/>
  <c r="E348" i="145" s="1"/>
  <c r="E349" i="145" s="1"/>
  <c r="E350" i="145" s="1"/>
  <c r="E351" i="145" s="1"/>
  <c r="E352" i="145" s="1"/>
  <c r="E353" i="145" s="1"/>
  <c r="E354" i="145" s="1"/>
  <c r="E355" i="145" s="1"/>
  <c r="E356" i="145" s="1"/>
  <c r="E357" i="145" s="1"/>
  <c r="E358" i="145" s="1"/>
  <c r="E359" i="145" s="1"/>
  <c r="E360" i="145" s="1"/>
  <c r="E361" i="145" s="1"/>
  <c r="E362" i="145" s="1"/>
  <c r="E363" i="145" s="1"/>
  <c r="E364" i="145" s="1"/>
  <c r="E365" i="145" s="1"/>
  <c r="E366" i="145" s="1"/>
  <c r="E367" i="145" s="1"/>
  <c r="E368" i="145" s="1"/>
  <c r="E369" i="145" s="1"/>
  <c r="E370" i="145" s="1"/>
  <c r="E371" i="145" s="1"/>
  <c r="E372" i="145" s="1"/>
  <c r="E373" i="145" s="1"/>
  <c r="E374" i="145" s="1"/>
  <c r="E375" i="145" s="1"/>
  <c r="E376" i="145" s="1"/>
  <c r="E377" i="145" s="1"/>
  <c r="E378" i="145" s="1"/>
  <c r="E379" i="145" s="1"/>
  <c r="E380" i="145" s="1"/>
  <c r="E381" i="145" s="1"/>
  <c r="E382" i="145" s="1"/>
  <c r="E383" i="145" s="1"/>
  <c r="E384" i="145" s="1"/>
  <c r="E385" i="145" s="1"/>
  <c r="E386" i="145" s="1"/>
  <c r="E387" i="145" s="1"/>
  <c r="E388" i="145" s="1"/>
  <c r="E389" i="145" s="1"/>
  <c r="E390" i="145" s="1"/>
  <c r="E391" i="145" s="1"/>
  <c r="E392" i="145" s="1"/>
  <c r="E393" i="145" s="1"/>
  <c r="E394" i="145" s="1"/>
  <c r="E395" i="145" s="1"/>
  <c r="E396" i="145" s="1"/>
  <c r="E397" i="145" s="1"/>
  <c r="E398" i="145" s="1"/>
  <c r="E399" i="145" s="1"/>
  <c r="E400" i="145" s="1"/>
  <c r="E401" i="145" s="1"/>
  <c r="E402" i="145" s="1"/>
  <c r="E403" i="145" s="1"/>
  <c r="E404" i="145" s="1"/>
  <c r="E405" i="145" s="1"/>
  <c r="E406" i="145" s="1"/>
  <c r="E407" i="145" s="1"/>
  <c r="E408" i="145" s="1"/>
  <c r="E409" i="145" s="1"/>
  <c r="E410" i="145" s="1"/>
  <c r="E411" i="145" s="1"/>
  <c r="E412" i="145" s="1"/>
  <c r="E413" i="145" s="1"/>
  <c r="E414" i="145" s="1"/>
  <c r="E415" i="145" s="1"/>
  <c r="E416" i="145" s="1"/>
  <c r="E417" i="145" s="1"/>
  <c r="E418" i="145" s="1"/>
  <c r="E419" i="145" s="1"/>
  <c r="E420" i="145" s="1"/>
  <c r="E421" i="145" s="1"/>
  <c r="E422" i="145" s="1"/>
  <c r="E423" i="145" s="1"/>
  <c r="E424" i="145" s="1"/>
  <c r="E425" i="145" s="1"/>
  <c r="E426" i="145" s="1"/>
  <c r="E427" i="145" s="1"/>
  <c r="E428" i="145" s="1"/>
  <c r="E429" i="145" s="1"/>
  <c r="E430" i="145" s="1"/>
  <c r="E431" i="145" s="1"/>
  <c r="E432" i="145" s="1"/>
  <c r="E433" i="145" s="1"/>
  <c r="E434" i="145" s="1"/>
  <c r="E435" i="145" s="1"/>
  <c r="E436" i="145" s="1"/>
  <c r="E437" i="145" s="1"/>
  <c r="E438" i="145" s="1"/>
  <c r="E439" i="145" s="1"/>
  <c r="E440" i="145" s="1"/>
  <c r="E441" i="145" s="1"/>
  <c r="E442" i="145" s="1"/>
  <c r="E443" i="145" s="1"/>
  <c r="E444" i="145" s="1"/>
  <c r="E445" i="145" s="1"/>
  <c r="E446" i="145" s="1"/>
  <c r="E447" i="145" s="1"/>
  <c r="E448" i="145" s="1"/>
  <c r="E449" i="145" s="1"/>
  <c r="E450" i="145" s="1"/>
  <c r="E451" i="145" s="1"/>
  <c r="E452" i="145" s="1"/>
  <c r="E453" i="145" s="1"/>
  <c r="E454" i="145" s="1"/>
  <c r="E455" i="145" s="1"/>
  <c r="E456" i="145" s="1"/>
  <c r="E457" i="145" s="1"/>
  <c r="E458" i="145" s="1"/>
  <c r="E459" i="145" s="1"/>
  <c r="E460" i="145" s="1"/>
  <c r="E461" i="145" s="1"/>
  <c r="E462" i="145" s="1"/>
  <c r="E463" i="145" s="1"/>
  <c r="E464" i="145" s="1"/>
  <c r="E465" i="145" s="1"/>
  <c r="E466" i="145" s="1"/>
  <c r="E467" i="145" s="1"/>
  <c r="E468" i="145" s="1"/>
  <c r="E469" i="145" s="1"/>
  <c r="E470" i="145" s="1"/>
  <c r="E471" i="145" s="1"/>
  <c r="E472" i="145" s="1"/>
  <c r="E473" i="145" s="1"/>
  <c r="E474" i="145" s="1"/>
  <c r="E475" i="145" s="1"/>
  <c r="E476" i="145" s="1"/>
  <c r="E477" i="145" s="1"/>
  <c r="E478" i="145" s="1"/>
  <c r="E479" i="145" s="1"/>
  <c r="E480" i="145" s="1"/>
  <c r="E481" i="145" s="1"/>
  <c r="E482" i="145" s="1"/>
  <c r="E483" i="145" s="1"/>
  <c r="E484" i="145" s="1"/>
  <c r="E485" i="145" s="1"/>
  <c r="E486" i="145" s="1"/>
  <c r="E487" i="145" s="1"/>
  <c r="E488" i="145" s="1"/>
  <c r="E489" i="145" s="1"/>
  <c r="E490" i="145" s="1"/>
  <c r="E491" i="145" s="1"/>
  <c r="E492" i="145" s="1"/>
  <c r="E493" i="145" s="1"/>
  <c r="E494" i="145" s="1"/>
  <c r="E495" i="145" s="1"/>
  <c r="E496" i="145" s="1"/>
  <c r="E497" i="145" s="1"/>
  <c r="E498" i="145" s="1"/>
  <c r="E499" i="145" s="1"/>
  <c r="E500" i="145" s="1"/>
  <c r="E501" i="145" s="1"/>
  <c r="E502" i="145" s="1"/>
  <c r="E503" i="145" s="1"/>
  <c r="E504" i="145" s="1"/>
  <c r="E505" i="145" s="1"/>
  <c r="E506" i="145" s="1"/>
  <c r="E507" i="145" s="1"/>
  <c r="E508" i="145" s="1"/>
  <c r="E509" i="145" s="1"/>
  <c r="E510" i="145" s="1"/>
  <c r="E511" i="145" s="1"/>
  <c r="E512" i="145" s="1"/>
  <c r="E513" i="145" s="1"/>
  <c r="E514" i="145" s="1"/>
  <c r="E515" i="145" s="1"/>
  <c r="E516" i="145" s="1"/>
  <c r="E517" i="145" s="1"/>
  <c r="E518" i="145" s="1"/>
  <c r="E519" i="145" s="1"/>
  <c r="E520" i="145" s="1"/>
  <c r="E521" i="145" s="1"/>
  <c r="E522" i="145" s="1"/>
  <c r="E523" i="145" s="1"/>
  <c r="E524" i="145" s="1"/>
  <c r="E525" i="145" s="1"/>
  <c r="E526" i="145" s="1"/>
  <c r="E527" i="145" s="1"/>
  <c r="E528" i="145" s="1"/>
  <c r="E529" i="145" s="1"/>
  <c r="E530" i="145" s="1"/>
  <c r="E531" i="145" s="1"/>
  <c r="E532" i="145" s="1"/>
  <c r="E533" i="145" s="1"/>
  <c r="E534" i="145" s="1"/>
  <c r="E535" i="145" s="1"/>
  <c r="E536" i="145" s="1"/>
  <c r="E537" i="145" s="1"/>
  <c r="E538" i="145" s="1"/>
  <c r="E539" i="145" s="1"/>
  <c r="E540" i="145" s="1"/>
  <c r="E541" i="145" s="1"/>
  <c r="E542" i="145" s="1"/>
  <c r="E543" i="145" s="1"/>
  <c r="E544" i="145" s="1"/>
  <c r="E545" i="145" s="1"/>
  <c r="E546" i="145" s="1"/>
  <c r="E547" i="145" s="1"/>
  <c r="E548" i="145" s="1"/>
  <c r="E549" i="145" s="1"/>
  <c r="E550" i="145" s="1"/>
  <c r="E551" i="145" s="1"/>
  <c r="E552" i="145" s="1"/>
  <c r="E553" i="145" s="1"/>
  <c r="E554" i="145" s="1"/>
  <c r="E555" i="145" s="1"/>
  <c r="E556" i="145" s="1"/>
  <c r="E557" i="145" s="1"/>
  <c r="E558" i="145" s="1"/>
  <c r="E559" i="145" s="1"/>
  <c r="E560" i="145" s="1"/>
  <c r="E561" i="145" s="1"/>
  <c r="E562" i="145" s="1"/>
  <c r="E563" i="145" s="1"/>
  <c r="E564" i="145" s="1"/>
  <c r="E565" i="145" s="1"/>
  <c r="E566" i="145" s="1"/>
  <c r="E567" i="145" s="1"/>
  <c r="E568" i="145" s="1"/>
  <c r="E569" i="145" s="1"/>
  <c r="E570" i="145" s="1"/>
  <c r="E571" i="145" s="1"/>
  <c r="E572" i="145" s="1"/>
  <c r="E573" i="145" s="1"/>
  <c r="E574" i="145" s="1"/>
  <c r="E575" i="145" s="1"/>
  <c r="E576" i="145" s="1"/>
  <c r="E577" i="145" s="1"/>
  <c r="E578" i="145" s="1"/>
  <c r="E579" i="145" s="1"/>
  <c r="E580" i="145" s="1"/>
  <c r="E581" i="145" s="1"/>
  <c r="E582" i="145" s="1"/>
  <c r="E583" i="145" s="1"/>
  <c r="E584" i="145" s="1"/>
  <c r="E585" i="145" s="1"/>
  <c r="E586" i="145" s="1"/>
  <c r="E587" i="145" s="1"/>
  <c r="E588" i="145" s="1"/>
  <c r="E589" i="145" s="1"/>
  <c r="E590" i="145" s="1"/>
  <c r="E591" i="145" s="1"/>
  <c r="E592" i="145" s="1"/>
  <c r="E593" i="145" s="1"/>
  <c r="E594" i="145" s="1"/>
  <c r="E595" i="145" s="1"/>
  <c r="E596" i="145" s="1"/>
  <c r="E597" i="145" s="1"/>
  <c r="E598" i="145" s="1"/>
  <c r="E599" i="145" s="1"/>
  <c r="E600" i="145" s="1"/>
  <c r="E601" i="145" s="1"/>
  <c r="E602" i="145" s="1"/>
  <c r="E603" i="145" s="1"/>
  <c r="E604" i="145" s="1"/>
  <c r="E605" i="145" s="1"/>
  <c r="E606" i="145" s="1"/>
  <c r="E607" i="145" s="1"/>
  <c r="E608" i="145" s="1"/>
  <c r="E609" i="145" s="1"/>
  <c r="E610" i="145" s="1"/>
  <c r="E611" i="145" s="1"/>
  <c r="E612" i="145" s="1"/>
  <c r="E613" i="145" s="1"/>
  <c r="E614" i="145" s="1"/>
  <c r="E615" i="145" s="1"/>
  <c r="E616" i="145" s="1"/>
  <c r="E617" i="145" s="1"/>
  <c r="E618" i="145" s="1"/>
  <c r="E619" i="145" s="1"/>
  <c r="E620" i="145" s="1"/>
  <c r="E621" i="145" s="1"/>
  <c r="E622" i="145" s="1"/>
  <c r="E623" i="145" s="1"/>
  <c r="E624" i="145" s="1"/>
  <c r="E625" i="145" s="1"/>
  <c r="E626" i="145" s="1"/>
  <c r="E627" i="145" s="1"/>
  <c r="E628" i="145" s="1"/>
  <c r="E629" i="145" s="1"/>
  <c r="E630" i="145" s="1"/>
  <c r="E631" i="145" s="1"/>
  <c r="E632" i="145" s="1"/>
  <c r="E633" i="145" s="1"/>
  <c r="E634" i="145" s="1"/>
  <c r="E635" i="145" s="1"/>
  <c r="E636" i="145" s="1"/>
  <c r="E637" i="145" s="1"/>
  <c r="E638" i="145" s="1"/>
  <c r="E639" i="145" s="1"/>
  <c r="E640" i="145" s="1"/>
  <c r="E641" i="145" s="1"/>
  <c r="E642" i="145" s="1"/>
  <c r="E643" i="145" s="1"/>
  <c r="E644" i="145" s="1"/>
  <c r="E645" i="145" s="1"/>
  <c r="E646" i="145" s="1"/>
  <c r="E647" i="145" s="1"/>
  <c r="E648" i="145" s="1"/>
  <c r="E649" i="145" s="1"/>
  <c r="E650" i="145" s="1"/>
  <c r="E651" i="145" s="1"/>
  <c r="E652" i="145" s="1"/>
  <c r="E653" i="145" s="1"/>
  <c r="E654" i="145" s="1"/>
  <c r="E655" i="145" s="1"/>
  <c r="E656" i="145" s="1"/>
  <c r="E657" i="145" s="1"/>
  <c r="E658" i="145" s="1"/>
  <c r="E659" i="145" s="1"/>
  <c r="E660" i="145" s="1"/>
  <c r="E661" i="145" s="1"/>
  <c r="E662" i="145" s="1"/>
  <c r="E663" i="145" s="1"/>
  <c r="E664" i="145" s="1"/>
  <c r="E665" i="145" s="1"/>
  <c r="E666" i="145" s="1"/>
  <c r="E667" i="145" s="1"/>
  <c r="E668" i="145" s="1"/>
  <c r="E669" i="145" s="1"/>
  <c r="E670" i="145" s="1"/>
  <c r="E671" i="145" s="1"/>
  <c r="E672" i="145" s="1"/>
  <c r="E673" i="145" s="1"/>
  <c r="E674" i="145" s="1"/>
  <c r="E675" i="145" s="1"/>
  <c r="E676" i="145" s="1"/>
  <c r="E677" i="145" s="1"/>
  <c r="E678" i="145" s="1"/>
  <c r="E679" i="145" s="1"/>
  <c r="E680" i="145" s="1"/>
  <c r="E681" i="145" s="1"/>
  <c r="E682" i="145" s="1"/>
  <c r="E683" i="145" s="1"/>
  <c r="E684" i="145" s="1"/>
  <c r="E685" i="145" s="1"/>
  <c r="E686" i="145" s="1"/>
  <c r="E687" i="145" s="1"/>
  <c r="E688" i="145" s="1"/>
  <c r="E689" i="145" s="1"/>
  <c r="E690" i="145" s="1"/>
  <c r="E691" i="145" s="1"/>
  <c r="E692" i="145" s="1"/>
  <c r="E693" i="145" s="1"/>
  <c r="E694" i="145" s="1"/>
  <c r="E695" i="145" s="1"/>
  <c r="E696" i="145" s="1"/>
  <c r="E697" i="145" s="1"/>
  <c r="E698" i="145" s="1"/>
  <c r="E699" i="145" s="1"/>
  <c r="E700" i="145" s="1"/>
  <c r="E701" i="145" s="1"/>
  <c r="E702" i="145" s="1"/>
  <c r="E703" i="145" s="1"/>
  <c r="E704" i="145" s="1"/>
  <c r="E705" i="145" s="1"/>
  <c r="E706" i="145" s="1"/>
  <c r="E707" i="145" s="1"/>
  <c r="E708" i="145" s="1"/>
  <c r="E709" i="145" s="1"/>
  <c r="E710" i="145" s="1"/>
  <c r="E711" i="145" s="1"/>
  <c r="E712" i="145" s="1"/>
  <c r="E713" i="145" s="1"/>
  <c r="E714" i="145" s="1"/>
  <c r="E715" i="145" s="1"/>
  <c r="E716" i="145" s="1"/>
  <c r="E717" i="145" s="1"/>
  <c r="E718" i="145" s="1"/>
  <c r="E719" i="145" s="1"/>
  <c r="E720" i="145" s="1"/>
  <c r="E721" i="145" s="1"/>
  <c r="E722" i="145" s="1"/>
  <c r="E723" i="145" s="1"/>
  <c r="E724" i="145" s="1"/>
  <c r="E725" i="145" s="1"/>
  <c r="E726" i="145" s="1"/>
  <c r="E727" i="145" s="1"/>
  <c r="E728" i="145" s="1"/>
  <c r="E729" i="145" s="1"/>
  <c r="E730" i="145" s="1"/>
  <c r="E731" i="145" s="1"/>
  <c r="E732" i="145" s="1"/>
  <c r="E733" i="145" s="1"/>
  <c r="E734" i="145" s="1"/>
  <c r="E735" i="145" s="1"/>
  <c r="E736" i="145" s="1"/>
  <c r="E737" i="145" s="1"/>
  <c r="E738" i="145" s="1"/>
  <c r="E739" i="145" s="1"/>
  <c r="E740" i="145" s="1"/>
  <c r="E741" i="145" s="1"/>
  <c r="E742" i="145" s="1"/>
  <c r="E743" i="145" s="1"/>
  <c r="E744" i="145" s="1"/>
  <c r="E745" i="145" s="1"/>
  <c r="E746" i="145" s="1"/>
  <c r="E747" i="145" s="1"/>
  <c r="E748" i="145" s="1"/>
  <c r="E749" i="145" s="1"/>
  <c r="E750" i="145" s="1"/>
  <c r="E751" i="145" s="1"/>
  <c r="E752" i="145" s="1"/>
  <c r="E753" i="145" s="1"/>
  <c r="E754" i="145" s="1"/>
  <c r="E755" i="145" s="1"/>
  <c r="E756" i="145" s="1"/>
  <c r="E757" i="145" s="1"/>
  <c r="E758" i="145" s="1"/>
  <c r="E759" i="145" s="1"/>
  <c r="E760" i="145" s="1"/>
  <c r="E761" i="145" s="1"/>
  <c r="E762" i="145" s="1"/>
  <c r="E763" i="145" s="1"/>
  <c r="E764" i="145" s="1"/>
  <c r="E765" i="145" s="1"/>
  <c r="E766" i="145" s="1"/>
  <c r="E767" i="145" s="1"/>
  <c r="E768" i="145" s="1"/>
  <c r="E769" i="145" s="1"/>
  <c r="E770" i="145" s="1"/>
  <c r="E771" i="145" s="1"/>
  <c r="E772" i="145" s="1"/>
  <c r="E773" i="145" s="1"/>
  <c r="E774" i="145" s="1"/>
  <c r="E775" i="145" s="1"/>
  <c r="E776" i="145" s="1"/>
  <c r="E777" i="145" s="1"/>
  <c r="E778" i="145" s="1"/>
  <c r="E779" i="145" s="1"/>
  <c r="E780" i="145" s="1"/>
  <c r="E781" i="145" s="1"/>
  <c r="E782" i="145" s="1"/>
  <c r="E783" i="145" s="1"/>
  <c r="E784" i="145" s="1"/>
  <c r="E785" i="145" s="1"/>
  <c r="E786" i="145" s="1"/>
  <c r="E787" i="145" s="1"/>
  <c r="E788" i="145" s="1"/>
  <c r="E789" i="145" s="1"/>
  <c r="E790" i="145" s="1"/>
  <c r="E791" i="145" s="1"/>
  <c r="E792" i="145" s="1"/>
  <c r="E793" i="145" s="1"/>
  <c r="E794" i="145" s="1"/>
  <c r="E795" i="145" s="1"/>
  <c r="E796" i="145" s="1"/>
  <c r="E797" i="145" s="1"/>
  <c r="E798" i="145" s="1"/>
  <c r="E799" i="145" s="1"/>
  <c r="E800" i="145" s="1"/>
  <c r="E801" i="145" s="1"/>
  <c r="E802" i="145" s="1"/>
  <c r="E803" i="145" s="1"/>
  <c r="E804" i="145" s="1"/>
  <c r="E805" i="145" s="1"/>
  <c r="E806" i="145" s="1"/>
  <c r="E807" i="145" s="1"/>
  <c r="E808" i="145" s="1"/>
  <c r="E809" i="145" s="1"/>
  <c r="E810" i="145" s="1"/>
  <c r="E811" i="145" s="1"/>
  <c r="E812" i="145" s="1"/>
  <c r="E813" i="145" s="1"/>
  <c r="E814" i="145" s="1"/>
  <c r="E815" i="145" s="1"/>
  <c r="E816" i="145" s="1"/>
  <c r="E817" i="145" s="1"/>
  <c r="E818" i="145" s="1"/>
  <c r="E819" i="145" s="1"/>
  <c r="E820" i="145" s="1"/>
  <c r="E821" i="145" s="1"/>
  <c r="E822" i="145" s="1"/>
  <c r="E823" i="145" s="1"/>
  <c r="E824" i="145" s="1"/>
  <c r="E825" i="145" s="1"/>
  <c r="E826" i="145" s="1"/>
  <c r="E827" i="145" s="1"/>
  <c r="E828" i="145" s="1"/>
  <c r="E829" i="145" s="1"/>
  <c r="E830" i="145" s="1"/>
  <c r="E831" i="145" s="1"/>
  <c r="E832" i="145" s="1"/>
  <c r="E833" i="145" s="1"/>
  <c r="E834" i="145" s="1"/>
  <c r="E835" i="145" s="1"/>
  <c r="E836" i="145" s="1"/>
  <c r="E837" i="145" s="1"/>
  <c r="E838" i="145" s="1"/>
  <c r="E839" i="145" s="1"/>
  <c r="E840" i="145" s="1"/>
  <c r="E841" i="145" s="1"/>
  <c r="E842" i="145" s="1"/>
  <c r="E843" i="145" s="1"/>
  <c r="E844" i="145" s="1"/>
  <c r="E845" i="145" s="1"/>
  <c r="E846" i="145" s="1"/>
  <c r="E847" i="145" s="1"/>
  <c r="E848" i="145" s="1"/>
  <c r="E849" i="145" s="1"/>
  <c r="E850" i="145" s="1"/>
  <c r="E851" i="145" s="1"/>
  <c r="E852" i="145" s="1"/>
  <c r="E853" i="145" s="1"/>
  <c r="E854" i="145" s="1"/>
  <c r="E855" i="145" s="1"/>
  <c r="E856" i="145" s="1"/>
  <c r="E857" i="145" s="1"/>
  <c r="E858" i="145" s="1"/>
  <c r="E859" i="145" s="1"/>
  <c r="E860" i="145" s="1"/>
  <c r="E861" i="145" s="1"/>
  <c r="E862" i="145" s="1"/>
  <c r="E863" i="145" s="1"/>
  <c r="E864" i="145" s="1"/>
  <c r="E865" i="145" s="1"/>
  <c r="E866" i="145" s="1"/>
  <c r="E867" i="145" s="1"/>
  <c r="E868" i="145" s="1"/>
  <c r="E869" i="145" s="1"/>
  <c r="E870" i="145" s="1"/>
  <c r="E871" i="145" s="1"/>
  <c r="E872" i="145" s="1"/>
  <c r="E873" i="145" s="1"/>
  <c r="E874" i="145" s="1"/>
  <c r="E875" i="145" s="1"/>
  <c r="E876" i="145" s="1"/>
  <c r="E877" i="145" s="1"/>
  <c r="E878" i="145" s="1"/>
  <c r="E879" i="145" s="1"/>
  <c r="E880" i="145" s="1"/>
  <c r="E881" i="145" s="1"/>
  <c r="E882" i="145" s="1"/>
  <c r="E883" i="145" s="1"/>
  <c r="E884" i="145" s="1"/>
  <c r="E885" i="145" s="1"/>
  <c r="E886" i="145" s="1"/>
  <c r="E887" i="145" s="1"/>
  <c r="E888" i="145" s="1"/>
  <c r="E889" i="145" s="1"/>
  <c r="E890" i="145" s="1"/>
  <c r="E891" i="145" s="1"/>
  <c r="E892" i="145" s="1"/>
  <c r="E893" i="145" s="1"/>
  <c r="E894" i="145" s="1"/>
  <c r="E895" i="145" s="1"/>
  <c r="E896" i="145" s="1"/>
  <c r="E897" i="145" s="1"/>
  <c r="E898" i="145" s="1"/>
  <c r="E899" i="145" s="1"/>
  <c r="E900" i="145" s="1"/>
  <c r="E901" i="145" s="1"/>
  <c r="E902" i="145" s="1"/>
  <c r="E903" i="145" s="1"/>
  <c r="E904" i="145" s="1"/>
  <c r="E905" i="145" s="1"/>
  <c r="E906" i="145" s="1"/>
  <c r="E907" i="145" s="1"/>
  <c r="E908" i="145" s="1"/>
  <c r="E909" i="145" s="1"/>
  <c r="E910" i="145" s="1"/>
  <c r="E911" i="145" s="1"/>
  <c r="E912" i="145" s="1"/>
  <c r="E913" i="145" s="1"/>
  <c r="E914" i="145" s="1"/>
  <c r="E915" i="145" s="1"/>
  <c r="E916" i="145" s="1"/>
  <c r="E917" i="145" s="1"/>
  <c r="E918" i="145" s="1"/>
  <c r="E919" i="145" s="1"/>
  <c r="E920" i="145" s="1"/>
  <c r="E921" i="145" s="1"/>
  <c r="E922" i="145" s="1"/>
  <c r="E923" i="145" s="1"/>
  <c r="E924" i="145" s="1"/>
  <c r="E925" i="145" s="1"/>
  <c r="E926" i="145" s="1"/>
  <c r="E927" i="145" s="1"/>
  <c r="E928" i="145" s="1"/>
  <c r="E929" i="145" s="1"/>
  <c r="E930" i="145" s="1"/>
  <c r="E931" i="145" s="1"/>
  <c r="E932" i="145" s="1"/>
  <c r="E933" i="145" s="1"/>
  <c r="E934" i="145" s="1"/>
  <c r="E935" i="145" s="1"/>
  <c r="E936" i="145" s="1"/>
  <c r="E937" i="145" s="1"/>
  <c r="E938" i="145" s="1"/>
  <c r="E939" i="145" s="1"/>
  <c r="E940" i="145" s="1"/>
  <c r="E941" i="145" s="1"/>
  <c r="E942" i="145" s="1"/>
  <c r="E943" i="145" s="1"/>
  <c r="E944" i="145" s="1"/>
  <c r="E945" i="145" s="1"/>
  <c r="E946" i="145" s="1"/>
  <c r="E947" i="145" s="1"/>
  <c r="E948" i="145" s="1"/>
  <c r="E949" i="145" s="1"/>
  <c r="E950" i="145" s="1"/>
  <c r="E951" i="145" s="1"/>
  <c r="E952" i="145" s="1"/>
  <c r="E953" i="145" s="1"/>
  <c r="E954" i="145" s="1"/>
  <c r="E955" i="145" s="1"/>
  <c r="E956" i="145" s="1"/>
  <c r="E957" i="145" s="1"/>
  <c r="E958" i="145" s="1"/>
  <c r="E959" i="145" s="1"/>
  <c r="E960" i="145" s="1"/>
  <c r="E961" i="145" s="1"/>
  <c r="E962" i="145" s="1"/>
  <c r="E963" i="145" s="1"/>
  <c r="E964" i="145" s="1"/>
  <c r="E965" i="145" s="1"/>
  <c r="E966" i="145" s="1"/>
  <c r="E967" i="145" s="1"/>
  <c r="E968" i="145" s="1"/>
  <c r="E969" i="145" s="1"/>
  <c r="E970" i="145" s="1"/>
  <c r="E971" i="145" s="1"/>
  <c r="E972" i="145" s="1"/>
  <c r="E973" i="145" s="1"/>
  <c r="E974" i="145" s="1"/>
  <c r="E975" i="145" s="1"/>
  <c r="E976" i="145" s="1"/>
  <c r="E977" i="145" s="1"/>
  <c r="E978" i="145" s="1"/>
  <c r="E979" i="145" s="1"/>
  <c r="E980" i="145" s="1"/>
  <c r="E981" i="145" s="1"/>
  <c r="E982" i="145" s="1"/>
  <c r="E983" i="145" s="1"/>
  <c r="E984" i="145" s="1"/>
  <c r="E985" i="145" s="1"/>
  <c r="E986" i="145" s="1"/>
  <c r="E987" i="145" s="1"/>
  <c r="E988" i="145" s="1"/>
  <c r="E989" i="145" s="1"/>
  <c r="E990" i="145" s="1"/>
  <c r="E991" i="145" s="1"/>
  <c r="E992" i="145" s="1"/>
  <c r="E993" i="145" s="1"/>
  <c r="E994" i="145" s="1"/>
  <c r="E995" i="145" s="1"/>
  <c r="E996" i="145" s="1"/>
  <c r="E997" i="145" s="1"/>
  <c r="E998" i="145" s="1"/>
  <c r="E999" i="145" s="1"/>
  <c r="E1000" i="145" s="1"/>
  <c r="E1001" i="145" s="1"/>
  <c r="E1002" i="145" s="1"/>
  <c r="E1003" i="145" s="1"/>
  <c r="E1004" i="145" s="1"/>
  <c r="E1005" i="145" s="1"/>
  <c r="E1006" i="145" s="1"/>
  <c r="E1007" i="145" s="1"/>
  <c r="E1008" i="145" s="1"/>
  <c r="E1009" i="145" s="1"/>
  <c r="E1010" i="145" s="1"/>
  <c r="E1011" i="145" s="1"/>
  <c r="E1012" i="145" s="1"/>
  <c r="E1013" i="145" s="1"/>
  <c r="E1014" i="145" s="1"/>
  <c r="E1015" i="145" s="1"/>
  <c r="E1016" i="145" s="1"/>
  <c r="E1017" i="145" s="1"/>
  <c r="E1018" i="145" s="1"/>
  <c r="E1019" i="145" s="1"/>
  <c r="E1020" i="145" s="1"/>
  <c r="E1021" i="145" s="1"/>
  <c r="E1022" i="145" s="1"/>
  <c r="E1023" i="145" s="1"/>
  <c r="E1024" i="145" s="1"/>
  <c r="E1025" i="145" s="1"/>
  <c r="E1026" i="145" s="1"/>
  <c r="E1027" i="145" s="1"/>
  <c r="E1028" i="145" s="1"/>
  <c r="E1029" i="145" s="1"/>
  <c r="E1030" i="145" s="1"/>
  <c r="E1031" i="145" s="1"/>
  <c r="E1032" i="145" s="1"/>
  <c r="E1033" i="145" s="1"/>
  <c r="E1034" i="145" s="1"/>
  <c r="E1035" i="145" s="1"/>
  <c r="E1036" i="145" s="1"/>
  <c r="E1037" i="145" s="1"/>
  <c r="E1038" i="145" s="1"/>
  <c r="E1039" i="145" s="1"/>
  <c r="E1040" i="145" s="1"/>
  <c r="E1041" i="145" s="1"/>
  <c r="E1042" i="145" s="1"/>
  <c r="E1043" i="145" s="1"/>
  <c r="E1044" i="145" s="1"/>
  <c r="E1045" i="145" s="1"/>
  <c r="E1046" i="145" s="1"/>
  <c r="E1047" i="145" s="1"/>
  <c r="E1048" i="145" s="1"/>
  <c r="E1049" i="145" s="1"/>
  <c r="E1050" i="145" s="1"/>
  <c r="E1051" i="145" s="1"/>
  <c r="E1052" i="145" s="1"/>
  <c r="E1053" i="145" s="1"/>
  <c r="E1054" i="145" s="1"/>
  <c r="E1055" i="145" s="1"/>
  <c r="E1056" i="145" s="1"/>
  <c r="E1057" i="145" s="1"/>
  <c r="E1058" i="145" s="1"/>
  <c r="E1059" i="145" s="1"/>
  <c r="E1060" i="145" s="1"/>
  <c r="E1061" i="145" s="1"/>
  <c r="E1062" i="145" s="1"/>
  <c r="E1063" i="145" s="1"/>
  <c r="E1064" i="145" s="1"/>
  <c r="E1065" i="145" s="1"/>
  <c r="E1066" i="145" s="1"/>
  <c r="E1067" i="145" s="1"/>
  <c r="E1068" i="145" s="1"/>
  <c r="E1069" i="145" s="1"/>
  <c r="E1070" i="145" s="1"/>
  <c r="E1071" i="145" s="1"/>
  <c r="E1072" i="145" s="1"/>
  <c r="E1073" i="145" s="1"/>
  <c r="E1074" i="145" s="1"/>
  <c r="E1075" i="145" s="1"/>
  <c r="E1076" i="145" s="1"/>
  <c r="E1077" i="145" s="1"/>
  <c r="E1078" i="145" s="1"/>
  <c r="E1079" i="145" s="1"/>
  <c r="E1080" i="145" s="1"/>
  <c r="E1081" i="145" s="1"/>
  <c r="E1082" i="145" s="1"/>
  <c r="E1083" i="145" s="1"/>
  <c r="E1084" i="145" s="1"/>
  <c r="E1085" i="145" s="1"/>
  <c r="E1086" i="145" s="1"/>
  <c r="E1087" i="145" s="1"/>
  <c r="E1088" i="145" s="1"/>
  <c r="E1089" i="145" s="1"/>
  <c r="E1090" i="145" s="1"/>
  <c r="E1091" i="145" s="1"/>
  <c r="E1092" i="145" s="1"/>
  <c r="E1093" i="145" s="1"/>
  <c r="E1094" i="145" s="1"/>
  <c r="E1095" i="145" s="1"/>
  <c r="E1096" i="145" s="1"/>
  <c r="E1097" i="145" s="1"/>
  <c r="E1098" i="145" s="1"/>
  <c r="E1099" i="145" s="1"/>
  <c r="E1100" i="145" s="1"/>
  <c r="E1101" i="145" s="1"/>
  <c r="E1102" i="145" s="1"/>
  <c r="E1103" i="145" s="1"/>
  <c r="E1104" i="145" s="1"/>
  <c r="E1105" i="145" s="1"/>
  <c r="E1106" i="145" s="1"/>
  <c r="E1107" i="145" s="1"/>
  <c r="E1108" i="145" s="1"/>
  <c r="E1109" i="145" s="1"/>
  <c r="E1110" i="145" s="1"/>
  <c r="E1111" i="145" s="1"/>
  <c r="E1112" i="145" s="1"/>
  <c r="E1113" i="145" s="1"/>
  <c r="E1114" i="145" s="1"/>
  <c r="E1115" i="145" s="1"/>
  <c r="E1116" i="145" s="1"/>
  <c r="E1117" i="145" s="1"/>
  <c r="E1118" i="145" s="1"/>
  <c r="E1119" i="145" s="1"/>
  <c r="E1120" i="145" s="1"/>
  <c r="E1121" i="145" s="1"/>
  <c r="E1122" i="145" s="1"/>
  <c r="E1123" i="145" s="1"/>
  <c r="E1124" i="145" s="1"/>
  <c r="E1125" i="145" s="1"/>
  <c r="E1126" i="145" s="1"/>
  <c r="E1127" i="145" s="1"/>
  <c r="E1128" i="145" s="1"/>
  <c r="E1129" i="145" s="1"/>
  <c r="E1130" i="145" s="1"/>
  <c r="E1131" i="145" s="1"/>
  <c r="E1132" i="145" s="1"/>
  <c r="E1133" i="145" s="1"/>
  <c r="E1134" i="145" s="1"/>
  <c r="E1135" i="145" s="1"/>
  <c r="E1136" i="145" s="1"/>
  <c r="E1137" i="145" s="1"/>
  <c r="E1138" i="145" s="1"/>
  <c r="E1139" i="145" s="1"/>
  <c r="E1140" i="145" s="1"/>
  <c r="E1141" i="145" s="1"/>
  <c r="E1142" i="145" s="1"/>
  <c r="E1143" i="145" s="1"/>
  <c r="E1144" i="145" s="1"/>
  <c r="E1145" i="145" s="1"/>
  <c r="E1146" i="145" s="1"/>
  <c r="E1147" i="145" s="1"/>
  <c r="E1148" i="145" s="1"/>
  <c r="E1149" i="145" s="1"/>
  <c r="E1150" i="145" s="1"/>
  <c r="E1151" i="145" s="1"/>
  <c r="E1152" i="145" s="1"/>
  <c r="E1153" i="145" s="1"/>
  <c r="E1154" i="145" s="1"/>
  <c r="E1155" i="145" s="1"/>
  <c r="E1156" i="145" s="1"/>
  <c r="E1157" i="145" s="1"/>
  <c r="E1158" i="145" s="1"/>
  <c r="E1159" i="145" s="1"/>
  <c r="E1160" i="145" s="1"/>
  <c r="E1161" i="145" s="1"/>
  <c r="E1162" i="145" s="1"/>
  <c r="E1163" i="145" s="1"/>
  <c r="E1164" i="145" s="1"/>
  <c r="E1165" i="145" s="1"/>
  <c r="E1166" i="145" s="1"/>
  <c r="E1167" i="145" s="1"/>
  <c r="E1168" i="145" s="1"/>
  <c r="E1169" i="145" s="1"/>
  <c r="E1170" i="145" s="1"/>
  <c r="E1171" i="145" s="1"/>
  <c r="E1172" i="145" s="1"/>
  <c r="E1173" i="145" s="1"/>
  <c r="E1174" i="145" s="1"/>
  <c r="E1175" i="145" s="1"/>
  <c r="E1176" i="145" s="1"/>
  <c r="E1177" i="145" s="1"/>
  <c r="E1178" i="145" s="1"/>
  <c r="E1179" i="145" s="1"/>
  <c r="E1180" i="145" s="1"/>
  <c r="E1181" i="145" s="1"/>
  <c r="E1182" i="145" s="1"/>
  <c r="E1183" i="145" s="1"/>
  <c r="E1184" i="145" s="1"/>
  <c r="E1185" i="145" s="1"/>
  <c r="E1186" i="145" s="1"/>
  <c r="E1187" i="145" s="1"/>
  <c r="E1188" i="145" s="1"/>
  <c r="E1189" i="145" s="1"/>
  <c r="E1190" i="145" s="1"/>
  <c r="E1191" i="145" s="1"/>
  <c r="E1192" i="145" s="1"/>
  <c r="E1193" i="145" s="1"/>
  <c r="E1194" i="145" s="1"/>
  <c r="E1195" i="145" s="1"/>
  <c r="E1196" i="145" s="1"/>
  <c r="E1197" i="145" s="1"/>
  <c r="E1198" i="145" s="1"/>
  <c r="E1199" i="145" s="1"/>
  <c r="E1200" i="145" s="1"/>
  <c r="E1201" i="145" s="1"/>
  <c r="E1202" i="145" s="1"/>
  <c r="E1203" i="145" s="1"/>
  <c r="E1204" i="145" s="1"/>
  <c r="E1205" i="145" s="1"/>
  <c r="E1206" i="145" s="1"/>
  <c r="E1207" i="145" s="1"/>
  <c r="E1208" i="145" s="1"/>
  <c r="E1209" i="145" s="1"/>
  <c r="E1210" i="145" s="1"/>
  <c r="E1211" i="145" s="1"/>
  <c r="E1212" i="145" s="1"/>
  <c r="E1213" i="145" s="1"/>
  <c r="E1214" i="145" s="1"/>
  <c r="E1215" i="145" s="1"/>
  <c r="E1216" i="145" s="1"/>
  <c r="E1217" i="145" s="1"/>
  <c r="E1218" i="145" s="1"/>
  <c r="E1219" i="145" s="1"/>
  <c r="E1220" i="145" s="1"/>
  <c r="E1221" i="145" s="1"/>
  <c r="E1222" i="145" s="1"/>
  <c r="E1223" i="145" s="1"/>
  <c r="E1224" i="145" s="1"/>
  <c r="E1225" i="145" s="1"/>
  <c r="E1226" i="145" s="1"/>
  <c r="E1227" i="145" s="1"/>
  <c r="E1228" i="145" s="1"/>
  <c r="E1229" i="145" s="1"/>
  <c r="E1230" i="145" s="1"/>
  <c r="E1231" i="145" s="1"/>
  <c r="E1232" i="145" s="1"/>
  <c r="E1233" i="145" s="1"/>
  <c r="E1234" i="145" s="1"/>
  <c r="E1235" i="145" s="1"/>
  <c r="E1236" i="145" s="1"/>
  <c r="E1237" i="145" s="1"/>
  <c r="E1238" i="145" s="1"/>
  <c r="E1239" i="145" s="1"/>
  <c r="E1240" i="145" s="1"/>
  <c r="E1241" i="145" s="1"/>
  <c r="E1242" i="145" s="1"/>
  <c r="E1243" i="145" s="1"/>
  <c r="E1244" i="145" s="1"/>
  <c r="E1245" i="145" s="1"/>
  <c r="E1246" i="145" s="1"/>
  <c r="E1247" i="145" s="1"/>
  <c r="E1248" i="145" s="1"/>
  <c r="E1249" i="145" s="1"/>
  <c r="E1250" i="145" s="1"/>
  <c r="E1251" i="145" s="1"/>
  <c r="E1252" i="145" s="1"/>
  <c r="E1253" i="145" s="1"/>
  <c r="E1254" i="145" s="1"/>
  <c r="E1255" i="145" s="1"/>
  <c r="E1256" i="145" s="1"/>
  <c r="E1257" i="145" s="1"/>
  <c r="E1258" i="145" s="1"/>
  <c r="E1259" i="145" s="1"/>
  <c r="E1260" i="145" s="1"/>
  <c r="E1261" i="145" s="1"/>
  <c r="E1262" i="145" s="1"/>
  <c r="E1263" i="145" s="1"/>
  <c r="E1264" i="145" s="1"/>
  <c r="E1265" i="145" s="1"/>
  <c r="E1266" i="145" s="1"/>
  <c r="E1267" i="145" s="1"/>
  <c r="E1268" i="145" s="1"/>
  <c r="E1269" i="145" s="1"/>
  <c r="E1270" i="145" s="1"/>
  <c r="E1271" i="145" s="1"/>
  <c r="E1272" i="145" s="1"/>
  <c r="E1273" i="145" s="1"/>
  <c r="E1274" i="145" s="1"/>
  <c r="E1275" i="145" s="1"/>
  <c r="E1276" i="145" s="1"/>
  <c r="E1277" i="145" s="1"/>
  <c r="E1278" i="145" s="1"/>
  <c r="E1279" i="145" s="1"/>
  <c r="E1280" i="145" s="1"/>
  <c r="E1281" i="145" s="1"/>
  <c r="E1282" i="145" s="1"/>
  <c r="E1283" i="145" s="1"/>
  <c r="E1284" i="145" s="1"/>
  <c r="E1285" i="145" s="1"/>
  <c r="E1286" i="145" s="1"/>
  <c r="E1287" i="145" s="1"/>
  <c r="E1288" i="145" s="1"/>
  <c r="E1289" i="145" s="1"/>
  <c r="E1290" i="145" s="1"/>
  <c r="E1291" i="145" s="1"/>
  <c r="E1292" i="145" s="1"/>
  <c r="E1293" i="145" s="1"/>
  <c r="E1294" i="145" s="1"/>
  <c r="E1295" i="145" s="1"/>
  <c r="E1296" i="145" s="1"/>
  <c r="E1297" i="145" s="1"/>
  <c r="E1298" i="145" s="1"/>
  <c r="E1299" i="145" s="1"/>
  <c r="E1300" i="145" s="1"/>
  <c r="E1301" i="145" s="1"/>
  <c r="E1302" i="145" s="1"/>
  <c r="E1303" i="145" s="1"/>
  <c r="E1304" i="145" s="1"/>
  <c r="E1305" i="145" s="1"/>
  <c r="E1306" i="145" s="1"/>
  <c r="E1307" i="145" s="1"/>
  <c r="E1308" i="145" s="1"/>
  <c r="E1309" i="145" s="1"/>
  <c r="E1310" i="145" s="1"/>
  <c r="E1311" i="145" s="1"/>
  <c r="E1312" i="145" s="1"/>
  <c r="E1313" i="145" s="1"/>
  <c r="E1314" i="145" s="1"/>
  <c r="E1315" i="145" s="1"/>
  <c r="E1316" i="145" s="1"/>
  <c r="E1317" i="145" s="1"/>
  <c r="E1318" i="145" s="1"/>
  <c r="E1319" i="145" s="1"/>
  <c r="E1320" i="145" s="1"/>
  <c r="E1321" i="145" s="1"/>
  <c r="E1322" i="145" s="1"/>
  <c r="E1323" i="145" s="1"/>
  <c r="E1324" i="145" s="1"/>
  <c r="E1325" i="145" s="1"/>
  <c r="E1326" i="145" s="1"/>
  <c r="E1327" i="145" s="1"/>
  <c r="E1328" i="145" s="1"/>
  <c r="E1329" i="145" s="1"/>
  <c r="E1330" i="145" s="1"/>
  <c r="E1331" i="145" s="1"/>
  <c r="E1332" i="145" s="1"/>
  <c r="E1333" i="145" s="1"/>
  <c r="E1334" i="145" s="1"/>
  <c r="E1335" i="145" s="1"/>
  <c r="E1336" i="145" s="1"/>
  <c r="E1337" i="145" s="1"/>
  <c r="E1338" i="145" s="1"/>
  <c r="E1339" i="145" s="1"/>
  <c r="E1340" i="145" s="1"/>
  <c r="E1341" i="145" s="1"/>
  <c r="E1342" i="145" s="1"/>
  <c r="E1343" i="145" s="1"/>
  <c r="E1344" i="145" s="1"/>
  <c r="E1345" i="145" s="1"/>
  <c r="E1346" i="145" s="1"/>
  <c r="E1347" i="145" s="1"/>
  <c r="E1348" i="145" s="1"/>
  <c r="E1349" i="145" s="1"/>
  <c r="E1350" i="145" s="1"/>
  <c r="E1351" i="145" s="1"/>
  <c r="E1352" i="145" s="1"/>
  <c r="E1353" i="145" s="1"/>
  <c r="E1354" i="145" s="1"/>
  <c r="E1355" i="145" s="1"/>
  <c r="E1356" i="145" s="1"/>
  <c r="E1357" i="145" s="1"/>
  <c r="E1358" i="145" s="1"/>
  <c r="E1359" i="145" s="1"/>
  <c r="E1360" i="145" s="1"/>
  <c r="E1361" i="145" s="1"/>
  <c r="E1362" i="145" s="1"/>
  <c r="E1363" i="145" s="1"/>
  <c r="E1364" i="145" s="1"/>
  <c r="E1365" i="145" s="1"/>
  <c r="E1366" i="145" s="1"/>
  <c r="E1367" i="145" s="1"/>
  <c r="E1368" i="145" s="1"/>
  <c r="E1369" i="145" s="1"/>
  <c r="E1370" i="145" s="1"/>
  <c r="E1371" i="145" s="1"/>
  <c r="E1372" i="145" s="1"/>
  <c r="E1373" i="145" s="1"/>
  <c r="E1374" i="145" s="1"/>
  <c r="E1375" i="145" s="1"/>
  <c r="E1376" i="145" s="1"/>
  <c r="E1377" i="145" s="1"/>
  <c r="E1378" i="145" s="1"/>
  <c r="E1379" i="145" s="1"/>
  <c r="E1380" i="145" s="1"/>
  <c r="E1381" i="145" s="1"/>
  <c r="E1382" i="145" s="1"/>
  <c r="E1383" i="145" s="1"/>
  <c r="E1384" i="145" s="1"/>
  <c r="E1385" i="145" s="1"/>
  <c r="E1386" i="145" s="1"/>
  <c r="E1387" i="145" s="1"/>
  <c r="E1388" i="145" s="1"/>
  <c r="E1389" i="145" s="1"/>
  <c r="E1390" i="145" s="1"/>
  <c r="E1391" i="145" s="1"/>
  <c r="E1392" i="145" s="1"/>
  <c r="E1393" i="145" s="1"/>
  <c r="E1394" i="145" s="1"/>
  <c r="E1395" i="145" s="1"/>
  <c r="E1396" i="145" s="1"/>
  <c r="E1397" i="145" s="1"/>
  <c r="E1398" i="145" s="1"/>
  <c r="E1399" i="145" s="1"/>
  <c r="E1400" i="145" s="1"/>
  <c r="E1401" i="145" s="1"/>
  <c r="E1402" i="145" s="1"/>
  <c r="E1403" i="145" s="1"/>
  <c r="E1404" i="145" s="1"/>
  <c r="E1405" i="145" s="1"/>
  <c r="E1406" i="145" s="1"/>
  <c r="E1407" i="145" s="1"/>
  <c r="E1408" i="145" s="1"/>
  <c r="E1409" i="145" s="1"/>
  <c r="E1410" i="145" s="1"/>
  <c r="E1411" i="145" s="1"/>
  <c r="E1412" i="145" s="1"/>
  <c r="E1413" i="145" s="1"/>
  <c r="E1414" i="145" s="1"/>
  <c r="E1415" i="145" s="1"/>
  <c r="E1416" i="145" s="1"/>
  <c r="E1417" i="145" s="1"/>
  <c r="E1418" i="145" s="1"/>
  <c r="E1419" i="145" s="1"/>
  <c r="E1420" i="145" s="1"/>
  <c r="E1421" i="145" s="1"/>
  <c r="E1422" i="145" s="1"/>
  <c r="E1423" i="145" s="1"/>
  <c r="E1424" i="145" s="1"/>
  <c r="E1425" i="145" s="1"/>
  <c r="E1426" i="145" s="1"/>
  <c r="E1427" i="145" s="1"/>
  <c r="E1428" i="145" s="1"/>
  <c r="E1429" i="145" s="1"/>
  <c r="E1430" i="145" s="1"/>
  <c r="E1431" i="145" s="1"/>
  <c r="E1432" i="145" s="1"/>
  <c r="E1433" i="145" s="1"/>
  <c r="E1434" i="145" s="1"/>
  <c r="E1435" i="145" s="1"/>
  <c r="E1436" i="145" s="1"/>
  <c r="E1437" i="145" s="1"/>
  <c r="E1438" i="145" s="1"/>
  <c r="E1439" i="145" s="1"/>
  <c r="E1440" i="145" s="1"/>
  <c r="E1441" i="145" s="1"/>
  <c r="E1442" i="145" s="1"/>
  <c r="E1443" i="145" s="1"/>
  <c r="E1444" i="145" s="1"/>
  <c r="E1445" i="145" s="1"/>
  <c r="E1446" i="145" s="1"/>
  <c r="E1447" i="145" s="1"/>
  <c r="E1448" i="145" s="1"/>
  <c r="E1449" i="145" s="1"/>
  <c r="E1450" i="145" s="1"/>
  <c r="E1451" i="145" s="1"/>
  <c r="E1452" i="145" s="1"/>
  <c r="E1453" i="145" s="1"/>
  <c r="E1454" i="145" s="1"/>
  <c r="E1455" i="145" s="1"/>
  <c r="E1456" i="145" s="1"/>
  <c r="E1457" i="145" s="1"/>
  <c r="E1458" i="145" s="1"/>
  <c r="E1459" i="145" s="1"/>
  <c r="E1460" i="145" s="1"/>
  <c r="E1461" i="145" s="1"/>
  <c r="E1462" i="145" s="1"/>
  <c r="E1463" i="145" s="1"/>
  <c r="E1464" i="145" s="1"/>
  <c r="E1465" i="145" s="1"/>
  <c r="E1466" i="145" s="1"/>
  <c r="E1467" i="145" s="1"/>
  <c r="E1468" i="145" s="1"/>
  <c r="E1469" i="145" s="1"/>
  <c r="E1470" i="145" s="1"/>
  <c r="E1471" i="145" s="1"/>
  <c r="E1472" i="145" s="1"/>
  <c r="E1473" i="145" s="1"/>
  <c r="E1474" i="145" s="1"/>
  <c r="E1475" i="145" s="1"/>
  <c r="E1476" i="145" s="1"/>
  <c r="E1477" i="145" s="1"/>
  <c r="E1478" i="145" s="1"/>
  <c r="E1479" i="145" s="1"/>
  <c r="E1480" i="145" s="1"/>
  <c r="E1481" i="145" s="1"/>
  <c r="E1482" i="145" s="1"/>
  <c r="E1483" i="145" s="1"/>
  <c r="E1484" i="145" s="1"/>
  <c r="E1485" i="145" s="1"/>
  <c r="E1486" i="145" s="1"/>
  <c r="E1487" i="145" s="1"/>
  <c r="E1488" i="145" s="1"/>
  <c r="E1489" i="145" s="1"/>
  <c r="E1490" i="145" s="1"/>
  <c r="E1491" i="145" s="1"/>
  <c r="E1492" i="145" s="1"/>
  <c r="E1493" i="145" s="1"/>
  <c r="E1494" i="145" s="1"/>
  <c r="E1495" i="145" s="1"/>
  <c r="E1496" i="145" s="1"/>
  <c r="E1497" i="145" s="1"/>
  <c r="E1498" i="145" s="1"/>
  <c r="E1499" i="145" s="1"/>
  <c r="E1500" i="145" s="1"/>
  <c r="E1501" i="145" s="1"/>
  <c r="E1502" i="145" s="1"/>
  <c r="E1503" i="145" s="1"/>
  <c r="E1504" i="145" s="1"/>
  <c r="E1505" i="145" s="1"/>
  <c r="E1506" i="145" s="1"/>
  <c r="E1507" i="145" s="1"/>
  <c r="E1508" i="145" s="1"/>
  <c r="E1509" i="145" s="1"/>
  <c r="E1510" i="145" s="1"/>
  <c r="E1511" i="145" s="1"/>
  <c r="E1512" i="145" s="1"/>
  <c r="E1513" i="145" s="1"/>
  <c r="E1514" i="145" s="1"/>
  <c r="E1515" i="145" s="1"/>
  <c r="E1516" i="145" s="1"/>
  <c r="E1517" i="145" s="1"/>
  <c r="E1518" i="145" s="1"/>
  <c r="E1519" i="145" s="1"/>
  <c r="E1520" i="145" s="1"/>
  <c r="E1521" i="145" s="1"/>
  <c r="E1522" i="145" s="1"/>
  <c r="E1523" i="145" s="1"/>
  <c r="E1524" i="145" s="1"/>
  <c r="E1525" i="145" s="1"/>
  <c r="E1526" i="145" s="1"/>
  <c r="E1527" i="145" s="1"/>
  <c r="E1528" i="145" s="1"/>
  <c r="E1529" i="145" s="1"/>
  <c r="E1530" i="145" s="1"/>
  <c r="E1531" i="145" s="1"/>
  <c r="E1532" i="145" s="1"/>
  <c r="E1533" i="145" s="1"/>
  <c r="E1534" i="145" s="1"/>
  <c r="E1535" i="145" s="1"/>
  <c r="E1536" i="145" s="1"/>
  <c r="E1537" i="145" s="1"/>
  <c r="E1538" i="145" s="1"/>
  <c r="E1539" i="145" s="1"/>
  <c r="E1540" i="145" s="1"/>
  <c r="E1541" i="145" s="1"/>
  <c r="E1542" i="145" s="1"/>
  <c r="E1543" i="145" s="1"/>
  <c r="E1544" i="145" s="1"/>
  <c r="E1545" i="145" s="1"/>
  <c r="E1546" i="145" s="1"/>
  <c r="E1547" i="145" s="1"/>
  <c r="E1548" i="145" s="1"/>
  <c r="E1549" i="145" s="1"/>
  <c r="E1550" i="145" s="1"/>
  <c r="E1551" i="145" s="1"/>
  <c r="E1552" i="145" s="1"/>
  <c r="E1553" i="145" s="1"/>
  <c r="E1554" i="145" s="1"/>
  <c r="E1555" i="145" s="1"/>
  <c r="E1556" i="145" s="1"/>
  <c r="E1557" i="145" s="1"/>
  <c r="E1558" i="145" s="1"/>
  <c r="E1559" i="145" s="1"/>
  <c r="E1560" i="145" s="1"/>
  <c r="E1561" i="145" s="1"/>
  <c r="E1562" i="145" s="1"/>
  <c r="E1563" i="145" s="1"/>
  <c r="E1564" i="145" s="1"/>
  <c r="E1565" i="145" s="1"/>
  <c r="E1566" i="145" s="1"/>
  <c r="E1567" i="145" s="1"/>
  <c r="E1568" i="145" s="1"/>
  <c r="E1569" i="145" s="1"/>
  <c r="E1570" i="145" s="1"/>
  <c r="E1571" i="145" s="1"/>
  <c r="E1572" i="145" s="1"/>
  <c r="E1573" i="145" s="1"/>
  <c r="E1574" i="145" s="1"/>
  <c r="E1575" i="145" s="1"/>
  <c r="E1576" i="145" s="1"/>
  <c r="E1577" i="145" s="1"/>
  <c r="E1578" i="145" s="1"/>
  <c r="E1579" i="145" s="1"/>
  <c r="E1580" i="145" s="1"/>
  <c r="E1581" i="145" s="1"/>
  <c r="E1582" i="145" s="1"/>
  <c r="E1583" i="145" s="1"/>
  <c r="E1584" i="145" s="1"/>
  <c r="E1585" i="145" s="1"/>
  <c r="E1586" i="145" s="1"/>
  <c r="E1587" i="145" s="1"/>
  <c r="E1588" i="145" s="1"/>
  <c r="E1589" i="145" s="1"/>
  <c r="E1590" i="145" s="1"/>
  <c r="E1591" i="145" s="1"/>
  <c r="E1592" i="145" s="1"/>
  <c r="E1593" i="145" s="1"/>
  <c r="E1594" i="145" s="1"/>
  <c r="E1595" i="145" s="1"/>
  <c r="E1596" i="145" s="1"/>
  <c r="E1597" i="145" s="1"/>
  <c r="E1598" i="145" s="1"/>
  <c r="E1599" i="145" s="1"/>
  <c r="E1600" i="145" s="1"/>
  <c r="E1601" i="145" s="1"/>
  <c r="E1602" i="145" s="1"/>
  <c r="E1603" i="145" s="1"/>
  <c r="E1604" i="145" s="1"/>
  <c r="E1605" i="145" s="1"/>
  <c r="E1606" i="145" s="1"/>
  <c r="E1607" i="145" s="1"/>
  <c r="E1608" i="145" s="1"/>
  <c r="E1609" i="145" s="1"/>
  <c r="E1610" i="145" s="1"/>
  <c r="E1611" i="145" s="1"/>
  <c r="E1612" i="145" s="1"/>
  <c r="E1613" i="145" s="1"/>
  <c r="E1614" i="145" s="1"/>
  <c r="E1615" i="145" s="1"/>
  <c r="E1616" i="145" s="1"/>
  <c r="E1617" i="145" s="1"/>
  <c r="E1618" i="145" s="1"/>
  <c r="E1619" i="145" s="1"/>
  <c r="E1620" i="145" s="1"/>
  <c r="E1621" i="145" s="1"/>
  <c r="E1622" i="145" s="1"/>
  <c r="E1623" i="145" s="1"/>
  <c r="E1624" i="145" s="1"/>
  <c r="E1625" i="145" s="1"/>
  <c r="E1626" i="145" s="1"/>
  <c r="E1627" i="145" s="1"/>
  <c r="E1628" i="145" s="1"/>
  <c r="E1629" i="145" s="1"/>
  <c r="E1630" i="145" s="1"/>
  <c r="E1631" i="145" s="1"/>
  <c r="E1632" i="145" s="1"/>
  <c r="E1633" i="145" s="1"/>
  <c r="E1634" i="145" s="1"/>
  <c r="E1635" i="145" s="1"/>
  <c r="E1636" i="145" s="1"/>
  <c r="E1637" i="145" s="1"/>
  <c r="E1638" i="145" s="1"/>
  <c r="E1639" i="145" s="1"/>
  <c r="E1640" i="145" s="1"/>
  <c r="E1641" i="145" s="1"/>
  <c r="E1642" i="145" s="1"/>
  <c r="E1643" i="145" s="1"/>
  <c r="E1644" i="145" s="1"/>
  <c r="E1645" i="145" s="1"/>
  <c r="E1646" i="145" s="1"/>
  <c r="E1647" i="145" s="1"/>
  <c r="E1648" i="145" s="1"/>
  <c r="E1649" i="145" s="1"/>
  <c r="E1650" i="145" s="1"/>
  <c r="E1651" i="145" s="1"/>
  <c r="E1652" i="145" s="1"/>
  <c r="E1653" i="145" s="1"/>
  <c r="E1654" i="145" s="1"/>
  <c r="E1655" i="145" s="1"/>
  <c r="E1656" i="145" s="1"/>
  <c r="E1657" i="145" s="1"/>
  <c r="E1658" i="145" s="1"/>
  <c r="E1659" i="145" s="1"/>
  <c r="E1660" i="145" s="1"/>
  <c r="E1661" i="145" s="1"/>
  <c r="E1662" i="145" s="1"/>
  <c r="E1663" i="145" s="1"/>
  <c r="E1664" i="145" s="1"/>
  <c r="E1665" i="145" s="1"/>
  <c r="E1666" i="145" s="1"/>
  <c r="E1667" i="145" s="1"/>
  <c r="E1668" i="145" s="1"/>
  <c r="E1669" i="145" s="1"/>
  <c r="E1670" i="145" s="1"/>
  <c r="E1671" i="145" s="1"/>
  <c r="E1672" i="145" s="1"/>
  <c r="E1673" i="145" s="1"/>
  <c r="E1674" i="145" s="1"/>
  <c r="E1675" i="145" s="1"/>
  <c r="E1676" i="145" s="1"/>
  <c r="E1677" i="145" s="1"/>
  <c r="E1678" i="145" s="1"/>
  <c r="E1679" i="145" s="1"/>
  <c r="E1680" i="145" s="1"/>
  <c r="E1681" i="145" s="1"/>
  <c r="E1682" i="145" s="1"/>
  <c r="E1683" i="145" s="1"/>
  <c r="E1684" i="145" s="1"/>
  <c r="E1685" i="145" s="1"/>
  <c r="E1686" i="145" s="1"/>
  <c r="E1687" i="145" s="1"/>
  <c r="E1688" i="145" s="1"/>
  <c r="E1689" i="145" s="1"/>
  <c r="E1690" i="145" s="1"/>
  <c r="E1691" i="145" s="1"/>
  <c r="E1692" i="145" s="1"/>
  <c r="E1693" i="145" s="1"/>
  <c r="E1694" i="145" s="1"/>
  <c r="E1695" i="145" s="1"/>
  <c r="E1696" i="145" s="1"/>
  <c r="E1697" i="145" s="1"/>
  <c r="E1698" i="145" s="1"/>
  <c r="E1699" i="145" s="1"/>
  <c r="E1700" i="145" s="1"/>
  <c r="E1701" i="145" s="1"/>
  <c r="E1702" i="145" s="1"/>
  <c r="E1703" i="145" s="1"/>
  <c r="E1704" i="145" s="1"/>
  <c r="E1705" i="145" s="1"/>
  <c r="E1706" i="145" s="1"/>
  <c r="E1707" i="145" s="1"/>
  <c r="E1708" i="145" s="1"/>
  <c r="E1709" i="145" s="1"/>
  <c r="E1710" i="145" s="1"/>
  <c r="E1711" i="145" s="1"/>
  <c r="E1712" i="145" s="1"/>
  <c r="E1713" i="145" s="1"/>
  <c r="E1714" i="145" s="1"/>
  <c r="E1715" i="145" s="1"/>
  <c r="E1716" i="145" s="1"/>
  <c r="E1717" i="145" s="1"/>
  <c r="E1718" i="145" s="1"/>
  <c r="E1719" i="145" s="1"/>
  <c r="E1720" i="145" s="1"/>
  <c r="E1721" i="145" s="1"/>
  <c r="E1722" i="145" s="1"/>
  <c r="E1723" i="145" s="1"/>
  <c r="E1724" i="145" s="1"/>
  <c r="E1725" i="145" s="1"/>
  <c r="E1726" i="145" s="1"/>
  <c r="E1727" i="145" s="1"/>
  <c r="E1728" i="145" s="1"/>
  <c r="E1729" i="145" s="1"/>
  <c r="E1730" i="145" s="1"/>
  <c r="E1731" i="145" s="1"/>
  <c r="E1732" i="145" s="1"/>
  <c r="E1733" i="145" s="1"/>
  <c r="E1734" i="145" s="1"/>
  <c r="E1735" i="145" s="1"/>
  <c r="E1736" i="145" s="1"/>
  <c r="E1737" i="145" s="1"/>
  <c r="E1738" i="145" s="1"/>
  <c r="E1739" i="145" s="1"/>
  <c r="E1740" i="145" s="1"/>
  <c r="E1741" i="145" s="1"/>
  <c r="E1742" i="145" s="1"/>
  <c r="E1743" i="145" s="1"/>
  <c r="E1744" i="145" s="1"/>
  <c r="E1745" i="145" s="1"/>
  <c r="E1746" i="145" s="1"/>
  <c r="E1747" i="145" s="1"/>
  <c r="E1748" i="145" s="1"/>
  <c r="E1749" i="145" s="1"/>
  <c r="E1750" i="145" s="1"/>
  <c r="E1751" i="145" s="1"/>
  <c r="E1752" i="145" s="1"/>
  <c r="E1753" i="145" s="1"/>
  <c r="E1754" i="145" s="1"/>
  <c r="E1755" i="145" s="1"/>
  <c r="E1756" i="145" s="1"/>
  <c r="E1757" i="145" s="1"/>
  <c r="E1758" i="145" s="1"/>
  <c r="E1759" i="145" s="1"/>
  <c r="E1760" i="145" s="1"/>
  <c r="E1761" i="145" s="1"/>
  <c r="E1762" i="145" s="1"/>
  <c r="E1763" i="145" s="1"/>
  <c r="E1764" i="145" s="1"/>
  <c r="E1765" i="145" s="1"/>
  <c r="E1766" i="145" s="1"/>
  <c r="B8" i="145"/>
  <c r="K7" i="145"/>
  <c r="B7" i="145"/>
  <c r="B54" i="93"/>
  <c r="B55" i="93" s="1"/>
  <c r="B56" i="93" s="1"/>
  <c r="B57" i="93" s="1"/>
  <c r="B58" i="93" s="1"/>
  <c r="B31" i="93"/>
  <c r="L21" i="121"/>
  <c r="K21" i="121"/>
  <c r="J21" i="121"/>
  <c r="I21" i="121"/>
  <c r="M21" i="121" s="1"/>
  <c r="H21" i="121"/>
  <c r="L20" i="121"/>
  <c r="K20" i="121"/>
  <c r="J20" i="121"/>
  <c r="I20" i="121"/>
  <c r="H20" i="121"/>
  <c r="F20" i="121"/>
  <c r="E20" i="121"/>
  <c r="D20" i="121"/>
  <c r="C20" i="121"/>
  <c r="L19" i="121"/>
  <c r="K19" i="121"/>
  <c r="J19" i="121"/>
  <c r="I19" i="121"/>
  <c r="M19" i="121" s="1"/>
  <c r="H19" i="121"/>
  <c r="F19" i="121"/>
  <c r="E19" i="121"/>
  <c r="D19" i="121"/>
  <c r="C19" i="121"/>
  <c r="L18" i="121"/>
  <c r="K18" i="121"/>
  <c r="J18" i="121"/>
  <c r="I18" i="121"/>
  <c r="M18" i="121" s="1"/>
  <c r="H18" i="121"/>
  <c r="L17" i="121"/>
  <c r="K17" i="121"/>
  <c r="J17" i="121"/>
  <c r="I17" i="121"/>
  <c r="M17" i="121" s="1"/>
  <c r="H17" i="121"/>
  <c r="L16" i="121"/>
  <c r="K16" i="121"/>
  <c r="J16" i="121"/>
  <c r="I16" i="121"/>
  <c r="I18" i="89"/>
  <c r="H18" i="89"/>
  <c r="G18" i="89"/>
  <c r="F18" i="89"/>
  <c r="I17" i="89"/>
  <c r="G17" i="89"/>
  <c r="F17" i="89"/>
  <c r="J17" i="89" s="1"/>
  <c r="J16" i="89"/>
  <c r="D16" i="89"/>
  <c r="H17" i="89" s="1"/>
  <c r="F15" i="89"/>
  <c r="J14" i="89"/>
  <c r="D14" i="89"/>
  <c r="G15" i="89" s="1"/>
  <c r="H13" i="89"/>
  <c r="G13" i="89"/>
  <c r="J12" i="89"/>
  <c r="J18" i="89" s="1"/>
  <c r="D12" i="89"/>
  <c r="F13" i="89" s="1"/>
  <c r="G11" i="89"/>
  <c r="G19" i="89" s="1"/>
  <c r="J10" i="89"/>
  <c r="D10" i="89"/>
  <c r="I11" i="89" s="1"/>
  <c r="C11" i="87"/>
  <c r="C9" i="87"/>
  <c r="F35" i="142"/>
  <c r="F34" i="142"/>
  <c r="F33" i="142"/>
  <c r="F32" i="142"/>
  <c r="F31" i="142"/>
  <c r="F30" i="142"/>
  <c r="F29" i="142"/>
  <c r="F28" i="142"/>
  <c r="F27" i="142"/>
  <c r="F26" i="142"/>
  <c r="F25" i="142"/>
  <c r="F24" i="142"/>
  <c r="F23" i="142"/>
  <c r="F22" i="142"/>
  <c r="F21" i="142"/>
  <c r="F20" i="142"/>
  <c r="F19" i="142"/>
  <c r="F18" i="142"/>
  <c r="F17" i="142"/>
  <c r="F16" i="142"/>
  <c r="F15" i="142"/>
  <c r="F14" i="142"/>
  <c r="F13" i="142"/>
  <c r="F12" i="142"/>
  <c r="F11" i="142"/>
  <c r="F10" i="142"/>
  <c r="F9" i="142"/>
  <c r="F8" i="142"/>
  <c r="F7" i="142"/>
  <c r="L12" i="141"/>
  <c r="L13" i="141" s="1"/>
  <c r="D16" i="139"/>
  <c r="C16" i="139"/>
  <c r="E15" i="139"/>
  <c r="F15" i="139" s="1"/>
  <c r="D13" i="139"/>
  <c r="E13" i="139" s="1"/>
  <c r="F13" i="139" s="1"/>
  <c r="G13" i="139" s="1"/>
  <c r="E66" i="109"/>
  <c r="E65" i="109"/>
  <c r="E64" i="109"/>
  <c r="E63" i="109"/>
  <c r="E62" i="109"/>
  <c r="E61" i="109"/>
  <c r="E60" i="109"/>
  <c r="E59" i="109"/>
  <c r="E58" i="109"/>
  <c r="E57" i="109"/>
  <c r="E56" i="109"/>
  <c r="E55" i="109"/>
  <c r="E54" i="109"/>
  <c r="E53" i="109"/>
  <c r="E52" i="109"/>
  <c r="E51" i="109"/>
  <c r="E50" i="109"/>
  <c r="E49" i="109"/>
  <c r="E48" i="109"/>
  <c r="E47" i="109"/>
  <c r="E46" i="109"/>
  <c r="E45" i="109"/>
  <c r="E44" i="109"/>
  <c r="E43" i="109"/>
  <c r="E42" i="109"/>
  <c r="E41" i="109"/>
  <c r="E40" i="109"/>
  <c r="E39" i="109"/>
  <c r="E38" i="109"/>
  <c r="E37" i="109"/>
  <c r="E36" i="109"/>
  <c r="E35" i="109"/>
  <c r="E34" i="109"/>
  <c r="E33" i="109"/>
  <c r="E32" i="109"/>
  <c r="E31" i="109"/>
  <c r="E30" i="109"/>
  <c r="E29" i="109"/>
  <c r="E28" i="109"/>
  <c r="E27" i="109"/>
  <c r="E26" i="109"/>
  <c r="E25" i="109"/>
  <c r="E24" i="109"/>
  <c r="E23" i="109"/>
  <c r="E22" i="109"/>
  <c r="E21" i="109"/>
  <c r="E20" i="109"/>
  <c r="E19" i="109"/>
  <c r="E18" i="109"/>
  <c r="E17" i="109"/>
  <c r="E16" i="109"/>
  <c r="E15" i="109"/>
  <c r="E14" i="109"/>
  <c r="E13" i="109"/>
  <c r="E12" i="109"/>
  <c r="E11" i="109"/>
  <c r="E10" i="109"/>
  <c r="E9" i="109"/>
  <c r="E8" i="109"/>
  <c r="E7" i="109"/>
  <c r="J1773" i="113"/>
  <c r="J1772" i="113"/>
  <c r="J1771" i="113"/>
  <c r="J1770" i="113"/>
  <c r="J1769" i="113"/>
  <c r="J1768" i="113"/>
  <c r="J1767" i="113"/>
  <c r="J1766" i="113"/>
  <c r="J1765" i="113"/>
  <c r="J1764" i="113"/>
  <c r="J1763" i="113"/>
  <c r="J1762" i="113"/>
  <c r="J1761" i="113"/>
  <c r="J1760" i="113"/>
  <c r="J1759" i="113"/>
  <c r="J1758" i="113"/>
  <c r="J1757" i="113"/>
  <c r="J1756" i="113"/>
  <c r="J1755" i="113"/>
  <c r="J1754" i="113"/>
  <c r="J1753" i="113"/>
  <c r="J1752" i="113"/>
  <c r="J1751" i="113"/>
  <c r="J1750" i="113"/>
  <c r="J1749" i="113"/>
  <c r="J1748" i="113"/>
  <c r="J1747" i="113"/>
  <c r="J1746" i="113"/>
  <c r="J1745" i="113"/>
  <c r="J1744" i="113"/>
  <c r="J1743" i="113"/>
  <c r="J1742" i="113"/>
  <c r="J1741" i="113"/>
  <c r="J1740" i="113"/>
  <c r="J1739" i="113"/>
  <c r="J1738" i="113"/>
  <c r="J1737" i="113"/>
  <c r="J1736" i="113"/>
  <c r="J1735" i="113"/>
  <c r="J1734" i="113"/>
  <c r="J1733" i="113"/>
  <c r="J1732" i="113"/>
  <c r="J1731" i="113"/>
  <c r="J1730" i="113"/>
  <c r="J1729" i="113"/>
  <c r="J1728" i="113"/>
  <c r="J1727" i="113"/>
  <c r="J1726" i="113"/>
  <c r="J1725" i="113"/>
  <c r="J1724" i="113"/>
  <c r="J1723" i="113"/>
  <c r="J1722" i="113"/>
  <c r="J1721" i="113"/>
  <c r="J1720" i="113"/>
  <c r="J1719" i="113"/>
  <c r="J1718" i="113"/>
  <c r="J1717" i="113"/>
  <c r="J1716" i="113"/>
  <c r="J1715" i="113"/>
  <c r="J1714" i="113"/>
  <c r="J1713" i="113"/>
  <c r="J1712" i="113"/>
  <c r="J1711" i="113"/>
  <c r="J1710" i="113"/>
  <c r="J1709" i="113"/>
  <c r="J1708" i="113"/>
  <c r="J1707" i="113"/>
  <c r="J1706" i="113"/>
  <c r="J1705" i="113"/>
  <c r="J1704" i="113"/>
  <c r="J1703" i="113"/>
  <c r="J1702" i="113"/>
  <c r="J1701" i="113"/>
  <c r="J1700" i="113"/>
  <c r="J1699" i="113"/>
  <c r="J1698" i="113"/>
  <c r="J1697" i="113"/>
  <c r="J1696" i="113"/>
  <c r="J1695" i="113"/>
  <c r="J1694" i="113"/>
  <c r="J1693" i="113"/>
  <c r="J1692" i="113"/>
  <c r="J1691" i="113"/>
  <c r="J1690" i="113"/>
  <c r="J1689" i="113"/>
  <c r="J1688" i="113"/>
  <c r="J1687" i="113"/>
  <c r="J1686" i="113"/>
  <c r="J1685" i="113"/>
  <c r="J1684" i="113"/>
  <c r="J1683" i="113"/>
  <c r="J1682" i="113"/>
  <c r="J1681" i="113"/>
  <c r="J1680" i="113"/>
  <c r="J1679" i="113"/>
  <c r="J1678" i="113"/>
  <c r="J1677" i="113"/>
  <c r="J1676" i="113"/>
  <c r="J1675" i="113"/>
  <c r="J1674" i="113"/>
  <c r="J1673" i="113"/>
  <c r="J1672" i="113"/>
  <c r="J1671" i="113"/>
  <c r="J1670" i="113"/>
  <c r="J1669" i="113"/>
  <c r="J1668" i="113"/>
  <c r="J1667" i="113"/>
  <c r="J1666" i="113"/>
  <c r="J1665" i="113"/>
  <c r="J1664" i="113"/>
  <c r="J1663" i="113"/>
  <c r="J1662" i="113"/>
  <c r="J1661" i="113"/>
  <c r="J1660" i="113"/>
  <c r="J1659" i="113"/>
  <c r="J1658" i="113"/>
  <c r="J1657" i="113"/>
  <c r="J1656" i="113"/>
  <c r="J1655" i="113"/>
  <c r="J1654" i="113"/>
  <c r="J1653" i="113"/>
  <c r="J1652" i="113"/>
  <c r="J1651" i="113"/>
  <c r="J1650" i="113"/>
  <c r="J1649" i="113"/>
  <c r="J1648" i="113"/>
  <c r="J1647" i="113"/>
  <c r="J1646" i="113"/>
  <c r="J1645" i="113"/>
  <c r="J1644" i="113"/>
  <c r="J1643" i="113"/>
  <c r="J1642" i="113"/>
  <c r="J1641" i="113"/>
  <c r="J1640" i="113"/>
  <c r="J1639" i="113"/>
  <c r="J1638" i="113"/>
  <c r="J1637" i="113"/>
  <c r="J1636" i="113"/>
  <c r="J1635" i="113"/>
  <c r="J1634" i="113"/>
  <c r="J1633" i="113"/>
  <c r="J1632" i="113"/>
  <c r="J1631" i="113"/>
  <c r="J1630" i="113"/>
  <c r="J1629" i="113"/>
  <c r="J1628" i="113"/>
  <c r="J1627" i="113"/>
  <c r="J1626" i="113"/>
  <c r="J1625" i="113"/>
  <c r="J1624" i="113"/>
  <c r="J1623" i="113"/>
  <c r="J1622" i="113"/>
  <c r="J1621" i="113"/>
  <c r="J1620" i="113"/>
  <c r="J1619" i="113"/>
  <c r="J1618" i="113"/>
  <c r="J1617" i="113"/>
  <c r="J1616" i="113"/>
  <c r="J1615" i="113"/>
  <c r="J1614" i="113"/>
  <c r="J1613" i="113"/>
  <c r="J1612" i="113"/>
  <c r="J1611" i="113"/>
  <c r="J1610" i="113"/>
  <c r="J1609" i="113"/>
  <c r="J1608" i="113"/>
  <c r="J1607" i="113"/>
  <c r="J1606" i="113"/>
  <c r="J1605" i="113"/>
  <c r="J1604" i="113"/>
  <c r="J1603" i="113"/>
  <c r="J1602" i="113"/>
  <c r="J1601" i="113"/>
  <c r="J1600" i="113"/>
  <c r="J1599" i="113"/>
  <c r="J1598" i="113"/>
  <c r="J1597" i="113"/>
  <c r="J1596" i="113"/>
  <c r="J1595" i="113"/>
  <c r="J1594" i="113"/>
  <c r="J1593" i="113"/>
  <c r="J1592" i="113"/>
  <c r="J1591" i="113"/>
  <c r="J1590" i="113"/>
  <c r="J1589" i="113"/>
  <c r="J1588" i="113"/>
  <c r="J1587" i="113"/>
  <c r="J1586" i="113"/>
  <c r="J1585" i="113"/>
  <c r="J1584" i="113"/>
  <c r="J1583" i="113"/>
  <c r="J1582" i="113"/>
  <c r="J1581" i="113"/>
  <c r="J1580" i="113"/>
  <c r="J1579" i="113"/>
  <c r="J1578" i="113"/>
  <c r="J1577" i="113"/>
  <c r="J1576" i="113"/>
  <c r="J1575" i="113"/>
  <c r="J1574" i="113"/>
  <c r="J1573" i="113"/>
  <c r="J1572" i="113"/>
  <c r="J1571" i="113"/>
  <c r="J1570" i="113"/>
  <c r="J1569" i="113"/>
  <c r="J1568" i="113"/>
  <c r="J1567" i="113"/>
  <c r="J1566" i="113"/>
  <c r="J1565" i="113"/>
  <c r="J1564" i="113"/>
  <c r="J1563" i="113"/>
  <c r="J1562" i="113"/>
  <c r="J1561" i="113"/>
  <c r="J1560" i="113"/>
  <c r="J1559" i="113"/>
  <c r="J1558" i="113"/>
  <c r="J1557" i="113"/>
  <c r="J1556" i="113"/>
  <c r="J1555" i="113"/>
  <c r="J1554" i="113"/>
  <c r="J1553" i="113"/>
  <c r="J1552" i="113"/>
  <c r="J1551" i="113"/>
  <c r="J1550" i="113"/>
  <c r="J1549" i="113"/>
  <c r="J1548" i="113"/>
  <c r="J1547" i="113"/>
  <c r="J1546" i="113"/>
  <c r="J1545" i="113"/>
  <c r="J1544" i="113"/>
  <c r="J1543" i="113"/>
  <c r="J1542" i="113"/>
  <c r="J1541" i="113"/>
  <c r="J1540" i="113"/>
  <c r="J1539" i="113"/>
  <c r="J1538" i="113"/>
  <c r="J1537" i="113"/>
  <c r="J1536" i="113"/>
  <c r="J1535" i="113"/>
  <c r="J1534" i="113"/>
  <c r="J1533" i="113"/>
  <c r="J1532" i="113"/>
  <c r="J1531" i="113"/>
  <c r="J1530" i="113"/>
  <c r="J1529" i="113"/>
  <c r="J1528" i="113"/>
  <c r="J1527" i="113"/>
  <c r="J1526" i="113"/>
  <c r="J1525" i="113"/>
  <c r="J1524" i="113"/>
  <c r="J1523" i="113"/>
  <c r="J1522" i="113"/>
  <c r="J1521" i="113"/>
  <c r="J1520" i="113"/>
  <c r="J1519" i="113"/>
  <c r="J1518" i="113"/>
  <c r="J1517" i="113"/>
  <c r="J1516" i="113"/>
  <c r="J1515" i="113"/>
  <c r="J1514" i="113"/>
  <c r="J1513" i="113"/>
  <c r="J1512" i="113"/>
  <c r="J1511" i="113"/>
  <c r="J1510" i="113"/>
  <c r="J1509" i="113"/>
  <c r="J1508" i="113"/>
  <c r="J1507" i="113"/>
  <c r="J1506" i="113"/>
  <c r="J1505" i="113"/>
  <c r="J1504" i="113"/>
  <c r="J1503" i="113"/>
  <c r="J1502" i="113"/>
  <c r="J1501" i="113"/>
  <c r="J1500" i="113"/>
  <c r="J1499" i="113"/>
  <c r="J1498" i="113"/>
  <c r="J1497" i="113"/>
  <c r="J1496" i="113"/>
  <c r="J1495" i="113"/>
  <c r="J1494" i="113"/>
  <c r="J1493" i="113"/>
  <c r="J1492" i="113"/>
  <c r="J1491" i="113"/>
  <c r="J1490" i="113"/>
  <c r="J1489" i="113"/>
  <c r="J1488" i="113"/>
  <c r="J1487" i="113"/>
  <c r="J1486" i="113"/>
  <c r="J1485" i="113"/>
  <c r="J1484" i="113"/>
  <c r="J1483" i="113"/>
  <c r="J1482" i="113"/>
  <c r="J1481" i="113"/>
  <c r="J1480" i="113"/>
  <c r="J1479" i="113"/>
  <c r="J1478" i="113"/>
  <c r="J1477" i="113"/>
  <c r="J1476" i="113"/>
  <c r="J1475" i="113"/>
  <c r="J1474" i="113"/>
  <c r="J1473" i="113"/>
  <c r="J1472" i="113"/>
  <c r="J1471" i="113"/>
  <c r="J1470" i="113"/>
  <c r="J1469" i="113"/>
  <c r="J1468" i="113"/>
  <c r="J1467" i="113"/>
  <c r="J1466" i="113"/>
  <c r="J1465" i="113"/>
  <c r="J1464" i="113"/>
  <c r="J1463" i="113"/>
  <c r="J1462" i="113"/>
  <c r="J1461" i="113"/>
  <c r="J1460" i="113"/>
  <c r="J1459" i="113"/>
  <c r="J1458" i="113"/>
  <c r="J1457" i="113"/>
  <c r="J1456" i="113"/>
  <c r="J1455" i="113"/>
  <c r="J1454" i="113"/>
  <c r="J1453" i="113"/>
  <c r="J1452" i="113"/>
  <c r="J1451" i="113"/>
  <c r="J1450" i="113"/>
  <c r="J1449" i="113"/>
  <c r="J1448" i="113"/>
  <c r="J1447" i="113"/>
  <c r="J1446" i="113"/>
  <c r="J1445" i="113"/>
  <c r="J1444" i="113"/>
  <c r="J1443" i="113"/>
  <c r="J1442" i="113"/>
  <c r="J1441" i="113"/>
  <c r="J1440" i="113"/>
  <c r="J1439" i="113"/>
  <c r="J1438" i="113"/>
  <c r="J1437" i="113"/>
  <c r="J1436" i="113"/>
  <c r="J1435" i="113"/>
  <c r="J1434" i="113"/>
  <c r="J1433" i="113"/>
  <c r="J1432" i="113"/>
  <c r="J1431" i="113"/>
  <c r="J1430" i="113"/>
  <c r="J1429" i="113"/>
  <c r="J1428" i="113"/>
  <c r="J1427" i="113"/>
  <c r="J1426" i="113"/>
  <c r="J1425" i="113"/>
  <c r="J1424" i="113"/>
  <c r="J1423" i="113"/>
  <c r="J1422" i="113"/>
  <c r="J1421" i="113"/>
  <c r="J1420" i="113"/>
  <c r="J1419" i="113"/>
  <c r="J1418" i="113"/>
  <c r="J1417" i="113"/>
  <c r="J1416" i="113"/>
  <c r="J1415" i="113"/>
  <c r="J1414" i="113"/>
  <c r="J1413" i="113"/>
  <c r="J1412" i="113"/>
  <c r="J1411" i="113"/>
  <c r="J1410" i="113"/>
  <c r="J1409" i="113"/>
  <c r="J1408" i="113"/>
  <c r="J1407" i="113"/>
  <c r="J1406" i="113"/>
  <c r="J1405" i="113"/>
  <c r="J1404" i="113"/>
  <c r="J1403" i="113"/>
  <c r="J1402" i="113"/>
  <c r="J1401" i="113"/>
  <c r="J1400" i="113"/>
  <c r="J1399" i="113"/>
  <c r="J1398" i="113"/>
  <c r="J1397" i="113"/>
  <c r="J1396" i="113"/>
  <c r="J1395" i="113"/>
  <c r="J1394" i="113"/>
  <c r="J1393" i="113"/>
  <c r="J1392" i="113"/>
  <c r="J1391" i="113"/>
  <c r="J1390" i="113"/>
  <c r="J1389" i="113"/>
  <c r="J1388" i="113"/>
  <c r="J1387" i="113"/>
  <c r="J1386" i="113"/>
  <c r="J1385" i="113"/>
  <c r="J1384" i="113"/>
  <c r="J1383" i="113"/>
  <c r="J1382" i="113"/>
  <c r="J1381" i="113"/>
  <c r="J1380" i="113"/>
  <c r="J1379" i="113"/>
  <c r="J1378" i="113"/>
  <c r="J1377" i="113"/>
  <c r="J1376" i="113"/>
  <c r="J1375" i="113"/>
  <c r="J1374" i="113"/>
  <c r="J1373" i="113"/>
  <c r="J1372" i="113"/>
  <c r="J1371" i="113"/>
  <c r="J1370" i="113"/>
  <c r="J1369" i="113"/>
  <c r="J1368" i="113"/>
  <c r="J1367" i="113"/>
  <c r="J1366" i="113"/>
  <c r="J1365" i="113"/>
  <c r="J1364" i="113"/>
  <c r="J1363" i="113"/>
  <c r="J1362" i="113"/>
  <c r="J1361" i="113"/>
  <c r="J1360" i="113"/>
  <c r="J1359" i="113"/>
  <c r="J1358" i="113"/>
  <c r="J1357" i="113"/>
  <c r="J1356" i="113"/>
  <c r="J1355" i="113"/>
  <c r="J1354" i="113"/>
  <c r="J1353" i="113"/>
  <c r="J1352" i="113"/>
  <c r="J1351" i="113"/>
  <c r="J1350" i="113"/>
  <c r="J1349" i="113"/>
  <c r="J1348" i="113"/>
  <c r="J1347" i="113"/>
  <c r="J1346" i="113"/>
  <c r="J1345" i="113"/>
  <c r="J1344" i="113"/>
  <c r="J1343" i="113"/>
  <c r="J1342" i="113"/>
  <c r="J1341" i="113"/>
  <c r="J1340" i="113"/>
  <c r="J1339" i="113"/>
  <c r="J1338" i="113"/>
  <c r="J1337" i="113"/>
  <c r="J1336" i="113"/>
  <c r="J1335" i="113"/>
  <c r="J1334" i="113"/>
  <c r="J1333" i="113"/>
  <c r="J1332" i="113"/>
  <c r="J1331" i="113"/>
  <c r="J1330" i="113"/>
  <c r="J1329" i="113"/>
  <c r="J1328" i="113"/>
  <c r="J1327" i="113"/>
  <c r="J1326" i="113"/>
  <c r="J1325" i="113"/>
  <c r="J1324" i="113"/>
  <c r="J1323" i="113"/>
  <c r="J1322" i="113"/>
  <c r="J1321" i="113"/>
  <c r="J1320" i="113"/>
  <c r="J1319" i="113"/>
  <c r="J1318" i="113"/>
  <c r="J1317" i="113"/>
  <c r="J1316" i="113"/>
  <c r="J1315" i="113"/>
  <c r="J1314" i="113"/>
  <c r="J1313" i="113"/>
  <c r="J1312" i="113"/>
  <c r="J1311" i="113"/>
  <c r="J1310" i="113"/>
  <c r="J1309" i="113"/>
  <c r="J1308" i="113"/>
  <c r="J1307" i="113"/>
  <c r="J1306" i="113"/>
  <c r="J1305" i="113"/>
  <c r="J1304" i="113"/>
  <c r="J1303" i="113"/>
  <c r="J1302" i="113"/>
  <c r="J1301" i="113"/>
  <c r="J1300" i="113"/>
  <c r="J1299" i="113"/>
  <c r="J1298" i="113"/>
  <c r="J1297" i="113"/>
  <c r="J1296" i="113"/>
  <c r="J1295" i="113"/>
  <c r="J1294" i="113"/>
  <c r="J1293" i="113"/>
  <c r="J1292" i="113"/>
  <c r="J1291" i="113"/>
  <c r="J1290" i="113"/>
  <c r="J1289" i="113"/>
  <c r="J1288" i="113"/>
  <c r="J1287" i="113"/>
  <c r="J1286" i="113"/>
  <c r="J1285" i="113"/>
  <c r="J1284" i="113"/>
  <c r="J1283" i="113"/>
  <c r="J1282" i="113"/>
  <c r="J1281" i="113"/>
  <c r="J1280" i="113"/>
  <c r="J1279" i="113"/>
  <c r="J1278" i="113"/>
  <c r="J1277" i="113"/>
  <c r="J1276" i="113"/>
  <c r="J1275" i="113"/>
  <c r="J1274" i="113"/>
  <c r="J1273" i="113"/>
  <c r="J1272" i="113"/>
  <c r="J1271" i="113"/>
  <c r="J1270" i="113"/>
  <c r="J1269" i="113"/>
  <c r="J1268" i="113"/>
  <c r="J1267" i="113"/>
  <c r="J1266" i="113"/>
  <c r="J1265" i="113"/>
  <c r="J1264" i="113"/>
  <c r="J1263" i="113"/>
  <c r="J1262" i="113"/>
  <c r="J1261" i="113"/>
  <c r="J1260" i="113"/>
  <c r="J1259" i="113"/>
  <c r="J1258" i="113"/>
  <c r="J1257" i="113"/>
  <c r="J1256" i="113"/>
  <c r="J1255" i="113"/>
  <c r="J1254" i="113"/>
  <c r="J1253" i="113"/>
  <c r="J1252" i="113"/>
  <c r="J1251" i="113"/>
  <c r="J1250" i="113"/>
  <c r="J1249" i="113"/>
  <c r="J1248" i="113"/>
  <c r="J1247" i="113"/>
  <c r="J1246" i="113"/>
  <c r="J1245" i="113"/>
  <c r="J1244" i="113"/>
  <c r="J1243" i="113"/>
  <c r="J1242" i="113"/>
  <c r="J1241" i="113"/>
  <c r="J1240" i="113"/>
  <c r="J1239" i="113"/>
  <c r="J1238" i="113"/>
  <c r="J1237" i="113"/>
  <c r="J1236" i="113"/>
  <c r="J1235" i="113"/>
  <c r="J1234" i="113"/>
  <c r="J1233" i="113"/>
  <c r="J1232" i="113"/>
  <c r="J1231" i="113"/>
  <c r="J1230" i="113"/>
  <c r="J1229" i="113"/>
  <c r="J1228" i="113"/>
  <c r="J1227" i="113"/>
  <c r="J1226" i="113"/>
  <c r="J1225" i="113"/>
  <c r="J1224" i="113"/>
  <c r="J1223" i="113"/>
  <c r="J1222" i="113"/>
  <c r="J1221" i="113"/>
  <c r="J1220" i="113"/>
  <c r="J1219" i="113"/>
  <c r="J1218" i="113"/>
  <c r="J1217" i="113"/>
  <c r="J1216" i="113"/>
  <c r="J1215" i="113"/>
  <c r="J1214" i="113"/>
  <c r="J1213" i="113"/>
  <c r="J1212" i="113"/>
  <c r="J1211" i="113"/>
  <c r="J1210" i="113"/>
  <c r="J1209" i="113"/>
  <c r="J1208" i="113"/>
  <c r="J1207" i="113"/>
  <c r="J1206" i="113"/>
  <c r="J1205" i="113"/>
  <c r="J1204" i="113"/>
  <c r="J1203" i="113"/>
  <c r="J1202" i="113"/>
  <c r="J1201" i="113"/>
  <c r="J1200" i="113"/>
  <c r="J1199" i="113"/>
  <c r="J1198" i="113"/>
  <c r="J1197" i="113"/>
  <c r="J1196" i="113"/>
  <c r="J1195" i="113"/>
  <c r="J1194" i="113"/>
  <c r="J1193" i="113"/>
  <c r="J1192" i="113"/>
  <c r="J1191" i="113"/>
  <c r="J1190" i="113"/>
  <c r="J1189" i="113"/>
  <c r="J1188" i="113"/>
  <c r="J1187" i="113"/>
  <c r="J1186" i="113"/>
  <c r="J1185" i="113"/>
  <c r="J1184" i="113"/>
  <c r="J1183" i="113"/>
  <c r="J1182" i="113"/>
  <c r="J1181" i="113"/>
  <c r="J1180" i="113"/>
  <c r="J1179" i="113"/>
  <c r="J1178" i="113"/>
  <c r="J1177" i="113"/>
  <c r="J1176" i="113"/>
  <c r="J1175" i="113"/>
  <c r="J1174" i="113"/>
  <c r="J1173" i="113"/>
  <c r="J1172" i="113"/>
  <c r="J1171" i="113"/>
  <c r="J1170" i="113"/>
  <c r="J1169" i="113"/>
  <c r="J1168" i="113"/>
  <c r="J1167" i="113"/>
  <c r="J1166" i="113"/>
  <c r="J1165" i="113"/>
  <c r="J1164" i="113"/>
  <c r="J1163" i="113"/>
  <c r="J1162" i="113"/>
  <c r="J1161" i="113"/>
  <c r="J1160" i="113"/>
  <c r="J1159" i="113"/>
  <c r="J1158" i="113"/>
  <c r="J1157" i="113"/>
  <c r="J1156" i="113"/>
  <c r="J1155" i="113"/>
  <c r="J1154" i="113"/>
  <c r="J1153" i="113"/>
  <c r="J1152" i="113"/>
  <c r="J1151" i="113"/>
  <c r="J1150" i="113"/>
  <c r="J1149" i="113"/>
  <c r="J1148" i="113"/>
  <c r="J1147" i="113"/>
  <c r="J1146" i="113"/>
  <c r="J1145" i="113"/>
  <c r="J1144" i="113"/>
  <c r="J1143" i="113"/>
  <c r="J1142" i="113"/>
  <c r="J1141" i="113"/>
  <c r="J1140" i="113"/>
  <c r="J1139" i="113"/>
  <c r="J1138" i="113"/>
  <c r="J1137" i="113"/>
  <c r="J1136" i="113"/>
  <c r="J1135" i="113"/>
  <c r="J1134" i="113"/>
  <c r="J1133" i="113"/>
  <c r="J1132" i="113"/>
  <c r="J1131" i="113"/>
  <c r="J1130" i="113"/>
  <c r="J1129" i="113"/>
  <c r="J1128" i="113"/>
  <c r="J1127" i="113"/>
  <c r="J1126" i="113"/>
  <c r="J1125" i="113"/>
  <c r="J1124" i="113"/>
  <c r="J1123" i="113"/>
  <c r="J1122" i="113"/>
  <c r="J1121" i="113"/>
  <c r="J1120" i="113"/>
  <c r="J1119" i="113"/>
  <c r="J1118" i="113"/>
  <c r="J1117" i="113"/>
  <c r="J1116" i="113"/>
  <c r="J1115" i="113"/>
  <c r="J1114" i="113"/>
  <c r="J1113" i="113"/>
  <c r="J1112" i="113"/>
  <c r="J1111" i="113"/>
  <c r="J1110" i="113"/>
  <c r="J1109" i="113"/>
  <c r="J1108" i="113"/>
  <c r="J1107" i="113"/>
  <c r="J1106" i="113"/>
  <c r="J1105" i="113"/>
  <c r="J1104" i="113"/>
  <c r="J1103" i="113"/>
  <c r="J1102" i="113"/>
  <c r="J1101" i="113"/>
  <c r="J1100" i="113"/>
  <c r="J1099" i="113"/>
  <c r="J1098" i="113"/>
  <c r="J1097" i="113"/>
  <c r="J1096" i="113"/>
  <c r="J1095" i="113"/>
  <c r="J1094" i="113"/>
  <c r="J1093" i="113"/>
  <c r="J1092" i="113"/>
  <c r="J1091" i="113"/>
  <c r="J1090" i="113"/>
  <c r="J1089" i="113"/>
  <c r="J1088" i="113"/>
  <c r="J1087" i="113"/>
  <c r="J1086" i="113"/>
  <c r="J1085" i="113"/>
  <c r="J1084" i="113"/>
  <c r="J1083" i="113"/>
  <c r="J1082" i="113"/>
  <c r="J1081" i="113"/>
  <c r="J1080" i="113"/>
  <c r="J1079" i="113"/>
  <c r="J1078" i="113"/>
  <c r="J1077" i="113"/>
  <c r="J1076" i="113"/>
  <c r="J1075" i="113"/>
  <c r="J1074" i="113"/>
  <c r="J1073" i="113"/>
  <c r="J1072" i="113"/>
  <c r="J1071" i="113"/>
  <c r="J1070" i="113"/>
  <c r="J1069" i="113"/>
  <c r="J1068" i="113"/>
  <c r="J1067" i="113"/>
  <c r="J1066" i="113"/>
  <c r="J1065" i="113"/>
  <c r="J1064" i="113"/>
  <c r="J1063" i="113"/>
  <c r="J1062" i="113"/>
  <c r="J1061" i="113"/>
  <c r="J1060" i="113"/>
  <c r="J1059" i="113"/>
  <c r="J1058" i="113"/>
  <c r="J1057" i="113"/>
  <c r="J1056" i="113"/>
  <c r="J1055" i="113"/>
  <c r="J1054" i="113"/>
  <c r="J1053" i="113"/>
  <c r="J1052" i="113"/>
  <c r="J1051" i="113"/>
  <c r="J1050" i="113"/>
  <c r="J1049" i="113"/>
  <c r="J1048" i="113"/>
  <c r="J1047" i="113"/>
  <c r="J1046" i="113"/>
  <c r="J1045" i="113"/>
  <c r="J1044" i="113"/>
  <c r="J1043" i="113"/>
  <c r="J1042" i="113"/>
  <c r="J1041" i="113"/>
  <c r="J1040" i="113"/>
  <c r="J1039" i="113"/>
  <c r="J1038" i="113"/>
  <c r="J1037" i="113"/>
  <c r="J1036" i="113"/>
  <c r="J1035" i="113"/>
  <c r="J1034" i="113"/>
  <c r="J1033" i="113"/>
  <c r="J1032" i="113"/>
  <c r="J1031" i="113"/>
  <c r="J1030" i="113"/>
  <c r="J1029" i="113"/>
  <c r="J1028" i="113"/>
  <c r="J1027" i="113"/>
  <c r="J1026" i="113"/>
  <c r="J1025" i="113"/>
  <c r="J1024" i="113"/>
  <c r="J1023" i="113"/>
  <c r="J1022" i="113"/>
  <c r="J1021" i="113"/>
  <c r="J1020" i="113"/>
  <c r="J1019" i="113"/>
  <c r="J1018" i="113"/>
  <c r="J1017" i="113"/>
  <c r="J1016" i="113"/>
  <c r="J1015" i="113"/>
  <c r="J1014" i="113"/>
  <c r="J1013" i="113"/>
  <c r="J1012" i="113"/>
  <c r="J1011" i="113"/>
  <c r="J1010" i="113"/>
  <c r="J1009" i="113"/>
  <c r="J1008" i="113"/>
  <c r="J1007" i="113"/>
  <c r="J1006" i="113"/>
  <c r="J1005" i="113"/>
  <c r="J1004" i="113"/>
  <c r="J1003" i="113"/>
  <c r="J1002" i="113"/>
  <c r="J1001" i="113"/>
  <c r="J1000" i="113"/>
  <c r="J999" i="113"/>
  <c r="J998" i="113"/>
  <c r="J997" i="113"/>
  <c r="J996" i="113"/>
  <c r="J995" i="113"/>
  <c r="J994" i="113"/>
  <c r="J993" i="113"/>
  <c r="J992" i="113"/>
  <c r="J991" i="113"/>
  <c r="J990" i="113"/>
  <c r="J989" i="113"/>
  <c r="J988" i="113"/>
  <c r="J987" i="113"/>
  <c r="J986" i="113"/>
  <c r="J985" i="113"/>
  <c r="J984" i="113"/>
  <c r="J983" i="113"/>
  <c r="J982" i="113"/>
  <c r="J981" i="113"/>
  <c r="J980" i="113"/>
  <c r="J979" i="113"/>
  <c r="J978" i="113"/>
  <c r="J977" i="113"/>
  <c r="J976" i="113"/>
  <c r="J975" i="113"/>
  <c r="J974" i="113"/>
  <c r="J973" i="113"/>
  <c r="J972" i="113"/>
  <c r="J971" i="113"/>
  <c r="J970" i="113"/>
  <c r="J969" i="113"/>
  <c r="J968" i="113"/>
  <c r="J967" i="113"/>
  <c r="J966" i="113"/>
  <c r="J965" i="113"/>
  <c r="J964" i="113"/>
  <c r="J963" i="113"/>
  <c r="J962" i="113"/>
  <c r="J961" i="113"/>
  <c r="J960" i="113"/>
  <c r="J959" i="113"/>
  <c r="J958" i="113"/>
  <c r="J957" i="113"/>
  <c r="J956" i="113"/>
  <c r="J955" i="113"/>
  <c r="J954" i="113"/>
  <c r="J953" i="113"/>
  <c r="J952" i="113"/>
  <c r="J951" i="113"/>
  <c r="J950" i="113"/>
  <c r="J949" i="113"/>
  <c r="J948" i="113"/>
  <c r="J947" i="113"/>
  <c r="J946" i="113"/>
  <c r="J945" i="113"/>
  <c r="J944" i="113"/>
  <c r="J943" i="113"/>
  <c r="J942" i="113"/>
  <c r="J941" i="113"/>
  <c r="J940" i="113"/>
  <c r="J939" i="113"/>
  <c r="J938" i="113"/>
  <c r="J937" i="113"/>
  <c r="J936" i="113"/>
  <c r="J935" i="113"/>
  <c r="J934" i="113"/>
  <c r="J933" i="113"/>
  <c r="J932" i="113"/>
  <c r="J931" i="113"/>
  <c r="J930" i="113"/>
  <c r="J929" i="113"/>
  <c r="J928" i="113"/>
  <c r="J927" i="113"/>
  <c r="J926" i="113"/>
  <c r="J925" i="113"/>
  <c r="J924" i="113"/>
  <c r="J923" i="113"/>
  <c r="J922" i="113"/>
  <c r="J921" i="113"/>
  <c r="J920" i="113"/>
  <c r="J919" i="113"/>
  <c r="J918" i="113"/>
  <c r="J917" i="113"/>
  <c r="J916" i="113"/>
  <c r="J915" i="113"/>
  <c r="J914" i="113"/>
  <c r="J913" i="113"/>
  <c r="J912" i="113"/>
  <c r="J911" i="113"/>
  <c r="J910" i="113"/>
  <c r="J909" i="113"/>
  <c r="J908" i="113"/>
  <c r="J907" i="113"/>
  <c r="J906" i="113"/>
  <c r="J905" i="113"/>
  <c r="J904" i="113"/>
  <c r="J903" i="113"/>
  <c r="J902" i="113"/>
  <c r="J901" i="113"/>
  <c r="J900" i="113"/>
  <c r="J899" i="113"/>
  <c r="J898" i="113"/>
  <c r="J897" i="113"/>
  <c r="J896" i="113"/>
  <c r="J895" i="113"/>
  <c r="J894" i="113"/>
  <c r="J893" i="113"/>
  <c r="J892" i="113"/>
  <c r="J891" i="113"/>
  <c r="J890" i="113"/>
  <c r="J889" i="113"/>
  <c r="J888" i="113"/>
  <c r="J887" i="113"/>
  <c r="J886" i="113"/>
  <c r="J885" i="113"/>
  <c r="J884" i="113"/>
  <c r="J883" i="113"/>
  <c r="J882" i="113"/>
  <c r="J881" i="113"/>
  <c r="J880" i="113"/>
  <c r="J879" i="113"/>
  <c r="J878" i="113"/>
  <c r="J877" i="113"/>
  <c r="J876" i="113"/>
  <c r="J875" i="113"/>
  <c r="J874" i="113"/>
  <c r="J873" i="113"/>
  <c r="J872" i="113"/>
  <c r="J871" i="113"/>
  <c r="J870" i="113"/>
  <c r="J869" i="113"/>
  <c r="J868" i="113"/>
  <c r="J867" i="113"/>
  <c r="J866" i="113"/>
  <c r="J865" i="113"/>
  <c r="J864" i="113"/>
  <c r="J863" i="113"/>
  <c r="J862" i="113"/>
  <c r="J861" i="113"/>
  <c r="J860" i="113"/>
  <c r="J859" i="113"/>
  <c r="J858" i="113"/>
  <c r="J857" i="113"/>
  <c r="J856" i="113"/>
  <c r="J855" i="113"/>
  <c r="J854" i="113"/>
  <c r="J853" i="113"/>
  <c r="J852" i="113"/>
  <c r="J851" i="113"/>
  <c r="J850" i="113"/>
  <c r="J849" i="113"/>
  <c r="J848" i="113"/>
  <c r="J847" i="113"/>
  <c r="J846" i="113"/>
  <c r="J845" i="113"/>
  <c r="J844" i="113"/>
  <c r="J843" i="113"/>
  <c r="J842" i="113"/>
  <c r="J841" i="113"/>
  <c r="J840" i="113"/>
  <c r="J839" i="113"/>
  <c r="J838" i="113"/>
  <c r="J837" i="113"/>
  <c r="J836" i="113"/>
  <c r="J835" i="113"/>
  <c r="J834" i="113"/>
  <c r="J833" i="113"/>
  <c r="J832" i="113"/>
  <c r="J831" i="113"/>
  <c r="J830" i="113"/>
  <c r="J829" i="113"/>
  <c r="J828" i="113"/>
  <c r="J827" i="113"/>
  <c r="J826" i="113"/>
  <c r="J825" i="113"/>
  <c r="J824" i="113"/>
  <c r="J823" i="113"/>
  <c r="J822" i="113"/>
  <c r="J821" i="113"/>
  <c r="J820" i="113"/>
  <c r="J819" i="113"/>
  <c r="J818" i="113"/>
  <c r="J817" i="113"/>
  <c r="J816" i="113"/>
  <c r="J815" i="113"/>
  <c r="J814" i="113"/>
  <c r="J813" i="113"/>
  <c r="J812" i="113"/>
  <c r="J811" i="113"/>
  <c r="J810" i="113"/>
  <c r="J809" i="113"/>
  <c r="J808" i="113"/>
  <c r="J807" i="113"/>
  <c r="J806" i="113"/>
  <c r="J805" i="113"/>
  <c r="J804" i="113"/>
  <c r="J803" i="113"/>
  <c r="J802" i="113"/>
  <c r="J801" i="113"/>
  <c r="J800" i="113"/>
  <c r="J799" i="113"/>
  <c r="J798" i="113"/>
  <c r="J797" i="113"/>
  <c r="J796" i="113"/>
  <c r="J795" i="113"/>
  <c r="J794" i="113"/>
  <c r="J793" i="113"/>
  <c r="J792" i="113"/>
  <c r="J791" i="113"/>
  <c r="J790" i="113"/>
  <c r="J789" i="113"/>
  <c r="J788" i="113"/>
  <c r="J787" i="113"/>
  <c r="J786" i="113"/>
  <c r="J785" i="113"/>
  <c r="J784" i="113"/>
  <c r="J783" i="113"/>
  <c r="J782" i="113"/>
  <c r="J781" i="113"/>
  <c r="J780" i="113"/>
  <c r="J779" i="113"/>
  <c r="J778" i="113"/>
  <c r="J777" i="113"/>
  <c r="J776" i="113"/>
  <c r="J775" i="113"/>
  <c r="J774" i="113"/>
  <c r="J773" i="113"/>
  <c r="J772" i="113"/>
  <c r="J771" i="113"/>
  <c r="J770" i="113"/>
  <c r="J769" i="113"/>
  <c r="J768" i="113"/>
  <c r="J767" i="113"/>
  <c r="J766" i="113"/>
  <c r="J765" i="113"/>
  <c r="J764" i="113"/>
  <c r="J763" i="113"/>
  <c r="J762" i="113"/>
  <c r="J761" i="113"/>
  <c r="J760" i="113"/>
  <c r="J759" i="113"/>
  <c r="J758" i="113"/>
  <c r="J757" i="113"/>
  <c r="J756" i="113"/>
  <c r="J755" i="113"/>
  <c r="J754" i="113"/>
  <c r="J753" i="113"/>
  <c r="J752" i="113"/>
  <c r="J751" i="113"/>
  <c r="J750" i="113"/>
  <c r="J749" i="113"/>
  <c r="J748" i="113"/>
  <c r="J747" i="113"/>
  <c r="J746" i="113"/>
  <c r="J745" i="113"/>
  <c r="J744" i="113"/>
  <c r="J743" i="113"/>
  <c r="J742" i="113"/>
  <c r="J741" i="113"/>
  <c r="J740" i="113"/>
  <c r="J739" i="113"/>
  <c r="J738" i="113"/>
  <c r="J737" i="113"/>
  <c r="J736" i="113"/>
  <c r="J735" i="113"/>
  <c r="J734" i="113"/>
  <c r="J733" i="113"/>
  <c r="J732" i="113"/>
  <c r="J731" i="113"/>
  <c r="J730" i="113"/>
  <c r="J729" i="113"/>
  <c r="J728" i="113"/>
  <c r="J727" i="113"/>
  <c r="J726" i="113"/>
  <c r="J725" i="113"/>
  <c r="J724" i="113"/>
  <c r="J723" i="113"/>
  <c r="J722" i="113"/>
  <c r="J721" i="113"/>
  <c r="J720" i="113"/>
  <c r="J719" i="113"/>
  <c r="J718" i="113"/>
  <c r="J717" i="113"/>
  <c r="J716" i="113"/>
  <c r="J715" i="113"/>
  <c r="J714" i="113"/>
  <c r="J713" i="113"/>
  <c r="J712" i="113"/>
  <c r="J711" i="113"/>
  <c r="J710" i="113"/>
  <c r="J709" i="113"/>
  <c r="J708" i="113"/>
  <c r="J707" i="113"/>
  <c r="J706" i="113"/>
  <c r="J705" i="113"/>
  <c r="J704" i="113"/>
  <c r="J703" i="113"/>
  <c r="J702" i="113"/>
  <c r="J701" i="113"/>
  <c r="J700" i="113"/>
  <c r="J699" i="113"/>
  <c r="J698" i="113"/>
  <c r="J697" i="113"/>
  <c r="J696" i="113"/>
  <c r="J695" i="113"/>
  <c r="J694" i="113"/>
  <c r="J693" i="113"/>
  <c r="J692" i="113"/>
  <c r="J691" i="113"/>
  <c r="J690" i="113"/>
  <c r="J689" i="113"/>
  <c r="J688" i="113"/>
  <c r="J687" i="113"/>
  <c r="J686" i="113"/>
  <c r="J685" i="113"/>
  <c r="J684" i="113"/>
  <c r="J683" i="113"/>
  <c r="J682" i="113"/>
  <c r="J681" i="113"/>
  <c r="J680" i="113"/>
  <c r="J679" i="113"/>
  <c r="J678" i="113"/>
  <c r="J677" i="113"/>
  <c r="J676" i="113"/>
  <c r="J675" i="113"/>
  <c r="J674" i="113"/>
  <c r="J673" i="113"/>
  <c r="J672" i="113"/>
  <c r="J671" i="113"/>
  <c r="J670" i="113"/>
  <c r="J669" i="113"/>
  <c r="J668" i="113"/>
  <c r="J667" i="113"/>
  <c r="J666" i="113"/>
  <c r="J665" i="113"/>
  <c r="J664" i="113"/>
  <c r="J663" i="113"/>
  <c r="J662" i="113"/>
  <c r="J661" i="113"/>
  <c r="J660" i="113"/>
  <c r="J659" i="113"/>
  <c r="J658" i="113"/>
  <c r="J657" i="113"/>
  <c r="J656" i="113"/>
  <c r="J655" i="113"/>
  <c r="J654" i="113"/>
  <c r="J653" i="113"/>
  <c r="J652" i="113"/>
  <c r="J651" i="113"/>
  <c r="J650" i="113"/>
  <c r="J649" i="113"/>
  <c r="J648" i="113"/>
  <c r="J647" i="113"/>
  <c r="J646" i="113"/>
  <c r="J645" i="113"/>
  <c r="J644" i="113"/>
  <c r="J643" i="113"/>
  <c r="J642" i="113"/>
  <c r="J641" i="113"/>
  <c r="J640" i="113"/>
  <c r="J639" i="113"/>
  <c r="J638" i="113"/>
  <c r="J637" i="113"/>
  <c r="J636" i="113"/>
  <c r="J635" i="113"/>
  <c r="J634" i="113"/>
  <c r="J633" i="113"/>
  <c r="J632" i="113"/>
  <c r="J631" i="113"/>
  <c r="J630" i="113"/>
  <c r="J629" i="113"/>
  <c r="J628" i="113"/>
  <c r="J627" i="113"/>
  <c r="J626" i="113"/>
  <c r="J625" i="113"/>
  <c r="J624" i="113"/>
  <c r="J623" i="113"/>
  <c r="J622" i="113"/>
  <c r="J621" i="113"/>
  <c r="J620" i="113"/>
  <c r="J619" i="113"/>
  <c r="J618" i="113"/>
  <c r="J617" i="113"/>
  <c r="J616" i="113"/>
  <c r="J615" i="113"/>
  <c r="J614" i="113"/>
  <c r="J613" i="113"/>
  <c r="J612" i="113"/>
  <c r="J611" i="113"/>
  <c r="J610" i="113"/>
  <c r="J609" i="113"/>
  <c r="J608" i="113"/>
  <c r="J607" i="113"/>
  <c r="J606" i="113"/>
  <c r="J605" i="113"/>
  <c r="J604" i="113"/>
  <c r="J603" i="113"/>
  <c r="J602" i="113"/>
  <c r="J601" i="113"/>
  <c r="J600" i="113"/>
  <c r="J599" i="113"/>
  <c r="J598" i="113"/>
  <c r="J597" i="113"/>
  <c r="J596" i="113"/>
  <c r="J595" i="113"/>
  <c r="J594" i="113"/>
  <c r="J593" i="113"/>
  <c r="J592" i="113"/>
  <c r="J591" i="113"/>
  <c r="J590" i="113"/>
  <c r="J589" i="113"/>
  <c r="J588" i="113"/>
  <c r="J587" i="113"/>
  <c r="J586" i="113"/>
  <c r="J585" i="113"/>
  <c r="J584" i="113"/>
  <c r="J583" i="113"/>
  <c r="J582" i="113"/>
  <c r="J581" i="113"/>
  <c r="J580" i="113"/>
  <c r="J579" i="113"/>
  <c r="J578" i="113"/>
  <c r="J577" i="113"/>
  <c r="J576" i="113"/>
  <c r="J575" i="113"/>
  <c r="J574" i="113"/>
  <c r="J573" i="113"/>
  <c r="J572" i="113"/>
  <c r="J571" i="113"/>
  <c r="J570" i="113"/>
  <c r="J569" i="113"/>
  <c r="J568" i="113"/>
  <c r="J567" i="113"/>
  <c r="J566" i="113"/>
  <c r="J565" i="113"/>
  <c r="J564" i="113"/>
  <c r="J563" i="113"/>
  <c r="J562" i="113"/>
  <c r="J561" i="113"/>
  <c r="J560" i="113"/>
  <c r="J559" i="113"/>
  <c r="J558" i="113"/>
  <c r="J557" i="113"/>
  <c r="J556" i="113"/>
  <c r="J555" i="113"/>
  <c r="J554" i="113"/>
  <c r="J553" i="113"/>
  <c r="J552" i="113"/>
  <c r="J551" i="113"/>
  <c r="J550" i="113"/>
  <c r="J549" i="113"/>
  <c r="J548" i="113"/>
  <c r="J547" i="113"/>
  <c r="J546" i="113"/>
  <c r="J545" i="113"/>
  <c r="J544" i="113"/>
  <c r="J543" i="113"/>
  <c r="J542" i="113"/>
  <c r="J541" i="113"/>
  <c r="J540" i="113"/>
  <c r="J539" i="113"/>
  <c r="J538" i="113"/>
  <c r="J537" i="113"/>
  <c r="J536" i="113"/>
  <c r="J535" i="113"/>
  <c r="J534" i="113"/>
  <c r="J533" i="113"/>
  <c r="J532" i="113"/>
  <c r="J531" i="113"/>
  <c r="J530" i="113"/>
  <c r="J529" i="113"/>
  <c r="J528" i="113"/>
  <c r="J527" i="113"/>
  <c r="J526" i="113"/>
  <c r="J525" i="113"/>
  <c r="J524" i="113"/>
  <c r="J523" i="113"/>
  <c r="J522" i="113"/>
  <c r="J521" i="113"/>
  <c r="J520" i="113"/>
  <c r="J519" i="113"/>
  <c r="J518" i="113"/>
  <c r="J517" i="113"/>
  <c r="J516" i="113"/>
  <c r="J515" i="113"/>
  <c r="J514" i="113"/>
  <c r="J513" i="113"/>
  <c r="J512" i="113"/>
  <c r="J511" i="113"/>
  <c r="J510" i="113"/>
  <c r="J509" i="113"/>
  <c r="J508" i="113"/>
  <c r="J507" i="113"/>
  <c r="J506" i="113"/>
  <c r="J505" i="113"/>
  <c r="J504" i="113"/>
  <c r="J503" i="113"/>
  <c r="J502" i="113"/>
  <c r="J501" i="113"/>
  <c r="J500" i="113"/>
  <c r="J499" i="113"/>
  <c r="J498" i="113"/>
  <c r="J497" i="113"/>
  <c r="J496" i="113"/>
  <c r="J495" i="113"/>
  <c r="J494" i="113"/>
  <c r="J493" i="113"/>
  <c r="J492" i="113"/>
  <c r="J491" i="113"/>
  <c r="J490" i="113"/>
  <c r="J489" i="113"/>
  <c r="J488" i="113"/>
  <c r="J487" i="113"/>
  <c r="J486" i="113"/>
  <c r="J485" i="113"/>
  <c r="J484" i="113"/>
  <c r="J483" i="113"/>
  <c r="J482" i="113"/>
  <c r="J481" i="113"/>
  <c r="J480" i="113"/>
  <c r="J479" i="113"/>
  <c r="J478" i="113"/>
  <c r="J477" i="113"/>
  <c r="J476" i="113"/>
  <c r="J475" i="113"/>
  <c r="J474" i="113"/>
  <c r="J473" i="113"/>
  <c r="J472" i="113"/>
  <c r="J471" i="113"/>
  <c r="J470" i="113"/>
  <c r="J469" i="113"/>
  <c r="J468" i="113"/>
  <c r="J467" i="113"/>
  <c r="J466" i="113"/>
  <c r="J465" i="113"/>
  <c r="J464" i="113"/>
  <c r="J463" i="113"/>
  <c r="J462" i="113"/>
  <c r="J461" i="113"/>
  <c r="J460" i="113"/>
  <c r="J459" i="113"/>
  <c r="J458" i="113"/>
  <c r="J457" i="113"/>
  <c r="J456" i="113"/>
  <c r="J455" i="113"/>
  <c r="J454" i="113"/>
  <c r="J453" i="113"/>
  <c r="J452" i="113"/>
  <c r="J451" i="113"/>
  <c r="J450" i="113"/>
  <c r="J449" i="113"/>
  <c r="J448" i="113"/>
  <c r="J447" i="113"/>
  <c r="J446" i="113"/>
  <c r="J445" i="113"/>
  <c r="J444" i="113"/>
  <c r="J443" i="113"/>
  <c r="J442" i="113"/>
  <c r="J441" i="113"/>
  <c r="J440" i="113"/>
  <c r="J439" i="113"/>
  <c r="J438" i="113"/>
  <c r="J437" i="113"/>
  <c r="J436" i="113"/>
  <c r="J435" i="113"/>
  <c r="J434" i="113"/>
  <c r="J433" i="113"/>
  <c r="J432" i="113"/>
  <c r="J431" i="113"/>
  <c r="J430" i="113"/>
  <c r="J429" i="113"/>
  <c r="J428" i="113"/>
  <c r="J427" i="113"/>
  <c r="J426" i="113"/>
  <c r="J425" i="113"/>
  <c r="J424" i="113"/>
  <c r="J423" i="113"/>
  <c r="J422" i="113"/>
  <c r="J421" i="113"/>
  <c r="J420" i="113"/>
  <c r="J419" i="113"/>
  <c r="J418" i="113"/>
  <c r="J417" i="113"/>
  <c r="J416" i="113"/>
  <c r="J415" i="113"/>
  <c r="J414" i="113"/>
  <c r="J413" i="113"/>
  <c r="J412" i="113"/>
  <c r="J411" i="113"/>
  <c r="J410" i="113"/>
  <c r="J409" i="113"/>
  <c r="J408" i="113"/>
  <c r="J407" i="113"/>
  <c r="J406" i="113"/>
  <c r="J405" i="113"/>
  <c r="J404" i="113"/>
  <c r="J403" i="113"/>
  <c r="J402" i="113"/>
  <c r="J401" i="113"/>
  <c r="J400" i="113"/>
  <c r="J399" i="113"/>
  <c r="J398" i="113"/>
  <c r="J397" i="113"/>
  <c r="J396" i="113"/>
  <c r="J395" i="113"/>
  <c r="J394" i="113"/>
  <c r="J393" i="113"/>
  <c r="J392" i="113"/>
  <c r="J391" i="113"/>
  <c r="J390" i="113"/>
  <c r="J389" i="113"/>
  <c r="J388" i="113"/>
  <c r="J387" i="113"/>
  <c r="J386" i="113"/>
  <c r="J385" i="113"/>
  <c r="J384" i="113"/>
  <c r="J383" i="113"/>
  <c r="J382" i="113"/>
  <c r="J381" i="113"/>
  <c r="J380" i="113"/>
  <c r="J379" i="113"/>
  <c r="J378" i="113"/>
  <c r="J377" i="113"/>
  <c r="J376" i="113"/>
  <c r="J375" i="113"/>
  <c r="J374" i="113"/>
  <c r="J373" i="113"/>
  <c r="J372" i="113"/>
  <c r="J371" i="113"/>
  <c r="J370" i="113"/>
  <c r="J369" i="113"/>
  <c r="J368" i="113"/>
  <c r="J367" i="113"/>
  <c r="J366" i="113"/>
  <c r="J365" i="113"/>
  <c r="J364" i="113"/>
  <c r="J363" i="113"/>
  <c r="J362" i="113"/>
  <c r="J361" i="113"/>
  <c r="J360" i="113"/>
  <c r="J359" i="113"/>
  <c r="J358" i="113"/>
  <c r="J357" i="113"/>
  <c r="J356" i="113"/>
  <c r="J355" i="113"/>
  <c r="J354" i="113"/>
  <c r="J353" i="113"/>
  <c r="J352" i="113"/>
  <c r="J351" i="113"/>
  <c r="J350" i="113"/>
  <c r="J349" i="113"/>
  <c r="J348" i="113"/>
  <c r="J347" i="113"/>
  <c r="J346" i="113"/>
  <c r="J345" i="113"/>
  <c r="J344" i="113"/>
  <c r="J343" i="113"/>
  <c r="J342" i="113"/>
  <c r="J341" i="113"/>
  <c r="J340" i="113"/>
  <c r="J339" i="113"/>
  <c r="J338" i="113"/>
  <c r="J337" i="113"/>
  <c r="J336" i="113"/>
  <c r="J335" i="113"/>
  <c r="J334" i="113"/>
  <c r="J333" i="113"/>
  <c r="J332" i="113"/>
  <c r="J331" i="113"/>
  <c r="J330" i="113"/>
  <c r="J329" i="113"/>
  <c r="J328" i="113"/>
  <c r="J327" i="113"/>
  <c r="J326" i="113"/>
  <c r="J325" i="113"/>
  <c r="J324" i="113"/>
  <c r="J323" i="113"/>
  <c r="J322" i="113"/>
  <c r="J321" i="113"/>
  <c r="J320" i="113"/>
  <c r="J319" i="113"/>
  <c r="J318" i="113"/>
  <c r="J317" i="113"/>
  <c r="J316" i="113"/>
  <c r="J315" i="113"/>
  <c r="J314" i="113"/>
  <c r="J313" i="113"/>
  <c r="J312" i="113"/>
  <c r="J311" i="113"/>
  <c r="J310" i="113"/>
  <c r="J309" i="113"/>
  <c r="J308" i="113"/>
  <c r="J307" i="113"/>
  <c r="J306" i="113"/>
  <c r="J305" i="113"/>
  <c r="J304" i="113"/>
  <c r="J303" i="113"/>
  <c r="J302" i="113"/>
  <c r="J301" i="113"/>
  <c r="J300" i="113"/>
  <c r="J299" i="113"/>
  <c r="J298" i="113"/>
  <c r="J297" i="113"/>
  <c r="J296" i="113"/>
  <c r="J295" i="113"/>
  <c r="J294" i="113"/>
  <c r="J293" i="113"/>
  <c r="J292" i="113"/>
  <c r="J291" i="113"/>
  <c r="J290" i="113"/>
  <c r="J289" i="113"/>
  <c r="J288" i="113"/>
  <c r="J287" i="113"/>
  <c r="J286" i="113"/>
  <c r="J285" i="113"/>
  <c r="J284" i="113"/>
  <c r="J283" i="113"/>
  <c r="J282" i="113"/>
  <c r="J281" i="113"/>
  <c r="J280" i="113"/>
  <c r="J279" i="113"/>
  <c r="J278" i="113"/>
  <c r="J277" i="113"/>
  <c r="J276" i="113"/>
  <c r="J275" i="113"/>
  <c r="J274" i="113"/>
  <c r="J273" i="113"/>
  <c r="J272" i="113"/>
  <c r="J271" i="113"/>
  <c r="J270" i="113"/>
  <c r="J269" i="113"/>
  <c r="J268" i="113"/>
  <c r="J267" i="113"/>
  <c r="J266" i="113"/>
  <c r="J265" i="113"/>
  <c r="J264" i="113"/>
  <c r="J263" i="113"/>
  <c r="J262" i="113"/>
  <c r="J261" i="113"/>
  <c r="J260" i="113"/>
  <c r="J259" i="113"/>
  <c r="J258" i="113"/>
  <c r="J257" i="113"/>
  <c r="J256" i="113"/>
  <c r="J255" i="113"/>
  <c r="J254" i="113"/>
  <c r="J253" i="113"/>
  <c r="J252" i="113"/>
  <c r="J251" i="113"/>
  <c r="J250" i="113"/>
  <c r="J249" i="113"/>
  <c r="J248" i="113"/>
  <c r="J247" i="113"/>
  <c r="J246" i="113"/>
  <c r="J245" i="113"/>
  <c r="J244" i="113"/>
  <c r="J243" i="113"/>
  <c r="J242" i="113"/>
  <c r="J241" i="113"/>
  <c r="J240" i="113"/>
  <c r="J239" i="113"/>
  <c r="J238" i="113"/>
  <c r="J237" i="113"/>
  <c r="J236" i="113"/>
  <c r="J235" i="113"/>
  <c r="J234" i="113"/>
  <c r="J233" i="113"/>
  <c r="J232" i="113"/>
  <c r="J231" i="113"/>
  <c r="J230" i="113"/>
  <c r="J229" i="113"/>
  <c r="J228" i="113"/>
  <c r="J227" i="113"/>
  <c r="J226" i="113"/>
  <c r="J225" i="113"/>
  <c r="J224" i="113"/>
  <c r="J223" i="113"/>
  <c r="J222" i="113"/>
  <c r="J221" i="113"/>
  <c r="J220" i="113"/>
  <c r="J219" i="113"/>
  <c r="J218" i="113"/>
  <c r="J217" i="113"/>
  <c r="J216" i="113"/>
  <c r="J215" i="113"/>
  <c r="J214" i="113"/>
  <c r="J213" i="113"/>
  <c r="J212" i="113"/>
  <c r="J211" i="113"/>
  <c r="J210" i="113"/>
  <c r="J209" i="113"/>
  <c r="J208" i="113"/>
  <c r="J207" i="113"/>
  <c r="J206" i="113"/>
  <c r="J205" i="113"/>
  <c r="J204" i="113"/>
  <c r="J203" i="113"/>
  <c r="J202" i="113"/>
  <c r="J201" i="113"/>
  <c r="J200" i="113"/>
  <c r="J199" i="113"/>
  <c r="J198" i="113"/>
  <c r="J197" i="113"/>
  <c r="J196" i="113"/>
  <c r="J195" i="113"/>
  <c r="J194" i="113"/>
  <c r="J193" i="113"/>
  <c r="J192" i="113"/>
  <c r="J191" i="113"/>
  <c r="J190" i="113"/>
  <c r="J189" i="113"/>
  <c r="J188" i="113"/>
  <c r="J187" i="113"/>
  <c r="J186" i="113"/>
  <c r="J185" i="113"/>
  <c r="J184" i="113"/>
  <c r="J183" i="113"/>
  <c r="J182" i="113"/>
  <c r="J181" i="113"/>
  <c r="J180" i="113"/>
  <c r="J179" i="113"/>
  <c r="J178" i="113"/>
  <c r="J177" i="113"/>
  <c r="J176" i="113"/>
  <c r="J175" i="113"/>
  <c r="J174" i="113"/>
  <c r="J173" i="113"/>
  <c r="J172" i="113"/>
  <c r="J171" i="113"/>
  <c r="J170" i="113"/>
  <c r="J169" i="113"/>
  <c r="J168" i="113"/>
  <c r="J167" i="113"/>
  <c r="J166" i="113"/>
  <c r="J165" i="113"/>
  <c r="J164" i="113"/>
  <c r="J163" i="113"/>
  <c r="J162" i="113"/>
  <c r="J161" i="113"/>
  <c r="J160" i="113"/>
  <c r="J159" i="113"/>
  <c r="J158" i="113"/>
  <c r="J157" i="113"/>
  <c r="J156" i="113"/>
  <c r="J155" i="113"/>
  <c r="J154" i="113"/>
  <c r="J153" i="113"/>
  <c r="J152" i="113"/>
  <c r="J151" i="113"/>
  <c r="J150" i="113"/>
  <c r="J149" i="113"/>
  <c r="J148" i="113"/>
  <c r="J147" i="113"/>
  <c r="J146" i="113"/>
  <c r="J145" i="113"/>
  <c r="J144" i="113"/>
  <c r="J143" i="113"/>
  <c r="J142" i="113"/>
  <c r="J141" i="113"/>
  <c r="J140" i="113"/>
  <c r="J139" i="113"/>
  <c r="J138" i="113"/>
  <c r="J137" i="113"/>
  <c r="J136" i="113"/>
  <c r="J135" i="113"/>
  <c r="J134" i="113"/>
  <c r="J133" i="113"/>
  <c r="J132" i="113"/>
  <c r="J131" i="113"/>
  <c r="J130" i="113"/>
  <c r="J129" i="113"/>
  <c r="J128" i="113"/>
  <c r="J127" i="113"/>
  <c r="J126" i="113"/>
  <c r="J125" i="113"/>
  <c r="J124" i="113"/>
  <c r="J123" i="113"/>
  <c r="J122" i="113"/>
  <c r="J121" i="113"/>
  <c r="J120" i="113"/>
  <c r="J119" i="113"/>
  <c r="J118" i="113"/>
  <c r="J117" i="113"/>
  <c r="J116" i="113"/>
  <c r="J115" i="113"/>
  <c r="J114" i="113"/>
  <c r="J113" i="113"/>
  <c r="J112" i="113"/>
  <c r="J111" i="113"/>
  <c r="J110" i="113"/>
  <c r="J109" i="113"/>
  <c r="J108" i="113"/>
  <c r="J107" i="113"/>
  <c r="J106" i="113"/>
  <c r="J105" i="113"/>
  <c r="J104" i="113"/>
  <c r="J103" i="113"/>
  <c r="J102" i="113"/>
  <c r="J101" i="113"/>
  <c r="J100" i="113"/>
  <c r="J99" i="113"/>
  <c r="J98" i="113"/>
  <c r="J97" i="113"/>
  <c r="J96" i="113"/>
  <c r="J95" i="113"/>
  <c r="J94" i="113"/>
  <c r="J93" i="113"/>
  <c r="J92" i="113"/>
  <c r="J91" i="113"/>
  <c r="J90" i="113"/>
  <c r="J89" i="113"/>
  <c r="J88" i="113"/>
  <c r="J87" i="113"/>
  <c r="J86" i="113"/>
  <c r="J85" i="113"/>
  <c r="J84" i="113"/>
  <c r="J83" i="113"/>
  <c r="J82" i="113"/>
  <c r="J81" i="113"/>
  <c r="J80" i="113"/>
  <c r="J79" i="113"/>
  <c r="J78" i="113"/>
  <c r="J77" i="113"/>
  <c r="J76" i="113"/>
  <c r="J75" i="113"/>
  <c r="J74" i="113"/>
  <c r="J73" i="113"/>
  <c r="J72" i="113"/>
  <c r="J71" i="113"/>
  <c r="J70" i="113"/>
  <c r="J69" i="113"/>
  <c r="J68" i="113"/>
  <c r="J67" i="113"/>
  <c r="J66" i="113"/>
  <c r="J65" i="113"/>
  <c r="J64" i="113"/>
  <c r="J63" i="113"/>
  <c r="J62" i="113"/>
  <c r="J61" i="113"/>
  <c r="J60" i="113"/>
  <c r="J59" i="113"/>
  <c r="J58" i="113"/>
  <c r="J57" i="113"/>
  <c r="J56" i="113"/>
  <c r="J55" i="113"/>
  <c r="J54" i="113"/>
  <c r="J53" i="113"/>
  <c r="J52" i="113"/>
  <c r="J51" i="113"/>
  <c r="J50" i="113"/>
  <c r="J49" i="113"/>
  <c r="J48" i="113"/>
  <c r="J47" i="113"/>
  <c r="J46" i="113"/>
  <c r="J45" i="113"/>
  <c r="J44" i="113"/>
  <c r="J43" i="113"/>
  <c r="J42" i="113"/>
  <c r="J41" i="113"/>
  <c r="J40" i="113"/>
  <c r="J39" i="113"/>
  <c r="J38" i="113"/>
  <c r="J37" i="113"/>
  <c r="J36" i="113"/>
  <c r="J35" i="113"/>
  <c r="J34" i="113"/>
  <c r="J33" i="113"/>
  <c r="J32" i="113"/>
  <c r="J31" i="113"/>
  <c r="J30" i="113"/>
  <c r="J29" i="113"/>
  <c r="J28" i="113"/>
  <c r="J27" i="113"/>
  <c r="J26" i="113"/>
  <c r="J25" i="113"/>
  <c r="J24" i="113"/>
  <c r="J23" i="113"/>
  <c r="J22" i="113"/>
  <c r="J21" i="113"/>
  <c r="J20" i="113"/>
  <c r="J19" i="113"/>
  <c r="J18" i="113"/>
  <c r="J17" i="113"/>
  <c r="J16" i="113"/>
  <c r="J15" i="113"/>
  <c r="D15" i="113"/>
  <c r="D16" i="113" s="1"/>
  <c r="D17" i="113" s="1"/>
  <c r="D18" i="113" s="1"/>
  <c r="D19" i="113" s="1"/>
  <c r="D20" i="113" s="1"/>
  <c r="D21" i="113" s="1"/>
  <c r="D22" i="113" s="1"/>
  <c r="D23" i="113" s="1"/>
  <c r="D24" i="113" s="1"/>
  <c r="D25" i="113" s="1"/>
  <c r="D26" i="113" s="1"/>
  <c r="D27" i="113" s="1"/>
  <c r="D28" i="113" s="1"/>
  <c r="D29" i="113" s="1"/>
  <c r="D30" i="113" s="1"/>
  <c r="D31" i="113" s="1"/>
  <c r="D32" i="113" s="1"/>
  <c r="D33" i="113" s="1"/>
  <c r="D34" i="113" s="1"/>
  <c r="D35" i="113" s="1"/>
  <c r="D36" i="113" s="1"/>
  <c r="D37" i="113" s="1"/>
  <c r="D38" i="113" s="1"/>
  <c r="D39" i="113" s="1"/>
  <c r="D40" i="113" s="1"/>
  <c r="D41" i="113" s="1"/>
  <c r="D42" i="113" s="1"/>
  <c r="D43" i="113" s="1"/>
  <c r="D44" i="113" s="1"/>
  <c r="D45" i="113" s="1"/>
  <c r="D46" i="113" s="1"/>
  <c r="D47" i="113" s="1"/>
  <c r="D48" i="113" s="1"/>
  <c r="D49" i="113" s="1"/>
  <c r="D50" i="113" s="1"/>
  <c r="D51" i="113" s="1"/>
  <c r="D52" i="113" s="1"/>
  <c r="D53" i="113" s="1"/>
  <c r="D54" i="113" s="1"/>
  <c r="D55" i="113" s="1"/>
  <c r="D56" i="113" s="1"/>
  <c r="D57" i="113" s="1"/>
  <c r="D58" i="113" s="1"/>
  <c r="D59" i="113" s="1"/>
  <c r="D60" i="113" s="1"/>
  <c r="D61" i="113" s="1"/>
  <c r="D62" i="113" s="1"/>
  <c r="D63" i="113" s="1"/>
  <c r="D64" i="113" s="1"/>
  <c r="D65" i="113" s="1"/>
  <c r="D66" i="113" s="1"/>
  <c r="D67" i="113" s="1"/>
  <c r="D68" i="113" s="1"/>
  <c r="D69" i="113" s="1"/>
  <c r="D70" i="113" s="1"/>
  <c r="D71" i="113" s="1"/>
  <c r="D72" i="113" s="1"/>
  <c r="D73" i="113" s="1"/>
  <c r="D74" i="113" s="1"/>
  <c r="D75" i="113" s="1"/>
  <c r="D76" i="113" s="1"/>
  <c r="D77" i="113" s="1"/>
  <c r="D78" i="113" s="1"/>
  <c r="D79" i="113" s="1"/>
  <c r="D80" i="113" s="1"/>
  <c r="D81" i="113" s="1"/>
  <c r="D82" i="113" s="1"/>
  <c r="D83" i="113" s="1"/>
  <c r="D84" i="113" s="1"/>
  <c r="D85" i="113" s="1"/>
  <c r="D86" i="113" s="1"/>
  <c r="D87" i="113" s="1"/>
  <c r="D88" i="113" s="1"/>
  <c r="D89" i="113" s="1"/>
  <c r="D90" i="113" s="1"/>
  <c r="D91" i="113" s="1"/>
  <c r="D92" i="113" s="1"/>
  <c r="D93" i="113" s="1"/>
  <c r="D94" i="113" s="1"/>
  <c r="D95" i="113" s="1"/>
  <c r="D96" i="113" s="1"/>
  <c r="D97" i="113" s="1"/>
  <c r="D98" i="113" s="1"/>
  <c r="D99" i="113" s="1"/>
  <c r="D100" i="113" s="1"/>
  <c r="D101" i="113" s="1"/>
  <c r="D102" i="113" s="1"/>
  <c r="D103" i="113" s="1"/>
  <c r="D104" i="113" s="1"/>
  <c r="D105" i="113" s="1"/>
  <c r="D106" i="113" s="1"/>
  <c r="D107" i="113" s="1"/>
  <c r="D108" i="113" s="1"/>
  <c r="D109" i="113" s="1"/>
  <c r="D110" i="113" s="1"/>
  <c r="D111" i="113" s="1"/>
  <c r="D112" i="113" s="1"/>
  <c r="D113" i="113" s="1"/>
  <c r="D114" i="113" s="1"/>
  <c r="D115" i="113" s="1"/>
  <c r="D116" i="113" s="1"/>
  <c r="D117" i="113" s="1"/>
  <c r="D118" i="113" s="1"/>
  <c r="D119" i="113" s="1"/>
  <c r="D120" i="113" s="1"/>
  <c r="D121" i="113" s="1"/>
  <c r="D122" i="113" s="1"/>
  <c r="D123" i="113" s="1"/>
  <c r="D124" i="113" s="1"/>
  <c r="D125" i="113" s="1"/>
  <c r="D126" i="113" s="1"/>
  <c r="D127" i="113" s="1"/>
  <c r="D128" i="113" s="1"/>
  <c r="D129" i="113" s="1"/>
  <c r="D130" i="113" s="1"/>
  <c r="D131" i="113" s="1"/>
  <c r="D132" i="113" s="1"/>
  <c r="D133" i="113" s="1"/>
  <c r="D134" i="113" s="1"/>
  <c r="D135" i="113" s="1"/>
  <c r="D136" i="113" s="1"/>
  <c r="D137" i="113" s="1"/>
  <c r="D138" i="113" s="1"/>
  <c r="D139" i="113" s="1"/>
  <c r="D140" i="113" s="1"/>
  <c r="D141" i="113" s="1"/>
  <c r="D142" i="113" s="1"/>
  <c r="D143" i="113" s="1"/>
  <c r="D144" i="113" s="1"/>
  <c r="D145" i="113" s="1"/>
  <c r="D146" i="113" s="1"/>
  <c r="D147" i="113" s="1"/>
  <c r="D148" i="113" s="1"/>
  <c r="D149" i="113" s="1"/>
  <c r="D150" i="113" s="1"/>
  <c r="D151" i="113" s="1"/>
  <c r="D152" i="113" s="1"/>
  <c r="D153" i="113" s="1"/>
  <c r="D154" i="113" s="1"/>
  <c r="D155" i="113" s="1"/>
  <c r="D156" i="113" s="1"/>
  <c r="D157" i="113" s="1"/>
  <c r="D158" i="113" s="1"/>
  <c r="D159" i="113" s="1"/>
  <c r="D160" i="113" s="1"/>
  <c r="D161" i="113" s="1"/>
  <c r="D162" i="113" s="1"/>
  <c r="D163" i="113" s="1"/>
  <c r="D164" i="113" s="1"/>
  <c r="D165" i="113" s="1"/>
  <c r="D166" i="113" s="1"/>
  <c r="D167" i="113" s="1"/>
  <c r="D168" i="113" s="1"/>
  <c r="D169" i="113" s="1"/>
  <c r="D170" i="113" s="1"/>
  <c r="D171" i="113" s="1"/>
  <c r="D172" i="113" s="1"/>
  <c r="D173" i="113" s="1"/>
  <c r="D174" i="113" s="1"/>
  <c r="D175" i="113" s="1"/>
  <c r="D176" i="113" s="1"/>
  <c r="D177" i="113" s="1"/>
  <c r="D178" i="113" s="1"/>
  <c r="D179" i="113" s="1"/>
  <c r="D180" i="113" s="1"/>
  <c r="D181" i="113" s="1"/>
  <c r="D182" i="113" s="1"/>
  <c r="D183" i="113" s="1"/>
  <c r="D184" i="113" s="1"/>
  <c r="D185" i="113" s="1"/>
  <c r="D186" i="113" s="1"/>
  <c r="D187" i="113" s="1"/>
  <c r="D188" i="113" s="1"/>
  <c r="D189" i="113" s="1"/>
  <c r="D190" i="113" s="1"/>
  <c r="D191" i="113" s="1"/>
  <c r="D192" i="113" s="1"/>
  <c r="D193" i="113" s="1"/>
  <c r="D194" i="113" s="1"/>
  <c r="D195" i="113" s="1"/>
  <c r="D196" i="113" s="1"/>
  <c r="D197" i="113" s="1"/>
  <c r="D198" i="113" s="1"/>
  <c r="D199" i="113" s="1"/>
  <c r="D200" i="113" s="1"/>
  <c r="D201" i="113" s="1"/>
  <c r="D202" i="113" s="1"/>
  <c r="D203" i="113" s="1"/>
  <c r="D204" i="113" s="1"/>
  <c r="D205" i="113" s="1"/>
  <c r="D206" i="113" s="1"/>
  <c r="D207" i="113" s="1"/>
  <c r="D208" i="113" s="1"/>
  <c r="D209" i="113" s="1"/>
  <c r="D210" i="113" s="1"/>
  <c r="D211" i="113" s="1"/>
  <c r="D212" i="113" s="1"/>
  <c r="D213" i="113" s="1"/>
  <c r="D214" i="113" s="1"/>
  <c r="D215" i="113" s="1"/>
  <c r="D216" i="113" s="1"/>
  <c r="D217" i="113" s="1"/>
  <c r="D218" i="113" s="1"/>
  <c r="D219" i="113" s="1"/>
  <c r="D220" i="113" s="1"/>
  <c r="D221" i="113" s="1"/>
  <c r="D222" i="113" s="1"/>
  <c r="D223" i="113" s="1"/>
  <c r="D224" i="113" s="1"/>
  <c r="D225" i="113" s="1"/>
  <c r="D226" i="113" s="1"/>
  <c r="D227" i="113" s="1"/>
  <c r="D228" i="113" s="1"/>
  <c r="D229" i="113" s="1"/>
  <c r="D230" i="113" s="1"/>
  <c r="D231" i="113" s="1"/>
  <c r="D232" i="113" s="1"/>
  <c r="D233" i="113" s="1"/>
  <c r="D234" i="113" s="1"/>
  <c r="D235" i="113" s="1"/>
  <c r="D236" i="113" s="1"/>
  <c r="D237" i="113" s="1"/>
  <c r="D238" i="113" s="1"/>
  <c r="D239" i="113" s="1"/>
  <c r="D240" i="113" s="1"/>
  <c r="D241" i="113" s="1"/>
  <c r="D242" i="113" s="1"/>
  <c r="D243" i="113" s="1"/>
  <c r="D244" i="113" s="1"/>
  <c r="D245" i="113" s="1"/>
  <c r="D246" i="113" s="1"/>
  <c r="D247" i="113" s="1"/>
  <c r="D248" i="113" s="1"/>
  <c r="D249" i="113" s="1"/>
  <c r="D250" i="113" s="1"/>
  <c r="D251" i="113" s="1"/>
  <c r="D252" i="113" s="1"/>
  <c r="D253" i="113" s="1"/>
  <c r="D254" i="113" s="1"/>
  <c r="D255" i="113" s="1"/>
  <c r="D256" i="113" s="1"/>
  <c r="D257" i="113" s="1"/>
  <c r="D258" i="113" s="1"/>
  <c r="D259" i="113" s="1"/>
  <c r="D260" i="113" s="1"/>
  <c r="D261" i="113" s="1"/>
  <c r="D262" i="113" s="1"/>
  <c r="D263" i="113" s="1"/>
  <c r="D264" i="113" s="1"/>
  <c r="D265" i="113" s="1"/>
  <c r="D266" i="113" s="1"/>
  <c r="D267" i="113" s="1"/>
  <c r="D268" i="113" s="1"/>
  <c r="D269" i="113" s="1"/>
  <c r="D270" i="113" s="1"/>
  <c r="D271" i="113" s="1"/>
  <c r="D272" i="113" s="1"/>
  <c r="D273" i="113" s="1"/>
  <c r="D274" i="113" s="1"/>
  <c r="D275" i="113" s="1"/>
  <c r="D276" i="113" s="1"/>
  <c r="D277" i="113" s="1"/>
  <c r="D278" i="113" s="1"/>
  <c r="D279" i="113" s="1"/>
  <c r="D280" i="113" s="1"/>
  <c r="D281" i="113" s="1"/>
  <c r="D282" i="113" s="1"/>
  <c r="D283" i="113" s="1"/>
  <c r="D284" i="113" s="1"/>
  <c r="D285" i="113" s="1"/>
  <c r="D286" i="113" s="1"/>
  <c r="D287" i="113" s="1"/>
  <c r="D288" i="113" s="1"/>
  <c r="D289" i="113" s="1"/>
  <c r="D290" i="113" s="1"/>
  <c r="D291" i="113" s="1"/>
  <c r="D292" i="113" s="1"/>
  <c r="D293" i="113" s="1"/>
  <c r="D294" i="113" s="1"/>
  <c r="D295" i="113" s="1"/>
  <c r="D296" i="113" s="1"/>
  <c r="D297" i="113" s="1"/>
  <c r="D298" i="113" s="1"/>
  <c r="D299" i="113" s="1"/>
  <c r="D300" i="113" s="1"/>
  <c r="D301" i="113" s="1"/>
  <c r="D302" i="113" s="1"/>
  <c r="D303" i="113" s="1"/>
  <c r="D304" i="113" s="1"/>
  <c r="D305" i="113" s="1"/>
  <c r="D306" i="113" s="1"/>
  <c r="D307" i="113" s="1"/>
  <c r="D308" i="113" s="1"/>
  <c r="D309" i="113" s="1"/>
  <c r="D310" i="113" s="1"/>
  <c r="D311" i="113" s="1"/>
  <c r="D312" i="113" s="1"/>
  <c r="D313" i="113" s="1"/>
  <c r="D314" i="113" s="1"/>
  <c r="D315" i="113" s="1"/>
  <c r="D316" i="113" s="1"/>
  <c r="D317" i="113" s="1"/>
  <c r="D318" i="113" s="1"/>
  <c r="D319" i="113" s="1"/>
  <c r="D320" i="113" s="1"/>
  <c r="D321" i="113" s="1"/>
  <c r="D322" i="113" s="1"/>
  <c r="D323" i="113" s="1"/>
  <c r="D324" i="113" s="1"/>
  <c r="D325" i="113" s="1"/>
  <c r="D326" i="113" s="1"/>
  <c r="D327" i="113" s="1"/>
  <c r="D328" i="113" s="1"/>
  <c r="D329" i="113" s="1"/>
  <c r="D330" i="113" s="1"/>
  <c r="D331" i="113" s="1"/>
  <c r="D332" i="113" s="1"/>
  <c r="D333" i="113" s="1"/>
  <c r="D334" i="113" s="1"/>
  <c r="D335" i="113" s="1"/>
  <c r="D336" i="113" s="1"/>
  <c r="D337" i="113" s="1"/>
  <c r="D338" i="113" s="1"/>
  <c r="D339" i="113" s="1"/>
  <c r="D340" i="113" s="1"/>
  <c r="D341" i="113" s="1"/>
  <c r="D342" i="113" s="1"/>
  <c r="D343" i="113" s="1"/>
  <c r="D344" i="113" s="1"/>
  <c r="D345" i="113" s="1"/>
  <c r="D346" i="113" s="1"/>
  <c r="D347" i="113" s="1"/>
  <c r="D348" i="113" s="1"/>
  <c r="D349" i="113" s="1"/>
  <c r="D350" i="113" s="1"/>
  <c r="D351" i="113" s="1"/>
  <c r="D352" i="113" s="1"/>
  <c r="D353" i="113" s="1"/>
  <c r="D354" i="113" s="1"/>
  <c r="D355" i="113" s="1"/>
  <c r="D356" i="113" s="1"/>
  <c r="D357" i="113" s="1"/>
  <c r="D358" i="113" s="1"/>
  <c r="D359" i="113" s="1"/>
  <c r="D360" i="113" s="1"/>
  <c r="D361" i="113" s="1"/>
  <c r="D362" i="113" s="1"/>
  <c r="D363" i="113" s="1"/>
  <c r="D364" i="113" s="1"/>
  <c r="D365" i="113" s="1"/>
  <c r="D366" i="113" s="1"/>
  <c r="D367" i="113" s="1"/>
  <c r="D368" i="113" s="1"/>
  <c r="D369" i="113" s="1"/>
  <c r="D370" i="113" s="1"/>
  <c r="D371" i="113" s="1"/>
  <c r="D372" i="113" s="1"/>
  <c r="D373" i="113" s="1"/>
  <c r="D374" i="113" s="1"/>
  <c r="D375" i="113" s="1"/>
  <c r="D376" i="113" s="1"/>
  <c r="D377" i="113" s="1"/>
  <c r="D378" i="113" s="1"/>
  <c r="D379" i="113" s="1"/>
  <c r="D380" i="113" s="1"/>
  <c r="D381" i="113" s="1"/>
  <c r="D382" i="113" s="1"/>
  <c r="D383" i="113" s="1"/>
  <c r="D384" i="113" s="1"/>
  <c r="D385" i="113" s="1"/>
  <c r="D386" i="113" s="1"/>
  <c r="D387" i="113" s="1"/>
  <c r="D388" i="113" s="1"/>
  <c r="D389" i="113" s="1"/>
  <c r="D390" i="113" s="1"/>
  <c r="D391" i="113" s="1"/>
  <c r="D392" i="113" s="1"/>
  <c r="D393" i="113" s="1"/>
  <c r="D394" i="113" s="1"/>
  <c r="D395" i="113" s="1"/>
  <c r="D396" i="113" s="1"/>
  <c r="D397" i="113" s="1"/>
  <c r="D398" i="113" s="1"/>
  <c r="D399" i="113" s="1"/>
  <c r="D400" i="113" s="1"/>
  <c r="D401" i="113" s="1"/>
  <c r="D402" i="113" s="1"/>
  <c r="D403" i="113" s="1"/>
  <c r="D404" i="113" s="1"/>
  <c r="D405" i="113" s="1"/>
  <c r="D406" i="113" s="1"/>
  <c r="D407" i="113" s="1"/>
  <c r="D408" i="113" s="1"/>
  <c r="D409" i="113" s="1"/>
  <c r="D410" i="113" s="1"/>
  <c r="D411" i="113" s="1"/>
  <c r="D412" i="113" s="1"/>
  <c r="D413" i="113" s="1"/>
  <c r="D414" i="113" s="1"/>
  <c r="D415" i="113" s="1"/>
  <c r="D416" i="113" s="1"/>
  <c r="D417" i="113" s="1"/>
  <c r="D418" i="113" s="1"/>
  <c r="D419" i="113" s="1"/>
  <c r="D420" i="113" s="1"/>
  <c r="D421" i="113" s="1"/>
  <c r="D422" i="113" s="1"/>
  <c r="D423" i="113" s="1"/>
  <c r="D424" i="113" s="1"/>
  <c r="D425" i="113" s="1"/>
  <c r="D426" i="113" s="1"/>
  <c r="D427" i="113" s="1"/>
  <c r="D428" i="113" s="1"/>
  <c r="D429" i="113" s="1"/>
  <c r="D430" i="113" s="1"/>
  <c r="D431" i="113" s="1"/>
  <c r="D432" i="113" s="1"/>
  <c r="D433" i="113" s="1"/>
  <c r="D434" i="113" s="1"/>
  <c r="D435" i="113" s="1"/>
  <c r="D436" i="113" s="1"/>
  <c r="D437" i="113" s="1"/>
  <c r="D438" i="113" s="1"/>
  <c r="D439" i="113" s="1"/>
  <c r="D440" i="113" s="1"/>
  <c r="D441" i="113" s="1"/>
  <c r="D442" i="113" s="1"/>
  <c r="D443" i="113" s="1"/>
  <c r="D444" i="113" s="1"/>
  <c r="D445" i="113" s="1"/>
  <c r="D446" i="113" s="1"/>
  <c r="D447" i="113" s="1"/>
  <c r="D448" i="113" s="1"/>
  <c r="D449" i="113" s="1"/>
  <c r="D450" i="113" s="1"/>
  <c r="D451" i="113" s="1"/>
  <c r="D452" i="113" s="1"/>
  <c r="D453" i="113" s="1"/>
  <c r="D454" i="113" s="1"/>
  <c r="D455" i="113" s="1"/>
  <c r="D456" i="113" s="1"/>
  <c r="D457" i="113" s="1"/>
  <c r="D458" i="113" s="1"/>
  <c r="D459" i="113" s="1"/>
  <c r="D460" i="113" s="1"/>
  <c r="D461" i="113" s="1"/>
  <c r="D462" i="113" s="1"/>
  <c r="D463" i="113" s="1"/>
  <c r="D464" i="113" s="1"/>
  <c r="D465" i="113" s="1"/>
  <c r="D466" i="113" s="1"/>
  <c r="D467" i="113" s="1"/>
  <c r="D468" i="113" s="1"/>
  <c r="D469" i="113" s="1"/>
  <c r="D470" i="113" s="1"/>
  <c r="D471" i="113" s="1"/>
  <c r="D472" i="113" s="1"/>
  <c r="D473" i="113" s="1"/>
  <c r="D474" i="113" s="1"/>
  <c r="D475" i="113" s="1"/>
  <c r="D476" i="113" s="1"/>
  <c r="D477" i="113" s="1"/>
  <c r="D478" i="113" s="1"/>
  <c r="D479" i="113" s="1"/>
  <c r="D480" i="113" s="1"/>
  <c r="D481" i="113" s="1"/>
  <c r="D482" i="113" s="1"/>
  <c r="D483" i="113" s="1"/>
  <c r="D484" i="113" s="1"/>
  <c r="D485" i="113" s="1"/>
  <c r="D486" i="113" s="1"/>
  <c r="D487" i="113" s="1"/>
  <c r="D488" i="113" s="1"/>
  <c r="D489" i="113" s="1"/>
  <c r="D490" i="113" s="1"/>
  <c r="D491" i="113" s="1"/>
  <c r="D492" i="113" s="1"/>
  <c r="D493" i="113" s="1"/>
  <c r="D494" i="113" s="1"/>
  <c r="D495" i="113" s="1"/>
  <c r="D496" i="113" s="1"/>
  <c r="D497" i="113" s="1"/>
  <c r="D498" i="113" s="1"/>
  <c r="D499" i="113" s="1"/>
  <c r="D500" i="113" s="1"/>
  <c r="D501" i="113" s="1"/>
  <c r="D502" i="113" s="1"/>
  <c r="D503" i="113" s="1"/>
  <c r="D504" i="113" s="1"/>
  <c r="D505" i="113" s="1"/>
  <c r="D506" i="113" s="1"/>
  <c r="D507" i="113" s="1"/>
  <c r="D508" i="113" s="1"/>
  <c r="D509" i="113" s="1"/>
  <c r="D510" i="113" s="1"/>
  <c r="D511" i="113" s="1"/>
  <c r="D512" i="113" s="1"/>
  <c r="D513" i="113" s="1"/>
  <c r="D514" i="113" s="1"/>
  <c r="D515" i="113" s="1"/>
  <c r="D516" i="113" s="1"/>
  <c r="D517" i="113" s="1"/>
  <c r="D518" i="113" s="1"/>
  <c r="D519" i="113" s="1"/>
  <c r="D520" i="113" s="1"/>
  <c r="D521" i="113" s="1"/>
  <c r="D522" i="113" s="1"/>
  <c r="D523" i="113" s="1"/>
  <c r="D524" i="113" s="1"/>
  <c r="D525" i="113" s="1"/>
  <c r="D526" i="113" s="1"/>
  <c r="D527" i="113" s="1"/>
  <c r="D528" i="113" s="1"/>
  <c r="D529" i="113" s="1"/>
  <c r="D530" i="113" s="1"/>
  <c r="D531" i="113" s="1"/>
  <c r="D532" i="113" s="1"/>
  <c r="D533" i="113" s="1"/>
  <c r="D534" i="113" s="1"/>
  <c r="D535" i="113" s="1"/>
  <c r="D536" i="113" s="1"/>
  <c r="D537" i="113" s="1"/>
  <c r="D538" i="113" s="1"/>
  <c r="D539" i="113" s="1"/>
  <c r="D540" i="113" s="1"/>
  <c r="D541" i="113" s="1"/>
  <c r="D542" i="113" s="1"/>
  <c r="D543" i="113" s="1"/>
  <c r="D544" i="113" s="1"/>
  <c r="D545" i="113" s="1"/>
  <c r="D546" i="113" s="1"/>
  <c r="D547" i="113" s="1"/>
  <c r="D548" i="113" s="1"/>
  <c r="D549" i="113" s="1"/>
  <c r="D550" i="113" s="1"/>
  <c r="D551" i="113" s="1"/>
  <c r="D552" i="113" s="1"/>
  <c r="D553" i="113" s="1"/>
  <c r="D554" i="113" s="1"/>
  <c r="D555" i="113" s="1"/>
  <c r="D556" i="113" s="1"/>
  <c r="D557" i="113" s="1"/>
  <c r="D558" i="113" s="1"/>
  <c r="D559" i="113" s="1"/>
  <c r="D560" i="113" s="1"/>
  <c r="D561" i="113" s="1"/>
  <c r="D562" i="113" s="1"/>
  <c r="D563" i="113" s="1"/>
  <c r="D564" i="113" s="1"/>
  <c r="D565" i="113" s="1"/>
  <c r="D566" i="113" s="1"/>
  <c r="D567" i="113" s="1"/>
  <c r="D568" i="113" s="1"/>
  <c r="D569" i="113" s="1"/>
  <c r="D570" i="113" s="1"/>
  <c r="D571" i="113" s="1"/>
  <c r="D572" i="113" s="1"/>
  <c r="D573" i="113" s="1"/>
  <c r="D574" i="113" s="1"/>
  <c r="D575" i="113" s="1"/>
  <c r="D576" i="113" s="1"/>
  <c r="D577" i="113" s="1"/>
  <c r="D578" i="113" s="1"/>
  <c r="D579" i="113" s="1"/>
  <c r="D580" i="113" s="1"/>
  <c r="D581" i="113" s="1"/>
  <c r="D582" i="113" s="1"/>
  <c r="D583" i="113" s="1"/>
  <c r="D584" i="113" s="1"/>
  <c r="D585" i="113" s="1"/>
  <c r="D586" i="113" s="1"/>
  <c r="D587" i="113" s="1"/>
  <c r="D588" i="113" s="1"/>
  <c r="D589" i="113" s="1"/>
  <c r="D590" i="113" s="1"/>
  <c r="D591" i="113" s="1"/>
  <c r="D592" i="113" s="1"/>
  <c r="D593" i="113" s="1"/>
  <c r="D594" i="113" s="1"/>
  <c r="D595" i="113" s="1"/>
  <c r="D596" i="113" s="1"/>
  <c r="D597" i="113" s="1"/>
  <c r="D598" i="113" s="1"/>
  <c r="D599" i="113" s="1"/>
  <c r="D600" i="113" s="1"/>
  <c r="D601" i="113" s="1"/>
  <c r="D602" i="113" s="1"/>
  <c r="D603" i="113" s="1"/>
  <c r="D604" i="113" s="1"/>
  <c r="D605" i="113" s="1"/>
  <c r="D606" i="113" s="1"/>
  <c r="D607" i="113" s="1"/>
  <c r="D608" i="113" s="1"/>
  <c r="D609" i="113" s="1"/>
  <c r="D610" i="113" s="1"/>
  <c r="D611" i="113" s="1"/>
  <c r="D612" i="113" s="1"/>
  <c r="D613" i="113" s="1"/>
  <c r="D614" i="113" s="1"/>
  <c r="D615" i="113" s="1"/>
  <c r="D616" i="113" s="1"/>
  <c r="D617" i="113" s="1"/>
  <c r="D618" i="113" s="1"/>
  <c r="D619" i="113" s="1"/>
  <c r="D620" i="113" s="1"/>
  <c r="D621" i="113" s="1"/>
  <c r="D622" i="113" s="1"/>
  <c r="D623" i="113" s="1"/>
  <c r="D624" i="113" s="1"/>
  <c r="D625" i="113" s="1"/>
  <c r="D626" i="113" s="1"/>
  <c r="D627" i="113" s="1"/>
  <c r="D628" i="113" s="1"/>
  <c r="D629" i="113" s="1"/>
  <c r="D630" i="113" s="1"/>
  <c r="D631" i="113" s="1"/>
  <c r="D632" i="113" s="1"/>
  <c r="D633" i="113" s="1"/>
  <c r="D634" i="113" s="1"/>
  <c r="D635" i="113" s="1"/>
  <c r="D636" i="113" s="1"/>
  <c r="D637" i="113" s="1"/>
  <c r="D638" i="113" s="1"/>
  <c r="D639" i="113" s="1"/>
  <c r="D640" i="113" s="1"/>
  <c r="D641" i="113" s="1"/>
  <c r="D642" i="113" s="1"/>
  <c r="D643" i="113" s="1"/>
  <c r="D644" i="113" s="1"/>
  <c r="D645" i="113" s="1"/>
  <c r="D646" i="113" s="1"/>
  <c r="D647" i="113" s="1"/>
  <c r="D648" i="113" s="1"/>
  <c r="D649" i="113" s="1"/>
  <c r="D650" i="113" s="1"/>
  <c r="D651" i="113" s="1"/>
  <c r="D652" i="113" s="1"/>
  <c r="D653" i="113" s="1"/>
  <c r="D654" i="113" s="1"/>
  <c r="D655" i="113" s="1"/>
  <c r="D656" i="113" s="1"/>
  <c r="D657" i="113" s="1"/>
  <c r="D658" i="113" s="1"/>
  <c r="D659" i="113" s="1"/>
  <c r="D660" i="113" s="1"/>
  <c r="D661" i="113" s="1"/>
  <c r="D662" i="113" s="1"/>
  <c r="D663" i="113" s="1"/>
  <c r="D664" i="113" s="1"/>
  <c r="D665" i="113" s="1"/>
  <c r="D666" i="113" s="1"/>
  <c r="D667" i="113" s="1"/>
  <c r="D668" i="113" s="1"/>
  <c r="D669" i="113" s="1"/>
  <c r="D670" i="113" s="1"/>
  <c r="D671" i="113" s="1"/>
  <c r="D672" i="113" s="1"/>
  <c r="D673" i="113" s="1"/>
  <c r="D674" i="113" s="1"/>
  <c r="D675" i="113" s="1"/>
  <c r="D676" i="113" s="1"/>
  <c r="D677" i="113" s="1"/>
  <c r="D678" i="113" s="1"/>
  <c r="D679" i="113" s="1"/>
  <c r="D680" i="113" s="1"/>
  <c r="D681" i="113" s="1"/>
  <c r="D682" i="113" s="1"/>
  <c r="D683" i="113" s="1"/>
  <c r="D684" i="113" s="1"/>
  <c r="D685" i="113" s="1"/>
  <c r="D686" i="113" s="1"/>
  <c r="D687" i="113" s="1"/>
  <c r="D688" i="113" s="1"/>
  <c r="D689" i="113" s="1"/>
  <c r="D690" i="113" s="1"/>
  <c r="D691" i="113" s="1"/>
  <c r="D692" i="113" s="1"/>
  <c r="D693" i="113" s="1"/>
  <c r="D694" i="113" s="1"/>
  <c r="D695" i="113" s="1"/>
  <c r="D696" i="113" s="1"/>
  <c r="D697" i="113" s="1"/>
  <c r="D698" i="113" s="1"/>
  <c r="D699" i="113" s="1"/>
  <c r="D700" i="113" s="1"/>
  <c r="D701" i="113" s="1"/>
  <c r="D702" i="113" s="1"/>
  <c r="D703" i="113" s="1"/>
  <c r="D704" i="113" s="1"/>
  <c r="D705" i="113" s="1"/>
  <c r="D706" i="113" s="1"/>
  <c r="D707" i="113" s="1"/>
  <c r="D708" i="113" s="1"/>
  <c r="D709" i="113" s="1"/>
  <c r="D710" i="113" s="1"/>
  <c r="D711" i="113" s="1"/>
  <c r="D712" i="113" s="1"/>
  <c r="D713" i="113" s="1"/>
  <c r="D714" i="113" s="1"/>
  <c r="D715" i="113" s="1"/>
  <c r="D716" i="113" s="1"/>
  <c r="D717" i="113" s="1"/>
  <c r="D718" i="113" s="1"/>
  <c r="D719" i="113" s="1"/>
  <c r="D720" i="113" s="1"/>
  <c r="D721" i="113" s="1"/>
  <c r="D722" i="113" s="1"/>
  <c r="D723" i="113" s="1"/>
  <c r="D724" i="113" s="1"/>
  <c r="D725" i="113" s="1"/>
  <c r="D726" i="113" s="1"/>
  <c r="D727" i="113" s="1"/>
  <c r="D728" i="113" s="1"/>
  <c r="D729" i="113" s="1"/>
  <c r="D730" i="113" s="1"/>
  <c r="D731" i="113" s="1"/>
  <c r="D732" i="113" s="1"/>
  <c r="D733" i="113" s="1"/>
  <c r="D734" i="113" s="1"/>
  <c r="D735" i="113" s="1"/>
  <c r="D736" i="113" s="1"/>
  <c r="D737" i="113" s="1"/>
  <c r="D738" i="113" s="1"/>
  <c r="D739" i="113" s="1"/>
  <c r="D740" i="113" s="1"/>
  <c r="D741" i="113" s="1"/>
  <c r="D742" i="113" s="1"/>
  <c r="D743" i="113" s="1"/>
  <c r="D744" i="113" s="1"/>
  <c r="D745" i="113" s="1"/>
  <c r="D746" i="113" s="1"/>
  <c r="D747" i="113" s="1"/>
  <c r="D748" i="113" s="1"/>
  <c r="D749" i="113" s="1"/>
  <c r="D750" i="113" s="1"/>
  <c r="D751" i="113" s="1"/>
  <c r="D752" i="113" s="1"/>
  <c r="D753" i="113" s="1"/>
  <c r="D754" i="113" s="1"/>
  <c r="D755" i="113" s="1"/>
  <c r="D756" i="113" s="1"/>
  <c r="D757" i="113" s="1"/>
  <c r="D758" i="113" s="1"/>
  <c r="D759" i="113" s="1"/>
  <c r="D760" i="113" s="1"/>
  <c r="D761" i="113" s="1"/>
  <c r="D762" i="113" s="1"/>
  <c r="D763" i="113" s="1"/>
  <c r="D764" i="113" s="1"/>
  <c r="D765" i="113" s="1"/>
  <c r="D766" i="113" s="1"/>
  <c r="D767" i="113" s="1"/>
  <c r="D768" i="113" s="1"/>
  <c r="D769" i="113" s="1"/>
  <c r="D770" i="113" s="1"/>
  <c r="D771" i="113" s="1"/>
  <c r="D772" i="113" s="1"/>
  <c r="D773" i="113" s="1"/>
  <c r="D774" i="113" s="1"/>
  <c r="D775" i="113" s="1"/>
  <c r="D776" i="113" s="1"/>
  <c r="D777" i="113" s="1"/>
  <c r="D778" i="113" s="1"/>
  <c r="D779" i="113" s="1"/>
  <c r="D780" i="113" s="1"/>
  <c r="D781" i="113" s="1"/>
  <c r="D782" i="113" s="1"/>
  <c r="D783" i="113" s="1"/>
  <c r="D784" i="113" s="1"/>
  <c r="D785" i="113" s="1"/>
  <c r="D786" i="113" s="1"/>
  <c r="D787" i="113" s="1"/>
  <c r="D788" i="113" s="1"/>
  <c r="D789" i="113" s="1"/>
  <c r="D790" i="113" s="1"/>
  <c r="D791" i="113" s="1"/>
  <c r="D792" i="113" s="1"/>
  <c r="D793" i="113" s="1"/>
  <c r="D794" i="113" s="1"/>
  <c r="D795" i="113" s="1"/>
  <c r="D796" i="113" s="1"/>
  <c r="D797" i="113" s="1"/>
  <c r="D798" i="113" s="1"/>
  <c r="D799" i="113" s="1"/>
  <c r="D800" i="113" s="1"/>
  <c r="D801" i="113" s="1"/>
  <c r="D802" i="113" s="1"/>
  <c r="D803" i="113" s="1"/>
  <c r="D804" i="113" s="1"/>
  <c r="D805" i="113" s="1"/>
  <c r="D806" i="113" s="1"/>
  <c r="D807" i="113" s="1"/>
  <c r="D808" i="113" s="1"/>
  <c r="D809" i="113" s="1"/>
  <c r="D810" i="113" s="1"/>
  <c r="D811" i="113" s="1"/>
  <c r="D812" i="113" s="1"/>
  <c r="D813" i="113" s="1"/>
  <c r="D814" i="113" s="1"/>
  <c r="D815" i="113" s="1"/>
  <c r="D816" i="113" s="1"/>
  <c r="D817" i="113" s="1"/>
  <c r="D818" i="113" s="1"/>
  <c r="D819" i="113" s="1"/>
  <c r="D820" i="113" s="1"/>
  <c r="D821" i="113" s="1"/>
  <c r="D822" i="113" s="1"/>
  <c r="D823" i="113" s="1"/>
  <c r="D824" i="113" s="1"/>
  <c r="D825" i="113" s="1"/>
  <c r="D826" i="113" s="1"/>
  <c r="D827" i="113" s="1"/>
  <c r="D828" i="113" s="1"/>
  <c r="D829" i="113" s="1"/>
  <c r="D830" i="113" s="1"/>
  <c r="D831" i="113" s="1"/>
  <c r="D832" i="113" s="1"/>
  <c r="D833" i="113" s="1"/>
  <c r="D834" i="113" s="1"/>
  <c r="D835" i="113" s="1"/>
  <c r="D836" i="113" s="1"/>
  <c r="D837" i="113" s="1"/>
  <c r="D838" i="113" s="1"/>
  <c r="D839" i="113" s="1"/>
  <c r="D840" i="113" s="1"/>
  <c r="D841" i="113" s="1"/>
  <c r="D842" i="113" s="1"/>
  <c r="D843" i="113" s="1"/>
  <c r="D844" i="113" s="1"/>
  <c r="D845" i="113" s="1"/>
  <c r="D846" i="113" s="1"/>
  <c r="D847" i="113" s="1"/>
  <c r="D848" i="113" s="1"/>
  <c r="D849" i="113" s="1"/>
  <c r="D850" i="113" s="1"/>
  <c r="D851" i="113" s="1"/>
  <c r="D852" i="113" s="1"/>
  <c r="D853" i="113" s="1"/>
  <c r="D854" i="113" s="1"/>
  <c r="D855" i="113" s="1"/>
  <c r="D856" i="113" s="1"/>
  <c r="D857" i="113" s="1"/>
  <c r="D858" i="113" s="1"/>
  <c r="D859" i="113" s="1"/>
  <c r="D860" i="113" s="1"/>
  <c r="D861" i="113" s="1"/>
  <c r="D862" i="113" s="1"/>
  <c r="D863" i="113" s="1"/>
  <c r="D864" i="113" s="1"/>
  <c r="D865" i="113" s="1"/>
  <c r="D866" i="113" s="1"/>
  <c r="D867" i="113" s="1"/>
  <c r="D868" i="113" s="1"/>
  <c r="D869" i="113" s="1"/>
  <c r="D870" i="113" s="1"/>
  <c r="D871" i="113" s="1"/>
  <c r="D872" i="113" s="1"/>
  <c r="D873" i="113" s="1"/>
  <c r="D874" i="113" s="1"/>
  <c r="D875" i="113" s="1"/>
  <c r="D876" i="113" s="1"/>
  <c r="D877" i="113" s="1"/>
  <c r="D878" i="113" s="1"/>
  <c r="D879" i="113" s="1"/>
  <c r="D880" i="113" s="1"/>
  <c r="D881" i="113" s="1"/>
  <c r="D882" i="113" s="1"/>
  <c r="D883" i="113" s="1"/>
  <c r="D884" i="113" s="1"/>
  <c r="D885" i="113" s="1"/>
  <c r="D886" i="113" s="1"/>
  <c r="D887" i="113" s="1"/>
  <c r="D888" i="113" s="1"/>
  <c r="D889" i="113" s="1"/>
  <c r="D890" i="113" s="1"/>
  <c r="D891" i="113" s="1"/>
  <c r="D892" i="113" s="1"/>
  <c r="D893" i="113" s="1"/>
  <c r="D894" i="113" s="1"/>
  <c r="D895" i="113" s="1"/>
  <c r="D896" i="113" s="1"/>
  <c r="D897" i="113" s="1"/>
  <c r="D898" i="113" s="1"/>
  <c r="D899" i="113" s="1"/>
  <c r="D900" i="113" s="1"/>
  <c r="D901" i="113" s="1"/>
  <c r="D902" i="113" s="1"/>
  <c r="D903" i="113" s="1"/>
  <c r="D904" i="113" s="1"/>
  <c r="D905" i="113" s="1"/>
  <c r="D906" i="113" s="1"/>
  <c r="D907" i="113" s="1"/>
  <c r="D908" i="113" s="1"/>
  <c r="D909" i="113" s="1"/>
  <c r="D910" i="113" s="1"/>
  <c r="D911" i="113" s="1"/>
  <c r="D912" i="113" s="1"/>
  <c r="D913" i="113" s="1"/>
  <c r="D914" i="113" s="1"/>
  <c r="D915" i="113" s="1"/>
  <c r="D916" i="113" s="1"/>
  <c r="D917" i="113" s="1"/>
  <c r="D918" i="113" s="1"/>
  <c r="D919" i="113" s="1"/>
  <c r="D920" i="113" s="1"/>
  <c r="D921" i="113" s="1"/>
  <c r="D922" i="113" s="1"/>
  <c r="D923" i="113" s="1"/>
  <c r="D924" i="113" s="1"/>
  <c r="D925" i="113" s="1"/>
  <c r="D926" i="113" s="1"/>
  <c r="D927" i="113" s="1"/>
  <c r="D928" i="113" s="1"/>
  <c r="D929" i="113" s="1"/>
  <c r="D930" i="113" s="1"/>
  <c r="D931" i="113" s="1"/>
  <c r="D932" i="113" s="1"/>
  <c r="D933" i="113" s="1"/>
  <c r="D934" i="113" s="1"/>
  <c r="D935" i="113" s="1"/>
  <c r="D936" i="113" s="1"/>
  <c r="D937" i="113" s="1"/>
  <c r="D938" i="113" s="1"/>
  <c r="D939" i="113" s="1"/>
  <c r="D940" i="113" s="1"/>
  <c r="D941" i="113" s="1"/>
  <c r="D942" i="113" s="1"/>
  <c r="D943" i="113" s="1"/>
  <c r="D944" i="113" s="1"/>
  <c r="D945" i="113" s="1"/>
  <c r="D946" i="113" s="1"/>
  <c r="D947" i="113" s="1"/>
  <c r="D948" i="113" s="1"/>
  <c r="D949" i="113" s="1"/>
  <c r="D950" i="113" s="1"/>
  <c r="D951" i="113" s="1"/>
  <c r="D952" i="113" s="1"/>
  <c r="D953" i="113" s="1"/>
  <c r="D954" i="113" s="1"/>
  <c r="D955" i="113" s="1"/>
  <c r="D956" i="113" s="1"/>
  <c r="D957" i="113" s="1"/>
  <c r="D958" i="113" s="1"/>
  <c r="D959" i="113" s="1"/>
  <c r="D960" i="113" s="1"/>
  <c r="D961" i="113" s="1"/>
  <c r="D962" i="113" s="1"/>
  <c r="D963" i="113" s="1"/>
  <c r="D964" i="113" s="1"/>
  <c r="D965" i="113" s="1"/>
  <c r="D966" i="113" s="1"/>
  <c r="D967" i="113" s="1"/>
  <c r="D968" i="113" s="1"/>
  <c r="D969" i="113" s="1"/>
  <c r="D970" i="113" s="1"/>
  <c r="D971" i="113" s="1"/>
  <c r="D972" i="113" s="1"/>
  <c r="D973" i="113" s="1"/>
  <c r="D974" i="113" s="1"/>
  <c r="D975" i="113" s="1"/>
  <c r="D976" i="113" s="1"/>
  <c r="D977" i="113" s="1"/>
  <c r="D978" i="113" s="1"/>
  <c r="D979" i="113" s="1"/>
  <c r="D980" i="113" s="1"/>
  <c r="D981" i="113" s="1"/>
  <c r="D982" i="113" s="1"/>
  <c r="D983" i="113" s="1"/>
  <c r="D984" i="113" s="1"/>
  <c r="D985" i="113" s="1"/>
  <c r="D986" i="113" s="1"/>
  <c r="D987" i="113" s="1"/>
  <c r="D988" i="113" s="1"/>
  <c r="D989" i="113" s="1"/>
  <c r="D990" i="113" s="1"/>
  <c r="D991" i="113" s="1"/>
  <c r="D992" i="113" s="1"/>
  <c r="D993" i="113" s="1"/>
  <c r="D994" i="113" s="1"/>
  <c r="D995" i="113" s="1"/>
  <c r="D996" i="113" s="1"/>
  <c r="D997" i="113" s="1"/>
  <c r="D998" i="113" s="1"/>
  <c r="D999" i="113" s="1"/>
  <c r="D1000" i="113" s="1"/>
  <c r="D1001" i="113" s="1"/>
  <c r="D1002" i="113" s="1"/>
  <c r="D1003" i="113" s="1"/>
  <c r="D1004" i="113" s="1"/>
  <c r="D1005" i="113" s="1"/>
  <c r="D1006" i="113" s="1"/>
  <c r="D1007" i="113" s="1"/>
  <c r="D1008" i="113" s="1"/>
  <c r="D1009" i="113" s="1"/>
  <c r="D1010" i="113" s="1"/>
  <c r="D1011" i="113" s="1"/>
  <c r="D1012" i="113" s="1"/>
  <c r="D1013" i="113" s="1"/>
  <c r="D1014" i="113" s="1"/>
  <c r="D1015" i="113" s="1"/>
  <c r="D1016" i="113" s="1"/>
  <c r="D1017" i="113" s="1"/>
  <c r="D1018" i="113" s="1"/>
  <c r="D1019" i="113" s="1"/>
  <c r="D1020" i="113" s="1"/>
  <c r="D1021" i="113" s="1"/>
  <c r="D1022" i="113" s="1"/>
  <c r="D1023" i="113" s="1"/>
  <c r="D1024" i="113" s="1"/>
  <c r="D1025" i="113" s="1"/>
  <c r="D1026" i="113" s="1"/>
  <c r="D1027" i="113" s="1"/>
  <c r="D1028" i="113" s="1"/>
  <c r="D1029" i="113" s="1"/>
  <c r="D1030" i="113" s="1"/>
  <c r="D1031" i="113" s="1"/>
  <c r="D1032" i="113" s="1"/>
  <c r="D1033" i="113" s="1"/>
  <c r="D1034" i="113" s="1"/>
  <c r="D1035" i="113" s="1"/>
  <c r="D1036" i="113" s="1"/>
  <c r="D1037" i="113" s="1"/>
  <c r="D1038" i="113" s="1"/>
  <c r="D1039" i="113" s="1"/>
  <c r="D1040" i="113" s="1"/>
  <c r="D1041" i="113" s="1"/>
  <c r="D1042" i="113" s="1"/>
  <c r="D1043" i="113" s="1"/>
  <c r="D1044" i="113" s="1"/>
  <c r="D1045" i="113" s="1"/>
  <c r="D1046" i="113" s="1"/>
  <c r="D1047" i="113" s="1"/>
  <c r="D1048" i="113" s="1"/>
  <c r="D1049" i="113" s="1"/>
  <c r="D1050" i="113" s="1"/>
  <c r="D1051" i="113" s="1"/>
  <c r="D1052" i="113" s="1"/>
  <c r="D1053" i="113" s="1"/>
  <c r="D1054" i="113" s="1"/>
  <c r="D1055" i="113" s="1"/>
  <c r="D1056" i="113" s="1"/>
  <c r="D1057" i="113" s="1"/>
  <c r="D1058" i="113" s="1"/>
  <c r="D1059" i="113" s="1"/>
  <c r="D1060" i="113" s="1"/>
  <c r="D1061" i="113" s="1"/>
  <c r="D1062" i="113" s="1"/>
  <c r="D1063" i="113" s="1"/>
  <c r="D1064" i="113" s="1"/>
  <c r="D1065" i="113" s="1"/>
  <c r="D1066" i="113" s="1"/>
  <c r="D1067" i="113" s="1"/>
  <c r="D1068" i="113" s="1"/>
  <c r="D1069" i="113" s="1"/>
  <c r="D1070" i="113" s="1"/>
  <c r="D1071" i="113" s="1"/>
  <c r="D1072" i="113" s="1"/>
  <c r="D1073" i="113" s="1"/>
  <c r="D1074" i="113" s="1"/>
  <c r="D1075" i="113" s="1"/>
  <c r="D1076" i="113" s="1"/>
  <c r="D1077" i="113" s="1"/>
  <c r="D1078" i="113" s="1"/>
  <c r="D1079" i="113" s="1"/>
  <c r="D1080" i="113" s="1"/>
  <c r="D1081" i="113" s="1"/>
  <c r="D1082" i="113" s="1"/>
  <c r="D1083" i="113" s="1"/>
  <c r="D1084" i="113" s="1"/>
  <c r="D1085" i="113" s="1"/>
  <c r="D1086" i="113" s="1"/>
  <c r="D1087" i="113" s="1"/>
  <c r="D1088" i="113" s="1"/>
  <c r="D1089" i="113" s="1"/>
  <c r="D1090" i="113" s="1"/>
  <c r="D1091" i="113" s="1"/>
  <c r="D1092" i="113" s="1"/>
  <c r="D1093" i="113" s="1"/>
  <c r="D1094" i="113" s="1"/>
  <c r="D1095" i="113" s="1"/>
  <c r="D1096" i="113" s="1"/>
  <c r="D1097" i="113" s="1"/>
  <c r="D1098" i="113" s="1"/>
  <c r="D1099" i="113" s="1"/>
  <c r="D1100" i="113" s="1"/>
  <c r="D1101" i="113" s="1"/>
  <c r="D1102" i="113" s="1"/>
  <c r="D1103" i="113" s="1"/>
  <c r="D1104" i="113" s="1"/>
  <c r="D1105" i="113" s="1"/>
  <c r="D1106" i="113" s="1"/>
  <c r="D1107" i="113" s="1"/>
  <c r="D1108" i="113" s="1"/>
  <c r="D1109" i="113" s="1"/>
  <c r="D1110" i="113" s="1"/>
  <c r="D1111" i="113" s="1"/>
  <c r="D1112" i="113" s="1"/>
  <c r="D1113" i="113" s="1"/>
  <c r="D1114" i="113" s="1"/>
  <c r="D1115" i="113" s="1"/>
  <c r="D1116" i="113" s="1"/>
  <c r="D1117" i="113" s="1"/>
  <c r="D1118" i="113" s="1"/>
  <c r="D1119" i="113" s="1"/>
  <c r="D1120" i="113" s="1"/>
  <c r="D1121" i="113" s="1"/>
  <c r="D1122" i="113" s="1"/>
  <c r="D1123" i="113" s="1"/>
  <c r="D1124" i="113" s="1"/>
  <c r="D1125" i="113" s="1"/>
  <c r="D1126" i="113" s="1"/>
  <c r="D1127" i="113" s="1"/>
  <c r="D1128" i="113" s="1"/>
  <c r="D1129" i="113" s="1"/>
  <c r="D1130" i="113" s="1"/>
  <c r="D1131" i="113" s="1"/>
  <c r="D1132" i="113" s="1"/>
  <c r="D1133" i="113" s="1"/>
  <c r="D1134" i="113" s="1"/>
  <c r="D1135" i="113" s="1"/>
  <c r="D1136" i="113" s="1"/>
  <c r="D1137" i="113" s="1"/>
  <c r="D1138" i="113" s="1"/>
  <c r="D1139" i="113" s="1"/>
  <c r="D1140" i="113" s="1"/>
  <c r="D1141" i="113" s="1"/>
  <c r="D1142" i="113" s="1"/>
  <c r="D1143" i="113" s="1"/>
  <c r="D1144" i="113" s="1"/>
  <c r="D1145" i="113" s="1"/>
  <c r="D1146" i="113" s="1"/>
  <c r="D1147" i="113" s="1"/>
  <c r="D1148" i="113" s="1"/>
  <c r="D1149" i="113" s="1"/>
  <c r="D1150" i="113" s="1"/>
  <c r="D1151" i="113" s="1"/>
  <c r="D1152" i="113" s="1"/>
  <c r="D1153" i="113" s="1"/>
  <c r="D1154" i="113" s="1"/>
  <c r="D1155" i="113" s="1"/>
  <c r="D1156" i="113" s="1"/>
  <c r="D1157" i="113" s="1"/>
  <c r="D1158" i="113" s="1"/>
  <c r="D1159" i="113" s="1"/>
  <c r="D1160" i="113" s="1"/>
  <c r="D1161" i="113" s="1"/>
  <c r="D1162" i="113" s="1"/>
  <c r="D1163" i="113" s="1"/>
  <c r="D1164" i="113" s="1"/>
  <c r="D1165" i="113" s="1"/>
  <c r="D1166" i="113" s="1"/>
  <c r="D1167" i="113" s="1"/>
  <c r="D1168" i="113" s="1"/>
  <c r="D1169" i="113" s="1"/>
  <c r="D1170" i="113" s="1"/>
  <c r="D1171" i="113" s="1"/>
  <c r="D1172" i="113" s="1"/>
  <c r="D1173" i="113" s="1"/>
  <c r="D1174" i="113" s="1"/>
  <c r="D1175" i="113" s="1"/>
  <c r="D1176" i="113" s="1"/>
  <c r="D1177" i="113" s="1"/>
  <c r="D1178" i="113" s="1"/>
  <c r="D1179" i="113" s="1"/>
  <c r="D1180" i="113" s="1"/>
  <c r="D1181" i="113" s="1"/>
  <c r="D1182" i="113" s="1"/>
  <c r="D1183" i="113" s="1"/>
  <c r="D1184" i="113" s="1"/>
  <c r="D1185" i="113" s="1"/>
  <c r="D1186" i="113" s="1"/>
  <c r="D1187" i="113" s="1"/>
  <c r="D1188" i="113" s="1"/>
  <c r="D1189" i="113" s="1"/>
  <c r="D1190" i="113" s="1"/>
  <c r="D1191" i="113" s="1"/>
  <c r="D1192" i="113" s="1"/>
  <c r="D1193" i="113" s="1"/>
  <c r="D1194" i="113" s="1"/>
  <c r="D1195" i="113" s="1"/>
  <c r="D1196" i="113" s="1"/>
  <c r="D1197" i="113" s="1"/>
  <c r="D1198" i="113" s="1"/>
  <c r="D1199" i="113" s="1"/>
  <c r="D1200" i="113" s="1"/>
  <c r="D1201" i="113" s="1"/>
  <c r="D1202" i="113" s="1"/>
  <c r="D1203" i="113" s="1"/>
  <c r="D1204" i="113" s="1"/>
  <c r="D1205" i="113" s="1"/>
  <c r="D1206" i="113" s="1"/>
  <c r="D1207" i="113" s="1"/>
  <c r="D1208" i="113" s="1"/>
  <c r="D1209" i="113" s="1"/>
  <c r="D1210" i="113" s="1"/>
  <c r="D1211" i="113" s="1"/>
  <c r="D1212" i="113" s="1"/>
  <c r="D1213" i="113" s="1"/>
  <c r="D1214" i="113" s="1"/>
  <c r="D1215" i="113" s="1"/>
  <c r="D1216" i="113" s="1"/>
  <c r="D1217" i="113" s="1"/>
  <c r="D1218" i="113" s="1"/>
  <c r="D1219" i="113" s="1"/>
  <c r="D1220" i="113" s="1"/>
  <c r="D1221" i="113" s="1"/>
  <c r="D1222" i="113" s="1"/>
  <c r="D1223" i="113" s="1"/>
  <c r="D1224" i="113" s="1"/>
  <c r="D1225" i="113" s="1"/>
  <c r="D1226" i="113" s="1"/>
  <c r="D1227" i="113" s="1"/>
  <c r="D1228" i="113" s="1"/>
  <c r="D1229" i="113" s="1"/>
  <c r="D1230" i="113" s="1"/>
  <c r="D1231" i="113" s="1"/>
  <c r="D1232" i="113" s="1"/>
  <c r="D1233" i="113" s="1"/>
  <c r="D1234" i="113" s="1"/>
  <c r="D1235" i="113" s="1"/>
  <c r="D1236" i="113" s="1"/>
  <c r="D1237" i="113" s="1"/>
  <c r="D1238" i="113" s="1"/>
  <c r="D1239" i="113" s="1"/>
  <c r="D1240" i="113" s="1"/>
  <c r="D1241" i="113" s="1"/>
  <c r="D1242" i="113" s="1"/>
  <c r="D1243" i="113" s="1"/>
  <c r="D1244" i="113" s="1"/>
  <c r="D1245" i="113" s="1"/>
  <c r="D1246" i="113" s="1"/>
  <c r="D1247" i="113" s="1"/>
  <c r="D1248" i="113" s="1"/>
  <c r="D1249" i="113" s="1"/>
  <c r="D1250" i="113" s="1"/>
  <c r="D1251" i="113" s="1"/>
  <c r="D1252" i="113" s="1"/>
  <c r="D1253" i="113" s="1"/>
  <c r="D1254" i="113" s="1"/>
  <c r="D1255" i="113" s="1"/>
  <c r="D1256" i="113" s="1"/>
  <c r="D1257" i="113" s="1"/>
  <c r="D1258" i="113" s="1"/>
  <c r="D1259" i="113" s="1"/>
  <c r="D1260" i="113" s="1"/>
  <c r="D1261" i="113" s="1"/>
  <c r="D1262" i="113" s="1"/>
  <c r="D1263" i="113" s="1"/>
  <c r="D1264" i="113" s="1"/>
  <c r="D1265" i="113" s="1"/>
  <c r="D1266" i="113" s="1"/>
  <c r="D1267" i="113" s="1"/>
  <c r="D1268" i="113" s="1"/>
  <c r="D1269" i="113" s="1"/>
  <c r="D1270" i="113" s="1"/>
  <c r="D1271" i="113" s="1"/>
  <c r="D1272" i="113" s="1"/>
  <c r="D1273" i="113" s="1"/>
  <c r="D1274" i="113" s="1"/>
  <c r="D1275" i="113" s="1"/>
  <c r="D1276" i="113" s="1"/>
  <c r="D1277" i="113" s="1"/>
  <c r="D1278" i="113" s="1"/>
  <c r="D1279" i="113" s="1"/>
  <c r="D1280" i="113" s="1"/>
  <c r="D1281" i="113" s="1"/>
  <c r="D1282" i="113" s="1"/>
  <c r="D1283" i="113" s="1"/>
  <c r="D1284" i="113" s="1"/>
  <c r="D1285" i="113" s="1"/>
  <c r="D1286" i="113" s="1"/>
  <c r="D1287" i="113" s="1"/>
  <c r="D1288" i="113" s="1"/>
  <c r="D1289" i="113" s="1"/>
  <c r="D1290" i="113" s="1"/>
  <c r="D1291" i="113" s="1"/>
  <c r="D1292" i="113" s="1"/>
  <c r="D1293" i="113" s="1"/>
  <c r="D1294" i="113" s="1"/>
  <c r="D1295" i="113" s="1"/>
  <c r="D1296" i="113" s="1"/>
  <c r="D1297" i="113" s="1"/>
  <c r="D1298" i="113" s="1"/>
  <c r="D1299" i="113" s="1"/>
  <c r="D1300" i="113" s="1"/>
  <c r="D1301" i="113" s="1"/>
  <c r="D1302" i="113" s="1"/>
  <c r="D1303" i="113" s="1"/>
  <c r="D1304" i="113" s="1"/>
  <c r="D1305" i="113" s="1"/>
  <c r="D1306" i="113" s="1"/>
  <c r="D1307" i="113" s="1"/>
  <c r="D1308" i="113" s="1"/>
  <c r="D1309" i="113" s="1"/>
  <c r="D1310" i="113" s="1"/>
  <c r="D1311" i="113" s="1"/>
  <c r="D1312" i="113" s="1"/>
  <c r="D1313" i="113" s="1"/>
  <c r="D1314" i="113" s="1"/>
  <c r="D1315" i="113" s="1"/>
  <c r="D1316" i="113" s="1"/>
  <c r="D1317" i="113" s="1"/>
  <c r="D1318" i="113" s="1"/>
  <c r="D1319" i="113" s="1"/>
  <c r="D1320" i="113" s="1"/>
  <c r="D1321" i="113" s="1"/>
  <c r="D1322" i="113" s="1"/>
  <c r="D1323" i="113" s="1"/>
  <c r="D1324" i="113" s="1"/>
  <c r="D1325" i="113" s="1"/>
  <c r="D1326" i="113" s="1"/>
  <c r="D1327" i="113" s="1"/>
  <c r="D1328" i="113" s="1"/>
  <c r="D1329" i="113" s="1"/>
  <c r="D1330" i="113" s="1"/>
  <c r="D1331" i="113" s="1"/>
  <c r="D1332" i="113" s="1"/>
  <c r="D1333" i="113" s="1"/>
  <c r="D1334" i="113" s="1"/>
  <c r="D1335" i="113" s="1"/>
  <c r="D1336" i="113" s="1"/>
  <c r="D1337" i="113" s="1"/>
  <c r="D1338" i="113" s="1"/>
  <c r="D1339" i="113" s="1"/>
  <c r="D1340" i="113" s="1"/>
  <c r="D1341" i="113" s="1"/>
  <c r="D1342" i="113" s="1"/>
  <c r="D1343" i="113" s="1"/>
  <c r="D1344" i="113" s="1"/>
  <c r="D1345" i="113" s="1"/>
  <c r="D1346" i="113" s="1"/>
  <c r="D1347" i="113" s="1"/>
  <c r="D1348" i="113" s="1"/>
  <c r="D1349" i="113" s="1"/>
  <c r="D1350" i="113" s="1"/>
  <c r="D1351" i="113" s="1"/>
  <c r="D1352" i="113" s="1"/>
  <c r="D1353" i="113" s="1"/>
  <c r="D1354" i="113" s="1"/>
  <c r="D1355" i="113" s="1"/>
  <c r="D1356" i="113" s="1"/>
  <c r="D1357" i="113" s="1"/>
  <c r="D1358" i="113" s="1"/>
  <c r="D1359" i="113" s="1"/>
  <c r="D1360" i="113" s="1"/>
  <c r="D1361" i="113" s="1"/>
  <c r="D1362" i="113" s="1"/>
  <c r="D1363" i="113" s="1"/>
  <c r="D1364" i="113" s="1"/>
  <c r="D1365" i="113" s="1"/>
  <c r="D1366" i="113" s="1"/>
  <c r="D1367" i="113" s="1"/>
  <c r="D1368" i="113" s="1"/>
  <c r="D1369" i="113" s="1"/>
  <c r="D1370" i="113" s="1"/>
  <c r="D1371" i="113" s="1"/>
  <c r="D1372" i="113" s="1"/>
  <c r="D1373" i="113" s="1"/>
  <c r="D1374" i="113" s="1"/>
  <c r="D1375" i="113" s="1"/>
  <c r="D1376" i="113" s="1"/>
  <c r="D1377" i="113" s="1"/>
  <c r="D1378" i="113" s="1"/>
  <c r="D1379" i="113" s="1"/>
  <c r="D1380" i="113" s="1"/>
  <c r="D1381" i="113" s="1"/>
  <c r="D1382" i="113" s="1"/>
  <c r="D1383" i="113" s="1"/>
  <c r="D1384" i="113" s="1"/>
  <c r="D1385" i="113" s="1"/>
  <c r="D1386" i="113" s="1"/>
  <c r="D1387" i="113" s="1"/>
  <c r="D1388" i="113" s="1"/>
  <c r="D1389" i="113" s="1"/>
  <c r="D1390" i="113" s="1"/>
  <c r="D1391" i="113" s="1"/>
  <c r="D1392" i="113" s="1"/>
  <c r="D1393" i="113" s="1"/>
  <c r="D1394" i="113" s="1"/>
  <c r="D1395" i="113" s="1"/>
  <c r="D1396" i="113" s="1"/>
  <c r="D1397" i="113" s="1"/>
  <c r="D1398" i="113" s="1"/>
  <c r="D1399" i="113" s="1"/>
  <c r="D1400" i="113" s="1"/>
  <c r="D1401" i="113" s="1"/>
  <c r="D1402" i="113" s="1"/>
  <c r="D1403" i="113" s="1"/>
  <c r="D1404" i="113" s="1"/>
  <c r="D1405" i="113" s="1"/>
  <c r="D1406" i="113" s="1"/>
  <c r="D1407" i="113" s="1"/>
  <c r="D1408" i="113" s="1"/>
  <c r="D1409" i="113" s="1"/>
  <c r="D1410" i="113" s="1"/>
  <c r="D1411" i="113" s="1"/>
  <c r="D1412" i="113" s="1"/>
  <c r="D1413" i="113" s="1"/>
  <c r="D1414" i="113" s="1"/>
  <c r="D1415" i="113" s="1"/>
  <c r="D1416" i="113" s="1"/>
  <c r="D1417" i="113" s="1"/>
  <c r="D1418" i="113" s="1"/>
  <c r="D1419" i="113" s="1"/>
  <c r="D1420" i="113" s="1"/>
  <c r="D1421" i="113" s="1"/>
  <c r="D1422" i="113" s="1"/>
  <c r="D1423" i="113" s="1"/>
  <c r="D1424" i="113" s="1"/>
  <c r="D1425" i="113" s="1"/>
  <c r="D1426" i="113" s="1"/>
  <c r="D1427" i="113" s="1"/>
  <c r="D1428" i="113" s="1"/>
  <c r="D1429" i="113" s="1"/>
  <c r="D1430" i="113" s="1"/>
  <c r="D1431" i="113" s="1"/>
  <c r="D1432" i="113" s="1"/>
  <c r="D1433" i="113" s="1"/>
  <c r="D1434" i="113" s="1"/>
  <c r="D1435" i="113" s="1"/>
  <c r="D1436" i="113" s="1"/>
  <c r="D1437" i="113" s="1"/>
  <c r="D1438" i="113" s="1"/>
  <c r="D1439" i="113" s="1"/>
  <c r="D1440" i="113" s="1"/>
  <c r="D1441" i="113" s="1"/>
  <c r="D1442" i="113" s="1"/>
  <c r="D1443" i="113" s="1"/>
  <c r="D1444" i="113" s="1"/>
  <c r="D1445" i="113" s="1"/>
  <c r="D1446" i="113" s="1"/>
  <c r="D1447" i="113" s="1"/>
  <c r="D1448" i="113" s="1"/>
  <c r="D1449" i="113" s="1"/>
  <c r="D1450" i="113" s="1"/>
  <c r="D1451" i="113" s="1"/>
  <c r="D1452" i="113" s="1"/>
  <c r="D1453" i="113" s="1"/>
  <c r="D1454" i="113" s="1"/>
  <c r="D1455" i="113" s="1"/>
  <c r="D1456" i="113" s="1"/>
  <c r="D1457" i="113" s="1"/>
  <c r="D1458" i="113" s="1"/>
  <c r="D1459" i="113" s="1"/>
  <c r="D1460" i="113" s="1"/>
  <c r="D1461" i="113" s="1"/>
  <c r="D1462" i="113" s="1"/>
  <c r="D1463" i="113" s="1"/>
  <c r="D1464" i="113" s="1"/>
  <c r="D1465" i="113" s="1"/>
  <c r="D1466" i="113" s="1"/>
  <c r="D1467" i="113" s="1"/>
  <c r="D1468" i="113" s="1"/>
  <c r="D1469" i="113" s="1"/>
  <c r="D1470" i="113" s="1"/>
  <c r="D1471" i="113" s="1"/>
  <c r="D1472" i="113" s="1"/>
  <c r="D1473" i="113" s="1"/>
  <c r="D1474" i="113" s="1"/>
  <c r="D1475" i="113" s="1"/>
  <c r="D1476" i="113" s="1"/>
  <c r="D1477" i="113" s="1"/>
  <c r="D1478" i="113" s="1"/>
  <c r="D1479" i="113" s="1"/>
  <c r="D1480" i="113" s="1"/>
  <c r="D1481" i="113" s="1"/>
  <c r="D1482" i="113" s="1"/>
  <c r="D1483" i="113" s="1"/>
  <c r="D1484" i="113" s="1"/>
  <c r="D1485" i="113" s="1"/>
  <c r="D1486" i="113" s="1"/>
  <c r="D1487" i="113" s="1"/>
  <c r="D1488" i="113" s="1"/>
  <c r="D1489" i="113" s="1"/>
  <c r="D1490" i="113" s="1"/>
  <c r="D1491" i="113" s="1"/>
  <c r="D1492" i="113" s="1"/>
  <c r="D1493" i="113" s="1"/>
  <c r="D1494" i="113" s="1"/>
  <c r="D1495" i="113" s="1"/>
  <c r="D1496" i="113" s="1"/>
  <c r="D1497" i="113" s="1"/>
  <c r="D1498" i="113" s="1"/>
  <c r="D1499" i="113" s="1"/>
  <c r="D1500" i="113" s="1"/>
  <c r="D1501" i="113" s="1"/>
  <c r="D1502" i="113" s="1"/>
  <c r="D1503" i="113" s="1"/>
  <c r="D1504" i="113" s="1"/>
  <c r="D1505" i="113" s="1"/>
  <c r="D1506" i="113" s="1"/>
  <c r="D1507" i="113" s="1"/>
  <c r="D1508" i="113" s="1"/>
  <c r="D1509" i="113" s="1"/>
  <c r="D1510" i="113" s="1"/>
  <c r="D1511" i="113" s="1"/>
  <c r="D1512" i="113" s="1"/>
  <c r="D1513" i="113" s="1"/>
  <c r="D1514" i="113" s="1"/>
  <c r="D1515" i="113" s="1"/>
  <c r="D1516" i="113" s="1"/>
  <c r="D1517" i="113" s="1"/>
  <c r="D1518" i="113" s="1"/>
  <c r="D1519" i="113" s="1"/>
  <c r="D1520" i="113" s="1"/>
  <c r="D1521" i="113" s="1"/>
  <c r="D1522" i="113" s="1"/>
  <c r="D1523" i="113" s="1"/>
  <c r="D1524" i="113" s="1"/>
  <c r="D1525" i="113" s="1"/>
  <c r="D1526" i="113" s="1"/>
  <c r="D1527" i="113" s="1"/>
  <c r="D1528" i="113" s="1"/>
  <c r="D1529" i="113" s="1"/>
  <c r="D1530" i="113" s="1"/>
  <c r="D1531" i="113" s="1"/>
  <c r="D1532" i="113" s="1"/>
  <c r="D1533" i="113" s="1"/>
  <c r="D1534" i="113" s="1"/>
  <c r="D1535" i="113" s="1"/>
  <c r="D1536" i="113" s="1"/>
  <c r="D1537" i="113" s="1"/>
  <c r="D1538" i="113" s="1"/>
  <c r="D1539" i="113" s="1"/>
  <c r="D1540" i="113" s="1"/>
  <c r="D1541" i="113" s="1"/>
  <c r="D1542" i="113" s="1"/>
  <c r="D1543" i="113" s="1"/>
  <c r="D1544" i="113" s="1"/>
  <c r="D1545" i="113" s="1"/>
  <c r="D1546" i="113" s="1"/>
  <c r="D1547" i="113" s="1"/>
  <c r="D1548" i="113" s="1"/>
  <c r="D1549" i="113" s="1"/>
  <c r="D1550" i="113" s="1"/>
  <c r="D1551" i="113" s="1"/>
  <c r="D1552" i="113" s="1"/>
  <c r="D1553" i="113" s="1"/>
  <c r="D1554" i="113" s="1"/>
  <c r="D1555" i="113" s="1"/>
  <c r="D1556" i="113" s="1"/>
  <c r="D1557" i="113" s="1"/>
  <c r="D1558" i="113" s="1"/>
  <c r="D1559" i="113" s="1"/>
  <c r="D1560" i="113" s="1"/>
  <c r="D1561" i="113" s="1"/>
  <c r="D1562" i="113" s="1"/>
  <c r="D1563" i="113" s="1"/>
  <c r="D1564" i="113" s="1"/>
  <c r="D1565" i="113" s="1"/>
  <c r="D1566" i="113" s="1"/>
  <c r="D1567" i="113" s="1"/>
  <c r="D1568" i="113" s="1"/>
  <c r="D1569" i="113" s="1"/>
  <c r="D1570" i="113" s="1"/>
  <c r="D1571" i="113" s="1"/>
  <c r="D1572" i="113" s="1"/>
  <c r="D1573" i="113" s="1"/>
  <c r="D1574" i="113" s="1"/>
  <c r="D1575" i="113" s="1"/>
  <c r="D1576" i="113" s="1"/>
  <c r="D1577" i="113" s="1"/>
  <c r="D1578" i="113" s="1"/>
  <c r="D1579" i="113" s="1"/>
  <c r="D1580" i="113" s="1"/>
  <c r="D1581" i="113" s="1"/>
  <c r="D1582" i="113" s="1"/>
  <c r="D1583" i="113" s="1"/>
  <c r="D1584" i="113" s="1"/>
  <c r="D1585" i="113" s="1"/>
  <c r="D1586" i="113" s="1"/>
  <c r="D1587" i="113" s="1"/>
  <c r="D1588" i="113" s="1"/>
  <c r="D1589" i="113" s="1"/>
  <c r="D1590" i="113" s="1"/>
  <c r="D1591" i="113" s="1"/>
  <c r="D1592" i="113" s="1"/>
  <c r="D1593" i="113" s="1"/>
  <c r="D1594" i="113" s="1"/>
  <c r="D1595" i="113" s="1"/>
  <c r="D1596" i="113" s="1"/>
  <c r="D1597" i="113" s="1"/>
  <c r="D1598" i="113" s="1"/>
  <c r="D1599" i="113" s="1"/>
  <c r="D1600" i="113" s="1"/>
  <c r="D1601" i="113" s="1"/>
  <c r="D1602" i="113" s="1"/>
  <c r="D1603" i="113" s="1"/>
  <c r="D1604" i="113" s="1"/>
  <c r="D1605" i="113" s="1"/>
  <c r="D1606" i="113" s="1"/>
  <c r="D1607" i="113" s="1"/>
  <c r="D1608" i="113" s="1"/>
  <c r="D1609" i="113" s="1"/>
  <c r="D1610" i="113" s="1"/>
  <c r="D1611" i="113" s="1"/>
  <c r="D1612" i="113" s="1"/>
  <c r="D1613" i="113" s="1"/>
  <c r="D1614" i="113" s="1"/>
  <c r="D1615" i="113" s="1"/>
  <c r="D1616" i="113" s="1"/>
  <c r="D1617" i="113" s="1"/>
  <c r="D1618" i="113" s="1"/>
  <c r="D1619" i="113" s="1"/>
  <c r="D1620" i="113" s="1"/>
  <c r="D1621" i="113" s="1"/>
  <c r="D1622" i="113" s="1"/>
  <c r="D1623" i="113" s="1"/>
  <c r="D1624" i="113" s="1"/>
  <c r="D1625" i="113" s="1"/>
  <c r="D1626" i="113" s="1"/>
  <c r="D1627" i="113" s="1"/>
  <c r="D1628" i="113" s="1"/>
  <c r="D1629" i="113" s="1"/>
  <c r="D1630" i="113" s="1"/>
  <c r="D1631" i="113" s="1"/>
  <c r="D1632" i="113" s="1"/>
  <c r="D1633" i="113" s="1"/>
  <c r="D1634" i="113" s="1"/>
  <c r="D1635" i="113" s="1"/>
  <c r="D1636" i="113" s="1"/>
  <c r="D1637" i="113" s="1"/>
  <c r="D1638" i="113" s="1"/>
  <c r="D1639" i="113" s="1"/>
  <c r="D1640" i="113" s="1"/>
  <c r="D1641" i="113" s="1"/>
  <c r="D1642" i="113" s="1"/>
  <c r="D1643" i="113" s="1"/>
  <c r="D1644" i="113" s="1"/>
  <c r="D1645" i="113" s="1"/>
  <c r="D1646" i="113" s="1"/>
  <c r="D1647" i="113" s="1"/>
  <c r="D1648" i="113" s="1"/>
  <c r="D1649" i="113" s="1"/>
  <c r="D1650" i="113" s="1"/>
  <c r="D1651" i="113" s="1"/>
  <c r="D1652" i="113" s="1"/>
  <c r="D1653" i="113" s="1"/>
  <c r="D1654" i="113" s="1"/>
  <c r="D1655" i="113" s="1"/>
  <c r="D1656" i="113" s="1"/>
  <c r="D1657" i="113" s="1"/>
  <c r="D1658" i="113" s="1"/>
  <c r="D1659" i="113" s="1"/>
  <c r="D1660" i="113" s="1"/>
  <c r="D1661" i="113" s="1"/>
  <c r="D1662" i="113" s="1"/>
  <c r="D1663" i="113" s="1"/>
  <c r="D1664" i="113" s="1"/>
  <c r="D1665" i="113" s="1"/>
  <c r="D1666" i="113" s="1"/>
  <c r="D1667" i="113" s="1"/>
  <c r="D1668" i="113" s="1"/>
  <c r="D1669" i="113" s="1"/>
  <c r="D1670" i="113" s="1"/>
  <c r="D1671" i="113" s="1"/>
  <c r="D1672" i="113" s="1"/>
  <c r="D1673" i="113" s="1"/>
  <c r="D1674" i="113" s="1"/>
  <c r="D1675" i="113" s="1"/>
  <c r="D1676" i="113" s="1"/>
  <c r="D1677" i="113" s="1"/>
  <c r="D1678" i="113" s="1"/>
  <c r="D1679" i="113" s="1"/>
  <c r="D1680" i="113" s="1"/>
  <c r="D1681" i="113" s="1"/>
  <c r="D1682" i="113" s="1"/>
  <c r="D1683" i="113" s="1"/>
  <c r="D1684" i="113" s="1"/>
  <c r="D1685" i="113" s="1"/>
  <c r="D1686" i="113" s="1"/>
  <c r="D1687" i="113" s="1"/>
  <c r="D1688" i="113" s="1"/>
  <c r="D1689" i="113" s="1"/>
  <c r="D1690" i="113" s="1"/>
  <c r="D1691" i="113" s="1"/>
  <c r="D1692" i="113" s="1"/>
  <c r="D1693" i="113" s="1"/>
  <c r="D1694" i="113" s="1"/>
  <c r="D1695" i="113" s="1"/>
  <c r="D1696" i="113" s="1"/>
  <c r="D1697" i="113" s="1"/>
  <c r="D1698" i="113" s="1"/>
  <c r="D1699" i="113" s="1"/>
  <c r="D1700" i="113" s="1"/>
  <c r="D1701" i="113" s="1"/>
  <c r="D1702" i="113" s="1"/>
  <c r="D1703" i="113" s="1"/>
  <c r="D1704" i="113" s="1"/>
  <c r="D1705" i="113" s="1"/>
  <c r="D1706" i="113" s="1"/>
  <c r="D1707" i="113" s="1"/>
  <c r="D1708" i="113" s="1"/>
  <c r="D1709" i="113" s="1"/>
  <c r="D1710" i="113" s="1"/>
  <c r="D1711" i="113" s="1"/>
  <c r="D1712" i="113" s="1"/>
  <c r="D1713" i="113" s="1"/>
  <c r="D1714" i="113" s="1"/>
  <c r="D1715" i="113" s="1"/>
  <c r="D1716" i="113" s="1"/>
  <c r="D1717" i="113" s="1"/>
  <c r="D1718" i="113" s="1"/>
  <c r="D1719" i="113" s="1"/>
  <c r="D1720" i="113" s="1"/>
  <c r="D1721" i="113" s="1"/>
  <c r="D1722" i="113" s="1"/>
  <c r="D1723" i="113" s="1"/>
  <c r="D1724" i="113" s="1"/>
  <c r="D1725" i="113" s="1"/>
  <c r="D1726" i="113" s="1"/>
  <c r="D1727" i="113" s="1"/>
  <c r="D1728" i="113" s="1"/>
  <c r="D1729" i="113" s="1"/>
  <c r="D1730" i="113" s="1"/>
  <c r="D1731" i="113" s="1"/>
  <c r="D1732" i="113" s="1"/>
  <c r="D1733" i="113" s="1"/>
  <c r="D1734" i="113" s="1"/>
  <c r="D1735" i="113" s="1"/>
  <c r="D1736" i="113" s="1"/>
  <c r="D1737" i="113" s="1"/>
  <c r="D1738" i="113" s="1"/>
  <c r="D1739" i="113" s="1"/>
  <c r="D1740" i="113" s="1"/>
  <c r="D1741" i="113" s="1"/>
  <c r="D1742" i="113" s="1"/>
  <c r="D1743" i="113" s="1"/>
  <c r="D1744" i="113" s="1"/>
  <c r="D1745" i="113" s="1"/>
  <c r="D1746" i="113" s="1"/>
  <c r="D1747" i="113" s="1"/>
  <c r="D1748" i="113" s="1"/>
  <c r="D1749" i="113" s="1"/>
  <c r="D1750" i="113" s="1"/>
  <c r="D1751" i="113" s="1"/>
  <c r="D1752" i="113" s="1"/>
  <c r="D1753" i="113" s="1"/>
  <c r="D1754" i="113" s="1"/>
  <c r="D1755" i="113" s="1"/>
  <c r="D1756" i="113" s="1"/>
  <c r="D1757" i="113" s="1"/>
  <c r="D1758" i="113" s="1"/>
  <c r="D1759" i="113" s="1"/>
  <c r="D1760" i="113" s="1"/>
  <c r="D1761" i="113" s="1"/>
  <c r="D1762" i="113" s="1"/>
  <c r="D1763" i="113" s="1"/>
  <c r="D1764" i="113" s="1"/>
  <c r="D1765" i="113" s="1"/>
  <c r="D1766" i="113" s="1"/>
  <c r="D1767" i="113" s="1"/>
  <c r="D1768" i="113" s="1"/>
  <c r="D1769" i="113" s="1"/>
  <c r="D1770" i="113" s="1"/>
  <c r="D1771" i="113" s="1"/>
  <c r="D1772" i="113" s="1"/>
  <c r="D1773" i="113" s="1"/>
  <c r="J14" i="113"/>
  <c r="K1770" i="95"/>
  <c r="B1770" i="95"/>
  <c r="K1769" i="95"/>
  <c r="B1769" i="95"/>
  <c r="K1768" i="95"/>
  <c r="B1768" i="95"/>
  <c r="K1767" i="95"/>
  <c r="B1767" i="95"/>
  <c r="K1766" i="95"/>
  <c r="B1766" i="95"/>
  <c r="K1765" i="95"/>
  <c r="B1765" i="95"/>
  <c r="K1764" i="95"/>
  <c r="B1764" i="95"/>
  <c r="K1763" i="95"/>
  <c r="B1763" i="95"/>
  <c r="K1762" i="95"/>
  <c r="B1762" i="95"/>
  <c r="K1761" i="95"/>
  <c r="B1761" i="95"/>
  <c r="K1760" i="95"/>
  <c r="B1760" i="95"/>
  <c r="K1759" i="95"/>
  <c r="B1759" i="95"/>
  <c r="K1758" i="95"/>
  <c r="B1758" i="95"/>
  <c r="K1757" i="95"/>
  <c r="B1757" i="95"/>
  <c r="K1756" i="95"/>
  <c r="B1756" i="95"/>
  <c r="K1755" i="95"/>
  <c r="B1755" i="95"/>
  <c r="K1754" i="95"/>
  <c r="B1754" i="95"/>
  <c r="K1753" i="95"/>
  <c r="B1753" i="95"/>
  <c r="K1752" i="95"/>
  <c r="B1752" i="95"/>
  <c r="K1751" i="95"/>
  <c r="B1751" i="95"/>
  <c r="K1750" i="95"/>
  <c r="B1750" i="95"/>
  <c r="K1749" i="95"/>
  <c r="B1749" i="95"/>
  <c r="K1748" i="95"/>
  <c r="B1748" i="95"/>
  <c r="K1747" i="95"/>
  <c r="B1747" i="95"/>
  <c r="K1746" i="95"/>
  <c r="B1746" i="95"/>
  <c r="K1745" i="95"/>
  <c r="B1745" i="95"/>
  <c r="K1744" i="95"/>
  <c r="B1744" i="95"/>
  <c r="K1743" i="95"/>
  <c r="B1743" i="95"/>
  <c r="K1742" i="95"/>
  <c r="B1742" i="95"/>
  <c r="K1741" i="95"/>
  <c r="B1741" i="95"/>
  <c r="K1740" i="95"/>
  <c r="B1740" i="95"/>
  <c r="K1739" i="95"/>
  <c r="B1739" i="95"/>
  <c r="K1738" i="95"/>
  <c r="B1738" i="95"/>
  <c r="K1737" i="95"/>
  <c r="B1737" i="95"/>
  <c r="K1736" i="95"/>
  <c r="B1736" i="95"/>
  <c r="K1735" i="95"/>
  <c r="B1735" i="95"/>
  <c r="K1734" i="95"/>
  <c r="B1734" i="95"/>
  <c r="K1733" i="95"/>
  <c r="B1733" i="95"/>
  <c r="K1732" i="95"/>
  <c r="B1732" i="95"/>
  <c r="K1731" i="95"/>
  <c r="B1731" i="95"/>
  <c r="K1730" i="95"/>
  <c r="B1730" i="95"/>
  <c r="K1729" i="95"/>
  <c r="B1729" i="95"/>
  <c r="K1728" i="95"/>
  <c r="B1728" i="95"/>
  <c r="K1727" i="95"/>
  <c r="B1727" i="95"/>
  <c r="K1726" i="95"/>
  <c r="B1726" i="95"/>
  <c r="K1725" i="95"/>
  <c r="B1725" i="95"/>
  <c r="K1724" i="95"/>
  <c r="B1724" i="95"/>
  <c r="K1723" i="95"/>
  <c r="B1723" i="95"/>
  <c r="K1722" i="95"/>
  <c r="B1722" i="95"/>
  <c r="K1721" i="95"/>
  <c r="B1721" i="95"/>
  <c r="K1720" i="95"/>
  <c r="B1720" i="95"/>
  <c r="K1719" i="95"/>
  <c r="B1719" i="95"/>
  <c r="K1718" i="95"/>
  <c r="B1718" i="95"/>
  <c r="K1717" i="95"/>
  <c r="B1717" i="95"/>
  <c r="K1716" i="95"/>
  <c r="B1716" i="95"/>
  <c r="K1715" i="95"/>
  <c r="B1715" i="95"/>
  <c r="K1714" i="95"/>
  <c r="B1714" i="95"/>
  <c r="K1713" i="95"/>
  <c r="B1713" i="95"/>
  <c r="K1712" i="95"/>
  <c r="B1712" i="95"/>
  <c r="K1711" i="95"/>
  <c r="B1711" i="95"/>
  <c r="K1710" i="95"/>
  <c r="B1710" i="95"/>
  <c r="K1709" i="95"/>
  <c r="B1709" i="95"/>
  <c r="K1708" i="95"/>
  <c r="B1708" i="95"/>
  <c r="K1707" i="95"/>
  <c r="B1707" i="95"/>
  <c r="K1706" i="95"/>
  <c r="B1706" i="95"/>
  <c r="K1705" i="95"/>
  <c r="B1705" i="95"/>
  <c r="K1704" i="95"/>
  <c r="B1704" i="95"/>
  <c r="K1703" i="95"/>
  <c r="B1703" i="95"/>
  <c r="K1702" i="95"/>
  <c r="B1702" i="95"/>
  <c r="K1701" i="95"/>
  <c r="B1701" i="95"/>
  <c r="K1700" i="95"/>
  <c r="B1700" i="95"/>
  <c r="K1699" i="95"/>
  <c r="B1699" i="95"/>
  <c r="K1698" i="95"/>
  <c r="B1698" i="95"/>
  <c r="K1697" i="95"/>
  <c r="B1697" i="95"/>
  <c r="K1696" i="95"/>
  <c r="B1696" i="95"/>
  <c r="K1695" i="95"/>
  <c r="B1695" i="95"/>
  <c r="K1694" i="95"/>
  <c r="B1694" i="95"/>
  <c r="K1693" i="95"/>
  <c r="B1693" i="95"/>
  <c r="K1692" i="95"/>
  <c r="B1692" i="95"/>
  <c r="K1691" i="95"/>
  <c r="B1691" i="95"/>
  <c r="K1690" i="95"/>
  <c r="B1690" i="95"/>
  <c r="K1689" i="95"/>
  <c r="B1689" i="95"/>
  <c r="K1688" i="95"/>
  <c r="B1688" i="95"/>
  <c r="K1687" i="95"/>
  <c r="B1687" i="95"/>
  <c r="K1686" i="95"/>
  <c r="B1686" i="95"/>
  <c r="K1685" i="95"/>
  <c r="B1685" i="95"/>
  <c r="K1684" i="95"/>
  <c r="B1684" i="95"/>
  <c r="K1683" i="95"/>
  <c r="B1683" i="95"/>
  <c r="K1682" i="95"/>
  <c r="B1682" i="95"/>
  <c r="K1681" i="95"/>
  <c r="B1681" i="95"/>
  <c r="K1680" i="95"/>
  <c r="B1680" i="95"/>
  <c r="K1679" i="95"/>
  <c r="B1679" i="95"/>
  <c r="K1678" i="95"/>
  <c r="B1678" i="95"/>
  <c r="K1677" i="95"/>
  <c r="B1677" i="95"/>
  <c r="K1676" i="95"/>
  <c r="B1676" i="95"/>
  <c r="K1675" i="95"/>
  <c r="B1675" i="95"/>
  <c r="K1674" i="95"/>
  <c r="B1674" i="95"/>
  <c r="K1673" i="95"/>
  <c r="B1673" i="95"/>
  <c r="K1672" i="95"/>
  <c r="B1672" i="95"/>
  <c r="K1671" i="95"/>
  <c r="B1671" i="95"/>
  <c r="K1670" i="95"/>
  <c r="B1670" i="95"/>
  <c r="K1669" i="95"/>
  <c r="B1669" i="95"/>
  <c r="K1668" i="95"/>
  <c r="B1668" i="95"/>
  <c r="K1667" i="95"/>
  <c r="B1667" i="95"/>
  <c r="K1666" i="95"/>
  <c r="B1666" i="95"/>
  <c r="K1665" i="95"/>
  <c r="B1665" i="95"/>
  <c r="K1664" i="95"/>
  <c r="B1664" i="95"/>
  <c r="K1663" i="95"/>
  <c r="B1663" i="95"/>
  <c r="K1662" i="95"/>
  <c r="B1662" i="95"/>
  <c r="K1661" i="95"/>
  <c r="B1661" i="95"/>
  <c r="K1660" i="95"/>
  <c r="B1660" i="95"/>
  <c r="K1659" i="95"/>
  <c r="B1659" i="95"/>
  <c r="K1658" i="95"/>
  <c r="B1658" i="95"/>
  <c r="K1657" i="95"/>
  <c r="B1657" i="95"/>
  <c r="K1656" i="95"/>
  <c r="B1656" i="95"/>
  <c r="K1655" i="95"/>
  <c r="B1655" i="95"/>
  <c r="K1654" i="95"/>
  <c r="B1654" i="95"/>
  <c r="K1653" i="95"/>
  <c r="B1653" i="95"/>
  <c r="K1652" i="95"/>
  <c r="B1652" i="95"/>
  <c r="K1651" i="95"/>
  <c r="B1651" i="95"/>
  <c r="K1650" i="95"/>
  <c r="B1650" i="95"/>
  <c r="K1649" i="95"/>
  <c r="B1649" i="95"/>
  <c r="K1648" i="95"/>
  <c r="B1648" i="95"/>
  <c r="K1647" i="95"/>
  <c r="B1647" i="95"/>
  <c r="K1646" i="95"/>
  <c r="B1646" i="95"/>
  <c r="K1645" i="95"/>
  <c r="B1645" i="95"/>
  <c r="K1644" i="95"/>
  <c r="B1644" i="95"/>
  <c r="K1643" i="95"/>
  <c r="B1643" i="95"/>
  <c r="K1642" i="95"/>
  <c r="B1642" i="95"/>
  <c r="K1641" i="95"/>
  <c r="B1641" i="95"/>
  <c r="K1640" i="95"/>
  <c r="B1640" i="95"/>
  <c r="K1639" i="95"/>
  <c r="B1639" i="95"/>
  <c r="K1638" i="95"/>
  <c r="B1638" i="95"/>
  <c r="K1637" i="95"/>
  <c r="B1637" i="95"/>
  <c r="K1636" i="95"/>
  <c r="B1636" i="95"/>
  <c r="K1635" i="95"/>
  <c r="B1635" i="95"/>
  <c r="K1634" i="95"/>
  <c r="B1634" i="95"/>
  <c r="K1633" i="95"/>
  <c r="B1633" i="95"/>
  <c r="K1632" i="95"/>
  <c r="B1632" i="95"/>
  <c r="K1631" i="95"/>
  <c r="B1631" i="95"/>
  <c r="K1630" i="95"/>
  <c r="B1630" i="95"/>
  <c r="K1629" i="95"/>
  <c r="B1629" i="95"/>
  <c r="K1628" i="95"/>
  <c r="B1628" i="95"/>
  <c r="K1627" i="95"/>
  <c r="B1627" i="95"/>
  <c r="K1626" i="95"/>
  <c r="B1626" i="95"/>
  <c r="K1625" i="95"/>
  <c r="B1625" i="95"/>
  <c r="K1624" i="95"/>
  <c r="B1624" i="95"/>
  <c r="K1623" i="95"/>
  <c r="B1623" i="95"/>
  <c r="K1622" i="95"/>
  <c r="B1622" i="95"/>
  <c r="K1621" i="95"/>
  <c r="B1621" i="95"/>
  <c r="K1620" i="95"/>
  <c r="B1620" i="95"/>
  <c r="K1619" i="95"/>
  <c r="B1619" i="95"/>
  <c r="K1618" i="95"/>
  <c r="B1618" i="95"/>
  <c r="K1617" i="95"/>
  <c r="B1617" i="95"/>
  <c r="K1616" i="95"/>
  <c r="B1616" i="95"/>
  <c r="K1615" i="95"/>
  <c r="B1615" i="95"/>
  <c r="K1614" i="95"/>
  <c r="B1614" i="95"/>
  <c r="K1613" i="95"/>
  <c r="B1613" i="95"/>
  <c r="K1612" i="95"/>
  <c r="B1612" i="95"/>
  <c r="K1611" i="95"/>
  <c r="B1611" i="95"/>
  <c r="K1610" i="95"/>
  <c r="B1610" i="95"/>
  <c r="K1609" i="95"/>
  <c r="B1609" i="95"/>
  <c r="K1608" i="95"/>
  <c r="B1608" i="95"/>
  <c r="K1607" i="95"/>
  <c r="B1607" i="95"/>
  <c r="K1606" i="95"/>
  <c r="B1606" i="95"/>
  <c r="K1605" i="95"/>
  <c r="B1605" i="95"/>
  <c r="K1604" i="95"/>
  <c r="B1604" i="95"/>
  <c r="K1603" i="95"/>
  <c r="B1603" i="95"/>
  <c r="K1602" i="95"/>
  <c r="B1602" i="95"/>
  <c r="K1601" i="95"/>
  <c r="B1601" i="95"/>
  <c r="K1600" i="95"/>
  <c r="B1600" i="95"/>
  <c r="K1599" i="95"/>
  <c r="B1599" i="95"/>
  <c r="K1598" i="95"/>
  <c r="B1598" i="95"/>
  <c r="K1597" i="95"/>
  <c r="B1597" i="95"/>
  <c r="K1596" i="95"/>
  <c r="B1596" i="95"/>
  <c r="K1595" i="95"/>
  <c r="B1595" i="95"/>
  <c r="K1594" i="95"/>
  <c r="B1594" i="95"/>
  <c r="K1593" i="95"/>
  <c r="B1593" i="95"/>
  <c r="K1592" i="95"/>
  <c r="B1592" i="95"/>
  <c r="K1591" i="95"/>
  <c r="B1591" i="95"/>
  <c r="K1590" i="95"/>
  <c r="B1590" i="95"/>
  <c r="K1589" i="95"/>
  <c r="B1589" i="95"/>
  <c r="K1588" i="95"/>
  <c r="B1588" i="95"/>
  <c r="K1587" i="95"/>
  <c r="B1587" i="95"/>
  <c r="K1586" i="95"/>
  <c r="B1586" i="95"/>
  <c r="K1585" i="95"/>
  <c r="B1585" i="95"/>
  <c r="K1584" i="95"/>
  <c r="B1584" i="95"/>
  <c r="K1583" i="95"/>
  <c r="B1583" i="95"/>
  <c r="K1582" i="95"/>
  <c r="B1582" i="95"/>
  <c r="K1581" i="95"/>
  <c r="B1581" i="95"/>
  <c r="K1580" i="95"/>
  <c r="B1580" i="95"/>
  <c r="K1579" i="95"/>
  <c r="B1579" i="95"/>
  <c r="K1578" i="95"/>
  <c r="B1578" i="95"/>
  <c r="K1577" i="95"/>
  <c r="B1577" i="95"/>
  <c r="K1576" i="95"/>
  <c r="B1576" i="95"/>
  <c r="K1575" i="95"/>
  <c r="B1575" i="95"/>
  <c r="K1574" i="95"/>
  <c r="B1574" i="95"/>
  <c r="K1573" i="95"/>
  <c r="B1573" i="95"/>
  <c r="K1572" i="95"/>
  <c r="B1572" i="95"/>
  <c r="K1571" i="95"/>
  <c r="B1571" i="95"/>
  <c r="K1570" i="95"/>
  <c r="B1570" i="95"/>
  <c r="K1569" i="95"/>
  <c r="B1569" i="95"/>
  <c r="K1568" i="95"/>
  <c r="B1568" i="95"/>
  <c r="K1567" i="95"/>
  <c r="B1567" i="95"/>
  <c r="K1566" i="95"/>
  <c r="B1566" i="95"/>
  <c r="K1565" i="95"/>
  <c r="B1565" i="95"/>
  <c r="K1564" i="95"/>
  <c r="B1564" i="95"/>
  <c r="K1563" i="95"/>
  <c r="B1563" i="95"/>
  <c r="K1562" i="95"/>
  <c r="B1562" i="95"/>
  <c r="K1561" i="95"/>
  <c r="B1561" i="95"/>
  <c r="K1560" i="95"/>
  <c r="B1560" i="95"/>
  <c r="K1559" i="95"/>
  <c r="B1559" i="95"/>
  <c r="K1558" i="95"/>
  <c r="B1558" i="95"/>
  <c r="K1557" i="95"/>
  <c r="B1557" i="95"/>
  <c r="K1556" i="95"/>
  <c r="B1556" i="95"/>
  <c r="K1555" i="95"/>
  <c r="B1555" i="95"/>
  <c r="K1554" i="95"/>
  <c r="B1554" i="95"/>
  <c r="K1553" i="95"/>
  <c r="B1553" i="95"/>
  <c r="K1552" i="95"/>
  <c r="B1552" i="95"/>
  <c r="K1551" i="95"/>
  <c r="B1551" i="95"/>
  <c r="K1550" i="95"/>
  <c r="B1550" i="95"/>
  <c r="K1549" i="95"/>
  <c r="B1549" i="95"/>
  <c r="K1548" i="95"/>
  <c r="B1548" i="95"/>
  <c r="K1547" i="95"/>
  <c r="B1547" i="95"/>
  <c r="K1546" i="95"/>
  <c r="B1546" i="95"/>
  <c r="K1545" i="95"/>
  <c r="B1545" i="95"/>
  <c r="K1544" i="95"/>
  <c r="B1544" i="95"/>
  <c r="K1543" i="95"/>
  <c r="B1543" i="95"/>
  <c r="K1542" i="95"/>
  <c r="B1542" i="95"/>
  <c r="K1541" i="95"/>
  <c r="B1541" i="95"/>
  <c r="K1540" i="95"/>
  <c r="B1540" i="95"/>
  <c r="K1539" i="95"/>
  <c r="B1539" i="95"/>
  <c r="K1538" i="95"/>
  <c r="B1538" i="95"/>
  <c r="K1537" i="95"/>
  <c r="B1537" i="95"/>
  <c r="K1536" i="95"/>
  <c r="B1536" i="95"/>
  <c r="K1535" i="95"/>
  <c r="B1535" i="95"/>
  <c r="K1534" i="95"/>
  <c r="B1534" i="95"/>
  <c r="K1533" i="95"/>
  <c r="B1533" i="95"/>
  <c r="K1532" i="95"/>
  <c r="B1532" i="95"/>
  <c r="K1531" i="95"/>
  <c r="B1531" i="95"/>
  <c r="K1530" i="95"/>
  <c r="B1530" i="95"/>
  <c r="K1529" i="95"/>
  <c r="B1529" i="95"/>
  <c r="K1528" i="95"/>
  <c r="B1528" i="95"/>
  <c r="K1527" i="95"/>
  <c r="B1527" i="95"/>
  <c r="K1526" i="95"/>
  <c r="B1526" i="95"/>
  <c r="K1525" i="95"/>
  <c r="B1525" i="95"/>
  <c r="K1524" i="95"/>
  <c r="B1524" i="95"/>
  <c r="K1523" i="95"/>
  <c r="B1523" i="95"/>
  <c r="K1522" i="95"/>
  <c r="B1522" i="95"/>
  <c r="K1521" i="95"/>
  <c r="B1521" i="95"/>
  <c r="K1520" i="95"/>
  <c r="B1520" i="95"/>
  <c r="K1519" i="95"/>
  <c r="B1519" i="95"/>
  <c r="K1518" i="95"/>
  <c r="B1518" i="95"/>
  <c r="K1517" i="95"/>
  <c r="B1517" i="95"/>
  <c r="K1516" i="95"/>
  <c r="B1516" i="95"/>
  <c r="K1515" i="95"/>
  <c r="B1515" i="95"/>
  <c r="K1514" i="95"/>
  <c r="B1514" i="95"/>
  <c r="K1513" i="95"/>
  <c r="B1513" i="95"/>
  <c r="K1512" i="95"/>
  <c r="B1512" i="95"/>
  <c r="K1511" i="95"/>
  <c r="B1511" i="95"/>
  <c r="K1510" i="95"/>
  <c r="B1510" i="95"/>
  <c r="K1509" i="95"/>
  <c r="B1509" i="95"/>
  <c r="K1508" i="95"/>
  <c r="B1508" i="95"/>
  <c r="K1507" i="95"/>
  <c r="B1507" i="95"/>
  <c r="K1506" i="95"/>
  <c r="B1506" i="95"/>
  <c r="K1505" i="95"/>
  <c r="B1505" i="95"/>
  <c r="K1504" i="95"/>
  <c r="B1504" i="95"/>
  <c r="K1503" i="95"/>
  <c r="B1503" i="95"/>
  <c r="K1502" i="95"/>
  <c r="B1502" i="95"/>
  <c r="K1501" i="95"/>
  <c r="B1501" i="95"/>
  <c r="K1500" i="95"/>
  <c r="B1500" i="95"/>
  <c r="K1499" i="95"/>
  <c r="B1499" i="95"/>
  <c r="K1498" i="95"/>
  <c r="B1498" i="95"/>
  <c r="K1497" i="95"/>
  <c r="B1497" i="95"/>
  <c r="K1496" i="95"/>
  <c r="B1496" i="95"/>
  <c r="K1495" i="95"/>
  <c r="B1495" i="95"/>
  <c r="K1494" i="95"/>
  <c r="B1494" i="95"/>
  <c r="K1493" i="95"/>
  <c r="B1493" i="95"/>
  <c r="K1492" i="95"/>
  <c r="B1492" i="95"/>
  <c r="K1491" i="95"/>
  <c r="B1491" i="95"/>
  <c r="K1490" i="95"/>
  <c r="B1490" i="95"/>
  <c r="K1489" i="95"/>
  <c r="B1489" i="95"/>
  <c r="K1488" i="95"/>
  <c r="B1488" i="95"/>
  <c r="K1487" i="95"/>
  <c r="B1487" i="95"/>
  <c r="K1486" i="95"/>
  <c r="B1486" i="95"/>
  <c r="K1485" i="95"/>
  <c r="B1485" i="95"/>
  <c r="K1484" i="95"/>
  <c r="B1484" i="95"/>
  <c r="K1483" i="95"/>
  <c r="B1483" i="95"/>
  <c r="K1482" i="95"/>
  <c r="B1482" i="95"/>
  <c r="K1481" i="95"/>
  <c r="B1481" i="95"/>
  <c r="K1480" i="95"/>
  <c r="B1480" i="95"/>
  <c r="K1479" i="95"/>
  <c r="B1479" i="95"/>
  <c r="K1478" i="95"/>
  <c r="B1478" i="95"/>
  <c r="K1477" i="95"/>
  <c r="B1477" i="95"/>
  <c r="K1476" i="95"/>
  <c r="B1476" i="95"/>
  <c r="K1475" i="95"/>
  <c r="B1475" i="95"/>
  <c r="K1474" i="95"/>
  <c r="B1474" i="95"/>
  <c r="K1473" i="95"/>
  <c r="B1473" i="95"/>
  <c r="K1472" i="95"/>
  <c r="B1472" i="95"/>
  <c r="K1471" i="95"/>
  <c r="B1471" i="95"/>
  <c r="K1470" i="95"/>
  <c r="B1470" i="95"/>
  <c r="K1469" i="95"/>
  <c r="B1469" i="95"/>
  <c r="K1468" i="95"/>
  <c r="B1468" i="95"/>
  <c r="K1467" i="95"/>
  <c r="B1467" i="95"/>
  <c r="K1466" i="95"/>
  <c r="B1466" i="95"/>
  <c r="K1465" i="95"/>
  <c r="B1465" i="95"/>
  <c r="K1464" i="95"/>
  <c r="B1464" i="95"/>
  <c r="K1463" i="95"/>
  <c r="B1463" i="95"/>
  <c r="K1462" i="95"/>
  <c r="B1462" i="95"/>
  <c r="K1461" i="95"/>
  <c r="B1461" i="95"/>
  <c r="K1460" i="95"/>
  <c r="B1460" i="95"/>
  <c r="K1459" i="95"/>
  <c r="B1459" i="95"/>
  <c r="K1458" i="95"/>
  <c r="B1458" i="95"/>
  <c r="K1457" i="95"/>
  <c r="B1457" i="95"/>
  <c r="K1456" i="95"/>
  <c r="B1456" i="95"/>
  <c r="K1455" i="95"/>
  <c r="B1455" i="95"/>
  <c r="K1454" i="95"/>
  <c r="B1454" i="95"/>
  <c r="K1453" i="95"/>
  <c r="B1453" i="95"/>
  <c r="K1452" i="95"/>
  <c r="B1452" i="95"/>
  <c r="K1451" i="95"/>
  <c r="B1451" i="95"/>
  <c r="K1450" i="95"/>
  <c r="B1450" i="95"/>
  <c r="K1449" i="95"/>
  <c r="B1449" i="95"/>
  <c r="K1448" i="95"/>
  <c r="B1448" i="95"/>
  <c r="K1447" i="95"/>
  <c r="B1447" i="95"/>
  <c r="K1446" i="95"/>
  <c r="B1446" i="95"/>
  <c r="K1445" i="95"/>
  <c r="B1445" i="95"/>
  <c r="K1444" i="95"/>
  <c r="B1444" i="95"/>
  <c r="K1443" i="95"/>
  <c r="B1443" i="95"/>
  <c r="K1442" i="95"/>
  <c r="B1442" i="95"/>
  <c r="K1441" i="95"/>
  <c r="B1441" i="95"/>
  <c r="K1440" i="95"/>
  <c r="B1440" i="95"/>
  <c r="K1439" i="95"/>
  <c r="B1439" i="95"/>
  <c r="K1438" i="95"/>
  <c r="B1438" i="95"/>
  <c r="K1437" i="95"/>
  <c r="B1437" i="95"/>
  <c r="K1436" i="95"/>
  <c r="B1436" i="95"/>
  <c r="K1435" i="95"/>
  <c r="B1435" i="95"/>
  <c r="K1434" i="95"/>
  <c r="B1434" i="95"/>
  <c r="K1433" i="95"/>
  <c r="B1433" i="95"/>
  <c r="K1432" i="95"/>
  <c r="B1432" i="95"/>
  <c r="K1431" i="95"/>
  <c r="B1431" i="95"/>
  <c r="K1430" i="95"/>
  <c r="B1430" i="95"/>
  <c r="K1429" i="95"/>
  <c r="B1429" i="95"/>
  <c r="K1428" i="95"/>
  <c r="B1428" i="95"/>
  <c r="K1427" i="95"/>
  <c r="B1427" i="95"/>
  <c r="K1426" i="95"/>
  <c r="B1426" i="95"/>
  <c r="K1425" i="95"/>
  <c r="B1425" i="95"/>
  <c r="K1424" i="95"/>
  <c r="B1424" i="95"/>
  <c r="K1423" i="95"/>
  <c r="B1423" i="95"/>
  <c r="K1422" i="95"/>
  <c r="B1422" i="95"/>
  <c r="K1421" i="95"/>
  <c r="B1421" i="95"/>
  <c r="K1420" i="95"/>
  <c r="B1420" i="95"/>
  <c r="K1419" i="95"/>
  <c r="B1419" i="95"/>
  <c r="K1418" i="95"/>
  <c r="B1418" i="95"/>
  <c r="K1417" i="95"/>
  <c r="B1417" i="95"/>
  <c r="K1416" i="95"/>
  <c r="B1416" i="95"/>
  <c r="K1415" i="95"/>
  <c r="B1415" i="95"/>
  <c r="K1414" i="95"/>
  <c r="B1414" i="95"/>
  <c r="K1413" i="95"/>
  <c r="B1413" i="95"/>
  <c r="K1412" i="95"/>
  <c r="B1412" i="95"/>
  <c r="K1411" i="95"/>
  <c r="B1411" i="95"/>
  <c r="K1410" i="95"/>
  <c r="B1410" i="95"/>
  <c r="K1409" i="95"/>
  <c r="B1409" i="95"/>
  <c r="K1408" i="95"/>
  <c r="B1408" i="95"/>
  <c r="K1407" i="95"/>
  <c r="B1407" i="95"/>
  <c r="K1406" i="95"/>
  <c r="B1406" i="95"/>
  <c r="K1405" i="95"/>
  <c r="B1405" i="95"/>
  <c r="K1404" i="95"/>
  <c r="B1404" i="95"/>
  <c r="K1403" i="95"/>
  <c r="B1403" i="95"/>
  <c r="K1402" i="95"/>
  <c r="B1402" i="95"/>
  <c r="K1401" i="95"/>
  <c r="B1401" i="95"/>
  <c r="K1400" i="95"/>
  <c r="B1400" i="95"/>
  <c r="K1399" i="95"/>
  <c r="B1399" i="95"/>
  <c r="K1398" i="95"/>
  <c r="B1398" i="95"/>
  <c r="K1397" i="95"/>
  <c r="B1397" i="95"/>
  <c r="K1396" i="95"/>
  <c r="B1396" i="95"/>
  <c r="K1395" i="95"/>
  <c r="B1395" i="95"/>
  <c r="K1394" i="95"/>
  <c r="B1394" i="95"/>
  <c r="K1393" i="95"/>
  <c r="B1393" i="95"/>
  <c r="K1392" i="95"/>
  <c r="B1392" i="95"/>
  <c r="K1391" i="95"/>
  <c r="B1391" i="95"/>
  <c r="K1390" i="95"/>
  <c r="B1390" i="95"/>
  <c r="K1389" i="95"/>
  <c r="B1389" i="95"/>
  <c r="K1388" i="95"/>
  <c r="B1388" i="95"/>
  <c r="K1387" i="95"/>
  <c r="B1387" i="95"/>
  <c r="K1386" i="95"/>
  <c r="B1386" i="95"/>
  <c r="K1385" i="95"/>
  <c r="B1385" i="95"/>
  <c r="K1384" i="95"/>
  <c r="B1384" i="95"/>
  <c r="K1383" i="95"/>
  <c r="B1383" i="95"/>
  <c r="K1382" i="95"/>
  <c r="B1382" i="95"/>
  <c r="K1381" i="95"/>
  <c r="B1381" i="95"/>
  <c r="K1380" i="95"/>
  <c r="B1380" i="95"/>
  <c r="K1379" i="95"/>
  <c r="B1379" i="95"/>
  <c r="K1378" i="95"/>
  <c r="B1378" i="95"/>
  <c r="K1377" i="95"/>
  <c r="B1377" i="95"/>
  <c r="K1376" i="95"/>
  <c r="B1376" i="95"/>
  <c r="K1375" i="95"/>
  <c r="B1375" i="95"/>
  <c r="K1374" i="95"/>
  <c r="B1374" i="95"/>
  <c r="K1373" i="95"/>
  <c r="B1373" i="95"/>
  <c r="K1372" i="95"/>
  <c r="B1372" i="95"/>
  <c r="K1371" i="95"/>
  <c r="B1371" i="95"/>
  <c r="K1370" i="95"/>
  <c r="B1370" i="95"/>
  <c r="K1369" i="95"/>
  <c r="B1369" i="95"/>
  <c r="K1368" i="95"/>
  <c r="B1368" i="95"/>
  <c r="K1367" i="95"/>
  <c r="B1367" i="95"/>
  <c r="K1366" i="95"/>
  <c r="B1366" i="95"/>
  <c r="K1365" i="95"/>
  <c r="B1365" i="95"/>
  <c r="K1364" i="95"/>
  <c r="B1364" i="95"/>
  <c r="K1363" i="95"/>
  <c r="B1363" i="95"/>
  <c r="K1362" i="95"/>
  <c r="B1362" i="95"/>
  <c r="K1361" i="95"/>
  <c r="B1361" i="95"/>
  <c r="K1360" i="95"/>
  <c r="B1360" i="95"/>
  <c r="K1359" i="95"/>
  <c r="B1359" i="95"/>
  <c r="K1358" i="95"/>
  <c r="B1358" i="95"/>
  <c r="K1357" i="95"/>
  <c r="B1357" i="95"/>
  <c r="K1356" i="95"/>
  <c r="B1356" i="95"/>
  <c r="K1355" i="95"/>
  <c r="B1355" i="95"/>
  <c r="K1354" i="95"/>
  <c r="B1354" i="95"/>
  <c r="K1353" i="95"/>
  <c r="B1353" i="95"/>
  <c r="K1352" i="95"/>
  <c r="B1352" i="95"/>
  <c r="K1351" i="95"/>
  <c r="B1351" i="95"/>
  <c r="K1350" i="95"/>
  <c r="B1350" i="95"/>
  <c r="K1349" i="95"/>
  <c r="B1349" i="95"/>
  <c r="K1348" i="95"/>
  <c r="B1348" i="95"/>
  <c r="K1347" i="95"/>
  <c r="B1347" i="95"/>
  <c r="K1346" i="95"/>
  <c r="B1346" i="95"/>
  <c r="K1345" i="95"/>
  <c r="B1345" i="95"/>
  <c r="K1344" i="95"/>
  <c r="B1344" i="95"/>
  <c r="K1343" i="95"/>
  <c r="B1343" i="95"/>
  <c r="K1342" i="95"/>
  <c r="B1342" i="95"/>
  <c r="K1341" i="95"/>
  <c r="B1341" i="95"/>
  <c r="K1340" i="95"/>
  <c r="B1340" i="95"/>
  <c r="K1339" i="95"/>
  <c r="B1339" i="95"/>
  <c r="K1338" i="95"/>
  <c r="B1338" i="95"/>
  <c r="K1337" i="95"/>
  <c r="B1337" i="95"/>
  <c r="K1336" i="95"/>
  <c r="B1336" i="95"/>
  <c r="K1335" i="95"/>
  <c r="B1335" i="95"/>
  <c r="K1334" i="95"/>
  <c r="B1334" i="95"/>
  <c r="K1333" i="95"/>
  <c r="B1333" i="95"/>
  <c r="K1332" i="95"/>
  <c r="B1332" i="95"/>
  <c r="K1331" i="95"/>
  <c r="B1331" i="95"/>
  <c r="K1330" i="95"/>
  <c r="B1330" i="95"/>
  <c r="K1329" i="95"/>
  <c r="B1329" i="95"/>
  <c r="K1328" i="95"/>
  <c r="B1328" i="95"/>
  <c r="K1327" i="95"/>
  <c r="B1327" i="95"/>
  <c r="K1326" i="95"/>
  <c r="B1326" i="95"/>
  <c r="K1325" i="95"/>
  <c r="B1325" i="95"/>
  <c r="K1324" i="95"/>
  <c r="B1324" i="95"/>
  <c r="K1323" i="95"/>
  <c r="B1323" i="95"/>
  <c r="K1322" i="95"/>
  <c r="B1322" i="95"/>
  <c r="K1321" i="95"/>
  <c r="B1321" i="95"/>
  <c r="K1320" i="95"/>
  <c r="B1320" i="95"/>
  <c r="K1319" i="95"/>
  <c r="B1319" i="95"/>
  <c r="K1318" i="95"/>
  <c r="B1318" i="95"/>
  <c r="K1317" i="95"/>
  <c r="B1317" i="95"/>
  <c r="K1316" i="95"/>
  <c r="B1316" i="95"/>
  <c r="K1315" i="95"/>
  <c r="B1315" i="95"/>
  <c r="K1314" i="95"/>
  <c r="B1314" i="95"/>
  <c r="K1313" i="95"/>
  <c r="B1313" i="95"/>
  <c r="K1312" i="95"/>
  <c r="B1312" i="95"/>
  <c r="K1311" i="95"/>
  <c r="B1311" i="95"/>
  <c r="K1310" i="95"/>
  <c r="B1310" i="95"/>
  <c r="K1309" i="95"/>
  <c r="B1309" i="95"/>
  <c r="K1308" i="95"/>
  <c r="B1308" i="95"/>
  <c r="K1307" i="95"/>
  <c r="B1307" i="95"/>
  <c r="K1306" i="95"/>
  <c r="B1306" i="95"/>
  <c r="K1305" i="95"/>
  <c r="B1305" i="95"/>
  <c r="K1304" i="95"/>
  <c r="B1304" i="95"/>
  <c r="K1303" i="95"/>
  <c r="B1303" i="95"/>
  <c r="K1302" i="95"/>
  <c r="B1302" i="95"/>
  <c r="K1301" i="95"/>
  <c r="B1301" i="95"/>
  <c r="K1300" i="95"/>
  <c r="B1300" i="95"/>
  <c r="K1299" i="95"/>
  <c r="B1299" i="95"/>
  <c r="K1298" i="95"/>
  <c r="B1298" i="95"/>
  <c r="K1297" i="95"/>
  <c r="B1297" i="95"/>
  <c r="K1296" i="95"/>
  <c r="B1296" i="95"/>
  <c r="K1295" i="95"/>
  <c r="B1295" i="95"/>
  <c r="K1294" i="95"/>
  <c r="B1294" i="95"/>
  <c r="K1293" i="95"/>
  <c r="B1293" i="95"/>
  <c r="K1292" i="95"/>
  <c r="B1292" i="95"/>
  <c r="K1291" i="95"/>
  <c r="B1291" i="95"/>
  <c r="K1290" i="95"/>
  <c r="B1290" i="95"/>
  <c r="K1289" i="95"/>
  <c r="B1289" i="95"/>
  <c r="K1288" i="95"/>
  <c r="B1288" i="95"/>
  <c r="K1287" i="95"/>
  <c r="B1287" i="95"/>
  <c r="K1286" i="95"/>
  <c r="B1286" i="95"/>
  <c r="K1285" i="95"/>
  <c r="B1285" i="95"/>
  <c r="K1284" i="95"/>
  <c r="B1284" i="95"/>
  <c r="K1283" i="95"/>
  <c r="B1283" i="95"/>
  <c r="K1282" i="95"/>
  <c r="B1282" i="95"/>
  <c r="K1281" i="95"/>
  <c r="B1281" i="95"/>
  <c r="K1280" i="95"/>
  <c r="B1280" i="95"/>
  <c r="K1279" i="95"/>
  <c r="B1279" i="95"/>
  <c r="K1278" i="95"/>
  <c r="B1278" i="95"/>
  <c r="K1277" i="95"/>
  <c r="B1277" i="95"/>
  <c r="K1276" i="95"/>
  <c r="B1276" i="95"/>
  <c r="K1275" i="95"/>
  <c r="B1275" i="95"/>
  <c r="K1274" i="95"/>
  <c r="B1274" i="95"/>
  <c r="K1273" i="95"/>
  <c r="B1273" i="95"/>
  <c r="K1272" i="95"/>
  <c r="B1272" i="95"/>
  <c r="K1271" i="95"/>
  <c r="B1271" i="95"/>
  <c r="K1270" i="95"/>
  <c r="B1270" i="95"/>
  <c r="K1269" i="95"/>
  <c r="B1269" i="95"/>
  <c r="K1268" i="95"/>
  <c r="B1268" i="95"/>
  <c r="K1267" i="95"/>
  <c r="B1267" i="95"/>
  <c r="K1266" i="95"/>
  <c r="B1266" i="95"/>
  <c r="K1265" i="95"/>
  <c r="B1265" i="95"/>
  <c r="K1264" i="95"/>
  <c r="B1264" i="95"/>
  <c r="K1263" i="95"/>
  <c r="B1263" i="95"/>
  <c r="K1262" i="95"/>
  <c r="B1262" i="95"/>
  <c r="K1261" i="95"/>
  <c r="B1261" i="95"/>
  <c r="K1260" i="95"/>
  <c r="B1260" i="95"/>
  <c r="K1259" i="95"/>
  <c r="B1259" i="95"/>
  <c r="K1258" i="95"/>
  <c r="B1258" i="95"/>
  <c r="K1257" i="95"/>
  <c r="B1257" i="95"/>
  <c r="K1256" i="95"/>
  <c r="B1256" i="95"/>
  <c r="K1255" i="95"/>
  <c r="B1255" i="95"/>
  <c r="K1254" i="95"/>
  <c r="B1254" i="95"/>
  <c r="K1253" i="95"/>
  <c r="B1253" i="95"/>
  <c r="K1252" i="95"/>
  <c r="B1252" i="95"/>
  <c r="K1251" i="95"/>
  <c r="B1251" i="95"/>
  <c r="K1250" i="95"/>
  <c r="B1250" i="95"/>
  <c r="K1249" i="95"/>
  <c r="B1249" i="95"/>
  <c r="K1248" i="95"/>
  <c r="B1248" i="95"/>
  <c r="K1247" i="95"/>
  <c r="B1247" i="95"/>
  <c r="K1246" i="95"/>
  <c r="B1246" i="95"/>
  <c r="K1245" i="95"/>
  <c r="B1245" i="95"/>
  <c r="K1244" i="95"/>
  <c r="B1244" i="95"/>
  <c r="K1243" i="95"/>
  <c r="B1243" i="95"/>
  <c r="K1242" i="95"/>
  <c r="B1242" i="95"/>
  <c r="K1241" i="95"/>
  <c r="B1241" i="95"/>
  <c r="K1240" i="95"/>
  <c r="B1240" i="95"/>
  <c r="K1239" i="95"/>
  <c r="B1239" i="95"/>
  <c r="K1238" i="95"/>
  <c r="B1238" i="95"/>
  <c r="K1237" i="95"/>
  <c r="B1237" i="95"/>
  <c r="K1236" i="95"/>
  <c r="B1236" i="95"/>
  <c r="K1235" i="95"/>
  <c r="B1235" i="95"/>
  <c r="K1234" i="95"/>
  <c r="B1234" i="95"/>
  <c r="K1233" i="95"/>
  <c r="B1233" i="95"/>
  <c r="K1232" i="95"/>
  <c r="B1232" i="95"/>
  <c r="K1231" i="95"/>
  <c r="B1231" i="95"/>
  <c r="K1230" i="95"/>
  <c r="B1230" i="95"/>
  <c r="K1229" i="95"/>
  <c r="B1229" i="95"/>
  <c r="K1228" i="95"/>
  <c r="B1228" i="95"/>
  <c r="K1227" i="95"/>
  <c r="B1227" i="95"/>
  <c r="K1226" i="95"/>
  <c r="B1226" i="95"/>
  <c r="K1225" i="95"/>
  <c r="B1225" i="95"/>
  <c r="K1224" i="95"/>
  <c r="B1224" i="95"/>
  <c r="K1223" i="95"/>
  <c r="B1223" i="95"/>
  <c r="K1222" i="95"/>
  <c r="B1222" i="95"/>
  <c r="K1221" i="95"/>
  <c r="B1221" i="95"/>
  <c r="K1220" i="95"/>
  <c r="B1220" i="95"/>
  <c r="K1219" i="95"/>
  <c r="B1219" i="95"/>
  <c r="K1218" i="95"/>
  <c r="B1218" i="95"/>
  <c r="K1217" i="95"/>
  <c r="B1217" i="95"/>
  <c r="K1216" i="95"/>
  <c r="B1216" i="95"/>
  <c r="K1215" i="95"/>
  <c r="B1215" i="95"/>
  <c r="K1214" i="95"/>
  <c r="B1214" i="95"/>
  <c r="K1213" i="95"/>
  <c r="B1213" i="95"/>
  <c r="K1212" i="95"/>
  <c r="B1212" i="95"/>
  <c r="K1211" i="95"/>
  <c r="B1211" i="95"/>
  <c r="K1210" i="95"/>
  <c r="B1210" i="95"/>
  <c r="K1209" i="95"/>
  <c r="B1209" i="95"/>
  <c r="K1208" i="95"/>
  <c r="B1208" i="95"/>
  <c r="K1207" i="95"/>
  <c r="B1207" i="95"/>
  <c r="K1206" i="95"/>
  <c r="B1206" i="95"/>
  <c r="K1205" i="95"/>
  <c r="B1205" i="95"/>
  <c r="K1204" i="95"/>
  <c r="B1204" i="95"/>
  <c r="K1203" i="95"/>
  <c r="B1203" i="95"/>
  <c r="K1202" i="95"/>
  <c r="B1202" i="95"/>
  <c r="K1201" i="95"/>
  <c r="B1201" i="95"/>
  <c r="K1200" i="95"/>
  <c r="B1200" i="95"/>
  <c r="K1199" i="95"/>
  <c r="B1199" i="95"/>
  <c r="K1198" i="95"/>
  <c r="B1198" i="95"/>
  <c r="K1197" i="95"/>
  <c r="B1197" i="95"/>
  <c r="K1196" i="95"/>
  <c r="B1196" i="95"/>
  <c r="K1195" i="95"/>
  <c r="B1195" i="95"/>
  <c r="K1194" i="95"/>
  <c r="B1194" i="95"/>
  <c r="K1193" i="95"/>
  <c r="B1193" i="95"/>
  <c r="K1192" i="95"/>
  <c r="B1192" i="95"/>
  <c r="K1191" i="95"/>
  <c r="B1191" i="95"/>
  <c r="K1190" i="95"/>
  <c r="B1190" i="95"/>
  <c r="K1189" i="95"/>
  <c r="B1189" i="95"/>
  <c r="K1188" i="95"/>
  <c r="B1188" i="95"/>
  <c r="K1187" i="95"/>
  <c r="B1187" i="95"/>
  <c r="K1186" i="95"/>
  <c r="B1186" i="95"/>
  <c r="K1185" i="95"/>
  <c r="B1185" i="95"/>
  <c r="K1184" i="95"/>
  <c r="B1184" i="95"/>
  <c r="K1183" i="95"/>
  <c r="B1183" i="95"/>
  <c r="K1182" i="95"/>
  <c r="B1182" i="95"/>
  <c r="K1181" i="95"/>
  <c r="B1181" i="95"/>
  <c r="K1180" i="95"/>
  <c r="B1180" i="95"/>
  <c r="K1179" i="95"/>
  <c r="B1179" i="95"/>
  <c r="K1178" i="95"/>
  <c r="B1178" i="95"/>
  <c r="K1177" i="95"/>
  <c r="B1177" i="95"/>
  <c r="K1176" i="95"/>
  <c r="B1176" i="95"/>
  <c r="K1175" i="95"/>
  <c r="B1175" i="95"/>
  <c r="K1174" i="95"/>
  <c r="B1174" i="95"/>
  <c r="K1173" i="95"/>
  <c r="B1173" i="95"/>
  <c r="K1172" i="95"/>
  <c r="B1172" i="95"/>
  <c r="K1171" i="95"/>
  <c r="B1171" i="95"/>
  <c r="K1170" i="95"/>
  <c r="B1170" i="95"/>
  <c r="K1169" i="95"/>
  <c r="B1169" i="95"/>
  <c r="K1168" i="95"/>
  <c r="B1168" i="95"/>
  <c r="K1167" i="95"/>
  <c r="B1167" i="95"/>
  <c r="K1166" i="95"/>
  <c r="B1166" i="95"/>
  <c r="K1165" i="95"/>
  <c r="B1165" i="95"/>
  <c r="K1164" i="95"/>
  <c r="B1164" i="95"/>
  <c r="K1163" i="95"/>
  <c r="B1163" i="95"/>
  <c r="K1162" i="95"/>
  <c r="B1162" i="95"/>
  <c r="K1161" i="95"/>
  <c r="B1161" i="95"/>
  <c r="K1160" i="95"/>
  <c r="B1160" i="95"/>
  <c r="K1159" i="95"/>
  <c r="B1159" i="95"/>
  <c r="K1158" i="95"/>
  <c r="B1158" i="95"/>
  <c r="K1157" i="95"/>
  <c r="B1157" i="95"/>
  <c r="K1156" i="95"/>
  <c r="B1156" i="95"/>
  <c r="K1155" i="95"/>
  <c r="B1155" i="95"/>
  <c r="K1154" i="95"/>
  <c r="B1154" i="95"/>
  <c r="K1153" i="95"/>
  <c r="B1153" i="95"/>
  <c r="K1152" i="95"/>
  <c r="B1152" i="95"/>
  <c r="K1151" i="95"/>
  <c r="B1151" i="95"/>
  <c r="K1150" i="95"/>
  <c r="B1150" i="95"/>
  <c r="K1149" i="95"/>
  <c r="B1149" i="95"/>
  <c r="K1148" i="95"/>
  <c r="B1148" i="95"/>
  <c r="K1147" i="95"/>
  <c r="B1147" i="95"/>
  <c r="K1146" i="95"/>
  <c r="B1146" i="95"/>
  <c r="K1145" i="95"/>
  <c r="B1145" i="95"/>
  <c r="K1144" i="95"/>
  <c r="B1144" i="95"/>
  <c r="K1143" i="95"/>
  <c r="B1143" i="95"/>
  <c r="K1142" i="95"/>
  <c r="B1142" i="95"/>
  <c r="K1141" i="95"/>
  <c r="B1141" i="95"/>
  <c r="K1140" i="95"/>
  <c r="B1140" i="95"/>
  <c r="K1139" i="95"/>
  <c r="B1139" i="95"/>
  <c r="K1138" i="95"/>
  <c r="B1138" i="95"/>
  <c r="K1137" i="95"/>
  <c r="B1137" i="95"/>
  <c r="K1136" i="95"/>
  <c r="B1136" i="95"/>
  <c r="K1135" i="95"/>
  <c r="B1135" i="95"/>
  <c r="K1134" i="95"/>
  <c r="B1134" i="95"/>
  <c r="K1133" i="95"/>
  <c r="B1133" i="95"/>
  <c r="K1132" i="95"/>
  <c r="B1132" i="95"/>
  <c r="K1131" i="95"/>
  <c r="B1131" i="95"/>
  <c r="K1130" i="95"/>
  <c r="B1130" i="95"/>
  <c r="K1129" i="95"/>
  <c r="B1129" i="95"/>
  <c r="K1128" i="95"/>
  <c r="B1128" i="95"/>
  <c r="K1127" i="95"/>
  <c r="B1127" i="95"/>
  <c r="K1126" i="95"/>
  <c r="B1126" i="95"/>
  <c r="K1125" i="95"/>
  <c r="B1125" i="95"/>
  <c r="K1124" i="95"/>
  <c r="B1124" i="95"/>
  <c r="K1123" i="95"/>
  <c r="B1123" i="95"/>
  <c r="K1122" i="95"/>
  <c r="B1122" i="95"/>
  <c r="K1121" i="95"/>
  <c r="B1121" i="95"/>
  <c r="K1120" i="95"/>
  <c r="B1120" i="95"/>
  <c r="K1119" i="95"/>
  <c r="B1119" i="95"/>
  <c r="K1118" i="95"/>
  <c r="B1118" i="95"/>
  <c r="K1117" i="95"/>
  <c r="B1117" i="95"/>
  <c r="K1116" i="95"/>
  <c r="B1116" i="95"/>
  <c r="K1115" i="95"/>
  <c r="B1115" i="95"/>
  <c r="K1114" i="95"/>
  <c r="B1114" i="95"/>
  <c r="K1113" i="95"/>
  <c r="B1113" i="95"/>
  <c r="K1112" i="95"/>
  <c r="B1112" i="95"/>
  <c r="K1111" i="95"/>
  <c r="B1111" i="95"/>
  <c r="K1110" i="95"/>
  <c r="B1110" i="95"/>
  <c r="K1109" i="95"/>
  <c r="B1109" i="95"/>
  <c r="K1108" i="95"/>
  <c r="B1108" i="95"/>
  <c r="K1107" i="95"/>
  <c r="B1107" i="95"/>
  <c r="K1106" i="95"/>
  <c r="B1106" i="95"/>
  <c r="K1105" i="95"/>
  <c r="B1105" i="95"/>
  <c r="K1104" i="95"/>
  <c r="B1104" i="95"/>
  <c r="K1103" i="95"/>
  <c r="B1103" i="95"/>
  <c r="K1102" i="95"/>
  <c r="B1102" i="95"/>
  <c r="K1101" i="95"/>
  <c r="B1101" i="95"/>
  <c r="K1100" i="95"/>
  <c r="B1100" i="95"/>
  <c r="K1099" i="95"/>
  <c r="B1099" i="95"/>
  <c r="K1098" i="95"/>
  <c r="B1098" i="95"/>
  <c r="K1097" i="95"/>
  <c r="B1097" i="95"/>
  <c r="K1096" i="95"/>
  <c r="B1096" i="95"/>
  <c r="K1095" i="95"/>
  <c r="B1095" i="95"/>
  <c r="K1094" i="95"/>
  <c r="B1094" i="95"/>
  <c r="K1093" i="95"/>
  <c r="B1093" i="95"/>
  <c r="K1092" i="95"/>
  <c r="B1092" i="95"/>
  <c r="K1091" i="95"/>
  <c r="B1091" i="95"/>
  <c r="K1090" i="95"/>
  <c r="B1090" i="95"/>
  <c r="K1089" i="95"/>
  <c r="B1089" i="95"/>
  <c r="K1088" i="95"/>
  <c r="B1088" i="95"/>
  <c r="K1087" i="95"/>
  <c r="B1087" i="95"/>
  <c r="K1086" i="95"/>
  <c r="B1086" i="95"/>
  <c r="K1085" i="95"/>
  <c r="B1085" i="95"/>
  <c r="K1084" i="95"/>
  <c r="B1084" i="95"/>
  <c r="K1083" i="95"/>
  <c r="B1083" i="95"/>
  <c r="K1082" i="95"/>
  <c r="B1082" i="95"/>
  <c r="K1081" i="95"/>
  <c r="B1081" i="95"/>
  <c r="K1080" i="95"/>
  <c r="B1080" i="95"/>
  <c r="K1079" i="95"/>
  <c r="B1079" i="95"/>
  <c r="K1078" i="95"/>
  <c r="B1078" i="95"/>
  <c r="K1077" i="95"/>
  <c r="B1077" i="95"/>
  <c r="K1076" i="95"/>
  <c r="B1076" i="95"/>
  <c r="K1075" i="95"/>
  <c r="B1075" i="95"/>
  <c r="K1074" i="95"/>
  <c r="B1074" i="95"/>
  <c r="K1073" i="95"/>
  <c r="B1073" i="95"/>
  <c r="K1072" i="95"/>
  <c r="B1072" i="95"/>
  <c r="K1071" i="95"/>
  <c r="B1071" i="95"/>
  <c r="K1070" i="95"/>
  <c r="B1070" i="95"/>
  <c r="K1069" i="95"/>
  <c r="B1069" i="95"/>
  <c r="K1068" i="95"/>
  <c r="B1068" i="95"/>
  <c r="K1067" i="95"/>
  <c r="B1067" i="95"/>
  <c r="K1066" i="95"/>
  <c r="B1066" i="95"/>
  <c r="K1065" i="95"/>
  <c r="B1065" i="95"/>
  <c r="K1064" i="95"/>
  <c r="B1064" i="95"/>
  <c r="K1063" i="95"/>
  <c r="B1063" i="95"/>
  <c r="K1062" i="95"/>
  <c r="B1062" i="95"/>
  <c r="K1061" i="95"/>
  <c r="B1061" i="95"/>
  <c r="K1060" i="95"/>
  <c r="B1060" i="95"/>
  <c r="K1059" i="95"/>
  <c r="B1059" i="95"/>
  <c r="K1058" i="95"/>
  <c r="B1058" i="95"/>
  <c r="K1057" i="95"/>
  <c r="B1057" i="95"/>
  <c r="K1056" i="95"/>
  <c r="B1056" i="95"/>
  <c r="K1055" i="95"/>
  <c r="B1055" i="95"/>
  <c r="K1054" i="95"/>
  <c r="B1054" i="95"/>
  <c r="K1053" i="95"/>
  <c r="B1053" i="95"/>
  <c r="K1052" i="95"/>
  <c r="B1052" i="95"/>
  <c r="K1051" i="95"/>
  <c r="B1051" i="95"/>
  <c r="K1050" i="95"/>
  <c r="B1050" i="95"/>
  <c r="K1049" i="95"/>
  <c r="B1049" i="95"/>
  <c r="K1048" i="95"/>
  <c r="B1048" i="95"/>
  <c r="K1047" i="95"/>
  <c r="B1047" i="95"/>
  <c r="K1046" i="95"/>
  <c r="B1046" i="95"/>
  <c r="K1045" i="95"/>
  <c r="B1045" i="95"/>
  <c r="K1044" i="95"/>
  <c r="B1044" i="95"/>
  <c r="K1043" i="95"/>
  <c r="B1043" i="95"/>
  <c r="K1042" i="95"/>
  <c r="B1042" i="95"/>
  <c r="K1041" i="95"/>
  <c r="B1041" i="95"/>
  <c r="K1040" i="95"/>
  <c r="B1040" i="95"/>
  <c r="K1039" i="95"/>
  <c r="B1039" i="95"/>
  <c r="K1038" i="95"/>
  <c r="B1038" i="95"/>
  <c r="K1037" i="95"/>
  <c r="B1037" i="95"/>
  <c r="K1036" i="95"/>
  <c r="B1036" i="95"/>
  <c r="K1035" i="95"/>
  <c r="B1035" i="95"/>
  <c r="K1034" i="95"/>
  <c r="B1034" i="95"/>
  <c r="K1033" i="95"/>
  <c r="B1033" i="95"/>
  <c r="K1032" i="95"/>
  <c r="B1032" i="95"/>
  <c r="K1031" i="95"/>
  <c r="B1031" i="95"/>
  <c r="K1030" i="95"/>
  <c r="B1030" i="95"/>
  <c r="K1029" i="95"/>
  <c r="B1029" i="95"/>
  <c r="K1028" i="95"/>
  <c r="B1028" i="95"/>
  <c r="K1027" i="95"/>
  <c r="B1027" i="95"/>
  <c r="K1026" i="95"/>
  <c r="B1026" i="95"/>
  <c r="K1025" i="95"/>
  <c r="B1025" i="95"/>
  <c r="K1024" i="95"/>
  <c r="B1024" i="95"/>
  <c r="K1023" i="95"/>
  <c r="B1023" i="95"/>
  <c r="K1022" i="95"/>
  <c r="B1022" i="95"/>
  <c r="K1021" i="95"/>
  <c r="B1021" i="95"/>
  <c r="K1020" i="95"/>
  <c r="B1020" i="95"/>
  <c r="K1019" i="95"/>
  <c r="B1019" i="95"/>
  <c r="K1018" i="95"/>
  <c r="B1018" i="95"/>
  <c r="K1017" i="95"/>
  <c r="B1017" i="95"/>
  <c r="K1016" i="95"/>
  <c r="B1016" i="95"/>
  <c r="K1015" i="95"/>
  <c r="B1015" i="95"/>
  <c r="K1014" i="95"/>
  <c r="B1014" i="95"/>
  <c r="K1013" i="95"/>
  <c r="B1013" i="95"/>
  <c r="K1012" i="95"/>
  <c r="B1012" i="95"/>
  <c r="K1011" i="95"/>
  <c r="B1011" i="95"/>
  <c r="K1010" i="95"/>
  <c r="B1010" i="95"/>
  <c r="K1009" i="95"/>
  <c r="B1009" i="95"/>
  <c r="K1008" i="95"/>
  <c r="B1008" i="95"/>
  <c r="K1007" i="95"/>
  <c r="B1007" i="95"/>
  <c r="K1006" i="95"/>
  <c r="B1006" i="95"/>
  <c r="K1005" i="95"/>
  <c r="B1005" i="95"/>
  <c r="K1004" i="95"/>
  <c r="B1004" i="95"/>
  <c r="K1003" i="95"/>
  <c r="B1003" i="95"/>
  <c r="K1002" i="95"/>
  <c r="B1002" i="95"/>
  <c r="K1001" i="95"/>
  <c r="B1001" i="95"/>
  <c r="K1000" i="95"/>
  <c r="B1000" i="95"/>
  <c r="K999" i="95"/>
  <c r="B999" i="95"/>
  <c r="K998" i="95"/>
  <c r="B998" i="95"/>
  <c r="K997" i="95"/>
  <c r="B997" i="95"/>
  <c r="K996" i="95"/>
  <c r="B996" i="95"/>
  <c r="K995" i="95"/>
  <c r="B995" i="95"/>
  <c r="K994" i="95"/>
  <c r="B994" i="95"/>
  <c r="K993" i="95"/>
  <c r="B993" i="95"/>
  <c r="K992" i="95"/>
  <c r="B992" i="95"/>
  <c r="K991" i="95"/>
  <c r="B991" i="95"/>
  <c r="K990" i="95"/>
  <c r="B990" i="95"/>
  <c r="K989" i="95"/>
  <c r="B989" i="95"/>
  <c r="K988" i="95"/>
  <c r="B988" i="95"/>
  <c r="K987" i="95"/>
  <c r="B987" i="95"/>
  <c r="K986" i="95"/>
  <c r="B986" i="95"/>
  <c r="K985" i="95"/>
  <c r="B985" i="95"/>
  <c r="K984" i="95"/>
  <c r="B984" i="95"/>
  <c r="K983" i="95"/>
  <c r="B983" i="95"/>
  <c r="K982" i="95"/>
  <c r="B982" i="95"/>
  <c r="K981" i="95"/>
  <c r="B981" i="95"/>
  <c r="K980" i="95"/>
  <c r="B980" i="95"/>
  <c r="K979" i="95"/>
  <c r="B979" i="95"/>
  <c r="K978" i="95"/>
  <c r="B978" i="95"/>
  <c r="K977" i="95"/>
  <c r="B977" i="95"/>
  <c r="K976" i="95"/>
  <c r="B976" i="95"/>
  <c r="K975" i="95"/>
  <c r="B975" i="95"/>
  <c r="K974" i="95"/>
  <c r="B974" i="95"/>
  <c r="K973" i="95"/>
  <c r="B973" i="95"/>
  <c r="K972" i="95"/>
  <c r="B972" i="95"/>
  <c r="K971" i="95"/>
  <c r="B971" i="95"/>
  <c r="K970" i="95"/>
  <c r="B970" i="95"/>
  <c r="K969" i="95"/>
  <c r="B969" i="95"/>
  <c r="K968" i="95"/>
  <c r="B968" i="95"/>
  <c r="K967" i="95"/>
  <c r="B967" i="95"/>
  <c r="K966" i="95"/>
  <c r="B966" i="95"/>
  <c r="K965" i="95"/>
  <c r="B965" i="95"/>
  <c r="K964" i="95"/>
  <c r="B964" i="95"/>
  <c r="K963" i="95"/>
  <c r="B963" i="95"/>
  <c r="K962" i="95"/>
  <c r="B962" i="95"/>
  <c r="K961" i="95"/>
  <c r="B961" i="95"/>
  <c r="K960" i="95"/>
  <c r="B960" i="95"/>
  <c r="K959" i="95"/>
  <c r="B959" i="95"/>
  <c r="K958" i="95"/>
  <c r="B958" i="95"/>
  <c r="K957" i="95"/>
  <c r="B957" i="95"/>
  <c r="K956" i="95"/>
  <c r="B956" i="95"/>
  <c r="K955" i="95"/>
  <c r="B955" i="95"/>
  <c r="K954" i="95"/>
  <c r="B954" i="95"/>
  <c r="K953" i="95"/>
  <c r="B953" i="95"/>
  <c r="K952" i="95"/>
  <c r="B952" i="95"/>
  <c r="K951" i="95"/>
  <c r="B951" i="95"/>
  <c r="K950" i="95"/>
  <c r="B950" i="95"/>
  <c r="K949" i="95"/>
  <c r="B949" i="95"/>
  <c r="K948" i="95"/>
  <c r="B948" i="95"/>
  <c r="K947" i="95"/>
  <c r="B947" i="95"/>
  <c r="K946" i="95"/>
  <c r="B946" i="95"/>
  <c r="K945" i="95"/>
  <c r="B945" i="95"/>
  <c r="K944" i="95"/>
  <c r="B944" i="95"/>
  <c r="K943" i="95"/>
  <c r="B943" i="95"/>
  <c r="K942" i="95"/>
  <c r="B942" i="95"/>
  <c r="K941" i="95"/>
  <c r="B941" i="95"/>
  <c r="K940" i="95"/>
  <c r="B940" i="95"/>
  <c r="K939" i="95"/>
  <c r="B939" i="95"/>
  <c r="K938" i="95"/>
  <c r="B938" i="95"/>
  <c r="K937" i="95"/>
  <c r="B937" i="95"/>
  <c r="K936" i="95"/>
  <c r="B936" i="95"/>
  <c r="K935" i="95"/>
  <c r="B935" i="95"/>
  <c r="K934" i="95"/>
  <c r="B934" i="95"/>
  <c r="K933" i="95"/>
  <c r="B933" i="95"/>
  <c r="K932" i="95"/>
  <c r="B932" i="95"/>
  <c r="K931" i="95"/>
  <c r="B931" i="95"/>
  <c r="K930" i="95"/>
  <c r="B930" i="95"/>
  <c r="K929" i="95"/>
  <c r="B929" i="95"/>
  <c r="K928" i="95"/>
  <c r="B928" i="95"/>
  <c r="K927" i="95"/>
  <c r="B927" i="95"/>
  <c r="K926" i="95"/>
  <c r="B926" i="95"/>
  <c r="K925" i="95"/>
  <c r="B925" i="95"/>
  <c r="K924" i="95"/>
  <c r="B924" i="95"/>
  <c r="K923" i="95"/>
  <c r="B923" i="95"/>
  <c r="K922" i="95"/>
  <c r="B922" i="95"/>
  <c r="K921" i="95"/>
  <c r="B921" i="95"/>
  <c r="K920" i="95"/>
  <c r="B920" i="95"/>
  <c r="K919" i="95"/>
  <c r="B919" i="95"/>
  <c r="K918" i="95"/>
  <c r="B918" i="95"/>
  <c r="K917" i="95"/>
  <c r="B917" i="95"/>
  <c r="K916" i="95"/>
  <c r="B916" i="95"/>
  <c r="K915" i="95"/>
  <c r="B915" i="95"/>
  <c r="K914" i="95"/>
  <c r="B914" i="95"/>
  <c r="K913" i="95"/>
  <c r="B913" i="95"/>
  <c r="K912" i="95"/>
  <c r="B912" i="95"/>
  <c r="K911" i="95"/>
  <c r="B911" i="95"/>
  <c r="K910" i="95"/>
  <c r="B910" i="95"/>
  <c r="K909" i="95"/>
  <c r="B909" i="95"/>
  <c r="K908" i="95"/>
  <c r="B908" i="95"/>
  <c r="K907" i="95"/>
  <c r="B907" i="95"/>
  <c r="K906" i="95"/>
  <c r="B906" i="95"/>
  <c r="K905" i="95"/>
  <c r="B905" i="95"/>
  <c r="K904" i="95"/>
  <c r="B904" i="95"/>
  <c r="K903" i="95"/>
  <c r="B903" i="95"/>
  <c r="K902" i="95"/>
  <c r="B902" i="95"/>
  <c r="K901" i="95"/>
  <c r="B901" i="95"/>
  <c r="K900" i="95"/>
  <c r="B900" i="95"/>
  <c r="K899" i="95"/>
  <c r="B899" i="95"/>
  <c r="K898" i="95"/>
  <c r="B898" i="95"/>
  <c r="K897" i="95"/>
  <c r="B897" i="95"/>
  <c r="K896" i="95"/>
  <c r="B896" i="95"/>
  <c r="K895" i="95"/>
  <c r="B895" i="95"/>
  <c r="K894" i="95"/>
  <c r="B894" i="95"/>
  <c r="K893" i="95"/>
  <c r="B893" i="95"/>
  <c r="K892" i="95"/>
  <c r="B892" i="95"/>
  <c r="K891" i="95"/>
  <c r="B891" i="95"/>
  <c r="K890" i="95"/>
  <c r="B890" i="95"/>
  <c r="K889" i="95"/>
  <c r="B889" i="95"/>
  <c r="K888" i="95"/>
  <c r="B888" i="95"/>
  <c r="K887" i="95"/>
  <c r="B887" i="95"/>
  <c r="K886" i="95"/>
  <c r="B886" i="95"/>
  <c r="K885" i="95"/>
  <c r="B885" i="95"/>
  <c r="K884" i="95"/>
  <c r="B884" i="95"/>
  <c r="K883" i="95"/>
  <c r="B883" i="95"/>
  <c r="K882" i="95"/>
  <c r="B882" i="95"/>
  <c r="K881" i="95"/>
  <c r="B881" i="95"/>
  <c r="K880" i="95"/>
  <c r="B880" i="95"/>
  <c r="K879" i="95"/>
  <c r="B879" i="95"/>
  <c r="K878" i="95"/>
  <c r="B878" i="95"/>
  <c r="K877" i="95"/>
  <c r="B877" i="95"/>
  <c r="K876" i="95"/>
  <c r="B876" i="95"/>
  <c r="K875" i="95"/>
  <c r="B875" i="95"/>
  <c r="K874" i="95"/>
  <c r="B874" i="95"/>
  <c r="K873" i="95"/>
  <c r="B873" i="95"/>
  <c r="K872" i="95"/>
  <c r="B872" i="95"/>
  <c r="K871" i="95"/>
  <c r="B871" i="95"/>
  <c r="K870" i="95"/>
  <c r="B870" i="95"/>
  <c r="K869" i="95"/>
  <c r="B869" i="95"/>
  <c r="K868" i="95"/>
  <c r="B868" i="95"/>
  <c r="K867" i="95"/>
  <c r="B867" i="95"/>
  <c r="K866" i="95"/>
  <c r="B866" i="95"/>
  <c r="K865" i="95"/>
  <c r="B865" i="95"/>
  <c r="K864" i="95"/>
  <c r="B864" i="95"/>
  <c r="K863" i="95"/>
  <c r="B863" i="95"/>
  <c r="K862" i="95"/>
  <c r="B862" i="95"/>
  <c r="K861" i="95"/>
  <c r="B861" i="95"/>
  <c r="K860" i="95"/>
  <c r="B860" i="95"/>
  <c r="K859" i="95"/>
  <c r="B859" i="95"/>
  <c r="K858" i="95"/>
  <c r="B858" i="95"/>
  <c r="K857" i="95"/>
  <c r="B857" i="95"/>
  <c r="K856" i="95"/>
  <c r="B856" i="95"/>
  <c r="K855" i="95"/>
  <c r="B855" i="95"/>
  <c r="K854" i="95"/>
  <c r="B854" i="95"/>
  <c r="K853" i="95"/>
  <c r="B853" i="95"/>
  <c r="K852" i="95"/>
  <c r="B852" i="95"/>
  <c r="K851" i="95"/>
  <c r="B851" i="95"/>
  <c r="K850" i="95"/>
  <c r="B850" i="95"/>
  <c r="K849" i="95"/>
  <c r="B849" i="95"/>
  <c r="K848" i="95"/>
  <c r="B848" i="95"/>
  <c r="K847" i="95"/>
  <c r="B847" i="95"/>
  <c r="K846" i="95"/>
  <c r="B846" i="95"/>
  <c r="K845" i="95"/>
  <c r="B845" i="95"/>
  <c r="K844" i="95"/>
  <c r="B844" i="95"/>
  <c r="K843" i="95"/>
  <c r="B843" i="95"/>
  <c r="K842" i="95"/>
  <c r="B842" i="95"/>
  <c r="K841" i="95"/>
  <c r="B841" i="95"/>
  <c r="K840" i="95"/>
  <c r="B840" i="95"/>
  <c r="K839" i="95"/>
  <c r="B839" i="95"/>
  <c r="K838" i="95"/>
  <c r="B838" i="95"/>
  <c r="K837" i="95"/>
  <c r="B837" i="95"/>
  <c r="K836" i="95"/>
  <c r="B836" i="95"/>
  <c r="K835" i="95"/>
  <c r="B835" i="95"/>
  <c r="K834" i="95"/>
  <c r="B834" i="95"/>
  <c r="K833" i="95"/>
  <c r="B833" i="95"/>
  <c r="K832" i="95"/>
  <c r="B832" i="95"/>
  <c r="K831" i="95"/>
  <c r="B831" i="95"/>
  <c r="K830" i="95"/>
  <c r="B830" i="95"/>
  <c r="K829" i="95"/>
  <c r="B829" i="95"/>
  <c r="K828" i="95"/>
  <c r="B828" i="95"/>
  <c r="K827" i="95"/>
  <c r="B827" i="95"/>
  <c r="K826" i="95"/>
  <c r="B826" i="95"/>
  <c r="K825" i="95"/>
  <c r="B825" i="95"/>
  <c r="K824" i="95"/>
  <c r="B824" i="95"/>
  <c r="K823" i="95"/>
  <c r="B823" i="95"/>
  <c r="K822" i="95"/>
  <c r="B822" i="95"/>
  <c r="K821" i="95"/>
  <c r="B821" i="95"/>
  <c r="K820" i="95"/>
  <c r="B820" i="95"/>
  <c r="K819" i="95"/>
  <c r="B819" i="95"/>
  <c r="K818" i="95"/>
  <c r="B818" i="95"/>
  <c r="K817" i="95"/>
  <c r="B817" i="95"/>
  <c r="K816" i="95"/>
  <c r="B816" i="95"/>
  <c r="K815" i="95"/>
  <c r="B815" i="95"/>
  <c r="K814" i="95"/>
  <c r="B814" i="95"/>
  <c r="K813" i="95"/>
  <c r="B813" i="95"/>
  <c r="K812" i="95"/>
  <c r="B812" i="95"/>
  <c r="K811" i="95"/>
  <c r="B811" i="95"/>
  <c r="K810" i="95"/>
  <c r="B810" i="95"/>
  <c r="K809" i="95"/>
  <c r="B809" i="95"/>
  <c r="K808" i="95"/>
  <c r="B808" i="95"/>
  <c r="K807" i="95"/>
  <c r="B807" i="95"/>
  <c r="K806" i="95"/>
  <c r="B806" i="95"/>
  <c r="K805" i="95"/>
  <c r="B805" i="95"/>
  <c r="K804" i="95"/>
  <c r="B804" i="95"/>
  <c r="K803" i="95"/>
  <c r="B803" i="95"/>
  <c r="K802" i="95"/>
  <c r="B802" i="95"/>
  <c r="K801" i="95"/>
  <c r="B801" i="95"/>
  <c r="K800" i="95"/>
  <c r="B800" i="95"/>
  <c r="K799" i="95"/>
  <c r="B799" i="95"/>
  <c r="K798" i="95"/>
  <c r="B798" i="95"/>
  <c r="K797" i="95"/>
  <c r="B797" i="95"/>
  <c r="K796" i="95"/>
  <c r="B796" i="95"/>
  <c r="K795" i="95"/>
  <c r="B795" i="95"/>
  <c r="K794" i="95"/>
  <c r="B794" i="95"/>
  <c r="K793" i="95"/>
  <c r="B793" i="95"/>
  <c r="K792" i="95"/>
  <c r="B792" i="95"/>
  <c r="K791" i="95"/>
  <c r="B791" i="95"/>
  <c r="K790" i="95"/>
  <c r="B790" i="95"/>
  <c r="K789" i="95"/>
  <c r="B789" i="95"/>
  <c r="K788" i="95"/>
  <c r="B788" i="95"/>
  <c r="K787" i="95"/>
  <c r="B787" i="95"/>
  <c r="K786" i="95"/>
  <c r="B786" i="95"/>
  <c r="K785" i="95"/>
  <c r="B785" i="95"/>
  <c r="K784" i="95"/>
  <c r="B784" i="95"/>
  <c r="K783" i="95"/>
  <c r="B783" i="95"/>
  <c r="K782" i="95"/>
  <c r="B782" i="95"/>
  <c r="K781" i="95"/>
  <c r="B781" i="95"/>
  <c r="K780" i="95"/>
  <c r="B780" i="95"/>
  <c r="K779" i="95"/>
  <c r="B779" i="95"/>
  <c r="K778" i="95"/>
  <c r="B778" i="95"/>
  <c r="K777" i="95"/>
  <c r="B777" i="95"/>
  <c r="K776" i="95"/>
  <c r="B776" i="95"/>
  <c r="K775" i="95"/>
  <c r="B775" i="95"/>
  <c r="K774" i="95"/>
  <c r="B774" i="95"/>
  <c r="K773" i="95"/>
  <c r="B773" i="95"/>
  <c r="K772" i="95"/>
  <c r="B772" i="95"/>
  <c r="K771" i="95"/>
  <c r="B771" i="95"/>
  <c r="K770" i="95"/>
  <c r="B770" i="95"/>
  <c r="K769" i="95"/>
  <c r="B769" i="95"/>
  <c r="K768" i="95"/>
  <c r="B768" i="95"/>
  <c r="K767" i="95"/>
  <c r="B767" i="95"/>
  <c r="K766" i="95"/>
  <c r="B766" i="95"/>
  <c r="K765" i="95"/>
  <c r="B765" i="95"/>
  <c r="K764" i="95"/>
  <c r="B764" i="95"/>
  <c r="K763" i="95"/>
  <c r="B763" i="95"/>
  <c r="K762" i="95"/>
  <c r="B762" i="95"/>
  <c r="K761" i="95"/>
  <c r="B761" i="95"/>
  <c r="K760" i="95"/>
  <c r="B760" i="95"/>
  <c r="K759" i="95"/>
  <c r="B759" i="95"/>
  <c r="K758" i="95"/>
  <c r="B758" i="95"/>
  <c r="K757" i="95"/>
  <c r="B757" i="95"/>
  <c r="K756" i="95"/>
  <c r="B756" i="95"/>
  <c r="K755" i="95"/>
  <c r="B755" i="95"/>
  <c r="K754" i="95"/>
  <c r="B754" i="95"/>
  <c r="K753" i="95"/>
  <c r="B753" i="95"/>
  <c r="K752" i="95"/>
  <c r="B752" i="95"/>
  <c r="K751" i="95"/>
  <c r="B751" i="95"/>
  <c r="K750" i="95"/>
  <c r="B750" i="95"/>
  <c r="K749" i="95"/>
  <c r="B749" i="95"/>
  <c r="K748" i="95"/>
  <c r="B748" i="95"/>
  <c r="K747" i="95"/>
  <c r="B747" i="95"/>
  <c r="K746" i="95"/>
  <c r="B746" i="95"/>
  <c r="K745" i="95"/>
  <c r="B745" i="95"/>
  <c r="K744" i="95"/>
  <c r="B744" i="95"/>
  <c r="K743" i="95"/>
  <c r="B743" i="95"/>
  <c r="K742" i="95"/>
  <c r="B742" i="95"/>
  <c r="K741" i="95"/>
  <c r="B741" i="95"/>
  <c r="K740" i="95"/>
  <c r="B740" i="95"/>
  <c r="K739" i="95"/>
  <c r="B739" i="95"/>
  <c r="K738" i="95"/>
  <c r="B738" i="95"/>
  <c r="K737" i="95"/>
  <c r="B737" i="95"/>
  <c r="K736" i="95"/>
  <c r="B736" i="95"/>
  <c r="K735" i="95"/>
  <c r="B735" i="95"/>
  <c r="K734" i="95"/>
  <c r="B734" i="95"/>
  <c r="K733" i="95"/>
  <c r="B733" i="95"/>
  <c r="K732" i="95"/>
  <c r="B732" i="95"/>
  <c r="K731" i="95"/>
  <c r="B731" i="95"/>
  <c r="K730" i="95"/>
  <c r="B730" i="95"/>
  <c r="K729" i="95"/>
  <c r="B729" i="95"/>
  <c r="K728" i="95"/>
  <c r="B728" i="95"/>
  <c r="K727" i="95"/>
  <c r="B727" i="95"/>
  <c r="K726" i="95"/>
  <c r="B726" i="95"/>
  <c r="K725" i="95"/>
  <c r="B725" i="95"/>
  <c r="K724" i="95"/>
  <c r="B724" i="95"/>
  <c r="K723" i="95"/>
  <c r="B723" i="95"/>
  <c r="K722" i="95"/>
  <c r="B722" i="95"/>
  <c r="K721" i="95"/>
  <c r="B721" i="95"/>
  <c r="K720" i="95"/>
  <c r="B720" i="95"/>
  <c r="K719" i="95"/>
  <c r="B719" i="95"/>
  <c r="K718" i="95"/>
  <c r="B718" i="95"/>
  <c r="K717" i="95"/>
  <c r="B717" i="95"/>
  <c r="K716" i="95"/>
  <c r="B716" i="95"/>
  <c r="K715" i="95"/>
  <c r="B715" i="95"/>
  <c r="K714" i="95"/>
  <c r="B714" i="95"/>
  <c r="K713" i="95"/>
  <c r="B713" i="95"/>
  <c r="K712" i="95"/>
  <c r="B712" i="95"/>
  <c r="K711" i="95"/>
  <c r="B711" i="95"/>
  <c r="K710" i="95"/>
  <c r="B710" i="95"/>
  <c r="K709" i="95"/>
  <c r="B709" i="95"/>
  <c r="K708" i="95"/>
  <c r="B708" i="95"/>
  <c r="K707" i="95"/>
  <c r="B707" i="95"/>
  <c r="K706" i="95"/>
  <c r="B706" i="95"/>
  <c r="K705" i="95"/>
  <c r="B705" i="95"/>
  <c r="K704" i="95"/>
  <c r="B704" i="95"/>
  <c r="K703" i="95"/>
  <c r="B703" i="95"/>
  <c r="K702" i="95"/>
  <c r="B702" i="95"/>
  <c r="K701" i="95"/>
  <c r="B701" i="95"/>
  <c r="K700" i="95"/>
  <c r="B700" i="95"/>
  <c r="K699" i="95"/>
  <c r="B699" i="95"/>
  <c r="K698" i="95"/>
  <c r="B698" i="95"/>
  <c r="K697" i="95"/>
  <c r="B697" i="95"/>
  <c r="K696" i="95"/>
  <c r="B696" i="95"/>
  <c r="K695" i="95"/>
  <c r="B695" i="95"/>
  <c r="K694" i="95"/>
  <c r="B694" i="95"/>
  <c r="K693" i="95"/>
  <c r="B693" i="95"/>
  <c r="K692" i="95"/>
  <c r="B692" i="95"/>
  <c r="K691" i="95"/>
  <c r="B691" i="95"/>
  <c r="K690" i="95"/>
  <c r="B690" i="95"/>
  <c r="K689" i="95"/>
  <c r="B689" i="95"/>
  <c r="K688" i="95"/>
  <c r="B688" i="95"/>
  <c r="K687" i="95"/>
  <c r="B687" i="95"/>
  <c r="K686" i="95"/>
  <c r="B686" i="95"/>
  <c r="K685" i="95"/>
  <c r="B685" i="95"/>
  <c r="K684" i="95"/>
  <c r="B684" i="95"/>
  <c r="K683" i="95"/>
  <c r="B683" i="95"/>
  <c r="K682" i="95"/>
  <c r="B682" i="95"/>
  <c r="K681" i="95"/>
  <c r="B681" i="95"/>
  <c r="K680" i="95"/>
  <c r="B680" i="95"/>
  <c r="K679" i="95"/>
  <c r="B679" i="95"/>
  <c r="K678" i="95"/>
  <c r="B678" i="95"/>
  <c r="K677" i="95"/>
  <c r="B677" i="95"/>
  <c r="K676" i="95"/>
  <c r="B676" i="95"/>
  <c r="K675" i="95"/>
  <c r="B675" i="95"/>
  <c r="K674" i="95"/>
  <c r="B674" i="95"/>
  <c r="K673" i="95"/>
  <c r="B673" i="95"/>
  <c r="K672" i="95"/>
  <c r="B672" i="95"/>
  <c r="K671" i="95"/>
  <c r="B671" i="95"/>
  <c r="K670" i="95"/>
  <c r="B670" i="95"/>
  <c r="K669" i="95"/>
  <c r="B669" i="95"/>
  <c r="K668" i="95"/>
  <c r="B668" i="95"/>
  <c r="K667" i="95"/>
  <c r="B667" i="95"/>
  <c r="K666" i="95"/>
  <c r="B666" i="95"/>
  <c r="K665" i="95"/>
  <c r="B665" i="95"/>
  <c r="K664" i="95"/>
  <c r="B664" i="95"/>
  <c r="K663" i="95"/>
  <c r="B663" i="95"/>
  <c r="K662" i="95"/>
  <c r="B662" i="95"/>
  <c r="K661" i="95"/>
  <c r="B661" i="95"/>
  <c r="K660" i="95"/>
  <c r="B660" i="95"/>
  <c r="K659" i="95"/>
  <c r="B659" i="95"/>
  <c r="K658" i="95"/>
  <c r="B658" i="95"/>
  <c r="K657" i="95"/>
  <c r="B657" i="95"/>
  <c r="K656" i="95"/>
  <c r="B656" i="95"/>
  <c r="K655" i="95"/>
  <c r="B655" i="95"/>
  <c r="K654" i="95"/>
  <c r="B654" i="95"/>
  <c r="K653" i="95"/>
  <c r="B653" i="95"/>
  <c r="K652" i="95"/>
  <c r="B652" i="95"/>
  <c r="K651" i="95"/>
  <c r="B651" i="95"/>
  <c r="K650" i="95"/>
  <c r="B650" i="95"/>
  <c r="K649" i="95"/>
  <c r="B649" i="95"/>
  <c r="K648" i="95"/>
  <c r="B648" i="95"/>
  <c r="K647" i="95"/>
  <c r="B647" i="95"/>
  <c r="K646" i="95"/>
  <c r="B646" i="95"/>
  <c r="K645" i="95"/>
  <c r="B645" i="95"/>
  <c r="K644" i="95"/>
  <c r="B644" i="95"/>
  <c r="K643" i="95"/>
  <c r="B643" i="95"/>
  <c r="K642" i="95"/>
  <c r="B642" i="95"/>
  <c r="K641" i="95"/>
  <c r="B641" i="95"/>
  <c r="K640" i="95"/>
  <c r="B640" i="95"/>
  <c r="K639" i="95"/>
  <c r="B639" i="95"/>
  <c r="K638" i="95"/>
  <c r="B638" i="95"/>
  <c r="K637" i="95"/>
  <c r="B637" i="95"/>
  <c r="K636" i="95"/>
  <c r="B636" i="95"/>
  <c r="K635" i="95"/>
  <c r="B635" i="95"/>
  <c r="K634" i="95"/>
  <c r="B634" i="95"/>
  <c r="K633" i="95"/>
  <c r="B633" i="95"/>
  <c r="K632" i="95"/>
  <c r="B632" i="95"/>
  <c r="K631" i="95"/>
  <c r="B631" i="95"/>
  <c r="K630" i="95"/>
  <c r="B630" i="95"/>
  <c r="K629" i="95"/>
  <c r="B629" i="95"/>
  <c r="K628" i="95"/>
  <c r="B628" i="95"/>
  <c r="K627" i="95"/>
  <c r="B627" i="95"/>
  <c r="K626" i="95"/>
  <c r="B626" i="95"/>
  <c r="K625" i="95"/>
  <c r="B625" i="95"/>
  <c r="K624" i="95"/>
  <c r="B624" i="95"/>
  <c r="K623" i="95"/>
  <c r="B623" i="95"/>
  <c r="K622" i="95"/>
  <c r="B622" i="95"/>
  <c r="K621" i="95"/>
  <c r="B621" i="95"/>
  <c r="K620" i="95"/>
  <c r="B620" i="95"/>
  <c r="K619" i="95"/>
  <c r="B619" i="95"/>
  <c r="K618" i="95"/>
  <c r="B618" i="95"/>
  <c r="K617" i="95"/>
  <c r="B617" i="95"/>
  <c r="K616" i="95"/>
  <c r="B616" i="95"/>
  <c r="K615" i="95"/>
  <c r="B615" i="95"/>
  <c r="K614" i="95"/>
  <c r="B614" i="95"/>
  <c r="K613" i="95"/>
  <c r="B613" i="95"/>
  <c r="K612" i="95"/>
  <c r="B612" i="95"/>
  <c r="K611" i="95"/>
  <c r="B611" i="95"/>
  <c r="K610" i="95"/>
  <c r="B610" i="95"/>
  <c r="K609" i="95"/>
  <c r="B609" i="95"/>
  <c r="K608" i="95"/>
  <c r="B608" i="95"/>
  <c r="K607" i="95"/>
  <c r="B607" i="95"/>
  <c r="K606" i="95"/>
  <c r="B606" i="95"/>
  <c r="K605" i="95"/>
  <c r="B605" i="95"/>
  <c r="K604" i="95"/>
  <c r="B604" i="95"/>
  <c r="K603" i="95"/>
  <c r="B603" i="95"/>
  <c r="K602" i="95"/>
  <c r="B602" i="95"/>
  <c r="K601" i="95"/>
  <c r="B601" i="95"/>
  <c r="K600" i="95"/>
  <c r="B600" i="95"/>
  <c r="K599" i="95"/>
  <c r="B599" i="95"/>
  <c r="K598" i="95"/>
  <c r="B598" i="95"/>
  <c r="K597" i="95"/>
  <c r="B597" i="95"/>
  <c r="K596" i="95"/>
  <c r="B596" i="95"/>
  <c r="K595" i="95"/>
  <c r="B595" i="95"/>
  <c r="K594" i="95"/>
  <c r="B594" i="95"/>
  <c r="K593" i="95"/>
  <c r="B593" i="95"/>
  <c r="K592" i="95"/>
  <c r="B592" i="95"/>
  <c r="K591" i="95"/>
  <c r="B591" i="95"/>
  <c r="K590" i="95"/>
  <c r="B590" i="95"/>
  <c r="K589" i="95"/>
  <c r="B589" i="95"/>
  <c r="K588" i="95"/>
  <c r="B588" i="95"/>
  <c r="K587" i="95"/>
  <c r="B587" i="95"/>
  <c r="K586" i="95"/>
  <c r="B586" i="95"/>
  <c r="K585" i="95"/>
  <c r="B585" i="95"/>
  <c r="K584" i="95"/>
  <c r="B584" i="95"/>
  <c r="K583" i="95"/>
  <c r="B583" i="95"/>
  <c r="K582" i="95"/>
  <c r="B582" i="95"/>
  <c r="K581" i="95"/>
  <c r="B581" i="95"/>
  <c r="K580" i="95"/>
  <c r="B580" i="95"/>
  <c r="K579" i="95"/>
  <c r="B579" i="95"/>
  <c r="K578" i="95"/>
  <c r="B578" i="95"/>
  <c r="K577" i="95"/>
  <c r="B577" i="95"/>
  <c r="K576" i="95"/>
  <c r="B576" i="95"/>
  <c r="K575" i="95"/>
  <c r="B575" i="95"/>
  <c r="K574" i="95"/>
  <c r="B574" i="95"/>
  <c r="K573" i="95"/>
  <c r="B573" i="95"/>
  <c r="K572" i="95"/>
  <c r="B572" i="95"/>
  <c r="K571" i="95"/>
  <c r="B571" i="95"/>
  <c r="K570" i="95"/>
  <c r="B570" i="95"/>
  <c r="K569" i="95"/>
  <c r="B569" i="95"/>
  <c r="K568" i="95"/>
  <c r="B568" i="95"/>
  <c r="K567" i="95"/>
  <c r="B567" i="95"/>
  <c r="K566" i="95"/>
  <c r="B566" i="95"/>
  <c r="K565" i="95"/>
  <c r="B565" i="95"/>
  <c r="K564" i="95"/>
  <c r="B564" i="95"/>
  <c r="K563" i="95"/>
  <c r="B563" i="95"/>
  <c r="K562" i="95"/>
  <c r="B562" i="95"/>
  <c r="K561" i="95"/>
  <c r="B561" i="95"/>
  <c r="K560" i="95"/>
  <c r="B560" i="95"/>
  <c r="K559" i="95"/>
  <c r="B559" i="95"/>
  <c r="K558" i="95"/>
  <c r="B558" i="95"/>
  <c r="K557" i="95"/>
  <c r="B557" i="95"/>
  <c r="K556" i="95"/>
  <c r="B556" i="95"/>
  <c r="K555" i="95"/>
  <c r="B555" i="95"/>
  <c r="K554" i="95"/>
  <c r="B554" i="95"/>
  <c r="K553" i="95"/>
  <c r="B553" i="95"/>
  <c r="K552" i="95"/>
  <c r="B552" i="95"/>
  <c r="K551" i="95"/>
  <c r="B551" i="95"/>
  <c r="K550" i="95"/>
  <c r="B550" i="95"/>
  <c r="K549" i="95"/>
  <c r="B549" i="95"/>
  <c r="K548" i="95"/>
  <c r="B548" i="95"/>
  <c r="K547" i="95"/>
  <c r="B547" i="95"/>
  <c r="K546" i="95"/>
  <c r="B546" i="95"/>
  <c r="K545" i="95"/>
  <c r="B545" i="95"/>
  <c r="K544" i="95"/>
  <c r="B544" i="95"/>
  <c r="K543" i="95"/>
  <c r="B543" i="95"/>
  <c r="K542" i="95"/>
  <c r="B542" i="95"/>
  <c r="K541" i="95"/>
  <c r="B541" i="95"/>
  <c r="K540" i="95"/>
  <c r="B540" i="95"/>
  <c r="K539" i="95"/>
  <c r="B539" i="95"/>
  <c r="K538" i="95"/>
  <c r="B538" i="95"/>
  <c r="K537" i="95"/>
  <c r="B537" i="95"/>
  <c r="K536" i="95"/>
  <c r="B536" i="95"/>
  <c r="K535" i="95"/>
  <c r="B535" i="95"/>
  <c r="K534" i="95"/>
  <c r="B534" i="95"/>
  <c r="K533" i="95"/>
  <c r="B533" i="95"/>
  <c r="K532" i="95"/>
  <c r="B532" i="95"/>
  <c r="K531" i="95"/>
  <c r="B531" i="95"/>
  <c r="K530" i="95"/>
  <c r="B530" i="95"/>
  <c r="K529" i="95"/>
  <c r="B529" i="95"/>
  <c r="K528" i="95"/>
  <c r="B528" i="95"/>
  <c r="K527" i="95"/>
  <c r="B527" i="95"/>
  <c r="K526" i="95"/>
  <c r="B526" i="95"/>
  <c r="K525" i="95"/>
  <c r="B525" i="95"/>
  <c r="K524" i="95"/>
  <c r="B524" i="95"/>
  <c r="K523" i="95"/>
  <c r="B523" i="95"/>
  <c r="K522" i="95"/>
  <c r="B522" i="95"/>
  <c r="K521" i="95"/>
  <c r="B521" i="95"/>
  <c r="K520" i="95"/>
  <c r="B520" i="95"/>
  <c r="K519" i="95"/>
  <c r="B519" i="95"/>
  <c r="K518" i="95"/>
  <c r="B518" i="95"/>
  <c r="K517" i="95"/>
  <c r="B517" i="95"/>
  <c r="K516" i="95"/>
  <c r="B516" i="95"/>
  <c r="K515" i="95"/>
  <c r="B515" i="95"/>
  <c r="K514" i="95"/>
  <c r="B514" i="95"/>
  <c r="K513" i="95"/>
  <c r="B513" i="95"/>
  <c r="K512" i="95"/>
  <c r="B512" i="95"/>
  <c r="K511" i="95"/>
  <c r="B511" i="95"/>
  <c r="K510" i="95"/>
  <c r="B510" i="95"/>
  <c r="K509" i="95"/>
  <c r="B509" i="95"/>
  <c r="K508" i="95"/>
  <c r="B508" i="95"/>
  <c r="K507" i="95"/>
  <c r="B507" i="95"/>
  <c r="K506" i="95"/>
  <c r="B506" i="95"/>
  <c r="K505" i="95"/>
  <c r="B505" i="95"/>
  <c r="K504" i="95"/>
  <c r="B504" i="95"/>
  <c r="K503" i="95"/>
  <c r="B503" i="95"/>
  <c r="K502" i="95"/>
  <c r="B502" i="95"/>
  <c r="K501" i="95"/>
  <c r="B501" i="95"/>
  <c r="K500" i="95"/>
  <c r="B500" i="95"/>
  <c r="K499" i="95"/>
  <c r="B499" i="95"/>
  <c r="K498" i="95"/>
  <c r="B498" i="95"/>
  <c r="K497" i="95"/>
  <c r="B497" i="95"/>
  <c r="K496" i="95"/>
  <c r="B496" i="95"/>
  <c r="K495" i="95"/>
  <c r="B495" i="95"/>
  <c r="K494" i="95"/>
  <c r="B494" i="95"/>
  <c r="K493" i="95"/>
  <c r="B493" i="95"/>
  <c r="K492" i="95"/>
  <c r="B492" i="95"/>
  <c r="K491" i="95"/>
  <c r="B491" i="95"/>
  <c r="K490" i="95"/>
  <c r="B490" i="95"/>
  <c r="K489" i="95"/>
  <c r="B489" i="95"/>
  <c r="K488" i="95"/>
  <c r="B488" i="95"/>
  <c r="K487" i="95"/>
  <c r="B487" i="95"/>
  <c r="K486" i="95"/>
  <c r="B486" i="95"/>
  <c r="K485" i="95"/>
  <c r="B485" i="95"/>
  <c r="K484" i="95"/>
  <c r="B484" i="95"/>
  <c r="K483" i="95"/>
  <c r="B483" i="95"/>
  <c r="K482" i="95"/>
  <c r="B482" i="95"/>
  <c r="K481" i="95"/>
  <c r="B481" i="95"/>
  <c r="K480" i="95"/>
  <c r="B480" i="95"/>
  <c r="K479" i="95"/>
  <c r="B479" i="95"/>
  <c r="K478" i="95"/>
  <c r="B478" i="95"/>
  <c r="K477" i="95"/>
  <c r="B477" i="95"/>
  <c r="K476" i="95"/>
  <c r="B476" i="95"/>
  <c r="K475" i="95"/>
  <c r="B475" i="95"/>
  <c r="K474" i="95"/>
  <c r="B474" i="95"/>
  <c r="K473" i="95"/>
  <c r="B473" i="95"/>
  <c r="K472" i="95"/>
  <c r="B472" i="95"/>
  <c r="K471" i="95"/>
  <c r="B471" i="95"/>
  <c r="K470" i="95"/>
  <c r="B470" i="95"/>
  <c r="K469" i="95"/>
  <c r="B469" i="95"/>
  <c r="K468" i="95"/>
  <c r="B468" i="95"/>
  <c r="K467" i="95"/>
  <c r="B467" i="95"/>
  <c r="K466" i="95"/>
  <c r="B466" i="95"/>
  <c r="K465" i="95"/>
  <c r="B465" i="95"/>
  <c r="K464" i="95"/>
  <c r="B464" i="95"/>
  <c r="K463" i="95"/>
  <c r="B463" i="95"/>
  <c r="K462" i="95"/>
  <c r="B462" i="95"/>
  <c r="K461" i="95"/>
  <c r="B461" i="95"/>
  <c r="K460" i="95"/>
  <c r="B460" i="95"/>
  <c r="K459" i="95"/>
  <c r="B459" i="95"/>
  <c r="K458" i="95"/>
  <c r="B458" i="95"/>
  <c r="K457" i="95"/>
  <c r="B457" i="95"/>
  <c r="K456" i="95"/>
  <c r="B456" i="95"/>
  <c r="K455" i="95"/>
  <c r="B455" i="95"/>
  <c r="K454" i="95"/>
  <c r="B454" i="95"/>
  <c r="K453" i="95"/>
  <c r="B453" i="95"/>
  <c r="K452" i="95"/>
  <c r="B452" i="95"/>
  <c r="K451" i="95"/>
  <c r="B451" i="95"/>
  <c r="K450" i="95"/>
  <c r="B450" i="95"/>
  <c r="K449" i="95"/>
  <c r="B449" i="95"/>
  <c r="K448" i="95"/>
  <c r="B448" i="95"/>
  <c r="K447" i="95"/>
  <c r="B447" i="95"/>
  <c r="K446" i="95"/>
  <c r="B446" i="95"/>
  <c r="K445" i="95"/>
  <c r="B445" i="95"/>
  <c r="K444" i="95"/>
  <c r="B444" i="95"/>
  <c r="K443" i="95"/>
  <c r="B443" i="95"/>
  <c r="K442" i="95"/>
  <c r="B442" i="95"/>
  <c r="K441" i="95"/>
  <c r="B441" i="95"/>
  <c r="K440" i="95"/>
  <c r="B440" i="95"/>
  <c r="K439" i="95"/>
  <c r="B439" i="95"/>
  <c r="K438" i="95"/>
  <c r="B438" i="95"/>
  <c r="K437" i="95"/>
  <c r="B437" i="95"/>
  <c r="K436" i="95"/>
  <c r="B436" i="95"/>
  <c r="K435" i="95"/>
  <c r="B435" i="95"/>
  <c r="K434" i="95"/>
  <c r="B434" i="95"/>
  <c r="K433" i="95"/>
  <c r="B433" i="95"/>
  <c r="K432" i="95"/>
  <c r="B432" i="95"/>
  <c r="K431" i="95"/>
  <c r="B431" i="95"/>
  <c r="K430" i="95"/>
  <c r="B430" i="95"/>
  <c r="K429" i="95"/>
  <c r="B429" i="95"/>
  <c r="K428" i="95"/>
  <c r="B428" i="95"/>
  <c r="K427" i="95"/>
  <c r="B427" i="95"/>
  <c r="K426" i="95"/>
  <c r="B426" i="95"/>
  <c r="K425" i="95"/>
  <c r="B425" i="95"/>
  <c r="K424" i="95"/>
  <c r="B424" i="95"/>
  <c r="K423" i="95"/>
  <c r="B423" i="95"/>
  <c r="K422" i="95"/>
  <c r="B422" i="95"/>
  <c r="K421" i="95"/>
  <c r="B421" i="95"/>
  <c r="K420" i="95"/>
  <c r="B420" i="95"/>
  <c r="K419" i="95"/>
  <c r="B419" i="95"/>
  <c r="K418" i="95"/>
  <c r="B418" i="95"/>
  <c r="K417" i="95"/>
  <c r="B417" i="95"/>
  <c r="K416" i="95"/>
  <c r="B416" i="95"/>
  <c r="K415" i="95"/>
  <c r="B415" i="95"/>
  <c r="K414" i="95"/>
  <c r="B414" i="95"/>
  <c r="K413" i="95"/>
  <c r="B413" i="95"/>
  <c r="K412" i="95"/>
  <c r="B412" i="95"/>
  <c r="K411" i="95"/>
  <c r="B411" i="95"/>
  <c r="K410" i="95"/>
  <c r="B410" i="95"/>
  <c r="K409" i="95"/>
  <c r="B409" i="95"/>
  <c r="K408" i="95"/>
  <c r="B408" i="95"/>
  <c r="K407" i="95"/>
  <c r="B407" i="95"/>
  <c r="K406" i="95"/>
  <c r="B406" i="95"/>
  <c r="K405" i="95"/>
  <c r="B405" i="95"/>
  <c r="K404" i="95"/>
  <c r="B404" i="95"/>
  <c r="K403" i="95"/>
  <c r="B403" i="95"/>
  <c r="K402" i="95"/>
  <c r="B402" i="95"/>
  <c r="K401" i="95"/>
  <c r="B401" i="95"/>
  <c r="K400" i="95"/>
  <c r="B400" i="95"/>
  <c r="K399" i="95"/>
  <c r="B399" i="95"/>
  <c r="K398" i="95"/>
  <c r="B398" i="95"/>
  <c r="K397" i="95"/>
  <c r="B397" i="95"/>
  <c r="K396" i="95"/>
  <c r="B396" i="95"/>
  <c r="K395" i="95"/>
  <c r="B395" i="95"/>
  <c r="K394" i="95"/>
  <c r="B394" i="95"/>
  <c r="K393" i="95"/>
  <c r="B393" i="95"/>
  <c r="K392" i="95"/>
  <c r="B392" i="95"/>
  <c r="K391" i="95"/>
  <c r="B391" i="95"/>
  <c r="K390" i="95"/>
  <c r="B390" i="95"/>
  <c r="K389" i="95"/>
  <c r="B389" i="95"/>
  <c r="K388" i="95"/>
  <c r="B388" i="95"/>
  <c r="K387" i="95"/>
  <c r="B387" i="95"/>
  <c r="K386" i="95"/>
  <c r="B386" i="95"/>
  <c r="K385" i="95"/>
  <c r="B385" i="95"/>
  <c r="K384" i="95"/>
  <c r="B384" i="95"/>
  <c r="K383" i="95"/>
  <c r="B383" i="95"/>
  <c r="K382" i="95"/>
  <c r="B382" i="95"/>
  <c r="K381" i="95"/>
  <c r="B381" i="95"/>
  <c r="K380" i="95"/>
  <c r="B380" i="95"/>
  <c r="K379" i="95"/>
  <c r="B379" i="95"/>
  <c r="K378" i="95"/>
  <c r="B378" i="95"/>
  <c r="K377" i="95"/>
  <c r="B377" i="95"/>
  <c r="K376" i="95"/>
  <c r="B376" i="95"/>
  <c r="K375" i="95"/>
  <c r="B375" i="95"/>
  <c r="K374" i="95"/>
  <c r="B374" i="95"/>
  <c r="K373" i="95"/>
  <c r="B373" i="95"/>
  <c r="K372" i="95"/>
  <c r="B372" i="95"/>
  <c r="K371" i="95"/>
  <c r="B371" i="95"/>
  <c r="K370" i="95"/>
  <c r="B370" i="95"/>
  <c r="K369" i="95"/>
  <c r="B369" i="95"/>
  <c r="K368" i="95"/>
  <c r="B368" i="95"/>
  <c r="K367" i="95"/>
  <c r="B367" i="95"/>
  <c r="K366" i="95"/>
  <c r="B366" i="95"/>
  <c r="K365" i="95"/>
  <c r="B365" i="95"/>
  <c r="K364" i="95"/>
  <c r="B364" i="95"/>
  <c r="K363" i="95"/>
  <c r="B363" i="95"/>
  <c r="K362" i="95"/>
  <c r="B362" i="95"/>
  <c r="K361" i="95"/>
  <c r="B361" i="95"/>
  <c r="K360" i="95"/>
  <c r="B360" i="95"/>
  <c r="K359" i="95"/>
  <c r="B359" i="95"/>
  <c r="K358" i="95"/>
  <c r="B358" i="95"/>
  <c r="K357" i="95"/>
  <c r="B357" i="95"/>
  <c r="K356" i="95"/>
  <c r="B356" i="95"/>
  <c r="K355" i="95"/>
  <c r="B355" i="95"/>
  <c r="K354" i="95"/>
  <c r="B354" i="95"/>
  <c r="K353" i="95"/>
  <c r="B353" i="95"/>
  <c r="K352" i="95"/>
  <c r="B352" i="95"/>
  <c r="K351" i="95"/>
  <c r="B351" i="95"/>
  <c r="K350" i="95"/>
  <c r="B350" i="95"/>
  <c r="K349" i="95"/>
  <c r="B349" i="95"/>
  <c r="K348" i="95"/>
  <c r="B348" i="95"/>
  <c r="K347" i="95"/>
  <c r="B347" i="95"/>
  <c r="K346" i="95"/>
  <c r="B346" i="95"/>
  <c r="K345" i="95"/>
  <c r="B345" i="95"/>
  <c r="K344" i="95"/>
  <c r="B344" i="95"/>
  <c r="K343" i="95"/>
  <c r="B343" i="95"/>
  <c r="K342" i="95"/>
  <c r="B342" i="95"/>
  <c r="K341" i="95"/>
  <c r="B341" i="95"/>
  <c r="K340" i="95"/>
  <c r="B340" i="95"/>
  <c r="K339" i="95"/>
  <c r="B339" i="95"/>
  <c r="K338" i="95"/>
  <c r="B338" i="95"/>
  <c r="K337" i="95"/>
  <c r="B337" i="95"/>
  <c r="K336" i="95"/>
  <c r="B336" i="95"/>
  <c r="K335" i="95"/>
  <c r="B335" i="95"/>
  <c r="K334" i="95"/>
  <c r="B334" i="95"/>
  <c r="K333" i="95"/>
  <c r="B333" i="95"/>
  <c r="K332" i="95"/>
  <c r="B332" i="95"/>
  <c r="K331" i="95"/>
  <c r="B331" i="95"/>
  <c r="K330" i="95"/>
  <c r="B330" i="95"/>
  <c r="K329" i="95"/>
  <c r="B329" i="95"/>
  <c r="K328" i="95"/>
  <c r="B328" i="95"/>
  <c r="K327" i="95"/>
  <c r="B327" i="95"/>
  <c r="K326" i="95"/>
  <c r="B326" i="95"/>
  <c r="K325" i="95"/>
  <c r="B325" i="95"/>
  <c r="K324" i="95"/>
  <c r="B324" i="95"/>
  <c r="K323" i="95"/>
  <c r="B323" i="95"/>
  <c r="K322" i="95"/>
  <c r="B322" i="95"/>
  <c r="K321" i="95"/>
  <c r="B321" i="95"/>
  <c r="K320" i="95"/>
  <c r="B320" i="95"/>
  <c r="K319" i="95"/>
  <c r="B319" i="95"/>
  <c r="K318" i="95"/>
  <c r="B318" i="95"/>
  <c r="K317" i="95"/>
  <c r="B317" i="95"/>
  <c r="K316" i="95"/>
  <c r="B316" i="95"/>
  <c r="K315" i="95"/>
  <c r="B315" i="95"/>
  <c r="K314" i="95"/>
  <c r="B314" i="95"/>
  <c r="K313" i="95"/>
  <c r="B313" i="95"/>
  <c r="K312" i="95"/>
  <c r="B312" i="95"/>
  <c r="K311" i="95"/>
  <c r="B311" i="95"/>
  <c r="K310" i="95"/>
  <c r="B310" i="95"/>
  <c r="K309" i="95"/>
  <c r="B309" i="95"/>
  <c r="K308" i="95"/>
  <c r="B308" i="95"/>
  <c r="K307" i="95"/>
  <c r="B307" i="95"/>
  <c r="K306" i="95"/>
  <c r="B306" i="95"/>
  <c r="K305" i="95"/>
  <c r="B305" i="95"/>
  <c r="K304" i="95"/>
  <c r="B304" i="95"/>
  <c r="K303" i="95"/>
  <c r="B303" i="95"/>
  <c r="K302" i="95"/>
  <c r="B302" i="95"/>
  <c r="K301" i="95"/>
  <c r="B301" i="95"/>
  <c r="K300" i="95"/>
  <c r="B300" i="95"/>
  <c r="K299" i="95"/>
  <c r="B299" i="95"/>
  <c r="K298" i="95"/>
  <c r="B298" i="95"/>
  <c r="K297" i="95"/>
  <c r="B297" i="95"/>
  <c r="K296" i="95"/>
  <c r="B296" i="95"/>
  <c r="K295" i="95"/>
  <c r="B295" i="95"/>
  <c r="K294" i="95"/>
  <c r="B294" i="95"/>
  <c r="K293" i="95"/>
  <c r="B293" i="95"/>
  <c r="K292" i="95"/>
  <c r="B292" i="95"/>
  <c r="K291" i="95"/>
  <c r="B291" i="95"/>
  <c r="K290" i="95"/>
  <c r="B290" i="95"/>
  <c r="K289" i="95"/>
  <c r="B289" i="95"/>
  <c r="K288" i="95"/>
  <c r="B288" i="95"/>
  <c r="K287" i="95"/>
  <c r="B287" i="95"/>
  <c r="K286" i="95"/>
  <c r="B286" i="95"/>
  <c r="K285" i="95"/>
  <c r="B285" i="95"/>
  <c r="K284" i="95"/>
  <c r="B284" i="95"/>
  <c r="K283" i="95"/>
  <c r="B283" i="95"/>
  <c r="K282" i="95"/>
  <c r="B282" i="95"/>
  <c r="K281" i="95"/>
  <c r="B281" i="95"/>
  <c r="K280" i="95"/>
  <c r="B280" i="95"/>
  <c r="K279" i="95"/>
  <c r="B279" i="95"/>
  <c r="K278" i="95"/>
  <c r="B278" i="95"/>
  <c r="K277" i="95"/>
  <c r="B277" i="95"/>
  <c r="K276" i="95"/>
  <c r="B276" i="95"/>
  <c r="K275" i="95"/>
  <c r="B275" i="95"/>
  <c r="K274" i="95"/>
  <c r="B274" i="95"/>
  <c r="K273" i="95"/>
  <c r="B273" i="95"/>
  <c r="K272" i="95"/>
  <c r="B272" i="95"/>
  <c r="K271" i="95"/>
  <c r="B271" i="95"/>
  <c r="K270" i="95"/>
  <c r="B270" i="95"/>
  <c r="K269" i="95"/>
  <c r="B269" i="95"/>
  <c r="K268" i="95"/>
  <c r="B268" i="95"/>
  <c r="K267" i="95"/>
  <c r="B267" i="95"/>
  <c r="K266" i="95"/>
  <c r="B266" i="95"/>
  <c r="K265" i="95"/>
  <c r="B265" i="95"/>
  <c r="K264" i="95"/>
  <c r="B264" i="95"/>
  <c r="K263" i="95"/>
  <c r="B263" i="95"/>
  <c r="K262" i="95"/>
  <c r="B262" i="95"/>
  <c r="K261" i="95"/>
  <c r="B261" i="95"/>
  <c r="K260" i="95"/>
  <c r="B260" i="95"/>
  <c r="K259" i="95"/>
  <c r="B259" i="95"/>
  <c r="K258" i="95"/>
  <c r="B258" i="95"/>
  <c r="K257" i="95"/>
  <c r="B257" i="95"/>
  <c r="K256" i="95"/>
  <c r="B256" i="95"/>
  <c r="K255" i="95"/>
  <c r="B255" i="95"/>
  <c r="K254" i="95"/>
  <c r="B254" i="95"/>
  <c r="K253" i="95"/>
  <c r="B253" i="95"/>
  <c r="K252" i="95"/>
  <c r="B252" i="95"/>
  <c r="K251" i="95"/>
  <c r="B251" i="95"/>
  <c r="K250" i="95"/>
  <c r="B250" i="95"/>
  <c r="K249" i="95"/>
  <c r="B249" i="95"/>
  <c r="K248" i="95"/>
  <c r="B248" i="95"/>
  <c r="K247" i="95"/>
  <c r="B247" i="95"/>
  <c r="K246" i="95"/>
  <c r="B246" i="95"/>
  <c r="K245" i="95"/>
  <c r="B245" i="95"/>
  <c r="K244" i="95"/>
  <c r="B244" i="95"/>
  <c r="K243" i="95"/>
  <c r="B243" i="95"/>
  <c r="K242" i="95"/>
  <c r="B242" i="95"/>
  <c r="K241" i="95"/>
  <c r="B241" i="95"/>
  <c r="K240" i="95"/>
  <c r="B240" i="95"/>
  <c r="K239" i="95"/>
  <c r="B239" i="95"/>
  <c r="K238" i="95"/>
  <c r="B238" i="95"/>
  <c r="K237" i="95"/>
  <c r="B237" i="95"/>
  <c r="K236" i="95"/>
  <c r="B236" i="95"/>
  <c r="K235" i="95"/>
  <c r="B235" i="95"/>
  <c r="K234" i="95"/>
  <c r="B234" i="95"/>
  <c r="K233" i="95"/>
  <c r="B233" i="95"/>
  <c r="K232" i="95"/>
  <c r="B232" i="95"/>
  <c r="K231" i="95"/>
  <c r="B231" i="95"/>
  <c r="K230" i="95"/>
  <c r="B230" i="95"/>
  <c r="K229" i="95"/>
  <c r="B229" i="95"/>
  <c r="K228" i="95"/>
  <c r="B228" i="95"/>
  <c r="K227" i="95"/>
  <c r="B227" i="95"/>
  <c r="K226" i="95"/>
  <c r="B226" i="95"/>
  <c r="K225" i="95"/>
  <c r="B225" i="95"/>
  <c r="K224" i="95"/>
  <c r="B224" i="95"/>
  <c r="K223" i="95"/>
  <c r="B223" i="95"/>
  <c r="K222" i="95"/>
  <c r="B222" i="95"/>
  <c r="K221" i="95"/>
  <c r="B221" i="95"/>
  <c r="K220" i="95"/>
  <c r="B220" i="95"/>
  <c r="K219" i="95"/>
  <c r="B219" i="95"/>
  <c r="K218" i="95"/>
  <c r="B218" i="95"/>
  <c r="K217" i="95"/>
  <c r="B217" i="95"/>
  <c r="K216" i="95"/>
  <c r="B216" i="95"/>
  <c r="K215" i="95"/>
  <c r="B215" i="95"/>
  <c r="K214" i="95"/>
  <c r="B214" i="95"/>
  <c r="K213" i="95"/>
  <c r="B213" i="95"/>
  <c r="K212" i="95"/>
  <c r="B212" i="95"/>
  <c r="K211" i="95"/>
  <c r="B211" i="95"/>
  <c r="K210" i="95"/>
  <c r="B210" i="95"/>
  <c r="K209" i="95"/>
  <c r="B209" i="95"/>
  <c r="K208" i="95"/>
  <c r="B208" i="95"/>
  <c r="K207" i="95"/>
  <c r="B207" i="95"/>
  <c r="K206" i="95"/>
  <c r="B206" i="95"/>
  <c r="K205" i="95"/>
  <c r="B205" i="95"/>
  <c r="K204" i="95"/>
  <c r="B204" i="95"/>
  <c r="K203" i="95"/>
  <c r="B203" i="95"/>
  <c r="K202" i="95"/>
  <c r="B202" i="95"/>
  <c r="K201" i="95"/>
  <c r="B201" i="95"/>
  <c r="K200" i="95"/>
  <c r="B200" i="95"/>
  <c r="K199" i="95"/>
  <c r="B199" i="95"/>
  <c r="K198" i="95"/>
  <c r="B198" i="95"/>
  <c r="K197" i="95"/>
  <c r="B197" i="95"/>
  <c r="K196" i="95"/>
  <c r="B196" i="95"/>
  <c r="K195" i="95"/>
  <c r="B195" i="95"/>
  <c r="K194" i="95"/>
  <c r="B194" i="95"/>
  <c r="K193" i="95"/>
  <c r="B193" i="95"/>
  <c r="K192" i="95"/>
  <c r="B192" i="95"/>
  <c r="K191" i="95"/>
  <c r="B191" i="95"/>
  <c r="K190" i="95"/>
  <c r="B190" i="95"/>
  <c r="K189" i="95"/>
  <c r="B189" i="95"/>
  <c r="K188" i="95"/>
  <c r="B188" i="95"/>
  <c r="K187" i="95"/>
  <c r="B187" i="95"/>
  <c r="K186" i="95"/>
  <c r="B186" i="95"/>
  <c r="K185" i="95"/>
  <c r="B185" i="95"/>
  <c r="K184" i="95"/>
  <c r="B184" i="95"/>
  <c r="K183" i="95"/>
  <c r="B183" i="95"/>
  <c r="K182" i="95"/>
  <c r="B182" i="95"/>
  <c r="K181" i="95"/>
  <c r="B181" i="95"/>
  <c r="K180" i="95"/>
  <c r="B180" i="95"/>
  <c r="K179" i="95"/>
  <c r="B179" i="95"/>
  <c r="K178" i="95"/>
  <c r="B178" i="95"/>
  <c r="K177" i="95"/>
  <c r="B177" i="95"/>
  <c r="K176" i="95"/>
  <c r="B176" i="95"/>
  <c r="K175" i="95"/>
  <c r="B175" i="95"/>
  <c r="K174" i="95"/>
  <c r="B174" i="95"/>
  <c r="K173" i="95"/>
  <c r="B173" i="95"/>
  <c r="K172" i="95"/>
  <c r="B172" i="95"/>
  <c r="K171" i="95"/>
  <c r="B171" i="95"/>
  <c r="K170" i="95"/>
  <c r="B170" i="95"/>
  <c r="K169" i="95"/>
  <c r="B169" i="95"/>
  <c r="K168" i="95"/>
  <c r="B168" i="95"/>
  <c r="K167" i="95"/>
  <c r="B167" i="95"/>
  <c r="K166" i="95"/>
  <c r="B166" i="95"/>
  <c r="K165" i="95"/>
  <c r="B165" i="95"/>
  <c r="K164" i="95"/>
  <c r="B164" i="95"/>
  <c r="K163" i="95"/>
  <c r="B163" i="95"/>
  <c r="K162" i="95"/>
  <c r="B162" i="95"/>
  <c r="K161" i="95"/>
  <c r="B161" i="95"/>
  <c r="K160" i="95"/>
  <c r="B160" i="95"/>
  <c r="K159" i="95"/>
  <c r="B159" i="95"/>
  <c r="K158" i="95"/>
  <c r="B158" i="95"/>
  <c r="K157" i="95"/>
  <c r="B157" i="95"/>
  <c r="K156" i="95"/>
  <c r="B156" i="95"/>
  <c r="K155" i="95"/>
  <c r="B155" i="95"/>
  <c r="K154" i="95"/>
  <c r="B154" i="95"/>
  <c r="K153" i="95"/>
  <c r="B153" i="95"/>
  <c r="K152" i="95"/>
  <c r="B152" i="95"/>
  <c r="K151" i="95"/>
  <c r="B151" i="95"/>
  <c r="K150" i="95"/>
  <c r="B150" i="95"/>
  <c r="K149" i="95"/>
  <c r="B149" i="95"/>
  <c r="K148" i="95"/>
  <c r="B148" i="95"/>
  <c r="K147" i="95"/>
  <c r="B147" i="95"/>
  <c r="K146" i="95"/>
  <c r="B146" i="95"/>
  <c r="K145" i="95"/>
  <c r="B145" i="95"/>
  <c r="K144" i="95"/>
  <c r="B144" i="95"/>
  <c r="K143" i="95"/>
  <c r="B143" i="95"/>
  <c r="K142" i="95"/>
  <c r="B142" i="95"/>
  <c r="K141" i="95"/>
  <c r="B141" i="95"/>
  <c r="K140" i="95"/>
  <c r="B140" i="95"/>
  <c r="K139" i="95"/>
  <c r="B139" i="95"/>
  <c r="K138" i="95"/>
  <c r="B138" i="95"/>
  <c r="K137" i="95"/>
  <c r="B137" i="95"/>
  <c r="K136" i="95"/>
  <c r="B136" i="95"/>
  <c r="K135" i="95"/>
  <c r="B135" i="95"/>
  <c r="K134" i="95"/>
  <c r="B134" i="95"/>
  <c r="K133" i="95"/>
  <c r="B133" i="95"/>
  <c r="K132" i="95"/>
  <c r="B132" i="95"/>
  <c r="K131" i="95"/>
  <c r="B131" i="95"/>
  <c r="K130" i="95"/>
  <c r="B130" i="95"/>
  <c r="K129" i="95"/>
  <c r="B129" i="95"/>
  <c r="K128" i="95"/>
  <c r="B128" i="95"/>
  <c r="K127" i="95"/>
  <c r="B127" i="95"/>
  <c r="K126" i="95"/>
  <c r="B126" i="95"/>
  <c r="K125" i="95"/>
  <c r="B125" i="95"/>
  <c r="K124" i="95"/>
  <c r="B124" i="95"/>
  <c r="K123" i="95"/>
  <c r="B123" i="95"/>
  <c r="K122" i="95"/>
  <c r="B122" i="95"/>
  <c r="K121" i="95"/>
  <c r="B121" i="95"/>
  <c r="K120" i="95"/>
  <c r="B120" i="95"/>
  <c r="K119" i="95"/>
  <c r="B119" i="95"/>
  <c r="K118" i="95"/>
  <c r="B118" i="95"/>
  <c r="K117" i="95"/>
  <c r="B117" i="95"/>
  <c r="K116" i="95"/>
  <c r="B116" i="95"/>
  <c r="K115" i="95"/>
  <c r="B115" i="95"/>
  <c r="K114" i="95"/>
  <c r="B114" i="95"/>
  <c r="K113" i="95"/>
  <c r="B113" i="95"/>
  <c r="K112" i="95"/>
  <c r="B112" i="95"/>
  <c r="K111" i="95"/>
  <c r="B111" i="95"/>
  <c r="K110" i="95"/>
  <c r="B110" i="95"/>
  <c r="K109" i="95"/>
  <c r="B109" i="95"/>
  <c r="K108" i="95"/>
  <c r="B108" i="95"/>
  <c r="K107" i="95"/>
  <c r="B107" i="95"/>
  <c r="K106" i="95"/>
  <c r="B106" i="95"/>
  <c r="K105" i="95"/>
  <c r="B105" i="95"/>
  <c r="K104" i="95"/>
  <c r="B104" i="95"/>
  <c r="K103" i="95"/>
  <c r="B103" i="95"/>
  <c r="K102" i="95"/>
  <c r="B102" i="95"/>
  <c r="K101" i="95"/>
  <c r="B101" i="95"/>
  <c r="K100" i="95"/>
  <c r="B100" i="95"/>
  <c r="K99" i="95"/>
  <c r="B99" i="95"/>
  <c r="K98" i="95"/>
  <c r="B98" i="95"/>
  <c r="K97" i="95"/>
  <c r="B97" i="95"/>
  <c r="K96" i="95"/>
  <c r="B96" i="95"/>
  <c r="K95" i="95"/>
  <c r="B95" i="95"/>
  <c r="K94" i="95"/>
  <c r="B94" i="95"/>
  <c r="K93" i="95"/>
  <c r="B93" i="95"/>
  <c r="K92" i="95"/>
  <c r="B92" i="95"/>
  <c r="K91" i="95"/>
  <c r="B91" i="95"/>
  <c r="K90" i="95"/>
  <c r="B90" i="95"/>
  <c r="K89" i="95"/>
  <c r="B89" i="95"/>
  <c r="K88" i="95"/>
  <c r="B88" i="95"/>
  <c r="K87" i="95"/>
  <c r="B87" i="95"/>
  <c r="K86" i="95"/>
  <c r="B86" i="95"/>
  <c r="K85" i="95"/>
  <c r="B85" i="95"/>
  <c r="K84" i="95"/>
  <c r="B84" i="95"/>
  <c r="K83" i="95"/>
  <c r="B83" i="95"/>
  <c r="K82" i="95"/>
  <c r="B82" i="95"/>
  <c r="K81" i="95"/>
  <c r="B81" i="95"/>
  <c r="K80" i="95"/>
  <c r="B80" i="95"/>
  <c r="K79" i="95"/>
  <c r="B79" i="95"/>
  <c r="K78" i="95"/>
  <c r="B78" i="95"/>
  <c r="K77" i="95"/>
  <c r="B77" i="95"/>
  <c r="K76" i="95"/>
  <c r="B76" i="95"/>
  <c r="K75" i="95"/>
  <c r="B75" i="95"/>
  <c r="K74" i="95"/>
  <c r="B74" i="95"/>
  <c r="K73" i="95"/>
  <c r="B73" i="95"/>
  <c r="K72" i="95"/>
  <c r="B72" i="95"/>
  <c r="K71" i="95"/>
  <c r="B71" i="95"/>
  <c r="K70" i="95"/>
  <c r="B70" i="95"/>
  <c r="K69" i="95"/>
  <c r="B69" i="95"/>
  <c r="K68" i="95"/>
  <c r="B68" i="95"/>
  <c r="K67" i="95"/>
  <c r="B67" i="95"/>
  <c r="K66" i="95"/>
  <c r="B66" i="95"/>
  <c r="K65" i="95"/>
  <c r="B65" i="95"/>
  <c r="K64" i="95"/>
  <c r="B64" i="95"/>
  <c r="K63" i="95"/>
  <c r="B63" i="95"/>
  <c r="K62" i="95"/>
  <c r="B62" i="95"/>
  <c r="K61" i="95"/>
  <c r="B61" i="95"/>
  <c r="K60" i="95"/>
  <c r="B60" i="95"/>
  <c r="K59" i="95"/>
  <c r="B59" i="95"/>
  <c r="K58" i="95"/>
  <c r="B58" i="95"/>
  <c r="K57" i="95"/>
  <c r="B57" i="95"/>
  <c r="K56" i="95"/>
  <c r="B56" i="95"/>
  <c r="K55" i="95"/>
  <c r="B55" i="95"/>
  <c r="K54" i="95"/>
  <c r="B54" i="95"/>
  <c r="K53" i="95"/>
  <c r="B53" i="95"/>
  <c r="K52" i="95"/>
  <c r="B52" i="95"/>
  <c r="K51" i="95"/>
  <c r="B51" i="95"/>
  <c r="K50" i="95"/>
  <c r="B50" i="95"/>
  <c r="K49" i="95"/>
  <c r="B49" i="95"/>
  <c r="K48" i="95"/>
  <c r="B48" i="95"/>
  <c r="K47" i="95"/>
  <c r="B47" i="95"/>
  <c r="K46" i="95"/>
  <c r="B46" i="95"/>
  <c r="K45" i="95"/>
  <c r="B45" i="95"/>
  <c r="K44" i="95"/>
  <c r="B44" i="95"/>
  <c r="K43" i="95"/>
  <c r="B43" i="95"/>
  <c r="K42" i="95"/>
  <c r="B42" i="95"/>
  <c r="K41" i="95"/>
  <c r="B41" i="95"/>
  <c r="K40" i="95"/>
  <c r="B40" i="95"/>
  <c r="K39" i="95"/>
  <c r="B39" i="95"/>
  <c r="K38" i="95"/>
  <c r="B38" i="95"/>
  <c r="K37" i="95"/>
  <c r="B37" i="95"/>
  <c r="K36" i="95"/>
  <c r="B36" i="95"/>
  <c r="K35" i="95"/>
  <c r="B35" i="95"/>
  <c r="K34" i="95"/>
  <c r="B34" i="95"/>
  <c r="K33" i="95"/>
  <c r="B33" i="95"/>
  <c r="K32" i="95"/>
  <c r="B32" i="95"/>
  <c r="K31" i="95"/>
  <c r="B31" i="95"/>
  <c r="K30" i="95"/>
  <c r="B30" i="95"/>
  <c r="K29" i="95"/>
  <c r="B29" i="95"/>
  <c r="K28" i="95"/>
  <c r="B28" i="95"/>
  <c r="K27" i="95"/>
  <c r="B27" i="95"/>
  <c r="K26" i="95"/>
  <c r="B26" i="95"/>
  <c r="K25" i="95"/>
  <c r="B25" i="95"/>
  <c r="K24" i="95"/>
  <c r="B24" i="95"/>
  <c r="K23" i="95"/>
  <c r="B23" i="95"/>
  <c r="K22" i="95"/>
  <c r="B22" i="95"/>
  <c r="K21" i="95"/>
  <c r="B21" i="95"/>
  <c r="K20" i="95"/>
  <c r="B20" i="95"/>
  <c r="K19" i="95"/>
  <c r="B19" i="95"/>
  <c r="K18" i="95"/>
  <c r="B18" i="95"/>
  <c r="K17" i="95"/>
  <c r="B17" i="95"/>
  <c r="K16" i="95"/>
  <c r="B16" i="95"/>
  <c r="K15" i="95"/>
  <c r="B15" i="95"/>
  <c r="K14" i="95"/>
  <c r="B14" i="95"/>
  <c r="K13" i="95"/>
  <c r="E13" i="95"/>
  <c r="E14" i="95" s="1"/>
  <c r="E15" i="95" s="1"/>
  <c r="E16" i="95" s="1"/>
  <c r="E17" i="95" s="1"/>
  <c r="E18" i="95" s="1"/>
  <c r="E19" i="95" s="1"/>
  <c r="E20" i="95" s="1"/>
  <c r="E21" i="95" s="1"/>
  <c r="E22" i="95" s="1"/>
  <c r="E23" i="95" s="1"/>
  <c r="E24" i="95" s="1"/>
  <c r="E25" i="95" s="1"/>
  <c r="E26" i="95" s="1"/>
  <c r="E27" i="95" s="1"/>
  <c r="E28" i="95" s="1"/>
  <c r="E29" i="95" s="1"/>
  <c r="E30" i="95" s="1"/>
  <c r="E31" i="95" s="1"/>
  <c r="E32" i="95" s="1"/>
  <c r="E33" i="95" s="1"/>
  <c r="E34" i="95" s="1"/>
  <c r="E35" i="95" s="1"/>
  <c r="E36" i="95" s="1"/>
  <c r="E37" i="95" s="1"/>
  <c r="E38" i="95" s="1"/>
  <c r="E39" i="95" s="1"/>
  <c r="E40" i="95" s="1"/>
  <c r="E41" i="95" s="1"/>
  <c r="E42" i="95" s="1"/>
  <c r="E43" i="95" s="1"/>
  <c r="E44" i="95" s="1"/>
  <c r="E45" i="95" s="1"/>
  <c r="E46" i="95" s="1"/>
  <c r="E47" i="95" s="1"/>
  <c r="E48" i="95" s="1"/>
  <c r="E49" i="95" s="1"/>
  <c r="E50" i="95" s="1"/>
  <c r="E51" i="95" s="1"/>
  <c r="E52" i="95" s="1"/>
  <c r="E53" i="95" s="1"/>
  <c r="E54" i="95" s="1"/>
  <c r="E55" i="95" s="1"/>
  <c r="E56" i="95" s="1"/>
  <c r="E57" i="95" s="1"/>
  <c r="E58" i="95" s="1"/>
  <c r="E59" i="95" s="1"/>
  <c r="E60" i="95" s="1"/>
  <c r="E61" i="95" s="1"/>
  <c r="E62" i="95" s="1"/>
  <c r="E63" i="95" s="1"/>
  <c r="E64" i="95" s="1"/>
  <c r="E65" i="95" s="1"/>
  <c r="E66" i="95" s="1"/>
  <c r="E67" i="95" s="1"/>
  <c r="E68" i="95" s="1"/>
  <c r="E69" i="95" s="1"/>
  <c r="E70" i="95" s="1"/>
  <c r="E71" i="95" s="1"/>
  <c r="E72" i="95" s="1"/>
  <c r="E73" i="95" s="1"/>
  <c r="E74" i="95" s="1"/>
  <c r="E75" i="95" s="1"/>
  <c r="E76" i="95" s="1"/>
  <c r="E77" i="95" s="1"/>
  <c r="E78" i="95" s="1"/>
  <c r="E79" i="95" s="1"/>
  <c r="E80" i="95" s="1"/>
  <c r="E81" i="95" s="1"/>
  <c r="E82" i="95" s="1"/>
  <c r="E83" i="95" s="1"/>
  <c r="E84" i="95" s="1"/>
  <c r="E85" i="95" s="1"/>
  <c r="E86" i="95" s="1"/>
  <c r="E87" i="95" s="1"/>
  <c r="E88" i="95" s="1"/>
  <c r="E89" i="95" s="1"/>
  <c r="E90" i="95" s="1"/>
  <c r="E91" i="95" s="1"/>
  <c r="E92" i="95" s="1"/>
  <c r="E93" i="95" s="1"/>
  <c r="E94" i="95" s="1"/>
  <c r="E95" i="95" s="1"/>
  <c r="E96" i="95" s="1"/>
  <c r="E97" i="95" s="1"/>
  <c r="E98" i="95" s="1"/>
  <c r="E99" i="95" s="1"/>
  <c r="E100" i="95" s="1"/>
  <c r="E101" i="95" s="1"/>
  <c r="E102" i="95" s="1"/>
  <c r="E103" i="95" s="1"/>
  <c r="E104" i="95" s="1"/>
  <c r="E105" i="95" s="1"/>
  <c r="E106" i="95" s="1"/>
  <c r="E107" i="95" s="1"/>
  <c r="E108" i="95" s="1"/>
  <c r="E109" i="95" s="1"/>
  <c r="E110" i="95" s="1"/>
  <c r="E111" i="95" s="1"/>
  <c r="E112" i="95" s="1"/>
  <c r="E113" i="95" s="1"/>
  <c r="E114" i="95" s="1"/>
  <c r="E115" i="95" s="1"/>
  <c r="E116" i="95" s="1"/>
  <c r="E117" i="95" s="1"/>
  <c r="E118" i="95" s="1"/>
  <c r="E119" i="95" s="1"/>
  <c r="E120" i="95" s="1"/>
  <c r="E121" i="95" s="1"/>
  <c r="E122" i="95" s="1"/>
  <c r="E123" i="95" s="1"/>
  <c r="E124" i="95" s="1"/>
  <c r="E125" i="95" s="1"/>
  <c r="E126" i="95" s="1"/>
  <c r="E127" i="95" s="1"/>
  <c r="E128" i="95" s="1"/>
  <c r="E129" i="95" s="1"/>
  <c r="E130" i="95" s="1"/>
  <c r="E131" i="95" s="1"/>
  <c r="E132" i="95" s="1"/>
  <c r="E133" i="95" s="1"/>
  <c r="E134" i="95" s="1"/>
  <c r="E135" i="95" s="1"/>
  <c r="E136" i="95" s="1"/>
  <c r="E137" i="95" s="1"/>
  <c r="E138" i="95" s="1"/>
  <c r="E139" i="95" s="1"/>
  <c r="E140" i="95" s="1"/>
  <c r="E141" i="95" s="1"/>
  <c r="E142" i="95" s="1"/>
  <c r="E143" i="95" s="1"/>
  <c r="E144" i="95" s="1"/>
  <c r="E145" i="95" s="1"/>
  <c r="E146" i="95" s="1"/>
  <c r="E147" i="95" s="1"/>
  <c r="E148" i="95" s="1"/>
  <c r="E149" i="95" s="1"/>
  <c r="E150" i="95" s="1"/>
  <c r="E151" i="95" s="1"/>
  <c r="E152" i="95" s="1"/>
  <c r="E153" i="95" s="1"/>
  <c r="E154" i="95" s="1"/>
  <c r="E155" i="95" s="1"/>
  <c r="E156" i="95" s="1"/>
  <c r="E157" i="95" s="1"/>
  <c r="E158" i="95" s="1"/>
  <c r="E159" i="95" s="1"/>
  <c r="E160" i="95" s="1"/>
  <c r="E161" i="95" s="1"/>
  <c r="E162" i="95" s="1"/>
  <c r="E163" i="95" s="1"/>
  <c r="E164" i="95" s="1"/>
  <c r="E165" i="95" s="1"/>
  <c r="E166" i="95" s="1"/>
  <c r="E167" i="95" s="1"/>
  <c r="E168" i="95" s="1"/>
  <c r="E169" i="95" s="1"/>
  <c r="E170" i="95" s="1"/>
  <c r="E171" i="95" s="1"/>
  <c r="E172" i="95" s="1"/>
  <c r="E173" i="95" s="1"/>
  <c r="E174" i="95" s="1"/>
  <c r="E175" i="95" s="1"/>
  <c r="E176" i="95" s="1"/>
  <c r="E177" i="95" s="1"/>
  <c r="E178" i="95" s="1"/>
  <c r="E179" i="95" s="1"/>
  <c r="E180" i="95" s="1"/>
  <c r="E181" i="95" s="1"/>
  <c r="E182" i="95" s="1"/>
  <c r="E183" i="95" s="1"/>
  <c r="E184" i="95" s="1"/>
  <c r="E185" i="95" s="1"/>
  <c r="E186" i="95" s="1"/>
  <c r="E187" i="95" s="1"/>
  <c r="E188" i="95" s="1"/>
  <c r="E189" i="95" s="1"/>
  <c r="E190" i="95" s="1"/>
  <c r="E191" i="95" s="1"/>
  <c r="E192" i="95" s="1"/>
  <c r="E193" i="95" s="1"/>
  <c r="E194" i="95" s="1"/>
  <c r="E195" i="95" s="1"/>
  <c r="E196" i="95" s="1"/>
  <c r="E197" i="95" s="1"/>
  <c r="E198" i="95" s="1"/>
  <c r="E199" i="95" s="1"/>
  <c r="E200" i="95" s="1"/>
  <c r="E201" i="95" s="1"/>
  <c r="E202" i="95" s="1"/>
  <c r="E203" i="95" s="1"/>
  <c r="E204" i="95" s="1"/>
  <c r="E205" i="95" s="1"/>
  <c r="E206" i="95" s="1"/>
  <c r="E207" i="95" s="1"/>
  <c r="E208" i="95" s="1"/>
  <c r="E209" i="95" s="1"/>
  <c r="E210" i="95" s="1"/>
  <c r="E211" i="95" s="1"/>
  <c r="E212" i="95" s="1"/>
  <c r="E213" i="95" s="1"/>
  <c r="E214" i="95" s="1"/>
  <c r="E215" i="95" s="1"/>
  <c r="E216" i="95" s="1"/>
  <c r="E217" i="95" s="1"/>
  <c r="E218" i="95" s="1"/>
  <c r="E219" i="95" s="1"/>
  <c r="E220" i="95" s="1"/>
  <c r="E221" i="95" s="1"/>
  <c r="E222" i="95" s="1"/>
  <c r="E223" i="95" s="1"/>
  <c r="E224" i="95" s="1"/>
  <c r="E225" i="95" s="1"/>
  <c r="E226" i="95" s="1"/>
  <c r="E227" i="95" s="1"/>
  <c r="E228" i="95" s="1"/>
  <c r="E229" i="95" s="1"/>
  <c r="E230" i="95" s="1"/>
  <c r="E231" i="95" s="1"/>
  <c r="E232" i="95" s="1"/>
  <c r="E233" i="95" s="1"/>
  <c r="E234" i="95" s="1"/>
  <c r="E235" i="95" s="1"/>
  <c r="E236" i="95" s="1"/>
  <c r="E237" i="95" s="1"/>
  <c r="E238" i="95" s="1"/>
  <c r="E239" i="95" s="1"/>
  <c r="E240" i="95" s="1"/>
  <c r="E241" i="95" s="1"/>
  <c r="E242" i="95" s="1"/>
  <c r="E243" i="95" s="1"/>
  <c r="E244" i="95" s="1"/>
  <c r="E245" i="95" s="1"/>
  <c r="E246" i="95" s="1"/>
  <c r="E247" i="95" s="1"/>
  <c r="E248" i="95" s="1"/>
  <c r="E249" i="95" s="1"/>
  <c r="E250" i="95" s="1"/>
  <c r="E251" i="95" s="1"/>
  <c r="E252" i="95" s="1"/>
  <c r="E253" i="95" s="1"/>
  <c r="E254" i="95" s="1"/>
  <c r="E255" i="95" s="1"/>
  <c r="E256" i="95" s="1"/>
  <c r="E257" i="95" s="1"/>
  <c r="E258" i="95" s="1"/>
  <c r="E259" i="95" s="1"/>
  <c r="E260" i="95" s="1"/>
  <c r="E261" i="95" s="1"/>
  <c r="E262" i="95" s="1"/>
  <c r="E263" i="95" s="1"/>
  <c r="E264" i="95" s="1"/>
  <c r="E265" i="95" s="1"/>
  <c r="E266" i="95" s="1"/>
  <c r="E267" i="95" s="1"/>
  <c r="E268" i="95" s="1"/>
  <c r="E269" i="95" s="1"/>
  <c r="E270" i="95" s="1"/>
  <c r="E271" i="95" s="1"/>
  <c r="E272" i="95" s="1"/>
  <c r="E273" i="95" s="1"/>
  <c r="E274" i="95" s="1"/>
  <c r="E275" i="95" s="1"/>
  <c r="E276" i="95" s="1"/>
  <c r="E277" i="95" s="1"/>
  <c r="E278" i="95" s="1"/>
  <c r="E279" i="95" s="1"/>
  <c r="E280" i="95" s="1"/>
  <c r="E281" i="95" s="1"/>
  <c r="E282" i="95" s="1"/>
  <c r="E283" i="95" s="1"/>
  <c r="E284" i="95" s="1"/>
  <c r="E285" i="95" s="1"/>
  <c r="E286" i="95" s="1"/>
  <c r="E287" i="95" s="1"/>
  <c r="E288" i="95" s="1"/>
  <c r="E289" i="95" s="1"/>
  <c r="E290" i="95" s="1"/>
  <c r="E291" i="95" s="1"/>
  <c r="E292" i="95" s="1"/>
  <c r="E293" i="95" s="1"/>
  <c r="E294" i="95" s="1"/>
  <c r="E295" i="95" s="1"/>
  <c r="E296" i="95" s="1"/>
  <c r="E297" i="95" s="1"/>
  <c r="E298" i="95" s="1"/>
  <c r="E299" i="95" s="1"/>
  <c r="E300" i="95" s="1"/>
  <c r="E301" i="95" s="1"/>
  <c r="E302" i="95" s="1"/>
  <c r="E303" i="95" s="1"/>
  <c r="E304" i="95" s="1"/>
  <c r="E305" i="95" s="1"/>
  <c r="E306" i="95" s="1"/>
  <c r="E307" i="95" s="1"/>
  <c r="E308" i="95" s="1"/>
  <c r="E309" i="95" s="1"/>
  <c r="E310" i="95" s="1"/>
  <c r="E311" i="95" s="1"/>
  <c r="E312" i="95" s="1"/>
  <c r="E313" i="95" s="1"/>
  <c r="E314" i="95" s="1"/>
  <c r="E315" i="95" s="1"/>
  <c r="E316" i="95" s="1"/>
  <c r="E317" i="95" s="1"/>
  <c r="E318" i="95" s="1"/>
  <c r="E319" i="95" s="1"/>
  <c r="E320" i="95" s="1"/>
  <c r="E321" i="95" s="1"/>
  <c r="E322" i="95" s="1"/>
  <c r="E323" i="95" s="1"/>
  <c r="E324" i="95" s="1"/>
  <c r="E325" i="95" s="1"/>
  <c r="E326" i="95" s="1"/>
  <c r="E327" i="95" s="1"/>
  <c r="E328" i="95" s="1"/>
  <c r="E329" i="95" s="1"/>
  <c r="E330" i="95" s="1"/>
  <c r="E331" i="95" s="1"/>
  <c r="E332" i="95" s="1"/>
  <c r="E333" i="95" s="1"/>
  <c r="E334" i="95" s="1"/>
  <c r="E335" i="95" s="1"/>
  <c r="E336" i="95" s="1"/>
  <c r="E337" i="95" s="1"/>
  <c r="E338" i="95" s="1"/>
  <c r="E339" i="95" s="1"/>
  <c r="E340" i="95" s="1"/>
  <c r="E341" i="95" s="1"/>
  <c r="E342" i="95" s="1"/>
  <c r="E343" i="95" s="1"/>
  <c r="E344" i="95" s="1"/>
  <c r="E345" i="95" s="1"/>
  <c r="E346" i="95" s="1"/>
  <c r="E347" i="95" s="1"/>
  <c r="E348" i="95" s="1"/>
  <c r="E349" i="95" s="1"/>
  <c r="E350" i="95" s="1"/>
  <c r="E351" i="95" s="1"/>
  <c r="E352" i="95" s="1"/>
  <c r="E353" i="95" s="1"/>
  <c r="E354" i="95" s="1"/>
  <c r="E355" i="95" s="1"/>
  <c r="E356" i="95" s="1"/>
  <c r="E357" i="95" s="1"/>
  <c r="E358" i="95" s="1"/>
  <c r="E359" i="95" s="1"/>
  <c r="E360" i="95" s="1"/>
  <c r="E361" i="95" s="1"/>
  <c r="E362" i="95" s="1"/>
  <c r="E363" i="95" s="1"/>
  <c r="E364" i="95" s="1"/>
  <c r="E365" i="95" s="1"/>
  <c r="E366" i="95" s="1"/>
  <c r="E367" i="95" s="1"/>
  <c r="E368" i="95" s="1"/>
  <c r="E369" i="95" s="1"/>
  <c r="E370" i="95" s="1"/>
  <c r="E371" i="95" s="1"/>
  <c r="E372" i="95" s="1"/>
  <c r="E373" i="95" s="1"/>
  <c r="E374" i="95" s="1"/>
  <c r="E375" i="95" s="1"/>
  <c r="E376" i="95" s="1"/>
  <c r="E377" i="95" s="1"/>
  <c r="E378" i="95" s="1"/>
  <c r="E379" i="95" s="1"/>
  <c r="E380" i="95" s="1"/>
  <c r="E381" i="95" s="1"/>
  <c r="E382" i="95" s="1"/>
  <c r="E383" i="95" s="1"/>
  <c r="E384" i="95" s="1"/>
  <c r="E385" i="95" s="1"/>
  <c r="E386" i="95" s="1"/>
  <c r="E387" i="95" s="1"/>
  <c r="E388" i="95" s="1"/>
  <c r="E389" i="95" s="1"/>
  <c r="E390" i="95" s="1"/>
  <c r="E391" i="95" s="1"/>
  <c r="E392" i="95" s="1"/>
  <c r="E393" i="95" s="1"/>
  <c r="E394" i="95" s="1"/>
  <c r="E395" i="95" s="1"/>
  <c r="E396" i="95" s="1"/>
  <c r="E397" i="95" s="1"/>
  <c r="E398" i="95" s="1"/>
  <c r="E399" i="95" s="1"/>
  <c r="E400" i="95" s="1"/>
  <c r="E401" i="95" s="1"/>
  <c r="E402" i="95" s="1"/>
  <c r="E403" i="95" s="1"/>
  <c r="E404" i="95" s="1"/>
  <c r="E405" i="95" s="1"/>
  <c r="E406" i="95" s="1"/>
  <c r="E407" i="95" s="1"/>
  <c r="E408" i="95" s="1"/>
  <c r="E409" i="95" s="1"/>
  <c r="E410" i="95" s="1"/>
  <c r="E411" i="95" s="1"/>
  <c r="E412" i="95" s="1"/>
  <c r="E413" i="95" s="1"/>
  <c r="E414" i="95" s="1"/>
  <c r="E415" i="95" s="1"/>
  <c r="E416" i="95" s="1"/>
  <c r="E417" i="95" s="1"/>
  <c r="E418" i="95" s="1"/>
  <c r="E419" i="95" s="1"/>
  <c r="E420" i="95" s="1"/>
  <c r="E421" i="95" s="1"/>
  <c r="E422" i="95" s="1"/>
  <c r="E423" i="95" s="1"/>
  <c r="E424" i="95" s="1"/>
  <c r="E425" i="95" s="1"/>
  <c r="E426" i="95" s="1"/>
  <c r="E427" i="95" s="1"/>
  <c r="E428" i="95" s="1"/>
  <c r="E429" i="95" s="1"/>
  <c r="E430" i="95" s="1"/>
  <c r="E431" i="95" s="1"/>
  <c r="E432" i="95" s="1"/>
  <c r="E433" i="95" s="1"/>
  <c r="E434" i="95" s="1"/>
  <c r="E435" i="95" s="1"/>
  <c r="E436" i="95" s="1"/>
  <c r="E437" i="95" s="1"/>
  <c r="E438" i="95" s="1"/>
  <c r="E439" i="95" s="1"/>
  <c r="E440" i="95" s="1"/>
  <c r="E441" i="95" s="1"/>
  <c r="E442" i="95" s="1"/>
  <c r="E443" i="95" s="1"/>
  <c r="E444" i="95" s="1"/>
  <c r="E445" i="95" s="1"/>
  <c r="E446" i="95" s="1"/>
  <c r="E447" i="95" s="1"/>
  <c r="E448" i="95" s="1"/>
  <c r="E449" i="95" s="1"/>
  <c r="E450" i="95" s="1"/>
  <c r="E451" i="95" s="1"/>
  <c r="E452" i="95" s="1"/>
  <c r="E453" i="95" s="1"/>
  <c r="E454" i="95" s="1"/>
  <c r="E455" i="95" s="1"/>
  <c r="E456" i="95" s="1"/>
  <c r="E457" i="95" s="1"/>
  <c r="E458" i="95" s="1"/>
  <c r="E459" i="95" s="1"/>
  <c r="E460" i="95" s="1"/>
  <c r="E461" i="95" s="1"/>
  <c r="E462" i="95" s="1"/>
  <c r="E463" i="95" s="1"/>
  <c r="E464" i="95" s="1"/>
  <c r="E465" i="95" s="1"/>
  <c r="E466" i="95" s="1"/>
  <c r="E467" i="95" s="1"/>
  <c r="E468" i="95" s="1"/>
  <c r="E469" i="95" s="1"/>
  <c r="E470" i="95" s="1"/>
  <c r="E471" i="95" s="1"/>
  <c r="E472" i="95" s="1"/>
  <c r="E473" i="95" s="1"/>
  <c r="E474" i="95" s="1"/>
  <c r="E475" i="95" s="1"/>
  <c r="E476" i="95" s="1"/>
  <c r="E477" i="95" s="1"/>
  <c r="E478" i="95" s="1"/>
  <c r="E479" i="95" s="1"/>
  <c r="E480" i="95" s="1"/>
  <c r="E481" i="95" s="1"/>
  <c r="E482" i="95" s="1"/>
  <c r="E483" i="95" s="1"/>
  <c r="E484" i="95" s="1"/>
  <c r="E485" i="95" s="1"/>
  <c r="E486" i="95" s="1"/>
  <c r="E487" i="95" s="1"/>
  <c r="E488" i="95" s="1"/>
  <c r="E489" i="95" s="1"/>
  <c r="E490" i="95" s="1"/>
  <c r="E491" i="95" s="1"/>
  <c r="E492" i="95" s="1"/>
  <c r="E493" i="95" s="1"/>
  <c r="E494" i="95" s="1"/>
  <c r="E495" i="95" s="1"/>
  <c r="E496" i="95" s="1"/>
  <c r="E497" i="95" s="1"/>
  <c r="E498" i="95" s="1"/>
  <c r="E499" i="95" s="1"/>
  <c r="E500" i="95" s="1"/>
  <c r="E501" i="95" s="1"/>
  <c r="E502" i="95" s="1"/>
  <c r="E503" i="95" s="1"/>
  <c r="E504" i="95" s="1"/>
  <c r="E505" i="95" s="1"/>
  <c r="E506" i="95" s="1"/>
  <c r="E507" i="95" s="1"/>
  <c r="E508" i="95" s="1"/>
  <c r="E509" i="95" s="1"/>
  <c r="E510" i="95" s="1"/>
  <c r="E511" i="95" s="1"/>
  <c r="E512" i="95" s="1"/>
  <c r="E513" i="95" s="1"/>
  <c r="E514" i="95" s="1"/>
  <c r="E515" i="95" s="1"/>
  <c r="E516" i="95" s="1"/>
  <c r="E517" i="95" s="1"/>
  <c r="E518" i="95" s="1"/>
  <c r="E519" i="95" s="1"/>
  <c r="E520" i="95" s="1"/>
  <c r="E521" i="95" s="1"/>
  <c r="E522" i="95" s="1"/>
  <c r="E523" i="95" s="1"/>
  <c r="E524" i="95" s="1"/>
  <c r="E525" i="95" s="1"/>
  <c r="E526" i="95" s="1"/>
  <c r="E527" i="95" s="1"/>
  <c r="E528" i="95" s="1"/>
  <c r="E529" i="95" s="1"/>
  <c r="E530" i="95" s="1"/>
  <c r="E531" i="95" s="1"/>
  <c r="E532" i="95" s="1"/>
  <c r="E533" i="95" s="1"/>
  <c r="E534" i="95" s="1"/>
  <c r="E535" i="95" s="1"/>
  <c r="E536" i="95" s="1"/>
  <c r="E537" i="95" s="1"/>
  <c r="E538" i="95" s="1"/>
  <c r="E539" i="95" s="1"/>
  <c r="E540" i="95" s="1"/>
  <c r="E541" i="95" s="1"/>
  <c r="E542" i="95" s="1"/>
  <c r="E543" i="95" s="1"/>
  <c r="E544" i="95" s="1"/>
  <c r="E545" i="95" s="1"/>
  <c r="E546" i="95" s="1"/>
  <c r="E547" i="95" s="1"/>
  <c r="E548" i="95" s="1"/>
  <c r="E549" i="95" s="1"/>
  <c r="E550" i="95" s="1"/>
  <c r="E551" i="95" s="1"/>
  <c r="E552" i="95" s="1"/>
  <c r="E553" i="95" s="1"/>
  <c r="E554" i="95" s="1"/>
  <c r="E555" i="95" s="1"/>
  <c r="E556" i="95" s="1"/>
  <c r="E557" i="95" s="1"/>
  <c r="E558" i="95" s="1"/>
  <c r="E559" i="95" s="1"/>
  <c r="E560" i="95" s="1"/>
  <c r="E561" i="95" s="1"/>
  <c r="E562" i="95" s="1"/>
  <c r="E563" i="95" s="1"/>
  <c r="E564" i="95" s="1"/>
  <c r="E565" i="95" s="1"/>
  <c r="E566" i="95" s="1"/>
  <c r="E567" i="95" s="1"/>
  <c r="E568" i="95" s="1"/>
  <c r="E569" i="95" s="1"/>
  <c r="E570" i="95" s="1"/>
  <c r="E571" i="95" s="1"/>
  <c r="E572" i="95" s="1"/>
  <c r="E573" i="95" s="1"/>
  <c r="E574" i="95" s="1"/>
  <c r="E575" i="95" s="1"/>
  <c r="E576" i="95" s="1"/>
  <c r="E577" i="95" s="1"/>
  <c r="E578" i="95" s="1"/>
  <c r="E579" i="95" s="1"/>
  <c r="E580" i="95" s="1"/>
  <c r="E581" i="95" s="1"/>
  <c r="E582" i="95" s="1"/>
  <c r="E583" i="95" s="1"/>
  <c r="E584" i="95" s="1"/>
  <c r="E585" i="95" s="1"/>
  <c r="E586" i="95" s="1"/>
  <c r="E587" i="95" s="1"/>
  <c r="E588" i="95" s="1"/>
  <c r="E589" i="95" s="1"/>
  <c r="E590" i="95" s="1"/>
  <c r="E591" i="95" s="1"/>
  <c r="E592" i="95" s="1"/>
  <c r="E593" i="95" s="1"/>
  <c r="E594" i="95" s="1"/>
  <c r="E595" i="95" s="1"/>
  <c r="E596" i="95" s="1"/>
  <c r="E597" i="95" s="1"/>
  <c r="E598" i="95" s="1"/>
  <c r="E599" i="95" s="1"/>
  <c r="E600" i="95" s="1"/>
  <c r="E601" i="95" s="1"/>
  <c r="E602" i="95" s="1"/>
  <c r="E603" i="95" s="1"/>
  <c r="E604" i="95" s="1"/>
  <c r="E605" i="95" s="1"/>
  <c r="E606" i="95" s="1"/>
  <c r="E607" i="95" s="1"/>
  <c r="E608" i="95" s="1"/>
  <c r="E609" i="95" s="1"/>
  <c r="E610" i="95" s="1"/>
  <c r="E611" i="95" s="1"/>
  <c r="E612" i="95" s="1"/>
  <c r="E613" i="95" s="1"/>
  <c r="E614" i="95" s="1"/>
  <c r="E615" i="95" s="1"/>
  <c r="E616" i="95" s="1"/>
  <c r="E617" i="95" s="1"/>
  <c r="E618" i="95" s="1"/>
  <c r="E619" i="95" s="1"/>
  <c r="E620" i="95" s="1"/>
  <c r="E621" i="95" s="1"/>
  <c r="E622" i="95" s="1"/>
  <c r="E623" i="95" s="1"/>
  <c r="E624" i="95" s="1"/>
  <c r="E625" i="95" s="1"/>
  <c r="E626" i="95" s="1"/>
  <c r="E627" i="95" s="1"/>
  <c r="E628" i="95" s="1"/>
  <c r="E629" i="95" s="1"/>
  <c r="E630" i="95" s="1"/>
  <c r="E631" i="95" s="1"/>
  <c r="E632" i="95" s="1"/>
  <c r="E633" i="95" s="1"/>
  <c r="E634" i="95" s="1"/>
  <c r="E635" i="95" s="1"/>
  <c r="E636" i="95" s="1"/>
  <c r="E637" i="95" s="1"/>
  <c r="E638" i="95" s="1"/>
  <c r="E639" i="95" s="1"/>
  <c r="E640" i="95" s="1"/>
  <c r="E641" i="95" s="1"/>
  <c r="E642" i="95" s="1"/>
  <c r="E643" i="95" s="1"/>
  <c r="E644" i="95" s="1"/>
  <c r="E645" i="95" s="1"/>
  <c r="E646" i="95" s="1"/>
  <c r="E647" i="95" s="1"/>
  <c r="E648" i="95" s="1"/>
  <c r="E649" i="95" s="1"/>
  <c r="E650" i="95" s="1"/>
  <c r="E651" i="95" s="1"/>
  <c r="E652" i="95" s="1"/>
  <c r="E653" i="95" s="1"/>
  <c r="E654" i="95" s="1"/>
  <c r="E655" i="95" s="1"/>
  <c r="E656" i="95" s="1"/>
  <c r="E657" i="95" s="1"/>
  <c r="E658" i="95" s="1"/>
  <c r="E659" i="95" s="1"/>
  <c r="E660" i="95" s="1"/>
  <c r="E661" i="95" s="1"/>
  <c r="E662" i="95" s="1"/>
  <c r="E663" i="95" s="1"/>
  <c r="E664" i="95" s="1"/>
  <c r="E665" i="95" s="1"/>
  <c r="E666" i="95" s="1"/>
  <c r="E667" i="95" s="1"/>
  <c r="E668" i="95" s="1"/>
  <c r="E669" i="95" s="1"/>
  <c r="E670" i="95" s="1"/>
  <c r="E671" i="95" s="1"/>
  <c r="E672" i="95" s="1"/>
  <c r="E673" i="95" s="1"/>
  <c r="E674" i="95" s="1"/>
  <c r="E675" i="95" s="1"/>
  <c r="E676" i="95" s="1"/>
  <c r="E677" i="95" s="1"/>
  <c r="E678" i="95" s="1"/>
  <c r="E679" i="95" s="1"/>
  <c r="E680" i="95" s="1"/>
  <c r="E681" i="95" s="1"/>
  <c r="E682" i="95" s="1"/>
  <c r="E683" i="95" s="1"/>
  <c r="E684" i="95" s="1"/>
  <c r="E685" i="95" s="1"/>
  <c r="E686" i="95" s="1"/>
  <c r="E687" i="95" s="1"/>
  <c r="E688" i="95" s="1"/>
  <c r="E689" i="95" s="1"/>
  <c r="E690" i="95" s="1"/>
  <c r="E691" i="95" s="1"/>
  <c r="E692" i="95" s="1"/>
  <c r="E693" i="95" s="1"/>
  <c r="E694" i="95" s="1"/>
  <c r="E695" i="95" s="1"/>
  <c r="E696" i="95" s="1"/>
  <c r="E697" i="95" s="1"/>
  <c r="E698" i="95" s="1"/>
  <c r="E699" i="95" s="1"/>
  <c r="E700" i="95" s="1"/>
  <c r="E701" i="95" s="1"/>
  <c r="E702" i="95" s="1"/>
  <c r="E703" i="95" s="1"/>
  <c r="E704" i="95" s="1"/>
  <c r="E705" i="95" s="1"/>
  <c r="E706" i="95" s="1"/>
  <c r="E707" i="95" s="1"/>
  <c r="E708" i="95" s="1"/>
  <c r="E709" i="95" s="1"/>
  <c r="E710" i="95" s="1"/>
  <c r="E711" i="95" s="1"/>
  <c r="E712" i="95" s="1"/>
  <c r="E713" i="95" s="1"/>
  <c r="E714" i="95" s="1"/>
  <c r="E715" i="95" s="1"/>
  <c r="E716" i="95" s="1"/>
  <c r="E717" i="95" s="1"/>
  <c r="E718" i="95" s="1"/>
  <c r="E719" i="95" s="1"/>
  <c r="E720" i="95" s="1"/>
  <c r="E721" i="95" s="1"/>
  <c r="E722" i="95" s="1"/>
  <c r="E723" i="95" s="1"/>
  <c r="E724" i="95" s="1"/>
  <c r="E725" i="95" s="1"/>
  <c r="E726" i="95" s="1"/>
  <c r="E727" i="95" s="1"/>
  <c r="E728" i="95" s="1"/>
  <c r="E729" i="95" s="1"/>
  <c r="E730" i="95" s="1"/>
  <c r="E731" i="95" s="1"/>
  <c r="E732" i="95" s="1"/>
  <c r="E733" i="95" s="1"/>
  <c r="E734" i="95" s="1"/>
  <c r="E735" i="95" s="1"/>
  <c r="E736" i="95" s="1"/>
  <c r="E737" i="95" s="1"/>
  <c r="E738" i="95" s="1"/>
  <c r="E739" i="95" s="1"/>
  <c r="E740" i="95" s="1"/>
  <c r="E741" i="95" s="1"/>
  <c r="E742" i="95" s="1"/>
  <c r="E743" i="95" s="1"/>
  <c r="E744" i="95" s="1"/>
  <c r="E745" i="95" s="1"/>
  <c r="E746" i="95" s="1"/>
  <c r="E747" i="95" s="1"/>
  <c r="E748" i="95" s="1"/>
  <c r="E749" i="95" s="1"/>
  <c r="E750" i="95" s="1"/>
  <c r="E751" i="95" s="1"/>
  <c r="E752" i="95" s="1"/>
  <c r="E753" i="95" s="1"/>
  <c r="E754" i="95" s="1"/>
  <c r="E755" i="95" s="1"/>
  <c r="E756" i="95" s="1"/>
  <c r="E757" i="95" s="1"/>
  <c r="E758" i="95" s="1"/>
  <c r="E759" i="95" s="1"/>
  <c r="E760" i="95" s="1"/>
  <c r="E761" i="95" s="1"/>
  <c r="E762" i="95" s="1"/>
  <c r="E763" i="95" s="1"/>
  <c r="E764" i="95" s="1"/>
  <c r="E765" i="95" s="1"/>
  <c r="E766" i="95" s="1"/>
  <c r="E767" i="95" s="1"/>
  <c r="E768" i="95" s="1"/>
  <c r="E769" i="95" s="1"/>
  <c r="E770" i="95" s="1"/>
  <c r="E771" i="95" s="1"/>
  <c r="E772" i="95" s="1"/>
  <c r="E773" i="95" s="1"/>
  <c r="E774" i="95" s="1"/>
  <c r="E775" i="95" s="1"/>
  <c r="E776" i="95" s="1"/>
  <c r="E777" i="95" s="1"/>
  <c r="E778" i="95" s="1"/>
  <c r="E779" i="95" s="1"/>
  <c r="E780" i="95" s="1"/>
  <c r="E781" i="95" s="1"/>
  <c r="E782" i="95" s="1"/>
  <c r="E783" i="95" s="1"/>
  <c r="E784" i="95" s="1"/>
  <c r="E785" i="95" s="1"/>
  <c r="E786" i="95" s="1"/>
  <c r="E787" i="95" s="1"/>
  <c r="E788" i="95" s="1"/>
  <c r="E789" i="95" s="1"/>
  <c r="E790" i="95" s="1"/>
  <c r="E791" i="95" s="1"/>
  <c r="E792" i="95" s="1"/>
  <c r="E793" i="95" s="1"/>
  <c r="E794" i="95" s="1"/>
  <c r="E795" i="95" s="1"/>
  <c r="E796" i="95" s="1"/>
  <c r="E797" i="95" s="1"/>
  <c r="E798" i="95" s="1"/>
  <c r="E799" i="95" s="1"/>
  <c r="E800" i="95" s="1"/>
  <c r="E801" i="95" s="1"/>
  <c r="E802" i="95" s="1"/>
  <c r="E803" i="95" s="1"/>
  <c r="E804" i="95" s="1"/>
  <c r="E805" i="95" s="1"/>
  <c r="E806" i="95" s="1"/>
  <c r="E807" i="95" s="1"/>
  <c r="E808" i="95" s="1"/>
  <c r="E809" i="95" s="1"/>
  <c r="E810" i="95" s="1"/>
  <c r="E811" i="95" s="1"/>
  <c r="E812" i="95" s="1"/>
  <c r="E813" i="95" s="1"/>
  <c r="E814" i="95" s="1"/>
  <c r="E815" i="95" s="1"/>
  <c r="E816" i="95" s="1"/>
  <c r="E817" i="95" s="1"/>
  <c r="E818" i="95" s="1"/>
  <c r="E819" i="95" s="1"/>
  <c r="E820" i="95" s="1"/>
  <c r="E821" i="95" s="1"/>
  <c r="E822" i="95" s="1"/>
  <c r="E823" i="95" s="1"/>
  <c r="E824" i="95" s="1"/>
  <c r="E825" i="95" s="1"/>
  <c r="E826" i="95" s="1"/>
  <c r="E827" i="95" s="1"/>
  <c r="E828" i="95" s="1"/>
  <c r="E829" i="95" s="1"/>
  <c r="E830" i="95" s="1"/>
  <c r="E831" i="95" s="1"/>
  <c r="E832" i="95" s="1"/>
  <c r="E833" i="95" s="1"/>
  <c r="E834" i="95" s="1"/>
  <c r="E835" i="95" s="1"/>
  <c r="E836" i="95" s="1"/>
  <c r="E837" i="95" s="1"/>
  <c r="E838" i="95" s="1"/>
  <c r="E839" i="95" s="1"/>
  <c r="E840" i="95" s="1"/>
  <c r="E841" i="95" s="1"/>
  <c r="E842" i="95" s="1"/>
  <c r="E843" i="95" s="1"/>
  <c r="E844" i="95" s="1"/>
  <c r="E845" i="95" s="1"/>
  <c r="E846" i="95" s="1"/>
  <c r="E847" i="95" s="1"/>
  <c r="E848" i="95" s="1"/>
  <c r="E849" i="95" s="1"/>
  <c r="E850" i="95" s="1"/>
  <c r="E851" i="95" s="1"/>
  <c r="E852" i="95" s="1"/>
  <c r="E853" i="95" s="1"/>
  <c r="E854" i="95" s="1"/>
  <c r="E855" i="95" s="1"/>
  <c r="E856" i="95" s="1"/>
  <c r="E857" i="95" s="1"/>
  <c r="E858" i="95" s="1"/>
  <c r="E859" i="95" s="1"/>
  <c r="E860" i="95" s="1"/>
  <c r="E861" i="95" s="1"/>
  <c r="E862" i="95" s="1"/>
  <c r="E863" i="95" s="1"/>
  <c r="E864" i="95" s="1"/>
  <c r="E865" i="95" s="1"/>
  <c r="E866" i="95" s="1"/>
  <c r="E867" i="95" s="1"/>
  <c r="E868" i="95" s="1"/>
  <c r="E869" i="95" s="1"/>
  <c r="E870" i="95" s="1"/>
  <c r="E871" i="95" s="1"/>
  <c r="E872" i="95" s="1"/>
  <c r="E873" i="95" s="1"/>
  <c r="E874" i="95" s="1"/>
  <c r="E875" i="95" s="1"/>
  <c r="E876" i="95" s="1"/>
  <c r="E877" i="95" s="1"/>
  <c r="E878" i="95" s="1"/>
  <c r="E879" i="95" s="1"/>
  <c r="E880" i="95" s="1"/>
  <c r="E881" i="95" s="1"/>
  <c r="E882" i="95" s="1"/>
  <c r="E883" i="95" s="1"/>
  <c r="E884" i="95" s="1"/>
  <c r="E885" i="95" s="1"/>
  <c r="E886" i="95" s="1"/>
  <c r="E887" i="95" s="1"/>
  <c r="E888" i="95" s="1"/>
  <c r="E889" i="95" s="1"/>
  <c r="E890" i="95" s="1"/>
  <c r="E891" i="95" s="1"/>
  <c r="E892" i="95" s="1"/>
  <c r="E893" i="95" s="1"/>
  <c r="E894" i="95" s="1"/>
  <c r="E895" i="95" s="1"/>
  <c r="E896" i="95" s="1"/>
  <c r="E897" i="95" s="1"/>
  <c r="E898" i="95" s="1"/>
  <c r="E899" i="95" s="1"/>
  <c r="E900" i="95" s="1"/>
  <c r="E901" i="95" s="1"/>
  <c r="E902" i="95" s="1"/>
  <c r="E903" i="95" s="1"/>
  <c r="E904" i="95" s="1"/>
  <c r="E905" i="95" s="1"/>
  <c r="E906" i="95" s="1"/>
  <c r="E907" i="95" s="1"/>
  <c r="E908" i="95" s="1"/>
  <c r="E909" i="95" s="1"/>
  <c r="E910" i="95" s="1"/>
  <c r="E911" i="95" s="1"/>
  <c r="E912" i="95" s="1"/>
  <c r="E913" i="95" s="1"/>
  <c r="E914" i="95" s="1"/>
  <c r="E915" i="95" s="1"/>
  <c r="E916" i="95" s="1"/>
  <c r="E917" i="95" s="1"/>
  <c r="E918" i="95" s="1"/>
  <c r="E919" i="95" s="1"/>
  <c r="E920" i="95" s="1"/>
  <c r="E921" i="95" s="1"/>
  <c r="E922" i="95" s="1"/>
  <c r="E923" i="95" s="1"/>
  <c r="E924" i="95" s="1"/>
  <c r="E925" i="95" s="1"/>
  <c r="E926" i="95" s="1"/>
  <c r="E927" i="95" s="1"/>
  <c r="E928" i="95" s="1"/>
  <c r="E929" i="95" s="1"/>
  <c r="E930" i="95" s="1"/>
  <c r="E931" i="95" s="1"/>
  <c r="E932" i="95" s="1"/>
  <c r="E933" i="95" s="1"/>
  <c r="E934" i="95" s="1"/>
  <c r="E935" i="95" s="1"/>
  <c r="E936" i="95" s="1"/>
  <c r="E937" i="95" s="1"/>
  <c r="E938" i="95" s="1"/>
  <c r="E939" i="95" s="1"/>
  <c r="E940" i="95" s="1"/>
  <c r="E941" i="95" s="1"/>
  <c r="E942" i="95" s="1"/>
  <c r="E943" i="95" s="1"/>
  <c r="E944" i="95" s="1"/>
  <c r="E945" i="95" s="1"/>
  <c r="E946" i="95" s="1"/>
  <c r="E947" i="95" s="1"/>
  <c r="E948" i="95" s="1"/>
  <c r="E949" i="95" s="1"/>
  <c r="E950" i="95" s="1"/>
  <c r="E951" i="95" s="1"/>
  <c r="E952" i="95" s="1"/>
  <c r="E953" i="95" s="1"/>
  <c r="E954" i="95" s="1"/>
  <c r="E955" i="95" s="1"/>
  <c r="E956" i="95" s="1"/>
  <c r="E957" i="95" s="1"/>
  <c r="E958" i="95" s="1"/>
  <c r="E959" i="95" s="1"/>
  <c r="E960" i="95" s="1"/>
  <c r="E961" i="95" s="1"/>
  <c r="E962" i="95" s="1"/>
  <c r="E963" i="95" s="1"/>
  <c r="E964" i="95" s="1"/>
  <c r="E965" i="95" s="1"/>
  <c r="E966" i="95" s="1"/>
  <c r="E967" i="95" s="1"/>
  <c r="E968" i="95" s="1"/>
  <c r="E969" i="95" s="1"/>
  <c r="E970" i="95" s="1"/>
  <c r="E971" i="95" s="1"/>
  <c r="E972" i="95" s="1"/>
  <c r="E973" i="95" s="1"/>
  <c r="E974" i="95" s="1"/>
  <c r="E975" i="95" s="1"/>
  <c r="E976" i="95" s="1"/>
  <c r="E977" i="95" s="1"/>
  <c r="E978" i="95" s="1"/>
  <c r="E979" i="95" s="1"/>
  <c r="E980" i="95" s="1"/>
  <c r="E981" i="95" s="1"/>
  <c r="E982" i="95" s="1"/>
  <c r="E983" i="95" s="1"/>
  <c r="E984" i="95" s="1"/>
  <c r="E985" i="95" s="1"/>
  <c r="E986" i="95" s="1"/>
  <c r="E987" i="95" s="1"/>
  <c r="E988" i="95" s="1"/>
  <c r="E989" i="95" s="1"/>
  <c r="E990" i="95" s="1"/>
  <c r="E991" i="95" s="1"/>
  <c r="E992" i="95" s="1"/>
  <c r="E993" i="95" s="1"/>
  <c r="E994" i="95" s="1"/>
  <c r="E995" i="95" s="1"/>
  <c r="E996" i="95" s="1"/>
  <c r="E997" i="95" s="1"/>
  <c r="E998" i="95" s="1"/>
  <c r="E999" i="95" s="1"/>
  <c r="E1000" i="95" s="1"/>
  <c r="E1001" i="95" s="1"/>
  <c r="E1002" i="95" s="1"/>
  <c r="E1003" i="95" s="1"/>
  <c r="E1004" i="95" s="1"/>
  <c r="E1005" i="95" s="1"/>
  <c r="E1006" i="95" s="1"/>
  <c r="E1007" i="95" s="1"/>
  <c r="E1008" i="95" s="1"/>
  <c r="E1009" i="95" s="1"/>
  <c r="E1010" i="95" s="1"/>
  <c r="E1011" i="95" s="1"/>
  <c r="E1012" i="95" s="1"/>
  <c r="E1013" i="95" s="1"/>
  <c r="E1014" i="95" s="1"/>
  <c r="E1015" i="95" s="1"/>
  <c r="E1016" i="95" s="1"/>
  <c r="E1017" i="95" s="1"/>
  <c r="E1018" i="95" s="1"/>
  <c r="E1019" i="95" s="1"/>
  <c r="E1020" i="95" s="1"/>
  <c r="E1021" i="95" s="1"/>
  <c r="E1022" i="95" s="1"/>
  <c r="E1023" i="95" s="1"/>
  <c r="E1024" i="95" s="1"/>
  <c r="E1025" i="95" s="1"/>
  <c r="E1026" i="95" s="1"/>
  <c r="E1027" i="95" s="1"/>
  <c r="E1028" i="95" s="1"/>
  <c r="E1029" i="95" s="1"/>
  <c r="E1030" i="95" s="1"/>
  <c r="E1031" i="95" s="1"/>
  <c r="E1032" i="95" s="1"/>
  <c r="E1033" i="95" s="1"/>
  <c r="E1034" i="95" s="1"/>
  <c r="E1035" i="95" s="1"/>
  <c r="E1036" i="95" s="1"/>
  <c r="E1037" i="95" s="1"/>
  <c r="E1038" i="95" s="1"/>
  <c r="E1039" i="95" s="1"/>
  <c r="E1040" i="95" s="1"/>
  <c r="E1041" i="95" s="1"/>
  <c r="E1042" i="95" s="1"/>
  <c r="E1043" i="95" s="1"/>
  <c r="E1044" i="95" s="1"/>
  <c r="E1045" i="95" s="1"/>
  <c r="E1046" i="95" s="1"/>
  <c r="E1047" i="95" s="1"/>
  <c r="E1048" i="95" s="1"/>
  <c r="E1049" i="95" s="1"/>
  <c r="E1050" i="95" s="1"/>
  <c r="E1051" i="95" s="1"/>
  <c r="E1052" i="95" s="1"/>
  <c r="E1053" i="95" s="1"/>
  <c r="E1054" i="95" s="1"/>
  <c r="E1055" i="95" s="1"/>
  <c r="E1056" i="95" s="1"/>
  <c r="E1057" i="95" s="1"/>
  <c r="E1058" i="95" s="1"/>
  <c r="E1059" i="95" s="1"/>
  <c r="E1060" i="95" s="1"/>
  <c r="E1061" i="95" s="1"/>
  <c r="E1062" i="95" s="1"/>
  <c r="E1063" i="95" s="1"/>
  <c r="E1064" i="95" s="1"/>
  <c r="E1065" i="95" s="1"/>
  <c r="E1066" i="95" s="1"/>
  <c r="E1067" i="95" s="1"/>
  <c r="E1068" i="95" s="1"/>
  <c r="E1069" i="95" s="1"/>
  <c r="E1070" i="95" s="1"/>
  <c r="E1071" i="95" s="1"/>
  <c r="E1072" i="95" s="1"/>
  <c r="E1073" i="95" s="1"/>
  <c r="E1074" i="95" s="1"/>
  <c r="E1075" i="95" s="1"/>
  <c r="E1076" i="95" s="1"/>
  <c r="E1077" i="95" s="1"/>
  <c r="E1078" i="95" s="1"/>
  <c r="E1079" i="95" s="1"/>
  <c r="E1080" i="95" s="1"/>
  <c r="E1081" i="95" s="1"/>
  <c r="E1082" i="95" s="1"/>
  <c r="E1083" i="95" s="1"/>
  <c r="E1084" i="95" s="1"/>
  <c r="E1085" i="95" s="1"/>
  <c r="E1086" i="95" s="1"/>
  <c r="E1087" i="95" s="1"/>
  <c r="E1088" i="95" s="1"/>
  <c r="E1089" i="95" s="1"/>
  <c r="E1090" i="95" s="1"/>
  <c r="E1091" i="95" s="1"/>
  <c r="E1092" i="95" s="1"/>
  <c r="E1093" i="95" s="1"/>
  <c r="E1094" i="95" s="1"/>
  <c r="E1095" i="95" s="1"/>
  <c r="E1096" i="95" s="1"/>
  <c r="E1097" i="95" s="1"/>
  <c r="E1098" i="95" s="1"/>
  <c r="E1099" i="95" s="1"/>
  <c r="E1100" i="95" s="1"/>
  <c r="E1101" i="95" s="1"/>
  <c r="E1102" i="95" s="1"/>
  <c r="E1103" i="95" s="1"/>
  <c r="E1104" i="95" s="1"/>
  <c r="E1105" i="95" s="1"/>
  <c r="E1106" i="95" s="1"/>
  <c r="E1107" i="95" s="1"/>
  <c r="E1108" i="95" s="1"/>
  <c r="E1109" i="95" s="1"/>
  <c r="E1110" i="95" s="1"/>
  <c r="E1111" i="95" s="1"/>
  <c r="E1112" i="95" s="1"/>
  <c r="E1113" i="95" s="1"/>
  <c r="E1114" i="95" s="1"/>
  <c r="E1115" i="95" s="1"/>
  <c r="E1116" i="95" s="1"/>
  <c r="E1117" i="95" s="1"/>
  <c r="E1118" i="95" s="1"/>
  <c r="E1119" i="95" s="1"/>
  <c r="E1120" i="95" s="1"/>
  <c r="E1121" i="95" s="1"/>
  <c r="E1122" i="95" s="1"/>
  <c r="E1123" i="95" s="1"/>
  <c r="E1124" i="95" s="1"/>
  <c r="E1125" i="95" s="1"/>
  <c r="E1126" i="95" s="1"/>
  <c r="E1127" i="95" s="1"/>
  <c r="E1128" i="95" s="1"/>
  <c r="E1129" i="95" s="1"/>
  <c r="E1130" i="95" s="1"/>
  <c r="E1131" i="95" s="1"/>
  <c r="E1132" i="95" s="1"/>
  <c r="E1133" i="95" s="1"/>
  <c r="E1134" i="95" s="1"/>
  <c r="E1135" i="95" s="1"/>
  <c r="E1136" i="95" s="1"/>
  <c r="E1137" i="95" s="1"/>
  <c r="E1138" i="95" s="1"/>
  <c r="E1139" i="95" s="1"/>
  <c r="E1140" i="95" s="1"/>
  <c r="E1141" i="95" s="1"/>
  <c r="E1142" i="95" s="1"/>
  <c r="E1143" i="95" s="1"/>
  <c r="E1144" i="95" s="1"/>
  <c r="E1145" i="95" s="1"/>
  <c r="E1146" i="95" s="1"/>
  <c r="E1147" i="95" s="1"/>
  <c r="E1148" i="95" s="1"/>
  <c r="E1149" i="95" s="1"/>
  <c r="E1150" i="95" s="1"/>
  <c r="E1151" i="95" s="1"/>
  <c r="E1152" i="95" s="1"/>
  <c r="E1153" i="95" s="1"/>
  <c r="E1154" i="95" s="1"/>
  <c r="E1155" i="95" s="1"/>
  <c r="E1156" i="95" s="1"/>
  <c r="E1157" i="95" s="1"/>
  <c r="E1158" i="95" s="1"/>
  <c r="E1159" i="95" s="1"/>
  <c r="E1160" i="95" s="1"/>
  <c r="E1161" i="95" s="1"/>
  <c r="E1162" i="95" s="1"/>
  <c r="E1163" i="95" s="1"/>
  <c r="E1164" i="95" s="1"/>
  <c r="E1165" i="95" s="1"/>
  <c r="E1166" i="95" s="1"/>
  <c r="E1167" i="95" s="1"/>
  <c r="E1168" i="95" s="1"/>
  <c r="E1169" i="95" s="1"/>
  <c r="E1170" i="95" s="1"/>
  <c r="E1171" i="95" s="1"/>
  <c r="E1172" i="95" s="1"/>
  <c r="E1173" i="95" s="1"/>
  <c r="E1174" i="95" s="1"/>
  <c r="E1175" i="95" s="1"/>
  <c r="E1176" i="95" s="1"/>
  <c r="E1177" i="95" s="1"/>
  <c r="E1178" i="95" s="1"/>
  <c r="E1179" i="95" s="1"/>
  <c r="E1180" i="95" s="1"/>
  <c r="E1181" i="95" s="1"/>
  <c r="E1182" i="95" s="1"/>
  <c r="E1183" i="95" s="1"/>
  <c r="E1184" i="95" s="1"/>
  <c r="E1185" i="95" s="1"/>
  <c r="E1186" i="95" s="1"/>
  <c r="E1187" i="95" s="1"/>
  <c r="E1188" i="95" s="1"/>
  <c r="E1189" i="95" s="1"/>
  <c r="E1190" i="95" s="1"/>
  <c r="E1191" i="95" s="1"/>
  <c r="E1192" i="95" s="1"/>
  <c r="E1193" i="95" s="1"/>
  <c r="E1194" i="95" s="1"/>
  <c r="E1195" i="95" s="1"/>
  <c r="E1196" i="95" s="1"/>
  <c r="E1197" i="95" s="1"/>
  <c r="E1198" i="95" s="1"/>
  <c r="E1199" i="95" s="1"/>
  <c r="E1200" i="95" s="1"/>
  <c r="E1201" i="95" s="1"/>
  <c r="E1202" i="95" s="1"/>
  <c r="E1203" i="95" s="1"/>
  <c r="E1204" i="95" s="1"/>
  <c r="E1205" i="95" s="1"/>
  <c r="E1206" i="95" s="1"/>
  <c r="E1207" i="95" s="1"/>
  <c r="E1208" i="95" s="1"/>
  <c r="E1209" i="95" s="1"/>
  <c r="E1210" i="95" s="1"/>
  <c r="E1211" i="95" s="1"/>
  <c r="E1212" i="95" s="1"/>
  <c r="E1213" i="95" s="1"/>
  <c r="E1214" i="95" s="1"/>
  <c r="E1215" i="95" s="1"/>
  <c r="E1216" i="95" s="1"/>
  <c r="E1217" i="95" s="1"/>
  <c r="E1218" i="95" s="1"/>
  <c r="E1219" i="95" s="1"/>
  <c r="E1220" i="95" s="1"/>
  <c r="E1221" i="95" s="1"/>
  <c r="E1222" i="95" s="1"/>
  <c r="E1223" i="95" s="1"/>
  <c r="E1224" i="95" s="1"/>
  <c r="E1225" i="95" s="1"/>
  <c r="E1226" i="95" s="1"/>
  <c r="E1227" i="95" s="1"/>
  <c r="E1228" i="95" s="1"/>
  <c r="E1229" i="95" s="1"/>
  <c r="E1230" i="95" s="1"/>
  <c r="E1231" i="95" s="1"/>
  <c r="E1232" i="95" s="1"/>
  <c r="E1233" i="95" s="1"/>
  <c r="E1234" i="95" s="1"/>
  <c r="E1235" i="95" s="1"/>
  <c r="E1236" i="95" s="1"/>
  <c r="E1237" i="95" s="1"/>
  <c r="E1238" i="95" s="1"/>
  <c r="E1239" i="95" s="1"/>
  <c r="E1240" i="95" s="1"/>
  <c r="E1241" i="95" s="1"/>
  <c r="E1242" i="95" s="1"/>
  <c r="E1243" i="95" s="1"/>
  <c r="E1244" i="95" s="1"/>
  <c r="E1245" i="95" s="1"/>
  <c r="E1246" i="95" s="1"/>
  <c r="E1247" i="95" s="1"/>
  <c r="E1248" i="95" s="1"/>
  <c r="E1249" i="95" s="1"/>
  <c r="E1250" i="95" s="1"/>
  <c r="E1251" i="95" s="1"/>
  <c r="E1252" i="95" s="1"/>
  <c r="E1253" i="95" s="1"/>
  <c r="E1254" i="95" s="1"/>
  <c r="E1255" i="95" s="1"/>
  <c r="E1256" i="95" s="1"/>
  <c r="E1257" i="95" s="1"/>
  <c r="E1258" i="95" s="1"/>
  <c r="E1259" i="95" s="1"/>
  <c r="E1260" i="95" s="1"/>
  <c r="E1261" i="95" s="1"/>
  <c r="E1262" i="95" s="1"/>
  <c r="E1263" i="95" s="1"/>
  <c r="E1264" i="95" s="1"/>
  <c r="E1265" i="95" s="1"/>
  <c r="E1266" i="95" s="1"/>
  <c r="E1267" i="95" s="1"/>
  <c r="E1268" i="95" s="1"/>
  <c r="E1269" i="95" s="1"/>
  <c r="E1270" i="95" s="1"/>
  <c r="E1271" i="95" s="1"/>
  <c r="E1272" i="95" s="1"/>
  <c r="E1273" i="95" s="1"/>
  <c r="E1274" i="95" s="1"/>
  <c r="E1275" i="95" s="1"/>
  <c r="E1276" i="95" s="1"/>
  <c r="E1277" i="95" s="1"/>
  <c r="E1278" i="95" s="1"/>
  <c r="E1279" i="95" s="1"/>
  <c r="E1280" i="95" s="1"/>
  <c r="E1281" i="95" s="1"/>
  <c r="E1282" i="95" s="1"/>
  <c r="E1283" i="95" s="1"/>
  <c r="E1284" i="95" s="1"/>
  <c r="E1285" i="95" s="1"/>
  <c r="E1286" i="95" s="1"/>
  <c r="E1287" i="95" s="1"/>
  <c r="E1288" i="95" s="1"/>
  <c r="E1289" i="95" s="1"/>
  <c r="E1290" i="95" s="1"/>
  <c r="E1291" i="95" s="1"/>
  <c r="E1292" i="95" s="1"/>
  <c r="E1293" i="95" s="1"/>
  <c r="E1294" i="95" s="1"/>
  <c r="E1295" i="95" s="1"/>
  <c r="E1296" i="95" s="1"/>
  <c r="E1297" i="95" s="1"/>
  <c r="E1298" i="95" s="1"/>
  <c r="E1299" i="95" s="1"/>
  <c r="E1300" i="95" s="1"/>
  <c r="E1301" i="95" s="1"/>
  <c r="E1302" i="95" s="1"/>
  <c r="E1303" i="95" s="1"/>
  <c r="E1304" i="95" s="1"/>
  <c r="E1305" i="95" s="1"/>
  <c r="E1306" i="95" s="1"/>
  <c r="E1307" i="95" s="1"/>
  <c r="E1308" i="95" s="1"/>
  <c r="E1309" i="95" s="1"/>
  <c r="E1310" i="95" s="1"/>
  <c r="E1311" i="95" s="1"/>
  <c r="E1312" i="95" s="1"/>
  <c r="E1313" i="95" s="1"/>
  <c r="E1314" i="95" s="1"/>
  <c r="E1315" i="95" s="1"/>
  <c r="E1316" i="95" s="1"/>
  <c r="E1317" i="95" s="1"/>
  <c r="E1318" i="95" s="1"/>
  <c r="E1319" i="95" s="1"/>
  <c r="E1320" i="95" s="1"/>
  <c r="E1321" i="95" s="1"/>
  <c r="E1322" i="95" s="1"/>
  <c r="E1323" i="95" s="1"/>
  <c r="E1324" i="95" s="1"/>
  <c r="E1325" i="95" s="1"/>
  <c r="E1326" i="95" s="1"/>
  <c r="E1327" i="95" s="1"/>
  <c r="E1328" i="95" s="1"/>
  <c r="E1329" i="95" s="1"/>
  <c r="E1330" i="95" s="1"/>
  <c r="E1331" i="95" s="1"/>
  <c r="E1332" i="95" s="1"/>
  <c r="E1333" i="95" s="1"/>
  <c r="E1334" i="95" s="1"/>
  <c r="E1335" i="95" s="1"/>
  <c r="E1336" i="95" s="1"/>
  <c r="E1337" i="95" s="1"/>
  <c r="E1338" i="95" s="1"/>
  <c r="E1339" i="95" s="1"/>
  <c r="E1340" i="95" s="1"/>
  <c r="E1341" i="95" s="1"/>
  <c r="E1342" i="95" s="1"/>
  <c r="E1343" i="95" s="1"/>
  <c r="E1344" i="95" s="1"/>
  <c r="E1345" i="95" s="1"/>
  <c r="E1346" i="95" s="1"/>
  <c r="E1347" i="95" s="1"/>
  <c r="E1348" i="95" s="1"/>
  <c r="E1349" i="95" s="1"/>
  <c r="E1350" i="95" s="1"/>
  <c r="E1351" i="95" s="1"/>
  <c r="E1352" i="95" s="1"/>
  <c r="E1353" i="95" s="1"/>
  <c r="E1354" i="95" s="1"/>
  <c r="E1355" i="95" s="1"/>
  <c r="E1356" i="95" s="1"/>
  <c r="E1357" i="95" s="1"/>
  <c r="E1358" i="95" s="1"/>
  <c r="E1359" i="95" s="1"/>
  <c r="E1360" i="95" s="1"/>
  <c r="E1361" i="95" s="1"/>
  <c r="E1362" i="95" s="1"/>
  <c r="E1363" i="95" s="1"/>
  <c r="E1364" i="95" s="1"/>
  <c r="E1365" i="95" s="1"/>
  <c r="E1366" i="95" s="1"/>
  <c r="E1367" i="95" s="1"/>
  <c r="E1368" i="95" s="1"/>
  <c r="E1369" i="95" s="1"/>
  <c r="E1370" i="95" s="1"/>
  <c r="E1371" i="95" s="1"/>
  <c r="E1372" i="95" s="1"/>
  <c r="E1373" i="95" s="1"/>
  <c r="E1374" i="95" s="1"/>
  <c r="E1375" i="95" s="1"/>
  <c r="E1376" i="95" s="1"/>
  <c r="E1377" i="95" s="1"/>
  <c r="E1378" i="95" s="1"/>
  <c r="E1379" i="95" s="1"/>
  <c r="E1380" i="95" s="1"/>
  <c r="E1381" i="95" s="1"/>
  <c r="E1382" i="95" s="1"/>
  <c r="E1383" i="95" s="1"/>
  <c r="E1384" i="95" s="1"/>
  <c r="E1385" i="95" s="1"/>
  <c r="E1386" i="95" s="1"/>
  <c r="E1387" i="95" s="1"/>
  <c r="E1388" i="95" s="1"/>
  <c r="E1389" i="95" s="1"/>
  <c r="E1390" i="95" s="1"/>
  <c r="E1391" i="95" s="1"/>
  <c r="E1392" i="95" s="1"/>
  <c r="E1393" i="95" s="1"/>
  <c r="E1394" i="95" s="1"/>
  <c r="E1395" i="95" s="1"/>
  <c r="E1396" i="95" s="1"/>
  <c r="E1397" i="95" s="1"/>
  <c r="E1398" i="95" s="1"/>
  <c r="E1399" i="95" s="1"/>
  <c r="E1400" i="95" s="1"/>
  <c r="E1401" i="95" s="1"/>
  <c r="E1402" i="95" s="1"/>
  <c r="E1403" i="95" s="1"/>
  <c r="E1404" i="95" s="1"/>
  <c r="E1405" i="95" s="1"/>
  <c r="E1406" i="95" s="1"/>
  <c r="E1407" i="95" s="1"/>
  <c r="E1408" i="95" s="1"/>
  <c r="E1409" i="95" s="1"/>
  <c r="E1410" i="95" s="1"/>
  <c r="E1411" i="95" s="1"/>
  <c r="E1412" i="95" s="1"/>
  <c r="E1413" i="95" s="1"/>
  <c r="E1414" i="95" s="1"/>
  <c r="E1415" i="95" s="1"/>
  <c r="E1416" i="95" s="1"/>
  <c r="E1417" i="95" s="1"/>
  <c r="E1418" i="95" s="1"/>
  <c r="E1419" i="95" s="1"/>
  <c r="E1420" i="95" s="1"/>
  <c r="E1421" i="95" s="1"/>
  <c r="E1422" i="95" s="1"/>
  <c r="E1423" i="95" s="1"/>
  <c r="E1424" i="95" s="1"/>
  <c r="E1425" i="95" s="1"/>
  <c r="E1426" i="95" s="1"/>
  <c r="E1427" i="95" s="1"/>
  <c r="E1428" i="95" s="1"/>
  <c r="E1429" i="95" s="1"/>
  <c r="E1430" i="95" s="1"/>
  <c r="E1431" i="95" s="1"/>
  <c r="E1432" i="95" s="1"/>
  <c r="E1433" i="95" s="1"/>
  <c r="E1434" i="95" s="1"/>
  <c r="E1435" i="95" s="1"/>
  <c r="E1436" i="95" s="1"/>
  <c r="E1437" i="95" s="1"/>
  <c r="E1438" i="95" s="1"/>
  <c r="E1439" i="95" s="1"/>
  <c r="E1440" i="95" s="1"/>
  <c r="E1441" i="95" s="1"/>
  <c r="E1442" i="95" s="1"/>
  <c r="E1443" i="95" s="1"/>
  <c r="E1444" i="95" s="1"/>
  <c r="E1445" i="95" s="1"/>
  <c r="E1446" i="95" s="1"/>
  <c r="E1447" i="95" s="1"/>
  <c r="E1448" i="95" s="1"/>
  <c r="E1449" i="95" s="1"/>
  <c r="E1450" i="95" s="1"/>
  <c r="E1451" i="95" s="1"/>
  <c r="E1452" i="95" s="1"/>
  <c r="E1453" i="95" s="1"/>
  <c r="E1454" i="95" s="1"/>
  <c r="E1455" i="95" s="1"/>
  <c r="E1456" i="95" s="1"/>
  <c r="E1457" i="95" s="1"/>
  <c r="E1458" i="95" s="1"/>
  <c r="E1459" i="95" s="1"/>
  <c r="E1460" i="95" s="1"/>
  <c r="E1461" i="95" s="1"/>
  <c r="E1462" i="95" s="1"/>
  <c r="E1463" i="95" s="1"/>
  <c r="E1464" i="95" s="1"/>
  <c r="E1465" i="95" s="1"/>
  <c r="E1466" i="95" s="1"/>
  <c r="E1467" i="95" s="1"/>
  <c r="E1468" i="95" s="1"/>
  <c r="E1469" i="95" s="1"/>
  <c r="E1470" i="95" s="1"/>
  <c r="E1471" i="95" s="1"/>
  <c r="E1472" i="95" s="1"/>
  <c r="E1473" i="95" s="1"/>
  <c r="E1474" i="95" s="1"/>
  <c r="E1475" i="95" s="1"/>
  <c r="E1476" i="95" s="1"/>
  <c r="E1477" i="95" s="1"/>
  <c r="E1478" i="95" s="1"/>
  <c r="E1479" i="95" s="1"/>
  <c r="E1480" i="95" s="1"/>
  <c r="E1481" i="95" s="1"/>
  <c r="E1482" i="95" s="1"/>
  <c r="E1483" i="95" s="1"/>
  <c r="E1484" i="95" s="1"/>
  <c r="E1485" i="95" s="1"/>
  <c r="E1486" i="95" s="1"/>
  <c r="E1487" i="95" s="1"/>
  <c r="E1488" i="95" s="1"/>
  <c r="E1489" i="95" s="1"/>
  <c r="E1490" i="95" s="1"/>
  <c r="E1491" i="95" s="1"/>
  <c r="E1492" i="95" s="1"/>
  <c r="E1493" i="95" s="1"/>
  <c r="E1494" i="95" s="1"/>
  <c r="E1495" i="95" s="1"/>
  <c r="E1496" i="95" s="1"/>
  <c r="E1497" i="95" s="1"/>
  <c r="E1498" i="95" s="1"/>
  <c r="E1499" i="95" s="1"/>
  <c r="E1500" i="95" s="1"/>
  <c r="E1501" i="95" s="1"/>
  <c r="E1502" i="95" s="1"/>
  <c r="E1503" i="95" s="1"/>
  <c r="E1504" i="95" s="1"/>
  <c r="E1505" i="95" s="1"/>
  <c r="E1506" i="95" s="1"/>
  <c r="E1507" i="95" s="1"/>
  <c r="E1508" i="95" s="1"/>
  <c r="E1509" i="95" s="1"/>
  <c r="E1510" i="95" s="1"/>
  <c r="E1511" i="95" s="1"/>
  <c r="E1512" i="95" s="1"/>
  <c r="E1513" i="95" s="1"/>
  <c r="E1514" i="95" s="1"/>
  <c r="E1515" i="95" s="1"/>
  <c r="E1516" i="95" s="1"/>
  <c r="E1517" i="95" s="1"/>
  <c r="E1518" i="95" s="1"/>
  <c r="E1519" i="95" s="1"/>
  <c r="E1520" i="95" s="1"/>
  <c r="E1521" i="95" s="1"/>
  <c r="E1522" i="95" s="1"/>
  <c r="E1523" i="95" s="1"/>
  <c r="E1524" i="95" s="1"/>
  <c r="E1525" i="95" s="1"/>
  <c r="E1526" i="95" s="1"/>
  <c r="E1527" i="95" s="1"/>
  <c r="E1528" i="95" s="1"/>
  <c r="E1529" i="95" s="1"/>
  <c r="E1530" i="95" s="1"/>
  <c r="E1531" i="95" s="1"/>
  <c r="E1532" i="95" s="1"/>
  <c r="E1533" i="95" s="1"/>
  <c r="E1534" i="95" s="1"/>
  <c r="E1535" i="95" s="1"/>
  <c r="E1536" i="95" s="1"/>
  <c r="E1537" i="95" s="1"/>
  <c r="E1538" i="95" s="1"/>
  <c r="E1539" i="95" s="1"/>
  <c r="E1540" i="95" s="1"/>
  <c r="E1541" i="95" s="1"/>
  <c r="E1542" i="95" s="1"/>
  <c r="E1543" i="95" s="1"/>
  <c r="E1544" i="95" s="1"/>
  <c r="E1545" i="95" s="1"/>
  <c r="E1546" i="95" s="1"/>
  <c r="E1547" i="95" s="1"/>
  <c r="E1548" i="95" s="1"/>
  <c r="E1549" i="95" s="1"/>
  <c r="E1550" i="95" s="1"/>
  <c r="E1551" i="95" s="1"/>
  <c r="E1552" i="95" s="1"/>
  <c r="E1553" i="95" s="1"/>
  <c r="E1554" i="95" s="1"/>
  <c r="E1555" i="95" s="1"/>
  <c r="E1556" i="95" s="1"/>
  <c r="E1557" i="95" s="1"/>
  <c r="E1558" i="95" s="1"/>
  <c r="E1559" i="95" s="1"/>
  <c r="E1560" i="95" s="1"/>
  <c r="E1561" i="95" s="1"/>
  <c r="E1562" i="95" s="1"/>
  <c r="E1563" i="95" s="1"/>
  <c r="E1564" i="95" s="1"/>
  <c r="E1565" i="95" s="1"/>
  <c r="E1566" i="95" s="1"/>
  <c r="E1567" i="95" s="1"/>
  <c r="E1568" i="95" s="1"/>
  <c r="E1569" i="95" s="1"/>
  <c r="E1570" i="95" s="1"/>
  <c r="E1571" i="95" s="1"/>
  <c r="E1572" i="95" s="1"/>
  <c r="E1573" i="95" s="1"/>
  <c r="E1574" i="95" s="1"/>
  <c r="E1575" i="95" s="1"/>
  <c r="E1576" i="95" s="1"/>
  <c r="E1577" i="95" s="1"/>
  <c r="E1578" i="95" s="1"/>
  <c r="E1579" i="95" s="1"/>
  <c r="E1580" i="95" s="1"/>
  <c r="E1581" i="95" s="1"/>
  <c r="E1582" i="95" s="1"/>
  <c r="E1583" i="95" s="1"/>
  <c r="E1584" i="95" s="1"/>
  <c r="E1585" i="95" s="1"/>
  <c r="E1586" i="95" s="1"/>
  <c r="E1587" i="95" s="1"/>
  <c r="E1588" i="95" s="1"/>
  <c r="E1589" i="95" s="1"/>
  <c r="E1590" i="95" s="1"/>
  <c r="E1591" i="95" s="1"/>
  <c r="E1592" i="95" s="1"/>
  <c r="E1593" i="95" s="1"/>
  <c r="E1594" i="95" s="1"/>
  <c r="E1595" i="95" s="1"/>
  <c r="E1596" i="95" s="1"/>
  <c r="E1597" i="95" s="1"/>
  <c r="E1598" i="95" s="1"/>
  <c r="E1599" i="95" s="1"/>
  <c r="E1600" i="95" s="1"/>
  <c r="E1601" i="95" s="1"/>
  <c r="E1602" i="95" s="1"/>
  <c r="E1603" i="95" s="1"/>
  <c r="E1604" i="95" s="1"/>
  <c r="E1605" i="95" s="1"/>
  <c r="E1606" i="95" s="1"/>
  <c r="E1607" i="95" s="1"/>
  <c r="E1608" i="95" s="1"/>
  <c r="E1609" i="95" s="1"/>
  <c r="E1610" i="95" s="1"/>
  <c r="E1611" i="95" s="1"/>
  <c r="E1612" i="95" s="1"/>
  <c r="E1613" i="95" s="1"/>
  <c r="E1614" i="95" s="1"/>
  <c r="E1615" i="95" s="1"/>
  <c r="E1616" i="95" s="1"/>
  <c r="E1617" i="95" s="1"/>
  <c r="E1618" i="95" s="1"/>
  <c r="E1619" i="95" s="1"/>
  <c r="E1620" i="95" s="1"/>
  <c r="E1621" i="95" s="1"/>
  <c r="E1622" i="95" s="1"/>
  <c r="E1623" i="95" s="1"/>
  <c r="E1624" i="95" s="1"/>
  <c r="E1625" i="95" s="1"/>
  <c r="E1626" i="95" s="1"/>
  <c r="E1627" i="95" s="1"/>
  <c r="E1628" i="95" s="1"/>
  <c r="E1629" i="95" s="1"/>
  <c r="E1630" i="95" s="1"/>
  <c r="E1631" i="95" s="1"/>
  <c r="E1632" i="95" s="1"/>
  <c r="E1633" i="95" s="1"/>
  <c r="E1634" i="95" s="1"/>
  <c r="E1635" i="95" s="1"/>
  <c r="E1636" i="95" s="1"/>
  <c r="E1637" i="95" s="1"/>
  <c r="E1638" i="95" s="1"/>
  <c r="E1639" i="95" s="1"/>
  <c r="E1640" i="95" s="1"/>
  <c r="E1641" i="95" s="1"/>
  <c r="E1642" i="95" s="1"/>
  <c r="E1643" i="95" s="1"/>
  <c r="E1644" i="95" s="1"/>
  <c r="E1645" i="95" s="1"/>
  <c r="E1646" i="95" s="1"/>
  <c r="E1647" i="95" s="1"/>
  <c r="E1648" i="95" s="1"/>
  <c r="E1649" i="95" s="1"/>
  <c r="E1650" i="95" s="1"/>
  <c r="E1651" i="95" s="1"/>
  <c r="E1652" i="95" s="1"/>
  <c r="E1653" i="95" s="1"/>
  <c r="E1654" i="95" s="1"/>
  <c r="E1655" i="95" s="1"/>
  <c r="E1656" i="95" s="1"/>
  <c r="E1657" i="95" s="1"/>
  <c r="E1658" i="95" s="1"/>
  <c r="E1659" i="95" s="1"/>
  <c r="E1660" i="95" s="1"/>
  <c r="E1661" i="95" s="1"/>
  <c r="E1662" i="95" s="1"/>
  <c r="E1663" i="95" s="1"/>
  <c r="E1664" i="95" s="1"/>
  <c r="E1665" i="95" s="1"/>
  <c r="E1666" i="95" s="1"/>
  <c r="E1667" i="95" s="1"/>
  <c r="E1668" i="95" s="1"/>
  <c r="E1669" i="95" s="1"/>
  <c r="E1670" i="95" s="1"/>
  <c r="E1671" i="95" s="1"/>
  <c r="E1672" i="95" s="1"/>
  <c r="E1673" i="95" s="1"/>
  <c r="E1674" i="95" s="1"/>
  <c r="E1675" i="95" s="1"/>
  <c r="E1676" i="95" s="1"/>
  <c r="E1677" i="95" s="1"/>
  <c r="E1678" i="95" s="1"/>
  <c r="E1679" i="95" s="1"/>
  <c r="E1680" i="95" s="1"/>
  <c r="E1681" i="95" s="1"/>
  <c r="E1682" i="95" s="1"/>
  <c r="E1683" i="95" s="1"/>
  <c r="E1684" i="95" s="1"/>
  <c r="E1685" i="95" s="1"/>
  <c r="E1686" i="95" s="1"/>
  <c r="E1687" i="95" s="1"/>
  <c r="E1688" i="95" s="1"/>
  <c r="E1689" i="95" s="1"/>
  <c r="E1690" i="95" s="1"/>
  <c r="E1691" i="95" s="1"/>
  <c r="E1692" i="95" s="1"/>
  <c r="E1693" i="95" s="1"/>
  <c r="E1694" i="95" s="1"/>
  <c r="E1695" i="95" s="1"/>
  <c r="E1696" i="95" s="1"/>
  <c r="E1697" i="95" s="1"/>
  <c r="E1698" i="95" s="1"/>
  <c r="E1699" i="95" s="1"/>
  <c r="E1700" i="95" s="1"/>
  <c r="E1701" i="95" s="1"/>
  <c r="E1702" i="95" s="1"/>
  <c r="E1703" i="95" s="1"/>
  <c r="E1704" i="95" s="1"/>
  <c r="E1705" i="95" s="1"/>
  <c r="E1706" i="95" s="1"/>
  <c r="E1707" i="95" s="1"/>
  <c r="E1708" i="95" s="1"/>
  <c r="E1709" i="95" s="1"/>
  <c r="E1710" i="95" s="1"/>
  <c r="E1711" i="95" s="1"/>
  <c r="E1712" i="95" s="1"/>
  <c r="E1713" i="95" s="1"/>
  <c r="E1714" i="95" s="1"/>
  <c r="E1715" i="95" s="1"/>
  <c r="E1716" i="95" s="1"/>
  <c r="E1717" i="95" s="1"/>
  <c r="E1718" i="95" s="1"/>
  <c r="E1719" i="95" s="1"/>
  <c r="E1720" i="95" s="1"/>
  <c r="E1721" i="95" s="1"/>
  <c r="E1722" i="95" s="1"/>
  <c r="E1723" i="95" s="1"/>
  <c r="E1724" i="95" s="1"/>
  <c r="E1725" i="95" s="1"/>
  <c r="E1726" i="95" s="1"/>
  <c r="E1727" i="95" s="1"/>
  <c r="E1728" i="95" s="1"/>
  <c r="E1729" i="95" s="1"/>
  <c r="E1730" i="95" s="1"/>
  <c r="E1731" i="95" s="1"/>
  <c r="E1732" i="95" s="1"/>
  <c r="E1733" i="95" s="1"/>
  <c r="E1734" i="95" s="1"/>
  <c r="E1735" i="95" s="1"/>
  <c r="E1736" i="95" s="1"/>
  <c r="E1737" i="95" s="1"/>
  <c r="E1738" i="95" s="1"/>
  <c r="E1739" i="95" s="1"/>
  <c r="E1740" i="95" s="1"/>
  <c r="E1741" i="95" s="1"/>
  <c r="E1742" i="95" s="1"/>
  <c r="E1743" i="95" s="1"/>
  <c r="E1744" i="95" s="1"/>
  <c r="E1745" i="95" s="1"/>
  <c r="E1746" i="95" s="1"/>
  <c r="E1747" i="95" s="1"/>
  <c r="E1748" i="95" s="1"/>
  <c r="E1749" i="95" s="1"/>
  <c r="E1750" i="95" s="1"/>
  <c r="E1751" i="95" s="1"/>
  <c r="E1752" i="95" s="1"/>
  <c r="E1753" i="95" s="1"/>
  <c r="E1754" i="95" s="1"/>
  <c r="E1755" i="95" s="1"/>
  <c r="E1756" i="95" s="1"/>
  <c r="E1757" i="95" s="1"/>
  <c r="E1758" i="95" s="1"/>
  <c r="E1759" i="95" s="1"/>
  <c r="E1760" i="95" s="1"/>
  <c r="E1761" i="95" s="1"/>
  <c r="E1762" i="95" s="1"/>
  <c r="E1763" i="95" s="1"/>
  <c r="E1764" i="95" s="1"/>
  <c r="E1765" i="95" s="1"/>
  <c r="E1766" i="95" s="1"/>
  <c r="E1767" i="95" s="1"/>
  <c r="E1768" i="95" s="1"/>
  <c r="E1769" i="95" s="1"/>
  <c r="E1770" i="95" s="1"/>
  <c r="B13" i="95"/>
  <c r="K12" i="95"/>
  <c r="E12" i="95"/>
  <c r="B12" i="95"/>
  <c r="K11" i="95"/>
  <c r="B11" i="95"/>
  <c r="N13" i="138"/>
  <c r="M13" i="138"/>
  <c r="L13" i="138"/>
  <c r="K13" i="138"/>
  <c r="J13" i="138"/>
  <c r="N12" i="138"/>
  <c r="M12" i="138"/>
  <c r="L12" i="138"/>
  <c r="K12" i="138"/>
  <c r="J12" i="138"/>
  <c r="C26" i="81"/>
  <c r="A5" i="133"/>
  <c r="A6" i="133" s="1"/>
  <c r="A7" i="133" s="1"/>
  <c r="F22" i="79"/>
  <c r="E22" i="79"/>
  <c r="E21" i="79"/>
  <c r="BO24" i="132"/>
  <c r="BI24" i="132"/>
  <c r="BO23" i="132"/>
  <c r="BI23" i="132"/>
  <c r="E10" i="132"/>
  <c r="D10" i="132"/>
  <c r="C10" i="132"/>
  <c r="E9" i="132"/>
  <c r="D9" i="132"/>
  <c r="C9" i="132"/>
  <c r="E8" i="132"/>
  <c r="D8" i="132"/>
  <c r="C8" i="132"/>
  <c r="G20" i="131"/>
  <c r="G19" i="131"/>
  <c r="G18" i="131"/>
  <c r="G17" i="131"/>
  <c r="G16" i="131"/>
  <c r="G15" i="131"/>
  <c r="G14" i="131"/>
  <c r="G13" i="131"/>
  <c r="G12" i="131"/>
  <c r="G11" i="131"/>
  <c r="G10" i="131"/>
  <c r="G9" i="131"/>
  <c r="G8" i="131"/>
  <c r="G7" i="131"/>
  <c r="G6" i="131"/>
  <c r="F16" i="139" l="1"/>
  <c r="G15" i="139"/>
  <c r="G16" i="139" s="1"/>
  <c r="E16" i="139"/>
  <c r="H11" i="89"/>
  <c r="F11" i="89"/>
  <c r="I13" i="89"/>
  <c r="I19" i="89" s="1"/>
  <c r="H15" i="89"/>
  <c r="J15" i="89" s="1"/>
  <c r="I15" i="89"/>
  <c r="M20" i="121"/>
  <c r="C21" i="121"/>
  <c r="C12" i="87"/>
  <c r="C15" i="87" s="1"/>
  <c r="J13" i="89" l="1"/>
  <c r="F19" i="89"/>
  <c r="J11" i="89"/>
  <c r="J19" i="89" s="1"/>
  <c r="F20" i="89" s="1"/>
  <c r="H19" i="89"/>
</calcChain>
</file>

<file path=xl/comments1.xml><?xml version="1.0" encoding="utf-8"?>
<comments xmlns="http://schemas.openxmlformats.org/spreadsheetml/2006/main">
  <authors>
    <author>Christopher Kamombe</author>
  </authors>
  <commentList>
    <comment ref="I11" authorId="0" shapeId="0">
      <text>
        <r>
          <rPr>
            <b/>
            <sz val="9"/>
            <color indexed="81"/>
            <rFont val="Tahoma"/>
            <family val="2"/>
          </rPr>
          <t>Christopher Kamombe:</t>
        </r>
        <r>
          <rPr>
            <sz val="9"/>
            <color indexed="81"/>
            <rFont val="Tahoma"/>
            <family val="2"/>
          </rPr>
          <t xml:space="preserve">
Home</t>
        </r>
      </text>
    </comment>
  </commentList>
</comments>
</file>

<file path=xl/sharedStrings.xml><?xml version="1.0" encoding="utf-8"?>
<sst xmlns="http://schemas.openxmlformats.org/spreadsheetml/2006/main" count="88833" uniqueCount="2096">
  <si>
    <t>Sr. no.</t>
  </si>
  <si>
    <t>Name of the assessee</t>
  </si>
  <si>
    <t>Net Taxable Income (Rs.)</t>
  </si>
  <si>
    <t>Aarti</t>
  </si>
  <si>
    <t>No tax</t>
  </si>
  <si>
    <t>Aarushi</t>
  </si>
  <si>
    <t>Abha</t>
  </si>
  <si>
    <t>Abhash</t>
  </si>
  <si>
    <t>Abhilash</t>
  </si>
  <si>
    <t>Abhinandan</t>
  </si>
  <si>
    <t>Aditi</t>
  </si>
  <si>
    <t>Aditya</t>
  </si>
  <si>
    <t>Ahmed</t>
  </si>
  <si>
    <t>Aishwarya</t>
  </si>
  <si>
    <t>Akansha</t>
  </si>
  <si>
    <t>Aksha</t>
  </si>
  <si>
    <t>Amey</t>
  </si>
  <si>
    <t>Amruta</t>
  </si>
  <si>
    <t>Anahita</t>
  </si>
  <si>
    <t>Anant</t>
  </si>
  <si>
    <t>Ankit</t>
  </si>
  <si>
    <t>Ankush</t>
  </si>
  <si>
    <t>Anuj</t>
  </si>
  <si>
    <t>Apoorva</t>
  </si>
  <si>
    <t>Aradhana</t>
  </si>
  <si>
    <t>Arshu</t>
  </si>
  <si>
    <t>Ashish</t>
  </si>
  <si>
    <t>Ashutosh</t>
  </si>
  <si>
    <t>Ashwini</t>
  </si>
  <si>
    <t>Avnish</t>
  </si>
  <si>
    <t>Bharat</t>
  </si>
  <si>
    <t>Bhavna</t>
  </si>
  <si>
    <t>Binal</t>
  </si>
  <si>
    <t>Binay</t>
  </si>
  <si>
    <t>Chandni</t>
  </si>
  <si>
    <t>Chhajer</t>
  </si>
  <si>
    <t>Chirag</t>
  </si>
  <si>
    <t>Darshan</t>
  </si>
  <si>
    <t>Darshana</t>
  </si>
  <si>
    <t>Darshit</t>
  </si>
  <si>
    <t>Deepika</t>
  </si>
  <si>
    <t>Devika</t>
  </si>
  <si>
    <t>Dipika</t>
  </si>
  <si>
    <t>Disha</t>
  </si>
  <si>
    <t>Ekta</t>
  </si>
  <si>
    <t>Ganesh</t>
  </si>
  <si>
    <t>Gaurav</t>
  </si>
  <si>
    <t>Geetika</t>
  </si>
  <si>
    <t>Grishma</t>
  </si>
  <si>
    <t>Harshit</t>
  </si>
  <si>
    <t>Heena</t>
  </si>
  <si>
    <t>Hemang</t>
  </si>
  <si>
    <t>Hemantkumar</t>
  </si>
  <si>
    <t>Himanshu</t>
  </si>
  <si>
    <t>Hitesh</t>
  </si>
  <si>
    <t>Hrishikesh</t>
  </si>
  <si>
    <t>Jay</t>
  </si>
  <si>
    <t>Jimit</t>
  </si>
  <si>
    <t>Jitendra</t>
  </si>
  <si>
    <t>Jitesh</t>
  </si>
  <si>
    <t>Jyoti</t>
  </si>
  <si>
    <t>Kamal</t>
  </si>
  <si>
    <t>Karan</t>
  </si>
  <si>
    <t>Karishma</t>
  </si>
  <si>
    <t>Karl</t>
  </si>
  <si>
    <t>Kaustuk</t>
  </si>
  <si>
    <t>Ketaki</t>
  </si>
  <si>
    <t>Ketan</t>
  </si>
  <si>
    <t>Keyur</t>
  </si>
  <si>
    <t>Khushboo</t>
  </si>
  <si>
    <t>Kiran</t>
  </si>
  <si>
    <t>Kitesh</t>
  </si>
  <si>
    <t>Krishnakant</t>
  </si>
  <si>
    <t>Kunal</t>
  </si>
  <si>
    <t>Leena</t>
  </si>
  <si>
    <t>Mangala</t>
  </si>
  <si>
    <t>Manish</t>
  </si>
  <si>
    <t>Meghana</t>
  </si>
  <si>
    <t>Mehul</t>
  </si>
  <si>
    <t>Milind</t>
  </si>
  <si>
    <t>Mitali</t>
  </si>
  <si>
    <t>Nabila</t>
  </si>
  <si>
    <t>Nandita</t>
  </si>
  <si>
    <t>Natasha</t>
  </si>
  <si>
    <t>Neema</t>
  </si>
  <si>
    <t>Neha</t>
  </si>
  <si>
    <t>Nestor</t>
  </si>
  <si>
    <t>Nidhi</t>
  </si>
  <si>
    <t>Nikit</t>
  </si>
  <si>
    <t>Nikita</t>
  </si>
  <si>
    <t>Nivedita</t>
  </si>
  <si>
    <t>Noel</t>
  </si>
  <si>
    <t>Nupur</t>
  </si>
  <si>
    <t>Paras</t>
  </si>
  <si>
    <t>Payal</t>
  </si>
  <si>
    <t>Piyush</t>
  </si>
  <si>
    <t>Pooja</t>
  </si>
  <si>
    <t>Pranav</t>
  </si>
  <si>
    <t>Pranjal</t>
  </si>
  <si>
    <t>Pratik</t>
  </si>
  <si>
    <t>Pratiksha</t>
  </si>
  <si>
    <t>Preeti</t>
  </si>
  <si>
    <t>Pritesh</t>
  </si>
  <si>
    <t>Priti</t>
  </si>
  <si>
    <t>Priyank</t>
  </si>
  <si>
    <t>Priyanka</t>
  </si>
  <si>
    <t>Puneeth</t>
  </si>
  <si>
    <t>Purvi</t>
  </si>
  <si>
    <t>Pushpalata</t>
  </si>
  <si>
    <t>Radhika</t>
  </si>
  <si>
    <t>Rahul</t>
  </si>
  <si>
    <t>Rakesh</t>
  </si>
  <si>
    <t>Rakhi</t>
  </si>
  <si>
    <t>Ramnivas</t>
  </si>
  <si>
    <t>Ranjit</t>
  </si>
  <si>
    <t>Rashmi</t>
  </si>
  <si>
    <t>Raviraj</t>
  </si>
  <si>
    <t>Riddhi</t>
  </si>
  <si>
    <t>Rinku</t>
  </si>
  <si>
    <t>Rishabh</t>
  </si>
  <si>
    <t>Ritesh</t>
  </si>
  <si>
    <t>Ritika</t>
  </si>
  <si>
    <t>Ritu</t>
  </si>
  <si>
    <t>Rohan</t>
  </si>
  <si>
    <t>Rohit</t>
  </si>
  <si>
    <t>Ronak</t>
  </si>
  <si>
    <t>Ruchi</t>
  </si>
  <si>
    <t>Saba</t>
  </si>
  <si>
    <t>Sagar</t>
  </si>
  <si>
    <t>Sanish</t>
  </si>
  <si>
    <t>Sapna</t>
  </si>
  <si>
    <t>Saryu</t>
  </si>
  <si>
    <t>Shailesh</t>
  </si>
  <si>
    <t>Shankar</t>
  </si>
  <si>
    <t>Sharan</t>
  </si>
  <si>
    <t>Shardul</t>
  </si>
  <si>
    <t>Sheetal</t>
  </si>
  <si>
    <t>Shipra</t>
  </si>
  <si>
    <t>Shivali</t>
  </si>
  <si>
    <t>Shivangi</t>
  </si>
  <si>
    <t>Shraddha</t>
  </si>
  <si>
    <t>Shruti</t>
  </si>
  <si>
    <t>Shweta</t>
  </si>
  <si>
    <t>Siddhant</t>
  </si>
  <si>
    <t>Siddharth</t>
  </si>
  <si>
    <t>Smriti</t>
  </si>
  <si>
    <t>Smruti</t>
  </si>
  <si>
    <t>Sneha</t>
  </si>
  <si>
    <t>Snehal</t>
  </si>
  <si>
    <t>Somesh</t>
  </si>
  <si>
    <t>Sonali</t>
  </si>
  <si>
    <t>Soumil</t>
  </si>
  <si>
    <t>Subani</t>
  </si>
  <si>
    <t>Sunil</t>
  </si>
  <si>
    <t>Select cells, columns, rows, or objects in worksheets and workbooks by using shortcut keys</t>
  </si>
  <si>
    <t>Select the current region around the active cell (the current region is an area enclosed by blank rows and blank columns)</t>
  </si>
  <si>
    <t>CTRL+SHIFT+* (ASTERISK)</t>
  </si>
  <si>
    <t>Extend the selection by one cell</t>
  </si>
  <si>
    <t>SHIFT+ arrow key</t>
  </si>
  <si>
    <t>Extend the selection to the last nonblank cell in the same column or row as the active cell</t>
  </si>
  <si>
    <t>CTRL+SHIFT+ arrow key</t>
  </si>
  <si>
    <t>Extend the selection to the beginning of the row</t>
  </si>
  <si>
    <t>SHIFT+HOME</t>
  </si>
  <si>
    <t>Extend the selection to the beginning of the worksheet</t>
  </si>
  <si>
    <t>CTRL+SHIFT+HOME</t>
  </si>
  <si>
    <t>Extend the selection to the last cell used on the worksheet (lower-right corner)</t>
  </si>
  <si>
    <t>CTRL+SHIFT+END</t>
  </si>
  <si>
    <t>Select the entire column</t>
  </si>
  <si>
    <t>CTRL+SPACEBAR</t>
  </si>
  <si>
    <t>Select the entire row</t>
  </si>
  <si>
    <t>SHIFT+SPACEBAR</t>
  </si>
  <si>
    <t>Select the entire worksheet</t>
  </si>
  <si>
    <t>CTRL+A</t>
  </si>
  <si>
    <t>If multiple cells are selected, select only the active cell</t>
  </si>
  <si>
    <t>SHIFT+BACKSPACE</t>
  </si>
  <si>
    <t>Extend the selection down one screen</t>
  </si>
  <si>
    <t>SHIFT+PAGE DOWN</t>
  </si>
  <si>
    <t>Extend the selection up one screen</t>
  </si>
  <si>
    <t>SHIFT+PAGE UP</t>
  </si>
  <si>
    <t>With an object selected, select all objects on a sheet</t>
  </si>
  <si>
    <t>CTRL+SHIFT+SPACEBAR</t>
  </si>
  <si>
    <t>Alternate between hiding objects, displaying objects, and displaying placeholders for objects</t>
  </si>
  <si>
    <t>CTRL+6</t>
  </si>
  <si>
    <t>Show or hide the Standard toolbar</t>
  </si>
  <si>
    <t>CTRL+7</t>
  </si>
  <si>
    <t>In End mode, to</t>
  </si>
  <si>
    <t>Press</t>
  </si>
  <si>
    <t>Turn End mode on or off</t>
  </si>
  <si>
    <t>END</t>
  </si>
  <si>
    <t>END, SHIFT+ arrow key</t>
  </si>
  <si>
    <t>END, SHIFT+HOME</t>
  </si>
  <si>
    <t>Extend the selection to the last cell in the current row; this keystroke is unavailable if you selected the Transition navigation keys check box on the Transition tab (Tools menu, Options command)</t>
  </si>
  <si>
    <t>END, SHIFT+ENTER</t>
  </si>
  <si>
    <t>Turn SCROLL LOCK on or off</t>
  </si>
  <si>
    <t>SCROLL LOCK</t>
  </si>
  <si>
    <t>Scroll the screen up or down one row</t>
  </si>
  <si>
    <t xml:space="preserve">UP/DOWN ARROW  </t>
  </si>
  <si>
    <t>Scroll the screen left or right one column</t>
  </si>
  <si>
    <t>LEFT.RIGHT ARROW</t>
  </si>
  <si>
    <t>Extend the selection to the cell in the upper-left corner of the window</t>
  </si>
  <si>
    <t>Extend the selection to the cell in the lower-right corner of the window</t>
  </si>
  <si>
    <t>SHIFT+END</t>
  </si>
  <si>
    <t>Select cells with special characteristics by using shortcut keys</t>
  </si>
  <si>
    <t>Select the current array, which is the array that the active cell belongs to</t>
  </si>
  <si>
    <t>CTRL+/</t>
  </si>
  <si>
    <t>Select all cells with comments</t>
  </si>
  <si>
    <t>CTRL+SHIFT+O (the letter O)</t>
  </si>
  <si>
    <t>Select cells whose contents are different from the comparison cell in each row (for each row, the comparison cell is in the same column as the active cell)</t>
  </si>
  <si>
    <t>CTRL+\</t>
  </si>
  <si>
    <t>Select cells whose contents are different from the comparison cell in each column (for each column, the comparison cell is in the same row as the active cell)</t>
  </si>
  <si>
    <t>CTRL+SHIFT+|</t>
  </si>
  <si>
    <t>Select only cells that are directly referred to by formulas in the selection</t>
  </si>
  <si>
    <t>CTRL+[</t>
  </si>
  <si>
    <t>Select all cells that are directly or indirectly referred to by formulas in the selection</t>
  </si>
  <si>
    <t>CTRL+SHIFT+{</t>
  </si>
  <si>
    <t>Select only cells with formulas that refer directly to the active cell</t>
  </si>
  <si>
    <t>CTRL+]</t>
  </si>
  <si>
    <t>Select all cells with formulas that refer directly or indirectly to the active cell</t>
  </si>
  <si>
    <t>CTRL+SHIFT+}</t>
  </si>
  <si>
    <t>Select only visible cells in the current selection</t>
  </si>
  <si>
    <t>ALT+SEMICOLON</t>
  </si>
  <si>
    <t>Move and scroll on a worksheet or workbook by using shortcut keys</t>
  </si>
  <si>
    <t>Move one cell in a given direction</t>
  </si>
  <si>
    <t>Arrow key</t>
  </si>
  <si>
    <t>Move to the edge of the current data region</t>
  </si>
  <si>
    <t>CTRL+ arrow key</t>
  </si>
  <si>
    <t>Move between unlocked cells on a protected worksheet</t>
  </si>
  <si>
    <t>TAB</t>
  </si>
  <si>
    <t>Move to the beginning of the row</t>
  </si>
  <si>
    <t>HOME</t>
  </si>
  <si>
    <t>Move to the beginning of the worksheet</t>
  </si>
  <si>
    <t>CTRL+HOME</t>
  </si>
  <si>
    <t>Move to the last cell on the worksheet</t>
  </si>
  <si>
    <t>CTRL+END</t>
  </si>
  <si>
    <t xml:space="preserve">Move down one screen </t>
  </si>
  <si>
    <t>PAGE DOWN</t>
  </si>
  <si>
    <t xml:space="preserve">Move up one screen </t>
  </si>
  <si>
    <t>PAGE UP</t>
  </si>
  <si>
    <t>Move one screen to the right</t>
  </si>
  <si>
    <t>ALT+PAGE DOWN</t>
  </si>
  <si>
    <t>Move one screen to the left</t>
  </si>
  <si>
    <t>ALT+PAGE UP</t>
  </si>
  <si>
    <t>Move to the next sheet in the workbook</t>
  </si>
  <si>
    <t>CTRL+PAGE DOWN</t>
  </si>
  <si>
    <t>Move to the previous sheet in the workbook</t>
  </si>
  <si>
    <t>CTRL+PAGE UP</t>
  </si>
  <si>
    <t>Move to the next workbook or window</t>
  </si>
  <si>
    <t>CTRL+F6 or CTRL+TAB</t>
  </si>
  <si>
    <t>Move to the previous workbook or window</t>
  </si>
  <si>
    <t xml:space="preserve">CTRL+SHIFT+F6 </t>
  </si>
  <si>
    <t>Move to the next pane</t>
  </si>
  <si>
    <t>F6</t>
  </si>
  <si>
    <t>Move to the previous pane</t>
  </si>
  <si>
    <t>SHIFT+F6</t>
  </si>
  <si>
    <t>Scroll to display the active cell</t>
  </si>
  <si>
    <t>CTRL+BACKSPACE</t>
  </si>
  <si>
    <t>Move by one block of data within a row or column</t>
  </si>
  <si>
    <t>END, arrow key</t>
  </si>
  <si>
    <t>END, HOME</t>
  </si>
  <si>
    <t>Move to the last cell to the right in the current row that is not blank</t>
  </si>
  <si>
    <t>END, ENTER</t>
  </si>
  <si>
    <t>With SCROLL LOCK turned on, to</t>
  </si>
  <si>
    <t>Move to the cell in the upper-left corner of the window</t>
  </si>
  <si>
    <t>Move to the cell in the lower-right corner of the window</t>
  </si>
  <si>
    <t>Scroll one row up or down</t>
  </si>
  <si>
    <t xml:space="preserve">UP/DOWN ARROW </t>
  </si>
  <si>
    <t>Scroll one column left or right</t>
  </si>
  <si>
    <t>LEFT/RIGHT ARROW</t>
  </si>
  <si>
    <t>Format data by using shortcut keys</t>
  </si>
  <si>
    <t>Display the Style command (Format menu)</t>
  </si>
  <si>
    <t>ALT+' (APOSTROPHE)</t>
  </si>
  <si>
    <t>Display the Cells command (Format menu)</t>
  </si>
  <si>
    <t>CTRL+1</t>
  </si>
  <si>
    <t>Apply the General number format</t>
  </si>
  <si>
    <t>CTRL+SHIFT+~</t>
  </si>
  <si>
    <t>Apply the Currency format with two decimal places (negative numbers appear in parentheses)</t>
  </si>
  <si>
    <t>CTRL+SHIFT+$</t>
  </si>
  <si>
    <t xml:space="preserve">Apply the Percentage format with no decimal places </t>
  </si>
  <si>
    <t>CTRL+SHIFT+%</t>
  </si>
  <si>
    <t>Apply the Exponential number format with two decimal places</t>
  </si>
  <si>
    <t>CTRL+SHIFT+^</t>
  </si>
  <si>
    <t>Apply the Date format with the day, month, and year</t>
  </si>
  <si>
    <t>CTRL+SHIFT+#</t>
  </si>
  <si>
    <t>Apply the Time format with the hour and minute, and indicate A.M. or P.M.</t>
  </si>
  <si>
    <t>CTRL+SHIFT+@</t>
  </si>
  <si>
    <t>Apply the Number format with two decimal places, 1000 separator, and – for negative values</t>
  </si>
  <si>
    <t>CTRL+SHIFT+!</t>
  </si>
  <si>
    <t>Apply the outline border</t>
  </si>
  <si>
    <t>CTRL+SHIFT+&amp;</t>
  </si>
  <si>
    <t>Remove all borders</t>
  </si>
  <si>
    <t>CTRL+SHIFT+_</t>
  </si>
  <si>
    <t>Apply or remove bold formatting</t>
  </si>
  <si>
    <t>CTRL+B</t>
  </si>
  <si>
    <t>Apply or remove italic formatting</t>
  </si>
  <si>
    <t>CTRL+I</t>
  </si>
  <si>
    <t>Apply or remove an underline</t>
  </si>
  <si>
    <t>CTRL+U</t>
  </si>
  <si>
    <t>Apply or remove strikethrough formatting</t>
  </si>
  <si>
    <t>CTRL+5</t>
  </si>
  <si>
    <t>Hide rows</t>
  </si>
  <si>
    <t>CTRL+9</t>
  </si>
  <si>
    <t>Unhide rows</t>
  </si>
  <si>
    <t>CTRL+SHIFT+(</t>
  </si>
  <si>
    <t>Hide columns</t>
  </si>
  <si>
    <t>CTRL+0 (ZERO)</t>
  </si>
  <si>
    <t>Unhide columns</t>
  </si>
  <si>
    <t xml:space="preserve">CTRL+SHIFT+) </t>
  </si>
  <si>
    <t>Print and preview a document by using shortcut keys</t>
  </si>
  <si>
    <t>Display the Print command (File menu)</t>
  </si>
  <si>
    <t>CTRL+P</t>
  </si>
  <si>
    <t>Move around the page when zoomed in</t>
  </si>
  <si>
    <t>Arrow keys</t>
  </si>
  <si>
    <t>Move by one page when zoomed out</t>
  </si>
  <si>
    <t>PAGE UP or PAGE DOWN</t>
  </si>
  <si>
    <t>Move to the first page when zoomed out</t>
  </si>
  <si>
    <t>CTRL+UP ARROW</t>
  </si>
  <si>
    <t>Move to the last page when zoomed out</t>
  </si>
  <si>
    <t>CTRL+DOWN ARROW</t>
  </si>
  <si>
    <t>Keys for menus</t>
  </si>
  <si>
    <t>Show a shortcut menu</t>
  </si>
  <si>
    <t>SHIFT+F10</t>
  </si>
  <si>
    <t>Make the menu bar active</t>
  </si>
  <si>
    <t>F10 or ALT</t>
  </si>
  <si>
    <t>Show the program icon menu (on the program title bar)</t>
  </si>
  <si>
    <t>ALT+SPACEBAR</t>
  </si>
  <si>
    <t xml:space="preserve">Select the next or previous command on the menu or submenu </t>
  </si>
  <si>
    <t xml:space="preserve">DOWN/UP ARROW </t>
  </si>
  <si>
    <t>Select the menu to the left or right, or, with a submenu visible, switch between the main menu and the submenu</t>
  </si>
  <si>
    <t xml:space="preserve">LEFT/RIGHT ARROW </t>
  </si>
  <si>
    <t>Select the first or last command on the menu or submenu</t>
  </si>
  <si>
    <t>HOME or END</t>
  </si>
  <si>
    <t>Close the visible menu and submenu at the same time</t>
  </si>
  <si>
    <t>ALT</t>
  </si>
  <si>
    <t>Close the visible menu, or, with a submenu visible, close the submenu only</t>
  </si>
  <si>
    <t>ESC</t>
  </si>
  <si>
    <t>Edit data by using shortcut keys</t>
  </si>
  <si>
    <t>Edit the active cell and complete</t>
  </si>
  <si>
    <t>F2 + Enter</t>
  </si>
  <si>
    <t>Cancel an entry in the cell or formula bar</t>
  </si>
  <si>
    <t>Edit the active cell and then clear it, or delete the preceding character in the active cell as you edit the cell contents</t>
  </si>
  <si>
    <t>BACKSPACE</t>
  </si>
  <si>
    <t>Paste a name into a formula</t>
  </si>
  <si>
    <t>F3</t>
  </si>
  <si>
    <t>Enter a formula as an array formula</t>
  </si>
  <si>
    <t>CTRL+SHIFT+ENTER</t>
  </si>
  <si>
    <t>Display the Formula Palette after you type a valid function name in a formula</t>
  </si>
  <si>
    <t>Insert the argument names and parentheses for a function, after you type a valid function name in a formula</t>
  </si>
  <si>
    <t>CTRL+SHIFT+A</t>
  </si>
  <si>
    <t>Insert, delete, and copy a selection by using shortcut keys</t>
  </si>
  <si>
    <t>Copy the selection</t>
  </si>
  <si>
    <t>CTRL+C</t>
  </si>
  <si>
    <t>Paste the selection</t>
  </si>
  <si>
    <t>CTRL+V</t>
  </si>
  <si>
    <t>Cut the selection</t>
  </si>
  <si>
    <t>CTRL+X</t>
  </si>
  <si>
    <t>Clear the contents of the selection</t>
  </si>
  <si>
    <t>DELETE</t>
  </si>
  <si>
    <t>Insert blank cells</t>
  </si>
  <si>
    <t>CTRL+SHIFT+PLUS SIGN</t>
  </si>
  <si>
    <t>Delete the selection</t>
  </si>
  <si>
    <t>CTRL+ –</t>
  </si>
  <si>
    <t>Undo the last action</t>
  </si>
  <si>
    <t>CTRL+Z</t>
  </si>
  <si>
    <t>Move within a selection by using shortcut keys</t>
  </si>
  <si>
    <t>Move from top to bottom within the selection (down), or in the direction that is selected on the Edit tab (Tools menu, Options command)</t>
  </si>
  <si>
    <t xml:space="preserve">ENTER </t>
  </si>
  <si>
    <t>Move from bottom to top within the selection (up), or opposite to the direction that is selected on the Edit tab (Tools menu, Options command)</t>
  </si>
  <si>
    <t xml:space="preserve">SHIFT+ENTER </t>
  </si>
  <si>
    <t>Move from left to right within the selection, or move down one cell if only one column is selected</t>
  </si>
  <si>
    <t>Move from right to left within the selection, or move up one cell if only one column is selected</t>
  </si>
  <si>
    <t>SHIFT+TAB</t>
  </si>
  <si>
    <t>Move clockwise to the next corner of the selection</t>
  </si>
  <si>
    <t>CTRL+PERIOD</t>
  </si>
  <si>
    <t>Move to the right between nonadjacent selections</t>
  </si>
  <si>
    <t>CTRL+ALT+RIGHT ARROW</t>
  </si>
  <si>
    <t>Move to the left between nonadjacent selections</t>
  </si>
  <si>
    <t>CTRL+ALT+LEFT ARROW</t>
  </si>
  <si>
    <t>MT</t>
  </si>
  <si>
    <t>Soaps &amp; Detergents</t>
  </si>
  <si>
    <t>License Fees</t>
  </si>
  <si>
    <t>KL</t>
  </si>
  <si>
    <t>Liquids</t>
  </si>
  <si>
    <t>No</t>
  </si>
  <si>
    <t>Tablets</t>
  </si>
  <si>
    <t>Cough Drops</t>
  </si>
  <si>
    <t>Ointment &amp; Creams</t>
  </si>
  <si>
    <t>Pcs</t>
  </si>
  <si>
    <t>Cosmetics/Toilet Preparations</t>
  </si>
  <si>
    <t>Sales Quantity</t>
  </si>
  <si>
    <t>Unit of Measurement</t>
  </si>
  <si>
    <t>Year</t>
  </si>
  <si>
    <t>Product Code</t>
  </si>
  <si>
    <t>Product Name</t>
  </si>
  <si>
    <t>Customer 31</t>
  </si>
  <si>
    <t>September</t>
  </si>
  <si>
    <t>West</t>
  </si>
  <si>
    <t>JS</t>
  </si>
  <si>
    <t>Customer 8</t>
  </si>
  <si>
    <t>South</t>
  </si>
  <si>
    <t>SKS</t>
  </si>
  <si>
    <t>Customer 7</t>
  </si>
  <si>
    <t>Customer 46</t>
  </si>
  <si>
    <t>Customer 27</t>
  </si>
  <si>
    <t>PJ</t>
  </si>
  <si>
    <t>Customer 10</t>
  </si>
  <si>
    <t>North</t>
  </si>
  <si>
    <t>DP</t>
  </si>
  <si>
    <t>Customer 32</t>
  </si>
  <si>
    <t>Customer 68</t>
  </si>
  <si>
    <t>Customer 20</t>
  </si>
  <si>
    <t>RK</t>
  </si>
  <si>
    <t>Customer 59</t>
  </si>
  <si>
    <t>Customer 13</t>
  </si>
  <si>
    <t>Customer 4</t>
  </si>
  <si>
    <t>Customer 14</t>
  </si>
  <si>
    <t>Customer 48</t>
  </si>
  <si>
    <t>Customer 34</t>
  </si>
  <si>
    <t>Customer 64</t>
  </si>
  <si>
    <t>Customer 79</t>
  </si>
  <si>
    <t>Customer 61</t>
  </si>
  <si>
    <t>Customer 28</t>
  </si>
  <si>
    <t>Customer 39</t>
  </si>
  <si>
    <t>Customer 33</t>
  </si>
  <si>
    <t>Customer 29</t>
  </si>
  <si>
    <t>Customer 53</t>
  </si>
  <si>
    <t>Customer 5</t>
  </si>
  <si>
    <t>Customer 75</t>
  </si>
  <si>
    <t>Customer 86</t>
  </si>
  <si>
    <t>Customer 15</t>
  </si>
  <si>
    <t>Customer 38</t>
  </si>
  <si>
    <t>Customer 42</t>
  </si>
  <si>
    <t>Customer 6</t>
  </si>
  <si>
    <t>Customer 12</t>
  </si>
  <si>
    <t>Customer 1</t>
  </si>
  <si>
    <t>Customer 51</t>
  </si>
  <si>
    <t>Customer 26</t>
  </si>
  <si>
    <t>Customer 41</t>
  </si>
  <si>
    <t>Customer 22</t>
  </si>
  <si>
    <t>Customer 37</t>
  </si>
  <si>
    <t>Customer 2</t>
  </si>
  <si>
    <t>Customer 85</t>
  </si>
  <si>
    <t>Customer 50</t>
  </si>
  <si>
    <t>Customer 54</t>
  </si>
  <si>
    <t>Customer 21</t>
  </si>
  <si>
    <t>Customer 30</t>
  </si>
  <si>
    <t>Customer 35</t>
  </si>
  <si>
    <t>Customer 24</t>
  </si>
  <si>
    <t>Customer 70</t>
  </si>
  <si>
    <t>Customer 9</t>
  </si>
  <si>
    <t>Customer 19</t>
  </si>
  <si>
    <t>Customer 69</t>
  </si>
  <si>
    <t>Customer 44</t>
  </si>
  <si>
    <t>Customer 63</t>
  </si>
  <si>
    <t>Customer 25</t>
  </si>
  <si>
    <t>Customer 84</t>
  </si>
  <si>
    <t>Customer 66</t>
  </si>
  <si>
    <t>Customer 82</t>
  </si>
  <si>
    <t>Customer 17</t>
  </si>
  <si>
    <t>Customer 45</t>
  </si>
  <si>
    <t>Customer 78</t>
  </si>
  <si>
    <t>Customer 83</t>
  </si>
  <si>
    <t>Customer 40</t>
  </si>
  <si>
    <t>Customer 36</t>
  </si>
  <si>
    <t>Customer 81</t>
  </si>
  <si>
    <t>Customer 67</t>
  </si>
  <si>
    <t>Customer 72</t>
  </si>
  <si>
    <t>August</t>
  </si>
  <si>
    <t>Customer 43</t>
  </si>
  <si>
    <t>Customer 60</t>
  </si>
  <si>
    <t>Customer 65</t>
  </si>
  <si>
    <t>Customer 77</t>
  </si>
  <si>
    <t>Customer 16</t>
  </si>
  <si>
    <t>Customer 57</t>
  </si>
  <si>
    <t>Customer 52</t>
  </si>
  <si>
    <t>Customer 80</t>
  </si>
  <si>
    <t>Customer 73</t>
  </si>
  <si>
    <t>Customer 3</t>
  </si>
  <si>
    <t>Customer 62</t>
  </si>
  <si>
    <t>Customer 76</t>
  </si>
  <si>
    <t>July</t>
  </si>
  <si>
    <t>Customer 74</t>
  </si>
  <si>
    <t>Customer 56</t>
  </si>
  <si>
    <t>Customer 11</t>
  </si>
  <si>
    <t>Customer 71</t>
  </si>
  <si>
    <t>Rate</t>
  </si>
  <si>
    <t>Quantity</t>
  </si>
  <si>
    <t>Mktg Executives</t>
  </si>
  <si>
    <t>Party Name</t>
  </si>
  <si>
    <t>Invoice No</t>
  </si>
  <si>
    <t>Date</t>
  </si>
  <si>
    <t>Month</t>
  </si>
  <si>
    <t>Region</t>
  </si>
  <si>
    <t>PRODUCTS  SALES DATA: JUL - SEP</t>
  </si>
  <si>
    <t>Sales (Rs. Crore)</t>
  </si>
  <si>
    <t xml:space="preserve"> - </t>
  </si>
  <si>
    <t>Sales Target (Rs. Crore)</t>
  </si>
  <si>
    <t>SALES  - INDIA</t>
  </si>
  <si>
    <t>Lozenges</t>
  </si>
  <si>
    <t>EMI</t>
  </si>
  <si>
    <t>Tenure</t>
  </si>
  <si>
    <t>Interest</t>
  </si>
  <si>
    <t>per annum</t>
  </si>
  <si>
    <t>Loan</t>
  </si>
  <si>
    <t>You have approached a bank for a loan. The following is quoted by the bank.</t>
  </si>
  <si>
    <t>ICICI BANK</t>
  </si>
  <si>
    <t>HDFC BANK</t>
  </si>
  <si>
    <t>Open PP</t>
  </si>
  <si>
    <t>High PP</t>
  </si>
  <si>
    <t>Low PP</t>
  </si>
  <si>
    <t>Close PP</t>
  </si>
  <si>
    <t>Traded Qty</t>
  </si>
  <si>
    <t>T/over in Lacs</t>
  </si>
  <si>
    <t>Gender</t>
  </si>
  <si>
    <t>Age</t>
  </si>
  <si>
    <t>Health and Hygiene Product</t>
  </si>
  <si>
    <t>Contract manufacturing</t>
  </si>
  <si>
    <t>Fixed Cost</t>
  </si>
  <si>
    <t>Profit</t>
  </si>
  <si>
    <t xml:space="preserve">  - </t>
  </si>
  <si>
    <t>Base Case</t>
  </si>
  <si>
    <t>Best Case</t>
  </si>
  <si>
    <t>Worst Case</t>
  </si>
  <si>
    <t>East</t>
  </si>
  <si>
    <t>NR</t>
  </si>
  <si>
    <t>MP</t>
  </si>
  <si>
    <t>VJ</t>
  </si>
  <si>
    <t>AG</t>
  </si>
  <si>
    <t>AM</t>
  </si>
  <si>
    <t>SS</t>
  </si>
  <si>
    <t>RS</t>
  </si>
  <si>
    <t>Sales      (Rs. Crore)</t>
  </si>
  <si>
    <t>% Share</t>
  </si>
  <si>
    <t>1. Sort the data by sales and find out the highest revenue generating product and year.</t>
  </si>
  <si>
    <t>Units Sold</t>
  </si>
  <si>
    <t>Selling Price per unit</t>
  </si>
  <si>
    <t>Variable Cost per unit</t>
  </si>
  <si>
    <t>You are not sure, if the EMI above suits your budget. You want to try different combinations of loan tenures and interest rate to find the EMI that suits your budget.</t>
  </si>
  <si>
    <t>years</t>
  </si>
  <si>
    <t xml:space="preserve">Make a presentation to the Chief Marketing Officer of P&amp;G Asia, analysing the productwise, regionwise and sales force performance of P&amp;G India. </t>
  </si>
  <si>
    <t>Scrip code</t>
  </si>
  <si>
    <t>Company</t>
  </si>
  <si>
    <t>Beta Values</t>
  </si>
  <si>
    <t>Returns (1 year) (%)</t>
  </si>
  <si>
    <t>Rank by Return</t>
  </si>
  <si>
    <t>ITC LTD.</t>
  </si>
  <si>
    <t>RELIANCE</t>
  </si>
  <si>
    <t>INFOSYS LTD</t>
  </si>
  <si>
    <t>HDFC</t>
  </si>
  <si>
    <t>TCS LTD.</t>
  </si>
  <si>
    <t>LARSEN &amp; TOU</t>
  </si>
  <si>
    <t>STATE BANK</t>
  </si>
  <si>
    <t>ONGC CORPN</t>
  </si>
  <si>
    <t>TATA MOTORS</t>
  </si>
  <si>
    <t>HIND UNI LT</t>
  </si>
  <si>
    <t>BHARTI ARTL</t>
  </si>
  <si>
    <t>MAH &amp; MAH</t>
  </si>
  <si>
    <t>TATA STEEL</t>
  </si>
  <si>
    <t>NTPC LTD</t>
  </si>
  <si>
    <t>SUN PHARMA.</t>
  </si>
  <si>
    <t>WIPRO LTD.</t>
  </si>
  <si>
    <t>BAJAJ AUTO</t>
  </si>
  <si>
    <t>HEROMOTOCO</t>
  </si>
  <si>
    <t>COAL INDIA</t>
  </si>
  <si>
    <t>JINDAL STE</t>
  </si>
  <si>
    <t>MARUTISUZUK</t>
  </si>
  <si>
    <t>BHEL</t>
  </si>
  <si>
    <t>TATA POWER</t>
  </si>
  <si>
    <t>GAIL (I) LTD</t>
  </si>
  <si>
    <t>CIPLA LTD.</t>
  </si>
  <si>
    <t>HINDALCO</t>
  </si>
  <si>
    <t>STERLITE IN</t>
  </si>
  <si>
    <t>DLF LIMITED</t>
  </si>
  <si>
    <t>SUM</t>
  </si>
  <si>
    <t>SUMIFS</t>
  </si>
  <si>
    <t>Sales
(Rs. Crore)</t>
  </si>
  <si>
    <t>PROCTER &amp; GAMBLE HYGIENE AND HEALTH CARE LTD.</t>
  </si>
  <si>
    <t>SALES  - SENSITIVITY</t>
  </si>
  <si>
    <t>Invoice Date SalesRep  Product Price Units Sales(cr)</t>
  </si>
  <si>
    <t>Convert Text to columns</t>
  </si>
  <si>
    <t>Format as table - bold white headers with blue background</t>
  </si>
  <si>
    <t>Date should be in mm/dd format</t>
  </si>
  <si>
    <t>Conditionally format - sales more than 300</t>
  </si>
  <si>
    <t/>
  </si>
  <si>
    <t>Name</t>
  </si>
  <si>
    <t>A</t>
  </si>
  <si>
    <t>B</t>
  </si>
  <si>
    <t>May</t>
  </si>
  <si>
    <t>Inflation across Countries</t>
  </si>
  <si>
    <t>Jan</t>
  </si>
  <si>
    <t>Feb</t>
  </si>
  <si>
    <t>Mar</t>
  </si>
  <si>
    <t>Apr</t>
  </si>
  <si>
    <t>Jun</t>
  </si>
  <si>
    <t>Jul</t>
  </si>
  <si>
    <t>Aug</t>
  </si>
  <si>
    <t>Sep</t>
  </si>
  <si>
    <t>Oct</t>
  </si>
  <si>
    <t>Nov</t>
  </si>
  <si>
    <t>Dec</t>
  </si>
  <si>
    <t>China</t>
  </si>
  <si>
    <t>Hong Kong</t>
  </si>
  <si>
    <t>India</t>
  </si>
  <si>
    <t>Japan</t>
  </si>
  <si>
    <t>Korea</t>
  </si>
  <si>
    <t>Malaysia</t>
  </si>
  <si>
    <t>Philippines</t>
  </si>
  <si>
    <t>Singapore</t>
  </si>
  <si>
    <t>Taiwan</t>
  </si>
  <si>
    <t>Thailand</t>
  </si>
  <si>
    <t>Vietnam</t>
  </si>
  <si>
    <t>Indonesia</t>
  </si>
  <si>
    <t>Australia</t>
  </si>
  <si>
    <t>PROFIT &amp; LOSS ACCOUNT</t>
  </si>
  <si>
    <t>The management needs to analyse the impact on profitability by various sales and expenditure projections</t>
  </si>
  <si>
    <t>FY Ending June 31,</t>
  </si>
  <si>
    <t xml:space="preserve">      INCOME :</t>
  </si>
  <si>
    <t xml:space="preserve">      Sales Turnover</t>
  </si>
  <si>
    <t xml:space="preserve">      Excise Duty</t>
  </si>
  <si>
    <t xml:space="preserve">      Net Sales</t>
  </si>
  <si>
    <t xml:space="preserve">      Other Income</t>
  </si>
  <si>
    <t xml:space="preserve">      Total Income</t>
  </si>
  <si>
    <t xml:space="preserve">      EXPENDITURE :</t>
  </si>
  <si>
    <t xml:space="preserve">      Raw Materials</t>
  </si>
  <si>
    <t xml:space="preserve">      Employee Cost</t>
  </si>
  <si>
    <t xml:space="preserve">      Other Manufacturing Expenses</t>
  </si>
  <si>
    <t xml:space="preserve">      Total Expenditure</t>
  </si>
  <si>
    <t xml:space="preserve">      Operating Profit</t>
  </si>
  <si>
    <t xml:space="preserve">      Interest</t>
  </si>
  <si>
    <t xml:space="preserve">      Gross Profit</t>
  </si>
  <si>
    <t xml:space="preserve">      Depreciation</t>
  </si>
  <si>
    <t xml:space="preserve">      Profit Before Tax</t>
  </si>
  <si>
    <t xml:space="preserve">      Tax</t>
  </si>
  <si>
    <t xml:space="preserve">      Reported Net Profit</t>
  </si>
  <si>
    <t>Scrap Sales</t>
  </si>
  <si>
    <t>NA</t>
  </si>
  <si>
    <t>Tax slabs</t>
  </si>
  <si>
    <t>Expenditure</t>
  </si>
  <si>
    <t>C</t>
  </si>
  <si>
    <t>Find company name from Rank, using Index and Match</t>
  </si>
  <si>
    <t>How many units to Sell for breaking even ?</t>
  </si>
  <si>
    <r>
      <t xml:space="preserve">The management needs to analyse the impact on profitability by tweaking with </t>
    </r>
    <r>
      <rPr>
        <b/>
        <sz val="10"/>
        <color rgb="FFFF0000"/>
        <rFont val="Book Antiqua"/>
        <family val="1"/>
      </rPr>
      <t>sales turnover</t>
    </r>
    <r>
      <rPr>
        <b/>
        <sz val="10"/>
        <color theme="1"/>
        <rFont val="Book Antiqua"/>
        <family val="1"/>
      </rPr>
      <t xml:space="preserve">, </t>
    </r>
    <r>
      <rPr>
        <b/>
        <sz val="10"/>
        <color theme="6"/>
        <rFont val="Book Antiqua"/>
        <family val="1"/>
      </rPr>
      <t>raw material expenses</t>
    </r>
    <r>
      <rPr>
        <b/>
        <sz val="10"/>
        <color theme="1"/>
        <rFont val="Book Antiqua"/>
        <family val="1"/>
      </rPr>
      <t xml:space="preserve">, </t>
    </r>
    <r>
      <rPr>
        <b/>
        <sz val="10"/>
        <color theme="9" tint="-0.249977111117893"/>
        <rFont val="Book Antiqua"/>
        <family val="1"/>
      </rPr>
      <t>employee cost</t>
    </r>
    <r>
      <rPr>
        <b/>
        <sz val="10"/>
        <color theme="1"/>
        <rFont val="Book Antiqua"/>
        <family val="1"/>
      </rPr>
      <t>.</t>
    </r>
  </si>
  <si>
    <t>Income</t>
  </si>
  <si>
    <t>Record Marco Steps</t>
  </si>
  <si>
    <t>Q1 FY17</t>
  </si>
  <si>
    <t>Q2 FY17</t>
  </si>
  <si>
    <t>Q3 FY17</t>
  </si>
  <si>
    <t>Q4 FY17</t>
  </si>
  <si>
    <t>Target</t>
  </si>
  <si>
    <t>Marketing Executive</t>
  </si>
  <si>
    <t>Sales Achievement</t>
  </si>
  <si>
    <t>Sales</t>
  </si>
  <si>
    <t>COUNT</t>
  </si>
  <si>
    <t>COUNTIFS</t>
  </si>
  <si>
    <t>Online Advertising</t>
  </si>
  <si>
    <t>Country</t>
  </si>
  <si>
    <t>Total Sales</t>
  </si>
  <si>
    <t>Total Variable Cost</t>
  </si>
  <si>
    <t>Contribution</t>
  </si>
  <si>
    <t>2017p</t>
  </si>
  <si>
    <t>cost efficiency</t>
  </si>
  <si>
    <t>more sales</t>
  </si>
  <si>
    <t>same sales</t>
  </si>
  <si>
    <t>with lower SP</t>
  </si>
  <si>
    <t>with more manpower</t>
  </si>
  <si>
    <t>Sales for FY 2016</t>
  </si>
  <si>
    <t>PRODUCTS  - INDIA SALES FOR FY 2016</t>
  </si>
  <si>
    <t>Weightage (%) in SENSEX as on 31/12/2016</t>
  </si>
  <si>
    <t>Mean</t>
  </si>
  <si>
    <t xml:space="preserve">Rs. </t>
  </si>
  <si>
    <t>Rank</t>
  </si>
  <si>
    <t>Below we have a list of 150 assessees and their respective net taxable income data for FY2017. How do we differentiate the individuals according to the tax brackets applicable to them? Does s/he fall cross 20% tax bracket? How do we identify the maximum tax bracket that applies to an individual's net taxable income?</t>
  </si>
  <si>
    <t>HR ANALYTICS - EMPLOYEE STRENGTH &amp; EXIT</t>
  </si>
  <si>
    <t>Particulars</t>
  </si>
  <si>
    <t>No. of Employees in FY16</t>
  </si>
  <si>
    <t>Exit due to Further Studies</t>
  </si>
  <si>
    <t>Exit due to Better Opportunities</t>
  </si>
  <si>
    <t>Exit due to Growth Constraints</t>
  </si>
  <si>
    <t>Exit due to Personal/Home Issues</t>
  </si>
  <si>
    <t>Exit due to Relocation</t>
  </si>
  <si>
    <t>Additiona during FY17</t>
  </si>
  <si>
    <t>No. of Employees in FY17</t>
  </si>
  <si>
    <t>Number</t>
  </si>
  <si>
    <t xml:space="preserve">Bike </t>
  </si>
  <si>
    <t>Cost</t>
  </si>
  <si>
    <t>Delivery</t>
  </si>
  <si>
    <t>Total Cost</t>
  </si>
  <si>
    <t>Q1</t>
  </si>
  <si>
    <t>Q2</t>
  </si>
  <si>
    <t>Q3</t>
  </si>
  <si>
    <t>Q4</t>
  </si>
  <si>
    <t>Yearly Sales</t>
  </si>
  <si>
    <t>Bullet 350</t>
  </si>
  <si>
    <t>ThunderBird 350</t>
  </si>
  <si>
    <t>Himalayan</t>
  </si>
  <si>
    <t>Desert Storm</t>
  </si>
  <si>
    <t>Qty</t>
  </si>
  <si>
    <t>Total Units Sold</t>
  </si>
  <si>
    <t>Quarterly Sales</t>
  </si>
  <si>
    <t>Grand Total</t>
  </si>
  <si>
    <t>ROYAL ENFIELD - BUSINESS PROJECTIONS</t>
  </si>
  <si>
    <t>Investment</t>
  </si>
  <si>
    <t>Project Cashflow</t>
  </si>
  <si>
    <t>Net Cashflow</t>
  </si>
  <si>
    <t>NPV</t>
  </si>
  <si>
    <t>IRR</t>
  </si>
  <si>
    <t>Deliveries</t>
  </si>
  <si>
    <t>Stops</t>
  </si>
  <si>
    <t>Sales Point</t>
  </si>
  <si>
    <t>D</t>
  </si>
  <si>
    <t># of Trips</t>
  </si>
  <si>
    <t>Total</t>
  </si>
  <si>
    <t>Sales Trip</t>
  </si>
  <si>
    <t>Hypothetical Trip (Decision Variable)</t>
  </si>
  <si>
    <t>Cost (Objecitve Function)</t>
  </si>
  <si>
    <t>Constraints</t>
  </si>
  <si>
    <t>State</t>
  </si>
  <si>
    <t>Children</t>
  </si>
  <si>
    <t>Target Customer</t>
  </si>
  <si>
    <t>MH</t>
  </si>
  <si>
    <t>AP</t>
  </si>
  <si>
    <t>TN</t>
  </si>
  <si>
    <t>KA</t>
  </si>
  <si>
    <t>M</t>
  </si>
  <si>
    <t>F</t>
  </si>
  <si>
    <t>Yes</t>
  </si>
  <si>
    <t>No. of White Goods</t>
  </si>
  <si>
    <t>Km</t>
  </si>
  <si>
    <t>Required</t>
  </si>
  <si>
    <t>Find a route that ensures at least two deliveries, no more than three stops, at least two sales, covers no more than 45 Kms and can cost no more than Rs. 175</t>
  </si>
  <si>
    <t>Condition</t>
  </si>
  <si>
    <t>&lt;=</t>
  </si>
  <si>
    <t>&gt;=</t>
  </si>
  <si>
    <t>NEW PRODUCT LAUNCH TIMELINES</t>
  </si>
  <si>
    <t>Activity 1</t>
  </si>
  <si>
    <t>Activity 2</t>
  </si>
  <si>
    <t>Activity 3</t>
  </si>
  <si>
    <t>Activity 4</t>
  </si>
  <si>
    <t>Activity 5</t>
  </si>
  <si>
    <t>Activity 6</t>
  </si>
  <si>
    <t>Activities</t>
  </si>
  <si>
    <t>Duration</t>
  </si>
  <si>
    <t>Start Time</t>
  </si>
  <si>
    <t>SHARE PRICE ON SENSEX</t>
  </si>
  <si>
    <t>Open Price</t>
  </si>
  <si>
    <t>High Price</t>
  </si>
  <si>
    <t>Low Price</t>
  </si>
  <si>
    <t>Close Price</t>
  </si>
  <si>
    <t>Total Volume</t>
  </si>
  <si>
    <t>No. of Trades</t>
  </si>
  <si>
    <t>Net Turnover -Rs. Thousand</t>
  </si>
  <si>
    <t>EMPLOYEE PERFORMANCE APPRAISAL</t>
  </si>
  <si>
    <t xml:space="preserve">Emp Name -&gt;
/  Skills </t>
  </si>
  <si>
    <t xml:space="preserve">Ramesh </t>
  </si>
  <si>
    <t>Suresh</t>
  </si>
  <si>
    <t>Technical Knowledge</t>
  </si>
  <si>
    <t>Punctuality</t>
  </si>
  <si>
    <t>Team Player</t>
  </si>
  <si>
    <t>Problem Solving</t>
  </si>
  <si>
    <t>Meeting Deadlines</t>
  </si>
  <si>
    <t>PRODUCTS  SALES DATA: JUL-15 TO JUN-17</t>
  </si>
  <si>
    <t>Small Box</t>
  </si>
  <si>
    <t>Not Specified</t>
  </si>
  <si>
    <t>Quartet Alpha® White Chalk, 12/Pack</t>
  </si>
  <si>
    <t>Pens &amp; Art Supplies</t>
  </si>
  <si>
    <t>Office Supplies</t>
  </si>
  <si>
    <t>Consumer</t>
  </si>
  <si>
    <t>Sally Hughsby</t>
  </si>
  <si>
    <t>Small Pack</t>
  </si>
  <si>
    <t>Hon 4070 Series Pagoda™ Round Back Stacking Chairs</t>
  </si>
  <si>
    <t>Chairs &amp; Chairmats</t>
  </si>
  <si>
    <t>Furniture</t>
  </si>
  <si>
    <t>Tennsco Commercial Shelving</t>
  </si>
  <si>
    <t>Storage &amp; Organization</t>
  </si>
  <si>
    <t>Duane Huffman</t>
  </si>
  <si>
    <t>Large Box</t>
  </si>
  <si>
    <t>Medium</t>
  </si>
  <si>
    <t>Hon iLevel™ Computer Training Table</t>
  </si>
  <si>
    <t>Tables</t>
  </si>
  <si>
    <t>Corporate</t>
  </si>
  <si>
    <t>Neil Knudson</t>
  </si>
  <si>
    <t>Eldon Antistatic Chair Mats for Low to Medium Pile Carpets</t>
  </si>
  <si>
    <t>Office Furnishings</t>
  </si>
  <si>
    <t xml:space="preserve">Low </t>
  </si>
  <si>
    <t>Phone 918</t>
  </si>
  <si>
    <t>Telephones and Communication</t>
  </si>
  <si>
    <t>Technology</t>
  </si>
  <si>
    <t>Janet Lee</t>
  </si>
  <si>
    <t>Jumbo Drum</t>
  </si>
  <si>
    <t>Critical</t>
  </si>
  <si>
    <t>Newell 309</t>
  </si>
  <si>
    <t>Home Office</t>
  </si>
  <si>
    <t>MaryBeth Skach</t>
  </si>
  <si>
    <t>Telephone Message Books with Fax/Mobile Section, 5 1/2" x 3 3/16"</t>
  </si>
  <si>
    <t>Paper</t>
  </si>
  <si>
    <t>Emily Grady</t>
  </si>
  <si>
    <t>Space Solutions™ Industrial Galvanized Steel Shelving.</t>
  </si>
  <si>
    <t>Corey Catlett</t>
  </si>
  <si>
    <t>Eaton Premium Continuous-Feed Paper, 25% Cotton, Letter Size, White, 1000 Shts/Box</t>
  </si>
  <si>
    <t>Wrap Bag</t>
  </si>
  <si>
    <t>JM Magazine Binder</t>
  </si>
  <si>
    <t>Binders and Binder Accessories</t>
  </si>
  <si>
    <t>CF 888</t>
  </si>
  <si>
    <t>Paul Stevenson</t>
  </si>
  <si>
    <t>Office Impressions Heavy Duty Welded Shelving &amp; Multimedia Storage Drawers</t>
  </si>
  <si>
    <t>Serrated Blade or Curved Handle Hand Letter Openers</t>
  </si>
  <si>
    <t>Scissors, Rulers and Trimmers</t>
  </si>
  <si>
    <t>Black Print Carbonless Snap-Off® Rapid Letter, 8 1/2" x 7"</t>
  </si>
  <si>
    <t>Alan Schoenberger</t>
  </si>
  <si>
    <t>Satellite Sectional Post Binders</t>
  </si>
  <si>
    <t>Helen Wasserman</t>
  </si>
  <si>
    <t>Letter or Legal Size Expandable Poly String Tie Envelopes</t>
  </si>
  <si>
    <t>Envelopes</t>
  </si>
  <si>
    <t>Small Business</t>
  </si>
  <si>
    <t>Russell Applegate</t>
  </si>
  <si>
    <t>Epson LQ-570e Dot Matrix Printer</t>
  </si>
  <si>
    <t>Office Machines</t>
  </si>
  <si>
    <t>Lela Donovan</t>
  </si>
  <si>
    <t>Acco 6 Outlet Guardian Premium Surge Suppressor</t>
  </si>
  <si>
    <t>Appliances</t>
  </si>
  <si>
    <t>Boston Electric Pencil Sharpener, Model 1818, Charcoal Black</t>
  </si>
  <si>
    <t>Adrian Hane</t>
  </si>
  <si>
    <t>Accessory21</t>
  </si>
  <si>
    <t>Julia Dunbar</t>
  </si>
  <si>
    <t>Microsoft Internet Keyboard</t>
  </si>
  <si>
    <t>Computer Peripherals</t>
  </si>
  <si>
    <t>O'Sullivan Living Dimensions 2-Shelf Bookcases</t>
  </si>
  <si>
    <t>Bookcases</t>
  </si>
  <si>
    <t>Medium Box</t>
  </si>
  <si>
    <t>Computer Printout Paper with Letter-Trim Perforations</t>
  </si>
  <si>
    <t>Thomas Thornton</t>
  </si>
  <si>
    <t>Fellowes Twister Kit, Gray/Clear, 3/pkg</t>
  </si>
  <si>
    <t>Astrea Jones</t>
  </si>
  <si>
    <t>232</t>
  </si>
  <si>
    <t>George Ashbrook</t>
  </si>
  <si>
    <t>High</t>
  </si>
  <si>
    <t>Xerox 1919</t>
  </si>
  <si>
    <t>Trudy Schmidt</t>
  </si>
  <si>
    <t>Linden® 12" Wall Clock With Oak Frame</t>
  </si>
  <si>
    <t>Julia West</t>
  </si>
  <si>
    <t>Panasonic KP-350BK Electric Pencil Sharpener with Auto Stop</t>
  </si>
  <si>
    <t>Cindy Chapman</t>
  </si>
  <si>
    <t>Jumbo Box</t>
  </si>
  <si>
    <t>Bevis Rectangular Conference Tables</t>
  </si>
  <si>
    <t>Tracy Collins</t>
  </si>
  <si>
    <t>Boston 1730 StandUp Electric Pencil Sharpener</t>
  </si>
  <si>
    <t>Staples #10 Laser &amp; Inkjet Envelopes, 4 1/8" x 9 1/2", 100/Box</t>
  </si>
  <si>
    <t>Newell 35</t>
  </si>
  <si>
    <t>Mick Hernandez</t>
  </si>
  <si>
    <t>Accohide Poly Flexible Ring Binders</t>
  </si>
  <si>
    <t>Brad Thomas</t>
  </si>
  <si>
    <t>12-1/2 Diameter Round Wall Clock</t>
  </si>
  <si>
    <t>Karen Carlisle</t>
  </si>
  <si>
    <t>Sanford Pocket Accent® Highlighters</t>
  </si>
  <si>
    <t>Kean Thornton</t>
  </si>
  <si>
    <t>8860</t>
  </si>
  <si>
    <t>Philip Fox</t>
  </si>
  <si>
    <t>Sanyo Counter Height Refrigerator with Crisper, 3.6 Cubic Foot, Stainless Steel/Black</t>
  </si>
  <si>
    <t>Hoover Upright Vacuum With Dirt Cup</t>
  </si>
  <si>
    <t>Filing/Storage Totes and Swivel Casters</t>
  </si>
  <si>
    <t>Mathew Reese</t>
  </si>
  <si>
    <t>T65</t>
  </si>
  <si>
    <t>Thomas Boland</t>
  </si>
  <si>
    <t>Staples 6 Outlet Surge</t>
  </si>
  <si>
    <t>Rediform S.O.S. Phone Message Books</t>
  </si>
  <si>
    <t>Lisa DeCherney</t>
  </si>
  <si>
    <t>DS/HD IBM Formatted Diskettes, 200/Pack - Staples</t>
  </si>
  <si>
    <t>Carlos Daly</t>
  </si>
  <si>
    <t>Holmes HEPA Air Purifier</t>
  </si>
  <si>
    <t>PC Concepts 116 Key Quantum 3000 Keyboard</t>
  </si>
  <si>
    <t>Maribeth Dona</t>
  </si>
  <si>
    <t>Adesso Programmable 142-Key Keyboard</t>
  </si>
  <si>
    <t>Seth Thomas 12" Clock w/ Goldtone Case</t>
  </si>
  <si>
    <t>Katrina Willman</t>
  </si>
  <si>
    <t>Hoover WindTunnel™ Plus Canister Vacuum</t>
  </si>
  <si>
    <t>GBC VeloBinder Electric Binding Machine</t>
  </si>
  <si>
    <t>Michael Dominguez</t>
  </si>
  <si>
    <t>Peel &amp; Seel® Recycled Catalog Envelopes, Brown</t>
  </si>
  <si>
    <t>Gary Mitchum</t>
  </si>
  <si>
    <t>Accessory39</t>
  </si>
  <si>
    <t>Rick Wilson</t>
  </si>
  <si>
    <t>BASF Silver 74 Minute CD-R</t>
  </si>
  <si>
    <t>Xerox 215</t>
  </si>
  <si>
    <t>Anemone Ratner</t>
  </si>
  <si>
    <t>Microsoft Natural Multimedia Keyboard</t>
  </si>
  <si>
    <t>Katherine Nockton</t>
  </si>
  <si>
    <t>DAX Copper Panel Document Frame, 5 x 7 Size</t>
  </si>
  <si>
    <t>Brad Eason</t>
  </si>
  <si>
    <t>Sauder Facets Collection Locker/File Cabinet, Sky Alder Finish</t>
  </si>
  <si>
    <t>Craig Molinari</t>
  </si>
  <si>
    <t>Henia Zydlo</t>
  </si>
  <si>
    <t>5165</t>
  </si>
  <si>
    <t>Luke Weiss</t>
  </si>
  <si>
    <t>Xerox 1971</t>
  </si>
  <si>
    <t>Mead 1st Gear 2" Zipper Binder, Asst. Colors</t>
  </si>
  <si>
    <t>Nora Price</t>
  </si>
  <si>
    <t>Snap-A-Way® Black Print Carbonless Ruled Speed Letter, Triplicate</t>
  </si>
  <si>
    <t>Patrick Jones</t>
  </si>
  <si>
    <t>Tenex Traditional Chairmats for Medium Pile Carpet, Standard Lip, 36" x 48"</t>
  </si>
  <si>
    <t>Debra Catini</t>
  </si>
  <si>
    <t>Avery Hanging File Binders</t>
  </si>
  <si>
    <t>Annie Thurman</t>
  </si>
  <si>
    <t>Hon Metal Bookcases, Putty</t>
  </si>
  <si>
    <t>Hallie Redmond</t>
  </si>
  <si>
    <t>TIMEPORT P8767</t>
  </si>
  <si>
    <t>Tamara Manning</t>
  </si>
  <si>
    <t>Global Leather Task Chair, Black</t>
  </si>
  <si>
    <t>Eldon® Wave Desk Accessories</t>
  </si>
  <si>
    <t>Karl Brown</t>
  </si>
  <si>
    <t>Marc Crier</t>
  </si>
  <si>
    <t>Microsoft Office Keyboard</t>
  </si>
  <si>
    <t>Katherine Murray</t>
  </si>
  <si>
    <t>Wirebound Message Book, 4 per Page</t>
  </si>
  <si>
    <t>V8162</t>
  </si>
  <si>
    <t>Sanyo 2.5 Cubic Foot Mid-Size Office Refrigerators</t>
  </si>
  <si>
    <t>Soundgear Copyboard Conference Phone, Optional Battery</t>
  </si>
  <si>
    <t>Micro Innovations Micro 3000 Keyboard, Black</t>
  </si>
  <si>
    <t>Ken Lonsdale</t>
  </si>
  <si>
    <t>Xerox 1906</t>
  </si>
  <si>
    <t>Christopher Conant</t>
  </si>
  <si>
    <t>Global High-Back Leather Tilter, Burgundy</t>
  </si>
  <si>
    <t>Avery White Multi-Purpose Labels</t>
  </si>
  <si>
    <t>Labels</t>
  </si>
  <si>
    <t>Ivan Liston</t>
  </si>
  <si>
    <t>Fuji Slim Jewel Case CD-R</t>
  </si>
  <si>
    <t>Bobby Trafton</t>
  </si>
  <si>
    <t>Office Star - Ergonomic Mid Back Chair with 2-Way Adjustable Arms</t>
  </si>
  <si>
    <t>Pauline Chand</t>
  </si>
  <si>
    <t>Xerox 216</t>
  </si>
  <si>
    <t>Brian DeCherney</t>
  </si>
  <si>
    <t>Xerox 1894</t>
  </si>
  <si>
    <t>Russell D'Ascenzo</t>
  </si>
  <si>
    <t>6160</t>
  </si>
  <si>
    <t>Scott Cohen</t>
  </si>
  <si>
    <t>Bretford “Just In Time” Height-Adjustable Multi-Task Work Tables</t>
  </si>
  <si>
    <t>T28 WORLD</t>
  </si>
  <si>
    <t>Nathan Mautz</t>
  </si>
  <si>
    <t>BoxOffice By Design Rectangular and Half-Moon Meeting Room Tables</t>
  </si>
  <si>
    <t>Sally Matthias</t>
  </si>
  <si>
    <t>O'Sullivan Elevations Bookcase, Cherry Finish</t>
  </si>
  <si>
    <t>V 3600 Series</t>
  </si>
  <si>
    <t>Cari Sayre</t>
  </si>
  <si>
    <t>Bush Westfield Collection Bookcases, Fully Assembled</t>
  </si>
  <si>
    <t>Eldon Expressions Punched Metal &amp; Wood Desk Accessories, Pewter &amp; Cherry</t>
  </si>
  <si>
    <t>Alyssa Crouse</t>
  </si>
  <si>
    <t>Global Deluxe High-Back Office Chair in Storm</t>
  </si>
  <si>
    <t>Odella Nelson</t>
  </si>
  <si>
    <t>DAX Solid Wood Frames</t>
  </si>
  <si>
    <t>Shahid Hopkins</t>
  </si>
  <si>
    <t>SouthWestern Bell FA970 Digital Answering Machine with Time/Day Stamp</t>
  </si>
  <si>
    <t>Talkabout T8097</t>
  </si>
  <si>
    <t>Andrew Roberts</t>
  </si>
  <si>
    <t>Newell 340</t>
  </si>
  <si>
    <t>Deflect-o RollaMat Studded, Beveled Mat for Medium Pile Carpeting</t>
  </si>
  <si>
    <t>Prang Dustless Chalk Sticks</t>
  </si>
  <si>
    <t>Thea Hendricks</t>
  </si>
  <si>
    <t>Rediform Wirebound "Phone Memo" Message Book, 11 x 5-3/4</t>
  </si>
  <si>
    <t>Jay Fine</t>
  </si>
  <si>
    <t>Pressboard Covers with Storage Hooks, 9 1/2" x 11", Light Blue</t>
  </si>
  <si>
    <t>Robert Dilbeck</t>
  </si>
  <si>
    <t>Master Caster Door Stop, Gray</t>
  </si>
  <si>
    <t>Sally Knutson</t>
  </si>
  <si>
    <t>Belkin F9M820V08 8 Outlet Surge</t>
  </si>
  <si>
    <t>StarTAC 7760</t>
  </si>
  <si>
    <t>Adrian Barton</t>
  </si>
  <si>
    <t>Neoma Murray</t>
  </si>
  <si>
    <t>Erin Smith</t>
  </si>
  <si>
    <t>Rush Hierlooms Collection Rich Wood Bookcases</t>
  </si>
  <si>
    <t>Crate-A-Files™</t>
  </si>
  <si>
    <t>Ivan Gibson</t>
  </si>
  <si>
    <t>Canon P1-DHIII Palm Printing Calculator</t>
  </si>
  <si>
    <t>Binney &amp; Smith inkTank™ Erasable Desk Highlighter, Chisel Tip, Yellow, 12/Box</t>
  </si>
  <si>
    <t>Jenna Caffey</t>
  </si>
  <si>
    <t>Hon Multipurpose Stacking Arm Chairs</t>
  </si>
  <si>
    <t>Denise Monton</t>
  </si>
  <si>
    <t>Avery Poly Binder Pockets</t>
  </si>
  <si>
    <t>Eric Barreto</t>
  </si>
  <si>
    <t>Fellowes Mobile File Cart, Black</t>
  </si>
  <si>
    <t>Benjamin Farhat</t>
  </si>
  <si>
    <t>Targus USB Numeric Keypad</t>
  </si>
  <si>
    <t>Wilson Jones 14 Line Acrylic Coated Pressboard Data Binders</t>
  </si>
  <si>
    <t>Fellowes 8 Outlet Superior Workstation Surge Protector</t>
  </si>
  <si>
    <t>Hon 4700 Series Mobuis™ Mid-Back Task Chairs with Adjustable Arms</t>
  </si>
  <si>
    <t>Mark Cousins</t>
  </si>
  <si>
    <t>Xerox 1891</t>
  </si>
  <si>
    <t>Document Clip Frames</t>
  </si>
  <si>
    <t>Hewlett-Packard 4.7GB DVD+R Discs</t>
  </si>
  <si>
    <t>Fellowes Super Stor/Drawer®</t>
  </si>
  <si>
    <t>Harold Engle</t>
  </si>
  <si>
    <t>Avery 493</t>
  </si>
  <si>
    <t>i1000</t>
  </si>
  <si>
    <t>5125</t>
  </si>
  <si>
    <t>Xerox 197</t>
  </si>
  <si>
    <t>Xerox 1905</t>
  </si>
  <si>
    <t>Letter/Legal File Tote with Clear Snap-On Lid, Black Granite</t>
  </si>
  <si>
    <t>Assorted Color Push Pins</t>
  </si>
  <si>
    <t>Rubber Bands</t>
  </si>
  <si>
    <t>Avery 497</t>
  </si>
  <si>
    <t>Chromcraft Bull-Nose Wood Oval Conference Tables &amp; Bases</t>
  </si>
  <si>
    <t>Bill Overfelt</t>
  </si>
  <si>
    <t>Recycled Steel Personal File for Standard File Folders</t>
  </si>
  <si>
    <t>Recycled Desk Saver Line "While You Were Out" Book, 5 1/2" X 4"</t>
  </si>
  <si>
    <t>Fellowes Bases and Tops For Staxonsteel®/High-Stak® Systems</t>
  </si>
  <si>
    <t>Amy Cox</t>
  </si>
  <si>
    <t>Belkin 8 Outlet SurgeMaster II Gold Surge Protector with Phone Protection</t>
  </si>
  <si>
    <t>Staples Metal Binder Clips</t>
  </si>
  <si>
    <t>Avery 474</t>
  </si>
  <si>
    <t>Susan Pistek</t>
  </si>
  <si>
    <t>GBC DocuBind P100 Manual Binding Machine</t>
  </si>
  <si>
    <t>Eudokia Martin</t>
  </si>
  <si>
    <t>Hon 94000 Series Round Tables</t>
  </si>
  <si>
    <t>Randy Ferguson</t>
  </si>
  <si>
    <t>Executive Impressions 14" Two-Color Numerals Wall Clock</t>
  </si>
  <si>
    <t>Imation Printable White 80 Minute CD-R Spindle, 50/Pack</t>
  </si>
  <si>
    <t>Liz Carlisle</t>
  </si>
  <si>
    <t>Avery 501</t>
  </si>
  <si>
    <t>Art Foster</t>
  </si>
  <si>
    <t>Xerox 1983</t>
  </si>
  <si>
    <t>Anna Andreadi</t>
  </si>
  <si>
    <t>Space Solutions Commercial Steel Shelving</t>
  </si>
  <si>
    <t>Bagged Rubber Bands</t>
  </si>
  <si>
    <t>Lindsay Castell</t>
  </si>
  <si>
    <t>Adams Phone Message Book, Professional, 400 Message Capacity, 5 3/6” x 11”</t>
  </si>
  <si>
    <t>Matthew Clasen</t>
  </si>
  <si>
    <t>Tripp Lite Isotel 8 Ultra 8 Outlet Metal Surge</t>
  </si>
  <si>
    <t>Xylona Price</t>
  </si>
  <si>
    <t>Storex Dura Pro™ Binders</t>
  </si>
  <si>
    <t>Avery Flip-Chart Easel Binder, Black</t>
  </si>
  <si>
    <t>Avery 478</t>
  </si>
  <si>
    <t>Fellowes Internet Keyboard, Platinum</t>
  </si>
  <si>
    <t>Canon BP1200DH 12-Digit Bubble Jet Printing Calculator</t>
  </si>
  <si>
    <t>Deanra Eno</t>
  </si>
  <si>
    <t>#10 Self-Seal White Envelopes</t>
  </si>
  <si>
    <t>Polycom ViewStation™ ISDN Videoconferencing Unit</t>
  </si>
  <si>
    <t>Craig Carreira</t>
  </si>
  <si>
    <t>T193</t>
  </si>
  <si>
    <t>Dennis Kane</t>
  </si>
  <si>
    <t>Ibico EB-19 Dual Function Manual Binding System</t>
  </si>
  <si>
    <t>Portable Personal File Box</t>
  </si>
  <si>
    <t>Brendan Dodson</t>
  </si>
  <si>
    <t>Imation 3.5", DISKETTE 44766 HGHLD3.52HD/FM, 10/Pack</t>
  </si>
  <si>
    <t>Valerie Takahito</t>
  </si>
  <si>
    <t>Deflect-O® Glasstique™ Clear Desk Accessories</t>
  </si>
  <si>
    <t>Laurel Workman</t>
  </si>
  <si>
    <t>Xerox 196</t>
  </si>
  <si>
    <t>Sung Pak</t>
  </si>
  <si>
    <t>Muhammed Yedwab</t>
  </si>
  <si>
    <t>Boston KS Multi-Size Manual Pencil Sharpener</t>
  </si>
  <si>
    <t>Kelly Andreada</t>
  </si>
  <si>
    <t>Coloredge Poster Frame</t>
  </si>
  <si>
    <t>Darren Budd</t>
  </si>
  <si>
    <t>Electrix Fluorescent Magnifier Lamps &amp; Weighted Base</t>
  </si>
  <si>
    <t>Jim Sink</t>
  </si>
  <si>
    <t>Tennsco Lockers, Sand</t>
  </si>
  <si>
    <t>Darren Koutras</t>
  </si>
  <si>
    <t>Safco Industrial Wire Shelving</t>
  </si>
  <si>
    <t>Avery 506</t>
  </si>
  <si>
    <t>Xerox 1939</t>
  </si>
  <si>
    <t>Carol Darley</t>
  </si>
  <si>
    <t>Global Stack Chair without Arms, Black</t>
  </si>
  <si>
    <t>Steven Cartwright</t>
  </si>
  <si>
    <t>Panasonic KX-P2130 Dot Matrix Printer</t>
  </si>
  <si>
    <t>Duane Benoit</t>
  </si>
  <si>
    <t>Dana Halogen Swing-Arm Architect Lamp</t>
  </si>
  <si>
    <t>Ed Ludwig</t>
  </si>
  <si>
    <t>Wirebound Voice Message Log Book</t>
  </si>
  <si>
    <t>Avery 484</t>
  </si>
  <si>
    <t>Rachel Payne</t>
  </si>
  <si>
    <t>Imation 3.5, DISKETTE 44766 HGHLD3.52HD/FM, 10/Pack</t>
  </si>
  <si>
    <t>Pierre Wener</t>
  </si>
  <si>
    <t>Staples Battery-Operated Desktop Pencil Sharpener</t>
  </si>
  <si>
    <t>Natalie Fritzler</t>
  </si>
  <si>
    <t>Southworth 25% Cotton Premium Laser Paper and Envelopes</t>
  </si>
  <si>
    <t>Vinyl Sectional Post Binders</t>
  </si>
  <si>
    <t>Accessory35</t>
  </si>
  <si>
    <t>Steve Carroll</t>
  </si>
  <si>
    <t>Cardinal Poly Pocket Divider Pockets for Ring Binders</t>
  </si>
  <si>
    <t>Giulietta Baptist</t>
  </si>
  <si>
    <t>Micro Innovations Micro Digital Wireless Keyboard and Mouse, Gray</t>
  </si>
  <si>
    <t>Eldon ClusterMat Chair Mat with Cordless Antistatic Protection</t>
  </si>
  <si>
    <t>Memorex 80 Minute CD-R Spindle, 100/Pack</t>
  </si>
  <si>
    <t>Michelle Lonsdale</t>
  </si>
  <si>
    <t>Eldon Spacemaker® Box, Quick-Snap Lid, Clear</t>
  </si>
  <si>
    <t>Grant Donatelli</t>
  </si>
  <si>
    <t>Jet-Pak Recycled Peel 'N' Seal Padded Mailers</t>
  </si>
  <si>
    <t>Verbatim DVD-RAM, 5.2GB, Rewritable, Type 1, DS</t>
  </si>
  <si>
    <t>Cynthia Arntzen</t>
  </si>
  <si>
    <t>Meg Tillman</t>
  </si>
  <si>
    <t>ACCOHIDE® 3-Ring Binder, Blue, 1"</t>
  </si>
  <si>
    <t>Atlantic Metals Mobile 2-Shelf Bookcases, Custom Colors</t>
  </si>
  <si>
    <t>Fred McMath</t>
  </si>
  <si>
    <t>V3682</t>
  </si>
  <si>
    <t>Benjamin Venier</t>
  </si>
  <si>
    <t>Acco Smartsocket® Color-Coded Six-Outlet AC Adapter Model Surge Protectors</t>
  </si>
  <si>
    <t>Michael Kennedy</t>
  </si>
  <si>
    <t>Global Commerce™ Series High-Back Swivel/Tilt Chairs</t>
  </si>
  <si>
    <t>Self-Adhesive Address Labels for Typewriters by Universal</t>
  </si>
  <si>
    <t>Recycled Premium Regency Composition Covers</t>
  </si>
  <si>
    <t>8260</t>
  </si>
  <si>
    <t>#10- 4 1/8" x 9 1/2" Recycled Envelopes</t>
  </si>
  <si>
    <t>Global Leather Highback Executive Chair with Pneumatic Height Adjustment, Black</t>
  </si>
  <si>
    <t>Eugene Hildebrand</t>
  </si>
  <si>
    <t>U.S. Robotics 56K Internet Call Modem</t>
  </si>
  <si>
    <t>Dorothy Wardle</t>
  </si>
  <si>
    <t>Harold Dahlen</t>
  </si>
  <si>
    <t>Prang Drawing Pencil Set</t>
  </si>
  <si>
    <t>Wilson Jones Hanging View Binder, White, 1"</t>
  </si>
  <si>
    <t>Katherine Ducich</t>
  </si>
  <si>
    <t>Fellowes Staxonsteel® Drawer Files</t>
  </si>
  <si>
    <t>Linda Southworth</t>
  </si>
  <si>
    <t>StarTAC Analog</t>
  </si>
  <si>
    <t>Clay Ludtke</t>
  </si>
  <si>
    <t>Barricks Non-Folding Utility Table with Steel Legs, Laminate Tops</t>
  </si>
  <si>
    <t>Dixon Ticonderoga Core-Lock Colored Pencils, 48-Color Set</t>
  </si>
  <si>
    <t>Eldon Econocleat® Chair Mats for Low Pile Carpets</t>
  </si>
  <si>
    <t>Craig Yedwab</t>
  </si>
  <si>
    <t>Accessory6</t>
  </si>
  <si>
    <t>Ritsa Hightower</t>
  </si>
  <si>
    <t>Career Cubicle Clock, 8 1/4", Black</t>
  </si>
  <si>
    <t>Xerox 21</t>
  </si>
  <si>
    <t>Joni Blumstein</t>
  </si>
  <si>
    <t>GBC Standard Therm-A-Bind Covers</t>
  </si>
  <si>
    <t>Eugene Barchas</t>
  </si>
  <si>
    <t>Talkabout T8367</t>
  </si>
  <si>
    <t>Juliana Krohn</t>
  </si>
  <si>
    <t>Canon Image Class D660 Copier</t>
  </si>
  <si>
    <t>Copiers and Fax</t>
  </si>
  <si>
    <t>Acme® Preferred Stainless Steel Scissors</t>
  </si>
  <si>
    <t>John Huston</t>
  </si>
  <si>
    <t>Chris Selesnick</t>
  </si>
  <si>
    <t>*Staples* vLetter Openers, 2/Pack</t>
  </si>
  <si>
    <t>Cindy Schnelling</t>
  </si>
  <si>
    <t>Luxo Economy Swing Arm Lamp</t>
  </si>
  <si>
    <t>Accessory36</t>
  </si>
  <si>
    <t>Nick Crebassa</t>
  </si>
  <si>
    <t>Staples Copy Paper (20Lb. and 84 Bright)</t>
  </si>
  <si>
    <t>Eureka Recycled Copy Paper 8 1/2" x 11", Ream</t>
  </si>
  <si>
    <t>Shaun Weien</t>
  </si>
  <si>
    <t>Gyration RF Keyboard</t>
  </si>
  <si>
    <t>GBC Laser Imprintable Binding System Covers, Desert Sand</t>
  </si>
  <si>
    <t>Xerox 210</t>
  </si>
  <si>
    <t>Giulietta Weimer</t>
  </si>
  <si>
    <t>Microsoft Multimedia Keyboard</t>
  </si>
  <si>
    <t>Accessory2</t>
  </si>
  <si>
    <t>Ralph Kennedy</t>
  </si>
  <si>
    <t>Avery 51</t>
  </si>
  <si>
    <t>Roy Phan</t>
  </si>
  <si>
    <t>Fellowes EZ Multi-Media Keyboard</t>
  </si>
  <si>
    <t>IBM Numeric Access II Keypad, 17-Key, Black</t>
  </si>
  <si>
    <t>Jack Garza</t>
  </si>
  <si>
    <t>Wilson Jones® Four-Pocket Poly Binders</t>
  </si>
  <si>
    <t>Accessory32</t>
  </si>
  <si>
    <t>Ryan Crowe</t>
  </si>
  <si>
    <t>Conquest™ 14 Commercial Heavy-Duty Upright Vacuum, Collection System, Accessory Kit</t>
  </si>
  <si>
    <t>Wilson Jones Impact Binders</t>
  </si>
  <si>
    <t>Ruben Dartt</t>
  </si>
  <si>
    <t>2180</t>
  </si>
  <si>
    <t>Verbatim DVD-R, 3.95GB, SR, Mitsubishi Branded, Jewel</t>
  </si>
  <si>
    <t>Newell 321</t>
  </si>
  <si>
    <t>Bush Advantage Collection® Round Conference Table</t>
  </si>
  <si>
    <t>Roy Collins</t>
  </si>
  <si>
    <t>Canon MP41DH Printing Calculator</t>
  </si>
  <si>
    <t>Sanford EarthWrite® Recycled Pencils, Medium Soft, #2</t>
  </si>
  <si>
    <t>Arthur Prichep</t>
  </si>
  <si>
    <t>Turquoise Lead Holder with Pocket Clip</t>
  </si>
  <si>
    <t>Tom Stivers</t>
  </si>
  <si>
    <t>Hon Metal Bookcases, Black</t>
  </si>
  <si>
    <t>Allen Golden</t>
  </si>
  <si>
    <t>Tuff Stuff™ Recycled Round Ring Binders</t>
  </si>
  <si>
    <t>Roland Murray</t>
  </si>
  <si>
    <t>Christina Anderson</t>
  </si>
  <si>
    <t>Multimedia Mailers</t>
  </si>
  <si>
    <t>Brother DCP1000 Digital 3 in 1 Multifunction Machine</t>
  </si>
  <si>
    <t>Executive Impressions 13" Chairman Wall Clock</t>
  </si>
  <si>
    <t>OIC Thumb-Tacks</t>
  </si>
  <si>
    <t>Vivek Grady</t>
  </si>
  <si>
    <t>#10 White Business Envelopes,4 1/8 x 9 1/2</t>
  </si>
  <si>
    <t>1726 Digital Answering Machine</t>
  </si>
  <si>
    <t>US Robotics 56K V.92 External Faxmodem</t>
  </si>
  <si>
    <t>Imation DVD-RAM discs</t>
  </si>
  <si>
    <t>Edward Nazzal</t>
  </si>
  <si>
    <t>Xerox 1952</t>
  </si>
  <si>
    <t>Sam Craven</t>
  </si>
  <si>
    <t>Keytronic 105-Key Spanish Keyboard</t>
  </si>
  <si>
    <t>Wausau Papers Astrobrights® Colored Envelopes</t>
  </si>
  <si>
    <t>Greg Maxwell</t>
  </si>
  <si>
    <t>Vicky Freymann</t>
  </si>
  <si>
    <t>Anthony O'Donnell</t>
  </si>
  <si>
    <t>Fellowes Super Stor/Drawer® Files</t>
  </si>
  <si>
    <t>Joy Smith</t>
  </si>
  <si>
    <t>Global Leather and Oak Executive Chair, Black</t>
  </si>
  <si>
    <t>Bevis Steel Folding Chairs</t>
  </si>
  <si>
    <t>Avery 504</t>
  </si>
  <si>
    <t>Polycom ViewStation™ Adapter H323 Videoconferencing Unit</t>
  </si>
  <si>
    <t>Jocasta Rupert</t>
  </si>
  <si>
    <t>Guy Phonely</t>
  </si>
  <si>
    <t>GBC Pre-Punched Binding Paper, Plastic, White, 8-1/2" x 11"</t>
  </si>
  <si>
    <t>Eldon® Expressions™ Wood Desk Accessories, Oak</t>
  </si>
  <si>
    <t>Khloe Miller</t>
  </si>
  <si>
    <t>Carina Double Wide Media Storage Towers in Natural &amp; Black</t>
  </si>
  <si>
    <t>Nicole Hansen</t>
  </si>
  <si>
    <t>SANFORD Liquid Accent™ Tank-Style Highlighters</t>
  </si>
  <si>
    <t>Chuck Clark</t>
  </si>
  <si>
    <t>Corey Lock</t>
  </si>
  <si>
    <t>Lena Creighton</t>
  </si>
  <si>
    <t>Round Ring Binders</t>
  </si>
  <si>
    <t>Steve Nguyen</t>
  </si>
  <si>
    <t>Brad Norvell</t>
  </si>
  <si>
    <t>Decoflex Hanging Personal Folder File</t>
  </si>
  <si>
    <t>John Murray</t>
  </si>
  <si>
    <t>Southworth 25% Cotton Linen-Finish Paper &amp; Envelopes</t>
  </si>
  <si>
    <t>3390</t>
  </si>
  <si>
    <t>Alan Hwang</t>
  </si>
  <si>
    <t>Belkin 8 Outlet SurgeMaster II Gold Surge Protector</t>
  </si>
  <si>
    <t>Honeywell Enviracaire® Portable HEPA Air Cleaner for up to 10 x 16 Room</t>
  </si>
  <si>
    <t>Bill Eplett</t>
  </si>
  <si>
    <t>Master Giant Foot® Doorstop, Safety Yellow</t>
  </si>
  <si>
    <t>Tom Boeckenhauer</t>
  </si>
  <si>
    <t>Bretford Rectangular Conference Table Tops</t>
  </si>
  <si>
    <t>Rick Hansen</t>
  </si>
  <si>
    <t>Tenex Personal Self-Stacking Standard File Box, Black/Gray</t>
  </si>
  <si>
    <t>Accessory31</t>
  </si>
  <si>
    <t>Magna Visual Magnetic Picture Hangers</t>
  </si>
  <si>
    <t>Accessory8</t>
  </si>
  <si>
    <t>Ben Ferrer</t>
  </si>
  <si>
    <t>Kensington 6 Outlet Guardian Standard Surge Protector</t>
  </si>
  <si>
    <t>Atlantic Metals Mobile 3-Shelf Bookcases, Custom Colors</t>
  </si>
  <si>
    <t>Ted Trevino</t>
  </si>
  <si>
    <t>6190</t>
  </si>
  <si>
    <t>Nat Gilpin</t>
  </si>
  <si>
    <t>Jessica Myrick</t>
  </si>
  <si>
    <t>Lexmark Z55se Color Inkjet Printer</t>
  </si>
  <si>
    <t>Brendan Murry</t>
  </si>
  <si>
    <t>Larry Blacks</t>
  </si>
  <si>
    <t>Bretford CR8500 Series Meeting Room Furniture</t>
  </si>
  <si>
    <t>Justin Ellison</t>
  </si>
  <si>
    <t>Xerox 194</t>
  </si>
  <si>
    <t>Clytie Kelty</t>
  </si>
  <si>
    <t>Mick Crebagga</t>
  </si>
  <si>
    <t>Newell 325</t>
  </si>
  <si>
    <t>Sanford Prismacolor® Professional Thick Lead Art Pencils, 36-Color Set</t>
  </si>
  <si>
    <t>Grant Carroll</t>
  </si>
  <si>
    <t>Verbatim DVD-R, 4.7GB, Spindle, WE, Blank, Ink Jet/Thermal, 20/Spindle</t>
  </si>
  <si>
    <t>Newell 326</t>
  </si>
  <si>
    <t>Liz Willingham</t>
  </si>
  <si>
    <t>i470</t>
  </si>
  <si>
    <t>Noel Staavos</t>
  </si>
  <si>
    <t>Nu-Form 106-Key Ergonomic Keyboard w/ Touchpad</t>
  </si>
  <si>
    <t>Frank Hawley</t>
  </si>
  <si>
    <t>Blue String-Tie &amp; Button Interoffice Envelopes, 10 x 13</t>
  </si>
  <si>
    <t>Joseph Airdo</t>
  </si>
  <si>
    <t>Rob Haberlin</t>
  </si>
  <si>
    <t>Eldon Jumbo ProFile™ Portable File Boxes Graphite/Black</t>
  </si>
  <si>
    <t>Penelope Sewall</t>
  </si>
  <si>
    <t>*Staples* Highlighting Markers</t>
  </si>
  <si>
    <t>Micro Innovations Media Access Pro Keyboard</t>
  </si>
  <si>
    <t>StarTAC 6500</t>
  </si>
  <si>
    <t>Thomas Brumley</t>
  </si>
  <si>
    <t>Stephanie Phelps</t>
  </si>
  <si>
    <t>Memorex 4.7GB DVD+RW, 3/Pack</t>
  </si>
  <si>
    <t>Sung Shariari</t>
  </si>
  <si>
    <t>KI Conference Tables</t>
  </si>
  <si>
    <t>Don Weiss</t>
  </si>
  <si>
    <t>DAX Charcoal/Nickel-Tone Document Frame, 5 x 7</t>
  </si>
  <si>
    <t>Avery 511</t>
  </si>
  <si>
    <t>Jeremy Farry</t>
  </si>
  <si>
    <t>Xerox 1978</t>
  </si>
  <si>
    <t>Avery 481</t>
  </si>
  <si>
    <t>Tony Sayre</t>
  </si>
  <si>
    <t>Soundgear TeleForum DX Desktop Conference Phone</t>
  </si>
  <si>
    <t>Alex Russell</t>
  </si>
  <si>
    <t>Staples Bulk Pack Metal Binder Clips</t>
  </si>
  <si>
    <t>Jim Kriz</t>
  </si>
  <si>
    <t>6162m</t>
  </si>
  <si>
    <t>Newell 337</t>
  </si>
  <si>
    <t>Cynthia Voltz</t>
  </si>
  <si>
    <t>Advantus 10-Drawer Portable Organizer, Chrome Metal Frame, Smoke Drawers</t>
  </si>
  <si>
    <t>Doug Jacobs</t>
  </si>
  <si>
    <t>Eureka Disposable Bags for Sanitaire® Vibra Groomer I® Upright Vac</t>
  </si>
  <si>
    <t>Michelle Ellison</t>
  </si>
  <si>
    <t>T39m</t>
  </si>
  <si>
    <t>Shui Tom</t>
  </si>
  <si>
    <t>Safco Contoured Stacking Chairs</t>
  </si>
  <si>
    <t>Black Print Carbonless 8 1/2" x 8 1/4" Rapid Memo Book</t>
  </si>
  <si>
    <t>Jay Kimmel</t>
  </si>
  <si>
    <t>Quartet Omega® Colored Chalk, 12/Pack</t>
  </si>
  <si>
    <t>Speros Goranitis</t>
  </si>
  <si>
    <t>Chromcraft Bull-Nose Wood Round Conference Table Top, Wood Base</t>
  </si>
  <si>
    <t>Christy Brittain</t>
  </si>
  <si>
    <t>Emily Burns</t>
  </si>
  <si>
    <t>Kleencut® Forged Office Shears by Acme United Corporation</t>
  </si>
  <si>
    <t>Personal Creations™ Ink Jet Cards and Labels</t>
  </si>
  <si>
    <t>Bill Donatelli</t>
  </si>
  <si>
    <t>Logitech Cordless Access Keyboard</t>
  </si>
  <si>
    <t>Xerox 1885</t>
  </si>
  <si>
    <t>Cari Schnelling</t>
  </si>
  <si>
    <t>Lauren Leatherbury</t>
  </si>
  <si>
    <t>Maxell 3.5" DS/HD IBM-Formatted Diskettes, 10/Pack</t>
  </si>
  <si>
    <t>Filia McAdams</t>
  </si>
  <si>
    <t>Global Deluxe Stacking Chair, Gray</t>
  </si>
  <si>
    <t>Belkin 325VA UPS Surge Protector, 6'</t>
  </si>
  <si>
    <t>Logitech Internet Navigator Keyboard</t>
  </si>
  <si>
    <t>Multi-Use Personal File Cart and Caster Set, Three Stacking Bins</t>
  </si>
  <si>
    <t>Peter Buhler</t>
  </si>
  <si>
    <t>Xerox 1976</t>
  </si>
  <si>
    <t>Alice McCarthy</t>
  </si>
  <si>
    <t>Ashley Jarboe</t>
  </si>
  <si>
    <t>Jack O'Briant</t>
  </si>
  <si>
    <t>Storex DuraTech Recycled Plastic Frosted Binders</t>
  </si>
  <si>
    <t>GBC DocuBind TL300 Electric Binding System</t>
  </si>
  <si>
    <t>Avery Printable Repositionable Plastic Tabs</t>
  </si>
  <si>
    <t>Airmail Envelopes</t>
  </si>
  <si>
    <t>Jim Karlsson</t>
  </si>
  <si>
    <t>Flexible Leather- Look Classic Collection Ring Binder</t>
  </si>
  <si>
    <t>Roger Demir</t>
  </si>
  <si>
    <t>LX 788</t>
  </si>
  <si>
    <t>Erin Mull</t>
  </si>
  <si>
    <t>2190</t>
  </si>
  <si>
    <t>Maureen Fritzler</t>
  </si>
  <si>
    <t>GBC Durable Plastic Covers</t>
  </si>
  <si>
    <t>Candace McMahon</t>
  </si>
  <si>
    <t>Art Miller</t>
  </si>
  <si>
    <t>Xerox 1979</t>
  </si>
  <si>
    <t>Suzanne McNair</t>
  </si>
  <si>
    <t>Avery 510</t>
  </si>
  <si>
    <t>TOPS Voice Message Log Book, Flash Format</t>
  </si>
  <si>
    <t>Boston 16765 Mini Stand Up Battery Pencil Sharpener</t>
  </si>
  <si>
    <t>Mike Caudle</t>
  </si>
  <si>
    <t>Hammermill CopyPlus Copy Paper (20Lb. and 84 Bright)</t>
  </si>
  <si>
    <t>Susan Vittorini</t>
  </si>
  <si>
    <t>Frank Price</t>
  </si>
  <si>
    <t>DXL™ Angle-View Binders with Locking Rings, Black</t>
  </si>
  <si>
    <t>Claudia Miner</t>
  </si>
  <si>
    <t>Jim Radford</t>
  </si>
  <si>
    <t>g520</t>
  </si>
  <si>
    <t>Accessory37</t>
  </si>
  <si>
    <t>Holmes Harmony HEPA Air Purifier for 17 x 20 Room</t>
  </si>
  <si>
    <t>Adam Hart</t>
  </si>
  <si>
    <t>Zoom V.92 V.44 PCI Internal Controllerless FaxModem</t>
  </si>
  <si>
    <t>Ed Braxton</t>
  </si>
  <si>
    <t>Alejandro Grove</t>
  </si>
  <si>
    <t>Avery 507</t>
  </si>
  <si>
    <t>Dixon Prang® Watercolor Pencils, 10-Color Set with Brush</t>
  </si>
  <si>
    <t>Daniel Lacy</t>
  </si>
  <si>
    <t>It's Hot Message Books with Stickers, 2 3/4" x 5"</t>
  </si>
  <si>
    <t>Hoover® Commercial Lightweight Upright Vacuum</t>
  </si>
  <si>
    <t>Jack Lebron</t>
  </si>
  <si>
    <t>Xerox 4200 Series MultiUse Premium Copy Paper (20Lb. and 84 Bright)</t>
  </si>
  <si>
    <t>Jim Epp</t>
  </si>
  <si>
    <t>HP Office Recycled Paper (20Lb. and 87 Bright)</t>
  </si>
  <si>
    <t>Staples® General Use 3-Ring Binders</t>
  </si>
  <si>
    <t>Eva Jacobs</t>
  </si>
  <si>
    <t>Belkin 5 Outlet SurgeMaster™ Power Centers</t>
  </si>
  <si>
    <t>Thais Sissman</t>
  </si>
  <si>
    <t>Cardinal Slant-D® Ring Binder, Heavy Gauge Vinyl</t>
  </si>
  <si>
    <t>Belkin 6 Outlet Metallic Surge Strip</t>
  </si>
  <si>
    <t>Bevis 36 x 72 Conference Tables</t>
  </si>
  <si>
    <t>Jill Stevenson</t>
  </si>
  <si>
    <t>Poly Designer Cover &amp; Back</t>
  </si>
  <si>
    <t>Fellowes PB300 Plastic Comb Binding Machine</t>
  </si>
  <si>
    <t>Bush Mission Pointe Library</t>
  </si>
  <si>
    <t>Gary Hwang</t>
  </si>
  <si>
    <t>Hoover Commercial Soft Guard Upright Vacuum And Disposable Filtration Bags</t>
  </si>
  <si>
    <t>6120</t>
  </si>
  <si>
    <t>John Lucas</t>
  </si>
  <si>
    <t>Belkin MediaBoard 104- Keyboard</t>
  </si>
  <si>
    <t>ACCOHIDE® Binder by Acco</t>
  </si>
  <si>
    <t>Rob Lucas</t>
  </si>
  <si>
    <t>Ames Color-File® Green Diamond Border X-ray Mailers</t>
  </si>
  <si>
    <t>Kensington 7 Outlet MasterPiece Power Center with Fax/Phone Line Protection</t>
  </si>
  <si>
    <t>Tracy Poddar</t>
  </si>
  <si>
    <t>Xerox 1940</t>
  </si>
  <si>
    <t>Dana Kaydos</t>
  </si>
  <si>
    <t>Aluminum Document Frame</t>
  </si>
  <si>
    <t>Sharp AL-1530CS Digital Copier</t>
  </si>
  <si>
    <t>Laurel Beltran</t>
  </si>
  <si>
    <t>LX 677</t>
  </si>
  <si>
    <t>Liz Pelletier</t>
  </si>
  <si>
    <t>Premium Writing Pencils, Soft, #2 by Central Association for the Blind</t>
  </si>
  <si>
    <t>Fellowes Bankers Box™ Staxonsteel® Drawer File/Stacking System</t>
  </si>
  <si>
    <t>Magdelene Morse</t>
  </si>
  <si>
    <t>Rob Dowd</t>
  </si>
  <si>
    <t>Epson DFX-8500 Dot Matrix Printer</t>
  </si>
  <si>
    <t>Xerox 1923</t>
  </si>
  <si>
    <t>Bruce Money</t>
  </si>
  <si>
    <t>Lesro Sheffield Collection Coffee Table, End Table, Center Table, Corner Table</t>
  </si>
  <si>
    <t>Alan Haines</t>
  </si>
  <si>
    <t>Artistic Insta-Plaque</t>
  </si>
  <si>
    <t>Accessory23</t>
  </si>
  <si>
    <t>Rose O'Brian</t>
  </si>
  <si>
    <t>Prang Colored Pencils</t>
  </si>
  <si>
    <t>#10- 4 1/8" x 9 1/2" Security-Tint Envelopes</t>
  </si>
  <si>
    <t>Victoria Pisteka</t>
  </si>
  <si>
    <t>Chromcraft Rectangular Conference Tables</t>
  </si>
  <si>
    <t>Eldon® 500 Class™ Desk Accessories</t>
  </si>
  <si>
    <t>Heavy-Duty E-Z-D® Binders</t>
  </si>
  <si>
    <t>Scot Coram</t>
  </si>
  <si>
    <t>Imation 3.5" Diskettes, IBM Format, DS/HD, 10/Box, Neon</t>
  </si>
  <si>
    <t>Patrick O'Donnell</t>
  </si>
  <si>
    <t>Brian Dahlen</t>
  </si>
  <si>
    <t>Novimex Fabric Task Chair</t>
  </si>
  <si>
    <t>Carol Adams</t>
  </si>
  <si>
    <t>Plymouth Boxed Rubber Bands by Plymouth</t>
  </si>
  <si>
    <t>David Kendrick</t>
  </si>
  <si>
    <t>James Galang</t>
  </si>
  <si>
    <t>Denny Joy</t>
  </si>
  <si>
    <t>Recycled Interoffice Envelopes with String and Button Closure, 10 x 13</t>
  </si>
  <si>
    <t>Richard Eichhorn</t>
  </si>
  <si>
    <t>TI 36X Solar Scientific Calculator</t>
  </si>
  <si>
    <t>Naresj Patel</t>
  </si>
  <si>
    <t>Hewlett-Packard Deskjet 1220Cse Color Inkjet Printer</t>
  </si>
  <si>
    <t>Hoover Replacement Belt for Commercial Guardsman Heavy-Duty Upright Vacuum</t>
  </si>
  <si>
    <t>GBC Recycled Grain Textured Covers</t>
  </si>
  <si>
    <t>Craig Carroll</t>
  </si>
  <si>
    <t>Economy Binders</t>
  </si>
  <si>
    <t>Xerox 227</t>
  </si>
  <si>
    <t>Sonia Sunley</t>
  </si>
  <si>
    <t>Avery 487</t>
  </si>
  <si>
    <t>Maria Zettner</t>
  </si>
  <si>
    <t>Master Caster Door Stop, Large Neon Orange</t>
  </si>
  <si>
    <t>80 Minute CD-R Spindle, 100/Pack - Staples</t>
  </si>
  <si>
    <t>Micro Innovations 104 Keyboard</t>
  </si>
  <si>
    <t>Acco Recycled 2" Capacity Laser Printer Hanging Data Binders</t>
  </si>
  <si>
    <t>Meg O'Connel</t>
  </si>
  <si>
    <t>Fellowes Basic 104-Key Keyboard, Platinum</t>
  </si>
  <si>
    <t>Self-Adhesive Ring Binder Labels</t>
  </si>
  <si>
    <t>John Lee</t>
  </si>
  <si>
    <t>Okidata ML184 Turbo Dot Matrix Printers</t>
  </si>
  <si>
    <t>Jennifer Patt</t>
  </si>
  <si>
    <t>Eldon Base for stackable storage shelf, platinum</t>
  </si>
  <si>
    <t>DMI Arturo Collection Mission-style Design Wood Chair</t>
  </si>
  <si>
    <t>Tenex Personal Project File with Scoop Front Design, Black</t>
  </si>
  <si>
    <t>Darrin Martin</t>
  </si>
  <si>
    <t>TDK 4.7GB DVD-R</t>
  </si>
  <si>
    <t>Binney &amp; Smith inkTank™ Erasable Pocket Highlighter, Chisel Tip, Yellow</t>
  </si>
  <si>
    <t>Staples Standard Envelopes</t>
  </si>
  <si>
    <t>Binney &amp; Smith Crayola® Metallic Colored Pencils, 8-Color Set</t>
  </si>
  <si>
    <t>24 Capacity Maxi Data Binder Racks, Pearl</t>
  </si>
  <si>
    <t>Cindy Stewart</t>
  </si>
  <si>
    <t>Hewlett-Packard 2600DN Business Color Inkjet Printer</t>
  </si>
  <si>
    <t>Hot File® 7-Pocket, Floor Stand</t>
  </si>
  <si>
    <t>Phillip Flathmann</t>
  </si>
  <si>
    <t>Executive Impressions 14" Contract Wall Clock with Quartz Movement</t>
  </si>
  <si>
    <t>Quincy Jones</t>
  </si>
  <si>
    <t>Fluorescent Highlighters by Dixon</t>
  </si>
  <si>
    <t>Michelle Moray</t>
  </si>
  <si>
    <t>Canon PC1060 Personal Laser Copier</t>
  </si>
  <si>
    <t>Julie Kriz</t>
  </si>
  <si>
    <t>Patrick Gardner</t>
  </si>
  <si>
    <t>Imation 3.5" IBM-Formatted Diskettes, 10/Pack</t>
  </si>
  <si>
    <t>Janet Molinari</t>
  </si>
  <si>
    <t>Standard Line™ “While You Were Out” Hardbound Telephone Message Book</t>
  </si>
  <si>
    <t>Barry Gonzalez</t>
  </si>
  <si>
    <t>Resi Polking</t>
  </si>
  <si>
    <t>Holmes Replacement Filter for HEPA Air Cleaner, Very Large Room, HEPA Filter</t>
  </si>
  <si>
    <t>Sara Luxemburg</t>
  </si>
  <si>
    <t>Bevis Round Conference Table Top &amp; Single Column Base</t>
  </si>
  <si>
    <t>Caroline Jumper</t>
  </si>
  <si>
    <t>Xerox 1996</t>
  </si>
  <si>
    <t>Stacking Tray, Side-Loading, Legal, Smoke</t>
  </si>
  <si>
    <t>Raymond Book</t>
  </si>
  <si>
    <t>Avery 498</t>
  </si>
  <si>
    <t>Belkin 107-key enhanced keyboard, USB/PS/2 interface</t>
  </si>
  <si>
    <t>I888 World Phone</t>
  </si>
  <si>
    <t>Adams Telephone Message Book w/Frequently-Called Numbers Space, 400 Messages per Book</t>
  </si>
  <si>
    <t>SAFCO PlanMaster Heigh-Adjustable Drafting Table Base, 43w x 30d x 30-37h, Black</t>
  </si>
  <si>
    <t>Joni Wasserman</t>
  </si>
  <si>
    <t>Speediset Carbonless Redi-Letter® 7" x 8 1/2"</t>
  </si>
  <si>
    <t>Tamara Willingham</t>
  </si>
  <si>
    <t>Accessory9</t>
  </si>
  <si>
    <t>Darrin Van Huff</t>
  </si>
  <si>
    <t>Telescoping Adjustable Floor Lamp</t>
  </si>
  <si>
    <t>Sean Braxton</t>
  </si>
  <si>
    <t>Hunt BOSTON® Vista® Battery-Operated Pencil Sharpener, Black</t>
  </si>
  <si>
    <t>Bill Shonely</t>
  </si>
  <si>
    <t>Maxell 4.7GB DVD-R</t>
  </si>
  <si>
    <t>Revere Boxed Rubber Bands by Revere</t>
  </si>
  <si>
    <t>Brian Derr</t>
  </si>
  <si>
    <t>Wirebound Four 2-3/4 x 5 Forms per Page, 400 Sets per Book</t>
  </si>
  <si>
    <t>Avanti 4.4 Cu. Ft. Refrigerator</t>
  </si>
  <si>
    <t>Deflect-o SuperTray™ Unbreakable Stackable Tray, Letter, Black</t>
  </si>
  <si>
    <t>Jill Matthias</t>
  </si>
  <si>
    <t>M70</t>
  </si>
  <si>
    <t>IBM Active Response Keyboard, Black</t>
  </si>
  <si>
    <t>Avery Heavy-Duty EZD ™ Binder With Locking Rings</t>
  </si>
  <si>
    <t>Dario Medina</t>
  </si>
  <si>
    <t>Christina DeMoss</t>
  </si>
  <si>
    <t>Accessory24</t>
  </si>
  <si>
    <t>Dianna Arnett</t>
  </si>
  <si>
    <t>Fiskars® Softgrip Scissors</t>
  </si>
  <si>
    <t>Xerox 1936</t>
  </si>
  <si>
    <t>Eugene Moren</t>
  </si>
  <si>
    <t>Frank Merwin</t>
  </si>
  <si>
    <t>Southworth 25% Cotton Antique Laid Paper &amp; Envelopes</t>
  </si>
  <si>
    <t>Holmes 99% HEPA Air Purifier</t>
  </si>
  <si>
    <t>Greg Hansen</t>
  </si>
  <si>
    <t>GBC Plastic Binding Combs</t>
  </si>
  <si>
    <t>Accessory41</t>
  </si>
  <si>
    <t>Okidata Pacemark 4410N Wide Format Dot Matrix Printer</t>
  </si>
  <si>
    <t>Sauder Forest Hills Library, Woodland Oak Finish</t>
  </si>
  <si>
    <t>GBC DocuBind 200 Manual Binding Machine</t>
  </si>
  <si>
    <t>Newell 31</t>
  </si>
  <si>
    <t>Carlos Meador</t>
  </si>
  <si>
    <t>Belkin ErgoBoard™ Keyboard</t>
  </si>
  <si>
    <t>6000</t>
  </si>
  <si>
    <t>Bobby Odegard</t>
  </si>
  <si>
    <t>Imation 3.5" DS-HD Macintosh Formatted Diskettes, 10/Pack</t>
  </si>
  <si>
    <t>Roy Skaria</t>
  </si>
  <si>
    <t>Avery Durable Binders</t>
  </si>
  <si>
    <t>Fellowes Black Plastic Comb Bindings</t>
  </si>
  <si>
    <t>Hunter Glantz</t>
  </si>
  <si>
    <t>Maxell Pro 80 Minute CD-R, 10/Pack</t>
  </si>
  <si>
    <t>Irene Maddox</t>
  </si>
  <si>
    <t>Microsoft Natural Keyboard Elite</t>
  </si>
  <si>
    <t>Tony Chapman</t>
  </si>
  <si>
    <t>Iris Project Case</t>
  </si>
  <si>
    <t>Amy Hunt</t>
  </si>
  <si>
    <t>Fellowes Mobile Numeric Keypad, Graphite</t>
  </si>
  <si>
    <t>Dixon My First Ticonderoga Pencil, #2</t>
  </si>
  <si>
    <t>Catherine Glotzbach</t>
  </si>
  <si>
    <t>Kelly Lampkin</t>
  </si>
  <si>
    <t>Ibico Presentation Index for Binding Systems</t>
  </si>
  <si>
    <t>DIXON Oriole® Pencils</t>
  </si>
  <si>
    <t>1/4 Fold Party Design Invitations &amp; White Envelopes, 24 8-1/2" X 11" Cards, 25 Env./Pack</t>
  </si>
  <si>
    <t>Tracy Hopkins</t>
  </si>
  <si>
    <t>VTech VT20-2481 2.4GHz Two-Line Phone System w/Answering Machine</t>
  </si>
  <si>
    <t>Frank Gastineau</t>
  </si>
  <si>
    <t>Colored Envelopes</t>
  </si>
  <si>
    <t>Alex Avila</t>
  </si>
  <si>
    <t>M3682</t>
  </si>
  <si>
    <t>Euro Pro Shark Stick Mini Vacuum</t>
  </si>
  <si>
    <t>Carol Triggs</t>
  </si>
  <si>
    <t>Xerox 1997</t>
  </si>
  <si>
    <t>Toby Carlisle</t>
  </si>
  <si>
    <t>Logitech Access Keyboard</t>
  </si>
  <si>
    <t>Tennsco Snap-Together Open Shelving Units, Starter Sets and Add-On Units</t>
  </si>
  <si>
    <t>Stuart Van</t>
  </si>
  <si>
    <t>Patrick O'Brill</t>
  </si>
  <si>
    <t>Barry Weirich</t>
  </si>
  <si>
    <t>Vivian Mathis</t>
  </si>
  <si>
    <t>Super Decoflex Portable Personal File</t>
  </si>
  <si>
    <t>Shahid Collister</t>
  </si>
  <si>
    <t>Henry MacAllister</t>
  </si>
  <si>
    <t>Dan Campbell</t>
  </si>
  <si>
    <t>Staples Gold Paper Clips</t>
  </si>
  <si>
    <t>Deflect-o EconoMat Nonstudded, No Bevel Mat</t>
  </si>
  <si>
    <t>Hon 4-Shelf Metal Bookcases</t>
  </si>
  <si>
    <t>Heather Kirkland</t>
  </si>
  <si>
    <t>O'Sullivan Cherrywood Estates Traditional Barrister Bookcase</t>
  </si>
  <si>
    <t>Matt Collister</t>
  </si>
  <si>
    <t>Surelock™ Post Binders</t>
  </si>
  <si>
    <t>Hon 61000 Series Interactive Training Tables</t>
  </si>
  <si>
    <t>Brenda Bowman</t>
  </si>
  <si>
    <t>Hoover Replacement Belts For Soft Guard™ &amp; Commercial Ltweight Upright Vacs, 2/Pk</t>
  </si>
  <si>
    <t>GBC Wire Binding Strips</t>
  </si>
  <si>
    <t>Daniel Raglin</t>
  </si>
  <si>
    <t>StarTAC ST7762</t>
  </si>
  <si>
    <t>Mike Pelletier</t>
  </si>
  <si>
    <t>Xerox 1907</t>
  </si>
  <si>
    <t>Ken Brennan</t>
  </si>
  <si>
    <t>DAX Contemporary Wood Frame with Silver Metal Mat, Desktop, 11 x 14 Size</t>
  </si>
  <si>
    <t>Dennis Bolton</t>
  </si>
  <si>
    <t>Ibico Ibimaster 300 Manual Binding System</t>
  </si>
  <si>
    <t>Eldon Shelf Savers™ Cubes and Bins</t>
  </si>
  <si>
    <t>Dave Hallsten</t>
  </si>
  <si>
    <t>Timeport L7089</t>
  </si>
  <si>
    <t>Christina Vanderzanden</t>
  </si>
  <si>
    <t>Hewlett-Packard Deskjet 6122 Color Inkjet Printer</t>
  </si>
  <si>
    <t>Alan Barnes</t>
  </si>
  <si>
    <t>Xerox 1973</t>
  </si>
  <si>
    <t>Xerox 1908</t>
  </si>
  <si>
    <t>Tamara Dahlen</t>
  </si>
  <si>
    <t>DAX Wood Document Frame</t>
  </si>
  <si>
    <t>Binder Clips by OIC</t>
  </si>
  <si>
    <t>3M Polarizing Task Lamp with Clamp Arm, Light Gray</t>
  </si>
  <si>
    <t>Office Star - Mid Back Dual function Ergonomic High Back Chair with 2-Way Adjustable Arms</t>
  </si>
  <si>
    <t>3285</t>
  </si>
  <si>
    <t>Xerox 1899</t>
  </si>
  <si>
    <t>Xerox 1882</t>
  </si>
  <si>
    <t>Avery 491</t>
  </si>
  <si>
    <t>Bryan Davis</t>
  </si>
  <si>
    <t>Portfile® Personal File Boxes</t>
  </si>
  <si>
    <t>Avery Hi-Liter Comfort Grip Fluorescent Highlighter, Yellow Ink</t>
  </si>
  <si>
    <t>Darrin Sayre</t>
  </si>
  <si>
    <t>SC7868i</t>
  </si>
  <si>
    <t>Eldon Advantage® Chair Mats for Low to Medium Pile Carpets</t>
  </si>
  <si>
    <t>Ben Peterman</t>
  </si>
  <si>
    <t>Joni Sundaresam</t>
  </si>
  <si>
    <t>Sony MFD2HD Formatted Diskettes, 10/Pack</t>
  </si>
  <si>
    <t>Xerox 195</t>
  </si>
  <si>
    <t>T18</t>
  </si>
  <si>
    <t>Helen Andreada</t>
  </si>
  <si>
    <t>DAX Metal Frame, Desktop, Stepped-Edge</t>
  </si>
  <si>
    <t>Hon 4060 Series Tables</t>
  </si>
  <si>
    <t>Victor Price</t>
  </si>
  <si>
    <t>Erica Bern</t>
  </si>
  <si>
    <t>Boston Model 1800 Electric Pencil Sharpener, Gray</t>
  </si>
  <si>
    <t>Sarah Brown</t>
  </si>
  <si>
    <t>Canon PC940 Copier</t>
  </si>
  <si>
    <t>Newell 338</t>
  </si>
  <si>
    <t>Paul Van Hugh</t>
  </si>
  <si>
    <t>Memorex 80 Minute CD-R, 30/Pack</t>
  </si>
  <si>
    <t>Brian Moss</t>
  </si>
  <si>
    <t>T61</t>
  </si>
  <si>
    <t>Xerox 198</t>
  </si>
  <si>
    <t>Boston 1799 Powerhouse™ Electric Pencil Sharpener</t>
  </si>
  <si>
    <t>David Philippe</t>
  </si>
  <si>
    <t>Advantus Map Pennant Flags and Round Head Tacks</t>
  </si>
  <si>
    <t>Seth Vernon</t>
  </si>
  <si>
    <t>SAFCO Arco Folding Chair</t>
  </si>
  <si>
    <t>Wilson Jones Ledger-Size, Piano-Hinge Binder, 2", Blue</t>
  </si>
  <si>
    <t>Larry Tron</t>
  </si>
  <si>
    <t>Colored Push Pins</t>
  </si>
  <si>
    <t>Berenike Kampe</t>
  </si>
  <si>
    <t>Xerox 1961</t>
  </si>
  <si>
    <t>Rubbermaid ClusterMat Chairmats, Mat Size- 66" x 60", Lip 20" x 11" -90 Degree Angle</t>
  </si>
  <si>
    <t>Avery Hole Reinforcements</t>
  </si>
  <si>
    <t>Acme Design Line 8" Stainless Steel Bent Scissors w/Champagne Handles, 3-1/8" Cut</t>
  </si>
  <si>
    <t>5180</t>
  </si>
  <si>
    <t>Corey Roper</t>
  </si>
  <si>
    <t>Xerox 1892</t>
  </si>
  <si>
    <t>Ann Chong</t>
  </si>
  <si>
    <t>BPI Conference Tables</t>
  </si>
  <si>
    <t>Sonia Cooley</t>
  </si>
  <si>
    <t>Xerox 1937</t>
  </si>
  <si>
    <t>Keith Dawkins</t>
  </si>
  <si>
    <t>Panasonic KP-310 Heavy-Duty Electric Pencil Sharpener</t>
  </si>
  <si>
    <t>John Stevenson</t>
  </si>
  <si>
    <t>Julie Prescott</t>
  </si>
  <si>
    <t>Maria Bertelson</t>
  </si>
  <si>
    <t>Eldon Wave Desk Accessories</t>
  </si>
  <si>
    <t>Anne McFarland</t>
  </si>
  <si>
    <t>Holmes Odor Grabber</t>
  </si>
  <si>
    <t>Eldon® 400 Class™ Desk Accessories, Black Carbon</t>
  </si>
  <si>
    <t>Theresa Swint</t>
  </si>
  <si>
    <t>Hand-Finished Solid Wood Document Frame</t>
  </si>
  <si>
    <t>Verbatim DVD-R 4.7GB authoring disc</t>
  </si>
  <si>
    <t>Wilson Jones “Snap” Scratch Pad Binder Tool for Ring Binders</t>
  </si>
  <si>
    <t>IBM 80 Minute CD-R Spindle, 50/Pack</t>
  </si>
  <si>
    <t>Phillina Ober</t>
  </si>
  <si>
    <t>Claire Good</t>
  </si>
  <si>
    <t>Xerox 1910</t>
  </si>
  <si>
    <t>Bevis Round Conference Table Top, X-Base</t>
  </si>
  <si>
    <t>Lexmark Z54se Color Inkjet Printer</t>
  </si>
  <si>
    <t>Ibico Hi-Tech Manual Binding System</t>
  </si>
  <si>
    <t>Jennifer Halladay</t>
  </si>
  <si>
    <t>Memorex 4.7GB DVD-RAM, 3/Pack</t>
  </si>
  <si>
    <t>Acme® Forged Steel Scissors with Black Enamel Handles</t>
  </si>
  <si>
    <t>Adrian Shami</t>
  </si>
  <si>
    <t>Staples Surge Protector 6 outlet</t>
  </si>
  <si>
    <t>Maya Herman</t>
  </si>
  <si>
    <t>Imation Primaris 3.5" 2HD Unformatted Diskettes, 10/Pack</t>
  </si>
  <si>
    <t>David Smith</t>
  </si>
  <si>
    <t>Geographics Note Cards, Blank, White, 8 1/2" x 11"</t>
  </si>
  <si>
    <t>Art Ferguson</t>
  </si>
  <si>
    <t>Bevis Round Bullnose 29" High Table Top</t>
  </si>
  <si>
    <t>Eldon Expressions Mahogany Wood Desk Collection</t>
  </si>
  <si>
    <t>Jill Fjeld</t>
  </si>
  <si>
    <t>Katharine Harms</t>
  </si>
  <si>
    <t>Global Troy™ Executive Leather Low-Back Tilter</t>
  </si>
  <si>
    <t>Xerox 1993</t>
  </si>
  <si>
    <t>Olvera Toch</t>
  </si>
  <si>
    <t>Fellowes Binding Cases</t>
  </si>
  <si>
    <t>Newell 339</t>
  </si>
  <si>
    <t>Xerox 1930</t>
  </si>
  <si>
    <t>Eldon Delta Triangular Chair Mat, 52" x 58", Clear</t>
  </si>
  <si>
    <t>Matt Hagelstein</t>
  </si>
  <si>
    <t>Alan Dominguez</t>
  </si>
  <si>
    <t>Avery 503</t>
  </si>
  <si>
    <t>Acme® 8" Straight Scissors</t>
  </si>
  <si>
    <t>Boston 1645 Deluxe Heavier-Duty Electric Pencil Sharpener</t>
  </si>
  <si>
    <t>Newell 323</t>
  </si>
  <si>
    <t>Imation 3.5", RTS 247544 3M 3.5 DSDD, 10/Pack</t>
  </si>
  <si>
    <t>Anthony Witt</t>
  </si>
  <si>
    <t>Brooke Gillingham</t>
  </si>
  <si>
    <t>Fellowes Smart Surge Ten-Outlet Protector, Platinum</t>
  </si>
  <si>
    <t>Charles Crestani</t>
  </si>
  <si>
    <t>Eldon Portable Mobile Manager</t>
  </si>
  <si>
    <t>Anderson Hickey Conga Table Tops &amp; Accessories</t>
  </si>
  <si>
    <t>Lena Radford</t>
  </si>
  <si>
    <t>Craig Leslie</t>
  </si>
  <si>
    <t>White Business Envelopes with Contemporary Seam, Recycled White Business Envelopes</t>
  </si>
  <si>
    <t>DAX Clear Channel Poster Frame</t>
  </si>
  <si>
    <t>Tracy Blumstein</t>
  </si>
  <si>
    <t>Rogers Handheld Barrel Pencil Sharpener</t>
  </si>
  <si>
    <t>Canon S750 Color Inkjet Printer</t>
  </si>
  <si>
    <t>Deirdre Greer</t>
  </si>
  <si>
    <t>Acco Suede Grain Vinyl Round Ring Binder</t>
  </si>
  <si>
    <t>Avery 479</t>
  </si>
  <si>
    <t>Cyma Kinney</t>
  </si>
  <si>
    <t>8290</t>
  </si>
  <si>
    <t>Eldon® Executive Woodline II Desk Accessories, Mahogany</t>
  </si>
  <si>
    <t>Avery 494</t>
  </si>
  <si>
    <t>GBC Poly Designer Binding Covers</t>
  </si>
  <si>
    <t>Toby Knight</t>
  </si>
  <si>
    <t>Staples Bulldog Clip</t>
  </si>
  <si>
    <t>Chromcraft 48" x 96" Racetrack Double Pedestal Table</t>
  </si>
  <si>
    <t>2160</t>
  </si>
  <si>
    <t>Bell Sonecor JB700 Caller ID</t>
  </si>
  <si>
    <t>Erin Ashbrook</t>
  </si>
  <si>
    <t>Alex Grayson</t>
  </si>
  <si>
    <t>Peel &amp; Stick Add-On Corner Pockets</t>
  </si>
  <si>
    <t>Grant Thornton</t>
  </si>
  <si>
    <t>Xerox 1977</t>
  </si>
  <si>
    <t>Sylvia Foulston</t>
  </si>
  <si>
    <t>Ibico EPK-21 Electric Binding System</t>
  </si>
  <si>
    <t>Dennis Pardue</t>
  </si>
  <si>
    <t>Staples Vinyl Coated Paper Clips, 800/Box</t>
  </si>
  <si>
    <t>Pauline Webber</t>
  </si>
  <si>
    <t>Peel-Off® China Markers</t>
  </si>
  <si>
    <t>Duane Noonan</t>
  </si>
  <si>
    <t>Howard Miller Distant Time Traveler Alarm Clock</t>
  </si>
  <si>
    <t>Imation 3.5" DS/HD IBM Formatted Diskettes, 50/Pack</t>
  </si>
  <si>
    <t>Global Deluxe Office Fabric Chairs</t>
  </si>
  <si>
    <t>Janet Martin</t>
  </si>
  <si>
    <t>Toby Swindell</t>
  </si>
  <si>
    <t>O'Sullivan 3-Shelf Heavy-Duty Bookcases</t>
  </si>
  <si>
    <t>AT&amp;T 2230 Dual Handset Phone With Caller ID/Call Waiting</t>
  </si>
  <si>
    <t>Shirley Daniels</t>
  </si>
  <si>
    <t>GBC Linen Binding Covers</t>
  </si>
  <si>
    <t>Bart Pistole</t>
  </si>
  <si>
    <t>StarTAC 8000</t>
  </si>
  <si>
    <t>Nu-Dell Executive Frame</t>
  </si>
  <si>
    <t>Chuck Magee</t>
  </si>
  <si>
    <t>Global Adaptabilities™ Conference Tables</t>
  </si>
  <si>
    <t>Alyssa Tate</t>
  </si>
  <si>
    <t>252</t>
  </si>
  <si>
    <t>Eric Murdock</t>
  </si>
  <si>
    <t>Georgia Rosenberg</t>
  </si>
  <si>
    <t>SANFORD Major Accent™ Highlighters</t>
  </si>
  <si>
    <t>GE 48" Fluorescent Tube, Cool White Energy Saver, 34 Watts, 30/Box</t>
  </si>
  <si>
    <t>Keytronic French Keyboard</t>
  </si>
  <si>
    <t>Valerie Dominguez</t>
  </si>
  <si>
    <t>Avery File Folder Labels</t>
  </si>
  <si>
    <t>Robert Marley</t>
  </si>
  <si>
    <t>Barry French</t>
  </si>
  <si>
    <t>Wilson Jones DublLock® D-Ring Binders</t>
  </si>
  <si>
    <t>Imation Neon Mac Format Diskettes, 10/Pack</t>
  </si>
  <si>
    <t>John Grady</t>
  </si>
  <si>
    <t>Fred Chung</t>
  </si>
  <si>
    <t>Seth Thomas 8 1/2" Cubicle Clock</t>
  </si>
  <si>
    <t>Chad McGuire</t>
  </si>
  <si>
    <t>Monica Federle</t>
  </si>
  <si>
    <t>Xerox 1904</t>
  </si>
  <si>
    <t>Jane Waco</t>
  </si>
  <si>
    <t>Large Capacity Hanging Post Binders</t>
  </si>
  <si>
    <t>Xerox 193</t>
  </si>
  <si>
    <t>Kristina Nunn</t>
  </si>
  <si>
    <t>Barry Blumstein</t>
  </si>
  <si>
    <t>Wirebound Service Call Books, 5 1/2" x 4"</t>
  </si>
  <si>
    <t>Dianna Vittorini</t>
  </si>
  <si>
    <t>Ibico Covers for Plastic or Wire Binding Elements</t>
  </si>
  <si>
    <t>Novimex Turbo Task Chair</t>
  </si>
  <si>
    <t>Vivek Sundaresam</t>
  </si>
  <si>
    <t>David Flashing</t>
  </si>
  <si>
    <t>Tensor Computer Mounted Lamp</t>
  </si>
  <si>
    <t>GBC Standard Plastic Binding Systems Combs</t>
  </si>
  <si>
    <t>Xerox Blank Computer Paper</t>
  </si>
  <si>
    <t>Sandra Flanagan</t>
  </si>
  <si>
    <t>Tonja Turnell</t>
  </si>
  <si>
    <t>Andrew Allen</t>
  </si>
  <si>
    <t>Executive Impressions 12" Wall Clock</t>
  </si>
  <si>
    <t>Giulietta Dortch</t>
  </si>
  <si>
    <t>Pete Takahito</t>
  </si>
  <si>
    <t>Staples Pushpins</t>
  </si>
  <si>
    <t>Riverside Furniture Stanwyck Manor Table Series</t>
  </si>
  <si>
    <t>Bush Westfield Collection Bookcases, Dark Cherry Finish, Fully Assembled</t>
  </si>
  <si>
    <t>2160i</t>
  </si>
  <si>
    <t>GBC VeloBinder Strips</t>
  </si>
  <si>
    <t>Xerox 204</t>
  </si>
  <si>
    <t>Jennifer Ferguson</t>
  </si>
  <si>
    <t>Xerox 1887</t>
  </si>
  <si>
    <t>Jonathan Howell</t>
  </si>
  <si>
    <t>Iris® 3-Drawer Stacking Bin, Black</t>
  </si>
  <si>
    <t>Roland Black</t>
  </si>
  <si>
    <t>Letter Size Cart</t>
  </si>
  <si>
    <t>688</t>
  </si>
  <si>
    <t>Shirley Schmidt</t>
  </si>
  <si>
    <t>Howard Miller 13" Diameter Goldtone Round Wall Clock</t>
  </si>
  <si>
    <t>Belkin 105-Key Black Keyboard</t>
  </si>
  <si>
    <t>Chad Sievert</t>
  </si>
  <si>
    <t>Wilson Jones 1" Hanging DublLock® Ring Binders</t>
  </si>
  <si>
    <t>Avery Trapezoid Extra Heavy Duty 4" Binders</t>
  </si>
  <si>
    <t>Master Big Foot® Doorstop, Beige</t>
  </si>
  <si>
    <t>Jasper Cacioppo</t>
  </si>
  <si>
    <t>Sanford 52201 APSCO Electric Pencil Sharpener</t>
  </si>
  <si>
    <t>StarTAC Series</t>
  </si>
  <si>
    <t>Cari MacIntyre</t>
  </si>
  <si>
    <t>600 Series Flip</t>
  </si>
  <si>
    <t>Erica Smith</t>
  </si>
  <si>
    <t>Eldon® Expressions™ Wood and Plastic Desk Accessories, Oak</t>
  </si>
  <si>
    <t>GBC ProClick™ 150 Presentation Binding System</t>
  </si>
  <si>
    <t>Imation Neon 80 Minute CD-R Spindle, 50/Pack</t>
  </si>
  <si>
    <t>Verbatim DVD Rewritable Disc, Single-Sided, 4.7GB</t>
  </si>
  <si>
    <t>Newell 343</t>
  </si>
  <si>
    <t>Xerox 191</t>
  </si>
  <si>
    <t>Nora Paige</t>
  </si>
  <si>
    <t>Imation 3.5" DS/HD IBM Formatted Diskettes, 10/Pack</t>
  </si>
  <si>
    <t>XtraLife® ClearVue™ Slant-D® Ring Binders by Cardinal</t>
  </si>
  <si>
    <t>Wilson Jones Elliptical Ring 3 1/2" Capacity Binders, 800 sheets</t>
  </si>
  <si>
    <t>Cynthia Delaney</t>
  </si>
  <si>
    <t>Recycled Eldon Regeneration Jumbo File</t>
  </si>
  <si>
    <t>Ross DeVincentis</t>
  </si>
  <si>
    <t>Newell 335</t>
  </si>
  <si>
    <t>Acco Pressboard Covers with Storage Hooks, 14 7/8" x 11", Light Blue</t>
  </si>
  <si>
    <t>Tripp Lite Isotel 6 Outlet Surge Protector with Fax/Modem Protection</t>
  </si>
  <si>
    <t>Denise Leinenbach</t>
  </si>
  <si>
    <t>Universal Premium White Copier/Laser Paper (20Lb. and 87 Bright)</t>
  </si>
  <si>
    <t>Todd Boyes</t>
  </si>
  <si>
    <t>TOPS Money Receipt Book, Consecutively Numbered in Red,</t>
  </si>
  <si>
    <t>Nora Pelletier</t>
  </si>
  <si>
    <t>Tyvek® Side-Opening Peel &amp; Seel® Expanding Envelopes</t>
  </si>
  <si>
    <t>Accessory13</t>
  </si>
  <si>
    <t>Greg Tran</t>
  </si>
  <si>
    <t>Shahid Shariari</t>
  </si>
  <si>
    <t>Skye Norling</t>
  </si>
  <si>
    <t>Maureen Gastineau</t>
  </si>
  <si>
    <t>Berol Giant Pencil Sharpener</t>
  </si>
  <si>
    <t>Michael Oakman</t>
  </si>
  <si>
    <t>Aaron Smayling</t>
  </si>
  <si>
    <t>Panasonic KX-P1150 Dot Matrix Printer</t>
  </si>
  <si>
    <t>Carina Mini System Audio Rack, Model AR050B</t>
  </si>
  <si>
    <t>V66</t>
  </si>
  <si>
    <t>Anthony Rawles</t>
  </si>
  <si>
    <t>V70</t>
  </si>
  <si>
    <t>Avery Hi-Liter® Smear-Safe Highlighters</t>
  </si>
  <si>
    <t>#6 3/4 Gummed Flap White Envelopes</t>
  </si>
  <si>
    <t>Sterilite Officeware Hinged File Box</t>
  </si>
  <si>
    <t>Muhammed Lee</t>
  </si>
  <si>
    <t>Telephone Message Books with Fax/Mobile Section, 4 1/4" x 6"</t>
  </si>
  <si>
    <t>Mike Vittorini</t>
  </si>
  <si>
    <t>Staples Colored Bar Computer Paper</t>
  </si>
  <si>
    <t>Strathmore Photo Mount Cards</t>
  </si>
  <si>
    <t>Clay Cheatham</t>
  </si>
  <si>
    <t>Harmony HEPA Quiet Air Purifiers</t>
  </si>
  <si>
    <t>Arianne Irving</t>
  </si>
  <si>
    <t>Peter Fuller</t>
  </si>
  <si>
    <t>Panasonic KX-P3626 Dot Matrix Printer</t>
  </si>
  <si>
    <t>Mitch Gastineau</t>
  </si>
  <si>
    <t>Newell 336</t>
  </si>
  <si>
    <t>Andy Reiter</t>
  </si>
  <si>
    <t>Evan Bailliet</t>
  </si>
  <si>
    <t>Nu-Dell Float Frame 11 x 14 1/2</t>
  </si>
  <si>
    <t>Michelle Tran</t>
  </si>
  <si>
    <t>Xerox 1922</t>
  </si>
  <si>
    <t>Maribeth Yedwab</t>
  </si>
  <si>
    <t>Hanging Personal Folder File</t>
  </si>
  <si>
    <t>Newell 312</t>
  </si>
  <si>
    <t>Hewlett-Packard cp1700 [D, PS] Series Color Inkjet Printers</t>
  </si>
  <si>
    <t>Hon 2090 “Pillow Soft” Series Mid Back Swivel/Tilt Chairs</t>
  </si>
  <si>
    <t>Hewlett-Packard Deskjet 5550 Color Inkjet Printer</t>
  </si>
  <si>
    <t>Allen Rosenblatt</t>
  </si>
  <si>
    <t>Electrix 20W Halogen Replacement Bulb for Zoom-In Desk Lamp</t>
  </si>
  <si>
    <t>Iceberg OfficeWorks 42" Round Tables</t>
  </si>
  <si>
    <t>Keith Herrera</t>
  </si>
  <si>
    <t>Rogers® Profile Extra Capacity Storage Tub</t>
  </si>
  <si>
    <t>5170i</t>
  </si>
  <si>
    <t>Dean Katz</t>
  </si>
  <si>
    <t>Hoover Portapower™ Portable Vacuum</t>
  </si>
  <si>
    <t>Kristen Hastings</t>
  </si>
  <si>
    <t>Angle-D Binders with Locking Rings, Label Holders</t>
  </si>
  <si>
    <t>Dionis Lloyd</t>
  </si>
  <si>
    <t>Ralph Knight</t>
  </si>
  <si>
    <t>Unpadded Memo Slips</t>
  </si>
  <si>
    <t>Don Jones</t>
  </si>
  <si>
    <t>Cardinal Holdit Business Card Pockets</t>
  </si>
  <si>
    <t>Eureka Sanitaire ® Multi-Pro Heavy-Duty Upright, Disposable Bags</t>
  </si>
  <si>
    <t>Bretford CR4500 Series Slim Rectangular Table</t>
  </si>
  <si>
    <t>Max Engle</t>
  </si>
  <si>
    <t>Xerox 188</t>
  </si>
  <si>
    <t>George Zrebassa</t>
  </si>
  <si>
    <t>Xerox 1888</t>
  </si>
  <si>
    <t>Acme® Box Cutter Scissors</t>
  </si>
  <si>
    <t>Gary Hansen</t>
  </si>
  <si>
    <t>Pete Armstrong</t>
  </si>
  <si>
    <t>Motorola SB4200 Cable Modem</t>
  </si>
  <si>
    <t>Alejandro Ballentine</t>
  </si>
  <si>
    <t>Lumber Crayons</t>
  </si>
  <si>
    <t>Mark Van Huff</t>
  </si>
  <si>
    <t>Luxo Adjustable Task Clamp Lamp</t>
  </si>
  <si>
    <t>Ken Black</t>
  </si>
  <si>
    <t>Steve Chapman</t>
  </si>
  <si>
    <t>Eldon Advantage® Foldable Chair Mats for Low Pile Carpets</t>
  </si>
  <si>
    <t>Newell 310</t>
  </si>
  <si>
    <t>Park Ridge™ Embossed Executive Business Envelopes</t>
  </si>
  <si>
    <t>Hon GuestStacker Chair</t>
  </si>
  <si>
    <t>Deborah Brumfield</t>
  </si>
  <si>
    <t>Canon PC-428 Personal Copier</t>
  </si>
  <si>
    <t>Prismacolor Color Pencil Set</t>
  </si>
  <si>
    <t>Zoom V.92 USB External Faxmodem</t>
  </si>
  <si>
    <t>Order Status</t>
  </si>
  <si>
    <t>Sales Rep</t>
  </si>
  <si>
    <t>Shipping Mode</t>
  </si>
  <si>
    <t>Product Container</t>
  </si>
  <si>
    <t>Order Priority</t>
  </si>
  <si>
    <t>Final Price</t>
  </si>
  <si>
    <t>Discount</t>
  </si>
  <si>
    <t>Unit Price</t>
  </si>
  <si>
    <t>Order Quantity</t>
  </si>
  <si>
    <t>Product Sub-Category</t>
  </si>
  <si>
    <t>Product Category</t>
  </si>
  <si>
    <t>Customer Segment</t>
  </si>
  <si>
    <t>Customer Name</t>
  </si>
  <si>
    <t>Month Name</t>
  </si>
  <si>
    <t>Order Date</t>
  </si>
  <si>
    <t>Order ID</t>
  </si>
  <si>
    <t>Taxable Income</t>
  </si>
  <si>
    <t>Tax</t>
  </si>
  <si>
    <t>(Rs)</t>
  </si>
  <si>
    <t>Table 1</t>
  </si>
  <si>
    <t>Table 2</t>
  </si>
  <si>
    <t>Table 3</t>
  </si>
  <si>
    <t>EMI Calculation</t>
  </si>
  <si>
    <t>NPV &amp; IRR</t>
  </si>
  <si>
    <t>XNPV</t>
  </si>
  <si>
    <t>XIRR</t>
  </si>
  <si>
    <t>Known Performance</t>
  </si>
  <si>
    <t>Size Of Sales Team</t>
  </si>
  <si>
    <t>FORECAST</t>
  </si>
  <si>
    <t>After a year of trial with online advertising, Marketing Head wants to understand whether advertising online was benfical or not, to take strategic marketing decision for the next year</t>
  </si>
  <si>
    <t>Target for Next Year</t>
  </si>
  <si>
    <t>Sales Team Requirement</t>
  </si>
  <si>
    <t>As a Team Lead, you have been given a Target of 1200000. The Company to open to providing you adidtional salesforce to achieve the Target. What is going to be your salesforce requirement?</t>
  </si>
  <si>
    <t>Cosmetics</t>
  </si>
  <si>
    <t>TRANSPOSE</t>
  </si>
  <si>
    <t>Company 1</t>
  </si>
  <si>
    <t>Company 2</t>
  </si>
  <si>
    <t>Expenses</t>
  </si>
  <si>
    <r>
      <t xml:space="preserve">Amount 
</t>
    </r>
    <r>
      <rPr>
        <b/>
        <i/>
        <sz val="10"/>
        <color theme="1"/>
        <rFont val="Book Antiqua"/>
        <family val="1"/>
      </rPr>
      <t>(Rs Crore)</t>
    </r>
  </si>
  <si>
    <r>
      <t xml:space="preserve">Amount 
</t>
    </r>
    <r>
      <rPr>
        <b/>
        <i/>
        <sz val="10"/>
        <color theme="1"/>
        <rFont val="Book Antiqua"/>
        <family val="1"/>
      </rPr>
      <t>(Rs '000)</t>
    </r>
  </si>
  <si>
    <t>Gross Profit</t>
  </si>
  <si>
    <t>Comparing Two Competitors' Performance</t>
  </si>
  <si>
    <t>FMCG COMPANY - SALES PERFORMANCE DATA</t>
  </si>
  <si>
    <t>Road</t>
  </si>
  <si>
    <t>Amit</t>
  </si>
  <si>
    <t>Completed</t>
  </si>
  <si>
    <t>Rail</t>
  </si>
  <si>
    <t>Air</t>
  </si>
  <si>
    <t>Sohail</t>
  </si>
  <si>
    <t>Raw Material  1</t>
  </si>
  <si>
    <t>Raw Material  2</t>
  </si>
  <si>
    <t>Raw Material  3</t>
  </si>
  <si>
    <t>Raw Material  4</t>
  </si>
  <si>
    <t>FMCG COMPANY - SEGMENTAL REPORTING</t>
  </si>
  <si>
    <t>SHARE PRICE DATA</t>
  </si>
  <si>
    <t>MARKET RESEARCH</t>
  </si>
  <si>
    <t>Text Function</t>
  </si>
  <si>
    <t>Description</t>
  </si>
  <si>
    <t>Example</t>
  </si>
  <si>
    <t>Upper</t>
  </si>
  <si>
    <t>Converts a text into uppercase</t>
  </si>
  <si>
    <t>Lower</t>
  </si>
  <si>
    <t>Converts a text into lowercase</t>
  </si>
  <si>
    <t>Proper</t>
  </si>
  <si>
    <t>Converts a text into First character as capital</t>
  </si>
  <si>
    <t>Left</t>
  </si>
  <si>
    <t>Extracts characters from left</t>
  </si>
  <si>
    <t>Right</t>
  </si>
  <si>
    <t>Extracts characters from right</t>
  </si>
  <si>
    <t>Mid</t>
  </si>
  <si>
    <t>Extracts caracters from middle</t>
  </si>
  <si>
    <t>Concatenate</t>
  </si>
  <si>
    <t>Join text</t>
  </si>
  <si>
    <t>Len</t>
  </si>
  <si>
    <t>Find the length of string</t>
  </si>
  <si>
    <t>forevision</t>
  </si>
  <si>
    <t>excel training</t>
  </si>
  <si>
    <t>TODAY</t>
  </si>
  <si>
    <t>NOW</t>
  </si>
  <si>
    <t>DATE</t>
  </si>
  <si>
    <t>MONTH</t>
  </si>
  <si>
    <t>YEAR</t>
  </si>
  <si>
    <t>EDATE</t>
  </si>
  <si>
    <t>EOMONTH</t>
  </si>
  <si>
    <t>Start of Construction</t>
  </si>
  <si>
    <t>Construction Period (months)</t>
  </si>
  <si>
    <t>Completion date</t>
  </si>
  <si>
    <t>Commercial Production</t>
  </si>
  <si>
    <t>End of First Year of Operations</t>
  </si>
  <si>
    <t>STOCK PRICE ANALYSIS</t>
  </si>
  <si>
    <t>Key Project Dates</t>
  </si>
  <si>
    <t>Sales for Year 2017</t>
  </si>
  <si>
    <t xml:space="preserve">Sales Commission </t>
  </si>
  <si>
    <t>Comission %</t>
  </si>
  <si>
    <t>Sales Executive</t>
  </si>
  <si>
    <t>Sales Performance</t>
  </si>
  <si>
    <t>Comission Rs</t>
  </si>
  <si>
    <t>PRINTING</t>
  </si>
  <si>
    <t>Enter Product Details</t>
  </si>
  <si>
    <t>DATA VALIDATION &amp; PROTECTION</t>
  </si>
  <si>
    <t>Enter Quantity</t>
  </si>
  <si>
    <t>Product Price</t>
  </si>
  <si>
    <t>New Customer Discount</t>
  </si>
  <si>
    <t>2. Sort the data by Product Name, unit of measurement and sales quantity.</t>
  </si>
  <si>
    <t>CAGR Growth</t>
  </si>
  <si>
    <t>Growth Y-o-Y</t>
  </si>
  <si>
    <t>Date of Sale</t>
  </si>
  <si>
    <t>PASTE SPECIAL - OPERATIONS</t>
  </si>
  <si>
    <t>Apply Conditional Formatting based on Order Priority [Critical - Red Colour, High - Yellow Colour]</t>
  </si>
  <si>
    <t>Sort data by Product Category and then by Sales Value</t>
  </si>
  <si>
    <t>Convert Order Date to DD/MM/YY format</t>
  </si>
  <si>
    <t>Product 1</t>
  </si>
  <si>
    <t>Product 2</t>
  </si>
  <si>
    <t>Product 3</t>
  </si>
  <si>
    <t>Product 4</t>
  </si>
  <si>
    <t>Product 5</t>
  </si>
  <si>
    <t>Product 6</t>
  </si>
  <si>
    <t>Product 7</t>
  </si>
  <si>
    <t>High/Low</t>
  </si>
  <si>
    <t>SUMPRODUCT</t>
  </si>
  <si>
    <t>Calculate Sales of the following data set (use SUMIFS)</t>
  </si>
  <si>
    <t>Lookup Customer Name &amp; Final Price for the below orders</t>
  </si>
  <si>
    <t>Oder ID</t>
  </si>
  <si>
    <t>Fill Shipping Mode (Column Q) as per the following conditions [use Nested IF]</t>
  </si>
  <si>
    <t>Low</t>
  </si>
  <si>
    <t>Filter the data on show the following:</t>
  </si>
  <si>
    <t>1. Order Quantity between 25 &amp; 50 (including both)</t>
  </si>
  <si>
    <t>2. Product Container is Small Box and Order Priority is Critical</t>
  </si>
  <si>
    <t>Allocate Sales Rep (Column S) based on following condition [Use VLOOKUP]</t>
  </si>
  <si>
    <t>Sale Rep Name</t>
  </si>
  <si>
    <t>Map Monthy Product Sales</t>
  </si>
  <si>
    <t xml:space="preserve">Create a Pivot Table to understand relation - Customer Segment, Order Priority &amp; Sales </t>
  </si>
  <si>
    <t>Create Pivot Chart for Regionwise Productwise Sales. Create Slicer for Months &amp; Sales Rep</t>
  </si>
  <si>
    <t>CORRELATION</t>
  </si>
  <si>
    <t>STD DEVIATION</t>
  </si>
  <si>
    <t>Soap Powder Box Filling Machine Test Results</t>
  </si>
  <si>
    <t>Test 1</t>
  </si>
  <si>
    <t>Test 2</t>
  </si>
  <si>
    <t>Test 3</t>
  </si>
  <si>
    <t>Test 4</t>
  </si>
  <si>
    <t>STDEV</t>
  </si>
  <si>
    <t>STDEVP</t>
  </si>
  <si>
    <t>Machine 1</t>
  </si>
  <si>
    <t>Machine 2</t>
  </si>
  <si>
    <t>Machine 3</t>
  </si>
  <si>
    <t xml:space="preserve">Company is interested in buying a new machine to pack soap powder. 3 Machines were shortlisted and allowed to run for a day. 4 boxes of produced soap powder were picked at random from each machine. Weight of sample boxes are mentioned below. </t>
  </si>
  <si>
    <t>VAR</t>
  </si>
  <si>
    <t>VARP</t>
  </si>
  <si>
    <t xml:space="preserve">Company is interested in buying a new machine to pack soap powder. 3 Machines were shortlisted and allowed to run for a day. 4 boxes of soap powder were produced from each machine. Weight of sample boxes are mentioned below. </t>
  </si>
  <si>
    <t>ANNOVA</t>
  </si>
  <si>
    <t xml:space="preserve">Below you can find the salaries of people who have a degree in economics, medicine or history.
</t>
  </si>
  <si>
    <t>H0: μ1 = μ2 = μ3</t>
  </si>
  <si>
    <t xml:space="preserve">H1: at least one of the means is different. </t>
  </si>
  <si>
    <t>Economics</t>
  </si>
  <si>
    <t>Medicine</t>
  </si>
  <si>
    <t>History</t>
  </si>
  <si>
    <t>Avg Price</t>
  </si>
  <si>
    <t>Turnover in Lakhs</t>
  </si>
  <si>
    <t>Management wants to see a very specific data table for 1) Technolgy Product for West Region and 2) Office Supplies for North Region. Your Table should include both data [Use Advanced Data Filter]</t>
  </si>
  <si>
    <t>Lookup Customer Name &amp; Final Price for the below orders [Use VLOOKUP with MATCH]</t>
  </si>
  <si>
    <t>BANK 1</t>
  </si>
  <si>
    <t>BANK 2</t>
  </si>
  <si>
    <t>FMCG COMPANY</t>
  </si>
  <si>
    <t xml:space="preserve">Company has a target of achieveing PAT of Rs. 250 Crore in FY 2017. How much % increase in sales is required to achieve the targeted net profit. </t>
  </si>
  <si>
    <t>FY17</t>
  </si>
  <si>
    <t>P 1</t>
  </si>
  <si>
    <t>P 3</t>
  </si>
  <si>
    <t>P 4</t>
  </si>
  <si>
    <t>P 5</t>
  </si>
  <si>
    <t>P2</t>
  </si>
  <si>
    <t>Revenue</t>
  </si>
  <si>
    <t>Revenue Range</t>
  </si>
  <si>
    <t>500000+</t>
  </si>
  <si>
    <t>10500 42856 Joe  Majestic 30 25 750</t>
  </si>
  <si>
    <t>10501 42856 Moe  Majestic 30 9 270</t>
  </si>
  <si>
    <t>10501 42856 Moe  Quad 32 21 672</t>
  </si>
  <si>
    <t>10501 42857 Moe  Alpine 22 7 154</t>
  </si>
  <si>
    <t>10501 42857 Moe  Carlota 25 11 275</t>
  </si>
  <si>
    <t>10502 42857 Moe  Majestic 30 5 150</t>
  </si>
  <si>
    <t>10502 42857 Moe  Carlota 25 25 625</t>
  </si>
  <si>
    <t>10503 42858 Chin  Carlota 25 21 525</t>
  </si>
  <si>
    <t>10503 42858 Chin  Alpine 22 16 352</t>
  </si>
  <si>
    <t>10503 42858 Chin  Quad 32 4 128</t>
  </si>
  <si>
    <t>10503 42858 Chin  Majestic 30 18 540</t>
  </si>
  <si>
    <t>10504 42859 Moe  Quad 32 8 256</t>
  </si>
  <si>
    <t>10505 42860 Joe  Quad 32 17 544</t>
  </si>
  <si>
    <t>10505 42860 Joe  Majestic 30 12 360</t>
  </si>
  <si>
    <t>10506 42861 Joe  Alpine 22 9 198</t>
  </si>
  <si>
    <t>10506 42861 Joe  Carlota 25 13 325</t>
  </si>
  <si>
    <t>10507 42862 Joe  Bellen 23 7 161</t>
  </si>
  <si>
    <t>10507 42862 Joe  Alpine 22 11 242</t>
  </si>
  <si>
    <t>10507 42862 Joe  Majestic 30 15 450</t>
  </si>
  <si>
    <t>10507 42862 Joe  Carlota 25 16 400</t>
  </si>
  <si>
    <t>10505 42860 Joe  Bellen 23 21 483</t>
  </si>
  <si>
    <t>10505 42860 Joe  Carlota 25 8 200</t>
  </si>
  <si>
    <t>10504 42859 Moe  Bellen 23 17 391</t>
  </si>
  <si>
    <t>ROUND</t>
  </si>
  <si>
    <t>Average Cost</t>
  </si>
  <si>
    <t xml:space="preserve"> </t>
  </si>
  <si>
    <t>Upto 250,000</t>
  </si>
  <si>
    <t>250,001 - 500,000</t>
  </si>
  <si>
    <t>500,001 - 1,000,000</t>
  </si>
  <si>
    <t>More than 1,000,000</t>
  </si>
  <si>
    <t>AND</t>
  </si>
  <si>
    <t>OR</t>
  </si>
  <si>
    <t>INDEX</t>
  </si>
  <si>
    <t>MATCH</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</si>
</sst>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4" formatCode="_(&quot;$&quot;* #,##0.00_);_(&quot;$&quot;* \(#,##0.00\);_(&quot;$&quot;* &quot;-&quot;??_);_(@_)"/>
    <numFmt numFmtId="43" formatCode="_(* #,##0.00_);_(* \(#,##0.00\);_(* &quot;-&quot;??_);_(@_)"/>
    <numFmt numFmtId="164" formatCode="&quot;₹&quot;\ #,##0.00;[Red]&quot;₹&quot;\ \-#,##0.00"/>
    <numFmt numFmtId="165" formatCode="_ * #,##0.00_ ;_ * \-#,##0.00_ ;_ * &quot;-&quot;??_ ;_ @_ "/>
    <numFmt numFmtId="166" formatCode="dd/mm/yyyy;@"/>
    <numFmt numFmtId="167" formatCode="#,##0.0;[Red]\(#,##0.0\)"/>
    <numFmt numFmtId="168" formatCode="m/d/yy;@"/>
    <numFmt numFmtId="169" formatCode="[$-409]d/mmm/yy;@"/>
    <numFmt numFmtId="170" formatCode="_ * #,##0_ ;_ * \-#,##0_ ;_ * &quot;-&quot;??_ ;_ @_ "/>
    <numFmt numFmtId="171" formatCode="#,##0_ ;\-#,##0\ "/>
    <numFmt numFmtId="172" formatCode="[$-409]mmm\-yy;@"/>
    <numFmt numFmtId="173" formatCode="0_ ;\-0\ "/>
    <numFmt numFmtId="174" formatCode="[$-409]d/mmm;@"/>
    <numFmt numFmtId="175" formatCode="#,##0.0_ ;\-#,##0.0\ "/>
    <numFmt numFmtId="176" formatCode="0.0%"/>
    <numFmt numFmtId="177" formatCode="_(* #,##0_);_(* \(#,##0\);_(* &quot;-&quot;??_);_(@_)"/>
    <numFmt numFmtId="178" formatCode="_(* #,##0.0_);_(* \(#,##0.0\);_(* &quot;-&quot;??_);_(@_)"/>
    <numFmt numFmtId="179" formatCode="[$-409]d\-mmm\-yy;@"/>
    <numFmt numFmtId="182" formatCode="0;[Red]0"/>
    <numFmt numFmtId="183" formatCode="[$-409]d\-mmm\-yyyy;@"/>
    <numFmt numFmtId="184" formatCode="#,##0.00;[Red]#,##0.00"/>
    <numFmt numFmtId="185" formatCode="dd/mm/yy;@"/>
  </numFmts>
  <fonts count="27" x14ac:knownFonts="1">
    <font>
      <sz val="11"/>
      <color theme="1"/>
      <name val="Calibri"/>
      <family val="2"/>
      <scheme val="minor"/>
    </font>
    <font>
      <u/>
      <sz val="11"/>
      <color theme="10"/>
      <name val="Calibri"/>
      <family val="2"/>
    </font>
    <font>
      <b/>
      <sz val="11"/>
      <color theme="1"/>
      <name val="Calibri"/>
      <family val="2"/>
      <scheme val="minor"/>
    </font>
    <font>
      <sz val="10"/>
      <name val="Arial"/>
      <family val="2"/>
    </font>
    <font>
      <sz val="11"/>
      <color theme="1"/>
      <name val="Calibri"/>
      <family val="2"/>
      <scheme val="minor"/>
    </font>
    <font>
      <sz val="11"/>
      <color theme="1"/>
      <name val="Book Antiqua"/>
      <family val="1"/>
    </font>
    <font>
      <sz val="10"/>
      <color theme="1"/>
      <name val="Book Antiqua"/>
      <family val="1"/>
    </font>
    <font>
      <b/>
      <sz val="10"/>
      <color theme="1"/>
      <name val="Book Antiqua"/>
      <family val="1"/>
    </font>
    <font>
      <b/>
      <sz val="10"/>
      <name val="Book Antiqua"/>
      <family val="1"/>
    </font>
    <font>
      <sz val="10"/>
      <name val="Book Antiqua"/>
      <family val="1"/>
    </font>
    <font>
      <b/>
      <sz val="10"/>
      <color theme="0"/>
      <name val="Book Antiqua"/>
      <family val="1"/>
    </font>
    <font>
      <i/>
      <sz val="10"/>
      <color theme="1"/>
      <name val="Book Antiqua"/>
      <family val="1"/>
    </font>
    <font>
      <sz val="11"/>
      <name val="Book Antiqua"/>
      <family val="1"/>
    </font>
    <font>
      <b/>
      <sz val="11"/>
      <name val="Book Antiqua"/>
      <family val="1"/>
    </font>
    <font>
      <b/>
      <sz val="11"/>
      <color theme="1"/>
      <name val="Book Antiqua"/>
      <family val="1"/>
    </font>
    <font>
      <b/>
      <sz val="10"/>
      <color rgb="FFFF0000"/>
      <name val="Book Antiqua"/>
      <family val="1"/>
    </font>
    <font>
      <b/>
      <sz val="10"/>
      <color theme="6"/>
      <name val="Book Antiqua"/>
      <family val="1"/>
    </font>
    <font>
      <b/>
      <sz val="10"/>
      <color theme="9" tint="-0.249977111117893"/>
      <name val="Book Antiqua"/>
      <family val="1"/>
    </font>
    <font>
      <b/>
      <sz val="11"/>
      <color theme="0"/>
      <name val="Calibri"/>
      <family val="2"/>
      <scheme val="minor"/>
    </font>
    <font>
      <sz val="11"/>
      <name val="Calibri"/>
      <family val="2"/>
      <scheme val="minor"/>
    </font>
    <font>
      <b/>
      <sz val="10"/>
      <name val="MS Sans Serif"/>
      <family val="2"/>
    </font>
    <font>
      <b/>
      <sz val="11"/>
      <color theme="0"/>
      <name val="Book Antiqua"/>
      <family val="1"/>
    </font>
    <font>
      <b/>
      <i/>
      <sz val="10"/>
      <color theme="1"/>
      <name val="Book Antiqua"/>
      <family val="1"/>
    </font>
    <font>
      <sz val="11"/>
      <color indexed="12"/>
      <name val="Book Antiqua"/>
      <family val="1"/>
    </font>
    <font>
      <sz val="11"/>
      <color theme="0"/>
      <name val="Calibri"/>
      <family val="2"/>
      <scheme val="minor"/>
    </font>
    <font>
      <sz val="9"/>
      <color indexed="81"/>
      <name val="Tahoma"/>
      <family val="2"/>
    </font>
    <font>
      <b/>
      <sz val="9"/>
      <color indexed="81"/>
      <name val="Tahoma"/>
      <family val="2"/>
    </font>
  </fonts>
  <fills count="18">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rgb="FFFFFF00"/>
        <bgColor indexed="64"/>
      </patternFill>
    </fill>
    <fill>
      <patternFill patternType="solid">
        <fgColor theme="5" tint="0.79998168889431442"/>
        <bgColor indexed="64"/>
      </patternFill>
    </fill>
    <fill>
      <patternFill patternType="solid">
        <fgColor indexed="22"/>
      </patternFill>
    </fill>
    <fill>
      <patternFill patternType="solid">
        <fgColor indexed="26"/>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0C0C0"/>
        <bgColor indexed="64"/>
      </patternFill>
    </fill>
    <fill>
      <patternFill patternType="solid">
        <fgColor rgb="FF0000FF"/>
        <bgColor indexed="64"/>
      </patternFill>
    </fill>
  </fills>
  <borders count="4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22"/>
      </bottom>
      <diagonal/>
    </border>
    <border>
      <left/>
      <right style="thin">
        <color indexed="64"/>
      </right>
      <top style="thin">
        <color indexed="64"/>
      </top>
      <bottom style="thin">
        <color indexed="22"/>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4">
    <xf numFmtId="0" fontId="0" fillId="0" borderId="0"/>
    <xf numFmtId="0" fontId="1" fillId="0" borderId="0" applyNumberFormat="0" applyFill="0" applyBorder="0" applyAlignment="0" applyProtection="0">
      <alignment vertical="top"/>
      <protection locked="0"/>
    </xf>
    <xf numFmtId="0" fontId="3" fillId="0" borderId="0"/>
    <xf numFmtId="9" fontId="4" fillId="0" borderId="0" applyFont="0" applyFill="0" applyBorder="0" applyAlignment="0" applyProtection="0"/>
    <xf numFmtId="0" fontId="3" fillId="0" borderId="0"/>
    <xf numFmtId="0" fontId="3" fillId="0" borderId="0"/>
    <xf numFmtId="165" fontId="4" fillId="0" borderId="0" applyFont="0" applyFill="0" applyBorder="0" applyAlignment="0" applyProtection="0"/>
    <xf numFmtId="43" fontId="4" fillId="0" borderId="0" applyFont="0" applyFill="0" applyBorder="0" applyAlignment="0" applyProtection="0"/>
    <xf numFmtId="0" fontId="4" fillId="0" borderId="0"/>
    <xf numFmtId="43" fontId="3" fillId="0" borderId="0" applyFont="0" applyFill="0" applyBorder="0" applyAlignment="0" applyProtection="0"/>
    <xf numFmtId="0" fontId="1" fillId="0" borderId="0" applyNumberFormat="0" applyFill="0" applyBorder="0" applyAlignment="0" applyProtection="0">
      <alignment vertical="top"/>
      <protection locked="0"/>
    </xf>
    <xf numFmtId="9" fontId="4" fillId="0" borderId="0" applyFont="0" applyFill="0" applyBorder="0" applyAlignment="0" applyProtection="0"/>
    <xf numFmtId="0" fontId="3" fillId="11" borderId="0" applyNumberFormat="0" applyFont="0" applyBorder="0" applyAlignment="0" applyProtection="0"/>
    <xf numFmtId="0" fontId="3" fillId="12" borderId="0" applyNumberFormat="0" applyFont="0" applyBorder="0" applyAlignment="0" applyProtection="0"/>
  </cellStyleXfs>
  <cellXfs count="538">
    <xf numFmtId="0" fontId="0" fillId="0" borderId="0" xfId="0"/>
    <xf numFmtId="0" fontId="0" fillId="0" borderId="0" xfId="0" applyBorder="1"/>
    <xf numFmtId="14" fontId="5" fillId="0" borderId="0" xfId="0" applyNumberFormat="1" applyFont="1"/>
    <xf numFmtId="3" fontId="6" fillId="0" borderId="12" xfId="0" applyNumberFormat="1" applyFont="1" applyBorder="1"/>
    <xf numFmtId="0" fontId="6" fillId="0" borderId="12" xfId="0" applyFont="1" applyBorder="1"/>
    <xf numFmtId="0" fontId="6" fillId="0" borderId="26" xfId="0" applyFont="1" applyBorder="1"/>
    <xf numFmtId="0" fontId="5" fillId="0" borderId="0" xfId="0" applyFont="1" applyAlignment="1">
      <alignment wrapText="1"/>
    </xf>
    <xf numFmtId="0" fontId="6" fillId="0" borderId="7" xfId="0" applyFont="1" applyBorder="1"/>
    <xf numFmtId="0" fontId="9" fillId="0" borderId="0" xfId="4" applyFont="1"/>
    <xf numFmtId="4" fontId="9" fillId="0" borderId="0" xfId="4" applyNumberFormat="1" applyFont="1"/>
    <xf numFmtId="0" fontId="9" fillId="0" borderId="0" xfId="4" applyFont="1" applyAlignment="1">
      <alignment horizontal="center"/>
    </xf>
    <xf numFmtId="166" fontId="9" fillId="0" borderId="0" xfId="4" applyNumberFormat="1" applyFont="1" applyAlignment="1">
      <alignment horizontal="center"/>
    </xf>
    <xf numFmtId="0" fontId="9" fillId="0" borderId="0" xfId="4" applyFont="1" applyBorder="1"/>
    <xf numFmtId="166" fontId="9" fillId="0" borderId="0" xfId="4" applyNumberFormat="1" applyFont="1" applyBorder="1" applyAlignment="1">
      <alignment horizontal="center"/>
    </xf>
    <xf numFmtId="0" fontId="6" fillId="0" borderId="0" xfId="0" applyFont="1"/>
    <xf numFmtId="0" fontId="6" fillId="0" borderId="0" xfId="0" applyFont="1" applyAlignment="1">
      <alignment horizontal="center"/>
    </xf>
    <xf numFmtId="3" fontId="6" fillId="0" borderId="12" xfId="0" applyNumberFormat="1" applyFont="1" applyBorder="1" applyAlignment="1"/>
    <xf numFmtId="0" fontId="6" fillId="0" borderId="5" xfId="0" applyFont="1" applyBorder="1"/>
    <xf numFmtId="0" fontId="6" fillId="0" borderId="0" xfId="0" applyFont="1" applyBorder="1"/>
    <xf numFmtId="0" fontId="6" fillId="0" borderId="4" xfId="0" applyFont="1" applyBorder="1"/>
    <xf numFmtId="0" fontId="6" fillId="0" borderId="3" xfId="0" applyFont="1" applyBorder="1"/>
    <xf numFmtId="0" fontId="6" fillId="0" borderId="2" xfId="0" applyFont="1" applyBorder="1"/>
    <xf numFmtId="0" fontId="0" fillId="0" borderId="19" xfId="0" applyBorder="1"/>
    <xf numFmtId="0" fontId="6" fillId="0" borderId="0" xfId="0" applyFont="1" applyAlignment="1">
      <alignment vertical="top" wrapText="1"/>
    </xf>
    <xf numFmtId="0" fontId="7" fillId="0" borderId="12" xfId="0" applyFont="1" applyBorder="1"/>
    <xf numFmtId="3" fontId="6" fillId="0" borderId="0" xfId="0" applyNumberFormat="1" applyFont="1"/>
    <xf numFmtId="9" fontId="6" fillId="3" borderId="12" xfId="0" applyNumberFormat="1" applyFont="1" applyFill="1" applyBorder="1" applyAlignment="1">
      <alignment horizontal="center"/>
    </xf>
    <xf numFmtId="9" fontId="6" fillId="4" borderId="12" xfId="0" applyNumberFormat="1" applyFont="1" applyFill="1" applyBorder="1" applyAlignment="1">
      <alignment horizontal="center"/>
    </xf>
    <xf numFmtId="9" fontId="6" fillId="5" borderId="12" xfId="0" applyNumberFormat="1" applyFont="1" applyFill="1" applyBorder="1" applyAlignment="1">
      <alignment horizontal="center"/>
    </xf>
    <xf numFmtId="0" fontId="0" fillId="0" borderId="20" xfId="0" applyBorder="1"/>
    <xf numFmtId="0" fontId="2" fillId="0" borderId="0" xfId="0" applyFont="1"/>
    <xf numFmtId="170" fontId="0" fillId="0" borderId="0" xfId="6" applyNumberFormat="1" applyFont="1" applyBorder="1"/>
    <xf numFmtId="167" fontId="6" fillId="0" borderId="12" xfId="0" applyNumberFormat="1" applyFont="1" applyFill="1" applyBorder="1"/>
    <xf numFmtId="0" fontId="5" fillId="0" borderId="0" xfId="0" applyFont="1" applyBorder="1"/>
    <xf numFmtId="0" fontId="9" fillId="0" borderId="12" xfId="4" applyFont="1" applyBorder="1" applyAlignment="1">
      <alignment horizontal="right"/>
    </xf>
    <xf numFmtId="1" fontId="9" fillId="0" borderId="12" xfId="4" applyNumberFormat="1" applyFont="1" applyBorder="1" applyAlignment="1">
      <alignment horizontal="right"/>
    </xf>
    <xf numFmtId="0" fontId="7" fillId="0" borderId="0" xfId="0" applyFont="1"/>
    <xf numFmtId="1" fontId="6" fillId="0" borderId="0" xfId="0" applyNumberFormat="1" applyFont="1"/>
    <xf numFmtId="1" fontId="6" fillId="0" borderId="0" xfId="0" applyNumberFormat="1" applyFont="1" applyBorder="1" applyAlignment="1">
      <alignment horizontal="center"/>
    </xf>
    <xf numFmtId="2" fontId="6" fillId="0" borderId="0" xfId="0" applyNumberFormat="1" applyFont="1"/>
    <xf numFmtId="10" fontId="6" fillId="0" borderId="0" xfId="3" applyNumberFormat="1" applyFont="1" applyBorder="1" applyAlignment="1">
      <alignment horizontal="center"/>
    </xf>
    <xf numFmtId="0" fontId="7" fillId="0" borderId="0" xfId="0" applyFont="1" applyAlignment="1"/>
    <xf numFmtId="9" fontId="6" fillId="0" borderId="0" xfId="0" applyNumberFormat="1" applyFont="1" applyBorder="1"/>
    <xf numFmtId="2" fontId="6" fillId="0" borderId="0" xfId="0" applyNumberFormat="1" applyFont="1" applyBorder="1"/>
    <xf numFmtId="0" fontId="6" fillId="0" borderId="5" xfId="0" applyNumberFormat="1" applyFont="1" applyBorder="1"/>
    <xf numFmtId="9" fontId="6" fillId="0" borderId="12" xfId="0" applyNumberFormat="1" applyFont="1" applyBorder="1"/>
    <xf numFmtId="171" fontId="6" fillId="0" borderId="12" xfId="0" applyNumberFormat="1" applyFont="1" applyBorder="1"/>
    <xf numFmtId="3" fontId="7" fillId="0" borderId="0" xfId="0" applyNumberFormat="1" applyFont="1"/>
    <xf numFmtId="1" fontId="6" fillId="0" borderId="12" xfId="0" applyNumberFormat="1" applyFont="1" applyBorder="1" applyAlignment="1">
      <alignment horizontal="right"/>
    </xf>
    <xf numFmtId="0" fontId="6" fillId="0" borderId="12" xfId="0" applyNumberFormat="1" applyFont="1" applyBorder="1" applyAlignment="1">
      <alignment horizontal="right"/>
    </xf>
    <xf numFmtId="0" fontId="0" fillId="0" borderId="0" xfId="0"/>
    <xf numFmtId="0" fontId="0" fillId="0" borderId="0" xfId="0" applyBorder="1" applyAlignment="1"/>
    <xf numFmtId="0" fontId="9" fillId="0" borderId="12" xfId="4" applyFont="1" applyBorder="1" applyAlignment="1">
      <alignment horizontal="center"/>
    </xf>
    <xf numFmtId="166" fontId="9" fillId="0" borderId="12" xfId="4" applyNumberFormat="1" applyFont="1" applyBorder="1" applyAlignment="1">
      <alignment horizontal="center"/>
    </xf>
    <xf numFmtId="0" fontId="9" fillId="0" borderId="12" xfId="4" applyFont="1" applyBorder="1"/>
    <xf numFmtId="4" fontId="9" fillId="0" borderId="12" xfId="4" applyNumberFormat="1" applyFont="1" applyBorder="1"/>
    <xf numFmtId="0" fontId="5" fillId="0" borderId="0" xfId="0" applyFont="1"/>
    <xf numFmtId="0" fontId="9" fillId="0" borderId="15" xfId="2" applyFont="1" applyBorder="1" applyAlignment="1">
      <alignment wrapText="1"/>
    </xf>
    <xf numFmtId="0" fontId="9" fillId="0" borderId="16" xfId="2" applyFont="1" applyBorder="1" applyAlignment="1">
      <alignment wrapText="1"/>
    </xf>
    <xf numFmtId="0" fontId="9" fillId="0" borderId="17" xfId="2" applyFont="1" applyBorder="1" applyAlignment="1">
      <alignment wrapText="1"/>
    </xf>
    <xf numFmtId="0" fontId="9" fillId="0" borderId="18" xfId="2" applyFont="1" applyBorder="1" applyAlignment="1">
      <alignment wrapText="1"/>
    </xf>
    <xf numFmtId="0" fontId="9" fillId="0" borderId="19" xfId="2" applyFont="1" applyBorder="1" applyAlignment="1">
      <alignment wrapText="1"/>
    </xf>
    <xf numFmtId="0" fontId="9" fillId="0" borderId="20" xfId="2" applyFont="1" applyBorder="1" applyAlignment="1">
      <alignment wrapText="1"/>
    </xf>
    <xf numFmtId="0" fontId="9" fillId="0" borderId="21" xfId="2" applyFont="1" applyBorder="1" applyAlignment="1">
      <alignment wrapText="1"/>
    </xf>
    <xf numFmtId="0" fontId="9" fillId="0" borderId="16" xfId="2" applyFont="1" applyBorder="1" applyAlignment="1"/>
    <xf numFmtId="0" fontId="9" fillId="0" borderId="18" xfId="2" applyFont="1" applyBorder="1" applyAlignment="1"/>
    <xf numFmtId="0" fontId="9" fillId="0" borderId="15" xfId="2" applyFont="1" applyBorder="1" applyAlignment="1"/>
    <xf numFmtId="0" fontId="9" fillId="0" borderId="17" xfId="2" applyFont="1" applyBorder="1" applyAlignment="1"/>
    <xf numFmtId="169" fontId="7" fillId="0" borderId="12" xfId="0" applyNumberFormat="1" applyFont="1" applyBorder="1" applyAlignment="1">
      <alignment horizontal="left"/>
    </xf>
    <xf numFmtId="171" fontId="7" fillId="0" borderId="12" xfId="0" applyNumberFormat="1" applyFont="1" applyBorder="1"/>
    <xf numFmtId="0" fontId="6" fillId="0" borderId="0" xfId="0" applyFont="1" applyFill="1" applyBorder="1" applyAlignment="1"/>
    <xf numFmtId="2" fontId="6" fillId="0" borderId="0" xfId="0" applyNumberFormat="1" applyFont="1" applyAlignment="1">
      <alignment horizontal="center"/>
    </xf>
    <xf numFmtId="2" fontId="7" fillId="0" borderId="0" xfId="0" applyNumberFormat="1" applyFont="1" applyAlignment="1">
      <alignment horizontal="center"/>
    </xf>
    <xf numFmtId="168" fontId="6" fillId="0" borderId="4" xfId="0" applyNumberFormat="1" applyFont="1" applyBorder="1" applyAlignment="1">
      <alignment horizontal="center"/>
    </xf>
    <xf numFmtId="10" fontId="6" fillId="0" borderId="0" xfId="3" applyNumberFormat="1" applyFont="1" applyAlignment="1">
      <alignment horizontal="center"/>
    </xf>
    <xf numFmtId="2" fontId="6" fillId="0" borderId="0" xfId="3" applyNumberFormat="1" applyFont="1" applyAlignment="1">
      <alignment horizontal="center"/>
    </xf>
    <xf numFmtId="1" fontId="6" fillId="0" borderId="0" xfId="3" applyNumberFormat="1" applyFont="1" applyAlignment="1">
      <alignment horizontal="center"/>
    </xf>
    <xf numFmtId="1" fontId="7" fillId="0" borderId="0" xfId="0" applyNumberFormat="1" applyFont="1" applyBorder="1" applyAlignment="1">
      <alignment horizontal="center"/>
    </xf>
    <xf numFmtId="0" fontId="7" fillId="0" borderId="0" xfId="0" applyFont="1" applyBorder="1" applyAlignment="1">
      <alignment horizontal="left"/>
    </xf>
    <xf numFmtId="14" fontId="6" fillId="0" borderId="12" xfId="0" applyNumberFormat="1" applyFont="1" applyBorder="1"/>
    <xf numFmtId="0" fontId="7" fillId="6" borderId="12" xfId="0" applyFont="1" applyFill="1" applyBorder="1" applyAlignment="1">
      <alignment vertical="center" wrapText="1"/>
    </xf>
    <xf numFmtId="0" fontId="7" fillId="6" borderId="12" xfId="0" applyFont="1" applyFill="1" applyBorder="1" applyAlignment="1">
      <alignment horizontal="center" vertical="center" wrapText="1"/>
    </xf>
    <xf numFmtId="0" fontId="7" fillId="6" borderId="12" xfId="0" applyFont="1" applyFill="1" applyBorder="1"/>
    <xf numFmtId="0" fontId="0" fillId="0" borderId="12" xfId="0" applyBorder="1"/>
    <xf numFmtId="0" fontId="11" fillId="0" borderId="12" xfId="0" applyFont="1" applyFill="1" applyBorder="1"/>
    <xf numFmtId="0" fontId="2" fillId="0" borderId="12" xfId="0" applyFont="1" applyBorder="1"/>
    <xf numFmtId="9" fontId="6" fillId="0" borderId="12" xfId="3" applyFont="1" applyBorder="1"/>
    <xf numFmtId="0" fontId="2" fillId="6" borderId="12" xfId="0" applyFont="1" applyFill="1" applyBorder="1" applyAlignment="1">
      <alignment horizontal="center"/>
    </xf>
    <xf numFmtId="0" fontId="6" fillId="0" borderId="0" xfId="0" applyFont="1" applyFill="1"/>
    <xf numFmtId="0" fontId="7" fillId="6" borderId="12" xfId="0" applyFont="1" applyFill="1" applyBorder="1" applyAlignment="1">
      <alignment horizontal="left"/>
    </xf>
    <xf numFmtId="0" fontId="8" fillId="6" borderId="12" xfId="0" applyFont="1" applyFill="1" applyBorder="1" applyAlignment="1">
      <alignment horizontal="center" vertical="center" wrapText="1"/>
    </xf>
    <xf numFmtId="1" fontId="6" fillId="0" borderId="12" xfId="0" applyNumberFormat="1" applyFont="1" applyBorder="1" applyAlignment="1">
      <alignment horizontal="center"/>
    </xf>
    <xf numFmtId="0" fontId="6" fillId="0" borderId="12" xfId="0" applyFont="1" applyBorder="1" applyAlignment="1"/>
    <xf numFmtId="9" fontId="0" fillId="0" borderId="12" xfId="7" applyNumberFormat="1" applyFont="1" applyBorder="1" applyAlignment="1">
      <alignment vertical="center"/>
    </xf>
    <xf numFmtId="0" fontId="7" fillId="6" borderId="12" xfId="0" applyFont="1" applyFill="1" applyBorder="1" applyAlignment="1">
      <alignment horizontal="left" vertical="center" wrapText="1"/>
    </xf>
    <xf numFmtId="0" fontId="8" fillId="6" borderId="12" xfId="4" applyFont="1" applyFill="1" applyBorder="1" applyAlignment="1">
      <alignment horizontal="center"/>
    </xf>
    <xf numFmtId="14" fontId="8" fillId="6" borderId="12" xfId="4" applyNumberFormat="1" applyFont="1" applyFill="1" applyBorder="1" applyAlignment="1">
      <alignment horizontal="center"/>
    </xf>
    <xf numFmtId="49" fontId="8" fillId="6" borderId="12" xfId="4" applyNumberFormat="1" applyFont="1" applyFill="1" applyBorder="1" applyAlignment="1">
      <alignment horizontal="center"/>
    </xf>
    <xf numFmtId="4" fontId="8" fillId="6" borderId="12" xfId="4" applyNumberFormat="1" applyFont="1" applyFill="1" applyBorder="1" applyAlignment="1">
      <alignment horizontal="center"/>
    </xf>
    <xf numFmtId="0" fontId="5" fillId="0" borderId="0" xfId="0" applyNumberFormat="1" applyFont="1" applyBorder="1"/>
    <xf numFmtId="0" fontId="5" fillId="0" borderId="0" xfId="0" applyFont="1" applyFill="1" applyBorder="1"/>
    <xf numFmtId="0" fontId="6" fillId="0" borderId="0" xfId="0" applyFont="1" applyBorder="1" applyAlignment="1"/>
    <xf numFmtId="0" fontId="5" fillId="0" borderId="12" xfId="0" applyFont="1" applyBorder="1"/>
    <xf numFmtId="2" fontId="7" fillId="0" borderId="0" xfId="3" applyNumberFormat="1" applyFont="1" applyAlignment="1">
      <alignment horizontal="left"/>
    </xf>
    <xf numFmtId="0" fontId="6" fillId="2" borderId="0" xfId="0" applyFont="1" applyFill="1"/>
    <xf numFmtId="172" fontId="7" fillId="0" borderId="12" xfId="0" applyNumberFormat="1" applyFont="1" applyBorder="1" applyAlignment="1">
      <alignment horizontal="center"/>
    </xf>
    <xf numFmtId="43" fontId="6" fillId="0" borderId="12" xfId="7" applyFont="1" applyBorder="1"/>
    <xf numFmtId="0" fontId="0" fillId="0" borderId="0" xfId="0" applyFill="1"/>
    <xf numFmtId="0" fontId="8" fillId="6" borderId="30" xfId="0" applyFont="1" applyFill="1" applyBorder="1"/>
    <xf numFmtId="0" fontId="8" fillId="6" borderId="29" xfId="0" applyFont="1" applyFill="1" applyBorder="1" applyAlignment="1">
      <alignment horizontal="center"/>
    </xf>
    <xf numFmtId="0" fontId="8" fillId="6" borderId="28" xfId="0" applyFont="1" applyFill="1" applyBorder="1" applyAlignment="1">
      <alignment horizontal="center"/>
    </xf>
    <xf numFmtId="0" fontId="7" fillId="0" borderId="27" xfId="0" applyFont="1" applyBorder="1"/>
    <xf numFmtId="167" fontId="6" fillId="0" borderId="25" xfId="0" applyNumberFormat="1" applyFont="1" applyBorder="1"/>
    <xf numFmtId="167" fontId="6" fillId="0" borderId="33" xfId="0" applyNumberFormat="1" applyFont="1" applyBorder="1"/>
    <xf numFmtId="167" fontId="6" fillId="0" borderId="12" xfId="0" applyNumberFormat="1" applyFont="1" applyBorder="1"/>
    <xf numFmtId="167" fontId="6" fillId="0" borderId="34" xfId="0" applyNumberFormat="1" applyFont="1" applyBorder="1"/>
    <xf numFmtId="173" fontId="0" fillId="0" borderId="0" xfId="0" applyNumberFormat="1"/>
    <xf numFmtId="9" fontId="0" fillId="0" borderId="0" xfId="0" applyNumberFormat="1"/>
    <xf numFmtId="0" fontId="7" fillId="0" borderId="26" xfId="0" applyFont="1" applyBorder="1"/>
    <xf numFmtId="167" fontId="7" fillId="0" borderId="12" xfId="0" applyNumberFormat="1" applyFont="1" applyBorder="1"/>
    <xf numFmtId="167" fontId="7" fillId="0" borderId="34" xfId="0" applyNumberFormat="1" applyFont="1" applyBorder="1"/>
    <xf numFmtId="167" fontId="7" fillId="0" borderId="36" xfId="0" applyNumberFormat="1" applyFont="1" applyBorder="1"/>
    <xf numFmtId="0" fontId="7" fillId="0" borderId="0" xfId="0" applyFont="1" applyBorder="1"/>
    <xf numFmtId="167" fontId="7" fillId="0" borderId="0" xfId="0" applyNumberFormat="1" applyFont="1" applyBorder="1"/>
    <xf numFmtId="174" fontId="6" fillId="0" borderId="12" xfId="0" applyNumberFormat="1" applyFont="1" applyBorder="1" applyAlignment="1">
      <alignment horizontal="center"/>
    </xf>
    <xf numFmtId="169" fontId="6" fillId="0" borderId="12" xfId="0" applyNumberFormat="1" applyFont="1" applyBorder="1" applyAlignment="1">
      <alignment horizontal="center"/>
    </xf>
    <xf numFmtId="169" fontId="7" fillId="6" borderId="12" xfId="0" applyNumberFormat="1" applyFont="1" applyFill="1" applyBorder="1" applyAlignment="1">
      <alignment horizontal="center"/>
    </xf>
    <xf numFmtId="0" fontId="6" fillId="0" borderId="0" xfId="0" applyFont="1" applyBorder="1" applyAlignment="1">
      <alignment horizontal="center"/>
    </xf>
    <xf numFmtId="0" fontId="7" fillId="6" borderId="12" xfId="0" applyFont="1" applyFill="1" applyBorder="1" applyAlignment="1">
      <alignment horizontal="center"/>
    </xf>
    <xf numFmtId="0" fontId="7" fillId="6" borderId="12" xfId="0" applyFont="1" applyFill="1" applyBorder="1" applyAlignment="1">
      <alignment horizontal="center" vertical="center"/>
    </xf>
    <xf numFmtId="0" fontId="7" fillId="0" borderId="0" xfId="0" applyFont="1" applyAlignment="1">
      <alignment horizontal="center"/>
    </xf>
    <xf numFmtId="0" fontId="6" fillId="0" borderId="12" xfId="0" applyFont="1" applyBorder="1" applyAlignment="1">
      <alignment horizontal="center"/>
    </xf>
    <xf numFmtId="0" fontId="6" fillId="0" borderId="0" xfId="0" applyFont="1" applyAlignment="1">
      <alignment horizontal="left" wrapText="1"/>
    </xf>
    <xf numFmtId="0" fontId="7" fillId="0" borderId="0" xfId="0" applyFont="1" applyBorder="1" applyAlignment="1">
      <alignment horizontal="center"/>
    </xf>
    <xf numFmtId="0" fontId="9" fillId="0" borderId="0" xfId="4" applyFont="1" applyBorder="1" applyAlignment="1">
      <alignment horizontal="center"/>
    </xf>
    <xf numFmtId="1" fontId="6" fillId="0" borderId="0" xfId="0" applyNumberFormat="1" applyFont="1" applyBorder="1" applyAlignment="1">
      <alignment horizontal="right"/>
    </xf>
    <xf numFmtId="0" fontId="0" fillId="0" borderId="12" xfId="0" applyBorder="1" applyAlignment="1">
      <alignment horizontal="center"/>
    </xf>
    <xf numFmtId="1" fontId="7" fillId="0" borderId="0" xfId="0" applyNumberFormat="1" applyFont="1" applyAlignment="1">
      <alignment horizontal="center"/>
    </xf>
    <xf numFmtId="0" fontId="6" fillId="0" borderId="0" xfId="0" applyNumberFormat="1" applyFont="1" applyBorder="1" applyAlignment="1">
      <alignment horizontal="center"/>
    </xf>
    <xf numFmtId="0" fontId="0" fillId="0" borderId="0" xfId="0" applyNumberFormat="1"/>
    <xf numFmtId="9" fontId="6" fillId="0" borderId="0" xfId="3" applyFont="1" applyAlignment="1">
      <alignment horizontal="center"/>
    </xf>
    <xf numFmtId="0" fontId="6" fillId="0" borderId="0" xfId="3" applyNumberFormat="1" applyFont="1" applyAlignment="1">
      <alignment horizontal="center"/>
    </xf>
    <xf numFmtId="2" fontId="0" fillId="0" borderId="0" xfId="0" applyNumberFormat="1"/>
    <xf numFmtId="0" fontId="1" fillId="0" borderId="0" xfId="1" applyAlignment="1" applyProtection="1"/>
    <xf numFmtId="0" fontId="7" fillId="0" borderId="12" xfId="0" applyFont="1" applyBorder="1" applyAlignment="1">
      <alignment horizontal="center"/>
    </xf>
    <xf numFmtId="10" fontId="6" fillId="0" borderId="12" xfId="0" applyNumberFormat="1" applyFont="1" applyBorder="1"/>
    <xf numFmtId="175" fontId="0" fillId="0" borderId="0" xfId="0" applyNumberFormat="1"/>
    <xf numFmtId="167" fontId="6" fillId="9" borderId="12" xfId="0" applyNumberFormat="1" applyFont="1" applyFill="1" applyBorder="1"/>
    <xf numFmtId="167" fontId="6" fillId="0" borderId="0" xfId="0" applyNumberFormat="1" applyFont="1" applyFill="1" applyBorder="1"/>
    <xf numFmtId="9" fontId="0" fillId="0" borderId="0" xfId="3" applyFont="1"/>
    <xf numFmtId="0" fontId="7" fillId="9" borderId="35" xfId="0" applyFont="1" applyFill="1" applyBorder="1"/>
    <xf numFmtId="171" fontId="2" fillId="0" borderId="12" xfId="0" applyNumberFormat="1" applyFont="1" applyBorder="1" applyAlignment="1">
      <alignment horizontal="center"/>
    </xf>
    <xf numFmtId="171" fontId="2" fillId="0" borderId="12" xfId="0" applyNumberFormat="1" applyFont="1" applyBorder="1" applyAlignment="1">
      <alignment horizontal="center" vertical="center"/>
    </xf>
    <xf numFmtId="171" fontId="0" fillId="0" borderId="12" xfId="0" applyNumberFormat="1" applyBorder="1" applyAlignment="1">
      <alignment horizontal="center"/>
    </xf>
    <xf numFmtId="0" fontId="0" fillId="0" borderId="0" xfId="0" quotePrefix="1"/>
    <xf numFmtId="171" fontId="2" fillId="0" borderId="0" xfId="0" applyNumberFormat="1" applyFont="1" applyFill="1" applyBorder="1" applyAlignment="1">
      <alignment horizontal="center" vertical="center"/>
    </xf>
    <xf numFmtId="0" fontId="6" fillId="0" borderId="0" xfId="0" applyFont="1" applyBorder="1" applyAlignment="1">
      <alignment horizontal="center"/>
    </xf>
    <xf numFmtId="0" fontId="7" fillId="6" borderId="12" xfId="0" applyFont="1" applyFill="1" applyBorder="1" applyAlignment="1">
      <alignment horizontal="center"/>
    </xf>
    <xf numFmtId="176" fontId="0" fillId="0" borderId="0" xfId="3" applyNumberFormat="1" applyFont="1"/>
    <xf numFmtId="0" fontId="6" fillId="10" borderId="12" xfId="0" applyFont="1" applyFill="1" applyBorder="1"/>
    <xf numFmtId="9" fontId="6" fillId="10" borderId="12" xfId="0" applyNumberFormat="1" applyFont="1" applyFill="1" applyBorder="1"/>
    <xf numFmtId="0" fontId="9" fillId="0" borderId="4" xfId="4" applyFont="1" applyBorder="1" applyAlignment="1"/>
    <xf numFmtId="0" fontId="9" fillId="0" borderId="0" xfId="4" applyFont="1" applyBorder="1" applyAlignment="1"/>
    <xf numFmtId="0" fontId="9" fillId="0" borderId="38" xfId="4" applyFont="1" applyBorder="1" applyAlignment="1"/>
    <xf numFmtId="0" fontId="9" fillId="0" borderId="20" xfId="4" applyFont="1" applyBorder="1" applyAlignment="1"/>
    <xf numFmtId="0" fontId="7" fillId="6" borderId="14" xfId="0" applyFont="1" applyFill="1" applyBorder="1" applyAlignment="1">
      <alignment horizontal="center"/>
    </xf>
    <xf numFmtId="1" fontId="6" fillId="0" borderId="14" xfId="0" applyNumberFormat="1" applyFont="1" applyBorder="1" applyAlignment="1">
      <alignment horizontal="center"/>
    </xf>
    <xf numFmtId="169" fontId="6" fillId="0" borderId="25" xfId="0" applyNumberFormat="1" applyFont="1" applyBorder="1" applyAlignment="1">
      <alignment horizontal="center"/>
    </xf>
    <xf numFmtId="1" fontId="6" fillId="0" borderId="25" xfId="0" applyNumberFormat="1" applyFont="1" applyBorder="1" applyAlignment="1">
      <alignment horizontal="center"/>
    </xf>
    <xf numFmtId="177" fontId="6" fillId="0" borderId="12" xfId="7" applyNumberFormat="1" applyFont="1" applyBorder="1"/>
    <xf numFmtId="169" fontId="6" fillId="0" borderId="0" xfId="0" applyNumberFormat="1" applyFont="1" applyBorder="1" applyAlignment="1">
      <alignment horizontal="center"/>
    </xf>
    <xf numFmtId="0" fontId="6" fillId="0" borderId="0" xfId="0" applyFont="1" applyFill="1" applyBorder="1"/>
    <xf numFmtId="169" fontId="6" fillId="0" borderId="0" xfId="0" applyNumberFormat="1" applyFont="1" applyFill="1" applyBorder="1" applyAlignment="1">
      <alignment horizontal="left"/>
    </xf>
    <xf numFmtId="169" fontId="6" fillId="0" borderId="0" xfId="0" applyNumberFormat="1" applyFont="1" applyBorder="1" applyAlignment="1">
      <alignment horizontal="left"/>
    </xf>
    <xf numFmtId="169" fontId="6" fillId="0" borderId="0" xfId="0" applyNumberFormat="1" applyFont="1" applyFill="1" applyBorder="1" applyAlignment="1">
      <alignment horizontal="center"/>
    </xf>
    <xf numFmtId="169" fontId="6" fillId="0" borderId="0" xfId="0" applyNumberFormat="1" applyFont="1" applyFill="1" applyBorder="1"/>
    <xf numFmtId="1" fontId="6" fillId="0" borderId="0" xfId="0" applyNumberFormat="1" applyFont="1" applyFill="1" applyBorder="1"/>
    <xf numFmtId="0" fontId="6" fillId="0" borderId="0" xfId="0" applyFont="1" applyBorder="1" applyAlignment="1">
      <alignment horizontal="center"/>
    </xf>
    <xf numFmtId="0" fontId="9" fillId="0" borderId="0" xfId="4" applyFont="1" applyBorder="1" applyAlignment="1">
      <alignment horizontal="center"/>
    </xf>
    <xf numFmtId="0" fontId="6" fillId="0" borderId="12" xfId="0" applyFont="1" applyBorder="1" applyAlignment="1">
      <alignment horizontal="center"/>
    </xf>
    <xf numFmtId="0" fontId="2" fillId="6" borderId="12" xfId="0" applyFont="1" applyFill="1" applyBorder="1"/>
    <xf numFmtId="43" fontId="0" fillId="0" borderId="0" xfId="7" applyFont="1"/>
    <xf numFmtId="0" fontId="7" fillId="10" borderId="12" xfId="0" applyFont="1" applyFill="1" applyBorder="1"/>
    <xf numFmtId="0" fontId="2" fillId="0" borderId="0" xfId="0" applyFont="1" applyAlignment="1">
      <alignment horizontal="center" vertical="center"/>
    </xf>
    <xf numFmtId="0" fontId="6" fillId="0" borderId="12" xfId="0" applyFont="1" applyBorder="1" applyAlignment="1">
      <alignment vertical="center" wrapText="1"/>
    </xf>
    <xf numFmtId="171" fontId="7" fillId="0" borderId="12" xfId="0" applyNumberFormat="1" applyFont="1" applyBorder="1" applyAlignment="1"/>
    <xf numFmtId="178" fontId="6" fillId="0" borderId="12" xfId="7" applyNumberFormat="1" applyFont="1" applyBorder="1"/>
    <xf numFmtId="0" fontId="9" fillId="0" borderId="0" xfId="4"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7" fillId="6" borderId="37" xfId="0" applyFont="1" applyFill="1" applyBorder="1" applyAlignment="1">
      <alignment vertical="center"/>
    </xf>
    <xf numFmtId="0" fontId="7" fillId="0" borderId="0" xfId="0" quotePrefix="1" applyFont="1"/>
    <xf numFmtId="43" fontId="6" fillId="0" borderId="0" xfId="7" applyFont="1" applyBorder="1" applyAlignment="1">
      <alignment horizontal="center"/>
    </xf>
    <xf numFmtId="169" fontId="7" fillId="0" borderId="0" xfId="3" applyNumberFormat="1" applyFont="1" applyAlignment="1">
      <alignment horizontal="left"/>
    </xf>
    <xf numFmtId="172" fontId="6" fillId="0" borderId="0" xfId="0" applyNumberFormat="1" applyFont="1"/>
    <xf numFmtId="43" fontId="6" fillId="0" borderId="0" xfId="7" applyFont="1"/>
    <xf numFmtId="0" fontId="7" fillId="6" borderId="12" xfId="0" applyFont="1" applyFill="1" applyBorder="1" applyAlignment="1">
      <alignment horizontal="center" vertical="center"/>
    </xf>
    <xf numFmtId="0" fontId="6" fillId="0" borderId="0" xfId="0" applyFont="1" applyAlignment="1">
      <alignment horizontal="left" wrapText="1"/>
    </xf>
    <xf numFmtId="0" fontId="7" fillId="6" borderId="13" xfId="0" applyFont="1" applyFill="1" applyBorder="1" applyAlignment="1">
      <alignment horizontal="center" vertical="center" wrapText="1"/>
    </xf>
    <xf numFmtId="0" fontId="7" fillId="6" borderId="21" xfId="0" applyFont="1" applyFill="1" applyBorder="1" applyAlignment="1">
      <alignment horizontal="center" vertical="center" wrapText="1"/>
    </xf>
    <xf numFmtId="0" fontId="7" fillId="6" borderId="21" xfId="0" applyFont="1" applyFill="1" applyBorder="1" applyAlignment="1">
      <alignment horizontal="center" vertical="center"/>
    </xf>
    <xf numFmtId="0" fontId="7" fillId="6" borderId="14" xfId="0" applyFont="1" applyFill="1" applyBorder="1" applyAlignment="1">
      <alignment horizontal="center" vertical="center"/>
    </xf>
    <xf numFmtId="177" fontId="6" fillId="13" borderId="19" xfId="7" applyNumberFormat="1" applyFont="1" applyFill="1" applyBorder="1"/>
    <xf numFmtId="177" fontId="6" fillId="13" borderId="20" xfId="7" applyNumberFormat="1" applyFont="1" applyFill="1" applyBorder="1"/>
    <xf numFmtId="177" fontId="6" fillId="15" borderId="19" xfId="7" applyNumberFormat="1" applyFont="1" applyFill="1" applyBorder="1"/>
    <xf numFmtId="177" fontId="6" fillId="15" borderId="20" xfId="7" applyNumberFormat="1" applyFont="1" applyFill="1" applyBorder="1"/>
    <xf numFmtId="177" fontId="6" fillId="14" borderId="19" xfId="7" applyNumberFormat="1" applyFont="1" applyFill="1" applyBorder="1"/>
    <xf numFmtId="177" fontId="6" fillId="14" borderId="20" xfId="7" applyNumberFormat="1" applyFont="1" applyFill="1" applyBorder="1"/>
    <xf numFmtId="177" fontId="6" fillId="10" borderId="19" xfId="7" applyNumberFormat="1" applyFont="1" applyFill="1" applyBorder="1"/>
    <xf numFmtId="177" fontId="6" fillId="10" borderId="20" xfId="7" applyNumberFormat="1" applyFont="1" applyFill="1" applyBorder="1"/>
    <xf numFmtId="177" fontId="7" fillId="0" borderId="19" xfId="0" applyNumberFormat="1" applyFont="1" applyBorder="1"/>
    <xf numFmtId="177" fontId="7" fillId="0" borderId="20" xfId="0" applyNumberFormat="1" applyFont="1" applyBorder="1"/>
    <xf numFmtId="177" fontId="7" fillId="0" borderId="37" xfId="0" applyNumberFormat="1" applyFont="1" applyBorder="1"/>
    <xf numFmtId="177" fontId="7" fillId="0" borderId="25" xfId="0" applyNumberFormat="1" applyFont="1" applyBorder="1"/>
    <xf numFmtId="0" fontId="7" fillId="6" borderId="13" xfId="0" applyFont="1" applyFill="1" applyBorder="1" applyAlignment="1">
      <alignment horizontal="center" vertical="center"/>
    </xf>
    <xf numFmtId="3" fontId="6" fillId="13" borderId="37" xfId="0" applyNumberFormat="1" applyFont="1" applyFill="1" applyBorder="1" applyAlignment="1">
      <alignment horizontal="center" wrapText="1"/>
    </xf>
    <xf numFmtId="3" fontId="6" fillId="13" borderId="25" xfId="0" applyNumberFormat="1" applyFont="1" applyFill="1" applyBorder="1" applyAlignment="1">
      <alignment horizontal="center" wrapText="1"/>
    </xf>
    <xf numFmtId="3" fontId="6" fillId="15" borderId="37" xfId="0" applyNumberFormat="1" applyFont="1" applyFill="1" applyBorder="1" applyAlignment="1">
      <alignment horizontal="center" wrapText="1"/>
    </xf>
    <xf numFmtId="3" fontId="6" fillId="15" borderId="25" xfId="0" applyNumberFormat="1" applyFont="1" applyFill="1" applyBorder="1" applyAlignment="1">
      <alignment horizontal="center" wrapText="1"/>
    </xf>
    <xf numFmtId="3" fontId="6" fillId="14" borderId="37" xfId="0" applyNumberFormat="1" applyFont="1" applyFill="1" applyBorder="1" applyAlignment="1">
      <alignment horizontal="center" wrapText="1"/>
    </xf>
    <xf numFmtId="3" fontId="6" fillId="14" borderId="25" xfId="0" applyNumberFormat="1" applyFont="1" applyFill="1" applyBorder="1" applyAlignment="1">
      <alignment horizontal="center" wrapText="1"/>
    </xf>
    <xf numFmtId="3" fontId="6" fillId="10" borderId="37" xfId="0" applyNumberFormat="1" applyFont="1" applyFill="1" applyBorder="1" applyAlignment="1">
      <alignment horizontal="center" wrapText="1"/>
    </xf>
    <xf numFmtId="3" fontId="6" fillId="10" borderId="25" xfId="0" applyNumberFormat="1" applyFont="1" applyFill="1" applyBorder="1" applyAlignment="1">
      <alignment horizontal="center" wrapText="1"/>
    </xf>
    <xf numFmtId="177" fontId="7" fillId="13" borderId="37" xfId="0" applyNumberFormat="1" applyFont="1" applyFill="1" applyBorder="1"/>
    <xf numFmtId="177" fontId="7" fillId="13" borderId="25" xfId="0" applyNumberFormat="1" applyFont="1" applyFill="1" applyBorder="1"/>
    <xf numFmtId="177" fontId="7" fillId="15" borderId="37" xfId="0" applyNumberFormat="1" applyFont="1" applyFill="1" applyBorder="1"/>
    <xf numFmtId="177" fontId="7" fillId="15" borderId="25" xfId="0" applyNumberFormat="1" applyFont="1" applyFill="1" applyBorder="1"/>
    <xf numFmtId="177" fontId="7" fillId="14" borderId="37" xfId="0" applyNumberFormat="1" applyFont="1" applyFill="1" applyBorder="1"/>
    <xf numFmtId="177" fontId="7" fillId="14" borderId="25" xfId="0" applyNumberFormat="1" applyFont="1" applyFill="1" applyBorder="1"/>
    <xf numFmtId="177" fontId="7" fillId="10" borderId="37" xfId="0" applyNumberFormat="1" applyFont="1" applyFill="1" applyBorder="1"/>
    <xf numFmtId="177" fontId="7" fillId="10" borderId="25" xfId="0" applyNumberFormat="1" applyFont="1" applyFill="1" applyBorder="1"/>
    <xf numFmtId="0" fontId="0" fillId="6" borderId="12" xfId="0" applyFill="1" applyBorder="1" applyAlignment="1">
      <alignment horizontal="center"/>
    </xf>
    <xf numFmtId="0" fontId="9" fillId="0" borderId="0" xfId="4" applyFont="1" applyBorder="1" applyAlignment="1">
      <alignment horizontal="center"/>
    </xf>
    <xf numFmtId="0" fontId="7" fillId="6" borderId="12" xfId="0" applyFont="1" applyFill="1" applyBorder="1" applyAlignment="1">
      <alignment horizontal="center" vertical="center"/>
    </xf>
    <xf numFmtId="0" fontId="0" fillId="0" borderId="12" xfId="0" quotePrefix="1" applyBorder="1" applyAlignment="1">
      <alignment horizontal="center"/>
    </xf>
    <xf numFmtId="0" fontId="6" fillId="0" borderId="0" xfId="0" applyFont="1" applyAlignment="1">
      <alignment horizontal="left"/>
    </xf>
    <xf numFmtId="0" fontId="7" fillId="6" borderId="12" xfId="0" applyFont="1" applyFill="1" applyBorder="1" applyAlignment="1">
      <alignment horizontal="left" vertical="center"/>
    </xf>
    <xf numFmtId="174" fontId="6" fillId="0" borderId="12" xfId="0" applyNumberFormat="1" applyFont="1" applyBorder="1" applyAlignment="1">
      <alignment horizontal="left"/>
    </xf>
    <xf numFmtId="4" fontId="6" fillId="0" borderId="12" xfId="0" applyNumberFormat="1" applyFont="1" applyBorder="1"/>
    <xf numFmtId="0" fontId="2" fillId="6" borderId="12" xfId="0" applyFont="1" applyFill="1" applyBorder="1" applyAlignment="1">
      <alignment wrapText="1"/>
    </xf>
    <xf numFmtId="14" fontId="9" fillId="0" borderId="0" xfId="4" applyNumberFormat="1" applyFont="1"/>
    <xf numFmtId="0" fontId="7" fillId="6" borderId="12" xfId="0" applyFont="1" applyFill="1" applyBorder="1" applyAlignment="1">
      <alignment horizontal="center" vertical="center"/>
    </xf>
    <xf numFmtId="0" fontId="6" fillId="0" borderId="12" xfId="0" applyFont="1" applyBorder="1" applyAlignment="1">
      <alignment horizontal="center"/>
    </xf>
    <xf numFmtId="2" fontId="1" fillId="0" borderId="0" xfId="1" applyNumberFormat="1" applyAlignment="1" applyProtection="1">
      <alignment horizontal="center"/>
    </xf>
    <xf numFmtId="0" fontId="11" fillId="0" borderId="0" xfId="0" applyFont="1" applyAlignment="1">
      <alignment horizontal="right"/>
    </xf>
    <xf numFmtId="0" fontId="14" fillId="7" borderId="12" xfId="0" applyFont="1" applyFill="1" applyBorder="1"/>
    <xf numFmtId="0" fontId="14" fillId="7" borderId="12" xfId="0" applyFont="1" applyFill="1" applyBorder="1" applyAlignment="1">
      <alignment horizontal="center"/>
    </xf>
    <xf numFmtId="0" fontId="7" fillId="6" borderId="12" xfId="0" applyFont="1" applyFill="1" applyBorder="1" applyAlignment="1">
      <alignment horizontal="center"/>
    </xf>
    <xf numFmtId="0" fontId="7" fillId="6" borderId="14" xfId="0" applyFont="1" applyFill="1" applyBorder="1" applyAlignment="1">
      <alignment horizontal="center"/>
    </xf>
    <xf numFmtId="0" fontId="6" fillId="0" borderId="12" xfId="0" applyFont="1" applyBorder="1" applyAlignment="1">
      <alignment horizontal="center"/>
    </xf>
    <xf numFmtId="9" fontId="5" fillId="0" borderId="12" xfId="0" applyNumberFormat="1" applyFont="1" applyBorder="1"/>
    <xf numFmtId="0" fontId="21" fillId="4" borderId="20" xfId="0" applyFont="1" applyFill="1" applyBorder="1" applyAlignment="1"/>
    <xf numFmtId="0" fontId="5" fillId="7" borderId="12" xfId="0" applyFont="1" applyFill="1" applyBorder="1"/>
    <xf numFmtId="9" fontId="5" fillId="7" borderId="12" xfId="0" applyNumberFormat="1" applyFont="1" applyFill="1" applyBorder="1"/>
    <xf numFmtId="0" fontId="14" fillId="6" borderId="12" xfId="0" applyFont="1" applyFill="1" applyBorder="1"/>
    <xf numFmtId="169" fontId="14" fillId="6" borderId="12" xfId="0" applyNumberFormat="1" applyFont="1" applyFill="1" applyBorder="1"/>
    <xf numFmtId="0" fontId="14" fillId="0" borderId="12" xfId="0" applyFont="1" applyBorder="1"/>
    <xf numFmtId="164" fontId="14" fillId="0" borderId="12" xfId="0" applyNumberFormat="1" applyFont="1" applyBorder="1"/>
    <xf numFmtId="0" fontId="21" fillId="4" borderId="0" xfId="0" applyFont="1" applyFill="1"/>
    <xf numFmtId="0" fontId="14" fillId="0" borderId="19" xfId="0" applyFont="1" applyBorder="1" applyAlignment="1"/>
    <xf numFmtId="0" fontId="14" fillId="0" borderId="0" xfId="0" applyFont="1" applyBorder="1" applyAlignment="1"/>
    <xf numFmtId="171" fontId="14" fillId="0" borderId="12" xfId="0" applyNumberFormat="1" applyFont="1" applyBorder="1" applyAlignment="1"/>
    <xf numFmtId="0" fontId="18" fillId="4" borderId="0" xfId="0" applyFont="1" applyFill="1"/>
    <xf numFmtId="0" fontId="6" fillId="0" borderId="12" xfId="0" applyFont="1" applyBorder="1" applyAlignment="1">
      <alignment horizontal="right"/>
    </xf>
    <xf numFmtId="14" fontId="6" fillId="0" borderId="12" xfId="0" applyNumberFormat="1" applyFont="1" applyBorder="1" applyAlignment="1"/>
    <xf numFmtId="0" fontId="14" fillId="7" borderId="12" xfId="0" applyFont="1" applyFill="1" applyBorder="1" applyAlignment="1">
      <alignment horizontal="center"/>
    </xf>
    <xf numFmtId="0" fontId="14" fillId="7" borderId="12" xfId="0" applyFont="1" applyFill="1" applyBorder="1" applyAlignment="1">
      <alignment horizontal="center" vertical="center"/>
    </xf>
    <xf numFmtId="0" fontId="14" fillId="7" borderId="12" xfId="0" applyFont="1" applyFill="1" applyBorder="1" applyAlignment="1">
      <alignment horizontal="center" vertical="center" wrapText="1"/>
    </xf>
    <xf numFmtId="9" fontId="6" fillId="0" borderId="0" xfId="3" applyFont="1" applyBorder="1" applyAlignment="1">
      <alignment vertical="center"/>
    </xf>
    <xf numFmtId="9" fontId="6" fillId="0" borderId="20" xfId="3" applyFont="1" applyBorder="1" applyAlignment="1">
      <alignment vertical="center"/>
    </xf>
    <xf numFmtId="0" fontId="7" fillId="6" borderId="25" xfId="0" applyFont="1" applyFill="1" applyBorder="1" applyAlignment="1">
      <alignment vertical="center" wrapText="1"/>
    </xf>
    <xf numFmtId="0" fontId="7" fillId="6" borderId="25" xfId="0" applyFont="1" applyFill="1" applyBorder="1" applyAlignment="1">
      <alignment horizontal="center" vertical="center" wrapText="1"/>
    </xf>
    <xf numFmtId="0" fontId="0" fillId="0" borderId="24" xfId="0" quotePrefix="1" applyNumberFormat="1" applyFont="1" applyFill="1" applyBorder="1"/>
    <xf numFmtId="0" fontId="0" fillId="0" borderId="0" xfId="0" applyNumberFormat="1" applyFont="1" applyFill="1" applyBorder="1"/>
    <xf numFmtId="0" fontId="0" fillId="0" borderId="0" xfId="0" quotePrefix="1" applyNumberFormat="1" applyFont="1" applyFill="1" applyBorder="1"/>
    <xf numFmtId="0" fontId="0" fillId="0" borderId="0" xfId="0" applyFont="1" applyBorder="1"/>
    <xf numFmtId="0" fontId="0" fillId="0" borderId="0" xfId="0" applyNumberFormat="1" applyFill="1" applyBorder="1"/>
    <xf numFmtId="0" fontId="0" fillId="0" borderId="31" xfId="0" quotePrefix="1" applyNumberFormat="1" applyFont="1" applyFill="1" applyBorder="1"/>
    <xf numFmtId="0" fontId="0" fillId="0" borderId="20" xfId="0" applyNumberFormat="1" applyFont="1" applyFill="1" applyBorder="1"/>
    <xf numFmtId="0" fontId="0" fillId="0" borderId="20" xfId="0" quotePrefix="1" applyNumberFormat="1" applyFont="1" applyFill="1" applyBorder="1"/>
    <xf numFmtId="0" fontId="0" fillId="0" borderId="20" xfId="0" applyFont="1" applyBorder="1"/>
    <xf numFmtId="0" fontId="0" fillId="0" borderId="20" xfId="0" applyNumberFormat="1" applyFill="1" applyBorder="1"/>
    <xf numFmtId="179" fontId="0" fillId="0" borderId="42" xfId="7" quotePrefix="1" applyNumberFormat="1" applyFont="1" applyFill="1" applyBorder="1"/>
    <xf numFmtId="179" fontId="0" fillId="0" borderId="25" xfId="7" quotePrefix="1" applyNumberFormat="1" applyFont="1" applyFill="1" applyBorder="1"/>
    <xf numFmtId="177" fontId="0" fillId="0" borderId="42" xfId="7" quotePrefix="1" applyNumberFormat="1" applyFont="1" applyFill="1" applyBorder="1"/>
    <xf numFmtId="177" fontId="0" fillId="0" borderId="25" xfId="7" quotePrefix="1" applyNumberFormat="1" applyFont="1" applyFill="1" applyBorder="1"/>
    <xf numFmtId="0" fontId="19" fillId="0" borderId="42" xfId="0" applyFont="1" applyFill="1" applyBorder="1"/>
    <xf numFmtId="0" fontId="19" fillId="0" borderId="25" xfId="0" applyFont="1" applyFill="1" applyBorder="1"/>
    <xf numFmtId="0" fontId="0" fillId="0" borderId="42" xfId="0" applyNumberFormat="1" applyFont="1" applyFill="1" applyBorder="1"/>
    <xf numFmtId="0" fontId="0" fillId="0" borderId="25" xfId="0" applyNumberFormat="1" applyFont="1" applyFill="1" applyBorder="1"/>
    <xf numFmtId="0" fontId="0" fillId="0" borderId="42" xfId="0" quotePrefix="1" applyNumberFormat="1" applyFont="1" applyFill="1" applyBorder="1"/>
    <xf numFmtId="0" fontId="0" fillId="0" borderId="25" xfId="0" quotePrefix="1" applyNumberFormat="1" applyFont="1" applyFill="1" applyBorder="1"/>
    <xf numFmtId="0" fontId="0" fillId="0" borderId="42" xfId="7" applyNumberFormat="1" applyFont="1" applyFill="1" applyBorder="1"/>
    <xf numFmtId="0" fontId="0" fillId="0" borderId="25" xfId="7" applyNumberFormat="1" applyFont="1" applyFill="1" applyBorder="1"/>
    <xf numFmtId="9" fontId="0" fillId="0" borderId="42" xfId="3" quotePrefix="1" applyNumberFormat="1" applyFont="1" applyFill="1" applyBorder="1"/>
    <xf numFmtId="9" fontId="0" fillId="0" borderId="25" xfId="3" quotePrefix="1" applyNumberFormat="1" applyFont="1" applyFill="1" applyBorder="1"/>
    <xf numFmtId="0" fontId="0" fillId="0" borderId="42" xfId="0" applyNumberFormat="1" applyFill="1" applyBorder="1"/>
    <xf numFmtId="0" fontId="0" fillId="0" borderId="25" xfId="0" applyNumberFormat="1" applyFill="1" applyBorder="1"/>
    <xf numFmtId="0" fontId="20" fillId="7" borderId="13" xfId="0" applyNumberFormat="1" applyFont="1" applyFill="1" applyBorder="1" applyAlignment="1">
      <alignment horizontal="center" vertical="center"/>
    </xf>
    <xf numFmtId="0" fontId="20" fillId="7" borderId="12" xfId="0" applyNumberFormat="1" applyFont="1" applyFill="1" applyBorder="1" applyAlignment="1">
      <alignment horizontal="center" vertical="center"/>
    </xf>
    <xf numFmtId="0" fontId="20" fillId="7" borderId="21" xfId="0" applyNumberFormat="1" applyFont="1" applyFill="1" applyBorder="1" applyAlignment="1">
      <alignment horizontal="center" vertical="center"/>
    </xf>
    <xf numFmtId="0" fontId="7" fillId="7" borderId="12" xfId="0" applyFont="1" applyFill="1" applyBorder="1"/>
    <xf numFmtId="0" fontId="7" fillId="7" borderId="12" xfId="0" applyFont="1" applyFill="1" applyBorder="1" applyAlignment="1"/>
    <xf numFmtId="177" fontId="5" fillId="0" borderId="12" xfId="7" applyNumberFormat="1" applyFont="1" applyBorder="1"/>
    <xf numFmtId="0" fontId="12" fillId="0" borderId="12" xfId="0" applyFont="1" applyFill="1" applyBorder="1" applyAlignment="1">
      <alignment vertical="center"/>
    </xf>
    <xf numFmtId="15" fontId="23" fillId="0" borderId="12" xfId="0" applyNumberFormat="1" applyFont="1" applyFill="1" applyBorder="1" applyAlignment="1">
      <alignment vertical="center"/>
    </xf>
    <xf numFmtId="0" fontId="23" fillId="0" borderId="12" xfId="0" applyFont="1" applyFill="1" applyBorder="1" applyAlignment="1">
      <alignment vertical="center"/>
    </xf>
    <xf numFmtId="15" fontId="12" fillId="0" borderId="12" xfId="0" applyNumberFormat="1" applyFont="1" applyBorder="1" applyAlignment="1">
      <alignment vertical="center"/>
    </xf>
    <xf numFmtId="15" fontId="5" fillId="0" borderId="12" xfId="0" applyNumberFormat="1" applyFont="1" applyBorder="1"/>
    <xf numFmtId="0" fontId="5" fillId="0" borderId="0" xfId="0" applyFont="1" applyBorder="1" applyAlignment="1">
      <alignment horizontal="center" vertical="center" wrapText="1"/>
    </xf>
    <xf numFmtId="0" fontId="5" fillId="0" borderId="24" xfId="0" applyFont="1" applyBorder="1"/>
    <xf numFmtId="0" fontId="5" fillId="0" borderId="32" xfId="0" applyFont="1" applyBorder="1"/>
    <xf numFmtId="0" fontId="14" fillId="6" borderId="12" xfId="12" applyFont="1" applyFill="1" applyBorder="1" applyAlignment="1">
      <alignment horizontal="center"/>
    </xf>
    <xf numFmtId="0" fontId="14" fillId="6" borderId="12" xfId="12" applyFont="1" applyFill="1" applyBorder="1" applyAlignment="1">
      <alignment horizontal="center" wrapText="1"/>
    </xf>
    <xf numFmtId="0" fontId="12" fillId="0" borderId="12" xfId="13" applyFont="1" applyFill="1" applyBorder="1" applyAlignment="1">
      <alignment horizontal="center"/>
    </xf>
    <xf numFmtId="1" fontId="12" fillId="0" borderId="12" xfId="13" applyNumberFormat="1" applyFont="1" applyFill="1" applyBorder="1" applyAlignment="1">
      <alignment horizontal="center"/>
    </xf>
    <xf numFmtId="43" fontId="5" fillId="0" borderId="0" xfId="7" applyFont="1" applyBorder="1"/>
    <xf numFmtId="43" fontId="5" fillId="0" borderId="32" xfId="7" applyFont="1" applyBorder="1"/>
    <xf numFmtId="43" fontId="5" fillId="0" borderId="0" xfId="7" applyFont="1"/>
    <xf numFmtId="0" fontId="14" fillId="6" borderId="13" xfId="12" applyFont="1" applyFill="1" applyBorder="1" applyAlignment="1"/>
    <xf numFmtId="0" fontId="14" fillId="6" borderId="21" xfId="12" applyFont="1" applyFill="1" applyBorder="1" applyAlignment="1"/>
    <xf numFmtId="0" fontId="5" fillId="0" borderId="31" xfId="0" applyFont="1" applyBorder="1"/>
    <xf numFmtId="0" fontId="5" fillId="0" borderId="20" xfId="0" applyFont="1" applyBorder="1"/>
    <xf numFmtId="0" fontId="5" fillId="0" borderId="41" xfId="0" applyFont="1" applyBorder="1"/>
    <xf numFmtId="0" fontId="14" fillId="6" borderId="12" xfId="0" applyFont="1" applyFill="1" applyBorder="1" applyAlignment="1">
      <alignment horizontal="center" vertical="center"/>
    </xf>
    <xf numFmtId="0" fontId="14" fillId="0" borderId="0" xfId="0" applyFont="1"/>
    <xf numFmtId="0" fontId="7" fillId="6" borderId="12" xfId="0" applyFont="1" applyFill="1" applyBorder="1" applyAlignment="1">
      <alignment vertical="center"/>
    </xf>
    <xf numFmtId="170" fontId="5" fillId="0" borderId="0" xfId="6" applyNumberFormat="1" applyFont="1" applyBorder="1"/>
    <xf numFmtId="176" fontId="5" fillId="0" borderId="12" xfId="3" applyNumberFormat="1" applyFont="1" applyBorder="1"/>
    <xf numFmtId="0" fontId="9" fillId="0" borderId="12" xfId="0" applyFont="1" applyFill="1" applyBorder="1" applyAlignment="1">
      <alignment horizontal="center" wrapText="1"/>
    </xf>
    <xf numFmtId="0" fontId="9" fillId="0" borderId="12" xfId="0" applyFont="1" applyFill="1" applyBorder="1" applyAlignment="1">
      <alignment horizontal="left" vertical="center" wrapText="1"/>
    </xf>
    <xf numFmtId="0" fontId="9" fillId="0" borderId="12" xfId="0" applyFont="1" applyFill="1" applyBorder="1" applyAlignment="1">
      <alignment horizontal="right" wrapText="1"/>
    </xf>
    <xf numFmtId="10" fontId="9" fillId="0" borderId="12" xfId="0" applyNumberFormat="1" applyFont="1" applyFill="1" applyBorder="1" applyAlignment="1">
      <alignment horizontal="right" wrapText="1"/>
    </xf>
    <xf numFmtId="0" fontId="9" fillId="0" borderId="12" xfId="0" applyFont="1" applyFill="1" applyBorder="1"/>
    <xf numFmtId="0" fontId="21" fillId="4" borderId="0" xfId="0" applyFont="1" applyFill="1" applyBorder="1" applyAlignment="1">
      <alignment horizontal="left" vertical="center"/>
    </xf>
    <xf numFmtId="0" fontId="13" fillId="0" borderId="12" xfId="0" applyFont="1" applyFill="1" applyBorder="1"/>
    <xf numFmtId="0" fontId="5" fillId="0" borderId="12" xfId="0" applyFont="1" applyFill="1" applyBorder="1"/>
    <xf numFmtId="0" fontId="13" fillId="7" borderId="12" xfId="0" applyFont="1" applyFill="1" applyBorder="1"/>
    <xf numFmtId="0" fontId="5" fillId="0" borderId="24" xfId="0" quotePrefix="1" applyNumberFormat="1" applyFont="1" applyFill="1" applyBorder="1"/>
    <xf numFmtId="179" fontId="5" fillId="0" borderId="42" xfId="7" quotePrefix="1" applyNumberFormat="1" applyFont="1" applyFill="1" applyBorder="1"/>
    <xf numFmtId="177" fontId="5" fillId="0" borderId="42" xfId="7" quotePrefix="1" applyNumberFormat="1" applyFont="1" applyFill="1" applyBorder="1"/>
    <xf numFmtId="0" fontId="5" fillId="0" borderId="0" xfId="0" applyNumberFormat="1" applyFont="1" applyFill="1" applyBorder="1"/>
    <xf numFmtId="0" fontId="12" fillId="0" borderId="42" xfId="0" applyFont="1" applyFill="1" applyBorder="1"/>
    <xf numFmtId="0" fontId="5" fillId="0" borderId="42" xfId="0" applyNumberFormat="1" applyFont="1" applyFill="1" applyBorder="1"/>
    <xf numFmtId="0" fontId="5" fillId="0" borderId="42" xfId="0" quotePrefix="1" applyNumberFormat="1" applyFont="1" applyFill="1" applyBorder="1"/>
    <xf numFmtId="0" fontId="5" fillId="0" borderId="0" xfId="0" quotePrefix="1" applyNumberFormat="1" applyFont="1" applyFill="1" applyBorder="1"/>
    <xf numFmtId="0" fontId="5" fillId="0" borderId="42" xfId="7" applyNumberFormat="1" applyFont="1" applyFill="1" applyBorder="1"/>
    <xf numFmtId="9" fontId="5" fillId="0" borderId="42" xfId="3" quotePrefix="1" applyNumberFormat="1" applyFont="1" applyFill="1" applyBorder="1"/>
    <xf numFmtId="0" fontId="5" fillId="0" borderId="31" xfId="0" quotePrefix="1" applyNumberFormat="1" applyFont="1" applyFill="1" applyBorder="1"/>
    <xf numFmtId="179" fontId="5" fillId="0" borderId="25" xfId="7" quotePrefix="1" applyNumberFormat="1" applyFont="1" applyFill="1" applyBorder="1"/>
    <xf numFmtId="177" fontId="5" fillId="0" borderId="25" xfId="7" quotePrefix="1" applyNumberFormat="1" applyFont="1" applyFill="1" applyBorder="1"/>
    <xf numFmtId="0" fontId="5" fillId="0" borderId="20" xfId="0" applyNumberFormat="1" applyFont="1" applyFill="1" applyBorder="1"/>
    <xf numFmtId="0" fontId="12" fillId="0" borderId="25" xfId="0" applyFont="1" applyFill="1" applyBorder="1"/>
    <xf numFmtId="0" fontId="5" fillId="0" borderId="25" xfId="0" applyNumberFormat="1" applyFont="1" applyFill="1" applyBorder="1"/>
    <xf numFmtId="0" fontId="5" fillId="0" borderId="25" xfId="0" quotePrefix="1" applyNumberFormat="1" applyFont="1" applyFill="1" applyBorder="1"/>
    <xf numFmtId="0" fontId="5" fillId="0" borderId="20" xfId="0" quotePrefix="1" applyNumberFormat="1" applyFont="1" applyFill="1" applyBorder="1"/>
    <xf numFmtId="0" fontId="5" fillId="0" borderId="25" xfId="7" applyNumberFormat="1" applyFont="1" applyFill="1" applyBorder="1"/>
    <xf numFmtId="9" fontId="5" fillId="0" borderId="25" xfId="3" quotePrefix="1" applyNumberFormat="1" applyFont="1" applyFill="1" applyBorder="1"/>
    <xf numFmtId="0" fontId="13" fillId="7" borderId="13" xfId="0" applyNumberFormat="1" applyFont="1" applyFill="1" applyBorder="1" applyAlignment="1">
      <alignment horizontal="center" vertical="center"/>
    </xf>
    <xf numFmtId="0" fontId="13" fillId="7" borderId="12" xfId="0" applyNumberFormat="1" applyFont="1" applyFill="1" applyBorder="1" applyAlignment="1">
      <alignment horizontal="center" vertical="center"/>
    </xf>
    <xf numFmtId="0" fontId="13" fillId="7" borderId="21" xfId="0" applyNumberFormat="1" applyFont="1" applyFill="1" applyBorder="1" applyAlignment="1">
      <alignment horizontal="center" vertical="center"/>
    </xf>
    <xf numFmtId="43" fontId="12" fillId="0" borderId="12" xfId="7" applyFont="1" applyFill="1" applyBorder="1" applyAlignment="1">
      <alignment horizontal="center"/>
    </xf>
    <xf numFmtId="43" fontId="5" fillId="0" borderId="12" xfId="7" applyFont="1" applyBorder="1"/>
    <xf numFmtId="0" fontId="14" fillId="7" borderId="12" xfId="0" applyFont="1" applyFill="1" applyBorder="1" applyAlignment="1"/>
    <xf numFmtId="0" fontId="14" fillId="7" borderId="12" xfId="12" applyFont="1" applyFill="1" applyBorder="1" applyAlignment="1">
      <alignment horizontal="center"/>
    </xf>
    <xf numFmtId="0" fontId="0" fillId="0" borderId="0" xfId="0" applyAlignment="1"/>
    <xf numFmtId="0" fontId="0" fillId="0" borderId="12" xfId="0" applyBorder="1" applyAlignment="1">
      <alignment horizontal="center" vertical="center"/>
    </xf>
    <xf numFmtId="0" fontId="2" fillId="16" borderId="12" xfId="0" applyFont="1" applyFill="1" applyBorder="1" applyAlignment="1">
      <alignment horizontal="center" vertical="center"/>
    </xf>
    <xf numFmtId="0" fontId="24" fillId="0" borderId="0" xfId="0" applyFont="1"/>
    <xf numFmtId="0" fontId="6" fillId="0" borderId="12" xfId="0" applyFont="1" applyBorder="1" applyAlignment="1">
      <alignment horizontal="center"/>
    </xf>
    <xf numFmtId="179" fontId="5" fillId="0" borderId="0" xfId="0" applyNumberFormat="1" applyFont="1"/>
    <xf numFmtId="22" fontId="5" fillId="0" borderId="0" xfId="0" applyNumberFormat="1" applyFont="1"/>
    <xf numFmtId="179" fontId="5" fillId="0" borderId="0" xfId="7" applyNumberFormat="1" applyFont="1"/>
    <xf numFmtId="177" fontId="5" fillId="0" borderId="0" xfId="7" applyNumberFormat="1" applyFont="1"/>
    <xf numFmtId="0" fontId="14" fillId="7" borderId="12" xfId="0" applyFont="1" applyFill="1" applyBorder="1" applyAlignment="1">
      <alignment horizontal="center"/>
    </xf>
    <xf numFmtId="0" fontId="5" fillId="0" borderId="42" xfId="0" applyFont="1" applyBorder="1"/>
    <xf numFmtId="0" fontId="5" fillId="0" borderId="25" xfId="0" applyFont="1" applyBorder="1"/>
    <xf numFmtId="0" fontId="7" fillId="6" borderId="12" xfId="0" applyFont="1" applyFill="1" applyBorder="1" applyAlignment="1">
      <alignment horizontal="center"/>
    </xf>
    <xf numFmtId="0" fontId="7" fillId="6" borderId="14" xfId="0" applyFont="1" applyFill="1" applyBorder="1" applyAlignment="1">
      <alignment horizontal="center"/>
    </xf>
    <xf numFmtId="0" fontId="5" fillId="0" borderId="0" xfId="0" applyFont="1" applyAlignment="1">
      <alignment horizontal="center" vertical="center"/>
    </xf>
    <xf numFmtId="0" fontId="14" fillId="6" borderId="12" xfId="0" applyFont="1" applyFill="1" applyBorder="1" applyAlignment="1">
      <alignment horizontal="center"/>
    </xf>
    <xf numFmtId="174" fontId="5" fillId="0" borderId="12" xfId="0" applyNumberFormat="1" applyFont="1" applyBorder="1" applyAlignment="1">
      <alignment horizontal="center"/>
    </xf>
    <xf numFmtId="170" fontId="5" fillId="0" borderId="12" xfId="6" applyNumberFormat="1" applyFont="1" applyBorder="1" applyAlignment="1">
      <alignment horizontal="center"/>
    </xf>
    <xf numFmtId="167" fontId="5" fillId="0" borderId="12" xfId="6" applyNumberFormat="1" applyFont="1" applyBorder="1" applyAlignment="1">
      <alignment horizontal="center"/>
    </xf>
    <xf numFmtId="170" fontId="5" fillId="0" borderId="0" xfId="0" applyNumberFormat="1" applyFont="1"/>
    <xf numFmtId="170" fontId="14" fillId="0" borderId="12" xfId="0" applyNumberFormat="1" applyFont="1" applyBorder="1"/>
    <xf numFmtId="0" fontId="14" fillId="0" borderId="0" xfId="0" applyFont="1" applyBorder="1"/>
    <xf numFmtId="43" fontId="5" fillId="0" borderId="12" xfId="0" applyNumberFormat="1" applyFont="1" applyBorder="1"/>
    <xf numFmtId="3" fontId="6" fillId="0" borderId="0" xfId="0" applyNumberFormat="1" applyFont="1" applyBorder="1"/>
    <xf numFmtId="0" fontId="7" fillId="0" borderId="0" xfId="0" applyFont="1" applyBorder="1" applyAlignment="1"/>
    <xf numFmtId="0" fontId="14" fillId="7" borderId="12" xfId="0" applyFont="1" applyFill="1" applyBorder="1" applyAlignment="1">
      <alignment horizontal="center"/>
    </xf>
    <xf numFmtId="0" fontId="7" fillId="6" borderId="12" xfId="0" applyFont="1" applyFill="1" applyBorder="1" applyAlignment="1">
      <alignment horizontal="center"/>
    </xf>
    <xf numFmtId="2" fontId="7" fillId="0" borderId="0" xfId="0" quotePrefix="1" applyNumberFormat="1" applyFont="1" applyAlignment="1">
      <alignment horizontal="center"/>
    </xf>
    <xf numFmtId="43" fontId="6" fillId="0" borderId="12" xfId="7" applyFont="1" applyBorder="1" applyAlignment="1">
      <alignment horizontal="center"/>
    </xf>
    <xf numFmtId="0" fontId="5" fillId="0" borderId="12" xfId="0" applyFont="1" applyBorder="1" applyProtection="1">
      <protection hidden="1"/>
    </xf>
    <xf numFmtId="0" fontId="0" fillId="0" borderId="0" xfId="0" applyBorder="1"/>
    <xf numFmtId="0" fontId="0" fillId="0" borderId="20" xfId="0" applyBorder="1"/>
    <xf numFmtId="0" fontId="21" fillId="4" borderId="20" xfId="0" applyFont="1" applyFill="1" applyBorder="1" applyAlignment="1">
      <alignment horizontal="center"/>
    </xf>
    <xf numFmtId="0" fontId="14" fillId="7" borderId="12" xfId="0" applyFont="1" applyFill="1" applyBorder="1" applyAlignment="1">
      <alignment horizontal="center"/>
    </xf>
    <xf numFmtId="0" fontId="5" fillId="0" borderId="0" xfId="0" applyFont="1" applyBorder="1" applyAlignment="1">
      <alignment horizontal="center"/>
    </xf>
    <xf numFmtId="0" fontId="5" fillId="0" borderId="20" xfId="0" applyFont="1" applyBorder="1" applyAlignment="1">
      <alignment horizontal="center"/>
    </xf>
    <xf numFmtId="0" fontId="10" fillId="4" borderId="0" xfId="0" applyFont="1" applyFill="1" applyBorder="1" applyAlignment="1">
      <alignment horizontal="center"/>
    </xf>
    <xf numFmtId="0" fontId="10" fillId="8" borderId="13" xfId="0" applyFont="1" applyFill="1" applyBorder="1" applyAlignment="1">
      <alignment horizontal="center"/>
    </xf>
    <xf numFmtId="0" fontId="10" fillId="8" borderId="21" xfId="0" applyFont="1" applyFill="1" applyBorder="1" applyAlignment="1">
      <alignment horizontal="center"/>
    </xf>
    <xf numFmtId="0" fontId="10" fillId="8" borderId="14" xfId="0" applyFont="1" applyFill="1" applyBorder="1" applyAlignment="1">
      <alignment horizontal="center"/>
    </xf>
    <xf numFmtId="0" fontId="6" fillId="0" borderId="0" xfId="0" applyFont="1" applyBorder="1" applyAlignment="1">
      <alignment horizontal="center"/>
    </xf>
    <xf numFmtId="0" fontId="6" fillId="0" borderId="20" xfId="0" applyFont="1" applyBorder="1" applyAlignment="1">
      <alignment horizontal="center"/>
    </xf>
    <xf numFmtId="0" fontId="6" fillId="0" borderId="0" xfId="0" applyFont="1" applyAlignment="1">
      <alignment horizontal="left" vertical="top" wrapText="1"/>
    </xf>
    <xf numFmtId="0" fontId="7" fillId="0" borderId="13" xfId="0" applyFont="1" applyBorder="1" applyAlignment="1">
      <alignment horizontal="center"/>
    </xf>
    <xf numFmtId="0" fontId="7" fillId="0" borderId="14" xfId="0" applyFont="1" applyBorder="1" applyAlignment="1">
      <alignment horizontal="center"/>
    </xf>
    <xf numFmtId="0" fontId="14" fillId="0" borderId="13" xfId="0" applyFont="1" applyFill="1" applyBorder="1" applyAlignment="1">
      <alignment horizontal="left"/>
    </xf>
    <xf numFmtId="0" fontId="14" fillId="0" borderId="21" xfId="0" applyFont="1" applyFill="1" applyBorder="1" applyAlignment="1">
      <alignment horizontal="left"/>
    </xf>
    <xf numFmtId="0" fontId="14" fillId="0" borderId="14" xfId="0" applyFont="1" applyFill="1" applyBorder="1" applyAlignment="1">
      <alignment horizontal="left"/>
    </xf>
    <xf numFmtId="0" fontId="14" fillId="0" borderId="13" xfId="0" applyFont="1" applyBorder="1" applyAlignment="1">
      <alignment horizontal="left"/>
    </xf>
    <xf numFmtId="0" fontId="14" fillId="0" borderId="21" xfId="0" applyFont="1" applyBorder="1" applyAlignment="1">
      <alignment horizontal="left"/>
    </xf>
    <xf numFmtId="0" fontId="14" fillId="0" borderId="14" xfId="0" applyFont="1" applyBorder="1" applyAlignment="1">
      <alignment horizontal="left"/>
    </xf>
    <xf numFmtId="0" fontId="10" fillId="8" borderId="0" xfId="0" applyFont="1" applyFill="1" applyBorder="1" applyAlignment="1">
      <alignment horizontal="center"/>
    </xf>
    <xf numFmtId="0" fontId="5" fillId="0" borderId="13" xfId="0" applyFont="1" applyBorder="1" applyAlignment="1">
      <alignment horizontal="center"/>
    </xf>
    <xf numFmtId="0" fontId="5" fillId="0" borderId="14" xfId="0" applyFont="1" applyBorder="1" applyAlignment="1">
      <alignment horizontal="center"/>
    </xf>
    <xf numFmtId="0" fontId="7" fillId="6" borderId="12" xfId="0" applyFont="1" applyFill="1" applyBorder="1" applyAlignment="1">
      <alignment horizontal="center" vertical="top"/>
    </xf>
    <xf numFmtId="0" fontId="7" fillId="6" borderId="12" xfId="0" applyFont="1" applyFill="1" applyBorder="1" applyAlignment="1">
      <alignment horizontal="center"/>
    </xf>
    <xf numFmtId="0" fontId="7" fillId="6" borderId="14" xfId="0" applyFont="1" applyFill="1" applyBorder="1" applyAlignment="1">
      <alignment horizontal="center"/>
    </xf>
    <xf numFmtId="0" fontId="7" fillId="0" borderId="0" xfId="0" applyFont="1" applyBorder="1" applyAlignment="1">
      <alignment horizontal="center"/>
    </xf>
    <xf numFmtId="0" fontId="10" fillId="8" borderId="4" xfId="0" applyFont="1" applyFill="1" applyBorder="1" applyAlignment="1">
      <alignment horizontal="center"/>
    </xf>
    <xf numFmtId="0" fontId="0" fillId="0" borderId="0" xfId="0" applyBorder="1" applyAlignment="1">
      <alignment horizontal="center"/>
    </xf>
    <xf numFmtId="0" fontId="0" fillId="0" borderId="20" xfId="0" applyBorder="1" applyAlignment="1">
      <alignment horizontal="center"/>
    </xf>
    <xf numFmtId="0" fontId="7" fillId="0" borderId="20" xfId="0" applyFont="1" applyBorder="1" applyAlignment="1">
      <alignment horizontal="center"/>
    </xf>
    <xf numFmtId="0" fontId="10" fillId="8" borderId="9" xfId="0" applyFont="1" applyFill="1" applyBorder="1" applyAlignment="1">
      <alignment horizontal="center"/>
    </xf>
    <xf numFmtId="0" fontId="10" fillId="8" borderId="10" xfId="0" applyFont="1" applyFill="1" applyBorder="1" applyAlignment="1">
      <alignment horizontal="center"/>
    </xf>
    <xf numFmtId="0" fontId="10" fillId="8" borderId="11" xfId="0" applyFont="1" applyFill="1" applyBorder="1" applyAlignment="1">
      <alignment horizontal="center"/>
    </xf>
    <xf numFmtId="0" fontId="10" fillId="3" borderId="9" xfId="0" applyFont="1" applyFill="1" applyBorder="1" applyAlignment="1">
      <alignment horizontal="center"/>
    </xf>
    <xf numFmtId="0" fontId="10" fillId="3" borderId="10" xfId="0" applyFont="1" applyFill="1" applyBorder="1" applyAlignment="1">
      <alignment horizontal="center"/>
    </xf>
    <xf numFmtId="0" fontId="10" fillId="3" borderId="11" xfId="0" applyFont="1" applyFill="1" applyBorder="1" applyAlignment="1">
      <alignment horizontal="center"/>
    </xf>
    <xf numFmtId="0" fontId="10" fillId="3" borderId="4" xfId="0" applyFont="1" applyFill="1" applyBorder="1" applyAlignment="1">
      <alignment horizontal="center"/>
    </xf>
    <xf numFmtId="0" fontId="10" fillId="3" borderId="0" xfId="0" applyFont="1" applyFill="1" applyBorder="1" applyAlignment="1">
      <alignment horizontal="center"/>
    </xf>
    <xf numFmtId="0" fontId="9" fillId="0" borderId="4" xfId="4" applyFont="1" applyBorder="1" applyAlignment="1">
      <alignment horizontal="center" vertical="center" wrapText="1"/>
    </xf>
    <xf numFmtId="0" fontId="9" fillId="0" borderId="0" xfId="4" applyFont="1" applyBorder="1" applyAlignment="1">
      <alignment horizontal="center" vertical="center" wrapText="1"/>
    </xf>
    <xf numFmtId="0" fontId="5" fillId="0" borderId="12" xfId="0" applyFont="1" applyBorder="1" applyAlignment="1">
      <alignment horizontal="left"/>
    </xf>
    <xf numFmtId="0" fontId="18" fillId="4" borderId="0" xfId="0" applyFont="1" applyFill="1" applyAlignment="1">
      <alignment horizontal="center"/>
    </xf>
    <xf numFmtId="0" fontId="9" fillId="0" borderId="0" xfId="4" applyFont="1" applyBorder="1" applyAlignment="1">
      <alignment horizontal="center"/>
    </xf>
    <xf numFmtId="0" fontId="9" fillId="0" borderId="20" xfId="4" applyFont="1" applyBorder="1" applyAlignment="1">
      <alignment horizontal="center"/>
    </xf>
    <xf numFmtId="171" fontId="5" fillId="0" borderId="12" xfId="0" applyNumberFormat="1" applyFont="1" applyBorder="1" applyAlignment="1">
      <alignment horizontal="center"/>
    </xf>
    <xf numFmtId="0" fontId="21" fillId="4" borderId="0" xfId="0" applyFont="1" applyFill="1" applyBorder="1" applyAlignment="1">
      <alignment horizontal="center"/>
    </xf>
    <xf numFmtId="0" fontId="14" fillId="7" borderId="12" xfId="12" applyFont="1" applyFill="1" applyBorder="1" applyAlignment="1">
      <alignment horizontal="center"/>
    </xf>
    <xf numFmtId="0" fontId="14" fillId="10" borderId="0" xfId="0" applyFont="1" applyFill="1" applyBorder="1" applyAlignment="1">
      <alignment horizontal="center" vertical="center" wrapText="1"/>
    </xf>
    <xf numFmtId="0" fontId="14" fillId="7" borderId="13" xfId="12" applyFont="1" applyFill="1" applyBorder="1" applyAlignment="1">
      <alignment horizontal="center"/>
    </xf>
    <xf numFmtId="0" fontId="14" fillId="7" borderId="21" xfId="12" applyFont="1" applyFill="1" applyBorder="1" applyAlignment="1">
      <alignment horizontal="center"/>
    </xf>
    <xf numFmtId="0" fontId="14" fillId="7" borderId="14" xfId="12" applyFont="1" applyFill="1" applyBorder="1" applyAlignment="1">
      <alignment horizontal="center"/>
    </xf>
    <xf numFmtId="0" fontId="14" fillId="10" borderId="39" xfId="0" applyFont="1" applyFill="1" applyBorder="1" applyAlignment="1">
      <alignment horizontal="center" vertical="center" wrapText="1"/>
    </xf>
    <xf numFmtId="0" fontId="14" fillId="10" borderId="19" xfId="0" applyFont="1" applyFill="1" applyBorder="1" applyAlignment="1">
      <alignment horizontal="center" vertical="center" wrapText="1"/>
    </xf>
    <xf numFmtId="0" fontId="14" fillId="10" borderId="40" xfId="0" applyFont="1" applyFill="1" applyBorder="1" applyAlignment="1">
      <alignment horizontal="center" vertical="center" wrapText="1"/>
    </xf>
    <xf numFmtId="0" fontId="14" fillId="10" borderId="24" xfId="0" applyFont="1" applyFill="1" applyBorder="1" applyAlignment="1">
      <alignment horizontal="center" vertical="center" wrapText="1"/>
    </xf>
    <xf numFmtId="0" fontId="14" fillId="10" borderId="32" xfId="0" applyFont="1" applyFill="1" applyBorder="1" applyAlignment="1">
      <alignment horizontal="center" vertical="center" wrapText="1"/>
    </xf>
    <xf numFmtId="0" fontId="14" fillId="10" borderId="31" xfId="0" applyFont="1" applyFill="1" applyBorder="1" applyAlignment="1">
      <alignment horizontal="center" vertical="center" wrapText="1"/>
    </xf>
    <xf numFmtId="0" fontId="14" fillId="10" borderId="20" xfId="0" applyFont="1" applyFill="1" applyBorder="1" applyAlignment="1">
      <alignment horizontal="center" vertical="center" wrapText="1"/>
    </xf>
    <xf numFmtId="0" fontId="14" fillId="10" borderId="41" xfId="0" applyFont="1" applyFill="1" applyBorder="1" applyAlignment="1">
      <alignment horizontal="center" vertical="center" wrapText="1"/>
    </xf>
    <xf numFmtId="0" fontId="6" fillId="0" borderId="1" xfId="0" applyFont="1" applyFill="1" applyBorder="1" applyAlignment="1">
      <alignment horizontal="left"/>
    </xf>
    <xf numFmtId="0" fontId="6" fillId="0" borderId="2" xfId="0" applyFont="1" applyFill="1" applyBorder="1" applyAlignment="1">
      <alignment horizontal="left"/>
    </xf>
    <xf numFmtId="171" fontId="6" fillId="0" borderId="12" xfId="0" applyNumberFormat="1" applyFont="1" applyBorder="1" applyAlignment="1">
      <alignment horizontal="center"/>
    </xf>
    <xf numFmtId="0" fontId="6" fillId="0" borderId="1" xfId="0" applyFont="1" applyBorder="1" applyAlignment="1">
      <alignment horizontal="left" wrapText="1"/>
    </xf>
    <xf numFmtId="0" fontId="6" fillId="0" borderId="2" xfId="0" applyFont="1" applyBorder="1" applyAlignment="1">
      <alignment horizontal="left" wrapText="1"/>
    </xf>
    <xf numFmtId="0" fontId="6" fillId="0" borderId="3" xfId="0" applyFont="1" applyBorder="1" applyAlignment="1">
      <alignment horizontal="left" wrapText="1"/>
    </xf>
    <xf numFmtId="0" fontId="6" fillId="0" borderId="6" xfId="0" applyFont="1" applyBorder="1" applyAlignment="1">
      <alignment horizontal="left" wrapText="1"/>
    </xf>
    <xf numFmtId="0" fontId="6" fillId="0" borderId="7" xfId="0" applyFont="1" applyBorder="1" applyAlignment="1">
      <alignment horizontal="left" wrapText="1"/>
    </xf>
    <xf numFmtId="0" fontId="6" fillId="0" borderId="8" xfId="0" applyFont="1" applyBorder="1" applyAlignment="1">
      <alignment horizontal="left" wrapText="1"/>
    </xf>
    <xf numFmtId="0" fontId="6" fillId="14" borderId="0" xfId="0" applyFont="1" applyFill="1" applyBorder="1" applyAlignment="1">
      <alignment horizontal="center" vertical="center" wrapText="1"/>
    </xf>
    <xf numFmtId="0" fontId="6" fillId="0" borderId="0" xfId="0" applyFont="1" applyAlignment="1">
      <alignment horizontal="left" wrapText="1"/>
    </xf>
    <xf numFmtId="0" fontId="6" fillId="13" borderId="39" xfId="0" applyFont="1" applyFill="1" applyBorder="1" applyAlignment="1">
      <alignment horizontal="center" vertical="center" wrapText="1"/>
    </xf>
    <xf numFmtId="0" fontId="6" fillId="13" borderId="24" xfId="0" applyFont="1" applyFill="1" applyBorder="1" applyAlignment="1">
      <alignment horizontal="center" vertical="center" wrapText="1"/>
    </xf>
    <xf numFmtId="3" fontId="6" fillId="13" borderId="19" xfId="0" applyNumberFormat="1" applyFont="1" applyFill="1" applyBorder="1" applyAlignment="1">
      <alignment horizontal="center" vertical="center" wrapText="1"/>
    </xf>
    <xf numFmtId="3" fontId="6" fillId="13" borderId="0" xfId="0" applyNumberFormat="1" applyFont="1" applyFill="1" applyBorder="1" applyAlignment="1">
      <alignment horizontal="center" vertical="center" wrapText="1"/>
    </xf>
    <xf numFmtId="0" fontId="6" fillId="13" borderId="19" xfId="0" applyFont="1" applyFill="1" applyBorder="1" applyAlignment="1">
      <alignment horizontal="center" vertical="center" wrapText="1"/>
    </xf>
    <xf numFmtId="0" fontId="6" fillId="13" borderId="0" xfId="0" applyFont="1" applyFill="1" applyBorder="1" applyAlignment="1">
      <alignment horizontal="center" vertical="center" wrapText="1"/>
    </xf>
    <xf numFmtId="3" fontId="6" fillId="13" borderId="40" xfId="0" applyNumberFormat="1" applyFont="1" applyFill="1" applyBorder="1" applyAlignment="1">
      <alignment horizontal="center" vertical="center" wrapText="1"/>
    </xf>
    <xf numFmtId="3" fontId="6" fillId="13" borderId="32" xfId="0" applyNumberFormat="1" applyFont="1" applyFill="1" applyBorder="1" applyAlignment="1">
      <alignment horizontal="center" vertical="center" wrapText="1"/>
    </xf>
    <xf numFmtId="0" fontId="7" fillId="0" borderId="39" xfId="0" applyFont="1" applyBorder="1" applyAlignment="1">
      <alignment horizontal="center"/>
    </xf>
    <xf numFmtId="0" fontId="7" fillId="0" borderId="19" xfId="0" applyFont="1" applyBorder="1" applyAlignment="1">
      <alignment horizontal="center"/>
    </xf>
    <xf numFmtId="0" fontId="7" fillId="0" borderId="40" xfId="0" applyFont="1" applyBorder="1" applyAlignment="1">
      <alignment horizontal="center"/>
    </xf>
    <xf numFmtId="0" fontId="7" fillId="0" borderId="31" xfId="0" applyFont="1" applyBorder="1" applyAlignment="1">
      <alignment horizontal="center"/>
    </xf>
    <xf numFmtId="0" fontId="7" fillId="0" borderId="41" xfId="0" applyFont="1" applyBorder="1" applyAlignment="1">
      <alignment horizontal="center"/>
    </xf>
    <xf numFmtId="0" fontId="7" fillId="0" borderId="21" xfId="0" applyFont="1" applyBorder="1" applyAlignment="1">
      <alignment horizontal="center"/>
    </xf>
    <xf numFmtId="0" fontId="7" fillId="0" borderId="13" xfId="0" applyNumberFormat="1" applyFont="1" applyBorder="1" applyAlignment="1">
      <alignment horizontal="center"/>
    </xf>
    <xf numFmtId="0" fontId="7" fillId="0" borderId="21" xfId="0" applyNumberFormat="1" applyFont="1" applyBorder="1" applyAlignment="1">
      <alignment horizontal="center"/>
    </xf>
    <xf numFmtId="0" fontId="7" fillId="0" borderId="14" xfId="0" applyNumberFormat="1" applyFont="1" applyBorder="1" applyAlignment="1">
      <alignment horizontal="center"/>
    </xf>
    <xf numFmtId="3" fontId="6" fillId="14" borderId="32" xfId="0" applyNumberFormat="1" applyFont="1" applyFill="1" applyBorder="1" applyAlignment="1">
      <alignment horizontal="center" vertical="center" wrapText="1"/>
    </xf>
    <xf numFmtId="0" fontId="6" fillId="10" borderId="24" xfId="0" applyFont="1" applyFill="1" applyBorder="1" applyAlignment="1">
      <alignment horizontal="center" vertical="center"/>
    </xf>
    <xf numFmtId="0" fontId="6" fillId="10" borderId="31" xfId="0" applyFont="1" applyFill="1" applyBorder="1" applyAlignment="1">
      <alignment horizontal="center" vertical="center"/>
    </xf>
    <xf numFmtId="0" fontId="6" fillId="10" borderId="0" xfId="0" applyFont="1" applyFill="1" applyBorder="1" applyAlignment="1">
      <alignment horizontal="center" vertical="center" wrapText="1"/>
    </xf>
    <xf numFmtId="0" fontId="6" fillId="10" borderId="20" xfId="0" applyFont="1" applyFill="1" applyBorder="1" applyAlignment="1">
      <alignment horizontal="center" vertical="center" wrapText="1"/>
    </xf>
    <xf numFmtId="3" fontId="6" fillId="10" borderId="32" xfId="0" applyNumberFormat="1" applyFont="1" applyFill="1" applyBorder="1" applyAlignment="1">
      <alignment horizontal="center" vertical="center" wrapText="1"/>
    </xf>
    <xf numFmtId="3" fontId="6" fillId="10" borderId="41" xfId="0" applyNumberFormat="1" applyFont="1" applyFill="1" applyBorder="1" applyAlignment="1">
      <alignment horizontal="center" vertical="center" wrapText="1"/>
    </xf>
    <xf numFmtId="0" fontId="6" fillId="15" borderId="24" xfId="0" applyFont="1" applyFill="1" applyBorder="1" applyAlignment="1">
      <alignment horizontal="center" vertical="center" wrapText="1"/>
    </xf>
    <xf numFmtId="0" fontId="6" fillId="15" borderId="0" xfId="0" applyFont="1" applyFill="1" applyBorder="1" applyAlignment="1">
      <alignment horizontal="center" vertical="center" wrapText="1"/>
    </xf>
    <xf numFmtId="3" fontId="6" fillId="15" borderId="32" xfId="0" applyNumberFormat="1" applyFont="1" applyFill="1" applyBorder="1" applyAlignment="1">
      <alignment horizontal="center" vertical="center" wrapText="1"/>
    </xf>
    <xf numFmtId="0" fontId="6" fillId="14" borderId="24" xfId="0" applyFont="1" applyFill="1" applyBorder="1" applyAlignment="1">
      <alignment horizontal="center" vertical="center" wrapText="1"/>
    </xf>
    <xf numFmtId="0" fontId="0" fillId="0" borderId="0" xfId="0" applyAlignment="1">
      <alignment horizontal="center" wrapText="1"/>
    </xf>
    <xf numFmtId="0" fontId="18" fillId="4" borderId="20" xfId="0" applyFont="1" applyFill="1" applyBorder="1" applyAlignment="1">
      <alignment horizontal="center"/>
    </xf>
    <xf numFmtId="0" fontId="0" fillId="0" borderId="32" xfId="0" applyBorder="1" applyAlignment="1">
      <alignment horizontal="center" vertical="center"/>
    </xf>
    <xf numFmtId="0" fontId="10" fillId="4" borderId="9" xfId="0" applyFont="1" applyFill="1" applyBorder="1" applyAlignment="1">
      <alignment horizontal="center"/>
    </xf>
    <xf numFmtId="0" fontId="10" fillId="4" borderId="10" xfId="0" applyFont="1" applyFill="1" applyBorder="1" applyAlignment="1">
      <alignment horizontal="center"/>
    </xf>
    <xf numFmtId="0" fontId="10" fillId="4" borderId="11" xfId="0" applyFont="1" applyFill="1" applyBorder="1" applyAlignment="1">
      <alignment horizontal="center"/>
    </xf>
    <xf numFmtId="0" fontId="7" fillId="0" borderId="1" xfId="0" applyFont="1" applyFill="1" applyBorder="1" applyAlignment="1">
      <alignment horizontal="center" wrapText="1"/>
    </xf>
    <xf numFmtId="0" fontId="7" fillId="0" borderId="2" xfId="0" applyFont="1" applyFill="1" applyBorder="1" applyAlignment="1">
      <alignment horizontal="center" wrapText="1"/>
    </xf>
    <xf numFmtId="0" fontId="7" fillId="0" borderId="3" xfId="0" applyFont="1" applyFill="1" applyBorder="1" applyAlignment="1">
      <alignment horizontal="center" wrapText="1"/>
    </xf>
    <xf numFmtId="0" fontId="7" fillId="0" borderId="4" xfId="0" applyFont="1" applyFill="1" applyBorder="1" applyAlignment="1">
      <alignment horizontal="center" wrapText="1"/>
    </xf>
    <xf numFmtId="0" fontId="7" fillId="0" borderId="0" xfId="0" applyFont="1" applyFill="1" applyBorder="1" applyAlignment="1">
      <alignment horizontal="center" wrapText="1"/>
    </xf>
    <xf numFmtId="0" fontId="7" fillId="0" borderId="5" xfId="0" applyFont="1" applyFill="1" applyBorder="1" applyAlignment="1">
      <alignment horizontal="center" wrapText="1"/>
    </xf>
    <xf numFmtId="0" fontId="7" fillId="0" borderId="6" xfId="0" applyFont="1" applyFill="1" applyBorder="1" applyAlignment="1">
      <alignment horizontal="center" wrapText="1"/>
    </xf>
    <xf numFmtId="0" fontId="7" fillId="0" borderId="7" xfId="0" applyFont="1" applyFill="1" applyBorder="1" applyAlignment="1">
      <alignment horizontal="center" wrapText="1"/>
    </xf>
    <xf numFmtId="0" fontId="7" fillId="0" borderId="8" xfId="0" applyFont="1" applyFill="1" applyBorder="1" applyAlignment="1">
      <alignment horizontal="center" wrapText="1"/>
    </xf>
    <xf numFmtId="0" fontId="0" fillId="0" borderId="21" xfId="0" applyBorder="1" applyAlignment="1">
      <alignment horizontal="center"/>
    </xf>
    <xf numFmtId="0" fontId="8" fillId="6" borderId="22" xfId="2" applyFont="1" applyFill="1" applyBorder="1" applyAlignment="1">
      <alignment horizontal="center"/>
    </xf>
    <xf numFmtId="0" fontId="8" fillId="6" borderId="23" xfId="2" applyFont="1" applyFill="1" applyBorder="1" applyAlignment="1">
      <alignment horizontal="center"/>
    </xf>
    <xf numFmtId="0" fontId="8" fillId="6" borderId="22" xfId="2" applyFont="1" applyFill="1" applyBorder="1" applyAlignment="1">
      <alignment horizontal="center" wrapText="1"/>
    </xf>
    <xf numFmtId="0" fontId="8" fillId="6" borderId="23" xfId="2" applyFont="1" applyFill="1" applyBorder="1" applyAlignment="1">
      <alignment horizontal="center" wrapText="1"/>
    </xf>
    <xf numFmtId="0" fontId="0" fillId="0" borderId="0" xfId="0" applyAlignment="1">
      <alignment horizontal="center"/>
    </xf>
    <xf numFmtId="0" fontId="6" fillId="0" borderId="43" xfId="0" applyFont="1" applyBorder="1"/>
    <xf numFmtId="0" fontId="6" fillId="0" borderId="44" xfId="0" applyFont="1" applyBorder="1" applyAlignment="1">
      <alignment horizontal="center" vertical="center"/>
    </xf>
    <xf numFmtId="0" fontId="6" fillId="0" borderId="42" xfId="0" applyFont="1" applyBorder="1" applyAlignment="1">
      <alignment horizontal="center" vertical="center"/>
    </xf>
    <xf numFmtId="0" fontId="6" fillId="0" borderId="25" xfId="0" applyFont="1" applyBorder="1" applyAlignment="1">
      <alignment horizontal="center" vertical="center"/>
    </xf>
    <xf numFmtId="182" fontId="6" fillId="0" borderId="43" xfId="7" applyNumberFormat="1" applyFont="1" applyBorder="1"/>
    <xf numFmtId="183" fontId="5" fillId="0" borderId="43" xfId="7" applyNumberFormat="1" applyFont="1" applyBorder="1"/>
    <xf numFmtId="0" fontId="10" fillId="17" borderId="0" xfId="0" applyFont="1" applyFill="1" applyBorder="1"/>
    <xf numFmtId="44" fontId="6" fillId="0" borderId="43" xfId="7" applyNumberFormat="1" applyFont="1" applyBorder="1"/>
    <xf numFmtId="44" fontId="10" fillId="17" borderId="0" xfId="0" applyNumberFormat="1" applyFont="1" applyFill="1" applyBorder="1"/>
    <xf numFmtId="44" fontId="6" fillId="0" borderId="43" xfId="0" applyNumberFormat="1" applyFont="1" applyBorder="1"/>
    <xf numFmtId="0" fontId="10" fillId="17" borderId="0" xfId="0" applyFont="1" applyFill="1" applyBorder="1" applyAlignment="1">
      <alignment wrapText="1"/>
    </xf>
    <xf numFmtId="0" fontId="6" fillId="0" borderId="43" xfId="0" applyFont="1" applyBorder="1" applyAlignment="1">
      <alignment wrapText="1"/>
    </xf>
    <xf numFmtId="182" fontId="9" fillId="0" borderId="12" xfId="4" applyNumberFormat="1" applyFont="1" applyBorder="1" applyAlignment="1">
      <alignment horizontal="right"/>
    </xf>
    <xf numFmtId="182" fontId="6" fillId="0" borderId="12" xfId="0" applyNumberFormat="1" applyFont="1" applyBorder="1" applyAlignment="1">
      <alignment horizontal="center"/>
    </xf>
    <xf numFmtId="182" fontId="6" fillId="0" borderId="12" xfId="0" applyNumberFormat="1" applyFont="1" applyBorder="1"/>
    <xf numFmtId="0" fontId="5" fillId="0" borderId="43" xfId="0" applyFont="1" applyBorder="1"/>
    <xf numFmtId="43" fontId="5" fillId="0" borderId="43" xfId="7" applyFont="1" applyBorder="1"/>
    <xf numFmtId="184" fontId="6" fillId="0" borderId="12" xfId="0" applyNumberFormat="1" applyFont="1" applyBorder="1"/>
    <xf numFmtId="0" fontId="7" fillId="6" borderId="44" xfId="0" applyFont="1" applyFill="1" applyBorder="1" applyAlignment="1">
      <alignment horizontal="center" vertical="center"/>
    </xf>
    <xf numFmtId="185" fontId="0" fillId="0" borderId="42" xfId="7" quotePrefix="1" applyNumberFormat="1" applyFont="1" applyFill="1" applyBorder="1"/>
    <xf numFmtId="185" fontId="0" fillId="0" borderId="25" xfId="7" quotePrefix="1" applyNumberFormat="1" applyFont="1" applyFill="1" applyBorder="1"/>
    <xf numFmtId="0" fontId="14" fillId="6" borderId="24" xfId="0" applyFont="1" applyFill="1" applyBorder="1" applyAlignment="1">
      <alignment horizontal="center"/>
    </xf>
  </cellXfs>
  <cellStyles count="14">
    <cellStyle name="Comma" xfId="7" builtinId="3"/>
    <cellStyle name="Comma 2" xfId="6"/>
    <cellStyle name="Comma 3" xfId="9"/>
    <cellStyle name="GreyOrWhite" xfId="12"/>
    <cellStyle name="Hyperlink" xfId="1" builtinId="8"/>
    <cellStyle name="Hyperlink 2" xfId="10"/>
    <cellStyle name="Normal" xfId="0" builtinId="0"/>
    <cellStyle name="Normal 2" xfId="4"/>
    <cellStyle name="Normal 3" xfId="5"/>
    <cellStyle name="Normal 4" xfId="8"/>
    <cellStyle name="Normal_excel_adv" xfId="2"/>
    <cellStyle name="Percent" xfId="3" builtinId="5"/>
    <cellStyle name="Percent 2" xfId="11"/>
    <cellStyle name="Yellow" xfId="13"/>
  </cellStyles>
  <dxfs count="7">
    <dxf>
      <font>
        <color rgb="FFFF0000"/>
      </font>
    </dxf>
    <dxf>
      <font>
        <color rgb="FFFFFF00"/>
      </font>
    </dxf>
    <dxf>
      <font>
        <color rgb="FFFF0000"/>
      </font>
    </dxf>
    <dxf>
      <font>
        <color rgb="FFFFFF00"/>
      </font>
    </dxf>
    <dxf>
      <font>
        <color theme="9" tint="-0.24994659260841701"/>
      </font>
    </dxf>
    <dxf>
      <fill>
        <patternFill patternType="solid">
          <fgColor rgb="FF9BBB59"/>
          <bgColor rgb="FF000000"/>
        </patternFill>
      </fill>
    </dxf>
    <dxf>
      <fill>
        <patternFill patternType="solid">
          <fgColor rgb="FFF79646"/>
          <bgColor rgb="FF000000"/>
        </patternFill>
      </fill>
    </dxf>
  </dxfs>
  <tableStyles count="0" defaultTableStyle="TableStyleMedium9" defaultPivotStyle="PivotStyleLight16"/>
  <colors>
    <mruColors>
      <color rgb="FF0000FF"/>
      <color rgb="FFC0C0C0"/>
      <color rgb="FF0066FF"/>
      <color rgb="FF000099"/>
      <color rgb="FF3366FF"/>
      <color rgb="FF0033CC"/>
      <color rgb="FF3366CC"/>
      <color rgb="FFEAEAEA"/>
      <color rgb="FFB2B2B2"/>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hyperlink" Target="#'Font &amp; Formatting, Shortcuts'!A1"/></Relationships>
</file>

<file path=xl/drawings/_rels/drawing2.xml.rels><?xml version="1.0" encoding="UTF-8" standalone="yes"?>
<Relationships xmlns="http://schemas.openxmlformats.org/package/2006/relationships"><Relationship Id="rId1" Type="http://schemas.openxmlformats.org/officeDocument/2006/relationships/hyperlink" Target="#'Paste Special'!A1"/></Relationships>
</file>

<file path=xl/drawings/_rels/drawing3.xml.rels><?xml version="1.0" encoding="UTF-8" standalone="yes"?>
<Relationships xmlns="http://schemas.openxmlformats.org/package/2006/relationships"><Relationship Id="rId1" Type="http://schemas.openxmlformats.org/officeDocument/2006/relationships/hyperlink" Target="#'Data Sort'!A1"/></Relationships>
</file>

<file path=xl/drawings/_rels/drawing4.xml.rels><?xml version="1.0" encoding="UTF-8" standalone="yes"?>
<Relationships xmlns="http://schemas.openxmlformats.org/package/2006/relationships"><Relationship Id="rId1" Type="http://schemas.openxmlformats.org/officeDocument/2006/relationships/hyperlink" Target="#'Data Filter'!A1"/></Relationships>
</file>

<file path=xl/drawings/_rels/drawing5.xml.rels><?xml version="1.0" encoding="UTF-8" standalone="yes"?>
<Relationships xmlns="http://schemas.openxmlformats.org/package/2006/relationships"><Relationship Id="rId1" Type="http://schemas.openxmlformats.org/officeDocument/2006/relationships/hyperlink" Target="#'Conditional Formatting'!A1"/></Relationships>
</file>

<file path=xl/drawings/_rels/drawing6.xml.rels><?xml version="1.0" encoding="UTF-8" standalone="yes"?>
<Relationships xmlns="http://schemas.openxmlformats.org/package/2006/relationships"><Relationship Id="rId1" Type="http://schemas.openxmlformats.org/officeDocument/2006/relationships/hyperlink" Target="#'S1 Case Study'!A1"/></Relationships>
</file>

<file path=xl/drawings/_rels/drawing7.xml.rels><?xml version="1.0" encoding="UTF-8" standalone="yes"?>
<Relationships xmlns="http://schemas.openxmlformats.org/package/2006/relationships"><Relationship Id="rId1" Type="http://schemas.openxmlformats.org/officeDocument/2006/relationships/hyperlink" Target="#'Basic Formulas'!A1"/></Relationships>
</file>

<file path=xl/drawings/_rels/drawing8.xml.rels><?xml version="1.0" encoding="UTF-8" standalone="yes"?>
<Relationships xmlns="http://schemas.openxmlformats.org/package/2006/relationships"><Relationship Id="rId1" Type="http://schemas.openxmlformats.org/officeDocument/2006/relationships/hyperlink" Target="#'Logical Functions 1'!A1"/></Relationships>
</file>

<file path=xl/drawings/_rels/drawing9.xml.rels><?xml version="1.0" encoding="UTF-8" standalone="yes"?>
<Relationships xmlns="http://schemas.openxmlformats.org/package/2006/relationships"><Relationship Id="rId1" Type="http://schemas.openxmlformats.org/officeDocument/2006/relationships/hyperlink" Target="#'Logical Functions 2'!A1"/></Relationships>
</file>

<file path=xl/drawings/_rels/drawing10.xml.rels><?xml version="1.0" encoding="UTF-8" standalone="yes"?>
<Relationships xmlns="http://schemas.openxmlformats.org/package/2006/relationships"><Relationship Id="rId1" Type="http://schemas.openxmlformats.org/officeDocument/2006/relationships/hyperlink" Target="#'Statistical Functions'!A1"/></Relationships>
</file>

<file path=xl/drawings/_rels/drawing11.xml.rels><?xml version="1.0" encoding="UTF-8" standalone="yes"?>
<Relationships xmlns="http://schemas.openxmlformats.org/package/2006/relationships"><Relationship Id="rId1" Type="http://schemas.openxmlformats.org/officeDocument/2006/relationships/hyperlink" Target="#'Date &amp; Text Functions'!A1"/></Relationships>
</file>

<file path=xl/drawings/_rels/drawing12.xml.rels><?xml version="1.0" encoding="UTF-8" standalone="yes"?>
<Relationships xmlns="http://schemas.openxmlformats.org/package/2006/relationships"><Relationship Id="rId1" Type="http://schemas.openxmlformats.org/officeDocument/2006/relationships/hyperlink" Target="#'Lookup Data'!A1"/></Relationships>
</file>

<file path=xl/drawings/_rels/drawing13.xml.rels><?xml version="1.0" encoding="UTF-8" standalone="yes"?>
<Relationships xmlns="http://schemas.openxmlformats.org/package/2006/relationships"><Relationship Id="rId1" Type="http://schemas.openxmlformats.org/officeDocument/2006/relationships/hyperlink" Target="#'Lookup Data'!A1"/></Relationships>
</file>

<file path=xl/drawings/_rels/drawing14.xml.rels><?xml version="1.0" encoding="UTF-8" standalone="yes"?>
<Relationships xmlns="http://schemas.openxmlformats.org/package/2006/relationships"><Relationship Id="rId1" Type="http://schemas.openxmlformats.org/officeDocument/2006/relationships/hyperlink" Target="#'S2 Case Study'!A1"/></Relationships>
</file>

<file path=xl/drawings/_rels/drawing15.xml.rels><?xml version="1.0" encoding="UTF-8" standalone="yes"?>
<Relationships xmlns="http://schemas.openxmlformats.org/package/2006/relationships"><Relationship Id="rId1" Type="http://schemas.openxmlformats.org/officeDocument/2006/relationships/hyperlink" Target="#'Chart 1'!A1"/></Relationships>
</file>

<file path=xl/drawings/_rels/drawing16.xml.rels><?xml version="1.0" encoding="UTF-8" standalone="yes"?>
<Relationships xmlns="http://schemas.openxmlformats.org/package/2006/relationships"><Relationship Id="rId1" Type="http://schemas.openxmlformats.org/officeDocument/2006/relationships/hyperlink" Target="#'Chart 2'!A1"/></Relationships>
</file>

<file path=xl/drawings/_rels/drawing17.xml.rels><?xml version="1.0" encoding="UTF-8" standalone="yes"?>
<Relationships xmlns="http://schemas.openxmlformats.org/package/2006/relationships"><Relationship Id="rId1" Type="http://schemas.openxmlformats.org/officeDocument/2006/relationships/hyperlink" Target="#'Pivot Table'!A1"/></Relationships>
</file>

<file path=xl/drawings/_rels/drawing18.xml.rels><?xml version="1.0" encoding="UTF-8" standalone="yes"?>
<Relationships xmlns="http://schemas.openxmlformats.org/package/2006/relationships"><Relationship Id="rId1" Type="http://schemas.openxmlformats.org/officeDocument/2006/relationships/hyperlink" Target="#'Printing &amp; Protection'!A1"/></Relationships>
</file>

<file path=xl/drawings/_rels/drawing19.xml.rels><?xml version="1.0" encoding="UTF-8" standalone="yes"?>
<Relationships xmlns="http://schemas.openxmlformats.org/package/2006/relationships"><Relationship Id="rId1" Type="http://schemas.openxmlformats.org/officeDocument/2006/relationships/hyperlink" Target="#'Other Tools'!A1"/></Relationships>
</file>

<file path=xl/drawings/_rels/drawing20.xml.rels><?xml version="1.0" encoding="UTF-8" standalone="yes"?>
<Relationships xmlns="http://schemas.openxmlformats.org/package/2006/relationships"><Relationship Id="rId1" Type="http://schemas.openxmlformats.org/officeDocument/2006/relationships/hyperlink" Target="#'S3 Case Study'!A1"/></Relationships>
</file>

<file path=xl/drawings/_rels/drawing21.xml.rels><?xml version="1.0" encoding="UTF-8" standalone="yes"?>
<Relationships xmlns="http://schemas.openxmlformats.org/package/2006/relationships"><Relationship Id="rId1" Type="http://schemas.openxmlformats.org/officeDocument/2006/relationships/hyperlink" Target="#'Advanced Data Filter'!A1"/></Relationships>
</file>

<file path=xl/drawings/_rels/drawing22.xml.rels><?xml version="1.0" encoding="UTF-8" standalone="yes"?>
<Relationships xmlns="http://schemas.openxmlformats.org/package/2006/relationships"><Relationship Id="rId1" Type="http://schemas.openxmlformats.org/officeDocument/2006/relationships/hyperlink" Target="#'Financial Functions'!A1"/></Relationships>
</file>

<file path=xl/drawings/_rels/drawing23.xml.rels><?xml version="1.0" encoding="UTF-8" standalone="yes"?>
<Relationships xmlns="http://schemas.openxmlformats.org/package/2006/relationships"><Relationship Id="rId1" Type="http://schemas.openxmlformats.org/officeDocument/2006/relationships/hyperlink" Target="#'Pivot Exercise'!A1"/></Relationships>
</file>

<file path=xl/drawings/_rels/drawing24.xml.rels><?xml version="1.0" encoding="UTF-8" standalone="yes"?>
<Relationships xmlns="http://schemas.openxmlformats.org/package/2006/relationships"><Relationship Id="rId1" Type="http://schemas.openxmlformats.org/officeDocument/2006/relationships/hyperlink" Target="#'Paste Special'!A1"/></Relationships>
</file>

<file path=xl/drawings/_rels/drawing25.xml.rels><?xml version="1.0" encoding="UTF-8" standalone="yes"?>
<Relationships xmlns="http://schemas.openxmlformats.org/package/2006/relationships"><Relationship Id="rId1" Type="http://schemas.openxmlformats.org/officeDocument/2006/relationships/hyperlink" Target="#'Statistical Functions '!A1"/></Relationships>
</file>

<file path=xl/drawings/_rels/drawing26.xml.rels><?xml version="1.0" encoding="UTF-8" standalone="yes"?>
<Relationships xmlns="http://schemas.openxmlformats.org/package/2006/relationships"><Relationship Id="rId1" Type="http://schemas.openxmlformats.org/officeDocument/2006/relationships/hyperlink" Target="#'Dynamic Lookup'!A1"/></Relationships>
</file>

<file path=xl/drawings/_rels/drawing27.xml.rels><?xml version="1.0" encoding="UTF-8" standalone="yes"?>
<Relationships xmlns="http://schemas.openxmlformats.org/package/2006/relationships"><Relationship Id="rId1" Type="http://schemas.openxmlformats.org/officeDocument/2006/relationships/hyperlink" Target="#'S4 Case Study'!A1"/></Relationships>
</file>

<file path=xl/drawings/_rels/drawing28.xml.rels><?xml version="1.0" encoding="UTF-8" standalone="yes"?>
<Relationships xmlns="http://schemas.openxmlformats.org/package/2006/relationships"><Relationship Id="rId1" Type="http://schemas.openxmlformats.org/officeDocument/2006/relationships/hyperlink" Target="#'Goal Seek'!A1"/></Relationships>
</file>

<file path=xl/drawings/_rels/drawing29.xml.rels><?xml version="1.0" encoding="UTF-8" standalone="yes"?>
<Relationships xmlns="http://schemas.openxmlformats.org/package/2006/relationships"><Relationship Id="rId1" Type="http://schemas.openxmlformats.org/officeDocument/2006/relationships/hyperlink" Target="#'Data Table'!A1"/></Relationships>
</file>

<file path=xl/drawings/_rels/drawing30.xml.rels><?xml version="1.0" encoding="UTF-8" standalone="yes"?>
<Relationships xmlns="http://schemas.openxmlformats.org/package/2006/relationships"><Relationship Id="rId1" Type="http://schemas.openxmlformats.org/officeDocument/2006/relationships/hyperlink" Target="#'Scenario Manager'!A1"/></Relationships>
</file>

<file path=xl/drawings/_rels/drawing31.xml.rels><?xml version="1.0" encoding="UTF-8" standalone="yes"?>
<Relationships xmlns="http://schemas.openxmlformats.org/package/2006/relationships"><Relationship Id="rId1" Type="http://schemas.openxmlformats.org/officeDocument/2006/relationships/hyperlink" Target="#Solver!A1"/></Relationships>
</file>

<file path=xl/drawings/_rels/drawing32.xml.rels><?xml version="1.0" encoding="UTF-8" standalone="yes"?>
<Relationships xmlns="http://schemas.openxmlformats.org/package/2006/relationships"><Relationship Id="rId1" Type="http://schemas.openxmlformats.org/officeDocument/2006/relationships/hyperlink" Target="#'Chart 3'!A1"/></Relationships>
</file>

<file path=xl/drawings/_rels/drawing33.xml.rels><?xml version="1.0" encoding="UTF-8" standalone="yes"?>
<Relationships xmlns="http://schemas.openxmlformats.org/package/2006/relationships"><Relationship Id="rId1" Type="http://schemas.openxmlformats.org/officeDocument/2006/relationships/hyperlink" Target="#'Chart 4'!A1"/></Relationships>
</file>

<file path=xl/drawings/_rels/drawing34.xml.rels><?xml version="1.0" encoding="UTF-8" standalone="yes"?>
<Relationships xmlns="http://schemas.openxmlformats.org/package/2006/relationships"><Relationship Id="rId1" Type="http://schemas.openxmlformats.org/officeDocument/2006/relationships/hyperlink" Target="#'Pivot Dashboards'!A1"/></Relationships>
</file>

<file path=xl/drawings/_rels/drawing35.xml.rels><?xml version="1.0" encoding="UTF-8" standalone="yes"?>
<Relationships xmlns="http://schemas.openxmlformats.org/package/2006/relationships"><Relationship Id="rId1" Type="http://schemas.openxmlformats.org/officeDocument/2006/relationships/hyperlink" Target="#'Management Dashboards'!A1"/></Relationships>
</file>

<file path=xl/drawings/_rels/drawing36.xml.rels><?xml version="1.0" encoding="UTF-8" standalone="yes"?>
<Relationships xmlns="http://schemas.openxmlformats.org/package/2006/relationships"><Relationship Id="rId1" Type="http://schemas.openxmlformats.org/officeDocument/2006/relationships/hyperlink" Target="#'S5 Case Study'!A1"/></Relationships>
</file>

<file path=xl/drawings/_rels/drawing37.xml.rels><?xml version="1.0" encoding="UTF-8" standalone="yes"?>
<Relationships xmlns="http://schemas.openxmlformats.org/package/2006/relationships"><Relationship Id="rId1" Type="http://schemas.openxmlformats.org/officeDocument/2006/relationships/hyperlink" Target="#'Record Macro'!A1"/></Relationships>
</file>

<file path=xl/drawings/_rels/drawing38.xml.rels><?xml version="1.0" encoding="UTF-8" standalone="yes"?>
<Relationships xmlns="http://schemas.openxmlformats.org/package/2006/relationships"><Relationship Id="rId1" Type="http://schemas.openxmlformats.org/officeDocument/2006/relationships/hyperlink" Target="#'Record Macro (2)'!A1"/></Relationships>
</file>

<file path=xl/drawings/_rels/drawing39.xml.rels><?xml version="1.0" encoding="UTF-8" standalone="yes"?>
<Relationships xmlns="http://schemas.openxmlformats.org/package/2006/relationships"><Relationship Id="rId1" Type="http://schemas.openxmlformats.org/officeDocument/2006/relationships/hyperlink" Target="#'Record Macro (3)'!A1"/></Relationships>
</file>

<file path=xl/drawings/_rels/drawing40.xml.rels><?xml version="1.0" encoding="UTF-8" standalone="yes"?>
<Relationships xmlns="http://schemas.openxmlformats.org/package/2006/relationships"><Relationship Id="rId1" Type="http://schemas.openxmlformats.org/officeDocument/2006/relationships/hyperlink" Target="#VBA!A1"/></Relationships>
</file>

<file path=xl/drawings/_rels/drawing41.xml.rels><?xml version="1.0" encoding="UTF-8" standalone="yes"?>
<Relationships xmlns="http://schemas.openxmlformats.org/package/2006/relationships"><Relationship Id="rId1" Type="http://schemas.openxmlformats.org/officeDocument/2006/relationships/hyperlink" Target="#'S6 Case Study'!A1"/></Relationships>
</file>

<file path=xl/drawings/_rels/drawing42.xml.rels><?xml version="1.0" encoding="UTF-8" standalone="yes"?>
<Relationships xmlns="http://schemas.openxmlformats.org/package/2006/relationships"><Relationship Id="rId1" Type="http://schemas.openxmlformats.org/officeDocument/2006/relationships/hyperlink" Target="#Index!A1"/></Relationships>
</file>

<file path=xl/drawings/_rels/drawing43.xml.rels><?xml version="1.0" encoding="UTF-8" standalone="yes"?>
<Relationships xmlns="http://schemas.openxmlformats.org/package/2006/relationships"><Relationship Id="rId1" Type="http://schemas.openxmlformats.org/officeDocument/2006/relationships/hyperlink" Target="#Index!A1"/></Relationships>
</file>

<file path=xl/drawings/drawing1.xml><?xml version="1.0" encoding="utf-8"?>
<xdr:wsDr xmlns:xdr="http://schemas.openxmlformats.org/drawingml/2006/spreadsheetDrawing" xmlns:a="http://schemas.openxmlformats.org/drawingml/2006/main">
  <xdr:twoCellAnchor>
    <xdr:from>
      <xdr:col>8</xdr:col>
      <xdr:colOff>200025</xdr:colOff>
      <xdr:row>0</xdr:row>
      <xdr:rowOff>123825</xdr:rowOff>
    </xdr:from>
    <xdr:to>
      <xdr:col>9</xdr:col>
      <xdr:colOff>457200</xdr:colOff>
      <xdr:row>1</xdr:row>
      <xdr:rowOff>200025</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200-000002000000}"/>
            </a:ext>
          </a:extLst>
        </xdr:cNvPr>
        <xdr:cNvSpPr txBox="1"/>
      </xdr:nvSpPr>
      <xdr:spPr>
        <a:xfrm>
          <a:off x="5076825" y="123825"/>
          <a:ext cx="8667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47624</xdr:colOff>
      <xdr:row>0</xdr:row>
      <xdr:rowOff>123825</xdr:rowOff>
    </xdr:from>
    <xdr:to>
      <xdr:col>6</xdr:col>
      <xdr:colOff>66676</xdr:colOff>
      <xdr:row>1</xdr:row>
      <xdr:rowOff>200025</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1876424" y="123825"/>
          <a:ext cx="184785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Cell Referencing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200025</xdr:colOff>
      <xdr:row>0</xdr:row>
      <xdr:rowOff>123825</xdr:rowOff>
    </xdr:from>
    <xdr:to>
      <xdr:col>9</xdr:col>
      <xdr:colOff>457200</xdr:colOff>
      <xdr:row>1</xdr:row>
      <xdr:rowOff>200025</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300-000002000000}"/>
            </a:ext>
          </a:extLst>
        </xdr:cNvPr>
        <xdr:cNvSpPr txBox="1"/>
      </xdr:nvSpPr>
      <xdr:spPr>
        <a:xfrm>
          <a:off x="5076825" y="123825"/>
          <a:ext cx="8667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638175</xdr:colOff>
      <xdr:row>0</xdr:row>
      <xdr:rowOff>123825</xdr:rowOff>
    </xdr:from>
    <xdr:to>
      <xdr:col>7</xdr:col>
      <xdr:colOff>95250</xdr:colOff>
      <xdr:row>1</xdr:row>
      <xdr:rowOff>200025</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266950" y="123825"/>
          <a:ext cx="3448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Font &amp; Formatting, Shortcuts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504825</xdr:colOff>
      <xdr:row>0</xdr:row>
      <xdr:rowOff>133350</xdr:rowOff>
    </xdr:from>
    <xdr:to>
      <xdr:col>7</xdr:col>
      <xdr:colOff>304800</xdr:colOff>
      <xdr:row>2</xdr:row>
      <xdr:rowOff>0</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xmlns="" id="{00000000-0008-0000-0400-000002000000}"/>
            </a:ext>
          </a:extLst>
        </xdr:cNvPr>
        <xdr:cNvSpPr txBox="1"/>
      </xdr:nvSpPr>
      <xdr:spPr>
        <a:xfrm>
          <a:off x="5591175" y="133350"/>
          <a:ext cx="9810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85724</xdr:colOff>
      <xdr:row>0</xdr:row>
      <xdr:rowOff>95250</xdr:rowOff>
    </xdr:from>
    <xdr:to>
      <xdr:col>4</xdr:col>
      <xdr:colOff>723901</xdr:colOff>
      <xdr:row>1</xdr:row>
      <xdr:rowOff>171450</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2200274" y="95250"/>
          <a:ext cx="221932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Paste Special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623359</xdr:colOff>
      <xdr:row>0</xdr:row>
      <xdr:rowOff>125941</xdr:rowOff>
    </xdr:from>
    <xdr:to>
      <xdr:col>6</xdr:col>
      <xdr:colOff>742950</xdr:colOff>
      <xdr:row>1</xdr:row>
      <xdr:rowOff>161924</xdr:rowOff>
    </xdr:to>
    <xdr:sp macro="" textlink="">
      <xdr:nvSpPr>
        <xdr:cNvPr id="2" name="TextBox 1">
          <a:hlinkClick xmlns:r="http://schemas.openxmlformats.org/officeDocument/2006/relationships" r:id="rId1" tooltip="Data Filter 1"/>
          <a:extLst>
            <a:ext uri="{FF2B5EF4-FFF2-40B4-BE49-F238E27FC236}">
              <a16:creationId xmlns:a16="http://schemas.microsoft.com/office/drawing/2014/main" xmlns="" id="{00000000-0008-0000-0500-000002000000}"/>
            </a:ext>
          </a:extLst>
        </xdr:cNvPr>
        <xdr:cNvSpPr txBox="1"/>
      </xdr:nvSpPr>
      <xdr:spPr>
        <a:xfrm>
          <a:off x="7128934" y="125941"/>
          <a:ext cx="967316" cy="236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1647811</xdr:colOff>
      <xdr:row>0</xdr:row>
      <xdr:rowOff>127000</xdr:rowOff>
    </xdr:from>
    <xdr:to>
      <xdr:col>2</xdr:col>
      <xdr:colOff>790575</xdr:colOff>
      <xdr:row>1</xdr:row>
      <xdr:rowOff>171450</xdr:rowOff>
    </xdr:to>
    <xdr:sp macro="" textlink="">
      <xdr:nvSpPr>
        <xdr:cNvPr id="3" name="TextBox 2">
          <a:extLst>
            <a:ext uri="{FF2B5EF4-FFF2-40B4-BE49-F238E27FC236}">
              <a16:creationId xmlns:a16="http://schemas.microsoft.com/office/drawing/2014/main" xmlns="" id="{00000000-0008-0000-0500-000003000000}"/>
            </a:ext>
          </a:extLst>
        </xdr:cNvPr>
        <xdr:cNvSpPr txBox="1"/>
      </xdr:nvSpPr>
      <xdr:spPr>
        <a:xfrm>
          <a:off x="3448036" y="127000"/>
          <a:ext cx="942989" cy="24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Data Sort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984250</xdr:colOff>
      <xdr:row>0</xdr:row>
      <xdr:rowOff>151341</xdr:rowOff>
    </xdr:from>
    <xdr:to>
      <xdr:col>6</xdr:col>
      <xdr:colOff>833966</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600-000002000000}"/>
            </a:ext>
          </a:extLst>
        </xdr:cNvPr>
        <xdr:cNvSpPr txBox="1"/>
      </xdr:nvSpPr>
      <xdr:spPr>
        <a:xfrm>
          <a:off x="6261100" y="151341"/>
          <a:ext cx="973666"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4</xdr:col>
      <xdr:colOff>104775</xdr:colOff>
      <xdr:row>1</xdr:row>
      <xdr:rowOff>190500</xdr:rowOff>
    </xdr:to>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2895600" y="141816"/>
          <a:ext cx="1638300"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Data Filter</a:t>
          </a:r>
          <a:endParaRPr lang="en-US">
            <a:latin typeface="Book Antiqua"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771525</xdr:colOff>
      <xdr:row>0</xdr:row>
      <xdr:rowOff>76200</xdr:rowOff>
    </xdr:from>
    <xdr:to>
      <xdr:col>6</xdr:col>
      <xdr:colOff>581025</xdr:colOff>
      <xdr:row>1</xdr:row>
      <xdr:rowOff>152400</xdr:rowOff>
    </xdr:to>
    <xdr:sp macro="" textlink="">
      <xdr:nvSpPr>
        <xdr:cNvPr id="2" name="TextBox 1">
          <a:hlinkClick xmlns:r="http://schemas.openxmlformats.org/officeDocument/2006/relationships" r:id="rId1" tooltip="Paste Special"/>
          <a:extLst>
            <a:ext uri="{FF2B5EF4-FFF2-40B4-BE49-F238E27FC236}">
              <a16:creationId xmlns:a16="http://schemas.microsoft.com/office/drawing/2014/main" xmlns="" id="{00000000-0008-0000-0700-000002000000}"/>
            </a:ext>
          </a:extLst>
        </xdr:cNvPr>
        <xdr:cNvSpPr txBox="1"/>
      </xdr:nvSpPr>
      <xdr:spPr>
        <a:xfrm>
          <a:off x="5457825" y="76200"/>
          <a:ext cx="10191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219074</xdr:colOff>
      <xdr:row>0</xdr:row>
      <xdr:rowOff>76200</xdr:rowOff>
    </xdr:from>
    <xdr:to>
      <xdr:col>4</xdr:col>
      <xdr:colOff>47624</xdr:colOff>
      <xdr:row>1</xdr:row>
      <xdr:rowOff>152400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171699" y="76200"/>
          <a:ext cx="1990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Conditional Formatting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3175</xdr:colOff>
      <xdr:row>0</xdr:row>
      <xdr:rowOff>151341</xdr:rowOff>
    </xdr:from>
    <xdr:to>
      <xdr:col>6</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8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0</xdr:colOff>
      <xdr:row>0</xdr:row>
      <xdr:rowOff>141816</xdr:rowOff>
    </xdr:from>
    <xdr:to>
      <xdr:col>4</xdr:col>
      <xdr:colOff>161925</xdr:colOff>
      <xdr:row>1</xdr:row>
      <xdr:rowOff>190500</xdr:rowOff>
    </xdr:to>
    <xdr:sp macro="" textlink="">
      <xdr:nvSpPr>
        <xdr:cNvPr id="3" name="TextBox 2">
          <a:extLst>
            <a:ext uri="{FF2B5EF4-FFF2-40B4-BE49-F238E27FC236}">
              <a16:creationId xmlns:a16="http://schemas.microsoft.com/office/drawing/2014/main" xmlns="" id="{00000000-0008-0000-08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1 Case Study</a:t>
          </a:r>
          <a:endParaRPr lang="en-US">
            <a:latin typeface="Book Antiqua"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1006964</xdr:colOff>
      <xdr:row>0</xdr:row>
      <xdr:rowOff>136688</xdr:rowOff>
    </xdr:from>
    <xdr:to>
      <xdr:col>7</xdr:col>
      <xdr:colOff>263037</xdr:colOff>
      <xdr:row>1</xdr:row>
      <xdr:rowOff>172671</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0900-000002000000}"/>
            </a:ext>
          </a:extLst>
        </xdr:cNvPr>
        <xdr:cNvSpPr txBox="1"/>
      </xdr:nvSpPr>
      <xdr:spPr>
        <a:xfrm>
          <a:off x="6502156" y="136688"/>
          <a:ext cx="1146419" cy="226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Basic Formulas</a:t>
          </a:r>
          <a:endParaRPr lang="en-US">
            <a:latin typeface="Book Antiqua"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257176</xdr:colOff>
      <xdr:row>0</xdr:row>
      <xdr:rowOff>152400</xdr:rowOff>
    </xdr:from>
    <xdr:to>
      <xdr:col>5</xdr:col>
      <xdr:colOff>95250</xdr:colOff>
      <xdr:row>1</xdr:row>
      <xdr:rowOff>180975</xdr:rowOff>
    </xdr:to>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2143126" y="152400"/>
          <a:ext cx="2038349"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Logical Functions</a:t>
          </a:r>
        </a:p>
      </xdr:txBody>
    </xdr:sp>
    <xdr:clientData/>
  </xdr:twoCellAnchor>
  <xdr:twoCellAnchor>
    <xdr:from>
      <xdr:col>7</xdr:col>
      <xdr:colOff>985471</xdr:colOff>
      <xdr:row>0</xdr:row>
      <xdr:rowOff>85725</xdr:rowOff>
    </xdr:from>
    <xdr:to>
      <xdr:col>9</xdr:col>
      <xdr:colOff>25562</xdr:colOff>
      <xdr:row>1</xdr:row>
      <xdr:rowOff>140758</xdr:rowOff>
    </xdr:to>
    <xdr:sp macro="" textlink="">
      <xdr:nvSpPr>
        <xdr:cNvPr id="4" name="TextBox 3">
          <a:hlinkClick xmlns:r="http://schemas.openxmlformats.org/officeDocument/2006/relationships" r:id="rId1" tooltip="Data Filter 2"/>
          <a:extLst>
            <a:ext uri="{FF2B5EF4-FFF2-40B4-BE49-F238E27FC236}">
              <a16:creationId xmlns:a16="http://schemas.microsoft.com/office/drawing/2014/main" xmlns="" id="{00000000-0008-0000-0A00-000004000000}"/>
            </a:ext>
          </a:extLst>
        </xdr:cNvPr>
        <xdr:cNvSpPr txBox="1"/>
      </xdr:nvSpPr>
      <xdr:spPr>
        <a:xfrm>
          <a:off x="8554183" y="85725"/>
          <a:ext cx="974398"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257176</xdr:colOff>
      <xdr:row>0</xdr:row>
      <xdr:rowOff>152400</xdr:rowOff>
    </xdr:from>
    <xdr:to>
      <xdr:col>5</xdr:col>
      <xdr:colOff>95250</xdr:colOff>
      <xdr:row>1</xdr:row>
      <xdr:rowOff>180975</xdr:rowOff>
    </xdr:to>
    <xdr:sp macro="" textlink="">
      <xdr:nvSpPr>
        <xdr:cNvPr id="2" name="TextBox 1">
          <a:extLst>
            <a:ext uri="{FF2B5EF4-FFF2-40B4-BE49-F238E27FC236}">
              <a16:creationId xmlns:a16="http://schemas.microsoft.com/office/drawing/2014/main" xmlns="" id="{00000000-0008-0000-0B00-000002000000}"/>
            </a:ext>
          </a:extLst>
        </xdr:cNvPr>
        <xdr:cNvSpPr txBox="1"/>
      </xdr:nvSpPr>
      <xdr:spPr>
        <a:xfrm>
          <a:off x="2419351" y="152400"/>
          <a:ext cx="1914524"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Logical Functions</a:t>
          </a:r>
        </a:p>
      </xdr:txBody>
    </xdr:sp>
    <xdr:clientData/>
  </xdr:twoCellAnchor>
  <xdr:twoCellAnchor>
    <xdr:from>
      <xdr:col>9</xdr:col>
      <xdr:colOff>1000125</xdr:colOff>
      <xdr:row>0</xdr:row>
      <xdr:rowOff>85725</xdr:rowOff>
    </xdr:from>
    <xdr:to>
      <xdr:col>11</xdr:col>
      <xdr:colOff>40216</xdr:colOff>
      <xdr:row>1</xdr:row>
      <xdr:rowOff>140758</xdr:rowOff>
    </xdr:to>
    <xdr:sp macro="" textlink="">
      <xdr:nvSpPr>
        <xdr:cNvPr id="3" name="TextBox 2">
          <a:hlinkClick xmlns:r="http://schemas.openxmlformats.org/officeDocument/2006/relationships" r:id="rId1" tooltip="Data Filter 2"/>
          <a:extLst>
            <a:ext uri="{FF2B5EF4-FFF2-40B4-BE49-F238E27FC236}">
              <a16:creationId xmlns:a16="http://schemas.microsoft.com/office/drawing/2014/main" xmlns="" id="{00000000-0008-0000-0B00-000003000000}"/>
            </a:ext>
          </a:extLst>
        </xdr:cNvPr>
        <xdr:cNvSpPr txBox="1"/>
      </xdr:nvSpPr>
      <xdr:spPr>
        <a:xfrm>
          <a:off x="7543800" y="85725"/>
          <a:ext cx="973666"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0</xdr:row>
      <xdr:rowOff>28574</xdr:rowOff>
    </xdr:from>
    <xdr:to>
      <xdr:col>4</xdr:col>
      <xdr:colOff>180975</xdr:colOff>
      <xdr:row>1</xdr:row>
      <xdr:rowOff>152399</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1676400" y="28574"/>
          <a:ext cx="1781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b"/>
        <a:lstStyle/>
        <a:p>
          <a:r>
            <a:rPr lang="en-US" sz="1100" b="1" cap="small" baseline="0">
              <a:latin typeface="Book Antiqua" pitchFamily="18" charset="0"/>
            </a:rPr>
            <a:t>Statistical Functions</a:t>
          </a:r>
        </a:p>
      </xdr:txBody>
    </xdr:sp>
    <xdr:clientData/>
  </xdr:twoCellAnchor>
  <xdr:twoCellAnchor>
    <xdr:from>
      <xdr:col>5</xdr:col>
      <xdr:colOff>800100</xdr:colOff>
      <xdr:row>0</xdr:row>
      <xdr:rowOff>85725</xdr:rowOff>
    </xdr:from>
    <xdr:to>
      <xdr:col>7</xdr:col>
      <xdr:colOff>116416</xdr:colOff>
      <xdr:row>1</xdr:row>
      <xdr:rowOff>140758</xdr:rowOff>
    </xdr:to>
    <xdr:sp macro="" textlink="">
      <xdr:nvSpPr>
        <xdr:cNvPr id="4" name="TextBox 3">
          <a:hlinkClick xmlns:r="http://schemas.openxmlformats.org/officeDocument/2006/relationships" r:id="rId1" tooltip="Data Filter 2"/>
          <a:extLst>
            <a:ext uri="{FF2B5EF4-FFF2-40B4-BE49-F238E27FC236}">
              <a16:creationId xmlns:a16="http://schemas.microsoft.com/office/drawing/2014/main" xmlns="" id="{00000000-0008-0000-0C00-000004000000}"/>
            </a:ext>
          </a:extLst>
        </xdr:cNvPr>
        <xdr:cNvSpPr txBox="1"/>
      </xdr:nvSpPr>
      <xdr:spPr>
        <a:xfrm>
          <a:off x="5153025" y="85725"/>
          <a:ext cx="973666"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419100</xdr:colOff>
      <xdr:row>0</xdr:row>
      <xdr:rowOff>123825</xdr:rowOff>
    </xdr:from>
    <xdr:to>
      <xdr:col>6</xdr:col>
      <xdr:colOff>581025</xdr:colOff>
      <xdr:row>1</xdr:row>
      <xdr:rowOff>180975</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0D00-000002000000}"/>
            </a:ext>
          </a:extLst>
        </xdr:cNvPr>
        <xdr:cNvSpPr txBox="1"/>
      </xdr:nvSpPr>
      <xdr:spPr>
        <a:xfrm>
          <a:off x="6257925"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1217003</xdr:colOff>
      <xdr:row>0</xdr:row>
      <xdr:rowOff>47625</xdr:rowOff>
    </xdr:from>
    <xdr:to>
      <xdr:col>2</xdr:col>
      <xdr:colOff>674077</xdr:colOff>
      <xdr:row>1</xdr:row>
      <xdr:rowOff>57150</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1825138" y="47625"/>
          <a:ext cx="2336554" cy="17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Date &amp; Text Functions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0E00-000002000000}"/>
            </a:ext>
          </a:extLst>
        </xdr:cNvPr>
        <xdr:cNvSpPr txBox="1"/>
      </xdr:nvSpPr>
      <xdr:spPr>
        <a:xfrm>
          <a:off x="6162675" y="114300"/>
          <a:ext cx="10382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247651</xdr:colOff>
      <xdr:row>0</xdr:row>
      <xdr:rowOff>123825</xdr:rowOff>
    </xdr:from>
    <xdr:to>
      <xdr:col>6</xdr:col>
      <xdr:colOff>123825</xdr:colOff>
      <xdr:row>1</xdr:row>
      <xdr:rowOff>180975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2705101" y="123825"/>
          <a:ext cx="208597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LookUp Functions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342900</xdr:colOff>
      <xdr:row>0</xdr:row>
      <xdr:rowOff>104775</xdr:rowOff>
    </xdr:from>
    <xdr:to>
      <xdr:col>11</xdr:col>
      <xdr:colOff>247650</xdr:colOff>
      <xdr:row>1</xdr:row>
      <xdr:rowOff>161925</xdr:rowOff>
    </xdr:to>
    <xdr:sp macro="" textlink="">
      <xdr:nvSpPr>
        <xdr:cNvPr id="2" name="TextBox 1">
          <a:hlinkClick xmlns:r="http://schemas.openxmlformats.org/officeDocument/2006/relationships" r:id="rId1" tooltip="Logical Functions"/>
          <a:extLst>
            <a:ext uri="{FF2B5EF4-FFF2-40B4-BE49-F238E27FC236}">
              <a16:creationId xmlns:a16="http://schemas.microsoft.com/office/drawing/2014/main" xmlns="" id="{00000000-0008-0000-0F00-000002000000}"/>
            </a:ext>
          </a:extLst>
        </xdr:cNvPr>
        <xdr:cNvSpPr txBox="1"/>
      </xdr:nvSpPr>
      <xdr:spPr>
        <a:xfrm>
          <a:off x="5543550" y="104775"/>
          <a:ext cx="100965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400050</xdr:colOff>
      <xdr:row>0</xdr:row>
      <xdr:rowOff>114300</xdr:rowOff>
    </xdr:from>
    <xdr:to>
      <xdr:col>7</xdr:col>
      <xdr:colOff>390524</xdr:colOff>
      <xdr:row>2</xdr:row>
      <xdr:rowOff>0</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2238375" y="114300"/>
          <a:ext cx="224789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LookUp Functions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0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2 Case Study</a:t>
          </a:r>
          <a:endParaRPr lang="en-US">
            <a:latin typeface="Book Antiqua" pitchFamily="18"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419100</xdr:colOff>
      <xdr:row>0</xdr:row>
      <xdr:rowOff>123825</xdr:rowOff>
    </xdr:from>
    <xdr:to>
      <xdr:col>5</xdr:col>
      <xdr:colOff>781050</xdr:colOff>
      <xdr:row>1</xdr:row>
      <xdr:rowOff>180975</xdr:rowOff>
    </xdr:to>
    <xdr:sp macro="" textlink="">
      <xdr:nvSpPr>
        <xdr:cNvPr id="2" name="TextBox 1">
          <a:hlinkClick xmlns:r="http://schemas.openxmlformats.org/officeDocument/2006/relationships" r:id="rId1" tooltip="Chart 2"/>
          <a:extLst>
            <a:ext uri="{FF2B5EF4-FFF2-40B4-BE49-F238E27FC236}">
              <a16:creationId xmlns:a16="http://schemas.microsoft.com/office/drawing/2014/main" xmlns="" id="{00000000-0008-0000-1100-000002000000}"/>
            </a:ext>
          </a:extLst>
        </xdr:cNvPr>
        <xdr:cNvSpPr txBox="1"/>
      </xdr:nvSpPr>
      <xdr:spPr>
        <a:xfrm>
          <a:off x="45910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647700</xdr:colOff>
      <xdr:row>0</xdr:row>
      <xdr:rowOff>123825</xdr:rowOff>
    </xdr:from>
    <xdr:to>
      <xdr:col>2</xdr:col>
      <xdr:colOff>514350</xdr:colOff>
      <xdr:row>1</xdr:row>
      <xdr:rowOff>180975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2447925"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466725</xdr:colOff>
      <xdr:row>0</xdr:row>
      <xdr:rowOff>123825</xdr:rowOff>
    </xdr:from>
    <xdr:to>
      <xdr:col>7</xdr:col>
      <xdr:colOff>628650</xdr:colOff>
      <xdr:row>1</xdr:row>
      <xdr:rowOff>180975</xdr:rowOff>
    </xdr:to>
    <xdr:sp macro="" textlink="">
      <xdr:nvSpPr>
        <xdr:cNvPr id="2" name="TextBox 1">
          <a:hlinkClick xmlns:r="http://schemas.openxmlformats.org/officeDocument/2006/relationships" r:id="rId1" tooltip="Chart 4"/>
          <a:extLst>
            <a:ext uri="{FF2B5EF4-FFF2-40B4-BE49-F238E27FC236}">
              <a16:creationId xmlns:a16="http://schemas.microsoft.com/office/drawing/2014/main" xmlns="" id="{00000000-0008-0000-1200-000002000000}"/>
            </a:ext>
          </a:extLst>
        </xdr:cNvPr>
        <xdr:cNvSpPr txBox="1"/>
      </xdr:nvSpPr>
      <xdr:spPr>
        <a:xfrm>
          <a:off x="52387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4</xdr:col>
      <xdr:colOff>647700</xdr:colOff>
      <xdr:row>1</xdr:row>
      <xdr:rowOff>180975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291465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xdr:col>
      <xdr:colOff>728818</xdr:colOff>
      <xdr:row>0</xdr:row>
      <xdr:rowOff>97385</xdr:rowOff>
    </xdr:from>
    <xdr:to>
      <xdr:col>7</xdr:col>
      <xdr:colOff>1685925</xdr:colOff>
      <xdr:row>1</xdr:row>
      <xdr:rowOff>161924</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300-000002000000}"/>
            </a:ext>
          </a:extLst>
        </xdr:cNvPr>
        <xdr:cNvSpPr txBox="1"/>
      </xdr:nvSpPr>
      <xdr:spPr>
        <a:xfrm>
          <a:off x="5834218" y="97385"/>
          <a:ext cx="957107" cy="2359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4</xdr:col>
      <xdr:colOff>451305</xdr:colOff>
      <xdr:row>0</xdr:row>
      <xdr:rowOff>106909</xdr:rowOff>
    </xdr:from>
    <xdr:to>
      <xdr:col>5</xdr:col>
      <xdr:colOff>857250</xdr:colOff>
      <xdr:row>1</xdr:row>
      <xdr:rowOff>161924</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2727780" y="106909"/>
          <a:ext cx="1110795"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Pivot Table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3175</xdr:colOff>
      <xdr:row>0</xdr:row>
      <xdr:rowOff>151341</xdr:rowOff>
    </xdr:from>
    <xdr:to>
      <xdr:col>5</xdr:col>
      <xdr:colOff>0</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4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0</xdr:colOff>
      <xdr:row>0</xdr:row>
      <xdr:rowOff>141816</xdr:rowOff>
    </xdr:from>
    <xdr:to>
      <xdr:col>3</xdr:col>
      <xdr:colOff>161925</xdr:colOff>
      <xdr:row>1</xdr:row>
      <xdr:rowOff>190500</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Printing &amp; Protection</a:t>
          </a:r>
          <a:endParaRPr lang="en-US">
            <a:latin typeface="Book Antiqua" pitchFamily="18"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5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5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Other Tools</a:t>
          </a:r>
          <a:endParaRPr lang="en-US">
            <a:latin typeface="Book Antiqua" pitchFamily="18"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6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6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3 Case Study</a:t>
          </a:r>
          <a:endParaRPr lang="en-US">
            <a:latin typeface="Book Antiqua" pitchFamily="18" charset="0"/>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728818</xdr:colOff>
      <xdr:row>0</xdr:row>
      <xdr:rowOff>97385</xdr:rowOff>
    </xdr:from>
    <xdr:to>
      <xdr:col>6</xdr:col>
      <xdr:colOff>1685925</xdr:colOff>
      <xdr:row>2</xdr:row>
      <xdr:rowOff>0</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700-000002000000}"/>
            </a:ext>
          </a:extLst>
        </xdr:cNvPr>
        <xdr:cNvSpPr txBox="1"/>
      </xdr:nvSpPr>
      <xdr:spPr>
        <a:xfrm>
          <a:off x="5834218" y="97385"/>
          <a:ext cx="957107" cy="2359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756105</xdr:colOff>
      <xdr:row>0</xdr:row>
      <xdr:rowOff>49760</xdr:rowOff>
    </xdr:from>
    <xdr:to>
      <xdr:col>5</xdr:col>
      <xdr:colOff>266700</xdr:colOff>
      <xdr:row>2</xdr:row>
      <xdr:rowOff>0</xdr:rowOff>
    </xdr:to>
    <xdr:sp macro="" textlink="">
      <xdr:nvSpPr>
        <xdr:cNvPr id="3" name="TextBox 2">
          <a:extLst>
            <a:ext uri="{FF2B5EF4-FFF2-40B4-BE49-F238E27FC236}">
              <a16:creationId xmlns:a16="http://schemas.microsoft.com/office/drawing/2014/main" xmlns="" id="{00000000-0008-0000-1700-000003000000}"/>
            </a:ext>
          </a:extLst>
        </xdr:cNvPr>
        <xdr:cNvSpPr txBox="1"/>
      </xdr:nvSpPr>
      <xdr:spPr>
        <a:xfrm>
          <a:off x="2156280" y="49760"/>
          <a:ext cx="2082345" cy="321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Advanced Data Filter</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28575</xdr:colOff>
      <xdr:row>0</xdr:row>
      <xdr:rowOff>97385</xdr:rowOff>
    </xdr:from>
    <xdr:to>
      <xdr:col>7</xdr:col>
      <xdr:colOff>0</xdr:colOff>
      <xdr:row>1</xdr:row>
      <xdr:rowOff>161924</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xmlns="" id="{00000000-0008-0000-1800-000002000000}"/>
            </a:ext>
          </a:extLst>
        </xdr:cNvPr>
        <xdr:cNvSpPr txBox="1"/>
      </xdr:nvSpPr>
      <xdr:spPr>
        <a:xfrm>
          <a:off x="5448300" y="97385"/>
          <a:ext cx="1190625" cy="255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1108530</xdr:colOff>
      <xdr:row>0</xdr:row>
      <xdr:rowOff>125959</xdr:rowOff>
    </xdr:from>
    <xdr:to>
      <xdr:col>2</xdr:col>
      <xdr:colOff>876300</xdr:colOff>
      <xdr:row>1</xdr:row>
      <xdr:rowOff>180974</xdr:rowOff>
    </xdr:to>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2137230" y="125959"/>
          <a:ext cx="1653720" cy="2455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Go To Special</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0</xdr:colOff>
      <xdr:row>0</xdr:row>
      <xdr:rowOff>76200</xdr:rowOff>
    </xdr:from>
    <xdr:to>
      <xdr:col>7</xdr:col>
      <xdr:colOff>409575</xdr:colOff>
      <xdr:row>1</xdr:row>
      <xdr:rowOff>152400</xdr:rowOff>
    </xdr:to>
    <xdr:sp macro="" textlink="">
      <xdr:nvSpPr>
        <xdr:cNvPr id="2" name="TextBox 1">
          <a:hlinkClick xmlns:r="http://schemas.openxmlformats.org/officeDocument/2006/relationships" r:id="rId1" tooltip="Paste Special"/>
          <a:extLst>
            <a:ext uri="{FF2B5EF4-FFF2-40B4-BE49-F238E27FC236}">
              <a16:creationId xmlns:a16="http://schemas.microsoft.com/office/drawing/2014/main" xmlns="" id="{00000000-0008-0000-1900-000002000000}"/>
            </a:ext>
          </a:extLst>
        </xdr:cNvPr>
        <xdr:cNvSpPr txBox="1"/>
      </xdr:nvSpPr>
      <xdr:spPr>
        <a:xfrm>
          <a:off x="3657600" y="76200"/>
          <a:ext cx="10191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0</xdr:col>
      <xdr:colOff>1238250</xdr:colOff>
      <xdr:row>0</xdr:row>
      <xdr:rowOff>76200</xdr:rowOff>
    </xdr:from>
    <xdr:to>
      <xdr:col>5</xdr:col>
      <xdr:colOff>57150</xdr:colOff>
      <xdr:row>1</xdr:row>
      <xdr:rowOff>152400</xdr:rowOff>
    </xdr:to>
    <xdr:sp macro="" textlink="">
      <xdr:nvSpPr>
        <xdr:cNvPr id="3" name="TextBox 2">
          <a:extLst>
            <a:ext uri="{FF2B5EF4-FFF2-40B4-BE49-F238E27FC236}">
              <a16:creationId xmlns:a16="http://schemas.microsoft.com/office/drawing/2014/main" xmlns="" id="{00000000-0008-0000-1900-000003000000}"/>
            </a:ext>
          </a:extLst>
        </xdr:cNvPr>
        <xdr:cNvSpPr txBox="1"/>
      </xdr:nvSpPr>
      <xdr:spPr>
        <a:xfrm>
          <a:off x="1238250" y="76200"/>
          <a:ext cx="30575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Advanced Conditional Formatting</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A00-000002000000}"/>
            </a:ext>
          </a:extLst>
        </xdr:cNvPr>
        <xdr:cNvSpPr txBox="1"/>
      </xdr:nvSpPr>
      <xdr:spPr>
        <a:xfrm>
          <a:off x="6429375" y="11430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247651</xdr:colOff>
      <xdr:row>0</xdr:row>
      <xdr:rowOff>123825</xdr:rowOff>
    </xdr:from>
    <xdr:to>
      <xdr:col>6</xdr:col>
      <xdr:colOff>123825</xdr:colOff>
      <xdr:row>1</xdr:row>
      <xdr:rowOff>180975</xdr:rowOff>
    </xdr:to>
    <xdr:sp macro="" textlink="">
      <xdr:nvSpPr>
        <xdr:cNvPr id="3" name="TextBox 2">
          <a:extLst>
            <a:ext uri="{FF2B5EF4-FFF2-40B4-BE49-F238E27FC236}">
              <a16:creationId xmlns:a16="http://schemas.microsoft.com/office/drawing/2014/main" xmlns="" id="{00000000-0008-0000-1A00-000003000000}"/>
            </a:ext>
          </a:extLst>
        </xdr:cNvPr>
        <xdr:cNvSpPr txBox="1"/>
      </xdr:nvSpPr>
      <xdr:spPr>
        <a:xfrm>
          <a:off x="2628901" y="123825"/>
          <a:ext cx="2333624"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cap="small" baseline="0">
              <a:latin typeface="Book Antiqua" pitchFamily="18" charset="0"/>
            </a:rPr>
            <a:t>Financial Functions</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13</xdr:col>
      <xdr:colOff>142875</xdr:colOff>
      <xdr:row>0</xdr:row>
      <xdr:rowOff>114300</xdr:rowOff>
    </xdr:from>
    <xdr:to>
      <xdr:col>14</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B00-000002000000}"/>
            </a:ext>
          </a:extLst>
        </xdr:cNvPr>
        <xdr:cNvSpPr txBox="1"/>
      </xdr:nvSpPr>
      <xdr:spPr>
        <a:xfrm>
          <a:off x="6429375" y="11430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4</xdr:col>
      <xdr:colOff>247651</xdr:colOff>
      <xdr:row>0</xdr:row>
      <xdr:rowOff>123825</xdr:rowOff>
    </xdr:from>
    <xdr:to>
      <xdr:col>11</xdr:col>
      <xdr:colOff>123825</xdr:colOff>
      <xdr:row>1</xdr:row>
      <xdr:rowOff>180975</xdr:rowOff>
    </xdr:to>
    <xdr:sp macro="" textlink="">
      <xdr:nvSpPr>
        <xdr:cNvPr id="3" name="TextBox 2">
          <a:extLst>
            <a:ext uri="{FF2B5EF4-FFF2-40B4-BE49-F238E27FC236}">
              <a16:creationId xmlns:a16="http://schemas.microsoft.com/office/drawing/2014/main" xmlns="" id="{00000000-0008-0000-1B00-000003000000}"/>
            </a:ext>
          </a:extLst>
        </xdr:cNvPr>
        <xdr:cNvSpPr txBox="1"/>
      </xdr:nvSpPr>
      <xdr:spPr>
        <a:xfrm>
          <a:off x="2628901" y="123825"/>
          <a:ext cx="2333624"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Statistical Functions</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xmlns="" id="{00000000-0008-0000-1C00-000002000000}"/>
            </a:ext>
          </a:extLst>
        </xdr:cNvPr>
        <xdr:cNvSpPr txBox="1"/>
      </xdr:nvSpPr>
      <xdr:spPr>
        <a:xfrm>
          <a:off x="6162675" y="114300"/>
          <a:ext cx="10382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6</xdr:col>
      <xdr:colOff>647699</xdr:colOff>
      <xdr:row>1</xdr:row>
      <xdr:rowOff>180975</xdr:rowOff>
    </xdr:to>
    <xdr:sp macro="" textlink="">
      <xdr:nvSpPr>
        <xdr:cNvPr id="3" name="TextBox 2">
          <a:extLst>
            <a:ext uri="{FF2B5EF4-FFF2-40B4-BE49-F238E27FC236}">
              <a16:creationId xmlns:a16="http://schemas.microsoft.com/office/drawing/2014/main" xmlns="" id="{00000000-0008-0000-1C00-000003000000}"/>
            </a:ext>
          </a:extLst>
        </xdr:cNvPr>
        <xdr:cNvSpPr txBox="1"/>
      </xdr:nvSpPr>
      <xdr:spPr>
        <a:xfrm>
          <a:off x="2705100" y="123825"/>
          <a:ext cx="260984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Dynamic LookUp Functions</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1D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1D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4 Case Study</a:t>
          </a:r>
          <a:endParaRPr lang="en-US">
            <a:latin typeface="Book Antiqua" pitchFamily="18" charset="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7</xdr:col>
      <xdr:colOff>257175</xdr:colOff>
      <xdr:row>0</xdr:row>
      <xdr:rowOff>133350</xdr:rowOff>
    </xdr:from>
    <xdr:to>
      <xdr:col>9</xdr:col>
      <xdr:colOff>9525</xdr:colOff>
      <xdr:row>2</xdr:row>
      <xdr:rowOff>0</xdr:rowOff>
    </xdr:to>
    <xdr:sp macro="" textlink="">
      <xdr:nvSpPr>
        <xdr:cNvPr id="2" name="TextBox 1">
          <a:hlinkClick xmlns:r="http://schemas.openxmlformats.org/officeDocument/2006/relationships" r:id="rId1" tooltip="Data Table"/>
          <a:extLst>
            <a:ext uri="{FF2B5EF4-FFF2-40B4-BE49-F238E27FC236}">
              <a16:creationId xmlns:a16="http://schemas.microsoft.com/office/drawing/2014/main" xmlns="" id="{00000000-0008-0000-1E00-000002000000}"/>
            </a:ext>
          </a:extLst>
        </xdr:cNvPr>
        <xdr:cNvSpPr txBox="1"/>
      </xdr:nvSpPr>
      <xdr:spPr>
        <a:xfrm>
          <a:off x="5305425" y="13335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419101</xdr:colOff>
      <xdr:row>0</xdr:row>
      <xdr:rowOff>123825</xdr:rowOff>
    </xdr:from>
    <xdr:to>
      <xdr:col>5</xdr:col>
      <xdr:colOff>133351</xdr:colOff>
      <xdr:row>1</xdr:row>
      <xdr:rowOff>180975</xdr:rowOff>
    </xdr:to>
    <xdr:sp macro="" textlink="">
      <xdr:nvSpPr>
        <xdr:cNvPr id="3" name="TextBox 2">
          <a:extLst>
            <a:ext uri="{FF2B5EF4-FFF2-40B4-BE49-F238E27FC236}">
              <a16:creationId xmlns:a16="http://schemas.microsoft.com/office/drawing/2014/main" xmlns="" id="{00000000-0008-0000-1E00-000003000000}"/>
            </a:ext>
          </a:extLst>
        </xdr:cNvPr>
        <xdr:cNvSpPr txBox="1"/>
      </xdr:nvSpPr>
      <xdr:spPr>
        <a:xfrm>
          <a:off x="2486026" y="123825"/>
          <a:ext cx="1476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Goal Seek</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7</xdr:col>
      <xdr:colOff>314325</xdr:colOff>
      <xdr:row>0</xdr:row>
      <xdr:rowOff>133350</xdr:rowOff>
    </xdr:from>
    <xdr:to>
      <xdr:col>8</xdr:col>
      <xdr:colOff>581025</xdr:colOff>
      <xdr:row>1</xdr:row>
      <xdr:rowOff>152400</xdr:rowOff>
    </xdr:to>
    <xdr:sp macro="" textlink="">
      <xdr:nvSpPr>
        <xdr:cNvPr id="2" name="TextBox 1">
          <a:hlinkClick xmlns:r="http://schemas.openxmlformats.org/officeDocument/2006/relationships" r:id="rId1" tooltip="Scenario Manager"/>
          <a:extLst>
            <a:ext uri="{FF2B5EF4-FFF2-40B4-BE49-F238E27FC236}">
              <a16:creationId xmlns:a16="http://schemas.microsoft.com/office/drawing/2014/main" xmlns="" id="{00000000-0008-0000-1F00-000002000000}"/>
            </a:ext>
          </a:extLst>
        </xdr:cNvPr>
        <xdr:cNvSpPr txBox="1"/>
      </xdr:nvSpPr>
      <xdr:spPr>
        <a:xfrm>
          <a:off x="4667250" y="133350"/>
          <a:ext cx="8763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428625</xdr:colOff>
      <xdr:row>0</xdr:row>
      <xdr:rowOff>123825</xdr:rowOff>
    </xdr:from>
    <xdr:to>
      <xdr:col>5</xdr:col>
      <xdr:colOff>228600</xdr:colOff>
      <xdr:row>1</xdr:row>
      <xdr:rowOff>180975</xdr:rowOff>
    </xdr:to>
    <xdr:sp macro="" textlink="">
      <xdr:nvSpPr>
        <xdr:cNvPr id="3" name="TextBox 2">
          <a:extLst>
            <a:ext uri="{FF2B5EF4-FFF2-40B4-BE49-F238E27FC236}">
              <a16:creationId xmlns:a16="http://schemas.microsoft.com/office/drawing/2014/main" xmlns="" id="{00000000-0008-0000-1F00-000003000000}"/>
            </a:ext>
          </a:extLst>
        </xdr:cNvPr>
        <xdr:cNvSpPr txBox="1"/>
      </xdr:nvSpPr>
      <xdr:spPr>
        <a:xfrm>
          <a:off x="234315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Data Table</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333375</xdr:colOff>
      <xdr:row>0</xdr:row>
      <xdr:rowOff>123825</xdr:rowOff>
    </xdr:from>
    <xdr:to>
      <xdr:col>8</xdr:col>
      <xdr:colOff>695325</xdr:colOff>
      <xdr:row>1</xdr:row>
      <xdr:rowOff>180975</xdr:rowOff>
    </xdr:to>
    <xdr:sp macro="[1]!Session2" textlink="">
      <xdr:nvSpPr>
        <xdr:cNvPr id="2" name="TextBox 1">
          <a:hlinkClick xmlns:r="http://schemas.openxmlformats.org/officeDocument/2006/relationships" r:id="rId1"/>
          <a:extLst>
            <a:ext uri="{FF2B5EF4-FFF2-40B4-BE49-F238E27FC236}">
              <a16:creationId xmlns:a16="http://schemas.microsoft.com/office/drawing/2014/main" xmlns="" id="{00000000-0008-0000-2000-000002000000}"/>
            </a:ext>
          </a:extLst>
        </xdr:cNvPr>
        <xdr:cNvSpPr txBox="1"/>
      </xdr:nvSpPr>
      <xdr:spPr>
        <a:xfrm>
          <a:off x="63436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28575</xdr:colOff>
      <xdr:row>0</xdr:row>
      <xdr:rowOff>114301</xdr:rowOff>
    </xdr:from>
    <xdr:to>
      <xdr:col>6</xdr:col>
      <xdr:colOff>552450</xdr:colOff>
      <xdr:row>2</xdr:row>
      <xdr:rowOff>28575</xdr:rowOff>
    </xdr:to>
    <xdr:sp macro="" textlink="">
      <xdr:nvSpPr>
        <xdr:cNvPr id="3" name="TextBox 2">
          <a:extLst>
            <a:ext uri="{FF2B5EF4-FFF2-40B4-BE49-F238E27FC236}">
              <a16:creationId xmlns:a16="http://schemas.microsoft.com/office/drawing/2014/main" xmlns="" id="{00000000-0008-0000-2000-000003000000}"/>
            </a:ext>
          </a:extLst>
        </xdr:cNvPr>
        <xdr:cNvSpPr txBox="1"/>
      </xdr:nvSpPr>
      <xdr:spPr>
        <a:xfrm>
          <a:off x="1581150" y="114301"/>
          <a:ext cx="3248025"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Scenario Manager</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266700</xdr:colOff>
      <xdr:row>0</xdr:row>
      <xdr:rowOff>123825</xdr:rowOff>
    </xdr:from>
    <xdr:to>
      <xdr:col>6</xdr:col>
      <xdr:colOff>600075</xdr:colOff>
      <xdr:row>1</xdr:row>
      <xdr:rowOff>180975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100-000002000000}"/>
            </a:ext>
          </a:extLst>
        </xdr:cNvPr>
        <xdr:cNvSpPr txBox="1"/>
      </xdr:nvSpPr>
      <xdr:spPr>
        <a:xfrm>
          <a:off x="4657725" y="123825"/>
          <a:ext cx="942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514351</xdr:colOff>
      <xdr:row>0</xdr:row>
      <xdr:rowOff>133350</xdr:rowOff>
    </xdr:from>
    <xdr:to>
      <xdr:col>4</xdr:col>
      <xdr:colOff>247651</xdr:colOff>
      <xdr:row>2</xdr:row>
      <xdr:rowOff>0</xdr:rowOff>
    </xdr:to>
    <xdr:sp macro="" textlink="">
      <xdr:nvSpPr>
        <xdr:cNvPr id="3" name="TextBox 2">
          <a:extLst>
            <a:ext uri="{FF2B5EF4-FFF2-40B4-BE49-F238E27FC236}">
              <a16:creationId xmlns:a16="http://schemas.microsoft.com/office/drawing/2014/main" xmlns="" id="{00000000-0008-0000-2100-000003000000}"/>
            </a:ext>
          </a:extLst>
        </xdr:cNvPr>
        <xdr:cNvSpPr txBox="1"/>
      </xdr:nvSpPr>
      <xdr:spPr>
        <a:xfrm>
          <a:off x="1123951" y="133350"/>
          <a:ext cx="952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Solver</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6</xdr:col>
      <xdr:colOff>466725</xdr:colOff>
      <xdr:row>0</xdr:row>
      <xdr:rowOff>123825</xdr:rowOff>
    </xdr:from>
    <xdr:to>
      <xdr:col>7</xdr:col>
      <xdr:colOff>628650</xdr:colOff>
      <xdr:row>1</xdr:row>
      <xdr:rowOff>180975</xdr:rowOff>
    </xdr:to>
    <xdr:sp macro="" textlink="">
      <xdr:nvSpPr>
        <xdr:cNvPr id="2" name="TextBox 1">
          <a:hlinkClick xmlns:r="http://schemas.openxmlformats.org/officeDocument/2006/relationships" r:id="rId1" tooltip="Chart 4"/>
          <a:extLst>
            <a:ext uri="{FF2B5EF4-FFF2-40B4-BE49-F238E27FC236}">
              <a16:creationId xmlns:a16="http://schemas.microsoft.com/office/drawing/2014/main" xmlns="" id="{00000000-0008-0000-2200-000002000000}"/>
            </a:ext>
          </a:extLst>
        </xdr:cNvPr>
        <xdr:cNvSpPr txBox="1"/>
      </xdr:nvSpPr>
      <xdr:spPr>
        <a:xfrm>
          <a:off x="495300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4</xdr:col>
      <xdr:colOff>647700</xdr:colOff>
      <xdr:row>1</xdr:row>
      <xdr:rowOff>180975</xdr:rowOff>
    </xdr:to>
    <xdr:sp macro="" textlink="">
      <xdr:nvSpPr>
        <xdr:cNvPr id="3" name="TextBox 2">
          <a:extLst>
            <a:ext uri="{FF2B5EF4-FFF2-40B4-BE49-F238E27FC236}">
              <a16:creationId xmlns:a16="http://schemas.microsoft.com/office/drawing/2014/main" xmlns="" id="{00000000-0008-0000-2200-000003000000}"/>
            </a:ext>
          </a:extLst>
        </xdr:cNvPr>
        <xdr:cNvSpPr txBox="1"/>
      </xdr:nvSpPr>
      <xdr:spPr>
        <a:xfrm>
          <a:off x="262890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266700</xdr:colOff>
      <xdr:row>0</xdr:row>
      <xdr:rowOff>142875</xdr:rowOff>
    </xdr:from>
    <xdr:to>
      <xdr:col>2</xdr:col>
      <xdr:colOff>1285875</xdr:colOff>
      <xdr:row>1</xdr:row>
      <xdr:rowOff>190500</xdr:rowOff>
    </xdr:to>
    <xdr:sp macro="" textlink="">
      <xdr:nvSpPr>
        <xdr:cNvPr id="3" name="TextBox 2">
          <a:extLst>
            <a:ext uri="{FF2B5EF4-FFF2-40B4-BE49-F238E27FC236}">
              <a16:creationId xmlns:a16="http://schemas.microsoft.com/office/drawing/2014/main" xmlns="" id="{00000000-0008-0000-2300-000003000000}"/>
            </a:ext>
          </a:extLst>
        </xdr:cNvPr>
        <xdr:cNvSpPr txBox="1"/>
      </xdr:nvSpPr>
      <xdr:spPr>
        <a:xfrm>
          <a:off x="3067050" y="14287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twoCellAnchor>
    <xdr:from>
      <xdr:col>5</xdr:col>
      <xdr:colOff>323850</xdr:colOff>
      <xdr:row>0</xdr:row>
      <xdr:rowOff>104775</xdr:rowOff>
    </xdr:from>
    <xdr:to>
      <xdr:col>7</xdr:col>
      <xdr:colOff>76200</xdr:colOff>
      <xdr:row>1</xdr:row>
      <xdr:rowOff>152400</xdr:rowOff>
    </xdr:to>
    <xdr:sp macro="" textlink="">
      <xdr:nvSpPr>
        <xdr:cNvPr id="4" name="TextBox 3">
          <a:hlinkClick xmlns:r="http://schemas.openxmlformats.org/officeDocument/2006/relationships" r:id="rId1" tooltip="Chart 4"/>
          <a:extLst>
            <a:ext uri="{FF2B5EF4-FFF2-40B4-BE49-F238E27FC236}">
              <a16:creationId xmlns:a16="http://schemas.microsoft.com/office/drawing/2014/main" xmlns="" id="{00000000-0008-0000-2300-000004000000}"/>
            </a:ext>
          </a:extLst>
        </xdr:cNvPr>
        <xdr:cNvSpPr txBox="1"/>
      </xdr:nvSpPr>
      <xdr:spPr>
        <a:xfrm>
          <a:off x="5905500" y="10477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183905</xdr:colOff>
      <xdr:row>0</xdr:row>
      <xdr:rowOff>115033</xdr:rowOff>
    </xdr:from>
    <xdr:to>
      <xdr:col>8</xdr:col>
      <xdr:colOff>278422</xdr:colOff>
      <xdr:row>1</xdr:row>
      <xdr:rowOff>124558</xdr:rowOff>
    </xdr:to>
    <xdr:sp macro="" textlink="">
      <xdr:nvSpPr>
        <xdr:cNvPr id="2" name="TextBox 1">
          <a:extLst>
            <a:ext uri="{FF2B5EF4-FFF2-40B4-BE49-F238E27FC236}">
              <a16:creationId xmlns:a16="http://schemas.microsoft.com/office/drawing/2014/main" xmlns="" id="{00000000-0008-0000-2400-000002000000}"/>
            </a:ext>
          </a:extLst>
        </xdr:cNvPr>
        <xdr:cNvSpPr txBox="1"/>
      </xdr:nvSpPr>
      <xdr:spPr>
        <a:xfrm>
          <a:off x="1436809" y="115033"/>
          <a:ext cx="5120786"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Management Dashboard Using Pivot Tables</a:t>
          </a:r>
        </a:p>
      </xdr:txBody>
    </xdr:sp>
    <xdr:clientData/>
  </xdr:twoCellAnchor>
  <xdr:twoCellAnchor>
    <xdr:from>
      <xdr:col>9</xdr:col>
      <xdr:colOff>114300</xdr:colOff>
      <xdr:row>0</xdr:row>
      <xdr:rowOff>152400</xdr:rowOff>
    </xdr:from>
    <xdr:to>
      <xdr:col>11</xdr:col>
      <xdr:colOff>371474</xdr:colOff>
      <xdr:row>2</xdr:row>
      <xdr:rowOff>0</xdr:rowOff>
    </xdr:to>
    <xdr:sp macro="" textlink="">
      <xdr:nvSpPr>
        <xdr:cNvPr id="3" name="TextBox 2">
          <a:hlinkClick xmlns:r="http://schemas.openxmlformats.org/officeDocument/2006/relationships" r:id="rId1" tooltip="Chart 4"/>
          <a:extLst>
            <a:ext uri="{FF2B5EF4-FFF2-40B4-BE49-F238E27FC236}">
              <a16:creationId xmlns:a16="http://schemas.microsoft.com/office/drawing/2014/main" xmlns="" id="{00000000-0008-0000-2400-000003000000}"/>
            </a:ext>
          </a:extLst>
        </xdr:cNvPr>
        <xdr:cNvSpPr txBox="1"/>
      </xdr:nvSpPr>
      <xdr:spPr>
        <a:xfrm>
          <a:off x="6953250" y="152400"/>
          <a:ext cx="12191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8</xdr:col>
      <xdr:colOff>266700</xdr:colOff>
      <xdr:row>0</xdr:row>
      <xdr:rowOff>85725</xdr:rowOff>
    </xdr:from>
    <xdr:to>
      <xdr:col>9</xdr:col>
      <xdr:colOff>533400</xdr:colOff>
      <xdr:row>1</xdr:row>
      <xdr:rowOff>161925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500-000002000000}"/>
            </a:ext>
          </a:extLst>
        </xdr:cNvPr>
        <xdr:cNvSpPr txBox="1"/>
      </xdr:nvSpPr>
      <xdr:spPr>
        <a:xfrm>
          <a:off x="5267325" y="85725"/>
          <a:ext cx="8763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495299</xdr:colOff>
      <xdr:row>0</xdr:row>
      <xdr:rowOff>85725</xdr:rowOff>
    </xdr:from>
    <xdr:to>
      <xdr:col>7</xdr:col>
      <xdr:colOff>180974</xdr:colOff>
      <xdr:row>1</xdr:row>
      <xdr:rowOff>161925</xdr:rowOff>
    </xdr:to>
    <xdr:sp macro="" textlink="">
      <xdr:nvSpPr>
        <xdr:cNvPr id="3" name="TextBox 2">
          <a:extLst>
            <a:ext uri="{FF2B5EF4-FFF2-40B4-BE49-F238E27FC236}">
              <a16:creationId xmlns:a16="http://schemas.microsoft.com/office/drawing/2014/main" xmlns="" id="{00000000-0008-0000-2500-000003000000}"/>
            </a:ext>
          </a:extLst>
        </xdr:cNvPr>
        <xdr:cNvSpPr txBox="1"/>
      </xdr:nvSpPr>
      <xdr:spPr>
        <a:xfrm>
          <a:off x="2447924" y="85725"/>
          <a:ext cx="21240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Management Dashboards</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266700</xdr:colOff>
      <xdr:row>0</xdr:row>
      <xdr:rowOff>123825</xdr:rowOff>
    </xdr:from>
    <xdr:to>
      <xdr:col>5</xdr:col>
      <xdr:colOff>600075</xdr:colOff>
      <xdr:row>1</xdr:row>
      <xdr:rowOff>180975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xmlns="" id="{00000000-0008-0000-2600-000002000000}"/>
            </a:ext>
          </a:extLst>
        </xdr:cNvPr>
        <xdr:cNvSpPr txBox="1"/>
      </xdr:nvSpPr>
      <xdr:spPr>
        <a:xfrm>
          <a:off x="4657725" y="123825"/>
          <a:ext cx="9429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0</xdr:col>
      <xdr:colOff>1857375</xdr:colOff>
      <xdr:row>0</xdr:row>
      <xdr:rowOff>104775</xdr:rowOff>
    </xdr:from>
    <xdr:to>
      <xdr:col>2</xdr:col>
      <xdr:colOff>476249</xdr:colOff>
      <xdr:row>1</xdr:row>
      <xdr:rowOff>161925</xdr:rowOff>
    </xdr:to>
    <xdr:sp macro="" textlink="">
      <xdr:nvSpPr>
        <xdr:cNvPr id="3" name="TextBox 2">
          <a:extLst>
            <a:ext uri="{FF2B5EF4-FFF2-40B4-BE49-F238E27FC236}">
              <a16:creationId xmlns:a16="http://schemas.microsoft.com/office/drawing/2014/main" xmlns="" id="{00000000-0008-0000-2600-000003000000}"/>
            </a:ext>
          </a:extLst>
        </xdr:cNvPr>
        <xdr:cNvSpPr txBox="1"/>
      </xdr:nvSpPr>
      <xdr:spPr>
        <a:xfrm>
          <a:off x="1857375" y="104775"/>
          <a:ext cx="1790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Section 5 Case Stduy</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7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7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8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8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9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xmlns="" id="{00000000-0008-0000-29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xmlns="" id="{00000000-0008-0000-2A00-000002000000}"/>
            </a:ext>
          </a:extLst>
        </xdr:cNvPr>
        <xdr:cNvSpPr txBox="1"/>
      </xdr:nvSpPr>
      <xdr:spPr>
        <a:xfrm>
          <a:off x="5162550"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57150</xdr:colOff>
      <xdr:row>0</xdr:row>
      <xdr:rowOff>95250</xdr:rowOff>
    </xdr:from>
    <xdr:to>
      <xdr:col>6</xdr:col>
      <xdr:colOff>457200</xdr:colOff>
      <xdr:row>2</xdr:row>
      <xdr:rowOff>0</xdr:rowOff>
    </xdr:to>
    <xdr:sp macro="" textlink="">
      <xdr:nvSpPr>
        <xdr:cNvPr id="3" name="TextBox 2">
          <a:extLst>
            <a:ext uri="{FF2B5EF4-FFF2-40B4-BE49-F238E27FC236}">
              <a16:creationId xmlns:a16="http://schemas.microsoft.com/office/drawing/2014/main" xmlns="" id="{00000000-0008-0000-2A00-000003000000}"/>
            </a:ext>
          </a:extLst>
        </xdr:cNvPr>
        <xdr:cNvSpPr txBox="1"/>
      </xdr:nvSpPr>
      <xdr:spPr>
        <a:xfrm>
          <a:off x="1885950" y="95250"/>
          <a:ext cx="22288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Visual Basic for Application</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xmlns="" id="{00000000-0008-0000-2B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Home</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xmlns="" id="{00000000-0008-0000-2B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6 Case Study</a:t>
          </a:r>
          <a:endParaRPr lang="en-US">
            <a:latin typeface="Book Antiqua" pitchFamily="18" charset="0"/>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219075</xdr:colOff>
      <xdr:row>0</xdr:row>
      <xdr:rowOff>85726</xdr:rowOff>
    </xdr:from>
    <xdr:to>
      <xdr:col>0</xdr:col>
      <xdr:colOff>947470</xdr:colOff>
      <xdr:row>1</xdr:row>
      <xdr:rowOff>137204</xdr:rowOff>
    </xdr:to>
    <xdr:sp macro="" textlink="">
      <xdr:nvSpPr>
        <xdr:cNvPr id="3" name="TextBox 2">
          <a:hlinkClick xmlns:r="http://schemas.openxmlformats.org/officeDocument/2006/relationships" r:id="rId1" tooltip="Index"/>
          <a:extLst>
            <a:ext uri="{FF2B5EF4-FFF2-40B4-BE49-F238E27FC236}">
              <a16:creationId xmlns:a16="http://schemas.microsoft.com/office/drawing/2014/main" xmlns="" id="{00000000-0008-0000-2C00-000003000000}"/>
            </a:ext>
          </a:extLst>
        </xdr:cNvPr>
        <xdr:cNvSpPr txBox="1"/>
      </xdr:nvSpPr>
      <xdr:spPr>
        <a:xfrm>
          <a:off x="219075" y="85726"/>
          <a:ext cx="728395" cy="241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Home</a:t>
          </a:r>
        </a:p>
      </xdr:txBody>
    </xdr:sp>
    <xdr:clientData/>
  </xdr:twoCellAnchor>
  <xdr:twoCellAnchor>
    <xdr:from>
      <xdr:col>0</xdr:col>
      <xdr:colOff>3217413</xdr:colOff>
      <xdr:row>0</xdr:row>
      <xdr:rowOff>57150</xdr:rowOff>
    </xdr:from>
    <xdr:to>
      <xdr:col>0</xdr:col>
      <xdr:colOff>4307228</xdr:colOff>
      <xdr:row>1</xdr:row>
      <xdr:rowOff>148766</xdr:rowOff>
    </xdr:to>
    <xdr:sp macro="" textlink="">
      <xdr:nvSpPr>
        <xdr:cNvPr id="4" name="TextBox 3">
          <a:extLst>
            <a:ext uri="{FF2B5EF4-FFF2-40B4-BE49-F238E27FC236}">
              <a16:creationId xmlns:a16="http://schemas.microsoft.com/office/drawing/2014/main" xmlns="" id="{00000000-0008-0000-2C00-000004000000}"/>
            </a:ext>
          </a:extLst>
        </xdr:cNvPr>
        <xdr:cNvSpPr txBox="1"/>
      </xdr:nvSpPr>
      <xdr:spPr>
        <a:xfrm>
          <a:off x="3217413" y="57150"/>
          <a:ext cx="1089815" cy="28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ShortCuts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ForeVision/Products/Excel/Excel%20-%20Main%20Workshop%20Files/ForeVision%20Excel%20Workshop%20-%20IIT%20Bombay%2014-15%20Feb%20201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tro"/>
      <sheetName val="Conditional Formatting"/>
      <sheetName val="Paste Special"/>
      <sheetName val="Data Sort"/>
      <sheetName val="Data Filter"/>
      <sheetName val="Logical"/>
      <sheetName val="Statistical"/>
      <sheetName val="Rank"/>
      <sheetName val="Lookup"/>
      <sheetName val="Lookup Data"/>
      <sheetName val="Data Validation"/>
      <sheetName val="Goal Seek"/>
      <sheetName val="Data Table"/>
      <sheetName val="Scenario Manager"/>
      <sheetName val="What-if-Assignment"/>
      <sheetName val="Chart 1"/>
      <sheetName val="Chart 2"/>
      <sheetName val="Chart 3"/>
      <sheetName val="Chart 4"/>
      <sheetName val="Pivot Table"/>
      <sheetName val="Pivot Exercise"/>
      <sheetName val="Dynamic Chart"/>
      <sheetName val="Basics"/>
      <sheetName val="Record Macro"/>
      <sheetName val="VBA"/>
      <sheetName val="Userform"/>
      <sheetName val="Shortcuts"/>
      <sheetName val="Notes"/>
      <sheetName val="Books"/>
      <sheetName val="Index_Error"/>
      <sheetName val="Index_Legal"/>
      <sheetName val="ForeVision Excel Workshop - IIT"/>
    </sheetNames>
    <definedNames>
      <definedName name="Session2"/>
      <definedName name="Session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chemeClr val="accent6"/>
          </a:solidFill>
        </a:ln>
      </a:spPr>
      <a:bodyPr vertOverflow="clip" horzOverflow="clip" rtlCol="0" anchor="t"/>
      <a:lstStyle>
        <a:defPPr algn="l">
          <a:defRPr sz="1100"/>
        </a:defPPr>
      </a:lstStyle>
      <a:style>
        <a:lnRef idx="2">
          <a:schemeClr val="accent6">
            <a:shade val="50000"/>
          </a:schemeClr>
        </a:lnRef>
        <a:fillRef idx="1">
          <a:schemeClr val="accent6"/>
        </a:fillRef>
        <a:effectRef idx="0">
          <a:schemeClr val="accent6"/>
        </a:effectRef>
        <a:fontRef idx="minor">
          <a:schemeClr val="lt1"/>
        </a:fontRef>
      </a:style>
    </a:spDef>
    <a:lnDef>
      <a:spPr>
        <a:ln w="28575">
          <a:tailEnd type="triangle"/>
        </a:ln>
      </a:spPr>
      <a:bodyPr/>
      <a:lstStyle/>
      <a:style>
        <a:lnRef idx="1">
          <a:schemeClr val="accent6"/>
        </a:lnRef>
        <a:fillRef idx="0">
          <a:schemeClr val="accent6"/>
        </a:fillRef>
        <a:effectRef idx="0">
          <a:schemeClr val="accent6"/>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1.xml"/><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8.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6" tint="0.39997558519241921"/>
  </sheetPr>
  <dimension ref="A1:M29"/>
  <sheetViews>
    <sheetView showGridLines="0" topLeftCell="A12" zoomScale="130" zoomScaleNormal="130" workbookViewId="0">
      <selection activeCell="M28" sqref="M28"/>
    </sheetView>
  </sheetViews>
  <sheetFormatPr defaultColWidth="9.109375" defaultRowHeight="14.4" x14ac:dyDescent="0.3"/>
  <cols>
    <col min="1" max="11" width="9.109375" style="56"/>
    <col min="12" max="12" width="9.109375" style="56" customWidth="1"/>
    <col min="13" max="13" width="9.109375" style="56"/>
    <col min="14" max="20" width="9.109375" style="56" customWidth="1"/>
    <col min="21" max="16384" width="9.109375" style="56"/>
  </cols>
  <sheetData>
    <row r="1" spans="1:10" x14ac:dyDescent="0.3">
      <c r="A1" s="395"/>
      <c r="B1" s="395"/>
      <c r="C1" s="395"/>
      <c r="D1" s="395"/>
      <c r="E1" s="395"/>
      <c r="F1" s="395"/>
      <c r="G1" s="395"/>
      <c r="H1" s="395"/>
      <c r="I1" s="395"/>
      <c r="J1" s="395"/>
    </row>
    <row r="2" spans="1:10" x14ac:dyDescent="0.3">
      <c r="A2" s="396"/>
      <c r="B2" s="396"/>
      <c r="C2" s="396"/>
      <c r="D2" s="396"/>
      <c r="E2" s="396"/>
      <c r="F2" s="396"/>
      <c r="G2" s="396"/>
      <c r="H2" s="396"/>
      <c r="I2" s="396"/>
      <c r="J2" s="396"/>
    </row>
    <row r="6" spans="1:10" x14ac:dyDescent="0.3">
      <c r="B6" s="379">
        <v>1</v>
      </c>
      <c r="C6" s="379">
        <v>1</v>
      </c>
      <c r="D6" s="56">
        <f>C6</f>
        <v>1</v>
      </c>
    </row>
    <row r="7" spans="1:10" x14ac:dyDescent="0.3">
      <c r="B7" s="379">
        <v>2</v>
      </c>
      <c r="C7" s="379">
        <v>2</v>
      </c>
      <c r="D7" s="56">
        <f t="shared" ref="D7:D10" si="0">C7</f>
        <v>2</v>
      </c>
    </row>
    <row r="8" spans="1:10" x14ac:dyDescent="0.3">
      <c r="B8" s="379">
        <v>3</v>
      </c>
      <c r="C8" s="379">
        <v>3</v>
      </c>
      <c r="D8" s="56">
        <f t="shared" si="0"/>
        <v>3</v>
      </c>
    </row>
    <row r="9" spans="1:10" x14ac:dyDescent="0.3">
      <c r="B9" s="379">
        <v>4</v>
      </c>
      <c r="C9" s="379">
        <v>4</v>
      </c>
      <c r="D9" s="56">
        <f t="shared" si="0"/>
        <v>4</v>
      </c>
    </row>
    <row r="10" spans="1:10" x14ac:dyDescent="0.3">
      <c r="B10" s="379">
        <v>5</v>
      </c>
      <c r="C10" s="379">
        <v>5</v>
      </c>
      <c r="D10" s="56">
        <f>C10</f>
        <v>5</v>
      </c>
    </row>
    <row r="19" spans="4:13" x14ac:dyDescent="0.3">
      <c r="D19" s="397" t="s">
        <v>1908</v>
      </c>
      <c r="E19" s="397"/>
      <c r="H19" s="397" t="s">
        <v>1909</v>
      </c>
      <c r="I19" s="397"/>
      <c r="J19" s="397"/>
      <c r="K19" s="397"/>
      <c r="L19" s="397"/>
      <c r="M19" s="397"/>
    </row>
    <row r="20" spans="4:13" x14ac:dyDescent="0.3">
      <c r="D20" s="252"/>
      <c r="E20" s="252">
        <v>10</v>
      </c>
      <c r="H20" s="252"/>
      <c r="I20" s="252">
        <v>1</v>
      </c>
      <c r="J20" s="252">
        <v>2</v>
      </c>
      <c r="K20" s="252">
        <v>3</v>
      </c>
      <c r="L20" s="252">
        <v>4</v>
      </c>
      <c r="M20" s="252">
        <v>5</v>
      </c>
    </row>
    <row r="21" spans="4:13" x14ac:dyDescent="0.3">
      <c r="D21" s="252">
        <v>1</v>
      </c>
      <c r="E21" s="102">
        <f>D21*$E$20</f>
        <v>10</v>
      </c>
      <c r="H21" s="252">
        <v>10</v>
      </c>
      <c r="I21" s="102">
        <f>I20*$H$21</f>
        <v>10</v>
      </c>
      <c r="J21" s="102">
        <f t="shared" ref="J21:M21" si="1">J20*$H$21</f>
        <v>20</v>
      </c>
      <c r="K21" s="102">
        <f t="shared" si="1"/>
        <v>30</v>
      </c>
      <c r="L21" s="102">
        <f t="shared" si="1"/>
        <v>40</v>
      </c>
      <c r="M21" s="102">
        <f t="shared" si="1"/>
        <v>50</v>
      </c>
    </row>
    <row r="22" spans="4:13" x14ac:dyDescent="0.3">
      <c r="D22" s="252">
        <v>2</v>
      </c>
      <c r="E22" s="102">
        <f t="shared" ref="E22:E25" si="2">D22*$E$20</f>
        <v>20</v>
      </c>
    </row>
    <row r="23" spans="4:13" x14ac:dyDescent="0.3">
      <c r="D23" s="252">
        <v>3</v>
      </c>
      <c r="E23" s="102">
        <f t="shared" si="2"/>
        <v>30</v>
      </c>
    </row>
    <row r="24" spans="4:13" x14ac:dyDescent="0.3">
      <c r="D24" s="252">
        <v>4</v>
      </c>
      <c r="E24" s="102">
        <f t="shared" si="2"/>
        <v>40</v>
      </c>
    </row>
    <row r="25" spans="4:13" x14ac:dyDescent="0.3">
      <c r="D25" s="252">
        <v>5</v>
      </c>
      <c r="E25" s="102">
        <f>D25*$E$20</f>
        <v>50</v>
      </c>
      <c r="H25" s="397" t="s">
        <v>1910</v>
      </c>
      <c r="I25" s="397"/>
      <c r="J25" s="397"/>
      <c r="K25" s="397"/>
    </row>
    <row r="26" spans="4:13" x14ac:dyDescent="0.3">
      <c r="H26" s="252"/>
      <c r="I26" s="253">
        <v>0.1</v>
      </c>
      <c r="J26" s="253">
        <v>0.2</v>
      </c>
      <c r="K26" s="253">
        <v>0.3</v>
      </c>
    </row>
    <row r="27" spans="4:13" x14ac:dyDescent="0.3">
      <c r="H27" s="252">
        <v>100</v>
      </c>
      <c r="I27" s="102">
        <f>$H27*I$26</f>
        <v>10</v>
      </c>
      <c r="J27" s="102">
        <f t="shared" ref="J27:K29" si="3">$H27*J$26</f>
        <v>20</v>
      </c>
      <c r="K27" s="102">
        <f t="shared" si="3"/>
        <v>30</v>
      </c>
    </row>
    <row r="28" spans="4:13" x14ac:dyDescent="0.3">
      <c r="H28" s="252">
        <v>200</v>
      </c>
      <c r="I28" s="102">
        <f t="shared" ref="I28:I29" si="4">$H28*I$26</f>
        <v>20</v>
      </c>
      <c r="J28" s="102">
        <f t="shared" si="3"/>
        <v>40</v>
      </c>
      <c r="K28" s="102">
        <f t="shared" si="3"/>
        <v>60</v>
      </c>
    </row>
    <row r="29" spans="4:13" x14ac:dyDescent="0.3">
      <c r="H29" s="252">
        <v>300</v>
      </c>
      <c r="I29" s="102">
        <f t="shared" si="4"/>
        <v>30</v>
      </c>
      <c r="J29" s="102">
        <f t="shared" si="3"/>
        <v>60</v>
      </c>
      <c r="K29" s="102">
        <f t="shared" si="3"/>
        <v>90</v>
      </c>
    </row>
  </sheetData>
  <mergeCells count="4">
    <mergeCell ref="A1:J2"/>
    <mergeCell ref="D19:E19"/>
    <mergeCell ref="H19:M19"/>
    <mergeCell ref="H25:K2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6" tint="0.39997558519241921"/>
  </sheetPr>
  <dimension ref="A1:J20"/>
  <sheetViews>
    <sheetView showGridLines="0" zoomScale="130" zoomScaleNormal="130" workbookViewId="0">
      <selection activeCell="C4" sqref="C4"/>
    </sheetView>
  </sheetViews>
  <sheetFormatPr defaultColWidth="9.109375" defaultRowHeight="14.4" x14ac:dyDescent="0.3"/>
  <cols>
    <col min="1" max="1" width="9.109375" style="56"/>
    <col min="2" max="2" width="15.33203125" style="56" bestFit="1" customWidth="1"/>
    <col min="3" max="3" width="19.77734375" style="56" customWidth="1"/>
    <col min="4" max="4" width="12.6640625" style="56" customWidth="1"/>
    <col min="5" max="5" width="8.6640625" style="56" customWidth="1"/>
    <col min="6" max="6" width="11.33203125" style="56" customWidth="1"/>
    <col min="7" max="7" width="13.77734375" style="56" bestFit="1" customWidth="1"/>
    <col min="8" max="11" width="9.109375" style="56"/>
    <col min="12" max="12" width="16.6640625" style="56" bestFit="1" customWidth="1"/>
    <col min="13" max="13" width="9.109375" style="56"/>
    <col min="14" max="19" width="16.6640625" style="56" bestFit="1" customWidth="1"/>
    <col min="20" max="20" width="16.6640625" style="56" customWidth="1"/>
    <col min="21" max="16384" width="9.109375" style="56"/>
  </cols>
  <sheetData>
    <row r="1" spans="1:10" ht="16.5" x14ac:dyDescent="0.3">
      <c r="A1" s="395" t="s">
        <v>2087</v>
      </c>
      <c r="B1" s="395"/>
      <c r="C1" s="395"/>
      <c r="D1" s="395"/>
      <c r="E1" s="395"/>
      <c r="F1" s="395"/>
      <c r="G1" s="395"/>
      <c r="H1" s="395"/>
      <c r="I1" s="395"/>
      <c r="J1" s="395"/>
    </row>
    <row r="2" spans="1:10" ht="16.5" x14ac:dyDescent="0.3">
      <c r="A2" s="396"/>
      <c r="B2" s="396"/>
      <c r="C2" s="396"/>
      <c r="D2" s="396"/>
      <c r="E2" s="396"/>
      <c r="F2" s="396"/>
      <c r="G2" s="396"/>
      <c r="H2" s="396"/>
      <c r="I2" s="396"/>
      <c r="J2" s="396"/>
    </row>
    <row r="5" spans="1:10" ht="16.5" x14ac:dyDescent="0.3">
      <c r="B5" s="522" t="s">
        <v>486</v>
      </c>
      <c r="C5" s="526" t="s">
        <v>392</v>
      </c>
      <c r="D5" s="522" t="s">
        <v>1995</v>
      </c>
      <c r="E5" s="522" t="s">
        <v>485</v>
      </c>
      <c r="F5" s="522" t="s">
        <v>484</v>
      </c>
      <c r="G5" s="522" t="s">
        <v>650</v>
      </c>
    </row>
    <row r="6" spans="1:10" ht="41.4" x14ac:dyDescent="0.3">
      <c r="B6" s="517" t="s">
        <v>526</v>
      </c>
      <c r="C6" s="527" t="s">
        <v>387</v>
      </c>
      <c r="D6" s="521">
        <v>42428</v>
      </c>
      <c r="E6" s="520">
        <v>5110</v>
      </c>
      <c r="F6" s="520">
        <v>35</v>
      </c>
      <c r="G6" s="523">
        <f>E6*F6</f>
        <v>178850</v>
      </c>
    </row>
    <row r="7" spans="1:10" x14ac:dyDescent="0.3">
      <c r="B7" s="518"/>
      <c r="C7" s="527" t="s">
        <v>384</v>
      </c>
      <c r="D7" s="521">
        <v>42610</v>
      </c>
      <c r="E7" s="520">
        <v>6614.28</v>
      </c>
      <c r="F7" s="520">
        <v>20</v>
      </c>
      <c r="G7" s="523">
        <f t="shared" ref="G7:G20" si="0">E7*F7</f>
        <v>132285.6</v>
      </c>
    </row>
    <row r="8" spans="1:10" x14ac:dyDescent="0.3">
      <c r="B8" s="518"/>
      <c r="C8" s="527" t="s">
        <v>381</v>
      </c>
      <c r="D8" s="521">
        <v>42590</v>
      </c>
      <c r="E8" s="520">
        <v>5953</v>
      </c>
      <c r="F8" s="520">
        <v>120</v>
      </c>
      <c r="G8" s="523">
        <f t="shared" si="0"/>
        <v>714360</v>
      </c>
    </row>
    <row r="9" spans="1:10" ht="27.6" x14ac:dyDescent="0.3">
      <c r="B9" s="518"/>
      <c r="C9" s="526" t="s">
        <v>385</v>
      </c>
      <c r="D9" s="521">
        <v>42720</v>
      </c>
      <c r="E9" s="520">
        <v>3046.5</v>
      </c>
      <c r="F9" s="520">
        <v>86</v>
      </c>
      <c r="G9" s="523">
        <f t="shared" si="0"/>
        <v>261999</v>
      </c>
    </row>
    <row r="10" spans="1:10" x14ac:dyDescent="0.3">
      <c r="B10" s="519"/>
      <c r="C10" s="527" t="s">
        <v>383</v>
      </c>
      <c r="D10" s="521">
        <v>42737</v>
      </c>
      <c r="E10" s="520">
        <v>5548</v>
      </c>
      <c r="F10" s="520">
        <v>10</v>
      </c>
      <c r="G10" s="523">
        <f t="shared" si="0"/>
        <v>55480</v>
      </c>
    </row>
    <row r="11" spans="1:10" ht="41.4" x14ac:dyDescent="0.3">
      <c r="B11" s="516" t="s">
        <v>527</v>
      </c>
      <c r="C11" s="527" t="s">
        <v>387</v>
      </c>
      <c r="D11" s="521">
        <v>42749</v>
      </c>
      <c r="E11" s="520">
        <v>6207</v>
      </c>
      <c r="F11" s="520">
        <v>35</v>
      </c>
      <c r="G11" s="524">
        <f t="shared" si="0"/>
        <v>217245</v>
      </c>
    </row>
    <row r="12" spans="1:10" x14ac:dyDescent="0.3">
      <c r="B12" s="516"/>
      <c r="C12" s="527" t="s">
        <v>384</v>
      </c>
      <c r="D12" s="521">
        <v>42359</v>
      </c>
      <c r="E12" s="520">
        <v>2790</v>
      </c>
      <c r="F12" s="520">
        <v>20</v>
      </c>
      <c r="G12" s="523">
        <f t="shared" si="0"/>
        <v>55800</v>
      </c>
    </row>
    <row r="13" spans="1:10" x14ac:dyDescent="0.3">
      <c r="B13" s="516"/>
      <c r="C13" s="527" t="s">
        <v>381</v>
      </c>
      <c r="D13" s="521">
        <v>42622</v>
      </c>
      <c r="E13" s="520">
        <v>520</v>
      </c>
      <c r="F13" s="520">
        <v>120</v>
      </c>
      <c r="G13" s="523">
        <f t="shared" si="0"/>
        <v>62400</v>
      </c>
    </row>
    <row r="14" spans="1:10" ht="27.6" x14ac:dyDescent="0.3">
      <c r="B14" s="516"/>
      <c r="C14" s="527" t="s">
        <v>385</v>
      </c>
      <c r="D14" s="522">
        <v>42758</v>
      </c>
      <c r="E14" s="520">
        <v>2956.5</v>
      </c>
      <c r="F14" s="520">
        <v>86</v>
      </c>
      <c r="G14" s="523">
        <f t="shared" si="0"/>
        <v>254259</v>
      </c>
    </row>
    <row r="15" spans="1:10" x14ac:dyDescent="0.3">
      <c r="B15" s="516"/>
      <c r="C15" s="527" t="s">
        <v>383</v>
      </c>
      <c r="D15" s="521">
        <v>42892</v>
      </c>
      <c r="E15" s="520">
        <v>3125</v>
      </c>
      <c r="F15" s="520">
        <v>10</v>
      </c>
      <c r="G15" s="523">
        <f t="shared" si="0"/>
        <v>31250</v>
      </c>
    </row>
    <row r="16" spans="1:10" ht="41.4" x14ac:dyDescent="0.3">
      <c r="B16" s="516" t="s">
        <v>406</v>
      </c>
      <c r="C16" s="527" t="s">
        <v>387</v>
      </c>
      <c r="D16" s="516">
        <v>42575</v>
      </c>
      <c r="E16" s="516">
        <v>7525</v>
      </c>
      <c r="F16" s="516">
        <v>35</v>
      </c>
      <c r="G16" s="525">
        <f t="shared" si="0"/>
        <v>263375</v>
      </c>
    </row>
    <row r="17" spans="2:7" x14ac:dyDescent="0.3">
      <c r="B17" s="516"/>
      <c r="C17" s="527" t="s">
        <v>384</v>
      </c>
      <c r="D17" s="516">
        <v>42556</v>
      </c>
      <c r="E17" s="516">
        <v>8539.5</v>
      </c>
      <c r="F17" s="516">
        <v>20</v>
      </c>
      <c r="G17" s="525">
        <f t="shared" si="0"/>
        <v>170790</v>
      </c>
    </row>
    <row r="18" spans="2:7" x14ac:dyDescent="0.3">
      <c r="B18" s="516"/>
      <c r="C18" s="527" t="s">
        <v>381</v>
      </c>
      <c r="D18" s="516">
        <v>42702</v>
      </c>
      <c r="E18" s="516">
        <v>12410</v>
      </c>
      <c r="F18" s="516">
        <v>120</v>
      </c>
      <c r="G18" s="525">
        <f t="shared" si="0"/>
        <v>1489200</v>
      </c>
    </row>
    <row r="19" spans="2:7" ht="27.6" x14ac:dyDescent="0.3">
      <c r="B19" s="516"/>
      <c r="C19" s="527" t="s">
        <v>385</v>
      </c>
      <c r="D19" s="516">
        <v>42638</v>
      </c>
      <c r="E19" s="516">
        <v>4926</v>
      </c>
      <c r="F19" s="516">
        <v>86</v>
      </c>
      <c r="G19" s="525">
        <f t="shared" si="0"/>
        <v>423636</v>
      </c>
    </row>
    <row r="20" spans="2:7" x14ac:dyDescent="0.3">
      <c r="B20" s="516"/>
      <c r="C20" s="526" t="s">
        <v>383</v>
      </c>
      <c r="D20" s="516">
        <v>42865</v>
      </c>
      <c r="E20" s="516">
        <v>6790.5</v>
      </c>
      <c r="F20" s="516">
        <v>10</v>
      </c>
      <c r="G20" s="524">
        <f t="shared" si="0"/>
        <v>67905</v>
      </c>
    </row>
  </sheetData>
  <mergeCells count="2">
    <mergeCell ref="A1:J2"/>
    <mergeCell ref="B6:B10"/>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6" tint="0.39997558519241921"/>
  </sheetPr>
  <dimension ref="A1:BT99"/>
  <sheetViews>
    <sheetView showGridLines="0" topLeftCell="I13" zoomScale="91" zoomScaleNormal="91" workbookViewId="0">
      <selection activeCell="T30" sqref="T30"/>
    </sheetView>
  </sheetViews>
  <sheetFormatPr defaultColWidth="9.109375" defaultRowHeight="14.4" x14ac:dyDescent="0.3"/>
  <cols>
    <col min="1" max="1" width="19.5546875" style="56" bestFit="1" customWidth="1"/>
    <col min="2" max="2" width="12.109375" style="56" bestFit="1" customWidth="1"/>
    <col min="3" max="3" width="13.88671875" style="56" bestFit="1" customWidth="1"/>
    <col min="4" max="4" width="12.109375" style="56" bestFit="1" customWidth="1"/>
    <col min="5" max="5" width="13.88671875" style="56" bestFit="1" customWidth="1"/>
    <col min="6" max="6" width="9" style="56" bestFit="1" customWidth="1"/>
    <col min="7" max="7" width="17.6640625" style="56" bestFit="1" customWidth="1"/>
    <col min="8" max="8" width="17.44140625" style="56" bestFit="1" customWidth="1"/>
    <col min="9" max="9" width="10.88671875" style="56" bestFit="1" customWidth="1"/>
    <col min="10" max="10" width="9.44140625" style="56" bestFit="1" customWidth="1"/>
    <col min="11" max="11" width="12.109375" style="56" bestFit="1" customWidth="1"/>
    <col min="12" max="12" width="11.33203125" style="56" bestFit="1" customWidth="1"/>
    <col min="13" max="13" width="9" style="56" bestFit="1" customWidth="1"/>
    <col min="14" max="14" width="17.6640625" style="56" bestFit="1" customWidth="1"/>
    <col min="15" max="15" width="17.44140625" style="56" bestFit="1" customWidth="1"/>
    <col min="16" max="16" width="10.88671875" style="56" bestFit="1" customWidth="1"/>
    <col min="17" max="17" width="12.33203125" style="56" customWidth="1"/>
    <col min="18" max="18" width="12.109375" style="56" bestFit="1" customWidth="1"/>
    <col min="19" max="19" width="11.33203125" style="56" bestFit="1" customWidth="1"/>
    <col min="20" max="20" width="9" style="56" bestFit="1" customWidth="1"/>
    <col min="21" max="21" width="17.6640625" style="56" bestFit="1" customWidth="1"/>
    <col min="22" max="22" width="17.44140625" style="56" bestFit="1" customWidth="1"/>
    <col min="23" max="23" width="9.88671875" style="56" bestFit="1" customWidth="1"/>
    <col min="24" max="24" width="9.44140625" style="56" bestFit="1" customWidth="1"/>
    <col min="25" max="25" width="12.109375" style="56" bestFit="1" customWidth="1"/>
    <col min="26" max="26" width="11.33203125" style="56" bestFit="1" customWidth="1"/>
    <col min="27" max="27" width="9" style="56" bestFit="1" customWidth="1"/>
    <col min="28" max="28" width="17.6640625" style="56" bestFit="1" customWidth="1"/>
    <col min="29" max="29" width="17.44140625" style="56" bestFit="1" customWidth="1"/>
    <col min="30" max="30" width="10.88671875" style="56" bestFit="1" customWidth="1"/>
    <col min="31" max="31" width="9.44140625" style="56" bestFit="1" customWidth="1"/>
    <col min="32" max="32" width="12.109375" style="56" bestFit="1" customWidth="1"/>
    <col min="33" max="33" width="11.33203125" style="56" bestFit="1" customWidth="1"/>
    <col min="34" max="34" width="9" style="56" bestFit="1" customWidth="1"/>
    <col min="35" max="35" width="17.6640625" style="56" bestFit="1" customWidth="1"/>
    <col min="36" max="36" width="9" style="56" bestFit="1" customWidth="1"/>
    <col min="37" max="37" width="9.44140625" style="56" bestFit="1" customWidth="1"/>
    <col min="38" max="38" width="12.109375" style="56" bestFit="1" customWidth="1"/>
    <col min="39" max="39" width="11.33203125" style="56" bestFit="1" customWidth="1"/>
    <col min="40" max="40" width="9" style="56" bestFit="1" customWidth="1"/>
    <col min="41" max="41" width="17.6640625" style="56" bestFit="1" customWidth="1"/>
    <col min="42" max="42" width="10.88671875" style="56" bestFit="1" customWidth="1"/>
    <col min="43" max="43" width="9.44140625" style="56" bestFit="1" customWidth="1"/>
    <col min="44" max="44" width="12.109375" style="56" bestFit="1" customWidth="1"/>
    <col min="45" max="45" width="11.33203125" style="56" bestFit="1" customWidth="1"/>
    <col min="46" max="46" width="9" style="56" bestFit="1" customWidth="1"/>
    <col min="47" max="47" width="17.6640625" style="56" bestFit="1" customWidth="1"/>
    <col min="48" max="48" width="10.88671875" style="56" bestFit="1" customWidth="1"/>
    <col min="49" max="49" width="9.44140625" style="56" bestFit="1" customWidth="1"/>
    <col min="50" max="50" width="12.109375" style="56" bestFit="1" customWidth="1"/>
    <col min="51" max="51" width="11.33203125" style="56" bestFit="1" customWidth="1"/>
    <col min="52" max="52" width="9" style="56" bestFit="1" customWidth="1"/>
    <col min="53" max="53" width="17.6640625" style="56" bestFit="1" customWidth="1"/>
    <col min="54" max="54" width="10.88671875" style="56" bestFit="1" customWidth="1"/>
    <col min="55" max="55" width="9.44140625" style="56" bestFit="1" customWidth="1"/>
    <col min="56" max="56" width="12.109375" style="56" bestFit="1" customWidth="1"/>
    <col min="57" max="57" width="11.33203125" style="56" bestFit="1" customWidth="1"/>
    <col min="58" max="58" width="9" style="56" bestFit="1" customWidth="1"/>
    <col min="59" max="59" width="17.6640625" style="56" bestFit="1" customWidth="1"/>
    <col min="60" max="60" width="10" style="56" bestFit="1" customWidth="1"/>
    <col min="61" max="61" width="9.44140625" style="56" bestFit="1" customWidth="1"/>
    <col min="62" max="62" width="12.109375" style="56" bestFit="1" customWidth="1"/>
    <col min="63" max="63" width="11.33203125" style="56" bestFit="1" customWidth="1"/>
    <col min="64" max="64" width="17.6640625" style="56" bestFit="1" customWidth="1"/>
    <col min="65" max="65" width="10.44140625" style="56" bestFit="1" customWidth="1"/>
    <col min="66" max="66" width="10" style="56" bestFit="1" customWidth="1"/>
    <col min="67" max="67" width="9.44140625" style="56" bestFit="1" customWidth="1"/>
    <col min="68" max="68" width="12.109375" style="56" bestFit="1" customWidth="1"/>
    <col min="69" max="69" width="11.33203125" style="56" bestFit="1" customWidth="1"/>
    <col min="70" max="70" width="17.6640625" style="56" bestFit="1" customWidth="1"/>
    <col min="71" max="71" width="10.44140625" style="56" bestFit="1" customWidth="1"/>
    <col min="72" max="72" width="10" style="56" bestFit="1" customWidth="1"/>
    <col min="73" max="16384" width="9.109375" style="56"/>
  </cols>
  <sheetData>
    <row r="1" spans="1:10" ht="16.5" x14ac:dyDescent="0.3">
      <c r="A1" s="268"/>
      <c r="B1" s="268"/>
      <c r="C1" s="268"/>
      <c r="D1" s="268"/>
      <c r="E1" s="268"/>
      <c r="F1" s="268"/>
      <c r="G1" s="268"/>
      <c r="H1" s="268"/>
      <c r="I1" s="268"/>
      <c r="J1" s="268"/>
    </row>
    <row r="2" spans="1:10" ht="16.5" x14ac:dyDescent="0.3">
      <c r="A2" s="269"/>
      <c r="B2" s="269"/>
      <c r="C2" s="269"/>
      <c r="D2" s="269"/>
      <c r="E2" s="269"/>
      <c r="F2" s="269"/>
      <c r="G2" s="269"/>
      <c r="H2" s="269"/>
    </row>
    <row r="6" spans="1:10" x14ac:dyDescent="0.3">
      <c r="B6" s="397" t="s">
        <v>1908</v>
      </c>
      <c r="C6" s="397"/>
      <c r="D6" s="397"/>
      <c r="E6" s="397"/>
    </row>
    <row r="7" spans="1:10" x14ac:dyDescent="0.3">
      <c r="B7" s="252"/>
      <c r="C7" s="253">
        <v>0.15</v>
      </c>
      <c r="D7" s="253">
        <v>0.2</v>
      </c>
      <c r="E7" s="253">
        <v>0.3</v>
      </c>
    </row>
    <row r="8" spans="1:10" x14ac:dyDescent="0.3">
      <c r="B8" s="252">
        <v>100</v>
      </c>
      <c r="C8" s="102">
        <f t="shared" ref="C8:E10" si="0">$B8*C$7</f>
        <v>15</v>
      </c>
      <c r="D8" s="102">
        <f t="shared" si="0"/>
        <v>20</v>
      </c>
      <c r="E8" s="102">
        <f t="shared" si="0"/>
        <v>30</v>
      </c>
      <c r="H8" s="56">
        <v>15</v>
      </c>
      <c r="I8" s="56">
        <f t="shared" ref="I8" si="1">$B8*I$7</f>
        <v>0</v>
      </c>
    </row>
    <row r="9" spans="1:10" x14ac:dyDescent="0.3">
      <c r="B9" s="252">
        <v>200</v>
      </c>
      <c r="C9" s="102">
        <f t="shared" si="0"/>
        <v>30</v>
      </c>
      <c r="D9" s="102">
        <f t="shared" si="0"/>
        <v>40</v>
      </c>
      <c r="E9" s="102">
        <f t="shared" si="0"/>
        <v>60</v>
      </c>
    </row>
    <row r="10" spans="1:10" x14ac:dyDescent="0.3">
      <c r="B10" s="252">
        <v>300</v>
      </c>
      <c r="C10" s="102">
        <f t="shared" si="0"/>
        <v>45</v>
      </c>
      <c r="D10" s="102">
        <f t="shared" si="0"/>
        <v>60</v>
      </c>
      <c r="E10" s="102">
        <f t="shared" si="0"/>
        <v>90</v>
      </c>
    </row>
    <row r="18" spans="1:72" x14ac:dyDescent="0.3">
      <c r="A18" s="251" t="s">
        <v>1923</v>
      </c>
    </row>
    <row r="19" spans="1:72" x14ac:dyDescent="0.3">
      <c r="A19" s="241" t="s">
        <v>392</v>
      </c>
      <c r="B19" s="264" t="s">
        <v>1922</v>
      </c>
      <c r="C19" s="92" t="s">
        <v>1922</v>
      </c>
      <c r="D19" s="264" t="s">
        <v>379</v>
      </c>
      <c r="E19" s="264" t="s">
        <v>381</v>
      </c>
      <c r="F19" s="92" t="s">
        <v>497</v>
      </c>
      <c r="G19" s="92" t="s">
        <v>385</v>
      </c>
      <c r="H19" s="92" t="s">
        <v>378</v>
      </c>
      <c r="I19" s="92" t="s">
        <v>383</v>
      </c>
      <c r="J19" s="264" t="s">
        <v>1922</v>
      </c>
      <c r="K19" s="264" t="s">
        <v>384</v>
      </c>
      <c r="L19" s="92" t="s">
        <v>379</v>
      </c>
      <c r="M19" s="264" t="s">
        <v>381</v>
      </c>
      <c r="N19" s="264" t="s">
        <v>385</v>
      </c>
      <c r="O19" s="264" t="s">
        <v>378</v>
      </c>
      <c r="P19" s="264" t="s">
        <v>383</v>
      </c>
      <c r="Q19" s="92" t="s">
        <v>1922</v>
      </c>
      <c r="R19" s="92" t="s">
        <v>384</v>
      </c>
      <c r="S19" s="92" t="s">
        <v>379</v>
      </c>
      <c r="T19" s="92" t="s">
        <v>381</v>
      </c>
      <c r="U19" s="92" t="s">
        <v>385</v>
      </c>
      <c r="V19" s="92" t="s">
        <v>378</v>
      </c>
      <c r="W19" s="92" t="s">
        <v>383</v>
      </c>
      <c r="X19" s="92" t="s">
        <v>1922</v>
      </c>
      <c r="Y19" s="264" t="s">
        <v>384</v>
      </c>
      <c r="Z19" s="264" t="s">
        <v>379</v>
      </c>
      <c r="AA19" s="264" t="s">
        <v>381</v>
      </c>
      <c r="AB19" s="264" t="s">
        <v>385</v>
      </c>
      <c r="AC19" s="264" t="s">
        <v>378</v>
      </c>
      <c r="AD19" s="264" t="s">
        <v>383</v>
      </c>
      <c r="AE19" s="264" t="s">
        <v>1922</v>
      </c>
      <c r="AF19" s="92" t="s">
        <v>384</v>
      </c>
      <c r="AG19" s="92" t="s">
        <v>379</v>
      </c>
      <c r="AH19" s="92" t="s">
        <v>381</v>
      </c>
      <c r="AI19" s="264" t="s">
        <v>385</v>
      </c>
      <c r="AJ19" s="92" t="s">
        <v>383</v>
      </c>
      <c r="AK19" s="92" t="s">
        <v>1922</v>
      </c>
      <c r="AL19" s="92" t="s">
        <v>384</v>
      </c>
      <c r="AM19" s="264" t="s">
        <v>379</v>
      </c>
      <c r="AN19" s="92" t="s">
        <v>381</v>
      </c>
      <c r="AO19" s="92" t="s">
        <v>385</v>
      </c>
      <c r="AP19" s="92" t="s">
        <v>383</v>
      </c>
      <c r="AQ19" s="264" t="s">
        <v>1922</v>
      </c>
      <c r="AR19" s="264" t="s">
        <v>384</v>
      </c>
      <c r="AS19" s="92" t="s">
        <v>379</v>
      </c>
      <c r="AT19" s="264" t="s">
        <v>381</v>
      </c>
      <c r="AU19" s="264" t="s">
        <v>385</v>
      </c>
      <c r="AV19" s="264" t="s">
        <v>383</v>
      </c>
      <c r="AW19" s="92" t="s">
        <v>1922</v>
      </c>
      <c r="AX19" s="92" t="s">
        <v>384</v>
      </c>
      <c r="AY19" s="92" t="s">
        <v>379</v>
      </c>
      <c r="AZ19" s="92" t="s">
        <v>381</v>
      </c>
      <c r="BA19" s="92" t="s">
        <v>385</v>
      </c>
      <c r="BB19" s="92" t="s">
        <v>383</v>
      </c>
      <c r="BC19" s="92" t="s">
        <v>1922</v>
      </c>
      <c r="BD19" s="92" t="s">
        <v>384</v>
      </c>
      <c r="BE19" s="92" t="s">
        <v>379</v>
      </c>
      <c r="BF19" s="92" t="s">
        <v>381</v>
      </c>
      <c r="BG19" s="92" t="s">
        <v>385</v>
      </c>
      <c r="BH19" s="92" t="s">
        <v>383</v>
      </c>
      <c r="BI19" s="92" t="s">
        <v>1922</v>
      </c>
      <c r="BJ19" s="92" t="s">
        <v>384</v>
      </c>
      <c r="BK19" s="92" t="s">
        <v>379</v>
      </c>
      <c r="BL19" s="92" t="s">
        <v>385</v>
      </c>
      <c r="BM19" s="92" t="s">
        <v>633</v>
      </c>
      <c r="BN19" s="92" t="s">
        <v>383</v>
      </c>
      <c r="BO19" s="92" t="s">
        <v>1922</v>
      </c>
      <c r="BP19" s="92" t="s">
        <v>384</v>
      </c>
      <c r="BQ19" s="92" t="s">
        <v>379</v>
      </c>
      <c r="BR19" s="92" t="s">
        <v>385</v>
      </c>
      <c r="BS19" s="92" t="s">
        <v>633</v>
      </c>
      <c r="BT19" s="92" t="s">
        <v>383</v>
      </c>
    </row>
    <row r="20" spans="1:72" x14ac:dyDescent="0.3">
      <c r="A20" s="241" t="s">
        <v>391</v>
      </c>
      <c r="B20" s="92">
        <v>33040000</v>
      </c>
      <c r="C20" s="92">
        <v>33040000</v>
      </c>
      <c r="D20" s="92">
        <v>63066</v>
      </c>
      <c r="E20" s="92">
        <v>35040000</v>
      </c>
      <c r="F20" s="92">
        <v>30040000</v>
      </c>
      <c r="G20" s="92">
        <v>30040000</v>
      </c>
      <c r="H20" s="92">
        <v>34010000</v>
      </c>
      <c r="I20" s="92">
        <v>32040000</v>
      </c>
      <c r="J20" s="92">
        <v>33040000</v>
      </c>
      <c r="K20" s="92">
        <v>31040000</v>
      </c>
      <c r="L20" s="92">
        <v>63066</v>
      </c>
      <c r="M20" s="92">
        <v>35040000</v>
      </c>
      <c r="N20" s="92">
        <v>30040000</v>
      </c>
      <c r="O20" s="92">
        <v>34010000</v>
      </c>
      <c r="P20" s="92">
        <v>32040000</v>
      </c>
      <c r="Q20" s="92">
        <v>33040000</v>
      </c>
      <c r="R20" s="92">
        <v>31040000</v>
      </c>
      <c r="S20" s="92">
        <v>63066</v>
      </c>
      <c r="T20" s="92">
        <v>35040000</v>
      </c>
      <c r="U20" s="92">
        <v>30040000</v>
      </c>
      <c r="V20" s="92">
        <v>34010000</v>
      </c>
      <c r="W20" s="92">
        <v>32040000</v>
      </c>
      <c r="X20" s="92">
        <v>33040000</v>
      </c>
      <c r="Y20" s="92">
        <v>31040000</v>
      </c>
      <c r="Z20" s="92">
        <v>63066</v>
      </c>
      <c r="AA20" s="92">
        <v>35040000</v>
      </c>
      <c r="AB20" s="92">
        <v>30040000</v>
      </c>
      <c r="AC20" s="92">
        <v>34010000</v>
      </c>
      <c r="AD20" s="92">
        <v>32040000</v>
      </c>
      <c r="AE20" s="92">
        <v>33040000</v>
      </c>
      <c r="AF20" s="92">
        <v>31040000</v>
      </c>
      <c r="AG20" s="92">
        <v>63066</v>
      </c>
      <c r="AH20" s="92">
        <v>35040000</v>
      </c>
      <c r="AI20" s="92">
        <v>30040000</v>
      </c>
      <c r="AJ20" s="92">
        <v>32040000</v>
      </c>
      <c r="AK20" s="92">
        <v>33040000</v>
      </c>
      <c r="AL20" s="92">
        <v>31040000</v>
      </c>
      <c r="AM20" s="92">
        <v>63066</v>
      </c>
      <c r="AN20" s="92">
        <v>35040000</v>
      </c>
      <c r="AO20" s="92">
        <v>30040000</v>
      </c>
      <c r="AP20" s="92">
        <v>32040000</v>
      </c>
      <c r="AQ20" s="92">
        <v>33040000</v>
      </c>
      <c r="AR20" s="92">
        <v>31040000</v>
      </c>
      <c r="AS20" s="92">
        <v>63066</v>
      </c>
      <c r="AT20" s="92">
        <v>35040000</v>
      </c>
      <c r="AU20" s="92">
        <v>30040000</v>
      </c>
      <c r="AV20" s="92">
        <v>32040000</v>
      </c>
      <c r="AW20" s="92">
        <v>33040000</v>
      </c>
      <c r="AX20" s="92">
        <v>31040000</v>
      </c>
      <c r="AY20" s="92">
        <v>63066</v>
      </c>
      <c r="AZ20" s="92">
        <v>35040000</v>
      </c>
      <c r="BA20" s="92">
        <v>30040000</v>
      </c>
      <c r="BB20" s="92">
        <v>32040000</v>
      </c>
      <c r="BC20" s="92">
        <v>33040000</v>
      </c>
      <c r="BD20" s="92">
        <v>31040000</v>
      </c>
      <c r="BE20" s="92">
        <v>63066</v>
      </c>
      <c r="BF20" s="92">
        <v>35040000</v>
      </c>
      <c r="BG20" s="92">
        <v>30040000</v>
      </c>
      <c r="BH20" s="92">
        <v>32040000</v>
      </c>
      <c r="BI20" s="92">
        <v>33040000</v>
      </c>
      <c r="BJ20" s="92">
        <v>30040000</v>
      </c>
      <c r="BK20" s="92">
        <v>63066</v>
      </c>
      <c r="BL20" s="92">
        <v>30040000</v>
      </c>
      <c r="BM20" s="92">
        <v>20066</v>
      </c>
      <c r="BN20" s="92">
        <v>30040000</v>
      </c>
      <c r="BO20" s="92">
        <v>33040000</v>
      </c>
      <c r="BP20" s="92">
        <v>30040000</v>
      </c>
      <c r="BQ20" s="92">
        <v>63066</v>
      </c>
      <c r="BR20" s="92">
        <v>30040000</v>
      </c>
      <c r="BS20" s="92">
        <v>20066</v>
      </c>
      <c r="BT20" s="92">
        <v>30040000</v>
      </c>
    </row>
    <row r="21" spans="1:72" x14ac:dyDescent="0.3">
      <c r="A21" s="241" t="s">
        <v>390</v>
      </c>
      <c r="B21" s="48">
        <v>2006</v>
      </c>
      <c r="C21" s="48">
        <v>2006</v>
      </c>
      <c r="D21" s="48">
        <v>2006</v>
      </c>
      <c r="E21" s="48">
        <v>2006</v>
      </c>
      <c r="F21" s="48">
        <v>2006</v>
      </c>
      <c r="G21" s="48">
        <v>2006</v>
      </c>
      <c r="H21" s="48">
        <v>2006</v>
      </c>
      <c r="I21" s="48">
        <v>2006</v>
      </c>
      <c r="J21" s="48">
        <v>2007</v>
      </c>
      <c r="K21" s="48">
        <v>2007</v>
      </c>
      <c r="L21" s="48">
        <v>2007</v>
      </c>
      <c r="M21" s="48">
        <v>2007</v>
      </c>
      <c r="N21" s="48">
        <v>2007</v>
      </c>
      <c r="O21" s="48">
        <v>2007</v>
      </c>
      <c r="P21" s="48">
        <v>2007</v>
      </c>
      <c r="Q21" s="48">
        <v>2008</v>
      </c>
      <c r="R21" s="48">
        <v>2008</v>
      </c>
      <c r="S21" s="48">
        <v>2008</v>
      </c>
      <c r="T21" s="48">
        <v>2008</v>
      </c>
      <c r="U21" s="48">
        <v>2008</v>
      </c>
      <c r="V21" s="48">
        <v>2008</v>
      </c>
      <c r="W21" s="48">
        <v>2008</v>
      </c>
      <c r="X21" s="48">
        <v>2009</v>
      </c>
      <c r="Y21" s="48">
        <v>2009</v>
      </c>
      <c r="Z21" s="48">
        <v>2009</v>
      </c>
      <c r="AA21" s="48">
        <v>2009</v>
      </c>
      <c r="AB21" s="48">
        <v>2009</v>
      </c>
      <c r="AC21" s="48">
        <v>2009</v>
      </c>
      <c r="AD21" s="48">
        <v>2009</v>
      </c>
      <c r="AE21" s="48">
        <v>2010</v>
      </c>
      <c r="AF21" s="48">
        <v>2010</v>
      </c>
      <c r="AG21" s="48">
        <v>2010</v>
      </c>
      <c r="AH21" s="48">
        <v>2010</v>
      </c>
      <c r="AI21" s="48">
        <v>2010</v>
      </c>
      <c r="AJ21" s="48">
        <v>2010</v>
      </c>
      <c r="AK21" s="48">
        <v>2011</v>
      </c>
      <c r="AL21" s="48">
        <v>2011</v>
      </c>
      <c r="AM21" s="48">
        <v>2011</v>
      </c>
      <c r="AN21" s="48">
        <v>2011</v>
      </c>
      <c r="AO21" s="48">
        <v>2011</v>
      </c>
      <c r="AP21" s="48">
        <v>2011</v>
      </c>
      <c r="AQ21" s="48">
        <v>2012</v>
      </c>
      <c r="AR21" s="48">
        <v>2012</v>
      </c>
      <c r="AS21" s="48">
        <v>2012</v>
      </c>
      <c r="AT21" s="48">
        <v>2012</v>
      </c>
      <c r="AU21" s="48">
        <v>2012</v>
      </c>
      <c r="AV21" s="48">
        <v>2012</v>
      </c>
      <c r="AW21" s="48">
        <v>2013</v>
      </c>
      <c r="AX21" s="49">
        <v>2013</v>
      </c>
      <c r="AY21" s="48">
        <v>2013</v>
      </c>
      <c r="AZ21" s="48">
        <v>2013</v>
      </c>
      <c r="BA21" s="48">
        <v>2013</v>
      </c>
      <c r="BB21" s="48">
        <v>2013</v>
      </c>
      <c r="BC21" s="92">
        <v>2014</v>
      </c>
      <c r="BD21" s="92">
        <v>2014</v>
      </c>
      <c r="BE21" s="92">
        <v>2014</v>
      </c>
      <c r="BF21" s="92">
        <v>2014</v>
      </c>
      <c r="BG21" s="92">
        <v>2014</v>
      </c>
      <c r="BH21" s="92">
        <v>2014</v>
      </c>
      <c r="BI21" s="92">
        <v>2015</v>
      </c>
      <c r="BJ21" s="92">
        <v>2015</v>
      </c>
      <c r="BK21" s="92">
        <v>2015</v>
      </c>
      <c r="BL21" s="92">
        <v>2015</v>
      </c>
      <c r="BM21" s="92">
        <v>2015</v>
      </c>
      <c r="BN21" s="92">
        <v>2015</v>
      </c>
      <c r="BO21" s="92">
        <v>2016</v>
      </c>
      <c r="BP21" s="92">
        <v>2016</v>
      </c>
      <c r="BQ21" s="92">
        <v>2016</v>
      </c>
      <c r="BR21" s="92">
        <v>2016</v>
      </c>
      <c r="BS21" s="92">
        <v>2016</v>
      </c>
      <c r="BT21" s="92">
        <v>2016</v>
      </c>
    </row>
    <row r="22" spans="1:72" x14ac:dyDescent="0.3">
      <c r="A22" s="241" t="s">
        <v>389</v>
      </c>
      <c r="B22" s="263" t="s">
        <v>380</v>
      </c>
      <c r="C22" s="263" t="s">
        <v>377</v>
      </c>
      <c r="D22" s="263" t="s">
        <v>494</v>
      </c>
      <c r="E22" s="263" t="s">
        <v>380</v>
      </c>
      <c r="F22" s="263" t="s">
        <v>377</v>
      </c>
      <c r="G22" s="263" t="s">
        <v>377</v>
      </c>
      <c r="H22" s="263" t="s">
        <v>386</v>
      </c>
      <c r="I22" s="263" t="s">
        <v>382</v>
      </c>
      <c r="J22" s="263" t="s">
        <v>377</v>
      </c>
      <c r="K22" s="263" t="s">
        <v>377</v>
      </c>
      <c r="L22" s="263" t="s">
        <v>494</v>
      </c>
      <c r="M22" s="263" t="s">
        <v>380</v>
      </c>
      <c r="N22" s="263" t="s">
        <v>377</v>
      </c>
      <c r="O22" s="263" t="s">
        <v>386</v>
      </c>
      <c r="P22" s="263" t="s">
        <v>382</v>
      </c>
      <c r="Q22" s="263" t="s">
        <v>377</v>
      </c>
      <c r="R22" s="263" t="s">
        <v>377</v>
      </c>
      <c r="S22" s="263" t="s">
        <v>494</v>
      </c>
      <c r="T22" s="263" t="s">
        <v>380</v>
      </c>
      <c r="U22" s="263" t="s">
        <v>377</v>
      </c>
      <c r="V22" s="263" t="s">
        <v>386</v>
      </c>
      <c r="W22" s="263" t="s">
        <v>382</v>
      </c>
      <c r="X22" s="263" t="s">
        <v>377</v>
      </c>
      <c r="Y22" s="263" t="s">
        <v>377</v>
      </c>
      <c r="Z22" s="263" t="s">
        <v>494</v>
      </c>
      <c r="AA22" s="263" t="s">
        <v>380</v>
      </c>
      <c r="AB22" s="263" t="s">
        <v>377</v>
      </c>
      <c r="AC22" s="263" t="s">
        <v>386</v>
      </c>
      <c r="AD22" s="263" t="s">
        <v>382</v>
      </c>
      <c r="AE22" s="263" t="s">
        <v>377</v>
      </c>
      <c r="AF22" s="263" t="s">
        <v>377</v>
      </c>
      <c r="AG22" s="263" t="s">
        <v>494</v>
      </c>
      <c r="AH22" s="263" t="s">
        <v>380</v>
      </c>
      <c r="AI22" s="263" t="s">
        <v>377</v>
      </c>
      <c r="AJ22" s="263" t="s">
        <v>382</v>
      </c>
      <c r="AK22" s="263" t="s">
        <v>377</v>
      </c>
      <c r="AL22" s="263" t="s">
        <v>377</v>
      </c>
      <c r="AM22" s="263" t="s">
        <v>494</v>
      </c>
      <c r="AN22" s="263" t="s">
        <v>380</v>
      </c>
      <c r="AO22" s="263" t="s">
        <v>377</v>
      </c>
      <c r="AP22" s="263" t="s">
        <v>382</v>
      </c>
      <c r="AQ22" s="263" t="s">
        <v>377</v>
      </c>
      <c r="AR22" s="263" t="s">
        <v>377</v>
      </c>
      <c r="AS22" s="263" t="s">
        <v>494</v>
      </c>
      <c r="AT22" s="263" t="s">
        <v>380</v>
      </c>
      <c r="AU22" s="263" t="s">
        <v>377</v>
      </c>
      <c r="AV22" s="263" t="s">
        <v>382</v>
      </c>
      <c r="AW22" s="263" t="s">
        <v>377</v>
      </c>
      <c r="AX22" s="263" t="s">
        <v>377</v>
      </c>
      <c r="AY22" s="263" t="s">
        <v>494</v>
      </c>
      <c r="AZ22" s="263" t="s">
        <v>380</v>
      </c>
      <c r="BA22" s="263" t="s">
        <v>377</v>
      </c>
      <c r="BB22" s="263" t="s">
        <v>382</v>
      </c>
      <c r="BC22" s="263" t="s">
        <v>377</v>
      </c>
      <c r="BD22" s="263" t="s">
        <v>377</v>
      </c>
      <c r="BE22" s="263" t="s">
        <v>518</v>
      </c>
      <c r="BF22" s="263" t="s">
        <v>380</v>
      </c>
      <c r="BG22" s="263" t="s">
        <v>377</v>
      </c>
      <c r="BH22" s="263" t="s">
        <v>382</v>
      </c>
      <c r="BI22" s="263" t="s">
        <v>377</v>
      </c>
      <c r="BJ22" s="263" t="s">
        <v>377</v>
      </c>
      <c r="BK22" s="263" t="s">
        <v>634</v>
      </c>
      <c r="BL22" s="263" t="s">
        <v>377</v>
      </c>
      <c r="BM22" s="263" t="s">
        <v>634</v>
      </c>
      <c r="BN22" s="263" t="s">
        <v>382</v>
      </c>
      <c r="BO22" s="263" t="s">
        <v>377</v>
      </c>
      <c r="BP22" s="263" t="s">
        <v>377</v>
      </c>
      <c r="BQ22" s="263" t="s">
        <v>634</v>
      </c>
      <c r="BR22" s="263" t="s">
        <v>377</v>
      </c>
      <c r="BS22" s="263" t="s">
        <v>634</v>
      </c>
      <c r="BT22" s="263" t="s">
        <v>382</v>
      </c>
    </row>
    <row r="23" spans="1:72" x14ac:dyDescent="0.3">
      <c r="A23" s="241" t="s">
        <v>388</v>
      </c>
      <c r="B23" s="16">
        <v>22</v>
      </c>
      <c r="C23" s="16">
        <v>3461</v>
      </c>
      <c r="D23" s="242" t="s">
        <v>518</v>
      </c>
      <c r="E23" s="16">
        <v>3</v>
      </c>
      <c r="F23" s="16">
        <v>1787</v>
      </c>
      <c r="G23" s="16">
        <v>1186</v>
      </c>
      <c r="H23" s="16">
        <v>363880000</v>
      </c>
      <c r="I23" s="16">
        <v>423000000</v>
      </c>
      <c r="J23" s="16">
        <v>4570</v>
      </c>
      <c r="K23" s="16">
        <v>2320</v>
      </c>
      <c r="L23" s="242" t="s">
        <v>518</v>
      </c>
      <c r="M23" s="16">
        <v>172</v>
      </c>
      <c r="N23" s="16">
        <v>1234</v>
      </c>
      <c r="O23" s="16">
        <v>1295703000</v>
      </c>
      <c r="P23" s="16">
        <v>512000000</v>
      </c>
      <c r="Q23" s="16">
        <v>4785</v>
      </c>
      <c r="R23" s="16">
        <v>2654</v>
      </c>
      <c r="S23" s="242" t="s">
        <v>518</v>
      </c>
      <c r="T23" s="16">
        <v>176</v>
      </c>
      <c r="U23" s="16">
        <v>838</v>
      </c>
      <c r="V23" s="16">
        <v>1837760000</v>
      </c>
      <c r="W23" s="16">
        <v>51900000</v>
      </c>
      <c r="X23" s="16">
        <v>5247</v>
      </c>
      <c r="Y23" s="16">
        <v>3226</v>
      </c>
      <c r="Z23" s="242" t="s">
        <v>518</v>
      </c>
      <c r="AA23" s="16">
        <v>150</v>
      </c>
      <c r="AB23" s="16">
        <v>1001</v>
      </c>
      <c r="AC23" s="16">
        <v>566082000</v>
      </c>
      <c r="AD23" s="16">
        <v>560000000</v>
      </c>
      <c r="AE23" s="16">
        <v>7504</v>
      </c>
      <c r="AF23" s="16">
        <v>3002</v>
      </c>
      <c r="AG23" s="242" t="s">
        <v>518</v>
      </c>
      <c r="AH23" s="16">
        <v>49</v>
      </c>
      <c r="AI23" s="16">
        <v>1050</v>
      </c>
      <c r="AJ23" s="16">
        <v>611</v>
      </c>
      <c r="AK23" s="16">
        <v>10021</v>
      </c>
      <c r="AL23" s="16">
        <v>3761</v>
      </c>
      <c r="AM23" s="242" t="s">
        <v>518</v>
      </c>
      <c r="AN23" s="16">
        <v>4</v>
      </c>
      <c r="AO23" s="16">
        <v>1236</v>
      </c>
      <c r="AP23" s="16">
        <v>557000000</v>
      </c>
      <c r="AQ23" s="16">
        <v>12519</v>
      </c>
      <c r="AR23" s="16">
        <v>4049</v>
      </c>
      <c r="AS23" s="242" t="s">
        <v>518</v>
      </c>
      <c r="AT23" s="16">
        <v>5</v>
      </c>
      <c r="AU23" s="16">
        <v>1270</v>
      </c>
      <c r="AV23" s="16">
        <v>501000000</v>
      </c>
      <c r="AW23" s="16">
        <v>16077</v>
      </c>
      <c r="AX23" s="16">
        <v>4874</v>
      </c>
      <c r="AY23" s="242" t="s">
        <v>518</v>
      </c>
      <c r="AZ23" s="16">
        <v>6</v>
      </c>
      <c r="BA23" s="16">
        <v>1477</v>
      </c>
      <c r="BB23" s="16">
        <v>476000000</v>
      </c>
      <c r="BC23" s="34">
        <v>21049</v>
      </c>
      <c r="BD23" s="34">
        <v>5737</v>
      </c>
      <c r="BE23" s="242" t="s">
        <v>518</v>
      </c>
      <c r="BF23" s="34">
        <v>6</v>
      </c>
      <c r="BG23" s="34">
        <v>1550</v>
      </c>
      <c r="BH23" s="34">
        <v>473000000</v>
      </c>
      <c r="BI23" s="34">
        <f>204378+7963</f>
        <v>212341</v>
      </c>
      <c r="BJ23" s="34">
        <v>6630</v>
      </c>
      <c r="BK23" s="242" t="s">
        <v>518</v>
      </c>
      <c r="BL23" s="34">
        <v>1955</v>
      </c>
      <c r="BM23" s="242" t="s">
        <v>518</v>
      </c>
      <c r="BN23" s="34">
        <v>494947852</v>
      </c>
      <c r="BO23" s="34">
        <f>26262+11676</f>
        <v>37938</v>
      </c>
      <c r="BP23" s="34">
        <v>7505</v>
      </c>
      <c r="BQ23" s="242" t="s">
        <v>518</v>
      </c>
      <c r="BR23" s="34">
        <v>2795</v>
      </c>
      <c r="BS23" s="242" t="s">
        <v>518</v>
      </c>
      <c r="BT23" s="34">
        <v>496986352</v>
      </c>
    </row>
    <row r="24" spans="1:72" x14ac:dyDescent="0.3">
      <c r="A24" s="241" t="s">
        <v>493</v>
      </c>
      <c r="B24" s="16">
        <v>1.75</v>
      </c>
      <c r="C24" s="16">
        <v>146.04</v>
      </c>
      <c r="D24" s="16">
        <v>1.35</v>
      </c>
      <c r="E24" s="16">
        <v>9.5399999999999991</v>
      </c>
      <c r="F24" s="16">
        <v>46.63</v>
      </c>
      <c r="G24" s="16">
        <v>96.31</v>
      </c>
      <c r="H24" s="16">
        <v>129.94</v>
      </c>
      <c r="I24" s="16">
        <v>44.04</v>
      </c>
      <c r="J24" s="16">
        <v>161.80000000000001</v>
      </c>
      <c r="K24" s="16">
        <v>59.99</v>
      </c>
      <c r="L24" s="16">
        <v>2.4500000000000002</v>
      </c>
      <c r="M24" s="16">
        <v>16.309999999999999</v>
      </c>
      <c r="N24" s="16">
        <v>95.9</v>
      </c>
      <c r="O24" s="16">
        <v>228.79</v>
      </c>
      <c r="P24" s="16">
        <v>53.22</v>
      </c>
      <c r="Q24" s="16">
        <v>186.37</v>
      </c>
      <c r="R24" s="16">
        <v>67.08</v>
      </c>
      <c r="S24" s="16">
        <v>2.92</v>
      </c>
      <c r="T24" s="16">
        <v>15.28</v>
      </c>
      <c r="U24" s="16">
        <v>84.56</v>
      </c>
      <c r="V24" s="16">
        <v>331.37</v>
      </c>
      <c r="W24" s="16">
        <v>53.44</v>
      </c>
      <c r="X24" s="16">
        <v>228.96</v>
      </c>
      <c r="Y24" s="16">
        <v>86.68</v>
      </c>
      <c r="Z24" s="16">
        <v>1.82</v>
      </c>
      <c r="AA24" s="16">
        <v>14.54</v>
      </c>
      <c r="AB24" s="16">
        <v>100.46</v>
      </c>
      <c r="AC24" s="16">
        <v>110.53</v>
      </c>
      <c r="AD24" s="16">
        <v>55.58</v>
      </c>
      <c r="AE24" s="16">
        <v>281.94</v>
      </c>
      <c r="AF24" s="16">
        <v>81.95</v>
      </c>
      <c r="AG24" s="16">
        <v>2.06</v>
      </c>
      <c r="AH24" s="16">
        <v>14.4</v>
      </c>
      <c r="AI24" s="16">
        <v>110.77</v>
      </c>
      <c r="AJ24" s="16">
        <v>63.89</v>
      </c>
      <c r="AK24" s="16">
        <v>339.8</v>
      </c>
      <c r="AL24" s="16">
        <v>103.94</v>
      </c>
      <c r="AM24" s="16">
        <v>2.06</v>
      </c>
      <c r="AN24" s="16">
        <v>14.62</v>
      </c>
      <c r="AO24" s="16">
        <v>135.74</v>
      </c>
      <c r="AP24" s="16">
        <v>58.55</v>
      </c>
      <c r="AQ24" s="16">
        <v>427.88</v>
      </c>
      <c r="AR24" s="16">
        <v>112.2</v>
      </c>
      <c r="AS24" s="16">
        <v>1.4</v>
      </c>
      <c r="AT24" s="16">
        <v>16.82</v>
      </c>
      <c r="AU24" s="16">
        <v>148.6</v>
      </c>
      <c r="AV24" s="16">
        <v>67.11</v>
      </c>
      <c r="AW24" s="16">
        <v>532.42999999999995</v>
      </c>
      <c r="AX24" s="16">
        <v>131.80000000000001</v>
      </c>
      <c r="AY24" s="16">
        <v>1.59</v>
      </c>
      <c r="AZ24" s="16">
        <v>19.82</v>
      </c>
      <c r="BA24" s="16">
        <v>161.41999999999999</v>
      </c>
      <c r="BB24" s="16">
        <v>68.040000000000006</v>
      </c>
      <c r="BC24" s="35">
        <v>623.15</v>
      </c>
      <c r="BD24" s="35">
        <v>156.08000000000001</v>
      </c>
      <c r="BE24" s="35">
        <v>1.65</v>
      </c>
      <c r="BF24" s="35">
        <v>23.62</v>
      </c>
      <c r="BG24" s="35">
        <v>164.22</v>
      </c>
      <c r="BH24" s="35">
        <v>69.61</v>
      </c>
      <c r="BI24" s="35">
        <f>605.06+235.74</f>
        <v>840.8</v>
      </c>
      <c r="BJ24" s="35">
        <v>180.38</v>
      </c>
      <c r="BK24" s="35">
        <v>1.87</v>
      </c>
      <c r="BL24" s="35">
        <v>207.11</v>
      </c>
      <c r="BM24" s="35">
        <v>0.84</v>
      </c>
      <c r="BN24" s="35">
        <v>72.84</v>
      </c>
      <c r="BO24" s="35">
        <f>777.48+345.69</f>
        <v>1123.17</v>
      </c>
      <c r="BP24" s="35">
        <v>204.19</v>
      </c>
      <c r="BQ24" s="35">
        <v>0.93</v>
      </c>
      <c r="BR24" s="35">
        <v>296.16000000000003</v>
      </c>
      <c r="BS24" s="35">
        <v>0.99</v>
      </c>
      <c r="BT24" s="35">
        <v>73.14</v>
      </c>
    </row>
    <row r="28" spans="1:72" x14ac:dyDescent="0.3">
      <c r="L28" s="241" t="s">
        <v>392</v>
      </c>
      <c r="M28" s="241" t="s">
        <v>391</v>
      </c>
      <c r="N28" s="241" t="s">
        <v>390</v>
      </c>
      <c r="O28" s="241" t="s">
        <v>389</v>
      </c>
      <c r="P28" s="241" t="s">
        <v>388</v>
      </c>
      <c r="Q28" s="534" t="s">
        <v>493</v>
      </c>
      <c r="R28" s="56">
        <v>10000</v>
      </c>
    </row>
    <row r="29" spans="1:72" x14ac:dyDescent="0.3">
      <c r="L29" s="264" t="s">
        <v>1922</v>
      </c>
      <c r="M29" s="92">
        <v>33040000</v>
      </c>
      <c r="N29" s="48">
        <v>2006</v>
      </c>
      <c r="O29" s="263" t="s">
        <v>380</v>
      </c>
      <c r="P29" s="16">
        <v>22</v>
      </c>
      <c r="Q29" s="531">
        <v>17500</v>
      </c>
      <c r="R29" s="531">
        <f>Q29-$R$28</f>
        <v>7500</v>
      </c>
    </row>
    <row r="30" spans="1:72" x14ac:dyDescent="0.3">
      <c r="B30" s="399" t="s">
        <v>1930</v>
      </c>
      <c r="C30" s="399"/>
      <c r="D30" s="399"/>
      <c r="E30" s="399"/>
      <c r="L30" s="92" t="s">
        <v>1922</v>
      </c>
      <c r="M30" s="92">
        <v>33040000</v>
      </c>
      <c r="N30" s="48">
        <v>2006</v>
      </c>
      <c r="O30" s="263" t="s">
        <v>377</v>
      </c>
      <c r="P30" s="16">
        <v>3461</v>
      </c>
      <c r="Q30" s="531">
        <v>1460400</v>
      </c>
      <c r="R30" s="531">
        <f t="shared" ref="R30:R93" si="2">Q30-$R$28</f>
        <v>1450400</v>
      </c>
    </row>
    <row r="31" spans="1:72" x14ac:dyDescent="0.3">
      <c r="L31" s="264" t="s">
        <v>379</v>
      </c>
      <c r="M31" s="92">
        <v>63066</v>
      </c>
      <c r="N31" s="48">
        <v>2006</v>
      </c>
      <c r="O31" s="263" t="s">
        <v>494</v>
      </c>
      <c r="P31" s="369" t="s">
        <v>518</v>
      </c>
      <c r="Q31" s="531">
        <v>13500</v>
      </c>
      <c r="R31" s="531">
        <f t="shared" si="2"/>
        <v>3500</v>
      </c>
    </row>
    <row r="32" spans="1:72" x14ac:dyDescent="0.3">
      <c r="B32" s="397" t="s">
        <v>1996</v>
      </c>
      <c r="C32" s="397"/>
      <c r="D32" s="397"/>
      <c r="E32" s="397"/>
      <c r="L32" s="264" t="s">
        <v>381</v>
      </c>
      <c r="M32" s="92">
        <v>35040000</v>
      </c>
      <c r="N32" s="48">
        <v>2006</v>
      </c>
      <c r="O32" s="263" t="s">
        <v>380</v>
      </c>
      <c r="P32" s="16">
        <v>3</v>
      </c>
      <c r="Q32" s="531">
        <v>95399.999999999985</v>
      </c>
      <c r="R32" s="531">
        <f t="shared" si="2"/>
        <v>85399.999999999985</v>
      </c>
    </row>
    <row r="33" spans="1:18" x14ac:dyDescent="0.3">
      <c r="B33" s="398" t="s">
        <v>1924</v>
      </c>
      <c r="C33" s="398"/>
      <c r="D33" s="398" t="s">
        <v>1925</v>
      </c>
      <c r="E33" s="398"/>
      <c r="L33" s="92" t="s">
        <v>497</v>
      </c>
      <c r="M33" s="92">
        <v>30040000</v>
      </c>
      <c r="N33" s="48">
        <v>2006</v>
      </c>
      <c r="O33" s="263" t="s">
        <v>377</v>
      </c>
      <c r="P33" s="16">
        <v>1787</v>
      </c>
      <c r="Q33" s="531">
        <v>466300</v>
      </c>
      <c r="R33" s="531">
        <f t="shared" si="2"/>
        <v>456300</v>
      </c>
    </row>
    <row r="34" spans="1:18" ht="28.2" x14ac:dyDescent="0.3">
      <c r="B34" s="266" t="s">
        <v>672</v>
      </c>
      <c r="C34" s="267" t="s">
        <v>1927</v>
      </c>
      <c r="D34" s="266" t="s">
        <v>672</v>
      </c>
      <c r="E34" s="267" t="s">
        <v>1928</v>
      </c>
      <c r="L34" s="92" t="s">
        <v>385</v>
      </c>
      <c r="M34" s="92">
        <v>30040000</v>
      </c>
      <c r="N34" s="48">
        <v>2006</v>
      </c>
      <c r="O34" s="263" t="s">
        <v>377</v>
      </c>
      <c r="P34" s="16">
        <v>1186</v>
      </c>
      <c r="Q34" s="531">
        <v>963100</v>
      </c>
      <c r="R34" s="531">
        <f t="shared" si="2"/>
        <v>953100</v>
      </c>
    </row>
    <row r="35" spans="1:18" x14ac:dyDescent="0.3">
      <c r="B35" s="102" t="s">
        <v>650</v>
      </c>
      <c r="C35" s="532">
        <f>(500)*10000</f>
        <v>5000000</v>
      </c>
      <c r="D35" s="532" t="s">
        <v>650</v>
      </c>
      <c r="E35" s="532">
        <v>1000000</v>
      </c>
      <c r="L35" s="92" t="s">
        <v>378</v>
      </c>
      <c r="M35" s="92">
        <v>34010000</v>
      </c>
      <c r="N35" s="48">
        <v>2006</v>
      </c>
      <c r="O35" s="263" t="s">
        <v>386</v>
      </c>
      <c r="P35" s="16">
        <v>363880000</v>
      </c>
      <c r="Q35" s="531">
        <v>1299400</v>
      </c>
      <c r="R35" s="531">
        <f t="shared" si="2"/>
        <v>1289400</v>
      </c>
    </row>
    <row r="36" spans="1:18" x14ac:dyDescent="0.3">
      <c r="B36" s="102" t="s">
        <v>1926</v>
      </c>
      <c r="C36" s="532">
        <f>(420)*10000</f>
        <v>4200000</v>
      </c>
      <c r="D36" s="532" t="s">
        <v>1926</v>
      </c>
      <c r="E36" s="532">
        <v>840000</v>
      </c>
      <c r="L36" s="92" t="s">
        <v>383</v>
      </c>
      <c r="M36" s="92">
        <v>32040000</v>
      </c>
      <c r="N36" s="48">
        <v>2006</v>
      </c>
      <c r="O36" s="263" t="s">
        <v>382</v>
      </c>
      <c r="P36" s="16">
        <v>423000000</v>
      </c>
      <c r="Q36" s="531">
        <v>440400</v>
      </c>
      <c r="R36" s="531">
        <f t="shared" si="2"/>
        <v>430400</v>
      </c>
    </row>
    <row r="37" spans="1:18" x14ac:dyDescent="0.3">
      <c r="B37" s="102" t="s">
        <v>1929</v>
      </c>
      <c r="C37" s="532">
        <f>C35-C36</f>
        <v>800000</v>
      </c>
      <c r="D37" s="532" t="s">
        <v>1929</v>
      </c>
      <c r="E37" s="532">
        <f>E35-E36</f>
        <v>160000</v>
      </c>
      <c r="L37" s="264" t="s">
        <v>1922</v>
      </c>
      <c r="M37" s="92">
        <v>33040000</v>
      </c>
      <c r="N37" s="48">
        <v>2007</v>
      </c>
      <c r="O37" s="263" t="s">
        <v>377</v>
      </c>
      <c r="P37" s="16">
        <v>4570</v>
      </c>
      <c r="Q37" s="531">
        <v>1618000</v>
      </c>
      <c r="R37" s="531">
        <f t="shared" si="2"/>
        <v>1608000</v>
      </c>
    </row>
    <row r="38" spans="1:18" x14ac:dyDescent="0.3">
      <c r="L38" s="264" t="s">
        <v>384</v>
      </c>
      <c r="M38" s="92">
        <v>31040000</v>
      </c>
      <c r="N38" s="48">
        <v>2007</v>
      </c>
      <c r="O38" s="263" t="s">
        <v>377</v>
      </c>
      <c r="P38" s="16">
        <v>2320</v>
      </c>
      <c r="Q38" s="531">
        <v>599900</v>
      </c>
      <c r="R38" s="531">
        <f t="shared" si="2"/>
        <v>589900</v>
      </c>
    </row>
    <row r="39" spans="1:18" x14ac:dyDescent="0.3">
      <c r="L39" s="92" t="s">
        <v>379</v>
      </c>
      <c r="M39" s="92">
        <v>63066</v>
      </c>
      <c r="N39" s="48">
        <v>2007</v>
      </c>
      <c r="O39" s="263" t="s">
        <v>494</v>
      </c>
      <c r="P39" s="369" t="s">
        <v>518</v>
      </c>
      <c r="Q39" s="531">
        <v>24500</v>
      </c>
      <c r="R39" s="531">
        <f t="shared" si="2"/>
        <v>14500</v>
      </c>
    </row>
    <row r="40" spans="1:18" x14ac:dyDescent="0.3">
      <c r="C40" s="56">
        <v>10000</v>
      </c>
      <c r="E40" s="56">
        <v>1000</v>
      </c>
      <c r="L40" s="264" t="s">
        <v>381</v>
      </c>
      <c r="M40" s="92">
        <v>35040000</v>
      </c>
      <c r="N40" s="48">
        <v>2007</v>
      </c>
      <c r="O40" s="263" t="s">
        <v>380</v>
      </c>
      <c r="P40" s="16">
        <v>172</v>
      </c>
      <c r="Q40" s="531">
        <v>163100</v>
      </c>
      <c r="R40" s="531">
        <f t="shared" si="2"/>
        <v>153100</v>
      </c>
    </row>
    <row r="41" spans="1:18" x14ac:dyDescent="0.3">
      <c r="L41" s="264" t="s">
        <v>385</v>
      </c>
      <c r="M41" s="92">
        <v>30040000</v>
      </c>
      <c r="N41" s="48">
        <v>2007</v>
      </c>
      <c r="O41" s="263" t="s">
        <v>377</v>
      </c>
      <c r="P41" s="16">
        <v>1234</v>
      </c>
      <c r="Q41" s="531">
        <v>959000</v>
      </c>
      <c r="R41" s="531">
        <f t="shared" si="2"/>
        <v>949000</v>
      </c>
    </row>
    <row r="42" spans="1:18" x14ac:dyDescent="0.3">
      <c r="L42" s="264" t="s">
        <v>378</v>
      </c>
      <c r="M42" s="92">
        <v>34010000</v>
      </c>
      <c r="N42" s="48">
        <v>2007</v>
      </c>
      <c r="O42" s="263" t="s">
        <v>386</v>
      </c>
      <c r="P42" s="16">
        <v>1295703000</v>
      </c>
      <c r="Q42" s="531">
        <v>2287900</v>
      </c>
      <c r="R42" s="531">
        <f t="shared" si="2"/>
        <v>2277900</v>
      </c>
    </row>
    <row r="43" spans="1:18" x14ac:dyDescent="0.3">
      <c r="L43" s="264" t="s">
        <v>383</v>
      </c>
      <c r="M43" s="92">
        <v>32040000</v>
      </c>
      <c r="N43" s="48">
        <v>2007</v>
      </c>
      <c r="O43" s="263" t="s">
        <v>382</v>
      </c>
      <c r="P43" s="16">
        <v>512000000</v>
      </c>
      <c r="Q43" s="531">
        <v>532200</v>
      </c>
      <c r="R43" s="531">
        <f t="shared" si="2"/>
        <v>522200</v>
      </c>
    </row>
    <row r="44" spans="1:18" x14ac:dyDescent="0.3">
      <c r="A44" s="56" t="s">
        <v>2000</v>
      </c>
      <c r="B44" s="56" t="s">
        <v>387</v>
      </c>
      <c r="L44" s="92" t="s">
        <v>1922</v>
      </c>
      <c r="M44" s="92">
        <v>33040000</v>
      </c>
      <c r="N44" s="48">
        <v>2008</v>
      </c>
      <c r="O44" s="263" t="s">
        <v>377</v>
      </c>
      <c r="P44" s="16">
        <v>4785</v>
      </c>
      <c r="Q44" s="531">
        <v>1863700</v>
      </c>
      <c r="R44" s="531">
        <f t="shared" si="2"/>
        <v>1853700</v>
      </c>
    </row>
    <row r="45" spans="1:18" x14ac:dyDescent="0.3">
      <c r="A45" s="56" t="s">
        <v>2001</v>
      </c>
      <c r="B45" s="56" t="s">
        <v>384</v>
      </c>
      <c r="L45" s="92" t="s">
        <v>384</v>
      </c>
      <c r="M45" s="92">
        <v>31040000</v>
      </c>
      <c r="N45" s="48">
        <v>2008</v>
      </c>
      <c r="O45" s="263" t="s">
        <v>377</v>
      </c>
      <c r="P45" s="16">
        <v>2654</v>
      </c>
      <c r="Q45" s="531">
        <v>670800</v>
      </c>
      <c r="R45" s="531">
        <f t="shared" si="2"/>
        <v>660800</v>
      </c>
    </row>
    <row r="46" spans="1:18" x14ac:dyDescent="0.3">
      <c r="A46" s="56" t="s">
        <v>2002</v>
      </c>
      <c r="L46" s="92" t="s">
        <v>379</v>
      </c>
      <c r="M46" s="92">
        <v>63066</v>
      </c>
      <c r="N46" s="48">
        <v>2008</v>
      </c>
      <c r="O46" s="263" t="s">
        <v>494</v>
      </c>
      <c r="P46" s="369" t="s">
        <v>518</v>
      </c>
      <c r="Q46" s="531">
        <v>29200</v>
      </c>
      <c r="R46" s="531">
        <f t="shared" si="2"/>
        <v>19200</v>
      </c>
    </row>
    <row r="47" spans="1:18" x14ac:dyDescent="0.3">
      <c r="A47" s="56" t="s">
        <v>2003</v>
      </c>
      <c r="B47" s="56" t="s">
        <v>385</v>
      </c>
      <c r="L47" s="92" t="s">
        <v>381</v>
      </c>
      <c r="M47" s="92">
        <v>35040000</v>
      </c>
      <c r="N47" s="48">
        <v>2008</v>
      </c>
      <c r="O47" s="263" t="s">
        <v>380</v>
      </c>
      <c r="P47" s="16">
        <v>176</v>
      </c>
      <c r="Q47" s="531">
        <v>152800</v>
      </c>
      <c r="R47" s="531">
        <f t="shared" si="2"/>
        <v>142800</v>
      </c>
    </row>
    <row r="48" spans="1:18" x14ac:dyDescent="0.3">
      <c r="A48" s="56" t="s">
        <v>2004</v>
      </c>
      <c r="B48" s="56" t="s">
        <v>383</v>
      </c>
      <c r="L48" s="92" t="s">
        <v>385</v>
      </c>
      <c r="M48" s="92">
        <v>30040000</v>
      </c>
      <c r="N48" s="48">
        <v>2008</v>
      </c>
      <c r="O48" s="263" t="s">
        <v>377</v>
      </c>
      <c r="P48" s="16">
        <v>838</v>
      </c>
      <c r="Q48" s="531">
        <v>845600</v>
      </c>
      <c r="R48" s="531">
        <f t="shared" si="2"/>
        <v>835600</v>
      </c>
    </row>
    <row r="49" spans="12:18" x14ac:dyDescent="0.3">
      <c r="L49" s="92" t="s">
        <v>378</v>
      </c>
      <c r="M49" s="92">
        <v>34010000</v>
      </c>
      <c r="N49" s="48">
        <v>2008</v>
      </c>
      <c r="O49" s="263" t="s">
        <v>386</v>
      </c>
      <c r="P49" s="16">
        <v>1837760000</v>
      </c>
      <c r="Q49" s="531">
        <v>3313700</v>
      </c>
      <c r="R49" s="531">
        <f t="shared" si="2"/>
        <v>3303700</v>
      </c>
    </row>
    <row r="50" spans="12:18" x14ac:dyDescent="0.3">
      <c r="L50" s="92" t="s">
        <v>383</v>
      </c>
      <c r="M50" s="92">
        <v>32040000</v>
      </c>
      <c r="N50" s="48">
        <v>2008</v>
      </c>
      <c r="O50" s="263" t="s">
        <v>382</v>
      </c>
      <c r="P50" s="16">
        <v>51900000</v>
      </c>
      <c r="Q50" s="531">
        <v>534400</v>
      </c>
      <c r="R50" s="531">
        <f t="shared" si="2"/>
        <v>524400</v>
      </c>
    </row>
    <row r="51" spans="12:18" x14ac:dyDescent="0.3">
      <c r="L51" s="92" t="s">
        <v>1922</v>
      </c>
      <c r="M51" s="92">
        <v>33040000</v>
      </c>
      <c r="N51" s="48">
        <v>2009</v>
      </c>
      <c r="O51" s="263" t="s">
        <v>377</v>
      </c>
      <c r="P51" s="16">
        <v>5247</v>
      </c>
      <c r="Q51" s="531">
        <v>2289600</v>
      </c>
      <c r="R51" s="531">
        <f t="shared" si="2"/>
        <v>2279600</v>
      </c>
    </row>
    <row r="52" spans="12:18" x14ac:dyDescent="0.3">
      <c r="L52" s="264" t="s">
        <v>384</v>
      </c>
      <c r="M52" s="92">
        <v>31040000</v>
      </c>
      <c r="N52" s="48">
        <v>2009</v>
      </c>
      <c r="O52" s="263" t="s">
        <v>377</v>
      </c>
      <c r="P52" s="16">
        <v>3226</v>
      </c>
      <c r="Q52" s="531">
        <v>866800.00000000012</v>
      </c>
      <c r="R52" s="531">
        <f t="shared" si="2"/>
        <v>856800.00000000012</v>
      </c>
    </row>
    <row r="53" spans="12:18" x14ac:dyDescent="0.3">
      <c r="L53" s="264" t="s">
        <v>379</v>
      </c>
      <c r="M53" s="92">
        <v>63066</v>
      </c>
      <c r="N53" s="48">
        <v>2009</v>
      </c>
      <c r="O53" s="263" t="s">
        <v>494</v>
      </c>
      <c r="P53" s="369" t="s">
        <v>518</v>
      </c>
      <c r="Q53" s="531">
        <v>18200</v>
      </c>
      <c r="R53" s="531">
        <f t="shared" si="2"/>
        <v>8200</v>
      </c>
    </row>
    <row r="54" spans="12:18" x14ac:dyDescent="0.3">
      <c r="L54" s="264" t="s">
        <v>381</v>
      </c>
      <c r="M54" s="92">
        <v>35040000</v>
      </c>
      <c r="N54" s="48">
        <v>2009</v>
      </c>
      <c r="O54" s="263" t="s">
        <v>380</v>
      </c>
      <c r="P54" s="16">
        <v>150</v>
      </c>
      <c r="Q54" s="531">
        <v>145400</v>
      </c>
      <c r="R54" s="531">
        <f t="shared" si="2"/>
        <v>135400</v>
      </c>
    </row>
    <row r="55" spans="12:18" x14ac:dyDescent="0.3">
      <c r="L55" s="264" t="s">
        <v>385</v>
      </c>
      <c r="M55" s="92">
        <v>30040000</v>
      </c>
      <c r="N55" s="48">
        <v>2009</v>
      </c>
      <c r="O55" s="263" t="s">
        <v>377</v>
      </c>
      <c r="P55" s="16">
        <v>1001</v>
      </c>
      <c r="Q55" s="531">
        <v>1004599.9999999999</v>
      </c>
      <c r="R55" s="531">
        <f t="shared" si="2"/>
        <v>994599.99999999988</v>
      </c>
    </row>
    <row r="56" spans="12:18" x14ac:dyDescent="0.3">
      <c r="L56" s="264" t="s">
        <v>378</v>
      </c>
      <c r="M56" s="92">
        <v>34010000</v>
      </c>
      <c r="N56" s="48">
        <v>2009</v>
      </c>
      <c r="O56" s="263" t="s">
        <v>386</v>
      </c>
      <c r="P56" s="16">
        <v>566082000</v>
      </c>
      <c r="Q56" s="531">
        <v>1105300</v>
      </c>
      <c r="R56" s="531">
        <f t="shared" si="2"/>
        <v>1095300</v>
      </c>
    </row>
    <row r="57" spans="12:18" x14ac:dyDescent="0.3">
      <c r="L57" s="264" t="s">
        <v>383</v>
      </c>
      <c r="M57" s="92">
        <v>32040000</v>
      </c>
      <c r="N57" s="48">
        <v>2009</v>
      </c>
      <c r="O57" s="263" t="s">
        <v>382</v>
      </c>
      <c r="P57" s="16">
        <v>560000000</v>
      </c>
      <c r="Q57" s="531">
        <v>555800</v>
      </c>
      <c r="R57" s="531">
        <f t="shared" si="2"/>
        <v>545800</v>
      </c>
    </row>
    <row r="58" spans="12:18" x14ac:dyDescent="0.3">
      <c r="L58" s="264" t="s">
        <v>1922</v>
      </c>
      <c r="M58" s="92">
        <v>33040000</v>
      </c>
      <c r="N58" s="48">
        <v>2010</v>
      </c>
      <c r="O58" s="263" t="s">
        <v>377</v>
      </c>
      <c r="P58" s="16">
        <v>7504</v>
      </c>
      <c r="Q58" s="531">
        <v>2819400</v>
      </c>
      <c r="R58" s="531">
        <f t="shared" si="2"/>
        <v>2809400</v>
      </c>
    </row>
    <row r="59" spans="12:18" x14ac:dyDescent="0.3">
      <c r="L59" s="92" t="s">
        <v>384</v>
      </c>
      <c r="M59" s="92">
        <v>31040000</v>
      </c>
      <c r="N59" s="48">
        <v>2010</v>
      </c>
      <c r="O59" s="263" t="s">
        <v>377</v>
      </c>
      <c r="P59" s="16">
        <v>3002</v>
      </c>
      <c r="Q59" s="531">
        <v>819500</v>
      </c>
      <c r="R59" s="531">
        <f t="shared" si="2"/>
        <v>809500</v>
      </c>
    </row>
    <row r="60" spans="12:18" x14ac:dyDescent="0.3">
      <c r="L60" s="92" t="s">
        <v>379</v>
      </c>
      <c r="M60" s="92">
        <v>63066</v>
      </c>
      <c r="N60" s="48">
        <v>2010</v>
      </c>
      <c r="O60" s="263" t="s">
        <v>494</v>
      </c>
      <c r="P60" s="369" t="s">
        <v>518</v>
      </c>
      <c r="Q60" s="531">
        <v>20600</v>
      </c>
      <c r="R60" s="531">
        <f t="shared" si="2"/>
        <v>10600</v>
      </c>
    </row>
    <row r="61" spans="12:18" x14ac:dyDescent="0.3">
      <c r="L61" s="92" t="s">
        <v>381</v>
      </c>
      <c r="M61" s="92">
        <v>35040000</v>
      </c>
      <c r="N61" s="48">
        <v>2010</v>
      </c>
      <c r="O61" s="263" t="s">
        <v>380</v>
      </c>
      <c r="P61" s="16">
        <v>49</v>
      </c>
      <c r="Q61" s="531">
        <v>144000</v>
      </c>
      <c r="R61" s="531">
        <f t="shared" si="2"/>
        <v>134000</v>
      </c>
    </row>
    <row r="62" spans="12:18" x14ac:dyDescent="0.3">
      <c r="L62" s="264" t="s">
        <v>385</v>
      </c>
      <c r="M62" s="92">
        <v>30040000</v>
      </c>
      <c r="N62" s="48">
        <v>2010</v>
      </c>
      <c r="O62" s="263" t="s">
        <v>377</v>
      </c>
      <c r="P62" s="16">
        <v>1050</v>
      </c>
      <c r="Q62" s="531">
        <v>1107700</v>
      </c>
      <c r="R62" s="531">
        <f t="shared" si="2"/>
        <v>1097700</v>
      </c>
    </row>
    <row r="63" spans="12:18" x14ac:dyDescent="0.3">
      <c r="L63" s="92" t="s">
        <v>383</v>
      </c>
      <c r="M63" s="92">
        <v>32040000</v>
      </c>
      <c r="N63" s="48">
        <v>2010</v>
      </c>
      <c r="O63" s="263" t="s">
        <v>382</v>
      </c>
      <c r="P63" s="16">
        <v>611</v>
      </c>
      <c r="Q63" s="531">
        <v>638900</v>
      </c>
      <c r="R63" s="531">
        <f t="shared" si="2"/>
        <v>628900</v>
      </c>
    </row>
    <row r="64" spans="12:18" x14ac:dyDescent="0.3">
      <c r="L64" s="92" t="s">
        <v>1922</v>
      </c>
      <c r="M64" s="92">
        <v>33040000</v>
      </c>
      <c r="N64" s="48">
        <v>2011</v>
      </c>
      <c r="O64" s="263" t="s">
        <v>377</v>
      </c>
      <c r="P64" s="16">
        <v>10021</v>
      </c>
      <c r="Q64" s="531">
        <v>3398000</v>
      </c>
      <c r="R64" s="531">
        <f t="shared" si="2"/>
        <v>3388000</v>
      </c>
    </row>
    <row r="65" spans="12:18" x14ac:dyDescent="0.3">
      <c r="L65" s="92" t="s">
        <v>384</v>
      </c>
      <c r="M65" s="92">
        <v>31040000</v>
      </c>
      <c r="N65" s="48">
        <v>2011</v>
      </c>
      <c r="O65" s="263" t="s">
        <v>377</v>
      </c>
      <c r="P65" s="16">
        <v>3761</v>
      </c>
      <c r="Q65" s="531">
        <v>1039400</v>
      </c>
      <c r="R65" s="531">
        <f t="shared" si="2"/>
        <v>1029400</v>
      </c>
    </row>
    <row r="66" spans="12:18" x14ac:dyDescent="0.3">
      <c r="L66" s="264" t="s">
        <v>379</v>
      </c>
      <c r="M66" s="92">
        <v>63066</v>
      </c>
      <c r="N66" s="48">
        <v>2011</v>
      </c>
      <c r="O66" s="263" t="s">
        <v>494</v>
      </c>
      <c r="P66" s="369" t="s">
        <v>518</v>
      </c>
      <c r="Q66" s="531">
        <v>20600</v>
      </c>
      <c r="R66" s="531">
        <f t="shared" si="2"/>
        <v>10600</v>
      </c>
    </row>
    <row r="67" spans="12:18" x14ac:dyDescent="0.3">
      <c r="L67" s="92" t="s">
        <v>381</v>
      </c>
      <c r="M67" s="92">
        <v>35040000</v>
      </c>
      <c r="N67" s="48">
        <v>2011</v>
      </c>
      <c r="O67" s="263" t="s">
        <v>380</v>
      </c>
      <c r="P67" s="16">
        <v>4</v>
      </c>
      <c r="Q67" s="531">
        <v>146200</v>
      </c>
      <c r="R67" s="531">
        <f t="shared" si="2"/>
        <v>136200</v>
      </c>
    </row>
    <row r="68" spans="12:18" x14ac:dyDescent="0.3">
      <c r="L68" s="92" t="s">
        <v>385</v>
      </c>
      <c r="M68" s="92">
        <v>30040000</v>
      </c>
      <c r="N68" s="48">
        <v>2011</v>
      </c>
      <c r="O68" s="263" t="s">
        <v>377</v>
      </c>
      <c r="P68" s="16">
        <v>1236</v>
      </c>
      <c r="Q68" s="531">
        <v>1357400</v>
      </c>
      <c r="R68" s="531">
        <f t="shared" si="2"/>
        <v>1347400</v>
      </c>
    </row>
    <row r="69" spans="12:18" x14ac:dyDescent="0.3">
      <c r="L69" s="92" t="s">
        <v>383</v>
      </c>
      <c r="M69" s="92">
        <v>32040000</v>
      </c>
      <c r="N69" s="48">
        <v>2011</v>
      </c>
      <c r="O69" s="263" t="s">
        <v>382</v>
      </c>
      <c r="P69" s="16">
        <v>557000000</v>
      </c>
      <c r="Q69" s="531">
        <v>585500</v>
      </c>
      <c r="R69" s="531">
        <f t="shared" si="2"/>
        <v>575500</v>
      </c>
    </row>
    <row r="70" spans="12:18" x14ac:dyDescent="0.3">
      <c r="L70" s="264" t="s">
        <v>1922</v>
      </c>
      <c r="M70" s="92">
        <v>33040000</v>
      </c>
      <c r="N70" s="48">
        <v>2012</v>
      </c>
      <c r="O70" s="263" t="s">
        <v>377</v>
      </c>
      <c r="P70" s="16">
        <v>12519</v>
      </c>
      <c r="Q70" s="531">
        <v>4278800</v>
      </c>
      <c r="R70" s="531">
        <f t="shared" si="2"/>
        <v>4268800</v>
      </c>
    </row>
    <row r="71" spans="12:18" x14ac:dyDescent="0.3">
      <c r="L71" s="264" t="s">
        <v>384</v>
      </c>
      <c r="M71" s="92">
        <v>31040000</v>
      </c>
      <c r="N71" s="48">
        <v>2012</v>
      </c>
      <c r="O71" s="263" t="s">
        <v>377</v>
      </c>
      <c r="P71" s="16">
        <v>4049</v>
      </c>
      <c r="Q71" s="531">
        <v>1122000</v>
      </c>
      <c r="R71" s="531">
        <f t="shared" si="2"/>
        <v>1112000</v>
      </c>
    </row>
    <row r="72" spans="12:18" x14ac:dyDescent="0.3">
      <c r="L72" s="92" t="s">
        <v>379</v>
      </c>
      <c r="M72" s="92">
        <v>63066</v>
      </c>
      <c r="N72" s="48">
        <v>2012</v>
      </c>
      <c r="O72" s="263" t="s">
        <v>494</v>
      </c>
      <c r="P72" s="369" t="s">
        <v>518</v>
      </c>
      <c r="Q72" s="531">
        <v>14000</v>
      </c>
      <c r="R72" s="531">
        <f t="shared" si="2"/>
        <v>4000</v>
      </c>
    </row>
    <row r="73" spans="12:18" x14ac:dyDescent="0.3">
      <c r="L73" s="264" t="s">
        <v>381</v>
      </c>
      <c r="M73" s="92">
        <v>35040000</v>
      </c>
      <c r="N73" s="48">
        <v>2012</v>
      </c>
      <c r="O73" s="263" t="s">
        <v>380</v>
      </c>
      <c r="P73" s="16">
        <v>5</v>
      </c>
      <c r="Q73" s="531">
        <v>168200</v>
      </c>
      <c r="R73" s="531">
        <f t="shared" si="2"/>
        <v>158200</v>
      </c>
    </row>
    <row r="74" spans="12:18" x14ac:dyDescent="0.3">
      <c r="L74" s="264" t="s">
        <v>385</v>
      </c>
      <c r="M74" s="92">
        <v>30040000</v>
      </c>
      <c r="N74" s="48">
        <v>2012</v>
      </c>
      <c r="O74" s="263" t="s">
        <v>377</v>
      </c>
      <c r="P74" s="16">
        <v>1270</v>
      </c>
      <c r="Q74" s="531">
        <v>1486000</v>
      </c>
      <c r="R74" s="531">
        <f t="shared" si="2"/>
        <v>1476000</v>
      </c>
    </row>
    <row r="75" spans="12:18" x14ac:dyDescent="0.3">
      <c r="L75" s="264" t="s">
        <v>383</v>
      </c>
      <c r="M75" s="92">
        <v>32040000</v>
      </c>
      <c r="N75" s="48">
        <v>2012</v>
      </c>
      <c r="O75" s="263" t="s">
        <v>382</v>
      </c>
      <c r="P75" s="16">
        <v>501000000</v>
      </c>
      <c r="Q75" s="531">
        <v>671100</v>
      </c>
      <c r="R75" s="531">
        <f t="shared" si="2"/>
        <v>661100</v>
      </c>
    </row>
    <row r="76" spans="12:18" x14ac:dyDescent="0.3">
      <c r="L76" s="92" t="s">
        <v>1922</v>
      </c>
      <c r="M76" s="92">
        <v>33040000</v>
      </c>
      <c r="N76" s="48">
        <v>2013</v>
      </c>
      <c r="O76" s="263" t="s">
        <v>377</v>
      </c>
      <c r="P76" s="16">
        <v>16077</v>
      </c>
      <c r="Q76" s="531">
        <v>5324299.9999999991</v>
      </c>
      <c r="R76" s="531">
        <f t="shared" si="2"/>
        <v>5314299.9999999991</v>
      </c>
    </row>
    <row r="77" spans="12:18" x14ac:dyDescent="0.3">
      <c r="L77" s="92" t="s">
        <v>384</v>
      </c>
      <c r="M77" s="92">
        <v>31040000</v>
      </c>
      <c r="N77" s="49">
        <v>2013</v>
      </c>
      <c r="O77" s="263" t="s">
        <v>377</v>
      </c>
      <c r="P77" s="16">
        <v>4874</v>
      </c>
      <c r="Q77" s="531">
        <v>1318000</v>
      </c>
      <c r="R77" s="531">
        <f t="shared" si="2"/>
        <v>1308000</v>
      </c>
    </row>
    <row r="78" spans="12:18" x14ac:dyDescent="0.3">
      <c r="L78" s="92" t="s">
        <v>379</v>
      </c>
      <c r="M78" s="92">
        <v>63066</v>
      </c>
      <c r="N78" s="48">
        <v>2013</v>
      </c>
      <c r="O78" s="263" t="s">
        <v>494</v>
      </c>
      <c r="P78" s="369" t="s">
        <v>518</v>
      </c>
      <c r="Q78" s="531">
        <v>15900</v>
      </c>
      <c r="R78" s="531">
        <f t="shared" si="2"/>
        <v>5900</v>
      </c>
    </row>
    <row r="79" spans="12:18" x14ac:dyDescent="0.3">
      <c r="L79" s="92" t="s">
        <v>381</v>
      </c>
      <c r="M79" s="92">
        <v>35040000</v>
      </c>
      <c r="N79" s="48">
        <v>2013</v>
      </c>
      <c r="O79" s="263" t="s">
        <v>380</v>
      </c>
      <c r="P79" s="16">
        <v>6</v>
      </c>
      <c r="Q79" s="531">
        <v>198200</v>
      </c>
      <c r="R79" s="531">
        <f t="shared" si="2"/>
        <v>188200</v>
      </c>
    </row>
    <row r="80" spans="12:18" x14ac:dyDescent="0.3">
      <c r="L80" s="92" t="s">
        <v>385</v>
      </c>
      <c r="M80" s="92">
        <v>30040000</v>
      </c>
      <c r="N80" s="48">
        <v>2013</v>
      </c>
      <c r="O80" s="263" t="s">
        <v>377</v>
      </c>
      <c r="P80" s="16">
        <v>1477</v>
      </c>
      <c r="Q80" s="531">
        <v>1614199.9999999998</v>
      </c>
      <c r="R80" s="531">
        <f t="shared" si="2"/>
        <v>1604199.9999999998</v>
      </c>
    </row>
    <row r="81" spans="12:18" x14ac:dyDescent="0.3">
      <c r="L81" s="92" t="s">
        <v>383</v>
      </c>
      <c r="M81" s="92">
        <v>32040000</v>
      </c>
      <c r="N81" s="48">
        <v>2013</v>
      </c>
      <c r="O81" s="263" t="s">
        <v>382</v>
      </c>
      <c r="P81" s="16">
        <v>476000000</v>
      </c>
      <c r="Q81" s="531">
        <v>680400.00000000012</v>
      </c>
      <c r="R81" s="531">
        <f t="shared" si="2"/>
        <v>670400.00000000012</v>
      </c>
    </row>
    <row r="82" spans="12:18" x14ac:dyDescent="0.3">
      <c r="L82" s="92" t="s">
        <v>1922</v>
      </c>
      <c r="M82" s="92">
        <v>33040000</v>
      </c>
      <c r="N82" s="92">
        <v>2014</v>
      </c>
      <c r="O82" s="263" t="s">
        <v>377</v>
      </c>
      <c r="P82" s="34">
        <v>21049</v>
      </c>
      <c r="Q82" s="531">
        <v>6231500</v>
      </c>
      <c r="R82" s="531">
        <f t="shared" si="2"/>
        <v>6221500</v>
      </c>
    </row>
    <row r="83" spans="12:18" x14ac:dyDescent="0.3">
      <c r="L83" s="92" t="s">
        <v>384</v>
      </c>
      <c r="M83" s="92">
        <v>31040000</v>
      </c>
      <c r="N83" s="92">
        <v>2014</v>
      </c>
      <c r="O83" s="263" t="s">
        <v>377</v>
      </c>
      <c r="P83" s="34">
        <v>5737</v>
      </c>
      <c r="Q83" s="531">
        <v>1560800.0000000002</v>
      </c>
      <c r="R83" s="531">
        <f t="shared" si="2"/>
        <v>1550800.0000000002</v>
      </c>
    </row>
    <row r="84" spans="12:18" x14ac:dyDescent="0.3">
      <c r="L84" s="92" t="s">
        <v>379</v>
      </c>
      <c r="M84" s="92">
        <v>63066</v>
      </c>
      <c r="N84" s="92">
        <v>2014</v>
      </c>
      <c r="O84" s="263" t="s">
        <v>518</v>
      </c>
      <c r="P84" s="369" t="s">
        <v>518</v>
      </c>
      <c r="Q84" s="531">
        <v>16500</v>
      </c>
      <c r="R84" s="531">
        <f t="shared" si="2"/>
        <v>6500</v>
      </c>
    </row>
    <row r="85" spans="12:18" x14ac:dyDescent="0.3">
      <c r="L85" s="92" t="s">
        <v>381</v>
      </c>
      <c r="M85" s="92">
        <v>35040000</v>
      </c>
      <c r="N85" s="92">
        <v>2014</v>
      </c>
      <c r="O85" s="263" t="s">
        <v>380</v>
      </c>
      <c r="P85" s="34">
        <v>6</v>
      </c>
      <c r="Q85" s="531">
        <v>236200</v>
      </c>
      <c r="R85" s="531">
        <f t="shared" si="2"/>
        <v>226200</v>
      </c>
    </row>
    <row r="86" spans="12:18" x14ac:dyDescent="0.3">
      <c r="L86" s="92" t="s">
        <v>385</v>
      </c>
      <c r="M86" s="92">
        <v>30040000</v>
      </c>
      <c r="N86" s="92">
        <v>2014</v>
      </c>
      <c r="O86" s="263" t="s">
        <v>377</v>
      </c>
      <c r="P86" s="34">
        <v>1550</v>
      </c>
      <c r="Q86" s="531">
        <v>1642200</v>
      </c>
      <c r="R86" s="531">
        <f t="shared" si="2"/>
        <v>1632200</v>
      </c>
    </row>
    <row r="87" spans="12:18" x14ac:dyDescent="0.3">
      <c r="L87" s="92" t="s">
        <v>383</v>
      </c>
      <c r="M87" s="92">
        <v>32040000</v>
      </c>
      <c r="N87" s="92">
        <v>2014</v>
      </c>
      <c r="O87" s="263" t="s">
        <v>382</v>
      </c>
      <c r="P87" s="34">
        <v>473000000</v>
      </c>
      <c r="Q87" s="531">
        <v>696100</v>
      </c>
      <c r="R87" s="531">
        <f t="shared" si="2"/>
        <v>686100</v>
      </c>
    </row>
    <row r="88" spans="12:18" x14ac:dyDescent="0.3">
      <c r="L88" s="92" t="s">
        <v>1922</v>
      </c>
      <c r="M88" s="92">
        <v>33040000</v>
      </c>
      <c r="N88" s="92">
        <v>2015</v>
      </c>
      <c r="O88" s="263" t="s">
        <v>377</v>
      </c>
      <c r="P88" s="34">
        <f>204378+7963</f>
        <v>212341</v>
      </c>
      <c r="Q88" s="531">
        <f>(605.06+235.74)*10000</f>
        <v>8408000</v>
      </c>
      <c r="R88" s="531">
        <f t="shared" si="2"/>
        <v>8398000</v>
      </c>
    </row>
    <row r="89" spans="12:18" x14ac:dyDescent="0.3">
      <c r="L89" s="92" t="s">
        <v>384</v>
      </c>
      <c r="M89" s="92">
        <v>30040000</v>
      </c>
      <c r="N89" s="92">
        <v>2015</v>
      </c>
      <c r="O89" s="263" t="s">
        <v>377</v>
      </c>
      <c r="P89" s="34">
        <v>6630</v>
      </c>
      <c r="Q89" s="531">
        <v>1803800</v>
      </c>
      <c r="R89" s="531">
        <f t="shared" si="2"/>
        <v>1793800</v>
      </c>
    </row>
    <row r="90" spans="12:18" x14ac:dyDescent="0.3">
      <c r="L90" s="92" t="s">
        <v>379</v>
      </c>
      <c r="M90" s="92">
        <v>63066</v>
      </c>
      <c r="N90" s="92">
        <v>2015</v>
      </c>
      <c r="O90" s="263" t="s">
        <v>634</v>
      </c>
      <c r="P90" s="369" t="s">
        <v>518</v>
      </c>
      <c r="Q90" s="531">
        <v>18700</v>
      </c>
      <c r="R90" s="531">
        <f t="shared" si="2"/>
        <v>8700</v>
      </c>
    </row>
    <row r="91" spans="12:18" x14ac:dyDescent="0.3">
      <c r="L91" s="92" t="s">
        <v>385</v>
      </c>
      <c r="M91" s="92">
        <v>30040000</v>
      </c>
      <c r="N91" s="92">
        <v>2015</v>
      </c>
      <c r="O91" s="263" t="s">
        <v>377</v>
      </c>
      <c r="P91" s="34">
        <v>1955</v>
      </c>
      <c r="Q91" s="531">
        <v>2071100.0000000002</v>
      </c>
      <c r="R91" s="531">
        <f t="shared" si="2"/>
        <v>2061100.0000000002</v>
      </c>
    </row>
    <row r="92" spans="12:18" x14ac:dyDescent="0.3">
      <c r="L92" s="92" t="s">
        <v>633</v>
      </c>
      <c r="M92" s="92">
        <v>20066</v>
      </c>
      <c r="N92" s="92">
        <v>2015</v>
      </c>
      <c r="O92" s="263" t="s">
        <v>634</v>
      </c>
      <c r="P92" s="369" t="s">
        <v>518</v>
      </c>
      <c r="Q92" s="531">
        <v>8400</v>
      </c>
      <c r="R92" s="531">
        <f t="shared" si="2"/>
        <v>-1600</v>
      </c>
    </row>
    <row r="93" spans="12:18" x14ac:dyDescent="0.3">
      <c r="L93" s="92" t="s">
        <v>383</v>
      </c>
      <c r="M93" s="92">
        <v>30040000</v>
      </c>
      <c r="N93" s="92">
        <v>2015</v>
      </c>
      <c r="O93" s="263" t="s">
        <v>382</v>
      </c>
      <c r="P93" s="34">
        <v>494947852</v>
      </c>
      <c r="Q93" s="531">
        <v>728400</v>
      </c>
      <c r="R93" s="531">
        <f t="shared" si="2"/>
        <v>718400</v>
      </c>
    </row>
    <row r="94" spans="12:18" x14ac:dyDescent="0.3">
      <c r="L94" s="92" t="s">
        <v>1922</v>
      </c>
      <c r="M94" s="92">
        <v>33040000</v>
      </c>
      <c r="N94" s="92">
        <v>2016</v>
      </c>
      <c r="O94" s="263" t="s">
        <v>377</v>
      </c>
      <c r="P94" s="34">
        <f>26262+11676</f>
        <v>37938</v>
      </c>
      <c r="Q94" s="531">
        <f>(777.48+345.69)*10000</f>
        <v>11231700</v>
      </c>
      <c r="R94" s="531">
        <f t="shared" ref="R94:R99" si="3">Q94-$R$28</f>
        <v>11221700</v>
      </c>
    </row>
    <row r="95" spans="12:18" x14ac:dyDescent="0.3">
      <c r="L95" s="92" t="s">
        <v>384</v>
      </c>
      <c r="M95" s="92">
        <v>30040000</v>
      </c>
      <c r="N95" s="92">
        <v>2016</v>
      </c>
      <c r="O95" s="263" t="s">
        <v>377</v>
      </c>
      <c r="P95" s="34">
        <v>7505</v>
      </c>
      <c r="Q95" s="531">
        <v>2041900</v>
      </c>
      <c r="R95" s="531">
        <f t="shared" si="3"/>
        <v>2031900</v>
      </c>
    </row>
    <row r="96" spans="12:18" x14ac:dyDescent="0.3">
      <c r="L96" s="92" t="s">
        <v>379</v>
      </c>
      <c r="M96" s="92">
        <v>63066</v>
      </c>
      <c r="N96" s="92">
        <v>2016</v>
      </c>
      <c r="O96" s="263" t="s">
        <v>634</v>
      </c>
      <c r="P96" s="369" t="s">
        <v>518</v>
      </c>
      <c r="Q96" s="531">
        <v>9300</v>
      </c>
      <c r="R96" s="531">
        <f t="shared" si="3"/>
        <v>-700</v>
      </c>
    </row>
    <row r="97" spans="12:18" x14ac:dyDescent="0.3">
      <c r="L97" s="92" t="s">
        <v>385</v>
      </c>
      <c r="M97" s="92">
        <v>30040000</v>
      </c>
      <c r="N97" s="92">
        <v>2016</v>
      </c>
      <c r="O97" s="263" t="s">
        <v>377</v>
      </c>
      <c r="P97" s="34">
        <v>2795</v>
      </c>
      <c r="Q97" s="531">
        <v>2961600.0000000005</v>
      </c>
      <c r="R97" s="531">
        <f t="shared" si="3"/>
        <v>2951600.0000000005</v>
      </c>
    </row>
    <row r="98" spans="12:18" x14ac:dyDescent="0.3">
      <c r="L98" s="92" t="s">
        <v>633</v>
      </c>
      <c r="M98" s="92">
        <v>20066</v>
      </c>
      <c r="N98" s="92">
        <v>2016</v>
      </c>
      <c r="O98" s="263" t="s">
        <v>634</v>
      </c>
      <c r="P98" s="369" t="s">
        <v>518</v>
      </c>
      <c r="Q98" s="531">
        <v>9900</v>
      </c>
      <c r="R98" s="531">
        <f t="shared" si="3"/>
        <v>-100</v>
      </c>
    </row>
    <row r="99" spans="12:18" x14ac:dyDescent="0.3">
      <c r="L99" s="92" t="s">
        <v>383</v>
      </c>
      <c r="M99" s="92">
        <v>30040000</v>
      </c>
      <c r="N99" s="92">
        <v>2016</v>
      </c>
      <c r="O99" s="263" t="s">
        <v>382</v>
      </c>
      <c r="P99" s="34">
        <v>496986352</v>
      </c>
      <c r="Q99" s="531">
        <v>731400</v>
      </c>
      <c r="R99" s="531">
        <f t="shared" si="3"/>
        <v>721400</v>
      </c>
    </row>
  </sheetData>
  <mergeCells count="5">
    <mergeCell ref="B32:E32"/>
    <mergeCell ref="B33:C33"/>
    <mergeCell ref="D33:E33"/>
    <mergeCell ref="B30:E30"/>
    <mergeCell ref="B6:E6"/>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tint="0.39997558519241921"/>
  </sheetPr>
  <dimension ref="A1:J82"/>
  <sheetViews>
    <sheetView showGridLines="0" topLeftCell="A6" zoomScale="130" zoomScaleNormal="130" workbookViewId="0">
      <selection activeCell="A10" sqref="A10:XFD10"/>
    </sheetView>
  </sheetViews>
  <sheetFormatPr defaultColWidth="9.109375" defaultRowHeight="14.4" x14ac:dyDescent="0.3"/>
  <cols>
    <col min="1" max="1" width="27" style="56" bestFit="1" customWidth="1"/>
    <col min="2" max="2" width="27" style="56" customWidth="1"/>
    <col min="3" max="3" width="17.6640625" style="56" bestFit="1" customWidth="1"/>
    <col min="4" max="4" width="13.109375" style="56" bestFit="1" customWidth="1"/>
    <col min="5" max="5" width="12.6640625" style="56" customWidth="1"/>
    <col min="6" max="6" width="12.6640625" style="56" bestFit="1" customWidth="1"/>
    <col min="7" max="7" width="11.33203125" style="56" customWidth="1"/>
    <col min="8" max="8" width="27" style="56" bestFit="1" customWidth="1"/>
    <col min="9" max="9" width="17.6640625" style="56" bestFit="1" customWidth="1"/>
    <col min="10" max="10" width="12.109375" style="56" bestFit="1" customWidth="1"/>
    <col min="11" max="11" width="12.6640625" style="56" bestFit="1" customWidth="1"/>
    <col min="12" max="12" width="9" style="56" customWidth="1"/>
    <col min="13" max="13" width="11.33203125" style="56" bestFit="1" customWidth="1"/>
    <col min="14" max="14" width="27" style="56" bestFit="1" customWidth="1"/>
    <col min="15" max="15" width="17.6640625" style="56" bestFit="1" customWidth="1"/>
    <col min="16" max="16" width="12.109375" style="56" bestFit="1" customWidth="1"/>
    <col min="17" max="17" width="12.6640625" style="56" bestFit="1" customWidth="1"/>
    <col min="18" max="18" width="9" style="56" customWidth="1"/>
    <col min="19" max="19" width="11.33203125" style="56" bestFit="1" customWidth="1"/>
    <col min="20" max="20" width="27" style="56" bestFit="1" customWidth="1"/>
    <col min="21" max="21" width="17.6640625" style="56" bestFit="1" customWidth="1"/>
    <col min="22" max="22" width="12.109375" style="56" bestFit="1" customWidth="1"/>
    <col min="23" max="23" width="11.33203125" style="56" bestFit="1" customWidth="1"/>
    <col min="24" max="24" width="9" style="56" customWidth="1"/>
    <col min="25" max="25" width="11.33203125" style="56" bestFit="1" customWidth="1"/>
    <col min="26" max="26" width="27" style="56" bestFit="1" customWidth="1"/>
    <col min="27" max="27" width="17.6640625" style="56" bestFit="1" customWidth="1"/>
    <col min="28" max="28" width="12.109375" style="56" bestFit="1" customWidth="1"/>
    <col min="29" max="29" width="11.33203125" style="56" bestFit="1" customWidth="1"/>
    <col min="30" max="30" width="9" style="56" customWidth="1"/>
    <col min="31" max="31" width="11.33203125" style="56" bestFit="1" customWidth="1"/>
    <col min="32" max="32" width="27" style="56" bestFit="1" customWidth="1"/>
    <col min="33" max="33" width="17.44140625" style="56" bestFit="1" customWidth="1"/>
    <col min="34" max="34" width="17.6640625" style="56" bestFit="1" customWidth="1"/>
    <col min="35" max="35" width="12.109375" style="56" bestFit="1" customWidth="1"/>
    <col min="36" max="36" width="11.33203125" style="56" bestFit="1" customWidth="1"/>
    <col min="37" max="37" width="9" style="56" customWidth="1"/>
    <col min="38" max="38" width="11.33203125" style="56" bestFit="1" customWidth="1"/>
    <col min="39" max="40" width="17.44140625" style="56" bestFit="1" customWidth="1"/>
    <col min="41" max="41" width="27" style="56" bestFit="1" customWidth="1"/>
    <col min="42" max="42" width="17.6640625" style="56" bestFit="1" customWidth="1"/>
    <col min="43" max="43" width="12.109375" style="56" bestFit="1" customWidth="1"/>
    <col min="44" max="44" width="11.33203125" style="56" bestFit="1" customWidth="1"/>
    <col min="45" max="45" width="9" style="56" customWidth="1"/>
    <col min="46" max="46" width="11.33203125" style="56" bestFit="1" customWidth="1"/>
    <col min="47" max="48" width="17.44140625" style="56" bestFit="1" customWidth="1"/>
    <col min="49" max="49" width="27" style="56" bestFit="1" customWidth="1"/>
    <col min="50" max="50" width="17.6640625" style="56" bestFit="1" customWidth="1"/>
    <col min="51" max="51" width="12.109375" style="56" bestFit="1" customWidth="1"/>
    <col min="52" max="52" width="11.33203125" style="56" bestFit="1" customWidth="1"/>
    <col min="53" max="53" width="9" style="56" customWidth="1"/>
    <col min="54" max="54" width="11.33203125" style="56" bestFit="1" customWidth="1"/>
    <col min="55" max="55" width="17.44140625" style="56" bestFit="1" customWidth="1"/>
    <col min="56" max="56" width="27" style="56" bestFit="1" customWidth="1"/>
    <col min="57" max="57" width="17.44140625" style="56" bestFit="1" customWidth="1"/>
    <col min="58" max="58" width="17.6640625" style="56" bestFit="1" customWidth="1"/>
    <col min="59" max="59" width="9" style="56" customWidth="1"/>
    <col min="60" max="60" width="11.33203125" style="56" bestFit="1" customWidth="1"/>
    <col min="61" max="61" width="9" style="56" customWidth="1"/>
    <col min="62" max="62" width="27" style="56" bestFit="1" customWidth="1"/>
    <col min="63" max="63" width="11.33203125" style="56" bestFit="1" customWidth="1"/>
    <col min="64" max="64" width="17.44140625" style="56" bestFit="1" customWidth="1"/>
    <col min="65" max="65" width="27" style="56" bestFit="1" customWidth="1"/>
    <col min="66" max="66" width="17.44140625" style="56" bestFit="1" customWidth="1"/>
    <col min="67" max="67" width="17.6640625" style="56" bestFit="1" customWidth="1"/>
    <col min="68" max="68" width="9" style="56" customWidth="1"/>
    <col min="69" max="69" width="11.33203125" style="56" bestFit="1" customWidth="1"/>
    <col min="70" max="70" width="9" style="56" customWidth="1"/>
    <col min="71" max="71" width="27" style="56" bestFit="1" customWidth="1"/>
    <col min="72" max="72" width="17.44140625" style="56" bestFit="1" customWidth="1"/>
    <col min="73" max="73" width="27" style="56" bestFit="1" customWidth="1"/>
    <col min="74" max="74" width="17.44140625" style="56" bestFit="1" customWidth="1"/>
    <col min="75" max="75" width="17.6640625" style="56" bestFit="1" customWidth="1"/>
    <col min="76" max="76" width="11.33203125" style="56" bestFit="1" customWidth="1"/>
    <col min="77" max="78" width="9" style="56" customWidth="1"/>
    <col min="79" max="79" width="27" style="56" bestFit="1" customWidth="1"/>
    <col min="80" max="80" width="17.44140625" style="56" bestFit="1" customWidth="1"/>
    <col min="81" max="16384" width="9.109375" style="56"/>
  </cols>
  <sheetData>
    <row r="1" spans="1:10" ht="15.75" customHeight="1" x14ac:dyDescent="0.3">
      <c r="A1" s="399"/>
      <c r="B1" s="399"/>
      <c r="C1" s="399"/>
      <c r="D1" s="399"/>
      <c r="E1" s="399"/>
      <c r="F1" s="399"/>
      <c r="G1" s="399"/>
    </row>
    <row r="2" spans="1:10" ht="15.75" customHeight="1" x14ac:dyDescent="0.3">
      <c r="A2" s="400"/>
      <c r="B2" s="400"/>
      <c r="C2" s="400"/>
      <c r="D2" s="400"/>
      <c r="E2" s="400"/>
      <c r="F2" s="400"/>
      <c r="G2" s="400"/>
    </row>
    <row r="3" spans="1:10" ht="16.5" x14ac:dyDescent="0.3">
      <c r="A3" s="33"/>
      <c r="B3" s="33"/>
      <c r="C3" s="33"/>
      <c r="D3" s="33"/>
      <c r="E3" s="33"/>
      <c r="F3" s="33"/>
      <c r="G3" s="33"/>
      <c r="H3" s="33"/>
      <c r="I3" s="33"/>
      <c r="J3" s="33"/>
    </row>
    <row r="4" spans="1:10" ht="16.5" x14ac:dyDescent="0.3">
      <c r="A4" s="401" t="s">
        <v>1931</v>
      </c>
      <c r="B4" s="401"/>
      <c r="C4" s="401"/>
      <c r="D4" s="401"/>
      <c r="E4" s="401"/>
      <c r="F4" s="401"/>
      <c r="G4" s="33"/>
      <c r="H4" s="33"/>
      <c r="I4" s="33"/>
      <c r="J4" s="33"/>
    </row>
    <row r="5" spans="1:10" ht="16.5" x14ac:dyDescent="0.3">
      <c r="A5" s="18"/>
      <c r="B5" s="18"/>
      <c r="C5" s="18"/>
      <c r="D5" s="18"/>
      <c r="E5" s="18"/>
      <c r="F5" s="18"/>
      <c r="G5" s="33"/>
      <c r="H5" s="33"/>
      <c r="I5" s="33"/>
      <c r="J5" s="33"/>
    </row>
    <row r="6" spans="1:10" ht="16.5" customHeight="1" x14ac:dyDescent="0.3">
      <c r="A6" s="101" t="s">
        <v>532</v>
      </c>
      <c r="B6" s="101"/>
      <c r="C6" s="101"/>
      <c r="D6" s="101"/>
      <c r="E6" s="101"/>
      <c r="F6" s="101"/>
      <c r="G6" s="101"/>
      <c r="H6" s="101"/>
      <c r="I6" s="101"/>
      <c r="J6" s="33"/>
    </row>
    <row r="7" spans="1:10" x14ac:dyDescent="0.3">
      <c r="A7" s="101" t="s">
        <v>1992</v>
      </c>
      <c r="B7" s="101"/>
      <c r="C7" s="101"/>
      <c r="D7" s="101"/>
      <c r="E7" s="101"/>
      <c r="F7" s="101"/>
      <c r="G7" s="101"/>
      <c r="H7" s="101"/>
      <c r="I7" s="101"/>
      <c r="J7" s="33"/>
    </row>
    <row r="8" spans="1:10" x14ac:dyDescent="0.3">
      <c r="A8" s="18"/>
      <c r="B8" s="18"/>
      <c r="C8" s="18"/>
      <c r="D8" s="18"/>
      <c r="E8" s="18"/>
      <c r="F8" s="18"/>
      <c r="G8" s="18"/>
      <c r="H8" s="18"/>
      <c r="I8" s="18"/>
      <c r="J8" s="33"/>
    </row>
    <row r="9" spans="1:10" s="6" customFormat="1" ht="34.5" customHeight="1" x14ac:dyDescent="0.3">
      <c r="A9" s="80" t="s">
        <v>392</v>
      </c>
      <c r="B9" s="81" t="s">
        <v>391</v>
      </c>
      <c r="C9" s="81" t="s">
        <v>390</v>
      </c>
      <c r="D9" s="81" t="s">
        <v>389</v>
      </c>
      <c r="E9" s="81" t="s">
        <v>388</v>
      </c>
      <c r="F9" s="81" t="s">
        <v>574</v>
      </c>
    </row>
    <row r="10" spans="1:10" x14ac:dyDescent="0.3">
      <c r="A10" s="4" t="s">
        <v>1922</v>
      </c>
      <c r="B10" s="4">
        <v>33040000</v>
      </c>
      <c r="C10" s="48">
        <v>2006</v>
      </c>
      <c r="D10" s="179" t="s">
        <v>377</v>
      </c>
      <c r="E10" s="3">
        <v>3461</v>
      </c>
      <c r="F10" s="3">
        <v>146.04</v>
      </c>
      <c r="G10" s="6"/>
    </row>
    <row r="11" spans="1:10" x14ac:dyDescent="0.3">
      <c r="A11" s="79" t="s">
        <v>1922</v>
      </c>
      <c r="B11" s="4">
        <v>33040000</v>
      </c>
      <c r="C11" s="48">
        <v>2006</v>
      </c>
      <c r="D11" s="179" t="s">
        <v>380</v>
      </c>
      <c r="E11" s="3">
        <v>22</v>
      </c>
      <c r="F11" s="3">
        <v>1.75</v>
      </c>
      <c r="G11" s="6"/>
    </row>
    <row r="12" spans="1:10" x14ac:dyDescent="0.3">
      <c r="A12" s="79" t="s">
        <v>1922</v>
      </c>
      <c r="B12" s="4">
        <v>33040000</v>
      </c>
      <c r="C12" s="48">
        <v>2007</v>
      </c>
      <c r="D12" s="179" t="s">
        <v>377</v>
      </c>
      <c r="E12" s="3">
        <v>4570</v>
      </c>
      <c r="F12" s="3">
        <v>161.80000000000001</v>
      </c>
      <c r="G12" s="6"/>
    </row>
    <row r="13" spans="1:10" x14ac:dyDescent="0.3">
      <c r="A13" s="4" t="s">
        <v>1922</v>
      </c>
      <c r="B13" s="4">
        <v>33040000</v>
      </c>
      <c r="C13" s="48">
        <v>2008</v>
      </c>
      <c r="D13" s="179" t="s">
        <v>377</v>
      </c>
      <c r="E13" s="3">
        <v>4785</v>
      </c>
      <c r="F13" s="3">
        <v>186.37</v>
      </c>
      <c r="G13" s="6"/>
    </row>
    <row r="14" spans="1:10" x14ac:dyDescent="0.3">
      <c r="A14" s="4" t="s">
        <v>1922</v>
      </c>
      <c r="B14" s="4">
        <v>33040000</v>
      </c>
      <c r="C14" s="48">
        <v>2009</v>
      </c>
      <c r="D14" s="179" t="s">
        <v>377</v>
      </c>
      <c r="E14" s="3">
        <v>5247</v>
      </c>
      <c r="F14" s="3">
        <v>228.96</v>
      </c>
      <c r="G14" s="6"/>
    </row>
    <row r="15" spans="1:10" x14ac:dyDescent="0.3">
      <c r="A15" s="79" t="s">
        <v>1922</v>
      </c>
      <c r="B15" s="4">
        <v>33040000</v>
      </c>
      <c r="C15" s="48">
        <v>2010</v>
      </c>
      <c r="D15" s="179" t="s">
        <v>377</v>
      </c>
      <c r="E15" s="3">
        <v>7504</v>
      </c>
      <c r="F15" s="3">
        <v>281.94</v>
      </c>
      <c r="G15" s="6"/>
    </row>
    <row r="16" spans="1:10" x14ac:dyDescent="0.3">
      <c r="A16" s="79" t="s">
        <v>1922</v>
      </c>
      <c r="B16" s="4">
        <v>33040000</v>
      </c>
      <c r="C16" s="48">
        <v>2010</v>
      </c>
      <c r="D16" s="179" t="s">
        <v>380</v>
      </c>
      <c r="E16" s="3">
        <v>33</v>
      </c>
      <c r="F16" s="3">
        <v>3</v>
      </c>
      <c r="G16" s="6"/>
    </row>
    <row r="17" spans="1:7" x14ac:dyDescent="0.3">
      <c r="A17" s="4" t="s">
        <v>1922</v>
      </c>
      <c r="B17" s="4">
        <v>33040000</v>
      </c>
      <c r="C17" s="48">
        <v>2011</v>
      </c>
      <c r="D17" s="179" t="s">
        <v>377</v>
      </c>
      <c r="E17" s="3">
        <v>10021</v>
      </c>
      <c r="F17" s="3">
        <v>339.8</v>
      </c>
      <c r="G17" s="6"/>
    </row>
    <row r="18" spans="1:7" x14ac:dyDescent="0.3">
      <c r="A18" s="79" t="s">
        <v>1922</v>
      </c>
      <c r="B18" s="4">
        <v>33040000</v>
      </c>
      <c r="C18" s="48">
        <v>2012</v>
      </c>
      <c r="D18" s="179" t="s">
        <v>377</v>
      </c>
      <c r="E18" s="3">
        <v>12519</v>
      </c>
      <c r="F18" s="3">
        <v>427.88</v>
      </c>
      <c r="G18" s="6"/>
    </row>
    <row r="19" spans="1:7" x14ac:dyDescent="0.3">
      <c r="A19" s="4" t="s">
        <v>1922</v>
      </c>
      <c r="B19" s="4">
        <v>33040000</v>
      </c>
      <c r="C19" s="48">
        <v>2013</v>
      </c>
      <c r="D19" s="179" t="s">
        <v>377</v>
      </c>
      <c r="E19" s="3">
        <v>16077</v>
      </c>
      <c r="F19" s="3">
        <v>532.42999999999995</v>
      </c>
      <c r="G19" s="6"/>
    </row>
    <row r="20" spans="1:7" x14ac:dyDescent="0.3">
      <c r="A20" s="4" t="s">
        <v>1922</v>
      </c>
      <c r="B20" s="4">
        <v>33040000</v>
      </c>
      <c r="C20" s="4">
        <v>2014</v>
      </c>
      <c r="D20" s="179" t="s">
        <v>377</v>
      </c>
      <c r="E20" s="34">
        <v>21049</v>
      </c>
      <c r="F20" s="35">
        <v>623.15</v>
      </c>
      <c r="G20" s="6"/>
    </row>
    <row r="21" spans="1:7" x14ac:dyDescent="0.3">
      <c r="A21" s="4" t="s">
        <v>1922</v>
      </c>
      <c r="B21" s="4">
        <v>33040000</v>
      </c>
      <c r="C21" s="4">
        <v>2015</v>
      </c>
      <c r="D21" s="179" t="s">
        <v>377</v>
      </c>
      <c r="E21" s="34">
        <f>204378+7963</f>
        <v>212341</v>
      </c>
      <c r="F21" s="35">
        <f>605.06+235.74</f>
        <v>840.8</v>
      </c>
      <c r="G21" s="6"/>
    </row>
    <row r="22" spans="1:7" x14ac:dyDescent="0.3">
      <c r="A22" s="4" t="s">
        <v>1922</v>
      </c>
      <c r="B22" s="4">
        <v>33040000</v>
      </c>
      <c r="C22" s="4">
        <v>2016</v>
      </c>
      <c r="D22" s="179" t="s">
        <v>377</v>
      </c>
      <c r="E22" s="34">
        <f>26262+11676</f>
        <v>37938</v>
      </c>
      <c r="F22" s="35">
        <f>777.48+345.69</f>
        <v>1123.17</v>
      </c>
      <c r="G22" s="6"/>
    </row>
    <row r="23" spans="1:7" x14ac:dyDescent="0.3">
      <c r="A23" s="79" t="s">
        <v>384</v>
      </c>
      <c r="B23" s="4">
        <v>31040000</v>
      </c>
      <c r="C23" s="48">
        <v>2007</v>
      </c>
      <c r="D23" s="179" t="s">
        <v>377</v>
      </c>
      <c r="E23" s="3">
        <v>2320</v>
      </c>
      <c r="F23" s="3">
        <v>59.99</v>
      </c>
      <c r="G23" s="6"/>
    </row>
    <row r="24" spans="1:7" x14ac:dyDescent="0.3">
      <c r="A24" s="4" t="s">
        <v>384</v>
      </c>
      <c r="B24" s="4">
        <v>31040000</v>
      </c>
      <c r="C24" s="48">
        <v>2008</v>
      </c>
      <c r="D24" s="179" t="s">
        <v>377</v>
      </c>
      <c r="E24" s="3">
        <v>2654</v>
      </c>
      <c r="F24" s="3">
        <v>67.08</v>
      </c>
      <c r="G24" s="6"/>
    </row>
    <row r="25" spans="1:7" x14ac:dyDescent="0.3">
      <c r="A25" s="79" t="s">
        <v>384</v>
      </c>
      <c r="B25" s="4">
        <v>31040000</v>
      </c>
      <c r="C25" s="48">
        <v>2009</v>
      </c>
      <c r="D25" s="179" t="s">
        <v>377</v>
      </c>
      <c r="E25" s="3">
        <v>3226</v>
      </c>
      <c r="F25" s="3">
        <v>86.68</v>
      </c>
      <c r="G25" s="6"/>
    </row>
    <row r="26" spans="1:7" x14ac:dyDescent="0.3">
      <c r="A26" s="4" t="s">
        <v>384</v>
      </c>
      <c r="B26" s="4">
        <v>31040000</v>
      </c>
      <c r="C26" s="48">
        <v>2010</v>
      </c>
      <c r="D26" s="179" t="s">
        <v>377</v>
      </c>
      <c r="E26" s="3">
        <v>3002</v>
      </c>
      <c r="F26" s="3">
        <v>81.95</v>
      </c>
      <c r="G26" s="6"/>
    </row>
    <row r="27" spans="1:7" x14ac:dyDescent="0.3">
      <c r="A27" s="4" t="s">
        <v>384</v>
      </c>
      <c r="B27" s="4">
        <v>31040000</v>
      </c>
      <c r="C27" s="48">
        <v>2011</v>
      </c>
      <c r="D27" s="179" t="s">
        <v>377</v>
      </c>
      <c r="E27" s="3">
        <v>3761</v>
      </c>
      <c r="F27" s="3">
        <v>103.94</v>
      </c>
      <c r="G27" s="6"/>
    </row>
    <row r="28" spans="1:7" x14ac:dyDescent="0.3">
      <c r="A28" s="79" t="s">
        <v>384</v>
      </c>
      <c r="B28" s="4">
        <v>31040000</v>
      </c>
      <c r="C28" s="48">
        <v>2012</v>
      </c>
      <c r="D28" s="179" t="s">
        <v>377</v>
      </c>
      <c r="E28" s="3">
        <v>4049</v>
      </c>
      <c r="F28" s="3">
        <v>112.2</v>
      </c>
      <c r="G28" s="6"/>
    </row>
    <row r="29" spans="1:7" x14ac:dyDescent="0.3">
      <c r="A29" s="4" t="s">
        <v>384</v>
      </c>
      <c r="B29" s="4">
        <v>31040000</v>
      </c>
      <c r="C29" s="49">
        <v>2013</v>
      </c>
      <c r="D29" s="179" t="s">
        <v>377</v>
      </c>
      <c r="E29" s="3">
        <v>4874</v>
      </c>
      <c r="F29" s="3">
        <v>131.80000000000001</v>
      </c>
      <c r="G29" s="6"/>
    </row>
    <row r="30" spans="1:7" x14ac:dyDescent="0.3">
      <c r="A30" s="4" t="s">
        <v>384</v>
      </c>
      <c r="B30" s="4">
        <v>31040000</v>
      </c>
      <c r="C30" s="4">
        <v>2014</v>
      </c>
      <c r="D30" s="179" t="s">
        <v>377</v>
      </c>
      <c r="E30" s="34">
        <v>5737</v>
      </c>
      <c r="F30" s="35">
        <v>156.08000000000001</v>
      </c>
      <c r="G30" s="6"/>
    </row>
    <row r="31" spans="1:7" x14ac:dyDescent="0.3">
      <c r="A31" s="4" t="s">
        <v>384</v>
      </c>
      <c r="B31" s="4">
        <v>30040000</v>
      </c>
      <c r="C31" s="4">
        <v>2015</v>
      </c>
      <c r="D31" s="179" t="s">
        <v>377</v>
      </c>
      <c r="E31" s="34">
        <v>6630</v>
      </c>
      <c r="F31" s="35">
        <v>180.38</v>
      </c>
      <c r="G31" s="6"/>
    </row>
    <row r="32" spans="1:7" x14ac:dyDescent="0.3">
      <c r="A32" s="4" t="s">
        <v>384</v>
      </c>
      <c r="B32" s="4">
        <v>30040000</v>
      </c>
      <c r="C32" s="4">
        <v>2016</v>
      </c>
      <c r="D32" s="179" t="s">
        <v>377</v>
      </c>
      <c r="E32" s="34">
        <v>7505</v>
      </c>
      <c r="F32" s="35">
        <v>204.19</v>
      </c>
      <c r="G32" s="6"/>
    </row>
    <row r="33" spans="1:7" x14ac:dyDescent="0.3">
      <c r="A33" s="79" t="s">
        <v>379</v>
      </c>
      <c r="B33" s="4">
        <v>63066</v>
      </c>
      <c r="C33" s="48">
        <v>2006</v>
      </c>
      <c r="D33" s="179" t="s">
        <v>494</v>
      </c>
      <c r="E33" s="369" t="s">
        <v>518</v>
      </c>
      <c r="F33" s="3">
        <v>1.35</v>
      </c>
      <c r="G33" s="6"/>
    </row>
    <row r="34" spans="1:7" x14ac:dyDescent="0.3">
      <c r="A34" s="4" t="s">
        <v>379</v>
      </c>
      <c r="B34" s="4">
        <v>63066</v>
      </c>
      <c r="C34" s="48">
        <v>2007</v>
      </c>
      <c r="D34" s="179" t="s">
        <v>494</v>
      </c>
      <c r="E34" s="369" t="s">
        <v>518</v>
      </c>
      <c r="F34" s="3">
        <v>2.4500000000000002</v>
      </c>
      <c r="G34" s="6"/>
    </row>
    <row r="35" spans="1:7" x14ac:dyDescent="0.3">
      <c r="A35" s="4" t="s">
        <v>379</v>
      </c>
      <c r="B35" s="4">
        <v>63066</v>
      </c>
      <c r="C35" s="48">
        <v>2008</v>
      </c>
      <c r="D35" s="179" t="s">
        <v>494</v>
      </c>
      <c r="E35" s="369" t="s">
        <v>518</v>
      </c>
      <c r="F35" s="3">
        <v>2.92</v>
      </c>
      <c r="G35" s="6"/>
    </row>
    <row r="36" spans="1:7" x14ac:dyDescent="0.3">
      <c r="A36" s="79" t="s">
        <v>379</v>
      </c>
      <c r="B36" s="4">
        <v>63066</v>
      </c>
      <c r="C36" s="48">
        <v>2009</v>
      </c>
      <c r="D36" s="179" t="s">
        <v>494</v>
      </c>
      <c r="E36" s="369" t="s">
        <v>518</v>
      </c>
      <c r="F36" s="3">
        <v>1.82</v>
      </c>
      <c r="G36" s="6"/>
    </row>
    <row r="37" spans="1:7" x14ac:dyDescent="0.3">
      <c r="A37" s="4" t="s">
        <v>379</v>
      </c>
      <c r="B37" s="4">
        <v>63066</v>
      </c>
      <c r="C37" s="48">
        <v>2010</v>
      </c>
      <c r="D37" s="179" t="s">
        <v>494</v>
      </c>
      <c r="E37" s="369" t="s">
        <v>518</v>
      </c>
      <c r="F37" s="3">
        <v>2.06</v>
      </c>
      <c r="G37" s="6"/>
    </row>
    <row r="38" spans="1:7" x14ac:dyDescent="0.3">
      <c r="A38" s="79" t="s">
        <v>379</v>
      </c>
      <c r="B38" s="4">
        <v>63066</v>
      </c>
      <c r="C38" s="48">
        <v>2011</v>
      </c>
      <c r="D38" s="179" t="s">
        <v>494</v>
      </c>
      <c r="E38" s="369" t="s">
        <v>518</v>
      </c>
      <c r="F38" s="3">
        <v>2.06</v>
      </c>
      <c r="G38" s="6"/>
    </row>
    <row r="39" spans="1:7" x14ac:dyDescent="0.3">
      <c r="A39" s="4" t="s">
        <v>379</v>
      </c>
      <c r="B39" s="4">
        <v>63066</v>
      </c>
      <c r="C39" s="48">
        <v>2012</v>
      </c>
      <c r="D39" s="179" t="s">
        <v>494</v>
      </c>
      <c r="E39" s="369" t="s">
        <v>518</v>
      </c>
      <c r="F39" s="3">
        <v>1.4</v>
      </c>
      <c r="G39" s="6"/>
    </row>
    <row r="40" spans="1:7" x14ac:dyDescent="0.3">
      <c r="A40" s="4" t="s">
        <v>379</v>
      </c>
      <c r="B40" s="4">
        <v>63066</v>
      </c>
      <c r="C40" s="48">
        <v>2013</v>
      </c>
      <c r="D40" s="179" t="s">
        <v>494</v>
      </c>
      <c r="E40" s="369" t="s">
        <v>518</v>
      </c>
      <c r="F40" s="3">
        <v>1.59</v>
      </c>
      <c r="G40" s="6"/>
    </row>
    <row r="41" spans="1:7" x14ac:dyDescent="0.3">
      <c r="A41" s="4" t="s">
        <v>379</v>
      </c>
      <c r="B41" s="4">
        <v>63066</v>
      </c>
      <c r="C41" s="4">
        <v>2014</v>
      </c>
      <c r="D41" s="179" t="s">
        <v>518</v>
      </c>
      <c r="E41" s="369" t="s">
        <v>518</v>
      </c>
      <c r="F41" s="35">
        <v>1.65</v>
      </c>
      <c r="G41" s="6"/>
    </row>
    <row r="42" spans="1:7" x14ac:dyDescent="0.3">
      <c r="A42" s="4" t="s">
        <v>379</v>
      </c>
      <c r="B42" s="4">
        <v>63066</v>
      </c>
      <c r="C42" s="4">
        <v>2015</v>
      </c>
      <c r="D42" s="179" t="s">
        <v>634</v>
      </c>
      <c r="E42" s="369" t="s">
        <v>518</v>
      </c>
      <c r="F42" s="35">
        <v>1.87</v>
      </c>
      <c r="G42" s="6"/>
    </row>
    <row r="43" spans="1:7" x14ac:dyDescent="0.3">
      <c r="A43" s="4" t="s">
        <v>379</v>
      </c>
      <c r="B43" s="4">
        <v>63066</v>
      </c>
      <c r="C43" s="4">
        <v>2016</v>
      </c>
      <c r="D43" s="249" t="s">
        <v>634</v>
      </c>
      <c r="E43" s="369" t="s">
        <v>518</v>
      </c>
      <c r="F43" s="35">
        <v>0.93</v>
      </c>
      <c r="G43" s="6"/>
    </row>
    <row r="44" spans="1:7" x14ac:dyDescent="0.3">
      <c r="A44" s="79" t="s">
        <v>381</v>
      </c>
      <c r="B44" s="4">
        <v>35040000</v>
      </c>
      <c r="C44" s="48">
        <v>2006</v>
      </c>
      <c r="D44" s="179" t="s">
        <v>380</v>
      </c>
      <c r="E44" s="3">
        <v>3</v>
      </c>
      <c r="F44" s="3">
        <v>9.5399999999999991</v>
      </c>
      <c r="G44" s="6"/>
    </row>
    <row r="45" spans="1:7" x14ac:dyDescent="0.3">
      <c r="A45" s="79" t="s">
        <v>381</v>
      </c>
      <c r="B45" s="4">
        <v>35040000</v>
      </c>
      <c r="C45" s="48">
        <v>2007</v>
      </c>
      <c r="D45" s="179" t="s">
        <v>380</v>
      </c>
      <c r="E45" s="3">
        <v>172</v>
      </c>
      <c r="F45" s="3">
        <v>16.309999999999999</v>
      </c>
      <c r="G45" s="6"/>
    </row>
    <row r="46" spans="1:7" x14ac:dyDescent="0.3">
      <c r="A46" s="4" t="s">
        <v>381</v>
      </c>
      <c r="B46" s="4">
        <v>35040000</v>
      </c>
      <c r="C46" s="48">
        <v>2008</v>
      </c>
      <c r="D46" s="179" t="s">
        <v>380</v>
      </c>
      <c r="E46" s="3">
        <v>176</v>
      </c>
      <c r="F46" s="3">
        <v>15.28</v>
      </c>
      <c r="G46" s="6"/>
    </row>
    <row r="47" spans="1:7" x14ac:dyDescent="0.3">
      <c r="A47" s="79" t="s">
        <v>381</v>
      </c>
      <c r="B47" s="4">
        <v>35040000</v>
      </c>
      <c r="C47" s="48">
        <v>2009</v>
      </c>
      <c r="D47" s="179" t="s">
        <v>380</v>
      </c>
      <c r="E47" s="3">
        <v>150</v>
      </c>
      <c r="F47" s="3">
        <v>14.54</v>
      </c>
      <c r="G47" s="6"/>
    </row>
    <row r="48" spans="1:7" x14ac:dyDescent="0.3">
      <c r="A48" s="4" t="s">
        <v>381</v>
      </c>
      <c r="B48" s="4">
        <v>35040000</v>
      </c>
      <c r="C48" s="48">
        <v>2010</v>
      </c>
      <c r="D48" s="179" t="s">
        <v>380</v>
      </c>
      <c r="E48" s="3">
        <v>49</v>
      </c>
      <c r="F48" s="3">
        <v>14.4</v>
      </c>
      <c r="G48" s="6"/>
    </row>
    <row r="49" spans="1:7" x14ac:dyDescent="0.3">
      <c r="A49" s="4" t="s">
        <v>381</v>
      </c>
      <c r="B49" s="4">
        <v>35040000</v>
      </c>
      <c r="C49" s="48">
        <v>2011</v>
      </c>
      <c r="D49" s="179" t="s">
        <v>380</v>
      </c>
      <c r="E49" s="3">
        <v>4</v>
      </c>
      <c r="F49" s="3">
        <v>14.62</v>
      </c>
      <c r="G49" s="6"/>
    </row>
    <row r="50" spans="1:7" x14ac:dyDescent="0.3">
      <c r="A50" s="79" t="s">
        <v>381</v>
      </c>
      <c r="B50" s="4">
        <v>35040000</v>
      </c>
      <c r="C50" s="48">
        <v>2012</v>
      </c>
      <c r="D50" s="179" t="s">
        <v>380</v>
      </c>
      <c r="E50" s="3">
        <v>5</v>
      </c>
      <c r="F50" s="3">
        <v>16.82</v>
      </c>
      <c r="G50" s="6"/>
    </row>
    <row r="51" spans="1:7" x14ac:dyDescent="0.3">
      <c r="A51" s="4" t="s">
        <v>381</v>
      </c>
      <c r="B51" s="4">
        <v>35040000</v>
      </c>
      <c r="C51" s="48">
        <v>2013</v>
      </c>
      <c r="D51" s="179" t="s">
        <v>380</v>
      </c>
      <c r="E51" s="3">
        <v>6</v>
      </c>
      <c r="F51" s="3">
        <v>19.82</v>
      </c>
      <c r="G51" s="6"/>
    </row>
    <row r="52" spans="1:7" x14ac:dyDescent="0.3">
      <c r="A52" s="4" t="s">
        <v>381</v>
      </c>
      <c r="B52" s="4">
        <v>35040000</v>
      </c>
      <c r="C52" s="4">
        <v>2014</v>
      </c>
      <c r="D52" s="179" t="s">
        <v>380</v>
      </c>
      <c r="E52" s="34">
        <v>6</v>
      </c>
      <c r="F52" s="35">
        <v>23.62</v>
      </c>
      <c r="G52" s="6"/>
    </row>
    <row r="53" spans="1:7" x14ac:dyDescent="0.3">
      <c r="A53" s="4" t="s">
        <v>497</v>
      </c>
      <c r="B53" s="4">
        <v>30040000</v>
      </c>
      <c r="C53" s="48">
        <v>2006</v>
      </c>
      <c r="D53" s="179" t="s">
        <v>377</v>
      </c>
      <c r="E53" s="3">
        <v>1787</v>
      </c>
      <c r="F53" s="3">
        <v>46.63</v>
      </c>
      <c r="G53" s="6"/>
    </row>
    <row r="54" spans="1:7" x14ac:dyDescent="0.3">
      <c r="A54" s="4" t="s">
        <v>385</v>
      </c>
      <c r="B54" s="4">
        <v>30040000</v>
      </c>
      <c r="C54" s="48">
        <v>2006</v>
      </c>
      <c r="D54" s="179" t="s">
        <v>377</v>
      </c>
      <c r="E54" s="3">
        <v>1186</v>
      </c>
      <c r="F54" s="3">
        <v>96.31</v>
      </c>
      <c r="G54" s="6"/>
    </row>
    <row r="55" spans="1:7" x14ac:dyDescent="0.3">
      <c r="A55" s="79" t="s">
        <v>385</v>
      </c>
      <c r="B55" s="4">
        <v>30040000</v>
      </c>
      <c r="C55" s="48">
        <v>2007</v>
      </c>
      <c r="D55" s="179" t="s">
        <v>377</v>
      </c>
      <c r="E55" s="3">
        <v>1234</v>
      </c>
      <c r="F55" s="3">
        <v>95.9</v>
      </c>
      <c r="G55" s="6"/>
    </row>
    <row r="56" spans="1:7" x14ac:dyDescent="0.3">
      <c r="A56" s="4" t="s">
        <v>385</v>
      </c>
      <c r="B56" s="4">
        <v>30040000</v>
      </c>
      <c r="C56" s="48">
        <v>2008</v>
      </c>
      <c r="D56" s="179" t="s">
        <v>377</v>
      </c>
      <c r="E56" s="3">
        <v>838</v>
      </c>
      <c r="F56" s="3">
        <v>84.56</v>
      </c>
      <c r="G56" s="6"/>
    </row>
    <row r="57" spans="1:7" x14ac:dyDescent="0.3">
      <c r="A57" s="79" t="s">
        <v>385</v>
      </c>
      <c r="B57" s="4">
        <v>30040000</v>
      </c>
      <c r="C57" s="48">
        <v>2009</v>
      </c>
      <c r="D57" s="179" t="s">
        <v>377</v>
      </c>
      <c r="E57" s="3">
        <v>1001</v>
      </c>
      <c r="F57" s="3">
        <v>100.46</v>
      </c>
      <c r="G57" s="6"/>
    </row>
    <row r="58" spans="1:7" x14ac:dyDescent="0.3">
      <c r="A58" s="79" t="s">
        <v>385</v>
      </c>
      <c r="B58" s="4">
        <v>30040000</v>
      </c>
      <c r="C58" s="48">
        <v>2010</v>
      </c>
      <c r="D58" s="179" t="s">
        <v>377</v>
      </c>
      <c r="E58" s="3">
        <v>1050</v>
      </c>
      <c r="F58" s="3">
        <v>110.77</v>
      </c>
      <c r="G58" s="6"/>
    </row>
    <row r="59" spans="1:7" x14ac:dyDescent="0.3">
      <c r="A59" s="4" t="s">
        <v>385</v>
      </c>
      <c r="B59" s="4">
        <v>30040000</v>
      </c>
      <c r="C59" s="48">
        <v>2011</v>
      </c>
      <c r="D59" s="179" t="s">
        <v>377</v>
      </c>
      <c r="E59" s="3">
        <v>1236</v>
      </c>
      <c r="F59" s="3">
        <v>135.74</v>
      </c>
      <c r="G59" s="6"/>
    </row>
    <row r="60" spans="1:7" x14ac:dyDescent="0.3">
      <c r="A60" s="79" t="s">
        <v>385</v>
      </c>
      <c r="B60" s="4">
        <v>30040000</v>
      </c>
      <c r="C60" s="48">
        <v>2012</v>
      </c>
      <c r="D60" s="179" t="s">
        <v>377</v>
      </c>
      <c r="E60" s="3">
        <v>1270</v>
      </c>
      <c r="F60" s="3">
        <v>148.6</v>
      </c>
      <c r="G60" s="6"/>
    </row>
    <row r="61" spans="1:7" x14ac:dyDescent="0.3">
      <c r="A61" s="4" t="s">
        <v>385</v>
      </c>
      <c r="B61" s="4">
        <v>30040000</v>
      </c>
      <c r="C61" s="48">
        <v>2013</v>
      </c>
      <c r="D61" s="179" t="s">
        <v>377</v>
      </c>
      <c r="E61" s="3">
        <v>1477</v>
      </c>
      <c r="F61" s="3">
        <v>161.41999999999999</v>
      </c>
      <c r="G61" s="6"/>
    </row>
    <row r="62" spans="1:7" x14ac:dyDescent="0.3">
      <c r="A62" s="4" t="s">
        <v>385</v>
      </c>
      <c r="B62" s="4">
        <v>30040000</v>
      </c>
      <c r="C62" s="4">
        <v>2014</v>
      </c>
      <c r="D62" s="179" t="s">
        <v>377</v>
      </c>
      <c r="E62" s="34">
        <v>1550</v>
      </c>
      <c r="F62" s="35">
        <v>164.22</v>
      </c>
      <c r="G62" s="6"/>
    </row>
    <row r="63" spans="1:7" x14ac:dyDescent="0.3">
      <c r="A63" s="4" t="s">
        <v>385</v>
      </c>
      <c r="B63" s="4">
        <v>30040000</v>
      </c>
      <c r="C63" s="4">
        <v>2015</v>
      </c>
      <c r="D63" s="179" t="s">
        <v>377</v>
      </c>
      <c r="E63" s="34">
        <v>1955</v>
      </c>
      <c r="F63" s="35">
        <v>207.11</v>
      </c>
      <c r="G63" s="6"/>
    </row>
    <row r="64" spans="1:7" x14ac:dyDescent="0.3">
      <c r="A64" s="4" t="s">
        <v>385</v>
      </c>
      <c r="B64" s="4">
        <v>30040000</v>
      </c>
      <c r="C64" s="4">
        <v>2016</v>
      </c>
      <c r="D64" s="179" t="s">
        <v>377</v>
      </c>
      <c r="E64" s="34">
        <v>2795</v>
      </c>
      <c r="F64" s="35">
        <v>296.16000000000003</v>
      </c>
      <c r="G64" s="6"/>
    </row>
    <row r="65" spans="1:7" x14ac:dyDescent="0.3">
      <c r="A65" s="4" t="s">
        <v>633</v>
      </c>
      <c r="B65" s="4">
        <v>20066</v>
      </c>
      <c r="C65" s="4">
        <v>2015</v>
      </c>
      <c r="D65" s="179" t="s">
        <v>634</v>
      </c>
      <c r="E65" s="369" t="s">
        <v>518</v>
      </c>
      <c r="F65" s="35">
        <v>0.84</v>
      </c>
      <c r="G65" s="6"/>
    </row>
    <row r="66" spans="1:7" x14ac:dyDescent="0.3">
      <c r="A66" s="4" t="s">
        <v>633</v>
      </c>
      <c r="B66" s="4">
        <v>20066</v>
      </c>
      <c r="C66" s="4">
        <v>2016</v>
      </c>
      <c r="D66" s="179" t="s">
        <v>634</v>
      </c>
      <c r="E66" s="369" t="s">
        <v>518</v>
      </c>
      <c r="F66" s="35">
        <v>0.99</v>
      </c>
      <c r="G66" s="6"/>
    </row>
    <row r="67" spans="1:7" x14ac:dyDescent="0.3">
      <c r="A67" s="4" t="s">
        <v>378</v>
      </c>
      <c r="B67" s="4">
        <v>34010000</v>
      </c>
      <c r="C67" s="48">
        <v>2006</v>
      </c>
      <c r="D67" s="179" t="s">
        <v>386</v>
      </c>
      <c r="E67" s="3">
        <v>363880000</v>
      </c>
      <c r="F67" s="3">
        <v>129.94</v>
      </c>
      <c r="G67" s="6"/>
    </row>
    <row r="68" spans="1:7" x14ac:dyDescent="0.3">
      <c r="A68" s="79" t="s">
        <v>378</v>
      </c>
      <c r="B68" s="4">
        <v>34010000</v>
      </c>
      <c r="C68" s="48">
        <v>2007</v>
      </c>
      <c r="D68" s="179" t="s">
        <v>386</v>
      </c>
      <c r="E68" s="3">
        <v>1295703000</v>
      </c>
      <c r="F68" s="3">
        <v>228.79</v>
      </c>
      <c r="G68" s="6"/>
    </row>
    <row r="69" spans="1:7" x14ac:dyDescent="0.3">
      <c r="A69" s="4" t="s">
        <v>378</v>
      </c>
      <c r="B69" s="4">
        <v>34010000</v>
      </c>
      <c r="C69" s="48">
        <v>2008</v>
      </c>
      <c r="D69" s="179" t="s">
        <v>386</v>
      </c>
      <c r="E69" s="3">
        <v>1837760000</v>
      </c>
      <c r="F69" s="3">
        <v>331.37</v>
      </c>
      <c r="G69" s="6"/>
    </row>
    <row r="70" spans="1:7" x14ac:dyDescent="0.3">
      <c r="A70" s="79" t="s">
        <v>378</v>
      </c>
      <c r="B70" s="4">
        <v>34010000</v>
      </c>
      <c r="C70" s="48">
        <v>2009</v>
      </c>
      <c r="D70" s="179" t="s">
        <v>386</v>
      </c>
      <c r="E70" s="3">
        <v>566082000</v>
      </c>
      <c r="F70" s="3">
        <v>110.53</v>
      </c>
      <c r="G70" s="6"/>
    </row>
    <row r="71" spans="1:7" x14ac:dyDescent="0.3">
      <c r="A71" s="4" t="s">
        <v>383</v>
      </c>
      <c r="B71" s="4">
        <v>32040000</v>
      </c>
      <c r="C71" s="48">
        <v>2006</v>
      </c>
      <c r="D71" s="179" t="s">
        <v>382</v>
      </c>
      <c r="E71" s="3">
        <v>423000000</v>
      </c>
      <c r="F71" s="3">
        <v>44.04</v>
      </c>
      <c r="G71" s="6"/>
    </row>
    <row r="72" spans="1:7" x14ac:dyDescent="0.3">
      <c r="A72" s="79" t="s">
        <v>383</v>
      </c>
      <c r="B72" s="4">
        <v>32040000</v>
      </c>
      <c r="C72" s="48">
        <v>2007</v>
      </c>
      <c r="D72" s="179" t="s">
        <v>382</v>
      </c>
      <c r="E72" s="3">
        <v>512000000</v>
      </c>
      <c r="F72" s="3">
        <v>53.22</v>
      </c>
      <c r="G72" s="6"/>
    </row>
    <row r="73" spans="1:7" x14ac:dyDescent="0.3">
      <c r="A73" s="4" t="s">
        <v>383</v>
      </c>
      <c r="B73" s="4">
        <v>32040000</v>
      </c>
      <c r="C73" s="48">
        <v>2008</v>
      </c>
      <c r="D73" s="179" t="s">
        <v>382</v>
      </c>
      <c r="E73" s="3">
        <v>51900000</v>
      </c>
      <c r="F73" s="3">
        <v>53.44</v>
      </c>
      <c r="G73" s="6"/>
    </row>
    <row r="74" spans="1:7" x14ac:dyDescent="0.3">
      <c r="A74" s="79" t="s">
        <v>383</v>
      </c>
      <c r="B74" s="4">
        <v>32040000</v>
      </c>
      <c r="C74" s="48">
        <v>2009</v>
      </c>
      <c r="D74" s="179" t="s">
        <v>382</v>
      </c>
      <c r="E74" s="3">
        <v>560000000</v>
      </c>
      <c r="F74" s="3">
        <v>55.58</v>
      </c>
      <c r="G74" s="6"/>
    </row>
    <row r="75" spans="1:7" x14ac:dyDescent="0.3">
      <c r="A75" s="4" t="s">
        <v>383</v>
      </c>
      <c r="B75" s="4">
        <v>32040000</v>
      </c>
      <c r="C75" s="48">
        <v>2010</v>
      </c>
      <c r="D75" s="179" t="s">
        <v>382</v>
      </c>
      <c r="E75" s="3">
        <v>611</v>
      </c>
      <c r="F75" s="3">
        <v>63.89</v>
      </c>
      <c r="G75" s="6"/>
    </row>
    <row r="76" spans="1:7" x14ac:dyDescent="0.3">
      <c r="A76" s="4" t="s">
        <v>383</v>
      </c>
      <c r="B76" s="4">
        <v>32040000</v>
      </c>
      <c r="C76" s="48">
        <v>2011</v>
      </c>
      <c r="D76" s="179" t="s">
        <v>382</v>
      </c>
      <c r="E76" s="3">
        <v>557000000</v>
      </c>
      <c r="F76" s="3">
        <v>58.55</v>
      </c>
      <c r="G76" s="6"/>
    </row>
    <row r="77" spans="1:7" x14ac:dyDescent="0.3">
      <c r="A77" s="79" t="s">
        <v>383</v>
      </c>
      <c r="B77" s="4">
        <v>32040000</v>
      </c>
      <c r="C77" s="48">
        <v>2012</v>
      </c>
      <c r="D77" s="179" t="s">
        <v>382</v>
      </c>
      <c r="E77" s="3">
        <v>501000000</v>
      </c>
      <c r="F77" s="3">
        <v>67.11</v>
      </c>
      <c r="G77" s="6"/>
    </row>
    <row r="78" spans="1:7" x14ac:dyDescent="0.3">
      <c r="A78" s="4" t="s">
        <v>383</v>
      </c>
      <c r="B78" s="4">
        <v>32040000</v>
      </c>
      <c r="C78" s="48">
        <v>2013</v>
      </c>
      <c r="D78" s="179" t="s">
        <v>382</v>
      </c>
      <c r="E78" s="3">
        <v>476000000</v>
      </c>
      <c r="F78" s="3">
        <v>68.040000000000006</v>
      </c>
      <c r="G78" s="6"/>
    </row>
    <row r="79" spans="1:7" x14ac:dyDescent="0.3">
      <c r="A79" s="4" t="s">
        <v>383</v>
      </c>
      <c r="B79" s="4">
        <v>32040000</v>
      </c>
      <c r="C79" s="4">
        <v>2014</v>
      </c>
      <c r="D79" s="179" t="s">
        <v>382</v>
      </c>
      <c r="E79" s="34">
        <v>473000000</v>
      </c>
      <c r="F79" s="35">
        <v>69.61</v>
      </c>
      <c r="G79" s="6"/>
    </row>
    <row r="80" spans="1:7" x14ac:dyDescent="0.3">
      <c r="A80" s="4" t="s">
        <v>383</v>
      </c>
      <c r="B80" s="4">
        <v>30040000</v>
      </c>
      <c r="C80" s="4">
        <v>2015</v>
      </c>
      <c r="D80" s="179" t="s">
        <v>382</v>
      </c>
      <c r="E80" s="34">
        <v>494947852</v>
      </c>
      <c r="F80" s="35">
        <v>72.84</v>
      </c>
      <c r="G80" s="6"/>
    </row>
    <row r="81" spans="1:7" x14ac:dyDescent="0.3">
      <c r="A81" s="4" t="s">
        <v>383</v>
      </c>
      <c r="B81" s="4">
        <v>30040000</v>
      </c>
      <c r="C81" s="4">
        <v>2016</v>
      </c>
      <c r="D81" s="179" t="s">
        <v>382</v>
      </c>
      <c r="E81" s="34">
        <v>496986352</v>
      </c>
      <c r="F81" s="35">
        <v>73.14</v>
      </c>
      <c r="G81" s="6"/>
    </row>
    <row r="82" spans="1:7" x14ac:dyDescent="0.3">
      <c r="G82" s="6"/>
    </row>
  </sheetData>
  <sortState ref="A10:F81">
    <sortCondition ref="A10:A81"/>
    <sortCondition ref="C10:C81"/>
    <sortCondition descending="1" ref="F10:F81"/>
  </sortState>
  <mergeCells count="2">
    <mergeCell ref="A1:G2"/>
    <mergeCell ref="A4:F4"/>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6" tint="0.39997558519241921"/>
  </sheetPr>
  <dimension ref="A1:J86"/>
  <sheetViews>
    <sheetView showGridLines="0" zoomScale="130" zoomScaleNormal="130" workbookViewId="0">
      <selection activeCell="D6" sqref="D6"/>
    </sheetView>
  </sheetViews>
  <sheetFormatPr defaultColWidth="9.109375" defaultRowHeight="14.4" x14ac:dyDescent="0.3"/>
  <cols>
    <col min="1" max="1" width="29.6640625" style="56" bestFit="1" customWidth="1"/>
    <col min="2" max="2" width="10.5546875" style="56" customWidth="1"/>
    <col min="3" max="3" width="11.88671875" style="56" customWidth="1"/>
    <col min="4" max="4" width="14.33203125" style="56" customWidth="1"/>
    <col min="5" max="5" width="12.6640625" style="56" bestFit="1" customWidth="1"/>
    <col min="6" max="6" width="16.88671875" style="56" bestFit="1" customWidth="1"/>
    <col min="7" max="7" width="14.44140625" style="56" bestFit="1" customWidth="1"/>
    <col min="8" max="8" width="16" style="56" bestFit="1" customWidth="1"/>
    <col min="9" max="9" width="9.88671875" style="56" bestFit="1" customWidth="1"/>
    <col min="10" max="10" width="9.109375" style="33"/>
    <col min="11" max="16384" width="9.109375" style="56"/>
  </cols>
  <sheetData>
    <row r="1" spans="1:10" x14ac:dyDescent="0.3">
      <c r="A1" s="399"/>
      <c r="B1" s="399"/>
      <c r="C1" s="399"/>
      <c r="D1" s="399"/>
      <c r="E1" s="399"/>
      <c r="F1" s="399"/>
      <c r="G1" s="399"/>
      <c r="J1" s="56"/>
    </row>
    <row r="2" spans="1:10" x14ac:dyDescent="0.3">
      <c r="A2" s="400"/>
      <c r="B2" s="400"/>
      <c r="C2" s="400"/>
      <c r="D2" s="400"/>
      <c r="E2" s="400"/>
      <c r="F2" s="400"/>
      <c r="G2" s="400"/>
      <c r="J2" s="56"/>
    </row>
    <row r="3" spans="1:10" ht="16.5" x14ac:dyDescent="0.3">
      <c r="A3" s="33"/>
      <c r="B3" s="33"/>
      <c r="C3" s="33"/>
      <c r="D3" s="33"/>
      <c r="E3" s="33"/>
      <c r="F3" s="33"/>
      <c r="G3" s="33"/>
      <c r="J3" s="56"/>
    </row>
    <row r="4" spans="1:10" ht="16.5" x14ac:dyDescent="0.3">
      <c r="A4" s="101"/>
      <c r="B4" s="101"/>
      <c r="C4" s="101"/>
      <c r="D4" s="101"/>
      <c r="E4" s="101"/>
      <c r="F4" s="101"/>
      <c r="G4" s="101"/>
      <c r="H4" s="101"/>
      <c r="I4" s="101"/>
      <c r="J4" s="56"/>
    </row>
    <row r="5" spans="1:10" ht="16.5" x14ac:dyDescent="0.3">
      <c r="A5" s="402" t="s">
        <v>1931</v>
      </c>
      <c r="B5" s="403"/>
      <c r="C5" s="403"/>
      <c r="D5" s="403"/>
      <c r="E5" s="403"/>
      <c r="F5" s="404"/>
      <c r="G5" s="101"/>
      <c r="H5" s="101"/>
      <c r="I5" s="101"/>
      <c r="J5" s="56"/>
    </row>
    <row r="6" spans="1:10" s="6" customFormat="1" ht="34.5" customHeight="1" x14ac:dyDescent="0.3">
      <c r="A6" s="270" t="s">
        <v>392</v>
      </c>
      <c r="B6" s="271" t="s">
        <v>391</v>
      </c>
      <c r="C6" s="271" t="s">
        <v>489</v>
      </c>
      <c r="D6" s="271" t="s">
        <v>389</v>
      </c>
      <c r="E6" s="271" t="s">
        <v>388</v>
      </c>
      <c r="F6" s="271" t="s">
        <v>574</v>
      </c>
    </row>
    <row r="7" spans="1:10" x14ac:dyDescent="0.3">
      <c r="A7" s="4" t="s">
        <v>1922</v>
      </c>
      <c r="B7" s="4">
        <v>33040000</v>
      </c>
      <c r="C7" s="79">
        <v>42592</v>
      </c>
      <c r="D7" s="4" t="s">
        <v>377</v>
      </c>
      <c r="E7" s="528">
        <v>37938</v>
      </c>
      <c r="F7" s="35">
        <v>1123.17</v>
      </c>
      <c r="G7" s="6"/>
      <c r="H7" s="6"/>
      <c r="I7" s="6"/>
      <c r="J7" s="18"/>
    </row>
    <row r="8" spans="1:10" x14ac:dyDescent="0.3">
      <c r="A8" s="4" t="s">
        <v>1922</v>
      </c>
      <c r="B8" s="4">
        <v>33040000</v>
      </c>
      <c r="C8" s="79">
        <v>42284</v>
      </c>
      <c r="D8" s="4" t="s">
        <v>377</v>
      </c>
      <c r="E8" s="528">
        <v>212341</v>
      </c>
      <c r="F8" s="35">
        <v>840.8</v>
      </c>
      <c r="G8" s="6"/>
      <c r="H8" s="6"/>
      <c r="I8" s="6"/>
      <c r="J8" s="18"/>
    </row>
    <row r="9" spans="1:10" x14ac:dyDescent="0.3">
      <c r="A9" s="4" t="s">
        <v>1922</v>
      </c>
      <c r="B9" s="4">
        <v>33040000</v>
      </c>
      <c r="C9" s="79">
        <v>41737</v>
      </c>
      <c r="D9" s="4" t="s">
        <v>377</v>
      </c>
      <c r="E9" s="528">
        <v>21049</v>
      </c>
      <c r="F9" s="35">
        <v>623.15</v>
      </c>
      <c r="G9" s="6"/>
      <c r="H9" s="6"/>
      <c r="I9" s="6"/>
      <c r="J9" s="18"/>
    </row>
    <row r="10" spans="1:10" x14ac:dyDescent="0.3">
      <c r="A10" s="4" t="s">
        <v>383</v>
      </c>
      <c r="B10" s="4">
        <v>30040000</v>
      </c>
      <c r="C10" s="79">
        <v>42619</v>
      </c>
      <c r="D10" s="4" t="s">
        <v>382</v>
      </c>
      <c r="E10" s="528">
        <v>496986352</v>
      </c>
      <c r="F10" s="35">
        <v>73.14</v>
      </c>
      <c r="G10" s="6"/>
      <c r="H10" s="6"/>
      <c r="I10" s="6"/>
      <c r="J10" s="18"/>
    </row>
    <row r="11" spans="1:10" x14ac:dyDescent="0.3">
      <c r="A11" s="4" t="s">
        <v>633</v>
      </c>
      <c r="B11" s="4">
        <v>20066</v>
      </c>
      <c r="C11" s="79">
        <v>42392</v>
      </c>
      <c r="D11" s="4" t="s">
        <v>634</v>
      </c>
      <c r="E11" s="529" t="s">
        <v>518</v>
      </c>
      <c r="F11" s="35">
        <v>0.99</v>
      </c>
      <c r="G11" s="6"/>
      <c r="H11" s="6"/>
      <c r="I11" s="6"/>
      <c r="J11" s="18"/>
    </row>
    <row r="12" spans="1:10" x14ac:dyDescent="0.3">
      <c r="A12" s="4" t="s">
        <v>379</v>
      </c>
      <c r="B12" s="4">
        <v>63066</v>
      </c>
      <c r="C12" s="79">
        <v>42566</v>
      </c>
      <c r="D12" s="4" t="s">
        <v>634</v>
      </c>
      <c r="E12" s="529" t="s">
        <v>518</v>
      </c>
      <c r="F12" s="35">
        <v>0.93</v>
      </c>
      <c r="G12" s="6"/>
      <c r="H12" s="6"/>
      <c r="I12" s="6"/>
      <c r="J12" s="18"/>
    </row>
    <row r="13" spans="1:10" collapsed="1" x14ac:dyDescent="0.3">
      <c r="A13" s="4" t="s">
        <v>1922</v>
      </c>
      <c r="B13" s="4">
        <v>33040000</v>
      </c>
      <c r="C13" s="79">
        <v>41621</v>
      </c>
      <c r="D13" s="4" t="s">
        <v>377</v>
      </c>
      <c r="E13" s="530">
        <v>16077</v>
      </c>
      <c r="F13" s="3">
        <v>532.42999999999995</v>
      </c>
      <c r="G13" s="6"/>
      <c r="H13" s="6"/>
      <c r="I13" s="6"/>
      <c r="J13" s="18"/>
    </row>
    <row r="14" spans="1:10" x14ac:dyDescent="0.3">
      <c r="A14" s="79" t="s">
        <v>1922</v>
      </c>
      <c r="B14" s="4">
        <v>33040000</v>
      </c>
      <c r="C14" s="79">
        <v>41149</v>
      </c>
      <c r="D14" s="4" t="s">
        <v>377</v>
      </c>
      <c r="E14" s="530">
        <v>12519</v>
      </c>
      <c r="F14" s="3">
        <v>427.88</v>
      </c>
      <c r="G14" s="6"/>
      <c r="H14" s="6"/>
      <c r="I14" s="6"/>
      <c r="J14" s="18"/>
    </row>
    <row r="15" spans="1:10" x14ac:dyDescent="0.3">
      <c r="A15" s="4" t="s">
        <v>1922</v>
      </c>
      <c r="B15" s="4">
        <v>33040000</v>
      </c>
      <c r="C15" s="79">
        <v>40765</v>
      </c>
      <c r="D15" s="4" t="s">
        <v>377</v>
      </c>
      <c r="E15" s="530">
        <v>10021</v>
      </c>
      <c r="F15" s="3">
        <v>339.8</v>
      </c>
      <c r="G15" s="6"/>
      <c r="H15" s="6"/>
      <c r="I15" s="6"/>
      <c r="J15" s="18"/>
    </row>
    <row r="16" spans="1:10" x14ac:dyDescent="0.3">
      <c r="A16" s="4" t="s">
        <v>383</v>
      </c>
      <c r="B16" s="4">
        <v>30040000</v>
      </c>
      <c r="C16" s="79">
        <v>42008</v>
      </c>
      <c r="D16" s="4" t="s">
        <v>382</v>
      </c>
      <c r="E16" s="528">
        <v>494947852</v>
      </c>
      <c r="F16" s="35">
        <v>72.84</v>
      </c>
      <c r="G16" s="6"/>
      <c r="H16" s="6"/>
      <c r="I16" s="6"/>
      <c r="J16" s="18"/>
    </row>
    <row r="17" spans="1:10" x14ac:dyDescent="0.3">
      <c r="A17" s="4" t="s">
        <v>379</v>
      </c>
      <c r="B17" s="4">
        <v>63066</v>
      </c>
      <c r="C17" s="79">
        <v>42305</v>
      </c>
      <c r="D17" s="4" t="s">
        <v>634</v>
      </c>
      <c r="E17" s="529" t="s">
        <v>518</v>
      </c>
      <c r="F17" s="35">
        <v>1.87</v>
      </c>
      <c r="G17" s="6"/>
      <c r="H17" s="6"/>
      <c r="I17" s="6"/>
      <c r="J17" s="18"/>
    </row>
    <row r="18" spans="1:10" x14ac:dyDescent="0.3">
      <c r="A18" s="4" t="s">
        <v>633</v>
      </c>
      <c r="B18" s="4">
        <v>20066</v>
      </c>
      <c r="C18" s="79">
        <v>42170</v>
      </c>
      <c r="D18" s="4" t="s">
        <v>634</v>
      </c>
      <c r="E18" s="529" t="s">
        <v>518</v>
      </c>
      <c r="F18" s="35">
        <v>0.84</v>
      </c>
      <c r="G18" s="6"/>
      <c r="H18" s="6"/>
      <c r="I18" s="6"/>
      <c r="J18" s="18"/>
    </row>
    <row r="19" spans="1:10" x14ac:dyDescent="0.3">
      <c r="A19" s="79" t="s">
        <v>1922</v>
      </c>
      <c r="B19" s="4">
        <v>33040000</v>
      </c>
      <c r="C19" s="79">
        <v>40502</v>
      </c>
      <c r="D19" s="4" t="s">
        <v>377</v>
      </c>
      <c r="E19" s="530">
        <v>7504</v>
      </c>
      <c r="F19" s="3">
        <v>281.94</v>
      </c>
      <c r="G19" s="6"/>
      <c r="H19" s="6"/>
      <c r="I19" s="6"/>
      <c r="J19" s="18"/>
    </row>
    <row r="20" spans="1:10" x14ac:dyDescent="0.3">
      <c r="A20" s="4" t="s">
        <v>1922</v>
      </c>
      <c r="B20" s="4">
        <v>33040000</v>
      </c>
      <c r="C20" s="79">
        <v>39963</v>
      </c>
      <c r="D20" s="4" t="s">
        <v>377</v>
      </c>
      <c r="E20" s="530">
        <v>5247</v>
      </c>
      <c r="F20" s="3">
        <v>228.96</v>
      </c>
      <c r="G20" s="6"/>
      <c r="H20" s="6"/>
      <c r="I20" s="6"/>
      <c r="J20" s="18"/>
    </row>
    <row r="21" spans="1:10" x14ac:dyDescent="0.3">
      <c r="A21" s="4" t="s">
        <v>1922</v>
      </c>
      <c r="B21" s="4">
        <v>33040000</v>
      </c>
      <c r="C21" s="79">
        <v>39207</v>
      </c>
      <c r="D21" s="4" t="s">
        <v>377</v>
      </c>
      <c r="E21" s="530">
        <v>4785</v>
      </c>
      <c r="F21" s="3">
        <v>186.37</v>
      </c>
      <c r="G21" s="6"/>
      <c r="H21" s="6"/>
      <c r="I21" s="6"/>
      <c r="J21" s="135"/>
    </row>
    <row r="22" spans="1:10" x14ac:dyDescent="0.3">
      <c r="A22" s="4" t="s">
        <v>383</v>
      </c>
      <c r="B22" s="4">
        <v>32040000</v>
      </c>
      <c r="C22" s="79">
        <v>41679</v>
      </c>
      <c r="D22" s="4" t="s">
        <v>382</v>
      </c>
      <c r="E22" s="528">
        <v>473000000</v>
      </c>
      <c r="F22" s="35">
        <v>69.61</v>
      </c>
      <c r="G22" s="6"/>
      <c r="H22" s="6"/>
      <c r="I22" s="6"/>
      <c r="J22" s="135"/>
    </row>
    <row r="23" spans="1:10" x14ac:dyDescent="0.3">
      <c r="A23" s="79" t="s">
        <v>1922</v>
      </c>
      <c r="B23" s="4">
        <v>33040000</v>
      </c>
      <c r="C23" s="79">
        <v>39218</v>
      </c>
      <c r="D23" s="4" t="s">
        <v>377</v>
      </c>
      <c r="E23" s="530">
        <v>4570</v>
      </c>
      <c r="F23" s="3">
        <v>161.80000000000001</v>
      </c>
      <c r="G23" s="6"/>
      <c r="H23" s="6"/>
      <c r="I23" s="6"/>
      <c r="J23" s="135"/>
    </row>
    <row r="24" spans="1:10" x14ac:dyDescent="0.3">
      <c r="A24" s="4" t="s">
        <v>379</v>
      </c>
      <c r="B24" s="4">
        <v>63066</v>
      </c>
      <c r="C24" s="79">
        <v>41669</v>
      </c>
      <c r="D24" s="369" t="s">
        <v>518</v>
      </c>
      <c r="E24" s="529" t="s">
        <v>518</v>
      </c>
      <c r="F24" s="35">
        <v>1.65</v>
      </c>
      <c r="G24" s="6"/>
      <c r="H24" s="6"/>
      <c r="I24" s="6"/>
      <c r="J24" s="135"/>
    </row>
    <row r="25" spans="1:10" x14ac:dyDescent="0.3">
      <c r="A25" s="4" t="s">
        <v>1922</v>
      </c>
      <c r="B25" s="4">
        <v>33040000</v>
      </c>
      <c r="C25" s="79">
        <v>38937</v>
      </c>
      <c r="D25" s="4" t="s">
        <v>377</v>
      </c>
      <c r="E25" s="530">
        <v>3461</v>
      </c>
      <c r="F25" s="3">
        <v>146.04</v>
      </c>
      <c r="G25" s="6"/>
      <c r="H25" s="6"/>
      <c r="I25" s="6"/>
      <c r="J25" s="135"/>
    </row>
    <row r="26" spans="1:10" x14ac:dyDescent="0.3">
      <c r="A26" s="79" t="s">
        <v>1922</v>
      </c>
      <c r="B26" s="4">
        <v>33040000</v>
      </c>
      <c r="C26" s="79">
        <v>38925</v>
      </c>
      <c r="D26" s="4" t="s">
        <v>380</v>
      </c>
      <c r="E26" s="530">
        <v>22</v>
      </c>
      <c r="F26" s="3">
        <v>1.75</v>
      </c>
      <c r="G26" s="6"/>
      <c r="H26" s="6"/>
      <c r="I26" s="6"/>
      <c r="J26" s="135"/>
    </row>
    <row r="27" spans="1:10" x14ac:dyDescent="0.3">
      <c r="A27" s="4" t="s">
        <v>384</v>
      </c>
      <c r="B27" s="4">
        <v>30040000</v>
      </c>
      <c r="C27" s="79">
        <v>42710</v>
      </c>
      <c r="D27" s="4" t="s">
        <v>377</v>
      </c>
      <c r="E27" s="528">
        <v>7505</v>
      </c>
      <c r="F27" s="35">
        <v>204.19</v>
      </c>
      <c r="G27" s="6"/>
      <c r="H27" s="6"/>
      <c r="I27" s="6"/>
      <c r="J27" s="135"/>
    </row>
    <row r="28" spans="1:10" x14ac:dyDescent="0.3">
      <c r="A28" s="4" t="s">
        <v>383</v>
      </c>
      <c r="B28" s="4">
        <v>32040000</v>
      </c>
      <c r="C28" s="79">
        <v>41467</v>
      </c>
      <c r="D28" s="4" t="s">
        <v>382</v>
      </c>
      <c r="E28" s="530">
        <v>476000000</v>
      </c>
      <c r="F28" s="3">
        <v>68.040000000000006</v>
      </c>
      <c r="G28" s="6"/>
      <c r="H28" s="6"/>
      <c r="I28" s="6"/>
      <c r="J28" s="135"/>
    </row>
    <row r="29" spans="1:10" x14ac:dyDescent="0.3">
      <c r="A29" s="4" t="s">
        <v>384</v>
      </c>
      <c r="B29" s="4">
        <v>30040000</v>
      </c>
      <c r="C29" s="79">
        <v>42108</v>
      </c>
      <c r="D29" s="4" t="s">
        <v>377</v>
      </c>
      <c r="E29" s="528">
        <v>6630</v>
      </c>
      <c r="F29" s="35">
        <v>180.38</v>
      </c>
      <c r="G29" s="6"/>
      <c r="H29" s="6"/>
      <c r="I29" s="6"/>
      <c r="J29" s="135"/>
    </row>
    <row r="30" spans="1:10" x14ac:dyDescent="0.3">
      <c r="A30" s="4" t="s">
        <v>379</v>
      </c>
      <c r="B30" s="4">
        <v>63066</v>
      </c>
      <c r="C30" s="79">
        <v>41512</v>
      </c>
      <c r="D30" s="369" t="s">
        <v>494</v>
      </c>
      <c r="E30" s="529" t="s">
        <v>518</v>
      </c>
      <c r="F30" s="3">
        <v>1.59</v>
      </c>
      <c r="G30" s="6"/>
      <c r="H30" s="6"/>
      <c r="I30" s="6"/>
      <c r="J30" s="135"/>
    </row>
    <row r="31" spans="1:10" x14ac:dyDescent="0.3">
      <c r="A31" s="4" t="s">
        <v>384</v>
      </c>
      <c r="B31" s="4">
        <v>31040000</v>
      </c>
      <c r="C31" s="79">
        <v>41697</v>
      </c>
      <c r="D31" s="4" t="s">
        <v>377</v>
      </c>
      <c r="E31" s="528">
        <v>5737</v>
      </c>
      <c r="F31" s="35">
        <v>156.08000000000001</v>
      </c>
      <c r="G31" s="6"/>
      <c r="H31" s="6"/>
      <c r="I31" s="6"/>
      <c r="J31" s="135"/>
    </row>
    <row r="32" spans="1:10" x14ac:dyDescent="0.3">
      <c r="A32" s="4" t="s">
        <v>384</v>
      </c>
      <c r="B32" s="4">
        <v>31040000</v>
      </c>
      <c r="C32" s="79">
        <v>41602</v>
      </c>
      <c r="D32" s="4" t="s">
        <v>377</v>
      </c>
      <c r="E32" s="530">
        <v>4874</v>
      </c>
      <c r="F32" s="3">
        <v>131.80000000000001</v>
      </c>
      <c r="G32" s="6"/>
      <c r="H32" s="6"/>
      <c r="I32" s="6"/>
      <c r="J32" s="135"/>
    </row>
    <row r="33" spans="1:10" x14ac:dyDescent="0.3">
      <c r="A33" s="79" t="s">
        <v>384</v>
      </c>
      <c r="B33" s="4">
        <v>31040000</v>
      </c>
      <c r="C33" s="79">
        <v>41136</v>
      </c>
      <c r="D33" s="4" t="s">
        <v>377</v>
      </c>
      <c r="E33" s="530">
        <v>4049</v>
      </c>
      <c r="F33" s="3">
        <v>112.2</v>
      </c>
      <c r="G33" s="6"/>
      <c r="H33" s="6"/>
      <c r="I33" s="6"/>
      <c r="J33" s="135"/>
    </row>
    <row r="34" spans="1:10" x14ac:dyDescent="0.3">
      <c r="A34" s="79" t="s">
        <v>383</v>
      </c>
      <c r="B34" s="4">
        <v>32040000</v>
      </c>
      <c r="C34" s="79">
        <v>41244</v>
      </c>
      <c r="D34" s="4" t="s">
        <v>382</v>
      </c>
      <c r="E34" s="530">
        <v>501000000</v>
      </c>
      <c r="F34" s="3">
        <v>67.11</v>
      </c>
      <c r="G34" s="6"/>
      <c r="H34" s="6"/>
      <c r="I34" s="6"/>
      <c r="J34" s="135"/>
    </row>
    <row r="35" spans="1:10" x14ac:dyDescent="0.3">
      <c r="A35" s="4" t="s">
        <v>384</v>
      </c>
      <c r="B35" s="4">
        <v>31040000</v>
      </c>
      <c r="C35" s="79">
        <v>40701</v>
      </c>
      <c r="D35" s="4" t="s">
        <v>377</v>
      </c>
      <c r="E35" s="530">
        <v>3761</v>
      </c>
      <c r="F35" s="3">
        <v>103.94</v>
      </c>
      <c r="G35" s="6"/>
      <c r="H35" s="6"/>
      <c r="I35" s="6"/>
      <c r="J35" s="135"/>
    </row>
    <row r="36" spans="1:10" x14ac:dyDescent="0.3">
      <c r="A36" s="4" t="s">
        <v>379</v>
      </c>
      <c r="B36" s="4">
        <v>63066</v>
      </c>
      <c r="C36" s="79">
        <v>41232</v>
      </c>
      <c r="D36" s="189" t="s">
        <v>494</v>
      </c>
      <c r="E36" s="529" t="s">
        <v>518</v>
      </c>
      <c r="F36" s="3">
        <v>1.4</v>
      </c>
      <c r="G36" s="6"/>
      <c r="H36" s="6"/>
      <c r="I36" s="6"/>
      <c r="J36" s="135"/>
    </row>
    <row r="37" spans="1:10" x14ac:dyDescent="0.3">
      <c r="A37" s="4" t="s">
        <v>384</v>
      </c>
      <c r="B37" s="4">
        <v>31040000</v>
      </c>
      <c r="C37" s="79">
        <v>40475</v>
      </c>
      <c r="D37" s="4" t="s">
        <v>377</v>
      </c>
      <c r="E37" s="530">
        <v>3002</v>
      </c>
      <c r="F37" s="3">
        <v>81.95</v>
      </c>
      <c r="G37" s="6"/>
      <c r="H37" s="6"/>
      <c r="I37" s="6"/>
      <c r="J37" s="135"/>
    </row>
    <row r="38" spans="1:10" x14ac:dyDescent="0.3">
      <c r="A38" s="79" t="s">
        <v>384</v>
      </c>
      <c r="B38" s="4">
        <v>31040000</v>
      </c>
      <c r="C38" s="79">
        <v>39963</v>
      </c>
      <c r="D38" s="4" t="s">
        <v>377</v>
      </c>
      <c r="E38" s="530">
        <v>3226</v>
      </c>
      <c r="F38" s="3">
        <v>86.68</v>
      </c>
      <c r="G38" s="6"/>
      <c r="H38" s="6"/>
      <c r="I38" s="6"/>
      <c r="J38" s="135"/>
    </row>
    <row r="39" spans="1:10" x14ac:dyDescent="0.3">
      <c r="A39" s="4" t="s">
        <v>384</v>
      </c>
      <c r="B39" s="4">
        <v>31040000</v>
      </c>
      <c r="C39" s="79">
        <v>39410</v>
      </c>
      <c r="D39" s="4" t="s">
        <v>377</v>
      </c>
      <c r="E39" s="530">
        <v>2654</v>
      </c>
      <c r="F39" s="3">
        <v>67.08</v>
      </c>
      <c r="G39" s="6"/>
      <c r="H39" s="6"/>
      <c r="I39" s="6"/>
      <c r="J39" s="135"/>
    </row>
    <row r="40" spans="1:10" x14ac:dyDescent="0.3">
      <c r="A40" s="4" t="s">
        <v>383</v>
      </c>
      <c r="B40" s="4">
        <v>32040000</v>
      </c>
      <c r="C40" s="79">
        <v>40601</v>
      </c>
      <c r="D40" s="4" t="s">
        <v>382</v>
      </c>
      <c r="E40" s="530">
        <v>557000000</v>
      </c>
      <c r="F40" s="3">
        <v>58.55</v>
      </c>
      <c r="G40" s="6"/>
      <c r="H40" s="6"/>
      <c r="I40" s="6"/>
      <c r="J40" s="135"/>
    </row>
    <row r="41" spans="1:10" x14ac:dyDescent="0.3">
      <c r="A41" s="79" t="s">
        <v>384</v>
      </c>
      <c r="B41" s="4">
        <v>31040000</v>
      </c>
      <c r="C41" s="79">
        <v>39344</v>
      </c>
      <c r="D41" s="4" t="s">
        <v>377</v>
      </c>
      <c r="E41" s="530">
        <v>2320</v>
      </c>
      <c r="F41" s="3">
        <v>59.99</v>
      </c>
      <c r="G41" s="6"/>
      <c r="H41" s="6"/>
      <c r="I41" s="6"/>
      <c r="J41" s="135"/>
    </row>
    <row r="42" spans="1:10" x14ac:dyDescent="0.3">
      <c r="A42" s="79" t="s">
        <v>379</v>
      </c>
      <c r="B42" s="4">
        <v>63066</v>
      </c>
      <c r="C42" s="79">
        <v>40604</v>
      </c>
      <c r="D42" s="369" t="s">
        <v>494</v>
      </c>
      <c r="E42" s="529" t="s">
        <v>518</v>
      </c>
      <c r="F42" s="3">
        <v>2.06</v>
      </c>
      <c r="G42" s="6"/>
      <c r="H42" s="6"/>
      <c r="I42" s="6"/>
      <c r="J42" s="135"/>
    </row>
    <row r="43" spans="1:10" x14ac:dyDescent="0.3">
      <c r="A43" s="4" t="s">
        <v>381</v>
      </c>
      <c r="B43" s="4">
        <v>35040000</v>
      </c>
      <c r="C43" s="79">
        <v>41852</v>
      </c>
      <c r="D43" s="4" t="s">
        <v>380</v>
      </c>
      <c r="E43" s="528">
        <v>6</v>
      </c>
      <c r="F43" s="35">
        <v>23.62</v>
      </c>
      <c r="G43" s="6"/>
      <c r="H43" s="6"/>
      <c r="I43" s="6"/>
      <c r="J43" s="135"/>
    </row>
    <row r="44" spans="1:10" x14ac:dyDescent="0.3">
      <c r="A44" s="4" t="s">
        <v>381</v>
      </c>
      <c r="B44" s="4">
        <v>35040000</v>
      </c>
      <c r="C44" s="79">
        <v>41446</v>
      </c>
      <c r="D44" s="4" t="s">
        <v>380</v>
      </c>
      <c r="E44" s="530">
        <v>6</v>
      </c>
      <c r="F44" s="3">
        <v>19.82</v>
      </c>
      <c r="G44" s="6"/>
      <c r="H44" s="6"/>
      <c r="I44" s="6"/>
      <c r="J44" s="135"/>
    </row>
    <row r="45" spans="1:10" x14ac:dyDescent="0.3">
      <c r="A45" s="79" t="s">
        <v>381</v>
      </c>
      <c r="B45" s="4">
        <v>35040000</v>
      </c>
      <c r="C45" s="79">
        <v>40978</v>
      </c>
      <c r="D45" s="4" t="s">
        <v>380</v>
      </c>
      <c r="E45" s="530">
        <v>5</v>
      </c>
      <c r="F45" s="3">
        <v>16.82</v>
      </c>
      <c r="G45" s="6"/>
      <c r="H45" s="6"/>
      <c r="I45" s="6"/>
      <c r="J45" s="135"/>
    </row>
    <row r="46" spans="1:10" x14ac:dyDescent="0.3">
      <c r="A46" s="4" t="s">
        <v>383</v>
      </c>
      <c r="B46" s="4">
        <v>32040000</v>
      </c>
      <c r="C46" s="79">
        <v>40230</v>
      </c>
      <c r="D46" s="4" t="s">
        <v>382</v>
      </c>
      <c r="E46" s="530">
        <v>611</v>
      </c>
      <c r="F46" s="3">
        <v>63.89</v>
      </c>
      <c r="G46" s="6"/>
      <c r="H46" s="6"/>
      <c r="I46" s="6"/>
      <c r="J46" s="135"/>
    </row>
    <row r="47" spans="1:10" x14ac:dyDescent="0.3">
      <c r="A47" s="4" t="s">
        <v>381</v>
      </c>
      <c r="B47" s="4">
        <v>35040000</v>
      </c>
      <c r="C47" s="79">
        <v>40871</v>
      </c>
      <c r="D47" s="4" t="s">
        <v>380</v>
      </c>
      <c r="E47" s="530">
        <v>4</v>
      </c>
      <c r="F47" s="3">
        <v>14.62</v>
      </c>
      <c r="G47" s="6"/>
      <c r="H47" s="6"/>
      <c r="I47" s="6"/>
      <c r="J47" s="135"/>
    </row>
    <row r="48" spans="1:10" x14ac:dyDescent="0.3">
      <c r="A48" s="4" t="s">
        <v>379</v>
      </c>
      <c r="B48" s="4">
        <v>63066</v>
      </c>
      <c r="C48" s="79">
        <v>40196</v>
      </c>
      <c r="D48" s="369" t="s">
        <v>494</v>
      </c>
      <c r="E48" s="529" t="s">
        <v>518</v>
      </c>
      <c r="F48" s="3">
        <v>2.06</v>
      </c>
      <c r="G48" s="6"/>
      <c r="H48" s="6"/>
      <c r="I48" s="6"/>
      <c r="J48" s="135"/>
    </row>
    <row r="49" spans="1:10" x14ac:dyDescent="0.3">
      <c r="A49" s="4" t="s">
        <v>381</v>
      </c>
      <c r="B49" s="4">
        <v>35040000</v>
      </c>
      <c r="C49" s="79">
        <v>40285</v>
      </c>
      <c r="D49" s="4" t="s">
        <v>380</v>
      </c>
      <c r="E49" s="530">
        <v>49</v>
      </c>
      <c r="F49" s="3">
        <v>14.4</v>
      </c>
      <c r="G49" s="6"/>
      <c r="H49" s="6"/>
      <c r="I49" s="6"/>
      <c r="J49" s="135"/>
    </row>
    <row r="50" spans="1:10" x14ac:dyDescent="0.3">
      <c r="A50" s="79" t="s">
        <v>378</v>
      </c>
      <c r="B50" s="4">
        <v>34010000</v>
      </c>
      <c r="C50" s="79">
        <v>40079</v>
      </c>
      <c r="D50" s="4" t="s">
        <v>386</v>
      </c>
      <c r="E50" s="530">
        <v>566082000</v>
      </c>
      <c r="F50" s="3">
        <v>110.53</v>
      </c>
      <c r="G50" s="6"/>
      <c r="H50" s="6"/>
      <c r="I50" s="6"/>
      <c r="J50" s="135"/>
    </row>
    <row r="51" spans="1:10" x14ac:dyDescent="0.3">
      <c r="A51" s="79" t="s">
        <v>381</v>
      </c>
      <c r="B51" s="4">
        <v>35040000</v>
      </c>
      <c r="C51" s="79">
        <v>40051</v>
      </c>
      <c r="D51" s="4" t="s">
        <v>380</v>
      </c>
      <c r="E51" s="530">
        <v>150</v>
      </c>
      <c r="F51" s="3">
        <v>14.54</v>
      </c>
      <c r="G51" s="6"/>
      <c r="H51" s="6"/>
      <c r="I51" s="6"/>
      <c r="J51" s="135"/>
    </row>
    <row r="52" spans="1:10" x14ac:dyDescent="0.3">
      <c r="A52" s="4" t="s">
        <v>381</v>
      </c>
      <c r="B52" s="4">
        <v>35040000</v>
      </c>
      <c r="C52" s="79">
        <v>39206</v>
      </c>
      <c r="D52" s="4" t="s">
        <v>380</v>
      </c>
      <c r="E52" s="530">
        <v>176</v>
      </c>
      <c r="F52" s="3">
        <v>15.28</v>
      </c>
      <c r="G52" s="6"/>
      <c r="H52" s="6"/>
      <c r="I52" s="6"/>
      <c r="J52" s="135"/>
    </row>
    <row r="53" spans="1:10" x14ac:dyDescent="0.3">
      <c r="A53" s="79" t="s">
        <v>383</v>
      </c>
      <c r="B53" s="4">
        <v>32040000</v>
      </c>
      <c r="C53" s="79">
        <v>39981</v>
      </c>
      <c r="D53" s="4" t="s">
        <v>382</v>
      </c>
      <c r="E53" s="530">
        <v>560000000</v>
      </c>
      <c r="F53" s="3">
        <v>55.58</v>
      </c>
      <c r="G53" s="6"/>
      <c r="H53" s="6"/>
      <c r="I53" s="6"/>
      <c r="J53" s="135"/>
    </row>
    <row r="54" spans="1:10" x14ac:dyDescent="0.3">
      <c r="A54" s="79" t="s">
        <v>381</v>
      </c>
      <c r="B54" s="4">
        <v>35040000</v>
      </c>
      <c r="C54" s="79">
        <v>39322</v>
      </c>
      <c r="D54" s="4" t="s">
        <v>380</v>
      </c>
      <c r="E54" s="530">
        <v>172</v>
      </c>
      <c r="F54" s="3">
        <v>16.309999999999999</v>
      </c>
      <c r="G54" s="6"/>
      <c r="H54" s="6"/>
      <c r="I54" s="6"/>
      <c r="J54" s="135"/>
    </row>
    <row r="55" spans="1:10" x14ac:dyDescent="0.3">
      <c r="A55" s="79" t="s">
        <v>379</v>
      </c>
      <c r="B55" s="4">
        <v>63066</v>
      </c>
      <c r="C55" s="79">
        <v>40126</v>
      </c>
      <c r="D55" s="369" t="s">
        <v>494</v>
      </c>
      <c r="E55" s="529" t="s">
        <v>518</v>
      </c>
      <c r="F55" s="3">
        <v>1.82</v>
      </c>
      <c r="G55" s="6"/>
      <c r="H55" s="6"/>
      <c r="I55" s="6"/>
      <c r="J55" s="135"/>
    </row>
    <row r="56" spans="1:10" x14ac:dyDescent="0.3">
      <c r="A56" s="79" t="s">
        <v>381</v>
      </c>
      <c r="B56" s="4">
        <v>35040000</v>
      </c>
      <c r="C56" s="79">
        <v>38932</v>
      </c>
      <c r="D56" s="4" t="s">
        <v>380</v>
      </c>
      <c r="E56" s="530">
        <v>3</v>
      </c>
      <c r="F56" s="3">
        <v>9.5399999999999991</v>
      </c>
      <c r="G56" s="6"/>
      <c r="H56" s="6"/>
      <c r="I56" s="6"/>
      <c r="J56" s="135"/>
    </row>
    <row r="57" spans="1:10" x14ac:dyDescent="0.3">
      <c r="A57" s="4" t="s">
        <v>378</v>
      </c>
      <c r="B57" s="4">
        <v>34010000</v>
      </c>
      <c r="C57" s="79">
        <v>39129</v>
      </c>
      <c r="D57" s="4" t="s">
        <v>386</v>
      </c>
      <c r="E57" s="530">
        <v>1837760000</v>
      </c>
      <c r="F57" s="3">
        <v>331.37</v>
      </c>
      <c r="G57" s="6"/>
      <c r="H57" s="6"/>
      <c r="I57" s="6"/>
      <c r="J57" s="135"/>
    </row>
    <row r="58" spans="1:10" x14ac:dyDescent="0.3">
      <c r="A58" s="4" t="s">
        <v>497</v>
      </c>
      <c r="B58" s="4">
        <v>30040000</v>
      </c>
      <c r="C58" s="79">
        <v>38873</v>
      </c>
      <c r="D58" s="4" t="s">
        <v>377</v>
      </c>
      <c r="E58" s="530">
        <v>1787</v>
      </c>
      <c r="F58" s="3">
        <v>46.63</v>
      </c>
      <c r="G58" s="6"/>
      <c r="H58" s="6"/>
      <c r="I58" s="6"/>
      <c r="J58" s="135"/>
    </row>
    <row r="59" spans="1:10" x14ac:dyDescent="0.3">
      <c r="A59" s="4" t="s">
        <v>385</v>
      </c>
      <c r="B59" s="4">
        <v>30040000</v>
      </c>
      <c r="C59" s="79">
        <v>42450</v>
      </c>
      <c r="D59" s="4" t="s">
        <v>377</v>
      </c>
      <c r="E59" s="528">
        <v>2795</v>
      </c>
      <c r="F59" s="35">
        <v>296.16000000000003</v>
      </c>
      <c r="G59" s="6"/>
      <c r="H59" s="6"/>
      <c r="I59" s="6"/>
      <c r="J59" s="135"/>
    </row>
    <row r="60" spans="1:10" x14ac:dyDescent="0.3">
      <c r="A60" s="4" t="s">
        <v>385</v>
      </c>
      <c r="B60" s="4">
        <v>30040000</v>
      </c>
      <c r="C60" s="79">
        <v>42172</v>
      </c>
      <c r="D60" s="4" t="s">
        <v>377</v>
      </c>
      <c r="E60" s="528">
        <v>1955</v>
      </c>
      <c r="F60" s="35">
        <v>207.11</v>
      </c>
      <c r="G60" s="6"/>
      <c r="H60" s="6"/>
      <c r="I60" s="6"/>
      <c r="J60" s="135"/>
    </row>
    <row r="61" spans="1:10" x14ac:dyDescent="0.3">
      <c r="A61" s="4" t="s">
        <v>383</v>
      </c>
      <c r="B61" s="4">
        <v>32040000</v>
      </c>
      <c r="C61" s="79">
        <v>39316</v>
      </c>
      <c r="D61" s="4" t="s">
        <v>382</v>
      </c>
      <c r="E61" s="530">
        <v>51900000</v>
      </c>
      <c r="F61" s="3">
        <v>53.44</v>
      </c>
      <c r="G61" s="6"/>
      <c r="H61" s="6"/>
      <c r="I61" s="6"/>
      <c r="J61" s="135"/>
    </row>
    <row r="62" spans="1:10" x14ac:dyDescent="0.3">
      <c r="A62" s="4" t="s">
        <v>385</v>
      </c>
      <c r="B62" s="4">
        <v>30040000</v>
      </c>
      <c r="C62" s="79">
        <v>41791</v>
      </c>
      <c r="D62" s="4" t="s">
        <v>377</v>
      </c>
      <c r="E62" s="528">
        <v>1550</v>
      </c>
      <c r="F62" s="35">
        <v>164.22</v>
      </c>
      <c r="G62" s="6"/>
      <c r="H62" s="6"/>
      <c r="I62" s="6"/>
      <c r="J62" s="135"/>
    </row>
    <row r="63" spans="1:10" x14ac:dyDescent="0.3">
      <c r="A63" s="4" t="s">
        <v>379</v>
      </c>
      <c r="B63" s="4">
        <v>63066</v>
      </c>
      <c r="C63" s="79">
        <v>39132</v>
      </c>
      <c r="D63" s="369" t="s">
        <v>494</v>
      </c>
      <c r="E63" s="529" t="s">
        <v>518</v>
      </c>
      <c r="F63" s="3">
        <v>2.92</v>
      </c>
      <c r="G63" s="6"/>
      <c r="H63" s="6"/>
      <c r="I63" s="6"/>
      <c r="J63" s="135"/>
    </row>
    <row r="64" spans="1:10" x14ac:dyDescent="0.3">
      <c r="A64" s="4" t="s">
        <v>385</v>
      </c>
      <c r="B64" s="4">
        <v>30040000</v>
      </c>
      <c r="C64" s="79">
        <v>41430</v>
      </c>
      <c r="D64" s="4" t="s">
        <v>377</v>
      </c>
      <c r="E64" s="530">
        <v>1477</v>
      </c>
      <c r="F64" s="3">
        <v>161.41999999999999</v>
      </c>
      <c r="G64" s="6"/>
      <c r="H64" s="6"/>
      <c r="I64" s="6"/>
      <c r="J64" s="135"/>
    </row>
    <row r="65" spans="1:10" x14ac:dyDescent="0.3">
      <c r="A65" s="79" t="s">
        <v>378</v>
      </c>
      <c r="B65" s="4">
        <v>34010000</v>
      </c>
      <c r="C65" s="79">
        <v>39407</v>
      </c>
      <c r="D65" s="4" t="s">
        <v>386</v>
      </c>
      <c r="E65" s="530">
        <v>1295703000</v>
      </c>
      <c r="F65" s="3">
        <v>228.79</v>
      </c>
      <c r="G65" s="6"/>
      <c r="H65" s="6"/>
      <c r="I65" s="6"/>
      <c r="J65" s="135"/>
    </row>
    <row r="66" spans="1:10" x14ac:dyDescent="0.3">
      <c r="A66" s="79" t="s">
        <v>385</v>
      </c>
      <c r="B66" s="4">
        <v>30040000</v>
      </c>
      <c r="C66" s="79">
        <v>41237</v>
      </c>
      <c r="D66" s="4" t="s">
        <v>377</v>
      </c>
      <c r="E66" s="530">
        <v>1270</v>
      </c>
      <c r="F66" s="3">
        <v>148.6</v>
      </c>
      <c r="G66" s="6"/>
      <c r="H66" s="6"/>
      <c r="I66" s="6"/>
      <c r="J66" s="135"/>
    </row>
    <row r="67" spans="1:10" x14ac:dyDescent="0.3">
      <c r="A67" s="4" t="s">
        <v>385</v>
      </c>
      <c r="B67" s="4">
        <v>30040000</v>
      </c>
      <c r="C67" s="79">
        <v>40800</v>
      </c>
      <c r="D67" s="4" t="s">
        <v>377</v>
      </c>
      <c r="E67" s="530">
        <v>1236</v>
      </c>
      <c r="F67" s="3">
        <v>135.74</v>
      </c>
      <c r="G67" s="6"/>
      <c r="H67" s="6"/>
      <c r="I67" s="6"/>
      <c r="J67" s="135"/>
    </row>
    <row r="68" spans="1:10" x14ac:dyDescent="0.3">
      <c r="A68" s="79" t="s">
        <v>385</v>
      </c>
      <c r="B68" s="4">
        <v>30040000</v>
      </c>
      <c r="C68" s="79">
        <v>40407</v>
      </c>
      <c r="D68" s="4" t="s">
        <v>377</v>
      </c>
      <c r="E68" s="530">
        <v>1050</v>
      </c>
      <c r="F68" s="3">
        <v>110.77</v>
      </c>
      <c r="G68" s="6"/>
      <c r="H68" s="6"/>
      <c r="I68" s="6"/>
      <c r="J68" s="135"/>
    </row>
    <row r="69" spans="1:10" x14ac:dyDescent="0.3">
      <c r="A69" s="79" t="s">
        <v>383</v>
      </c>
      <c r="B69" s="4">
        <v>32040000</v>
      </c>
      <c r="C69" s="79">
        <v>39314</v>
      </c>
      <c r="D69" s="4" t="s">
        <v>382</v>
      </c>
      <c r="E69" s="530">
        <v>512000000</v>
      </c>
      <c r="F69" s="3">
        <v>53.22</v>
      </c>
      <c r="G69" s="6"/>
      <c r="H69" s="6"/>
      <c r="I69" s="6"/>
      <c r="J69" s="135"/>
    </row>
    <row r="70" spans="1:10" x14ac:dyDescent="0.3">
      <c r="A70" s="79" t="s">
        <v>385</v>
      </c>
      <c r="B70" s="4">
        <v>30040000</v>
      </c>
      <c r="C70" s="79">
        <v>39837</v>
      </c>
      <c r="D70" s="4" t="s">
        <v>377</v>
      </c>
      <c r="E70" s="530">
        <v>1001</v>
      </c>
      <c r="F70" s="3">
        <v>100.46</v>
      </c>
      <c r="G70" s="6"/>
      <c r="H70" s="6"/>
      <c r="I70" s="6"/>
      <c r="J70" s="135"/>
    </row>
    <row r="71" spans="1:10" x14ac:dyDescent="0.3">
      <c r="A71" s="4" t="s">
        <v>379</v>
      </c>
      <c r="B71" s="4">
        <v>63066</v>
      </c>
      <c r="C71" s="79">
        <v>39346</v>
      </c>
      <c r="D71" s="369" t="s">
        <v>494</v>
      </c>
      <c r="E71" s="529" t="s">
        <v>518</v>
      </c>
      <c r="F71" s="3">
        <v>2.4500000000000002</v>
      </c>
      <c r="G71" s="6"/>
      <c r="H71" s="6"/>
      <c r="I71" s="6"/>
      <c r="J71" s="135"/>
    </row>
    <row r="72" spans="1:10" x14ac:dyDescent="0.3">
      <c r="A72" s="4" t="s">
        <v>385</v>
      </c>
      <c r="B72" s="4">
        <v>30040000</v>
      </c>
      <c r="C72" s="79">
        <v>39253</v>
      </c>
      <c r="D72" s="4" t="s">
        <v>377</v>
      </c>
      <c r="E72" s="530">
        <v>838</v>
      </c>
      <c r="F72" s="3">
        <v>84.56</v>
      </c>
      <c r="G72" s="6"/>
      <c r="H72" s="6"/>
      <c r="I72" s="6"/>
      <c r="J72" s="135"/>
    </row>
    <row r="73" spans="1:10" x14ac:dyDescent="0.3">
      <c r="A73" s="79" t="s">
        <v>385</v>
      </c>
      <c r="B73" s="4">
        <v>30040000</v>
      </c>
      <c r="C73" s="79">
        <v>39120</v>
      </c>
      <c r="D73" s="4" t="s">
        <v>377</v>
      </c>
      <c r="E73" s="530">
        <v>1234</v>
      </c>
      <c r="F73" s="3">
        <v>95.9</v>
      </c>
      <c r="G73" s="6"/>
      <c r="H73" s="6"/>
      <c r="I73" s="6"/>
      <c r="J73" s="135"/>
    </row>
    <row r="74" spans="1:10" x14ac:dyDescent="0.3">
      <c r="A74" s="4" t="s">
        <v>378</v>
      </c>
      <c r="B74" s="4">
        <v>34010000</v>
      </c>
      <c r="C74" s="79">
        <v>38863</v>
      </c>
      <c r="D74" s="4" t="s">
        <v>386</v>
      </c>
      <c r="E74" s="530">
        <v>363880000</v>
      </c>
      <c r="F74" s="3">
        <v>129.94</v>
      </c>
      <c r="G74" s="6"/>
      <c r="H74" s="6"/>
      <c r="I74" s="6"/>
      <c r="J74" s="135"/>
    </row>
    <row r="75" spans="1:10" x14ac:dyDescent="0.3">
      <c r="A75" s="4" t="s">
        <v>385</v>
      </c>
      <c r="B75" s="4">
        <v>30040000</v>
      </c>
      <c r="C75" s="79">
        <v>38789</v>
      </c>
      <c r="D75" s="4" t="s">
        <v>377</v>
      </c>
      <c r="E75" s="530">
        <v>1186</v>
      </c>
      <c r="F75" s="3">
        <v>96.31</v>
      </c>
      <c r="G75" s="6"/>
      <c r="H75" s="6"/>
      <c r="I75" s="6"/>
      <c r="J75" s="135"/>
    </row>
    <row r="76" spans="1:10" x14ac:dyDescent="0.3">
      <c r="A76" s="4" t="s">
        <v>378</v>
      </c>
      <c r="B76" s="4">
        <v>34010000</v>
      </c>
      <c r="C76" s="79">
        <v>40088</v>
      </c>
      <c r="D76" s="4" t="s">
        <v>377</v>
      </c>
      <c r="E76" s="530">
        <v>0</v>
      </c>
      <c r="F76" s="3">
        <v>0</v>
      </c>
    </row>
    <row r="77" spans="1:10" x14ac:dyDescent="0.3">
      <c r="A77" s="4" t="s">
        <v>383</v>
      </c>
      <c r="B77" s="4">
        <v>32040000</v>
      </c>
      <c r="C77" s="79">
        <v>39042</v>
      </c>
      <c r="D77" s="4" t="s">
        <v>382</v>
      </c>
      <c r="E77" s="530">
        <v>423000000</v>
      </c>
      <c r="F77" s="3">
        <v>44.04</v>
      </c>
    </row>
    <row r="78" spans="1:10" x14ac:dyDescent="0.3">
      <c r="A78" s="79" t="s">
        <v>378</v>
      </c>
      <c r="B78" s="4">
        <v>34010000</v>
      </c>
      <c r="C78" s="79">
        <v>39083</v>
      </c>
      <c r="D78" s="4" t="s">
        <v>377</v>
      </c>
      <c r="E78" s="530">
        <v>0</v>
      </c>
      <c r="F78" s="3">
        <v>0</v>
      </c>
    </row>
    <row r="79" spans="1:10" x14ac:dyDescent="0.3">
      <c r="A79" s="4" t="s">
        <v>378</v>
      </c>
      <c r="B79" s="4">
        <v>34010000</v>
      </c>
      <c r="C79" s="79">
        <v>39421</v>
      </c>
      <c r="D79" s="4" t="s">
        <v>377</v>
      </c>
      <c r="E79" s="530">
        <v>0</v>
      </c>
      <c r="F79" s="3">
        <v>0</v>
      </c>
    </row>
    <row r="80" spans="1:10" x14ac:dyDescent="0.3">
      <c r="A80" s="79" t="s">
        <v>379</v>
      </c>
      <c r="B80" s="4">
        <v>63066</v>
      </c>
      <c r="C80" s="79">
        <v>38828</v>
      </c>
      <c r="D80" s="369" t="s">
        <v>494</v>
      </c>
      <c r="E80" s="529" t="s">
        <v>518</v>
      </c>
      <c r="F80" s="3">
        <v>1.35</v>
      </c>
    </row>
    <row r="81" spans="1:6" x14ac:dyDescent="0.3">
      <c r="A81" s="79" t="s">
        <v>378</v>
      </c>
      <c r="B81" s="4">
        <v>34010000</v>
      </c>
      <c r="C81" s="79">
        <v>38826</v>
      </c>
      <c r="D81" s="4" t="s">
        <v>377</v>
      </c>
      <c r="E81" s="530">
        <v>0</v>
      </c>
      <c r="F81" s="3">
        <v>0</v>
      </c>
    </row>
    <row r="82" spans="1:6" x14ac:dyDescent="0.3">
      <c r="A82" s="2"/>
    </row>
    <row r="83" spans="1:6" x14ac:dyDescent="0.3">
      <c r="A83" s="2"/>
    </row>
    <row r="84" spans="1:6" x14ac:dyDescent="0.3">
      <c r="A84" s="2"/>
    </row>
    <row r="85" spans="1:6" x14ac:dyDescent="0.3">
      <c r="A85" s="2"/>
    </row>
    <row r="86" spans="1:6" x14ac:dyDescent="0.3">
      <c r="A86" s="2"/>
    </row>
  </sheetData>
  <mergeCells count="2">
    <mergeCell ref="A1:G2"/>
    <mergeCell ref="A5:F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6" tint="0.39997558519241921"/>
  </sheetPr>
  <dimension ref="A1:O158"/>
  <sheetViews>
    <sheetView showGridLines="0" zoomScale="130" zoomScaleNormal="130" workbookViewId="0">
      <selection activeCell="C9" sqref="C9:C158"/>
    </sheetView>
  </sheetViews>
  <sheetFormatPr defaultColWidth="9.109375" defaultRowHeight="13.8" x14ac:dyDescent="0.3"/>
  <cols>
    <col min="1" max="1" width="6.44140625" style="14" customWidth="1"/>
    <col min="2" max="2" width="22.88671875" style="14" customWidth="1"/>
    <col min="3" max="3" width="23.88671875" style="14" customWidth="1"/>
    <col min="4" max="5" width="8.5546875" style="14" customWidth="1"/>
    <col min="6" max="6" width="18.109375" style="14" bestFit="1" customWidth="1"/>
    <col min="7" max="7" width="13.44140625" style="14" customWidth="1"/>
    <col min="8" max="9" width="9.109375" style="14"/>
    <col min="10" max="10" width="6.33203125" style="14" customWidth="1"/>
    <col min="11" max="11" width="19.6640625" style="14" bestFit="1" customWidth="1"/>
    <col min="12" max="12" width="23" style="14" bestFit="1" customWidth="1"/>
    <col min="13" max="16384" width="9.109375" style="14"/>
  </cols>
  <sheetData>
    <row r="1" spans="1:15" x14ac:dyDescent="0.3">
      <c r="A1" s="405"/>
      <c r="B1" s="405"/>
      <c r="C1" s="405"/>
      <c r="D1" s="405"/>
      <c r="E1" s="405"/>
      <c r="F1" s="405"/>
      <c r="G1" s="405"/>
    </row>
    <row r="2" spans="1:15" x14ac:dyDescent="0.3">
      <c r="A2" s="406"/>
      <c r="B2" s="406"/>
      <c r="C2" s="406"/>
      <c r="D2" s="406"/>
      <c r="E2" s="406"/>
      <c r="F2" s="406"/>
      <c r="G2" s="406"/>
    </row>
    <row r="3" spans="1:15" x14ac:dyDescent="0.3">
      <c r="A3" s="18"/>
      <c r="B3" s="18"/>
      <c r="C3" s="18"/>
      <c r="D3" s="18"/>
      <c r="E3" s="18"/>
      <c r="F3" s="18"/>
      <c r="G3" s="18"/>
    </row>
    <row r="4" spans="1:15" ht="24.75" customHeight="1" x14ac:dyDescent="0.3">
      <c r="A4" s="407" t="s">
        <v>670</v>
      </c>
      <c r="B4" s="407"/>
      <c r="C4" s="407"/>
      <c r="D4" s="407"/>
      <c r="E4" s="407"/>
      <c r="F4" s="407"/>
      <c r="G4" s="407"/>
    </row>
    <row r="5" spans="1:15" ht="24.75" customHeight="1" x14ac:dyDescent="0.3">
      <c r="A5" s="407"/>
      <c r="B5" s="407"/>
      <c r="C5" s="407"/>
      <c r="D5" s="407"/>
      <c r="E5" s="407"/>
      <c r="F5" s="407"/>
      <c r="G5" s="407"/>
    </row>
    <row r="6" spans="1:15" x14ac:dyDescent="0.3">
      <c r="A6" s="23"/>
      <c r="B6" s="23"/>
      <c r="C6" s="23"/>
      <c r="D6" s="23"/>
      <c r="E6" s="23"/>
      <c r="F6" s="23"/>
    </row>
    <row r="8" spans="1:15" x14ac:dyDescent="0.3">
      <c r="A8" s="24" t="s">
        <v>0</v>
      </c>
      <c r="B8" s="24" t="s">
        <v>1</v>
      </c>
      <c r="C8" s="24" t="s">
        <v>2</v>
      </c>
      <c r="F8" s="408" t="s">
        <v>635</v>
      </c>
      <c r="G8" s="409"/>
    </row>
    <row r="9" spans="1:15" x14ac:dyDescent="0.3">
      <c r="A9" s="4">
        <v>1</v>
      </c>
      <c r="B9" s="4" t="s">
        <v>3</v>
      </c>
      <c r="C9" s="533">
        <v>1289533</v>
      </c>
      <c r="D9" s="25"/>
      <c r="F9" s="4" t="s">
        <v>2088</v>
      </c>
      <c r="G9" s="131" t="s">
        <v>4</v>
      </c>
      <c r="N9" s="4" t="s">
        <v>2054</v>
      </c>
      <c r="O9" s="369">
        <v>1</v>
      </c>
    </row>
    <row r="10" spans="1:15" x14ac:dyDescent="0.3">
      <c r="A10" s="4">
        <v>150</v>
      </c>
      <c r="B10" s="4" t="s">
        <v>153</v>
      </c>
      <c r="C10" s="533">
        <v>1360635</v>
      </c>
      <c r="D10" s="25"/>
      <c r="F10" s="4" t="s">
        <v>2089</v>
      </c>
      <c r="G10" s="26">
        <v>0.05</v>
      </c>
      <c r="N10" s="4" t="s">
        <v>2058</v>
      </c>
      <c r="O10" s="369">
        <v>2</v>
      </c>
    </row>
    <row r="11" spans="1:15" x14ac:dyDescent="0.3">
      <c r="A11" s="4">
        <v>3</v>
      </c>
      <c r="B11" s="4" t="s">
        <v>6</v>
      </c>
      <c r="C11" s="533">
        <v>860478</v>
      </c>
      <c r="D11" s="25"/>
      <c r="F11" s="4" t="s">
        <v>2090</v>
      </c>
      <c r="G11" s="27">
        <v>0.2</v>
      </c>
      <c r="N11" s="4" t="s">
        <v>2055</v>
      </c>
      <c r="O11" s="369">
        <v>3</v>
      </c>
    </row>
    <row r="12" spans="1:15" x14ac:dyDescent="0.3">
      <c r="A12" s="4">
        <v>6</v>
      </c>
      <c r="B12" s="4" t="s">
        <v>9</v>
      </c>
      <c r="C12" s="533">
        <v>728912</v>
      </c>
      <c r="D12" s="25"/>
      <c r="F12" s="4" t="s">
        <v>2091</v>
      </c>
      <c r="G12" s="28">
        <v>0.3</v>
      </c>
      <c r="N12" s="4" t="s">
        <v>2056</v>
      </c>
      <c r="O12" s="369">
        <v>4</v>
      </c>
    </row>
    <row r="13" spans="1:15" x14ac:dyDescent="0.3">
      <c r="A13" s="4">
        <v>7</v>
      </c>
      <c r="B13" s="4" t="s">
        <v>10</v>
      </c>
      <c r="C13" s="533">
        <v>774430</v>
      </c>
      <c r="D13" s="47"/>
      <c r="N13" s="4" t="s">
        <v>2057</v>
      </c>
      <c r="O13" s="369">
        <v>5</v>
      </c>
    </row>
    <row r="14" spans="1:15" x14ac:dyDescent="0.3">
      <c r="A14" s="4">
        <v>9</v>
      </c>
      <c r="B14" s="4" t="s">
        <v>12</v>
      </c>
      <c r="C14" s="533">
        <v>984741</v>
      </c>
      <c r="D14" s="25"/>
    </row>
    <row r="15" spans="1:15" x14ac:dyDescent="0.3">
      <c r="A15" s="4">
        <v>11</v>
      </c>
      <c r="B15" s="4" t="s">
        <v>14</v>
      </c>
      <c r="C15" s="533">
        <v>593856</v>
      </c>
      <c r="D15" s="25"/>
    </row>
    <row r="16" spans="1:15" x14ac:dyDescent="0.3">
      <c r="A16" s="4">
        <v>12</v>
      </c>
      <c r="B16" s="4" t="s">
        <v>15</v>
      </c>
      <c r="C16" s="533">
        <v>554716</v>
      </c>
      <c r="D16" s="25"/>
    </row>
    <row r="17" spans="1:4" x14ac:dyDescent="0.3">
      <c r="A17" s="4">
        <v>13</v>
      </c>
      <c r="B17" s="4" t="s">
        <v>16</v>
      </c>
      <c r="C17" s="533">
        <v>984842</v>
      </c>
      <c r="D17" s="25"/>
    </row>
    <row r="18" spans="1:4" x14ac:dyDescent="0.3">
      <c r="A18" s="4">
        <v>14</v>
      </c>
      <c r="B18" s="4" t="s">
        <v>17</v>
      </c>
      <c r="C18" s="533">
        <v>815491</v>
      </c>
      <c r="D18" s="25"/>
    </row>
    <row r="19" spans="1:4" x14ac:dyDescent="0.3">
      <c r="A19" s="4">
        <v>17</v>
      </c>
      <c r="B19" s="4" t="s">
        <v>20</v>
      </c>
      <c r="C19" s="533">
        <v>720369</v>
      </c>
      <c r="D19" s="25"/>
    </row>
    <row r="20" spans="1:4" x14ac:dyDescent="0.3">
      <c r="A20" s="4">
        <v>18</v>
      </c>
      <c r="B20" s="4" t="s">
        <v>21</v>
      </c>
      <c r="C20" s="533">
        <v>865606</v>
      </c>
      <c r="D20" s="25"/>
    </row>
    <row r="21" spans="1:4" x14ac:dyDescent="0.3">
      <c r="A21" s="4">
        <v>21</v>
      </c>
      <c r="B21" s="4" t="s">
        <v>24</v>
      </c>
      <c r="C21" s="533">
        <v>931753</v>
      </c>
      <c r="D21" s="25"/>
    </row>
    <row r="22" spans="1:4" x14ac:dyDescent="0.3">
      <c r="A22" s="4">
        <v>24</v>
      </c>
      <c r="B22" s="4" t="s">
        <v>27</v>
      </c>
      <c r="C22" s="533">
        <v>829822</v>
      </c>
      <c r="D22" s="25"/>
    </row>
    <row r="23" spans="1:4" x14ac:dyDescent="0.3">
      <c r="A23" s="4">
        <v>25</v>
      </c>
      <c r="B23" s="4" t="s">
        <v>28</v>
      </c>
      <c r="C23" s="533">
        <v>692999</v>
      </c>
      <c r="D23" s="25"/>
    </row>
    <row r="24" spans="1:4" x14ac:dyDescent="0.3">
      <c r="A24" s="4">
        <v>27</v>
      </c>
      <c r="B24" s="4" t="s">
        <v>30</v>
      </c>
      <c r="C24" s="533">
        <v>995004</v>
      </c>
      <c r="D24" s="25"/>
    </row>
    <row r="25" spans="1:4" x14ac:dyDescent="0.3">
      <c r="A25" s="4">
        <v>31</v>
      </c>
      <c r="B25" s="4" t="s">
        <v>34</v>
      </c>
      <c r="C25" s="533">
        <v>637169</v>
      </c>
      <c r="D25" s="25"/>
    </row>
    <row r="26" spans="1:4" x14ac:dyDescent="0.3">
      <c r="A26" s="4">
        <v>32</v>
      </c>
      <c r="B26" s="4" t="s">
        <v>35</v>
      </c>
      <c r="C26" s="533">
        <v>655576</v>
      </c>
      <c r="D26" s="25"/>
    </row>
    <row r="27" spans="1:4" x14ac:dyDescent="0.3">
      <c r="A27" s="4">
        <v>35</v>
      </c>
      <c r="B27" s="4" t="s">
        <v>38</v>
      </c>
      <c r="C27" s="533">
        <v>948703</v>
      </c>
      <c r="D27" s="25"/>
    </row>
    <row r="28" spans="1:4" x14ac:dyDescent="0.3">
      <c r="A28" s="4">
        <v>36</v>
      </c>
      <c r="B28" s="4" t="s">
        <v>39</v>
      </c>
      <c r="C28" s="533">
        <v>665724</v>
      </c>
      <c r="D28" s="25"/>
    </row>
    <row r="29" spans="1:4" x14ac:dyDescent="0.3">
      <c r="A29" s="4">
        <v>37</v>
      </c>
      <c r="B29" s="4" t="s">
        <v>40</v>
      </c>
      <c r="C29" s="533">
        <v>788401</v>
      </c>
      <c r="D29" s="25"/>
    </row>
    <row r="30" spans="1:4" x14ac:dyDescent="0.3">
      <c r="A30" s="4">
        <v>38</v>
      </c>
      <c r="B30" s="4" t="s">
        <v>41</v>
      </c>
      <c r="C30" s="533">
        <v>630950</v>
      </c>
      <c r="D30" s="25"/>
    </row>
    <row r="31" spans="1:4" x14ac:dyDescent="0.3">
      <c r="A31" s="4">
        <v>41</v>
      </c>
      <c r="B31" s="4" t="s">
        <v>44</v>
      </c>
      <c r="C31" s="533">
        <v>704418</v>
      </c>
      <c r="D31" s="25"/>
    </row>
    <row r="32" spans="1:4" x14ac:dyDescent="0.3">
      <c r="A32" s="4">
        <v>44</v>
      </c>
      <c r="B32" s="4" t="s">
        <v>47</v>
      </c>
      <c r="C32" s="533">
        <v>867892</v>
      </c>
      <c r="D32" s="25"/>
    </row>
    <row r="33" spans="1:4" x14ac:dyDescent="0.3">
      <c r="A33" s="4">
        <v>45</v>
      </c>
      <c r="B33" s="4" t="s">
        <v>48</v>
      </c>
      <c r="C33" s="533">
        <v>806875</v>
      </c>
      <c r="D33" s="25"/>
    </row>
    <row r="34" spans="1:4" x14ac:dyDescent="0.3">
      <c r="A34" s="4">
        <v>48</v>
      </c>
      <c r="B34" s="4" t="s">
        <v>51</v>
      </c>
      <c r="C34" s="533">
        <v>847010</v>
      </c>
      <c r="D34" s="25"/>
    </row>
    <row r="35" spans="1:4" x14ac:dyDescent="0.3">
      <c r="A35" s="4">
        <v>49</v>
      </c>
      <c r="B35" s="4" t="s">
        <v>52</v>
      </c>
      <c r="C35" s="533">
        <v>530603</v>
      </c>
      <c r="D35" s="25"/>
    </row>
    <row r="36" spans="1:4" x14ac:dyDescent="0.3">
      <c r="A36" s="4">
        <v>50</v>
      </c>
      <c r="B36" s="4" t="s">
        <v>53</v>
      </c>
      <c r="C36" s="533">
        <v>781129</v>
      </c>
      <c r="D36" s="25"/>
    </row>
    <row r="37" spans="1:4" x14ac:dyDescent="0.3">
      <c r="A37" s="4">
        <v>51</v>
      </c>
      <c r="B37" s="4" t="s">
        <v>54</v>
      </c>
      <c r="C37" s="533">
        <v>913265</v>
      </c>
      <c r="D37" s="25"/>
    </row>
    <row r="38" spans="1:4" x14ac:dyDescent="0.3">
      <c r="A38" s="4">
        <v>52</v>
      </c>
      <c r="B38" s="4" t="s">
        <v>55</v>
      </c>
      <c r="C38" s="533">
        <v>812513</v>
      </c>
      <c r="D38" s="25"/>
    </row>
    <row r="39" spans="1:4" x14ac:dyDescent="0.3">
      <c r="A39" s="4">
        <v>54</v>
      </c>
      <c r="B39" s="4" t="s">
        <v>57</v>
      </c>
      <c r="C39" s="533">
        <v>742735</v>
      </c>
      <c r="D39" s="25"/>
    </row>
    <row r="40" spans="1:4" x14ac:dyDescent="0.3">
      <c r="A40" s="4">
        <v>56</v>
      </c>
      <c r="B40" s="4" t="s">
        <v>59</v>
      </c>
      <c r="C40" s="533">
        <v>878933</v>
      </c>
      <c r="D40" s="25"/>
    </row>
    <row r="41" spans="1:4" x14ac:dyDescent="0.3">
      <c r="A41" s="4">
        <v>58</v>
      </c>
      <c r="B41" s="4" t="s">
        <v>61</v>
      </c>
      <c r="C41" s="533">
        <v>517366</v>
      </c>
      <c r="D41" s="25"/>
    </row>
    <row r="42" spans="1:4" x14ac:dyDescent="0.3">
      <c r="A42" s="4">
        <v>59</v>
      </c>
      <c r="B42" s="4" t="s">
        <v>62</v>
      </c>
      <c r="C42" s="533">
        <v>869162</v>
      </c>
      <c r="D42" s="25"/>
    </row>
    <row r="43" spans="1:4" x14ac:dyDescent="0.3">
      <c r="A43" s="4">
        <v>61</v>
      </c>
      <c r="B43" s="4" t="s">
        <v>64</v>
      </c>
      <c r="C43" s="533">
        <v>756118</v>
      </c>
      <c r="D43" s="25"/>
    </row>
    <row r="44" spans="1:4" x14ac:dyDescent="0.3">
      <c r="A44" s="4">
        <v>63</v>
      </c>
      <c r="B44" s="4" t="s">
        <v>66</v>
      </c>
      <c r="C44" s="533">
        <v>967436</v>
      </c>
      <c r="D44" s="25"/>
    </row>
    <row r="45" spans="1:4" x14ac:dyDescent="0.3">
      <c r="A45" s="4">
        <v>65</v>
      </c>
      <c r="B45" s="4" t="s">
        <v>68</v>
      </c>
      <c r="C45" s="533">
        <v>789165</v>
      </c>
      <c r="D45" s="25"/>
    </row>
    <row r="46" spans="1:4" x14ac:dyDescent="0.3">
      <c r="A46" s="4">
        <v>66</v>
      </c>
      <c r="B46" s="4" t="s">
        <v>69</v>
      </c>
      <c r="C46" s="533">
        <v>956563</v>
      </c>
      <c r="D46" s="25"/>
    </row>
    <row r="47" spans="1:4" x14ac:dyDescent="0.3">
      <c r="A47" s="4">
        <v>70</v>
      </c>
      <c r="B47" s="4" t="s">
        <v>73</v>
      </c>
      <c r="C47" s="533">
        <v>780262</v>
      </c>
      <c r="D47" s="25"/>
    </row>
    <row r="48" spans="1:4" x14ac:dyDescent="0.3">
      <c r="A48" s="4">
        <v>71</v>
      </c>
      <c r="B48" s="4" t="s">
        <v>74</v>
      </c>
      <c r="C48" s="533">
        <v>718408</v>
      </c>
      <c r="D48" s="25"/>
    </row>
    <row r="49" spans="1:4" x14ac:dyDescent="0.3">
      <c r="A49" s="4">
        <v>72</v>
      </c>
      <c r="B49" s="4" t="s">
        <v>75</v>
      </c>
      <c r="C49" s="533">
        <v>945895</v>
      </c>
      <c r="D49" s="25"/>
    </row>
    <row r="50" spans="1:4" x14ac:dyDescent="0.3">
      <c r="A50" s="4">
        <v>75</v>
      </c>
      <c r="B50" s="4" t="s">
        <v>78</v>
      </c>
      <c r="C50" s="533">
        <v>739604</v>
      </c>
      <c r="D50" s="25"/>
    </row>
    <row r="51" spans="1:4" x14ac:dyDescent="0.3">
      <c r="A51" s="4">
        <v>77</v>
      </c>
      <c r="B51" s="4" t="s">
        <v>80</v>
      </c>
      <c r="C51" s="533">
        <v>687017</v>
      </c>
      <c r="D51" s="25"/>
    </row>
    <row r="52" spans="1:4" x14ac:dyDescent="0.3">
      <c r="A52" s="4">
        <v>85</v>
      </c>
      <c r="B52" s="4" t="s">
        <v>88</v>
      </c>
      <c r="C52" s="533">
        <v>566718</v>
      </c>
      <c r="D52" s="25"/>
    </row>
    <row r="53" spans="1:4" x14ac:dyDescent="0.3">
      <c r="A53" s="4">
        <v>89</v>
      </c>
      <c r="B53" s="4" t="s">
        <v>92</v>
      </c>
      <c r="C53" s="533">
        <v>741984</v>
      </c>
      <c r="D53" s="25"/>
    </row>
    <row r="54" spans="1:4" x14ac:dyDescent="0.3">
      <c r="A54" s="4">
        <v>91</v>
      </c>
      <c r="B54" s="4" t="s">
        <v>94</v>
      </c>
      <c r="C54" s="533">
        <v>778848</v>
      </c>
      <c r="D54" s="25"/>
    </row>
    <row r="55" spans="1:4" x14ac:dyDescent="0.3">
      <c r="A55" s="4">
        <v>92</v>
      </c>
      <c r="B55" s="4" t="s">
        <v>95</v>
      </c>
      <c r="C55" s="533">
        <v>935838</v>
      </c>
      <c r="D55" s="25"/>
    </row>
    <row r="56" spans="1:4" x14ac:dyDescent="0.3">
      <c r="A56" s="4">
        <v>93</v>
      </c>
      <c r="B56" s="4" t="s">
        <v>96</v>
      </c>
      <c r="C56" s="533">
        <v>517062</v>
      </c>
      <c r="D56" s="25"/>
    </row>
    <row r="57" spans="1:4" x14ac:dyDescent="0.3">
      <c r="A57" s="4">
        <v>94</v>
      </c>
      <c r="B57" s="4" t="s">
        <v>97</v>
      </c>
      <c r="C57" s="533">
        <v>591379</v>
      </c>
      <c r="D57" s="25"/>
    </row>
    <row r="58" spans="1:4" x14ac:dyDescent="0.3">
      <c r="A58" s="4">
        <v>95</v>
      </c>
      <c r="B58" s="4" t="s">
        <v>98</v>
      </c>
      <c r="C58" s="533">
        <v>750130</v>
      </c>
      <c r="D58" s="25"/>
    </row>
    <row r="59" spans="1:4" x14ac:dyDescent="0.3">
      <c r="A59" s="4">
        <v>96</v>
      </c>
      <c r="B59" s="4" t="s">
        <v>99</v>
      </c>
      <c r="C59" s="533">
        <v>872106</v>
      </c>
      <c r="D59" s="25"/>
    </row>
    <row r="60" spans="1:4" x14ac:dyDescent="0.3">
      <c r="A60" s="4">
        <v>97</v>
      </c>
      <c r="B60" s="4" t="s">
        <v>100</v>
      </c>
      <c r="C60" s="533">
        <v>984773</v>
      </c>
      <c r="D60" s="25"/>
    </row>
    <row r="61" spans="1:4" x14ac:dyDescent="0.3">
      <c r="A61" s="4">
        <v>98</v>
      </c>
      <c r="B61" s="4" t="s">
        <v>101</v>
      </c>
      <c r="C61" s="533">
        <v>647685</v>
      </c>
      <c r="D61" s="25"/>
    </row>
    <row r="62" spans="1:4" x14ac:dyDescent="0.3">
      <c r="A62" s="4">
        <v>99</v>
      </c>
      <c r="B62" s="4" t="s">
        <v>102</v>
      </c>
      <c r="C62" s="533">
        <v>857314</v>
      </c>
      <c r="D62" s="25"/>
    </row>
    <row r="63" spans="1:4" x14ac:dyDescent="0.3">
      <c r="A63" s="4">
        <v>100</v>
      </c>
      <c r="B63" s="4" t="s">
        <v>103</v>
      </c>
      <c r="C63" s="533">
        <v>819762</v>
      </c>
      <c r="D63" s="25"/>
    </row>
    <row r="64" spans="1:4" x14ac:dyDescent="0.3">
      <c r="A64" s="4">
        <v>101</v>
      </c>
      <c r="B64" s="4" t="s">
        <v>104</v>
      </c>
      <c r="C64" s="533">
        <v>761524</v>
      </c>
      <c r="D64" s="25"/>
    </row>
    <row r="65" spans="1:4" x14ac:dyDescent="0.3">
      <c r="A65" s="4">
        <v>104</v>
      </c>
      <c r="B65" s="4" t="s">
        <v>107</v>
      </c>
      <c r="C65" s="533">
        <v>524822</v>
      </c>
      <c r="D65" s="25"/>
    </row>
    <row r="66" spans="1:4" x14ac:dyDescent="0.3">
      <c r="A66" s="4">
        <v>105</v>
      </c>
      <c r="B66" s="4" t="s">
        <v>108</v>
      </c>
      <c r="C66" s="533">
        <v>999173</v>
      </c>
      <c r="D66" s="25"/>
    </row>
    <row r="67" spans="1:4" x14ac:dyDescent="0.3">
      <c r="A67" s="4">
        <v>106</v>
      </c>
      <c r="B67" s="4" t="s">
        <v>109</v>
      </c>
      <c r="C67" s="533">
        <v>703937</v>
      </c>
      <c r="D67" s="25"/>
    </row>
    <row r="68" spans="1:4" x14ac:dyDescent="0.3">
      <c r="A68" s="4">
        <v>107</v>
      </c>
      <c r="B68" s="4" t="s">
        <v>110</v>
      </c>
      <c r="C68" s="533">
        <v>669382</v>
      </c>
      <c r="D68" s="25"/>
    </row>
    <row r="69" spans="1:4" x14ac:dyDescent="0.3">
      <c r="A69" s="4">
        <v>108</v>
      </c>
      <c r="B69" s="4" t="s">
        <v>111</v>
      </c>
      <c r="C69" s="533">
        <v>702094</v>
      </c>
      <c r="D69" s="25"/>
    </row>
    <row r="70" spans="1:4" x14ac:dyDescent="0.3">
      <c r="A70" s="4">
        <v>110</v>
      </c>
      <c r="B70" s="4" t="s">
        <v>113</v>
      </c>
      <c r="C70" s="533">
        <v>715681</v>
      </c>
      <c r="D70" s="25"/>
    </row>
    <row r="71" spans="1:4" x14ac:dyDescent="0.3">
      <c r="A71" s="4">
        <v>111</v>
      </c>
      <c r="B71" s="4" t="s">
        <v>114</v>
      </c>
      <c r="C71" s="533">
        <v>584118</v>
      </c>
      <c r="D71" s="25"/>
    </row>
    <row r="72" spans="1:4" x14ac:dyDescent="0.3">
      <c r="A72" s="4">
        <v>112</v>
      </c>
      <c r="B72" s="4" t="s">
        <v>115</v>
      </c>
      <c r="C72" s="533">
        <v>701310</v>
      </c>
      <c r="D72" s="25"/>
    </row>
    <row r="73" spans="1:4" x14ac:dyDescent="0.3">
      <c r="A73" s="4">
        <v>116</v>
      </c>
      <c r="B73" s="4" t="s">
        <v>119</v>
      </c>
      <c r="C73" s="533">
        <v>734144</v>
      </c>
      <c r="D73" s="25"/>
    </row>
    <row r="74" spans="1:4" x14ac:dyDescent="0.3">
      <c r="A74" s="4">
        <v>119</v>
      </c>
      <c r="B74" s="4" t="s">
        <v>122</v>
      </c>
      <c r="C74" s="533">
        <v>687685</v>
      </c>
      <c r="D74" s="25"/>
    </row>
    <row r="75" spans="1:4" x14ac:dyDescent="0.3">
      <c r="A75" s="4">
        <v>120</v>
      </c>
      <c r="B75" s="4" t="s">
        <v>123</v>
      </c>
      <c r="C75" s="533">
        <v>950827</v>
      </c>
      <c r="D75" s="25"/>
    </row>
    <row r="76" spans="1:4" x14ac:dyDescent="0.3">
      <c r="A76" s="4">
        <v>121</v>
      </c>
      <c r="B76" s="4" t="s">
        <v>124</v>
      </c>
      <c r="C76" s="533">
        <v>894008</v>
      </c>
      <c r="D76" s="25"/>
    </row>
    <row r="77" spans="1:4" x14ac:dyDescent="0.3">
      <c r="A77" s="4">
        <v>122</v>
      </c>
      <c r="B77" s="4" t="s">
        <v>125</v>
      </c>
      <c r="C77" s="533">
        <v>742183</v>
      </c>
      <c r="D77" s="25"/>
    </row>
    <row r="78" spans="1:4" x14ac:dyDescent="0.3">
      <c r="A78" s="4">
        <v>130</v>
      </c>
      <c r="B78" s="4" t="s">
        <v>133</v>
      </c>
      <c r="C78" s="533">
        <v>621402</v>
      </c>
      <c r="D78" s="25"/>
    </row>
    <row r="79" spans="1:4" x14ac:dyDescent="0.3">
      <c r="A79" s="4">
        <v>133</v>
      </c>
      <c r="B79" s="4" t="s">
        <v>136</v>
      </c>
      <c r="C79" s="533">
        <v>707304</v>
      </c>
      <c r="D79" s="25"/>
    </row>
    <row r="80" spans="1:4" x14ac:dyDescent="0.3">
      <c r="A80" s="4">
        <v>134</v>
      </c>
      <c r="B80" s="4" t="s">
        <v>137</v>
      </c>
      <c r="C80" s="533">
        <v>946733</v>
      </c>
      <c r="D80" s="25"/>
    </row>
    <row r="81" spans="1:4" x14ac:dyDescent="0.3">
      <c r="A81" s="4">
        <v>136</v>
      </c>
      <c r="B81" s="4" t="s">
        <v>139</v>
      </c>
      <c r="C81" s="533">
        <v>665950</v>
      </c>
      <c r="D81" s="25"/>
    </row>
    <row r="82" spans="1:4" x14ac:dyDescent="0.3">
      <c r="A82" s="4">
        <v>143</v>
      </c>
      <c r="B82" s="4" t="s">
        <v>146</v>
      </c>
      <c r="C82" s="533">
        <v>682787</v>
      </c>
      <c r="D82" s="25"/>
    </row>
    <row r="83" spans="1:4" x14ac:dyDescent="0.3">
      <c r="A83" s="4">
        <v>144</v>
      </c>
      <c r="B83" s="4" t="s">
        <v>147</v>
      </c>
      <c r="C83" s="533">
        <v>801195</v>
      </c>
      <c r="D83" s="25"/>
    </row>
    <row r="84" spans="1:4" x14ac:dyDescent="0.3">
      <c r="A84" s="4">
        <v>146</v>
      </c>
      <c r="B84" s="4" t="s">
        <v>149</v>
      </c>
      <c r="C84" s="533">
        <v>741240</v>
      </c>
      <c r="D84" s="25"/>
    </row>
    <row r="85" spans="1:4" x14ac:dyDescent="0.3">
      <c r="A85" s="4">
        <v>148</v>
      </c>
      <c r="B85" s="4" t="s">
        <v>151</v>
      </c>
      <c r="C85" s="533">
        <v>596316</v>
      </c>
      <c r="D85" s="25"/>
    </row>
    <row r="86" spans="1:4" x14ac:dyDescent="0.3">
      <c r="A86" s="4">
        <v>149</v>
      </c>
      <c r="B86" s="4" t="s">
        <v>152</v>
      </c>
      <c r="C86" s="533">
        <v>885873</v>
      </c>
      <c r="D86" s="25"/>
    </row>
    <row r="87" spans="1:4" x14ac:dyDescent="0.3">
      <c r="A87" s="4">
        <v>2</v>
      </c>
      <c r="B87" s="4" t="s">
        <v>5</v>
      </c>
      <c r="C87" s="533">
        <v>372731</v>
      </c>
      <c r="D87" s="25"/>
    </row>
    <row r="88" spans="1:4" x14ac:dyDescent="0.3">
      <c r="A88" s="4">
        <v>4</v>
      </c>
      <c r="B88" s="4" t="s">
        <v>7</v>
      </c>
      <c r="C88" s="533">
        <v>301988</v>
      </c>
      <c r="D88" s="25"/>
    </row>
    <row r="89" spans="1:4" x14ac:dyDescent="0.3">
      <c r="A89" s="4">
        <v>5</v>
      </c>
      <c r="B89" s="4" t="s">
        <v>8</v>
      </c>
      <c r="C89" s="533">
        <v>251998</v>
      </c>
      <c r="D89" s="25"/>
    </row>
    <row r="90" spans="1:4" x14ac:dyDescent="0.3">
      <c r="A90" s="4">
        <v>8</v>
      </c>
      <c r="B90" s="4" t="s">
        <v>11</v>
      </c>
      <c r="C90" s="533">
        <v>442571</v>
      </c>
      <c r="D90" s="25"/>
    </row>
    <row r="91" spans="1:4" x14ac:dyDescent="0.3">
      <c r="A91" s="4">
        <v>10</v>
      </c>
      <c r="B91" s="4" t="s">
        <v>13</v>
      </c>
      <c r="C91" s="533">
        <v>428411</v>
      </c>
      <c r="D91" s="25"/>
    </row>
    <row r="92" spans="1:4" x14ac:dyDescent="0.3">
      <c r="A92" s="4">
        <v>15</v>
      </c>
      <c r="B92" s="4" t="s">
        <v>18</v>
      </c>
      <c r="C92" s="533">
        <v>422169</v>
      </c>
      <c r="D92" s="25"/>
    </row>
    <row r="93" spans="1:4" x14ac:dyDescent="0.3">
      <c r="A93" s="4">
        <v>16</v>
      </c>
      <c r="B93" s="4" t="s">
        <v>19</v>
      </c>
      <c r="C93" s="533">
        <v>127520</v>
      </c>
      <c r="D93" s="25"/>
    </row>
    <row r="94" spans="1:4" x14ac:dyDescent="0.3">
      <c r="A94" s="4">
        <v>19</v>
      </c>
      <c r="B94" s="4" t="s">
        <v>22</v>
      </c>
      <c r="C94" s="533">
        <v>283471</v>
      </c>
      <c r="D94" s="25"/>
    </row>
    <row r="95" spans="1:4" x14ac:dyDescent="0.3">
      <c r="A95" s="4">
        <v>20</v>
      </c>
      <c r="B95" s="4" t="s">
        <v>23</v>
      </c>
      <c r="C95" s="533">
        <v>255420</v>
      </c>
      <c r="D95" s="25"/>
    </row>
    <row r="96" spans="1:4" x14ac:dyDescent="0.3">
      <c r="A96" s="4">
        <v>22</v>
      </c>
      <c r="B96" s="4" t="s">
        <v>25</v>
      </c>
      <c r="C96" s="533">
        <v>346749</v>
      </c>
      <c r="D96" s="25"/>
    </row>
    <row r="97" spans="1:4" x14ac:dyDescent="0.3">
      <c r="A97" s="4">
        <v>23</v>
      </c>
      <c r="B97" s="4" t="s">
        <v>26</v>
      </c>
      <c r="C97" s="533">
        <v>205353</v>
      </c>
      <c r="D97" s="25"/>
    </row>
    <row r="98" spans="1:4" x14ac:dyDescent="0.3">
      <c r="A98" s="4">
        <v>26</v>
      </c>
      <c r="B98" s="4" t="s">
        <v>29</v>
      </c>
      <c r="C98" s="533">
        <v>201566</v>
      </c>
      <c r="D98" s="25"/>
    </row>
    <row r="99" spans="1:4" x14ac:dyDescent="0.3">
      <c r="A99" s="4">
        <v>28</v>
      </c>
      <c r="B99" s="4" t="s">
        <v>31</v>
      </c>
      <c r="C99" s="533">
        <v>348300</v>
      </c>
      <c r="D99" s="25"/>
    </row>
    <row r="100" spans="1:4" x14ac:dyDescent="0.3">
      <c r="A100" s="4">
        <v>29</v>
      </c>
      <c r="B100" s="4" t="s">
        <v>32</v>
      </c>
      <c r="C100" s="533">
        <v>451114</v>
      </c>
      <c r="D100" s="25"/>
    </row>
    <row r="101" spans="1:4" x14ac:dyDescent="0.3">
      <c r="A101" s="4">
        <v>30</v>
      </c>
      <c r="B101" s="4" t="s">
        <v>33</v>
      </c>
      <c r="C101" s="533">
        <v>358483</v>
      </c>
      <c r="D101" s="25"/>
    </row>
    <row r="102" spans="1:4" x14ac:dyDescent="0.3">
      <c r="A102" s="4">
        <v>33</v>
      </c>
      <c r="B102" s="4" t="s">
        <v>36</v>
      </c>
      <c r="C102" s="533">
        <v>268165</v>
      </c>
      <c r="D102" s="25"/>
    </row>
    <row r="103" spans="1:4" x14ac:dyDescent="0.3">
      <c r="A103" s="4">
        <v>34</v>
      </c>
      <c r="B103" s="4" t="s">
        <v>37</v>
      </c>
      <c r="C103" s="533">
        <v>374166</v>
      </c>
      <c r="D103" s="25"/>
    </row>
    <row r="104" spans="1:4" x14ac:dyDescent="0.3">
      <c r="A104" s="4">
        <v>39</v>
      </c>
      <c r="B104" s="4" t="s">
        <v>42</v>
      </c>
      <c r="C104" s="533">
        <v>430979</v>
      </c>
      <c r="D104" s="25"/>
    </row>
    <row r="105" spans="1:4" x14ac:dyDescent="0.3">
      <c r="A105" s="4">
        <v>40</v>
      </c>
      <c r="B105" s="4" t="s">
        <v>43</v>
      </c>
      <c r="C105" s="533">
        <v>307612</v>
      </c>
      <c r="D105" s="25"/>
    </row>
    <row r="106" spans="1:4" x14ac:dyDescent="0.3">
      <c r="A106" s="4">
        <v>42</v>
      </c>
      <c r="B106" s="4" t="s">
        <v>45</v>
      </c>
      <c r="C106" s="533">
        <v>300556</v>
      </c>
      <c r="D106" s="25"/>
    </row>
    <row r="107" spans="1:4" x14ac:dyDescent="0.3">
      <c r="A107" s="4">
        <v>43</v>
      </c>
      <c r="B107" s="4" t="s">
        <v>46</v>
      </c>
      <c r="C107" s="533">
        <v>405659</v>
      </c>
      <c r="D107" s="25"/>
    </row>
    <row r="108" spans="1:4" x14ac:dyDescent="0.3">
      <c r="A108" s="4">
        <v>46</v>
      </c>
      <c r="B108" s="4" t="s">
        <v>49</v>
      </c>
      <c r="C108" s="533">
        <v>419776</v>
      </c>
      <c r="D108" s="25"/>
    </row>
    <row r="109" spans="1:4" x14ac:dyDescent="0.3">
      <c r="A109" s="4">
        <v>47</v>
      </c>
      <c r="B109" s="4" t="s">
        <v>50</v>
      </c>
      <c r="C109" s="533">
        <v>321057</v>
      </c>
      <c r="D109" s="25"/>
    </row>
    <row r="110" spans="1:4" x14ac:dyDescent="0.3">
      <c r="A110" s="4">
        <v>53</v>
      </c>
      <c r="B110" s="4" t="s">
        <v>56</v>
      </c>
      <c r="C110" s="533">
        <v>483783</v>
      </c>
      <c r="D110" s="25"/>
    </row>
    <row r="111" spans="1:4" x14ac:dyDescent="0.3">
      <c r="A111" s="4">
        <v>55</v>
      </c>
      <c r="B111" s="4" t="s">
        <v>58</v>
      </c>
      <c r="C111" s="533">
        <v>269034</v>
      </c>
      <c r="D111" s="25"/>
    </row>
    <row r="112" spans="1:4" x14ac:dyDescent="0.3">
      <c r="A112" s="4">
        <v>57</v>
      </c>
      <c r="B112" s="4" t="s">
        <v>60</v>
      </c>
      <c r="C112" s="533">
        <v>142027</v>
      </c>
      <c r="D112" s="25"/>
    </row>
    <row r="113" spans="1:4" x14ac:dyDescent="0.3">
      <c r="A113" s="4">
        <v>60</v>
      </c>
      <c r="B113" s="4" t="s">
        <v>63</v>
      </c>
      <c r="C113" s="533">
        <v>374912</v>
      </c>
      <c r="D113" s="25"/>
    </row>
    <row r="114" spans="1:4" x14ac:dyDescent="0.3">
      <c r="A114" s="4">
        <v>62</v>
      </c>
      <c r="B114" s="4" t="s">
        <v>65</v>
      </c>
      <c r="C114" s="533">
        <v>301019</v>
      </c>
      <c r="D114" s="25"/>
    </row>
    <row r="115" spans="1:4" x14ac:dyDescent="0.3">
      <c r="A115" s="4">
        <v>64</v>
      </c>
      <c r="B115" s="4" t="s">
        <v>67</v>
      </c>
      <c r="C115" s="533">
        <v>486923</v>
      </c>
      <c r="D115" s="25"/>
    </row>
    <row r="116" spans="1:4" x14ac:dyDescent="0.3">
      <c r="A116" s="4">
        <v>67</v>
      </c>
      <c r="B116" s="4" t="s">
        <v>70</v>
      </c>
      <c r="C116" s="533">
        <v>498326</v>
      </c>
      <c r="D116" s="25"/>
    </row>
    <row r="117" spans="1:4" x14ac:dyDescent="0.3">
      <c r="A117" s="4">
        <v>68</v>
      </c>
      <c r="B117" s="4" t="s">
        <v>71</v>
      </c>
      <c r="C117" s="533">
        <v>170761</v>
      </c>
      <c r="D117" s="25"/>
    </row>
    <row r="118" spans="1:4" x14ac:dyDescent="0.3">
      <c r="A118" s="4">
        <v>69</v>
      </c>
      <c r="B118" s="4" t="s">
        <v>72</v>
      </c>
      <c r="C118" s="533">
        <v>139989</v>
      </c>
      <c r="D118" s="25"/>
    </row>
    <row r="119" spans="1:4" x14ac:dyDescent="0.3">
      <c r="A119" s="4">
        <v>73</v>
      </c>
      <c r="B119" s="4" t="s">
        <v>76</v>
      </c>
      <c r="C119" s="533">
        <v>494860</v>
      </c>
      <c r="D119" s="25"/>
    </row>
    <row r="120" spans="1:4" x14ac:dyDescent="0.3">
      <c r="A120" s="4">
        <v>74</v>
      </c>
      <c r="B120" s="4" t="s">
        <v>77</v>
      </c>
      <c r="C120" s="533">
        <v>499457</v>
      </c>
      <c r="D120" s="25"/>
    </row>
    <row r="121" spans="1:4" x14ac:dyDescent="0.3">
      <c r="A121" s="4">
        <v>76</v>
      </c>
      <c r="B121" s="4" t="s">
        <v>79</v>
      </c>
      <c r="C121" s="533">
        <v>193578</v>
      </c>
      <c r="D121" s="25"/>
    </row>
    <row r="122" spans="1:4" x14ac:dyDescent="0.3">
      <c r="A122" s="4">
        <v>78</v>
      </c>
      <c r="B122" s="4" t="s">
        <v>81</v>
      </c>
      <c r="C122" s="533">
        <v>149391</v>
      </c>
      <c r="D122" s="25"/>
    </row>
    <row r="123" spans="1:4" x14ac:dyDescent="0.3">
      <c r="A123" s="4">
        <v>79</v>
      </c>
      <c r="B123" s="4" t="s">
        <v>82</v>
      </c>
      <c r="C123" s="533">
        <v>154326</v>
      </c>
      <c r="D123" s="25"/>
    </row>
    <row r="124" spans="1:4" x14ac:dyDescent="0.3">
      <c r="A124" s="4">
        <v>80</v>
      </c>
      <c r="B124" s="4" t="s">
        <v>83</v>
      </c>
      <c r="C124" s="533">
        <v>264160</v>
      </c>
      <c r="D124" s="25"/>
    </row>
    <row r="125" spans="1:4" x14ac:dyDescent="0.3">
      <c r="A125" s="4">
        <v>81</v>
      </c>
      <c r="B125" s="4" t="s">
        <v>84</v>
      </c>
      <c r="C125" s="533">
        <v>212358</v>
      </c>
      <c r="D125" s="25"/>
    </row>
    <row r="126" spans="1:4" x14ac:dyDescent="0.3">
      <c r="A126" s="4">
        <v>82</v>
      </c>
      <c r="B126" s="4" t="s">
        <v>85</v>
      </c>
      <c r="C126" s="533">
        <v>310246</v>
      </c>
      <c r="D126" s="25"/>
    </row>
    <row r="127" spans="1:4" x14ac:dyDescent="0.3">
      <c r="A127" s="4">
        <v>83</v>
      </c>
      <c r="B127" s="4" t="s">
        <v>86</v>
      </c>
      <c r="C127" s="533">
        <v>489098</v>
      </c>
      <c r="D127" s="25"/>
    </row>
    <row r="128" spans="1:4" x14ac:dyDescent="0.3">
      <c r="A128" s="4">
        <v>84</v>
      </c>
      <c r="B128" s="4" t="s">
        <v>87</v>
      </c>
      <c r="C128" s="533">
        <v>377899</v>
      </c>
      <c r="D128" s="25"/>
    </row>
    <row r="129" spans="1:4" x14ac:dyDescent="0.3">
      <c r="A129" s="4">
        <v>86</v>
      </c>
      <c r="B129" s="4" t="s">
        <v>89</v>
      </c>
      <c r="C129" s="533">
        <v>255226</v>
      </c>
      <c r="D129" s="25"/>
    </row>
    <row r="130" spans="1:4" x14ac:dyDescent="0.3">
      <c r="A130" s="4">
        <v>87</v>
      </c>
      <c r="B130" s="4" t="s">
        <v>90</v>
      </c>
      <c r="C130" s="533">
        <v>127133</v>
      </c>
      <c r="D130" s="25"/>
    </row>
    <row r="131" spans="1:4" x14ac:dyDescent="0.3">
      <c r="A131" s="4">
        <v>88</v>
      </c>
      <c r="B131" s="4" t="s">
        <v>91</v>
      </c>
      <c r="C131" s="533">
        <v>496762</v>
      </c>
      <c r="D131" s="25"/>
    </row>
    <row r="132" spans="1:4" x14ac:dyDescent="0.3">
      <c r="A132" s="4">
        <v>90</v>
      </c>
      <c r="B132" s="4" t="s">
        <v>93</v>
      </c>
      <c r="C132" s="533">
        <v>361297</v>
      </c>
      <c r="D132" s="25"/>
    </row>
    <row r="133" spans="1:4" x14ac:dyDescent="0.3">
      <c r="A133" s="4">
        <v>102</v>
      </c>
      <c r="B133" s="4" t="s">
        <v>105</v>
      </c>
      <c r="C133" s="533">
        <v>433525</v>
      </c>
      <c r="D133" s="25"/>
    </row>
    <row r="134" spans="1:4" x14ac:dyDescent="0.3">
      <c r="A134" s="4">
        <v>103</v>
      </c>
      <c r="B134" s="4" t="s">
        <v>106</v>
      </c>
      <c r="C134" s="533">
        <v>249237</v>
      </c>
      <c r="D134" s="25"/>
    </row>
    <row r="135" spans="1:4" x14ac:dyDescent="0.3">
      <c r="A135" s="4">
        <v>109</v>
      </c>
      <c r="B135" s="4" t="s">
        <v>112</v>
      </c>
      <c r="C135" s="533">
        <v>316897</v>
      </c>
      <c r="D135" s="25"/>
    </row>
    <row r="136" spans="1:4" x14ac:dyDescent="0.3">
      <c r="A136" s="4">
        <v>113</v>
      </c>
      <c r="B136" s="4" t="s">
        <v>116</v>
      </c>
      <c r="C136" s="533">
        <v>426088</v>
      </c>
      <c r="D136" s="25"/>
    </row>
    <row r="137" spans="1:4" x14ac:dyDescent="0.3">
      <c r="A137" s="4">
        <v>114</v>
      </c>
      <c r="B137" s="4" t="s">
        <v>117</v>
      </c>
      <c r="C137" s="533">
        <v>154622</v>
      </c>
      <c r="D137" s="25"/>
    </row>
    <row r="138" spans="1:4" x14ac:dyDescent="0.3">
      <c r="A138" s="4">
        <v>115</v>
      </c>
      <c r="B138" s="4" t="s">
        <v>118</v>
      </c>
      <c r="C138" s="533">
        <v>168610</v>
      </c>
      <c r="D138" s="25"/>
    </row>
    <row r="139" spans="1:4" x14ac:dyDescent="0.3">
      <c r="A139" s="4">
        <v>117</v>
      </c>
      <c r="B139" s="4" t="s">
        <v>120</v>
      </c>
      <c r="C139" s="533">
        <v>329227</v>
      </c>
      <c r="D139" s="25"/>
    </row>
    <row r="140" spans="1:4" x14ac:dyDescent="0.3">
      <c r="A140" s="4">
        <v>118</v>
      </c>
      <c r="B140" s="4" t="s">
        <v>121</v>
      </c>
      <c r="C140" s="533">
        <v>454850</v>
      </c>
      <c r="D140" s="25"/>
    </row>
    <row r="141" spans="1:4" x14ac:dyDescent="0.3">
      <c r="A141" s="4">
        <v>123</v>
      </c>
      <c r="B141" s="4" t="s">
        <v>126</v>
      </c>
      <c r="C141" s="533">
        <v>399679</v>
      </c>
      <c r="D141" s="25"/>
    </row>
    <row r="142" spans="1:4" x14ac:dyDescent="0.3">
      <c r="A142" s="4">
        <v>124</v>
      </c>
      <c r="B142" s="4" t="s">
        <v>127</v>
      </c>
      <c r="C142" s="533">
        <v>212902</v>
      </c>
      <c r="D142" s="25"/>
    </row>
    <row r="143" spans="1:4" x14ac:dyDescent="0.3">
      <c r="A143" s="4">
        <v>125</v>
      </c>
      <c r="B143" s="4" t="s">
        <v>128</v>
      </c>
      <c r="C143" s="533">
        <v>195137</v>
      </c>
      <c r="D143" s="25"/>
    </row>
    <row r="144" spans="1:4" x14ac:dyDescent="0.3">
      <c r="A144" s="4">
        <v>126</v>
      </c>
      <c r="B144" s="4" t="s">
        <v>129</v>
      </c>
      <c r="C144" s="533">
        <v>493942</v>
      </c>
      <c r="D144" s="25"/>
    </row>
    <row r="145" spans="1:4" x14ac:dyDescent="0.3">
      <c r="A145" s="4">
        <v>127</v>
      </c>
      <c r="B145" s="4" t="s">
        <v>130</v>
      </c>
      <c r="C145" s="533">
        <v>187927</v>
      </c>
      <c r="D145" s="25"/>
    </row>
    <row r="146" spans="1:4" x14ac:dyDescent="0.3">
      <c r="A146" s="4">
        <v>128</v>
      </c>
      <c r="B146" s="4" t="s">
        <v>131</v>
      </c>
      <c r="C146" s="533">
        <v>338886</v>
      </c>
      <c r="D146" s="25"/>
    </row>
    <row r="147" spans="1:4" x14ac:dyDescent="0.3">
      <c r="A147" s="4">
        <v>129</v>
      </c>
      <c r="B147" s="4" t="s">
        <v>132</v>
      </c>
      <c r="C147" s="533">
        <v>384531</v>
      </c>
      <c r="D147" s="25"/>
    </row>
    <row r="148" spans="1:4" x14ac:dyDescent="0.3">
      <c r="A148" s="4">
        <v>131</v>
      </c>
      <c r="B148" s="4" t="s">
        <v>134</v>
      </c>
      <c r="C148" s="533">
        <v>141736</v>
      </c>
      <c r="D148" s="25"/>
    </row>
    <row r="149" spans="1:4" x14ac:dyDescent="0.3">
      <c r="A149" s="4">
        <v>132</v>
      </c>
      <c r="B149" s="4" t="s">
        <v>135</v>
      </c>
      <c r="C149" s="533">
        <v>297811</v>
      </c>
      <c r="D149" s="25"/>
    </row>
    <row r="150" spans="1:4" x14ac:dyDescent="0.3">
      <c r="A150" s="4">
        <v>135</v>
      </c>
      <c r="B150" s="4" t="s">
        <v>138</v>
      </c>
      <c r="C150" s="533">
        <v>323369</v>
      </c>
      <c r="D150" s="25"/>
    </row>
    <row r="151" spans="1:4" x14ac:dyDescent="0.3">
      <c r="A151" s="4">
        <v>137</v>
      </c>
      <c r="B151" s="4" t="s">
        <v>140</v>
      </c>
      <c r="C151" s="533">
        <v>153200</v>
      </c>
      <c r="D151" s="25"/>
    </row>
    <row r="152" spans="1:4" x14ac:dyDescent="0.3">
      <c r="A152" s="4">
        <v>138</v>
      </c>
      <c r="B152" s="4" t="s">
        <v>141</v>
      </c>
      <c r="C152" s="533">
        <v>327139</v>
      </c>
      <c r="D152" s="25"/>
    </row>
    <row r="153" spans="1:4" x14ac:dyDescent="0.3">
      <c r="A153" s="4">
        <v>139</v>
      </c>
      <c r="B153" s="4" t="s">
        <v>142</v>
      </c>
      <c r="C153" s="533">
        <v>245071</v>
      </c>
      <c r="D153" s="25"/>
    </row>
    <row r="154" spans="1:4" x14ac:dyDescent="0.3">
      <c r="A154" s="4">
        <v>140</v>
      </c>
      <c r="B154" s="4" t="s">
        <v>143</v>
      </c>
      <c r="C154" s="533">
        <v>450430</v>
      </c>
      <c r="D154" s="25"/>
    </row>
    <row r="155" spans="1:4" x14ac:dyDescent="0.3">
      <c r="A155" s="4">
        <v>141</v>
      </c>
      <c r="B155" s="4" t="s">
        <v>144</v>
      </c>
      <c r="C155" s="533">
        <v>328888</v>
      </c>
      <c r="D155" s="25"/>
    </row>
    <row r="156" spans="1:4" x14ac:dyDescent="0.3">
      <c r="A156" s="4">
        <v>142</v>
      </c>
      <c r="B156" s="4" t="s">
        <v>145</v>
      </c>
      <c r="C156" s="533">
        <v>268241</v>
      </c>
      <c r="D156" s="25"/>
    </row>
    <row r="157" spans="1:4" x14ac:dyDescent="0.3">
      <c r="A157" s="4">
        <v>145</v>
      </c>
      <c r="B157" s="4" t="s">
        <v>148</v>
      </c>
      <c r="C157" s="533">
        <v>294269</v>
      </c>
      <c r="D157" s="25"/>
    </row>
    <row r="158" spans="1:4" x14ac:dyDescent="0.3">
      <c r="A158" s="4">
        <v>147</v>
      </c>
      <c r="B158" s="4" t="s">
        <v>150</v>
      </c>
      <c r="C158" s="533">
        <v>218271</v>
      </c>
      <c r="D158" s="25"/>
    </row>
  </sheetData>
  <sortState ref="A9:C158">
    <sortCondition sortBy="cellColor" ref="C9:C158" dxfId="6"/>
    <sortCondition sortBy="cellColor" ref="C9:C158" dxfId="5"/>
  </sortState>
  <mergeCells count="3">
    <mergeCell ref="A1:G2"/>
    <mergeCell ref="A4:G5"/>
    <mergeCell ref="F8:G8"/>
  </mergeCells>
  <pageMargins left="0.7" right="0.7" top="0.74" bottom="0.53" header="0.3" footer="0.3"/>
  <pageSetup scale="91"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theme="6" tint="0.39997558519241921"/>
  </sheetPr>
  <dimension ref="A1:X1018"/>
  <sheetViews>
    <sheetView showGridLines="0" topLeftCell="G1" zoomScale="69" zoomScaleNormal="69" workbookViewId="0">
      <selection activeCell="A16" sqref="A16:R16"/>
    </sheetView>
  </sheetViews>
  <sheetFormatPr defaultRowHeight="14.4" x14ac:dyDescent="0.3"/>
  <cols>
    <col min="1" max="1" width="9.5546875" bestFit="1" customWidth="1"/>
    <col min="2" max="2" width="12.109375" bestFit="1" customWidth="1"/>
    <col min="3" max="3" width="13.6640625" bestFit="1" customWidth="1"/>
    <col min="4" max="4" width="22.5546875" bestFit="1" customWidth="1"/>
    <col min="5" max="5" width="8.44140625" customWidth="1"/>
    <col min="6" max="6" width="20.109375" bestFit="1" customWidth="1"/>
    <col min="7" max="7" width="18.6640625" bestFit="1" customWidth="1"/>
    <col min="8" max="8" width="30.33203125" bestFit="1" customWidth="1"/>
    <col min="9" max="9" width="56" customWidth="1"/>
    <col min="10" max="10" width="15.5546875" bestFit="1" customWidth="1"/>
    <col min="11" max="11" width="10.88671875" bestFit="1" customWidth="1"/>
    <col min="12" max="12" width="8" customWidth="1"/>
    <col min="13" max="13" width="9.88671875" bestFit="1" customWidth="1"/>
    <col min="14" max="14" width="11.88671875" bestFit="1" customWidth="1"/>
    <col min="15" max="15" width="14.5546875" bestFit="1" customWidth="1"/>
    <col min="16" max="16" width="19.109375" bestFit="1" customWidth="1"/>
    <col min="17" max="17" width="16.33203125" bestFit="1" customWidth="1"/>
    <col min="18" max="18" width="11.6640625" bestFit="1" customWidth="1"/>
    <col min="19" max="19" width="13.6640625" bestFit="1" customWidth="1"/>
    <col min="20" max="20" width="17.109375" bestFit="1" customWidth="1"/>
    <col min="21" max="21" width="11.44140625" bestFit="1" customWidth="1"/>
    <col min="22" max="24" width="10.109375" bestFit="1" customWidth="1"/>
  </cols>
  <sheetData>
    <row r="1" spans="1:24" x14ac:dyDescent="0.3">
      <c r="A1" s="399"/>
      <c r="B1" s="399"/>
      <c r="C1" s="399"/>
      <c r="D1" s="399"/>
      <c r="E1" s="399"/>
      <c r="F1" s="399"/>
      <c r="G1" s="50"/>
      <c r="H1" s="50"/>
    </row>
    <row r="2" spans="1:24" x14ac:dyDescent="0.3">
      <c r="A2" s="400"/>
      <c r="B2" s="400"/>
      <c r="C2" s="400"/>
      <c r="D2" s="400"/>
      <c r="E2" s="400"/>
      <c r="F2" s="400"/>
      <c r="G2" s="56"/>
    </row>
    <row r="3" spans="1:24" x14ac:dyDescent="0.3">
      <c r="A3" s="33"/>
      <c r="B3" s="33"/>
      <c r="C3" s="33"/>
      <c r="D3" s="33"/>
      <c r="E3" s="33"/>
      <c r="F3" s="33"/>
      <c r="G3" s="56"/>
    </row>
    <row r="4" spans="1:24" s="50" customFormat="1" x14ac:dyDescent="0.3">
      <c r="A4" s="56">
        <v>1</v>
      </c>
      <c r="B4" s="33" t="s">
        <v>1999</v>
      </c>
      <c r="C4" s="33"/>
      <c r="D4" s="33"/>
      <c r="E4" s="33"/>
      <c r="F4" s="33"/>
      <c r="G4" s="56"/>
    </row>
    <row r="5" spans="1:24" s="50" customFormat="1" x14ac:dyDescent="0.3">
      <c r="A5" s="56">
        <f>A4+1</f>
        <v>2</v>
      </c>
      <c r="B5" s="33" t="s">
        <v>1997</v>
      </c>
      <c r="C5" s="33"/>
      <c r="D5" s="33"/>
      <c r="E5" s="33"/>
      <c r="F5" s="33"/>
      <c r="G5" s="56"/>
    </row>
    <row r="6" spans="1:24" x14ac:dyDescent="0.3">
      <c r="A6" s="56">
        <f>A5+1</f>
        <v>3</v>
      </c>
      <c r="B6" s="33" t="s">
        <v>1998</v>
      </c>
    </row>
    <row r="7" spans="1:24" x14ac:dyDescent="0.3">
      <c r="A7" s="56">
        <f>A6+1</f>
        <v>4</v>
      </c>
      <c r="B7" s="33" t="s">
        <v>2014</v>
      </c>
    </row>
    <row r="8" spans="1:24" s="50" customFormat="1" x14ac:dyDescent="0.3">
      <c r="A8" s="56"/>
      <c r="B8" s="33" t="s">
        <v>2015</v>
      </c>
    </row>
    <row r="9" spans="1:24" s="50" customFormat="1" x14ac:dyDescent="0.3">
      <c r="A9" s="56"/>
      <c r="B9" s="33" t="s">
        <v>2016</v>
      </c>
    </row>
    <row r="10" spans="1:24" s="50" customFormat="1" x14ac:dyDescent="0.3">
      <c r="A10" s="56"/>
      <c r="B10" s="33"/>
    </row>
    <row r="11" spans="1:24" s="50" customFormat="1" x14ac:dyDescent="0.3">
      <c r="A11" s="298" t="s">
        <v>1904</v>
      </c>
      <c r="B11" s="299" t="s">
        <v>1903</v>
      </c>
      <c r="C11" s="299" t="s">
        <v>1902</v>
      </c>
      <c r="D11" s="300" t="s">
        <v>1901</v>
      </c>
      <c r="E11" s="299" t="s">
        <v>491</v>
      </c>
      <c r="F11" s="300" t="s">
        <v>1900</v>
      </c>
      <c r="G11" s="299" t="s">
        <v>1899</v>
      </c>
      <c r="H11" s="300" t="s">
        <v>1898</v>
      </c>
      <c r="I11" s="299" t="s">
        <v>392</v>
      </c>
      <c r="J11" s="300" t="s">
        <v>1897</v>
      </c>
      <c r="K11" s="299" t="s">
        <v>1896</v>
      </c>
      <c r="L11" s="300" t="s">
        <v>650</v>
      </c>
      <c r="M11" s="299" t="s">
        <v>1895</v>
      </c>
      <c r="N11" s="300" t="s">
        <v>1894</v>
      </c>
      <c r="O11" s="299" t="s">
        <v>1893</v>
      </c>
      <c r="P11" s="300" t="s">
        <v>1892</v>
      </c>
      <c r="Q11" s="299" t="s">
        <v>1891</v>
      </c>
      <c r="R11" s="299" t="s">
        <v>1890</v>
      </c>
    </row>
    <row r="12" spans="1:24" s="50" customFormat="1" x14ac:dyDescent="0.3">
      <c r="A12" s="56"/>
      <c r="B12" s="33"/>
      <c r="O12" s="288" t="s">
        <v>788</v>
      </c>
      <c r="P12" s="276" t="s">
        <v>760</v>
      </c>
    </row>
    <row r="13" spans="1:24" s="50" customFormat="1" x14ac:dyDescent="0.3">
      <c r="A13" s="56"/>
      <c r="B13" s="33"/>
    </row>
    <row r="14" spans="1:24" s="50" customFormat="1" x14ac:dyDescent="0.3">
      <c r="A14" s="56"/>
      <c r="B14" s="33"/>
    </row>
    <row r="16" spans="1:24" x14ac:dyDescent="0.3">
      <c r="A16" s="298" t="s">
        <v>1904</v>
      </c>
      <c r="B16" s="299" t="s">
        <v>1903</v>
      </c>
      <c r="C16" s="299" t="s">
        <v>1902</v>
      </c>
      <c r="D16" s="300" t="s">
        <v>1901</v>
      </c>
      <c r="E16" s="299" t="s">
        <v>491</v>
      </c>
      <c r="F16" s="300" t="s">
        <v>1900</v>
      </c>
      <c r="G16" s="299" t="s">
        <v>1899</v>
      </c>
      <c r="H16" s="300" t="s">
        <v>1898</v>
      </c>
      <c r="I16" s="299" t="s">
        <v>392</v>
      </c>
      <c r="J16" s="300" t="s">
        <v>1897</v>
      </c>
      <c r="K16" s="299" t="s">
        <v>1896</v>
      </c>
      <c r="L16" s="300" t="s">
        <v>650</v>
      </c>
      <c r="M16" s="299" t="s">
        <v>1895</v>
      </c>
      <c r="N16" s="300" t="s">
        <v>1894</v>
      </c>
      <c r="O16" s="299" t="s">
        <v>1893</v>
      </c>
      <c r="P16" s="300" t="s">
        <v>1892</v>
      </c>
      <c r="Q16" s="299" t="s">
        <v>1891</v>
      </c>
      <c r="R16" s="299" t="s">
        <v>1890</v>
      </c>
      <c r="S16" s="50"/>
      <c r="T16" s="50"/>
      <c r="U16" s="50"/>
      <c r="V16" s="50"/>
      <c r="W16" s="50"/>
      <c r="X16" s="50"/>
    </row>
    <row r="17" spans="1:24" hidden="1" x14ac:dyDescent="0.3">
      <c r="A17" s="272">
        <v>1119</v>
      </c>
      <c r="B17" s="535">
        <v>42814</v>
      </c>
      <c r="C17" s="284" t="s">
        <v>590</v>
      </c>
      <c r="D17" s="273" t="s">
        <v>1812</v>
      </c>
      <c r="E17" s="286" t="s">
        <v>405</v>
      </c>
      <c r="F17" s="273" t="s">
        <v>790</v>
      </c>
      <c r="G17" s="288" t="s">
        <v>770</v>
      </c>
      <c r="H17" s="273" t="s">
        <v>769</v>
      </c>
      <c r="I17" s="290" t="s">
        <v>1658</v>
      </c>
      <c r="J17" s="274">
        <v>48</v>
      </c>
      <c r="K17" s="292">
        <v>30060</v>
      </c>
      <c r="L17" s="274">
        <v>1442880</v>
      </c>
      <c r="M17" s="294">
        <v>0.04</v>
      </c>
      <c r="N17" s="275">
        <v>1385164.8</v>
      </c>
      <c r="O17" s="288" t="s">
        <v>834</v>
      </c>
      <c r="P17" s="276" t="s">
        <v>798</v>
      </c>
      <c r="Q17" s="296" t="s">
        <v>1932</v>
      </c>
      <c r="R17" s="296" t="s">
        <v>1937</v>
      </c>
      <c r="S17" s="50"/>
      <c r="T17" s="50"/>
      <c r="U17" s="50"/>
      <c r="V17" s="50"/>
      <c r="W17" s="50"/>
      <c r="X17" s="50"/>
    </row>
    <row r="18" spans="1:24" hidden="1" x14ac:dyDescent="0.3">
      <c r="A18" s="272">
        <v>1136</v>
      </c>
      <c r="B18" s="535">
        <v>42818</v>
      </c>
      <c r="C18" s="284" t="s">
        <v>590</v>
      </c>
      <c r="D18" s="273" t="s">
        <v>1801</v>
      </c>
      <c r="E18" s="286" t="s">
        <v>405</v>
      </c>
      <c r="F18" s="273" t="s">
        <v>778</v>
      </c>
      <c r="G18" s="288" t="s">
        <v>770</v>
      </c>
      <c r="H18" s="273" t="s">
        <v>769</v>
      </c>
      <c r="I18" s="290" t="s">
        <v>1658</v>
      </c>
      <c r="J18" s="274">
        <v>47</v>
      </c>
      <c r="K18" s="292">
        <v>30060</v>
      </c>
      <c r="L18" s="274">
        <v>1412820</v>
      </c>
      <c r="M18" s="294">
        <v>0.06</v>
      </c>
      <c r="N18" s="275">
        <v>1328050.8</v>
      </c>
      <c r="O18" s="288" t="s">
        <v>782</v>
      </c>
      <c r="P18" s="276" t="s">
        <v>767</v>
      </c>
      <c r="Q18" s="296" t="s">
        <v>1932</v>
      </c>
      <c r="R18" s="296" t="s">
        <v>1933</v>
      </c>
      <c r="S18" s="50"/>
      <c r="T18" s="50"/>
      <c r="U18" s="50"/>
      <c r="V18" s="50"/>
      <c r="W18" s="50"/>
      <c r="X18" s="50"/>
    </row>
    <row r="19" spans="1:24" hidden="1" x14ac:dyDescent="0.3">
      <c r="A19" s="272">
        <v>1914</v>
      </c>
      <c r="B19" s="535">
        <v>42947</v>
      </c>
      <c r="C19" s="284" t="s">
        <v>593</v>
      </c>
      <c r="D19" s="273" t="s">
        <v>932</v>
      </c>
      <c r="E19" s="286" t="s">
        <v>405</v>
      </c>
      <c r="F19" s="273" t="s">
        <v>765</v>
      </c>
      <c r="G19" s="288" t="s">
        <v>770</v>
      </c>
      <c r="H19" s="273" t="s">
        <v>777</v>
      </c>
      <c r="I19" s="290" t="s">
        <v>933</v>
      </c>
      <c r="J19" s="274">
        <v>39</v>
      </c>
      <c r="K19" s="292">
        <v>25080</v>
      </c>
      <c r="L19" s="274">
        <v>978120</v>
      </c>
      <c r="M19" s="294">
        <v>0.02</v>
      </c>
      <c r="N19" s="275">
        <v>958557.6</v>
      </c>
      <c r="O19" s="288" t="s">
        <v>834</v>
      </c>
      <c r="P19" s="276" t="s">
        <v>798</v>
      </c>
      <c r="Q19" s="296" t="s">
        <v>1932</v>
      </c>
      <c r="R19" s="296" t="s">
        <v>1937</v>
      </c>
      <c r="S19" s="50"/>
      <c r="T19" s="50"/>
      <c r="U19" s="50"/>
      <c r="V19" s="50"/>
      <c r="W19" s="50"/>
      <c r="X19" s="50"/>
    </row>
    <row r="20" spans="1:24" x14ac:dyDescent="0.3">
      <c r="A20" s="272">
        <v>1320</v>
      </c>
      <c r="B20" s="535">
        <v>42852</v>
      </c>
      <c r="C20" s="284" t="s">
        <v>591</v>
      </c>
      <c r="D20" s="273" t="s">
        <v>1599</v>
      </c>
      <c r="E20" s="286" t="s">
        <v>395</v>
      </c>
      <c r="F20" s="273" t="s">
        <v>765</v>
      </c>
      <c r="G20" s="288" t="s">
        <v>770</v>
      </c>
      <c r="H20" s="273" t="s">
        <v>777</v>
      </c>
      <c r="I20" s="290" t="s">
        <v>1217</v>
      </c>
      <c r="J20" s="274">
        <v>43</v>
      </c>
      <c r="K20" s="292">
        <v>22620</v>
      </c>
      <c r="L20" s="274">
        <v>972660</v>
      </c>
      <c r="M20" s="294">
        <v>0.02</v>
      </c>
      <c r="N20" s="275">
        <v>953206.8</v>
      </c>
      <c r="O20" s="288" t="s">
        <v>788</v>
      </c>
      <c r="P20" s="276" t="s">
        <v>760</v>
      </c>
      <c r="Q20" s="296" t="s">
        <v>1936</v>
      </c>
      <c r="R20" s="296" t="s">
        <v>1937</v>
      </c>
      <c r="S20" s="50"/>
      <c r="T20" s="50"/>
      <c r="U20" s="50"/>
      <c r="V20" s="50"/>
      <c r="W20" s="50"/>
      <c r="X20" s="50"/>
    </row>
    <row r="21" spans="1:24" hidden="1" x14ac:dyDescent="0.3">
      <c r="A21" s="272">
        <v>1302</v>
      </c>
      <c r="B21" s="535">
        <v>42848</v>
      </c>
      <c r="C21" s="284" t="s">
        <v>591</v>
      </c>
      <c r="D21" s="273" t="s">
        <v>1657</v>
      </c>
      <c r="E21" s="286" t="s">
        <v>395</v>
      </c>
      <c r="F21" s="273" t="s">
        <v>765</v>
      </c>
      <c r="G21" s="288" t="s">
        <v>770</v>
      </c>
      <c r="H21" s="273" t="s">
        <v>769</v>
      </c>
      <c r="I21" s="290" t="s">
        <v>1658</v>
      </c>
      <c r="J21" s="274">
        <v>32</v>
      </c>
      <c r="K21" s="292">
        <v>30060</v>
      </c>
      <c r="L21" s="274">
        <v>961920</v>
      </c>
      <c r="M21" s="294">
        <v>0.04</v>
      </c>
      <c r="N21" s="275">
        <v>923443.19999999995</v>
      </c>
      <c r="O21" s="288" t="s">
        <v>775</v>
      </c>
      <c r="P21" s="276" t="s">
        <v>767</v>
      </c>
      <c r="Q21" s="296" t="s">
        <v>1935</v>
      </c>
      <c r="R21" s="296" t="s">
        <v>1937</v>
      </c>
      <c r="S21" s="50"/>
      <c r="T21" s="50"/>
      <c r="U21" s="50"/>
      <c r="V21" s="50"/>
      <c r="W21" s="50"/>
      <c r="X21" s="50"/>
    </row>
    <row r="22" spans="1:24" hidden="1" x14ac:dyDescent="0.3">
      <c r="A22" s="272">
        <v>1882</v>
      </c>
      <c r="B22" s="535">
        <v>42942</v>
      </c>
      <c r="C22" s="284" t="s">
        <v>593</v>
      </c>
      <c r="D22" s="273" t="s">
        <v>982</v>
      </c>
      <c r="E22" s="286" t="s">
        <v>398</v>
      </c>
      <c r="F22" s="273" t="s">
        <v>778</v>
      </c>
      <c r="G22" s="288" t="s">
        <v>770</v>
      </c>
      <c r="H22" s="273" t="s">
        <v>769</v>
      </c>
      <c r="I22" s="290" t="s">
        <v>981</v>
      </c>
      <c r="J22" s="274">
        <v>45</v>
      </c>
      <c r="K22" s="292">
        <v>21360</v>
      </c>
      <c r="L22" s="274">
        <v>961200</v>
      </c>
      <c r="M22" s="294">
        <v>0.02</v>
      </c>
      <c r="N22" s="275">
        <v>941976</v>
      </c>
      <c r="O22" s="288" t="s">
        <v>761</v>
      </c>
      <c r="P22" s="276" t="s">
        <v>760</v>
      </c>
      <c r="Q22" s="296" t="s">
        <v>1932</v>
      </c>
      <c r="R22" s="296" t="s">
        <v>1933</v>
      </c>
      <c r="S22" s="50"/>
      <c r="T22" s="50"/>
      <c r="U22" s="50"/>
      <c r="V22" s="50"/>
      <c r="W22" s="50"/>
      <c r="X22" s="50"/>
    </row>
    <row r="23" spans="1:24" hidden="1" x14ac:dyDescent="0.3">
      <c r="A23" s="272">
        <v>1107</v>
      </c>
      <c r="B23" s="535">
        <v>42813</v>
      </c>
      <c r="C23" s="284" t="s">
        <v>590</v>
      </c>
      <c r="D23" s="273" t="s">
        <v>922</v>
      </c>
      <c r="E23" s="286" t="s">
        <v>405</v>
      </c>
      <c r="F23" s="273" t="s">
        <v>765</v>
      </c>
      <c r="G23" s="288" t="s">
        <v>770</v>
      </c>
      <c r="H23" s="273" t="s">
        <v>777</v>
      </c>
      <c r="I23" s="290" t="s">
        <v>1464</v>
      </c>
      <c r="J23" s="274">
        <v>42</v>
      </c>
      <c r="K23" s="292">
        <v>21000</v>
      </c>
      <c r="L23" s="274">
        <v>882000</v>
      </c>
      <c r="M23" s="294">
        <v>0.1</v>
      </c>
      <c r="N23" s="275">
        <v>793800</v>
      </c>
      <c r="O23" s="288" t="s">
        <v>761</v>
      </c>
      <c r="P23" s="276" t="s">
        <v>760</v>
      </c>
      <c r="Q23" s="296" t="s">
        <v>1932</v>
      </c>
      <c r="R23" s="296" t="s">
        <v>1937</v>
      </c>
      <c r="S23" s="50"/>
      <c r="T23" s="50"/>
      <c r="U23" s="50"/>
      <c r="V23" s="50"/>
      <c r="W23" s="50"/>
      <c r="X23" s="50"/>
    </row>
    <row r="24" spans="1:24" hidden="1" x14ac:dyDescent="0.3">
      <c r="A24" s="272">
        <v>1038</v>
      </c>
      <c r="B24" s="535">
        <v>42800</v>
      </c>
      <c r="C24" s="284" t="s">
        <v>590</v>
      </c>
      <c r="D24" s="273" t="s">
        <v>987</v>
      </c>
      <c r="E24" s="286" t="s">
        <v>522</v>
      </c>
      <c r="F24" s="273" t="s">
        <v>790</v>
      </c>
      <c r="G24" s="288" t="s">
        <v>770</v>
      </c>
      <c r="H24" s="273" t="s">
        <v>777</v>
      </c>
      <c r="I24" s="290" t="s">
        <v>1866</v>
      </c>
      <c r="J24" s="274">
        <v>42</v>
      </c>
      <c r="K24" s="292">
        <v>20940</v>
      </c>
      <c r="L24" s="274">
        <v>879480</v>
      </c>
      <c r="M24" s="294">
        <v>7.0000000000000007E-2</v>
      </c>
      <c r="N24" s="275">
        <v>817916.4</v>
      </c>
      <c r="O24" s="288" t="s">
        <v>782</v>
      </c>
      <c r="P24" s="276" t="s">
        <v>787</v>
      </c>
      <c r="Q24" s="296" t="s">
        <v>1932</v>
      </c>
      <c r="R24" s="296" t="s">
        <v>1937</v>
      </c>
      <c r="S24" s="50"/>
      <c r="T24" s="50"/>
      <c r="U24" s="50"/>
      <c r="V24" s="50"/>
      <c r="W24" s="50"/>
      <c r="X24" s="50"/>
    </row>
    <row r="25" spans="1:24" hidden="1" x14ac:dyDescent="0.3">
      <c r="A25" s="272">
        <v>1256</v>
      </c>
      <c r="B25" s="535">
        <v>42840</v>
      </c>
      <c r="C25" s="284" t="s">
        <v>591</v>
      </c>
      <c r="D25" s="273" t="s">
        <v>872</v>
      </c>
      <c r="E25" s="286" t="s">
        <v>405</v>
      </c>
      <c r="F25" s="273" t="s">
        <v>765</v>
      </c>
      <c r="G25" s="288" t="s">
        <v>770</v>
      </c>
      <c r="H25" s="273" t="s">
        <v>777</v>
      </c>
      <c r="I25" s="290" t="s">
        <v>1695</v>
      </c>
      <c r="J25" s="274">
        <v>40</v>
      </c>
      <c r="K25" s="292">
        <v>19260</v>
      </c>
      <c r="L25" s="274">
        <v>770400</v>
      </c>
      <c r="M25" s="294">
        <v>0</v>
      </c>
      <c r="N25" s="275">
        <v>770400</v>
      </c>
      <c r="O25" s="288" t="s">
        <v>775</v>
      </c>
      <c r="P25" s="276" t="s">
        <v>760</v>
      </c>
      <c r="Q25" s="296" t="s">
        <v>1935</v>
      </c>
      <c r="R25" s="296" t="s">
        <v>1937</v>
      </c>
      <c r="S25" s="50"/>
      <c r="T25" s="50"/>
      <c r="U25" s="50"/>
      <c r="V25" s="50"/>
      <c r="W25" s="50"/>
      <c r="X25" s="50"/>
    </row>
    <row r="26" spans="1:24" hidden="1" x14ac:dyDescent="0.3">
      <c r="A26" s="272">
        <v>1198</v>
      </c>
      <c r="B26" s="535">
        <v>42831</v>
      </c>
      <c r="C26" s="284" t="s">
        <v>591</v>
      </c>
      <c r="D26" s="273" t="s">
        <v>1506</v>
      </c>
      <c r="E26" s="286" t="s">
        <v>522</v>
      </c>
      <c r="F26" s="273" t="s">
        <v>778</v>
      </c>
      <c r="G26" s="288" t="s">
        <v>770</v>
      </c>
      <c r="H26" s="273" t="s">
        <v>777</v>
      </c>
      <c r="I26" s="290" t="s">
        <v>1392</v>
      </c>
      <c r="J26" s="274">
        <v>46</v>
      </c>
      <c r="K26" s="292">
        <v>14220</v>
      </c>
      <c r="L26" s="274">
        <v>654120</v>
      </c>
      <c r="M26" s="294">
        <v>0.05</v>
      </c>
      <c r="N26" s="275">
        <v>621414</v>
      </c>
      <c r="O26" s="288" t="s">
        <v>834</v>
      </c>
      <c r="P26" s="276" t="s">
        <v>760</v>
      </c>
      <c r="Q26" s="296" t="s">
        <v>1932</v>
      </c>
      <c r="R26" s="296" t="s">
        <v>1933</v>
      </c>
      <c r="S26" s="50"/>
      <c r="T26" s="50"/>
      <c r="U26" s="50"/>
      <c r="V26" s="50"/>
      <c r="W26" s="50"/>
      <c r="X26" s="50"/>
    </row>
    <row r="27" spans="1:24" hidden="1" x14ac:dyDescent="0.3">
      <c r="A27" s="272">
        <v>1493</v>
      </c>
      <c r="B27" s="535">
        <v>42883</v>
      </c>
      <c r="C27" s="284" t="s">
        <v>586</v>
      </c>
      <c r="D27" s="273" t="s">
        <v>1471</v>
      </c>
      <c r="E27" s="286" t="s">
        <v>522</v>
      </c>
      <c r="F27" s="273" t="s">
        <v>812</v>
      </c>
      <c r="G27" s="288" t="s">
        <v>770</v>
      </c>
      <c r="H27" s="273" t="s">
        <v>769</v>
      </c>
      <c r="I27" s="290" t="s">
        <v>981</v>
      </c>
      <c r="J27" s="274">
        <v>30</v>
      </c>
      <c r="K27" s="292">
        <v>21360</v>
      </c>
      <c r="L27" s="274">
        <v>640800</v>
      </c>
      <c r="M27" s="294">
        <v>0.04</v>
      </c>
      <c r="N27" s="275">
        <v>615168</v>
      </c>
      <c r="O27" s="288" t="s">
        <v>761</v>
      </c>
      <c r="P27" s="276" t="s">
        <v>841</v>
      </c>
      <c r="Q27" s="296" t="s">
        <v>1932</v>
      </c>
      <c r="R27" s="296" t="s">
        <v>1933</v>
      </c>
      <c r="S27" s="50"/>
      <c r="T27" s="50"/>
      <c r="U27" s="50"/>
      <c r="V27" s="50"/>
      <c r="W27" s="50"/>
      <c r="X27" s="50"/>
    </row>
    <row r="28" spans="1:24" hidden="1" x14ac:dyDescent="0.3">
      <c r="A28" s="272">
        <v>1605</v>
      </c>
      <c r="B28" s="535">
        <v>42900</v>
      </c>
      <c r="C28" s="284" t="s">
        <v>592</v>
      </c>
      <c r="D28" s="273" t="s">
        <v>1339</v>
      </c>
      <c r="E28" s="286" t="s">
        <v>398</v>
      </c>
      <c r="F28" s="273" t="s">
        <v>765</v>
      </c>
      <c r="G28" s="288" t="s">
        <v>770</v>
      </c>
      <c r="H28" s="273" t="s">
        <v>777</v>
      </c>
      <c r="I28" s="290" t="s">
        <v>997</v>
      </c>
      <c r="J28" s="274">
        <v>19</v>
      </c>
      <c r="K28" s="292">
        <v>33060</v>
      </c>
      <c r="L28" s="274">
        <v>628140</v>
      </c>
      <c r="M28" s="294">
        <v>0.08</v>
      </c>
      <c r="N28" s="275">
        <v>577888.80000000005</v>
      </c>
      <c r="O28" s="288" t="s">
        <v>775</v>
      </c>
      <c r="P28" s="276" t="s">
        <v>760</v>
      </c>
      <c r="Q28" s="296" t="s">
        <v>1935</v>
      </c>
      <c r="R28" s="296" t="s">
        <v>1937</v>
      </c>
      <c r="S28" s="50"/>
      <c r="T28" s="50"/>
      <c r="U28" s="50"/>
      <c r="V28" s="50"/>
      <c r="W28" s="50"/>
      <c r="X28" s="50"/>
    </row>
    <row r="29" spans="1:24" hidden="1" x14ac:dyDescent="0.3">
      <c r="A29" s="272">
        <v>1065</v>
      </c>
      <c r="B29" s="535">
        <v>42805</v>
      </c>
      <c r="C29" s="284" t="s">
        <v>590</v>
      </c>
      <c r="D29" s="273" t="s">
        <v>1628</v>
      </c>
      <c r="E29" s="286" t="s">
        <v>522</v>
      </c>
      <c r="F29" s="273" t="s">
        <v>778</v>
      </c>
      <c r="G29" s="288" t="s">
        <v>770</v>
      </c>
      <c r="H29" s="273" t="s">
        <v>769</v>
      </c>
      <c r="I29" s="290" t="s">
        <v>1848</v>
      </c>
      <c r="J29" s="274">
        <v>35</v>
      </c>
      <c r="K29" s="292">
        <v>16860</v>
      </c>
      <c r="L29" s="274">
        <v>590100</v>
      </c>
      <c r="M29" s="294">
        <v>7.0000000000000007E-2</v>
      </c>
      <c r="N29" s="275">
        <v>548793</v>
      </c>
      <c r="O29" s="288" t="s">
        <v>782</v>
      </c>
      <c r="P29" s="276" t="s">
        <v>760</v>
      </c>
      <c r="Q29" s="296" t="s">
        <v>1932</v>
      </c>
      <c r="R29" s="296" t="s">
        <v>1933</v>
      </c>
      <c r="S29" s="50"/>
      <c r="T29" s="50"/>
      <c r="U29" s="50"/>
      <c r="V29" s="50"/>
      <c r="W29" s="50"/>
      <c r="X29" s="50"/>
    </row>
    <row r="30" spans="1:24" hidden="1" x14ac:dyDescent="0.3">
      <c r="A30" s="272">
        <v>1869</v>
      </c>
      <c r="B30" s="535">
        <v>42941</v>
      </c>
      <c r="C30" s="284" t="s">
        <v>593</v>
      </c>
      <c r="D30" s="273" t="s">
        <v>998</v>
      </c>
      <c r="E30" s="286" t="s">
        <v>398</v>
      </c>
      <c r="F30" s="273" t="s">
        <v>778</v>
      </c>
      <c r="G30" s="288" t="s">
        <v>770</v>
      </c>
      <c r="H30" s="273" t="s">
        <v>777</v>
      </c>
      <c r="I30" s="290" t="s">
        <v>997</v>
      </c>
      <c r="J30" s="274">
        <v>17</v>
      </c>
      <c r="K30" s="292">
        <v>33060</v>
      </c>
      <c r="L30" s="274">
        <v>562020</v>
      </c>
      <c r="M30" s="294">
        <v>0.1</v>
      </c>
      <c r="N30" s="275">
        <v>505818</v>
      </c>
      <c r="O30" s="288" t="s">
        <v>788</v>
      </c>
      <c r="P30" s="276" t="s">
        <v>760</v>
      </c>
      <c r="Q30" s="296" t="s">
        <v>1936</v>
      </c>
      <c r="R30" s="296" t="s">
        <v>1933</v>
      </c>
      <c r="S30" s="50"/>
      <c r="T30" s="50"/>
      <c r="U30" s="50"/>
      <c r="V30" s="50"/>
      <c r="W30" s="50"/>
      <c r="X30" s="50"/>
    </row>
    <row r="31" spans="1:24" hidden="1" x14ac:dyDescent="0.3">
      <c r="A31" s="272">
        <v>1318</v>
      </c>
      <c r="B31" s="535">
        <v>42852</v>
      </c>
      <c r="C31" s="284" t="s">
        <v>591</v>
      </c>
      <c r="D31" s="273" t="s">
        <v>1451</v>
      </c>
      <c r="E31" s="286" t="s">
        <v>405</v>
      </c>
      <c r="F31" s="273" t="s">
        <v>765</v>
      </c>
      <c r="G31" s="288" t="s">
        <v>770</v>
      </c>
      <c r="H31" s="273" t="s">
        <v>777</v>
      </c>
      <c r="I31" s="290" t="s">
        <v>1641</v>
      </c>
      <c r="J31" s="274">
        <v>46</v>
      </c>
      <c r="K31" s="292">
        <v>10800</v>
      </c>
      <c r="L31" s="274">
        <v>496800</v>
      </c>
      <c r="M31" s="294">
        <v>0.06</v>
      </c>
      <c r="N31" s="275">
        <v>466992</v>
      </c>
      <c r="O31" s="288" t="s">
        <v>834</v>
      </c>
      <c r="P31" s="276" t="s">
        <v>767</v>
      </c>
      <c r="Q31" s="296" t="s">
        <v>1932</v>
      </c>
      <c r="R31" s="296" t="s">
        <v>1937</v>
      </c>
      <c r="S31" s="50"/>
      <c r="T31" s="50"/>
      <c r="U31" s="50"/>
      <c r="V31" s="50"/>
      <c r="W31" s="50"/>
      <c r="X31" s="50"/>
    </row>
    <row r="32" spans="1:24" hidden="1" x14ac:dyDescent="0.3">
      <c r="A32" s="272">
        <v>1728</v>
      </c>
      <c r="B32" s="535">
        <v>42921</v>
      </c>
      <c r="C32" s="284" t="s">
        <v>593</v>
      </c>
      <c r="D32" s="273" t="s">
        <v>1188</v>
      </c>
      <c r="E32" s="286" t="s">
        <v>522</v>
      </c>
      <c r="F32" s="273" t="s">
        <v>778</v>
      </c>
      <c r="G32" s="288" t="s">
        <v>770</v>
      </c>
      <c r="H32" s="273" t="s">
        <v>769</v>
      </c>
      <c r="I32" s="290" t="s">
        <v>1189</v>
      </c>
      <c r="J32" s="274">
        <v>27</v>
      </c>
      <c r="K32" s="292">
        <v>18060</v>
      </c>
      <c r="L32" s="274">
        <v>487620</v>
      </c>
      <c r="M32" s="294">
        <v>0.06</v>
      </c>
      <c r="N32" s="275">
        <v>458362.8</v>
      </c>
      <c r="O32" s="288" t="s">
        <v>834</v>
      </c>
      <c r="P32" s="276" t="s">
        <v>767</v>
      </c>
      <c r="Q32" s="296" t="s">
        <v>1932</v>
      </c>
      <c r="R32" s="296" t="s">
        <v>1933</v>
      </c>
      <c r="S32" s="50"/>
      <c r="T32" s="50"/>
      <c r="U32" s="50"/>
      <c r="V32" s="50"/>
      <c r="W32" s="50"/>
      <c r="X32" s="50"/>
    </row>
    <row r="33" spans="1:24" hidden="1" x14ac:dyDescent="0.3">
      <c r="A33" s="272">
        <v>1808</v>
      </c>
      <c r="B33" s="535">
        <v>42929</v>
      </c>
      <c r="C33" s="284" t="s">
        <v>593</v>
      </c>
      <c r="D33" s="273" t="s">
        <v>1089</v>
      </c>
      <c r="E33" s="286" t="s">
        <v>398</v>
      </c>
      <c r="F33" s="273" t="s">
        <v>812</v>
      </c>
      <c r="G33" s="288" t="s">
        <v>770</v>
      </c>
      <c r="H33" s="273" t="s">
        <v>826</v>
      </c>
      <c r="I33" s="290" t="s">
        <v>1088</v>
      </c>
      <c r="J33" s="274">
        <v>33</v>
      </c>
      <c r="K33" s="292">
        <v>14460</v>
      </c>
      <c r="L33" s="274">
        <v>477180</v>
      </c>
      <c r="M33" s="294">
        <v>0.04</v>
      </c>
      <c r="N33" s="275">
        <v>458092.79999999999</v>
      </c>
      <c r="O33" s="288" t="s">
        <v>834</v>
      </c>
      <c r="P33" s="276" t="s">
        <v>787</v>
      </c>
      <c r="Q33" s="296" t="s">
        <v>1932</v>
      </c>
      <c r="R33" s="296" t="s">
        <v>1933</v>
      </c>
      <c r="S33" s="50"/>
      <c r="T33" s="50"/>
      <c r="U33" s="50"/>
      <c r="V33" s="50"/>
      <c r="W33" s="50"/>
      <c r="X33" s="50"/>
    </row>
    <row r="34" spans="1:24" hidden="1" x14ac:dyDescent="0.3">
      <c r="A34" s="272">
        <v>1647</v>
      </c>
      <c r="B34" s="535">
        <v>42908</v>
      </c>
      <c r="C34" s="284" t="s">
        <v>592</v>
      </c>
      <c r="D34" s="273" t="s">
        <v>1287</v>
      </c>
      <c r="E34" s="286" t="s">
        <v>405</v>
      </c>
      <c r="F34" s="273" t="s">
        <v>765</v>
      </c>
      <c r="G34" s="288" t="s">
        <v>770</v>
      </c>
      <c r="H34" s="273" t="s">
        <v>777</v>
      </c>
      <c r="I34" s="290" t="s">
        <v>1286</v>
      </c>
      <c r="J34" s="274">
        <v>35</v>
      </c>
      <c r="K34" s="292">
        <v>13080</v>
      </c>
      <c r="L34" s="274">
        <v>457800</v>
      </c>
      <c r="M34" s="294">
        <v>0.09</v>
      </c>
      <c r="N34" s="275">
        <v>416598</v>
      </c>
      <c r="O34" s="288" t="s">
        <v>782</v>
      </c>
      <c r="P34" s="276" t="s">
        <v>760</v>
      </c>
      <c r="Q34" s="296" t="s">
        <v>1932</v>
      </c>
      <c r="R34" s="296" t="s">
        <v>1937</v>
      </c>
      <c r="S34" s="50"/>
      <c r="T34" s="50"/>
      <c r="U34" s="50"/>
      <c r="V34" s="50"/>
      <c r="W34" s="50"/>
      <c r="X34" s="50"/>
    </row>
    <row r="35" spans="1:24" hidden="1" x14ac:dyDescent="0.3">
      <c r="A35" s="272">
        <v>1339</v>
      </c>
      <c r="B35" s="535">
        <v>42857</v>
      </c>
      <c r="C35" s="284" t="s">
        <v>586</v>
      </c>
      <c r="D35" s="273" t="s">
        <v>1622</v>
      </c>
      <c r="E35" s="286" t="s">
        <v>395</v>
      </c>
      <c r="F35" s="273" t="s">
        <v>778</v>
      </c>
      <c r="G35" s="288" t="s">
        <v>770</v>
      </c>
      <c r="H35" s="273" t="s">
        <v>777</v>
      </c>
      <c r="I35" s="290" t="s">
        <v>1621</v>
      </c>
      <c r="J35" s="274">
        <v>50</v>
      </c>
      <c r="K35" s="292">
        <v>8820</v>
      </c>
      <c r="L35" s="274">
        <v>441000</v>
      </c>
      <c r="M35" s="294">
        <v>0.02</v>
      </c>
      <c r="N35" s="275">
        <v>432180</v>
      </c>
      <c r="O35" s="288" t="s">
        <v>782</v>
      </c>
      <c r="P35" s="276" t="s">
        <v>760</v>
      </c>
      <c r="Q35" s="296" t="s">
        <v>1932</v>
      </c>
      <c r="R35" s="296" t="s">
        <v>1933</v>
      </c>
      <c r="S35" s="50"/>
      <c r="T35" s="50"/>
      <c r="U35" s="50"/>
      <c r="V35" s="50"/>
      <c r="W35" s="50"/>
      <c r="X35" s="50"/>
    </row>
    <row r="36" spans="1:24" hidden="1" x14ac:dyDescent="0.3">
      <c r="A36" s="272">
        <v>1404</v>
      </c>
      <c r="B36" s="535">
        <v>42868</v>
      </c>
      <c r="C36" s="284" t="s">
        <v>586</v>
      </c>
      <c r="D36" s="273" t="s">
        <v>1556</v>
      </c>
      <c r="E36" s="286" t="s">
        <v>395</v>
      </c>
      <c r="F36" s="273" t="s">
        <v>778</v>
      </c>
      <c r="G36" s="288" t="s">
        <v>770</v>
      </c>
      <c r="H36" s="273" t="s">
        <v>826</v>
      </c>
      <c r="I36" s="290" t="s">
        <v>1088</v>
      </c>
      <c r="J36" s="274">
        <v>29</v>
      </c>
      <c r="K36" s="292">
        <v>14460</v>
      </c>
      <c r="L36" s="274">
        <v>419340</v>
      </c>
      <c r="M36" s="294">
        <v>0.09</v>
      </c>
      <c r="N36" s="275">
        <v>381599.4</v>
      </c>
      <c r="O36" s="288" t="s">
        <v>761</v>
      </c>
      <c r="P36" s="276" t="s">
        <v>827</v>
      </c>
      <c r="Q36" s="296" t="s">
        <v>1932</v>
      </c>
      <c r="R36" s="296" t="s">
        <v>1933</v>
      </c>
      <c r="S36" s="50"/>
      <c r="T36" s="50"/>
      <c r="U36" s="50"/>
      <c r="V36" s="50"/>
      <c r="W36" s="50"/>
      <c r="X36" s="50"/>
    </row>
    <row r="37" spans="1:24" hidden="1" x14ac:dyDescent="0.3">
      <c r="A37" s="272">
        <v>1549</v>
      </c>
      <c r="B37" s="535">
        <v>42892</v>
      </c>
      <c r="C37" s="284" t="s">
        <v>592</v>
      </c>
      <c r="D37" s="273" t="s">
        <v>1406</v>
      </c>
      <c r="E37" s="286" t="s">
        <v>522</v>
      </c>
      <c r="F37" s="273" t="s">
        <v>765</v>
      </c>
      <c r="G37" s="288" t="s">
        <v>770</v>
      </c>
      <c r="H37" s="273" t="s">
        <v>826</v>
      </c>
      <c r="I37" s="290" t="s">
        <v>1359</v>
      </c>
      <c r="J37" s="274">
        <v>46</v>
      </c>
      <c r="K37" s="292">
        <v>9060</v>
      </c>
      <c r="L37" s="274">
        <v>416760</v>
      </c>
      <c r="M37" s="294">
        <v>0.05</v>
      </c>
      <c r="N37" s="275">
        <v>395922</v>
      </c>
      <c r="O37" s="288" t="s">
        <v>761</v>
      </c>
      <c r="P37" s="276" t="s">
        <v>760</v>
      </c>
      <c r="Q37" s="296" t="s">
        <v>1932</v>
      </c>
      <c r="R37" s="296" t="s">
        <v>1937</v>
      </c>
      <c r="S37" s="50"/>
      <c r="T37" s="50"/>
      <c r="U37" s="50"/>
      <c r="V37" s="50"/>
      <c r="W37" s="50"/>
      <c r="X37" s="50"/>
    </row>
    <row r="38" spans="1:24" hidden="1" x14ac:dyDescent="0.3">
      <c r="A38" s="272">
        <v>1410</v>
      </c>
      <c r="B38" s="535">
        <v>42869</v>
      </c>
      <c r="C38" s="284" t="s">
        <v>586</v>
      </c>
      <c r="D38" s="273" t="s">
        <v>1548</v>
      </c>
      <c r="E38" s="286" t="s">
        <v>522</v>
      </c>
      <c r="F38" s="273" t="s">
        <v>790</v>
      </c>
      <c r="G38" s="288" t="s">
        <v>770</v>
      </c>
      <c r="H38" s="273" t="s">
        <v>826</v>
      </c>
      <c r="I38" s="290" t="s">
        <v>1547</v>
      </c>
      <c r="J38" s="274">
        <v>50</v>
      </c>
      <c r="K38" s="292">
        <v>8280</v>
      </c>
      <c r="L38" s="274">
        <v>414000</v>
      </c>
      <c r="M38" s="294">
        <v>7.0000000000000007E-2</v>
      </c>
      <c r="N38" s="275">
        <v>385020</v>
      </c>
      <c r="O38" s="288" t="s">
        <v>782</v>
      </c>
      <c r="P38" s="276" t="s">
        <v>798</v>
      </c>
      <c r="Q38" s="296" t="s">
        <v>1932</v>
      </c>
      <c r="R38" s="296" t="s">
        <v>1937</v>
      </c>
      <c r="S38" s="50"/>
      <c r="T38" s="50"/>
      <c r="U38" s="50"/>
      <c r="V38" s="50"/>
      <c r="W38" s="50"/>
      <c r="X38" s="50"/>
    </row>
    <row r="39" spans="1:24" hidden="1" x14ac:dyDescent="0.3">
      <c r="A39" s="272">
        <v>1062</v>
      </c>
      <c r="B39" s="535">
        <v>42804</v>
      </c>
      <c r="C39" s="284" t="s">
        <v>590</v>
      </c>
      <c r="D39" s="273" t="s">
        <v>888</v>
      </c>
      <c r="E39" s="286" t="s">
        <v>522</v>
      </c>
      <c r="F39" s="273" t="s">
        <v>812</v>
      </c>
      <c r="G39" s="288" t="s">
        <v>770</v>
      </c>
      <c r="H39" s="273" t="s">
        <v>777</v>
      </c>
      <c r="I39" s="290" t="s">
        <v>1852</v>
      </c>
      <c r="J39" s="274">
        <v>44</v>
      </c>
      <c r="K39" s="292">
        <v>9060</v>
      </c>
      <c r="L39" s="274">
        <v>398640</v>
      </c>
      <c r="M39" s="294">
        <v>0</v>
      </c>
      <c r="N39" s="275">
        <v>398640</v>
      </c>
      <c r="O39" s="288" t="s">
        <v>834</v>
      </c>
      <c r="P39" s="276" t="s">
        <v>760</v>
      </c>
      <c r="Q39" s="296" t="s">
        <v>1932</v>
      </c>
      <c r="R39" s="296" t="s">
        <v>1933</v>
      </c>
      <c r="S39" s="50"/>
      <c r="T39" s="50"/>
      <c r="U39" s="50"/>
      <c r="V39" s="50"/>
      <c r="W39" s="50"/>
      <c r="X39" s="50"/>
    </row>
    <row r="40" spans="1:24" hidden="1" x14ac:dyDescent="0.3">
      <c r="A40" s="272">
        <v>1918</v>
      </c>
      <c r="B40" s="535">
        <v>42948</v>
      </c>
      <c r="C40" s="284" t="s">
        <v>594</v>
      </c>
      <c r="D40" s="273" t="s">
        <v>926</v>
      </c>
      <c r="E40" s="286" t="s">
        <v>398</v>
      </c>
      <c r="F40" s="273" t="s">
        <v>778</v>
      </c>
      <c r="G40" s="288" t="s">
        <v>770</v>
      </c>
      <c r="H40" s="273" t="s">
        <v>769</v>
      </c>
      <c r="I40" s="290" t="s">
        <v>925</v>
      </c>
      <c r="J40" s="274">
        <v>35</v>
      </c>
      <c r="K40" s="292">
        <v>10860</v>
      </c>
      <c r="L40" s="274">
        <v>380100</v>
      </c>
      <c r="M40" s="294">
        <v>0.01</v>
      </c>
      <c r="N40" s="275">
        <v>376299</v>
      </c>
      <c r="O40" s="288" t="s">
        <v>782</v>
      </c>
      <c r="P40" s="276" t="s">
        <v>787</v>
      </c>
      <c r="Q40" s="296" t="s">
        <v>1932</v>
      </c>
      <c r="R40" s="296" t="s">
        <v>1933</v>
      </c>
      <c r="S40" s="50"/>
      <c r="T40" s="50"/>
      <c r="U40" s="50"/>
      <c r="V40" s="50"/>
      <c r="W40" s="50"/>
      <c r="X40" s="50"/>
    </row>
    <row r="41" spans="1:24" hidden="1" x14ac:dyDescent="0.3">
      <c r="A41" s="272">
        <v>1075</v>
      </c>
      <c r="B41" s="535">
        <v>42806</v>
      </c>
      <c r="C41" s="284" t="s">
        <v>590</v>
      </c>
      <c r="D41" s="273" t="s">
        <v>1839</v>
      </c>
      <c r="E41" s="286" t="s">
        <v>522</v>
      </c>
      <c r="F41" s="273" t="s">
        <v>778</v>
      </c>
      <c r="G41" s="288" t="s">
        <v>770</v>
      </c>
      <c r="H41" s="273" t="s">
        <v>769</v>
      </c>
      <c r="I41" s="290" t="s">
        <v>1189</v>
      </c>
      <c r="J41" s="274">
        <v>21</v>
      </c>
      <c r="K41" s="292">
        <v>18060</v>
      </c>
      <c r="L41" s="274">
        <v>379260</v>
      </c>
      <c r="M41" s="294">
        <v>0.04</v>
      </c>
      <c r="N41" s="275">
        <v>364089.59999999998</v>
      </c>
      <c r="O41" s="288" t="s">
        <v>788</v>
      </c>
      <c r="P41" s="276" t="s">
        <v>787</v>
      </c>
      <c r="Q41" s="296" t="s">
        <v>1936</v>
      </c>
      <c r="R41" s="296" t="s">
        <v>1933</v>
      </c>
      <c r="S41" s="50"/>
      <c r="T41" s="50"/>
      <c r="U41" s="50"/>
      <c r="V41" s="50"/>
      <c r="W41" s="50"/>
      <c r="X41" s="50"/>
    </row>
    <row r="42" spans="1:24" hidden="1" x14ac:dyDescent="0.3">
      <c r="A42" s="272">
        <v>1217</v>
      </c>
      <c r="B42" s="535">
        <v>42834</v>
      </c>
      <c r="C42" s="284" t="s">
        <v>591</v>
      </c>
      <c r="D42" s="273" t="s">
        <v>1283</v>
      </c>
      <c r="E42" s="286" t="s">
        <v>398</v>
      </c>
      <c r="F42" s="273" t="s">
        <v>812</v>
      </c>
      <c r="G42" s="288" t="s">
        <v>770</v>
      </c>
      <c r="H42" s="273" t="s">
        <v>777</v>
      </c>
      <c r="I42" s="290" t="s">
        <v>1641</v>
      </c>
      <c r="J42" s="274">
        <v>33</v>
      </c>
      <c r="K42" s="292">
        <v>10800</v>
      </c>
      <c r="L42" s="274">
        <v>356400</v>
      </c>
      <c r="M42" s="294">
        <v>0.03</v>
      </c>
      <c r="N42" s="275">
        <v>345708</v>
      </c>
      <c r="O42" s="288" t="s">
        <v>788</v>
      </c>
      <c r="P42" s="276" t="s">
        <v>774</v>
      </c>
      <c r="Q42" s="296" t="s">
        <v>1936</v>
      </c>
      <c r="R42" s="296" t="s">
        <v>1933</v>
      </c>
      <c r="S42" s="50"/>
      <c r="T42" s="50"/>
      <c r="U42" s="50"/>
      <c r="V42" s="50"/>
      <c r="W42" s="50"/>
      <c r="X42" s="50"/>
    </row>
    <row r="43" spans="1:24" hidden="1" x14ac:dyDescent="0.3">
      <c r="A43" s="272">
        <v>1007</v>
      </c>
      <c r="B43" s="535">
        <v>42797</v>
      </c>
      <c r="C43" s="284" t="s">
        <v>590</v>
      </c>
      <c r="D43" s="273" t="s">
        <v>1885</v>
      </c>
      <c r="E43" s="286" t="s">
        <v>405</v>
      </c>
      <c r="F43" s="273" t="s">
        <v>778</v>
      </c>
      <c r="G43" s="288" t="s">
        <v>770</v>
      </c>
      <c r="H43" s="273" t="s">
        <v>769</v>
      </c>
      <c r="I43" s="290" t="s">
        <v>1884</v>
      </c>
      <c r="J43" s="274">
        <v>25</v>
      </c>
      <c r="K43" s="292">
        <v>13620</v>
      </c>
      <c r="L43" s="274">
        <v>340500</v>
      </c>
      <c r="M43" s="294">
        <v>0.02</v>
      </c>
      <c r="N43" s="275">
        <v>333690</v>
      </c>
      <c r="O43" s="288" t="s">
        <v>782</v>
      </c>
      <c r="P43" s="276" t="s">
        <v>760</v>
      </c>
      <c r="Q43" s="296" t="s">
        <v>1932</v>
      </c>
      <c r="R43" s="296" t="s">
        <v>1933</v>
      </c>
      <c r="S43" s="50"/>
      <c r="T43" s="50"/>
      <c r="U43" s="50"/>
      <c r="V43" s="50"/>
      <c r="W43" s="50"/>
      <c r="X43" s="50"/>
    </row>
    <row r="44" spans="1:24" x14ac:dyDescent="0.3">
      <c r="A44" s="272">
        <v>1060</v>
      </c>
      <c r="B44" s="535">
        <v>42804</v>
      </c>
      <c r="C44" s="284" t="s">
        <v>590</v>
      </c>
      <c r="D44" s="273" t="s">
        <v>1853</v>
      </c>
      <c r="E44" s="286" t="s">
        <v>405</v>
      </c>
      <c r="F44" s="273" t="s">
        <v>778</v>
      </c>
      <c r="G44" s="288" t="s">
        <v>770</v>
      </c>
      <c r="H44" s="273" t="s">
        <v>777</v>
      </c>
      <c r="I44" s="290" t="s">
        <v>1355</v>
      </c>
      <c r="J44" s="274">
        <v>45</v>
      </c>
      <c r="K44" s="292">
        <v>7500</v>
      </c>
      <c r="L44" s="274">
        <v>337500</v>
      </c>
      <c r="M44" s="294">
        <v>0.03</v>
      </c>
      <c r="N44" s="275">
        <v>327375</v>
      </c>
      <c r="O44" s="288" t="s">
        <v>788</v>
      </c>
      <c r="P44" s="276" t="s">
        <v>760</v>
      </c>
      <c r="Q44" s="296" t="s">
        <v>1936</v>
      </c>
      <c r="R44" s="296" t="s">
        <v>1933</v>
      </c>
      <c r="S44" s="50"/>
      <c r="T44" s="50"/>
      <c r="U44" s="50"/>
      <c r="V44" s="50"/>
      <c r="W44" s="50"/>
      <c r="X44" s="50"/>
    </row>
    <row r="45" spans="1:24" hidden="1" x14ac:dyDescent="0.3">
      <c r="A45" s="272">
        <v>1497</v>
      </c>
      <c r="B45" s="535">
        <v>42883</v>
      </c>
      <c r="C45" s="284" t="s">
        <v>586</v>
      </c>
      <c r="D45" s="273" t="s">
        <v>1467</v>
      </c>
      <c r="E45" s="286" t="s">
        <v>522</v>
      </c>
      <c r="F45" s="273" t="s">
        <v>778</v>
      </c>
      <c r="G45" s="288" t="s">
        <v>770</v>
      </c>
      <c r="H45" s="273" t="s">
        <v>769</v>
      </c>
      <c r="I45" s="290" t="s">
        <v>925</v>
      </c>
      <c r="J45" s="274">
        <v>31</v>
      </c>
      <c r="K45" s="292">
        <v>10860</v>
      </c>
      <c r="L45" s="274">
        <v>336660</v>
      </c>
      <c r="M45" s="294">
        <v>7.0000000000000007E-2</v>
      </c>
      <c r="N45" s="275">
        <v>313093.8</v>
      </c>
      <c r="O45" s="288" t="s">
        <v>782</v>
      </c>
      <c r="P45" s="276" t="s">
        <v>760</v>
      </c>
      <c r="Q45" s="296" t="s">
        <v>1932</v>
      </c>
      <c r="R45" s="296" t="s">
        <v>1933</v>
      </c>
      <c r="S45" s="50"/>
      <c r="T45" s="50"/>
      <c r="U45" s="50"/>
      <c r="V45" s="50"/>
      <c r="W45" s="50"/>
      <c r="X45" s="50"/>
    </row>
    <row r="46" spans="1:24" hidden="1" x14ac:dyDescent="0.3">
      <c r="A46" s="272">
        <v>1484</v>
      </c>
      <c r="B46" s="535">
        <v>42882</v>
      </c>
      <c r="C46" s="284" t="s">
        <v>586</v>
      </c>
      <c r="D46" s="273" t="s">
        <v>1480</v>
      </c>
      <c r="E46" s="286" t="s">
        <v>522</v>
      </c>
      <c r="F46" s="273" t="s">
        <v>765</v>
      </c>
      <c r="G46" s="288" t="s">
        <v>770</v>
      </c>
      <c r="H46" s="273" t="s">
        <v>826</v>
      </c>
      <c r="I46" s="290" t="s">
        <v>1359</v>
      </c>
      <c r="J46" s="274">
        <v>37</v>
      </c>
      <c r="K46" s="292">
        <v>9060</v>
      </c>
      <c r="L46" s="274">
        <v>335220</v>
      </c>
      <c r="M46" s="294">
        <v>0.01</v>
      </c>
      <c r="N46" s="275">
        <v>331867.8</v>
      </c>
      <c r="O46" s="288" t="s">
        <v>775</v>
      </c>
      <c r="P46" s="276" t="s">
        <v>787</v>
      </c>
      <c r="Q46" s="296" t="s">
        <v>1935</v>
      </c>
      <c r="R46" s="296" t="s">
        <v>1937</v>
      </c>
      <c r="S46" s="50"/>
      <c r="T46" s="50"/>
      <c r="U46" s="50"/>
      <c r="V46" s="50"/>
      <c r="W46" s="50"/>
      <c r="X46" s="50"/>
    </row>
    <row r="47" spans="1:24" hidden="1" x14ac:dyDescent="0.3">
      <c r="A47" s="272">
        <v>1487</v>
      </c>
      <c r="B47" s="535">
        <v>42883</v>
      </c>
      <c r="C47" s="284" t="s">
        <v>586</v>
      </c>
      <c r="D47" s="273" t="s">
        <v>1476</v>
      </c>
      <c r="E47" s="286" t="s">
        <v>405</v>
      </c>
      <c r="F47" s="273" t="s">
        <v>812</v>
      </c>
      <c r="G47" s="288" t="s">
        <v>770</v>
      </c>
      <c r="H47" s="273" t="s">
        <v>826</v>
      </c>
      <c r="I47" s="290" t="s">
        <v>1359</v>
      </c>
      <c r="J47" s="274">
        <v>37</v>
      </c>
      <c r="K47" s="292">
        <v>9060</v>
      </c>
      <c r="L47" s="274">
        <v>335220</v>
      </c>
      <c r="M47" s="294">
        <v>0.01</v>
      </c>
      <c r="N47" s="275">
        <v>331867.8</v>
      </c>
      <c r="O47" s="288" t="s">
        <v>834</v>
      </c>
      <c r="P47" s="276" t="s">
        <v>767</v>
      </c>
      <c r="Q47" s="296" t="s">
        <v>1932</v>
      </c>
      <c r="R47" s="296" t="s">
        <v>1933</v>
      </c>
      <c r="S47" s="50"/>
      <c r="T47" s="50"/>
      <c r="U47" s="50"/>
      <c r="V47" s="50"/>
      <c r="W47" s="50"/>
      <c r="X47" s="50"/>
    </row>
    <row r="48" spans="1:24" x14ac:dyDescent="0.3">
      <c r="A48" s="272">
        <v>1799</v>
      </c>
      <c r="B48" s="535">
        <v>42929</v>
      </c>
      <c r="C48" s="284" t="s">
        <v>593</v>
      </c>
      <c r="D48" s="273" t="s">
        <v>1100</v>
      </c>
      <c r="E48" s="286" t="s">
        <v>398</v>
      </c>
      <c r="F48" s="273" t="s">
        <v>790</v>
      </c>
      <c r="G48" s="288" t="s">
        <v>770</v>
      </c>
      <c r="H48" s="273" t="s">
        <v>769</v>
      </c>
      <c r="I48" s="290" t="s">
        <v>1099</v>
      </c>
      <c r="J48" s="274">
        <v>27</v>
      </c>
      <c r="K48" s="292">
        <v>12060</v>
      </c>
      <c r="L48" s="274">
        <v>325620</v>
      </c>
      <c r="M48" s="294">
        <v>0.09</v>
      </c>
      <c r="N48" s="275">
        <v>296314.2</v>
      </c>
      <c r="O48" s="288" t="s">
        <v>788</v>
      </c>
      <c r="P48" s="276" t="s">
        <v>760</v>
      </c>
      <c r="Q48" s="296" t="s">
        <v>1936</v>
      </c>
      <c r="R48" s="296" t="s">
        <v>1937</v>
      </c>
      <c r="S48" s="50"/>
      <c r="T48" s="50"/>
      <c r="U48" s="50"/>
      <c r="V48" s="50"/>
      <c r="W48" s="50"/>
      <c r="X48" s="50"/>
    </row>
    <row r="49" spans="1:24" hidden="1" x14ac:dyDescent="0.3">
      <c r="A49" s="272">
        <v>1861</v>
      </c>
      <c r="B49" s="535">
        <v>42939</v>
      </c>
      <c r="C49" s="284" t="s">
        <v>593</v>
      </c>
      <c r="D49" s="273" t="s">
        <v>1010</v>
      </c>
      <c r="E49" s="286" t="s">
        <v>522</v>
      </c>
      <c r="F49" s="273" t="s">
        <v>778</v>
      </c>
      <c r="G49" s="288" t="s">
        <v>770</v>
      </c>
      <c r="H49" s="273" t="s">
        <v>777</v>
      </c>
      <c r="I49" s="290" t="s">
        <v>1009</v>
      </c>
      <c r="J49" s="274">
        <v>18</v>
      </c>
      <c r="K49" s="292">
        <v>17820</v>
      </c>
      <c r="L49" s="274">
        <v>320760</v>
      </c>
      <c r="M49" s="294">
        <v>0.03</v>
      </c>
      <c r="N49" s="275">
        <v>311137.2</v>
      </c>
      <c r="O49" s="288" t="s">
        <v>761</v>
      </c>
      <c r="P49" s="276" t="s">
        <v>760</v>
      </c>
      <c r="Q49" s="296" t="s">
        <v>1932</v>
      </c>
      <c r="R49" s="296" t="s">
        <v>1933</v>
      </c>
      <c r="S49" s="50"/>
      <c r="T49" s="50"/>
      <c r="U49" s="50"/>
      <c r="V49" s="50"/>
      <c r="W49" s="50"/>
      <c r="X49" s="50"/>
    </row>
    <row r="50" spans="1:24" hidden="1" x14ac:dyDescent="0.3">
      <c r="A50" s="272">
        <v>1889</v>
      </c>
      <c r="B50" s="535">
        <v>42943</v>
      </c>
      <c r="C50" s="284" t="s">
        <v>593</v>
      </c>
      <c r="D50" s="273" t="s">
        <v>973</v>
      </c>
      <c r="E50" s="286" t="s">
        <v>522</v>
      </c>
      <c r="F50" s="273" t="s">
        <v>790</v>
      </c>
      <c r="G50" s="288" t="s">
        <v>770</v>
      </c>
      <c r="H50" s="273" t="s">
        <v>769</v>
      </c>
      <c r="I50" s="290" t="s">
        <v>972</v>
      </c>
      <c r="J50" s="274">
        <v>24</v>
      </c>
      <c r="K50" s="292">
        <v>13020</v>
      </c>
      <c r="L50" s="274">
        <v>312480</v>
      </c>
      <c r="M50" s="294">
        <v>0.03</v>
      </c>
      <c r="N50" s="275">
        <v>303105.59999999998</v>
      </c>
      <c r="O50" s="288" t="s">
        <v>761</v>
      </c>
      <c r="P50" s="276" t="s">
        <v>798</v>
      </c>
      <c r="Q50" s="296" t="s">
        <v>1932</v>
      </c>
      <c r="R50" s="296" t="s">
        <v>1937</v>
      </c>
      <c r="S50" s="50"/>
      <c r="T50" s="50"/>
      <c r="U50" s="50"/>
      <c r="V50" s="50"/>
      <c r="W50" s="50"/>
      <c r="X50" s="50"/>
    </row>
    <row r="51" spans="1:24" hidden="1" x14ac:dyDescent="0.3">
      <c r="A51" s="272">
        <v>1592</v>
      </c>
      <c r="B51" s="535">
        <v>42899</v>
      </c>
      <c r="C51" s="284" t="s">
        <v>592</v>
      </c>
      <c r="D51" s="273" t="s">
        <v>1356</v>
      </c>
      <c r="E51" s="286" t="s">
        <v>522</v>
      </c>
      <c r="F51" s="273" t="s">
        <v>765</v>
      </c>
      <c r="G51" s="288" t="s">
        <v>770</v>
      </c>
      <c r="H51" s="273" t="s">
        <v>777</v>
      </c>
      <c r="I51" s="290" t="s">
        <v>1355</v>
      </c>
      <c r="J51" s="274">
        <v>41</v>
      </c>
      <c r="K51" s="292">
        <v>7500</v>
      </c>
      <c r="L51" s="274">
        <v>307500</v>
      </c>
      <c r="M51" s="294">
        <v>0.04</v>
      </c>
      <c r="N51" s="275">
        <v>295200</v>
      </c>
      <c r="O51" s="288" t="s">
        <v>834</v>
      </c>
      <c r="P51" s="276" t="s">
        <v>841</v>
      </c>
      <c r="Q51" s="296" t="s">
        <v>1932</v>
      </c>
      <c r="R51" s="296" t="s">
        <v>1937</v>
      </c>
      <c r="S51" s="50"/>
      <c r="T51" s="50"/>
      <c r="U51" s="50"/>
      <c r="V51" s="50"/>
      <c r="W51" s="50"/>
      <c r="X51" s="50"/>
    </row>
    <row r="52" spans="1:24" hidden="1" x14ac:dyDescent="0.3">
      <c r="A52" s="272">
        <v>1996</v>
      </c>
      <c r="B52" s="535">
        <v>42961</v>
      </c>
      <c r="C52" s="284" t="s">
        <v>594</v>
      </c>
      <c r="D52" s="273" t="s">
        <v>779</v>
      </c>
      <c r="E52" s="286" t="s">
        <v>522</v>
      </c>
      <c r="F52" s="273" t="s">
        <v>778</v>
      </c>
      <c r="G52" s="288" t="s">
        <v>770</v>
      </c>
      <c r="H52" s="273" t="s">
        <v>781</v>
      </c>
      <c r="I52" s="290" t="s">
        <v>780</v>
      </c>
      <c r="J52" s="274">
        <v>47</v>
      </c>
      <c r="K52" s="292">
        <v>6360</v>
      </c>
      <c r="L52" s="274">
        <v>298920</v>
      </c>
      <c r="M52" s="294">
        <v>0.01</v>
      </c>
      <c r="N52" s="275">
        <v>295930.8</v>
      </c>
      <c r="O52" s="288" t="s">
        <v>775</v>
      </c>
      <c r="P52" s="276" t="s">
        <v>760</v>
      </c>
      <c r="Q52" s="296" t="s">
        <v>1935</v>
      </c>
      <c r="R52" s="296" t="s">
        <v>1933</v>
      </c>
      <c r="S52" s="50"/>
      <c r="T52" s="50"/>
      <c r="U52" s="50"/>
      <c r="V52" s="50"/>
      <c r="W52" s="50"/>
      <c r="X52" s="50"/>
    </row>
    <row r="53" spans="1:24" hidden="1" x14ac:dyDescent="0.3">
      <c r="A53" s="272">
        <v>1234</v>
      </c>
      <c r="B53" s="535">
        <v>42836</v>
      </c>
      <c r="C53" s="284" t="s">
        <v>591</v>
      </c>
      <c r="D53" s="273" t="s">
        <v>1713</v>
      </c>
      <c r="E53" s="286" t="s">
        <v>522</v>
      </c>
      <c r="F53" s="273" t="s">
        <v>778</v>
      </c>
      <c r="G53" s="288" t="s">
        <v>770</v>
      </c>
      <c r="H53" s="273" t="s">
        <v>769</v>
      </c>
      <c r="I53" s="290" t="s">
        <v>1712</v>
      </c>
      <c r="J53" s="274">
        <v>50</v>
      </c>
      <c r="K53" s="292">
        <v>5760</v>
      </c>
      <c r="L53" s="274">
        <v>288000</v>
      </c>
      <c r="M53" s="294">
        <v>0.1</v>
      </c>
      <c r="N53" s="275">
        <v>259200</v>
      </c>
      <c r="O53" s="288" t="s">
        <v>761</v>
      </c>
      <c r="P53" s="276" t="s">
        <v>760</v>
      </c>
      <c r="Q53" s="296" t="s">
        <v>1932</v>
      </c>
      <c r="R53" s="296" t="s">
        <v>1933</v>
      </c>
      <c r="S53" s="50"/>
      <c r="T53" s="50"/>
      <c r="U53" s="50"/>
      <c r="V53" s="50"/>
      <c r="W53" s="50"/>
      <c r="X53" s="50"/>
    </row>
    <row r="54" spans="1:24" hidden="1" x14ac:dyDescent="0.3">
      <c r="A54" s="272">
        <v>1463</v>
      </c>
      <c r="B54" s="535">
        <v>42878</v>
      </c>
      <c r="C54" s="284" t="s">
        <v>586</v>
      </c>
      <c r="D54" s="273" t="s">
        <v>1123</v>
      </c>
      <c r="E54" s="286" t="s">
        <v>395</v>
      </c>
      <c r="F54" s="273" t="s">
        <v>778</v>
      </c>
      <c r="G54" s="288" t="s">
        <v>770</v>
      </c>
      <c r="H54" s="273" t="s">
        <v>826</v>
      </c>
      <c r="I54" s="290" t="s">
        <v>1498</v>
      </c>
      <c r="J54" s="274">
        <v>34</v>
      </c>
      <c r="K54" s="292">
        <v>8460</v>
      </c>
      <c r="L54" s="274">
        <v>287640</v>
      </c>
      <c r="M54" s="294">
        <v>0.05</v>
      </c>
      <c r="N54" s="275">
        <v>273258</v>
      </c>
      <c r="O54" s="288" t="s">
        <v>834</v>
      </c>
      <c r="P54" s="276" t="s">
        <v>760</v>
      </c>
      <c r="Q54" s="296" t="s">
        <v>1932</v>
      </c>
      <c r="R54" s="296" t="s">
        <v>1933</v>
      </c>
      <c r="S54" s="50"/>
      <c r="T54" s="50"/>
      <c r="U54" s="50"/>
      <c r="V54" s="50"/>
      <c r="W54" s="50"/>
      <c r="X54" s="50"/>
    </row>
    <row r="55" spans="1:24" hidden="1" x14ac:dyDescent="0.3">
      <c r="A55" s="272">
        <v>1378</v>
      </c>
      <c r="B55" s="535">
        <v>42863</v>
      </c>
      <c r="C55" s="284" t="s">
        <v>586</v>
      </c>
      <c r="D55" s="273" t="s">
        <v>950</v>
      </c>
      <c r="E55" s="286" t="s">
        <v>395</v>
      </c>
      <c r="F55" s="273" t="s">
        <v>790</v>
      </c>
      <c r="G55" s="288" t="s">
        <v>770</v>
      </c>
      <c r="H55" s="273" t="s">
        <v>826</v>
      </c>
      <c r="I55" s="290" t="s">
        <v>1359</v>
      </c>
      <c r="J55" s="274">
        <v>31</v>
      </c>
      <c r="K55" s="292">
        <v>9060</v>
      </c>
      <c r="L55" s="274">
        <v>280860</v>
      </c>
      <c r="M55" s="294">
        <v>0.03</v>
      </c>
      <c r="N55" s="275">
        <v>272434.2</v>
      </c>
      <c r="O55" s="288" t="s">
        <v>761</v>
      </c>
      <c r="P55" s="276" t="s">
        <v>787</v>
      </c>
      <c r="Q55" s="296" t="s">
        <v>1932</v>
      </c>
      <c r="R55" s="296" t="s">
        <v>1937</v>
      </c>
      <c r="S55" s="50"/>
      <c r="T55" s="50"/>
      <c r="U55" s="50"/>
      <c r="V55" s="50"/>
      <c r="W55" s="50"/>
      <c r="X55" s="50"/>
    </row>
    <row r="56" spans="1:24" x14ac:dyDescent="0.3">
      <c r="A56" s="272">
        <v>1349</v>
      </c>
      <c r="B56" s="535">
        <v>42858</v>
      </c>
      <c r="C56" s="284" t="s">
        <v>586</v>
      </c>
      <c r="D56" s="273" t="s">
        <v>1612</v>
      </c>
      <c r="E56" s="286" t="s">
        <v>395</v>
      </c>
      <c r="F56" s="273" t="s">
        <v>778</v>
      </c>
      <c r="G56" s="288" t="s">
        <v>770</v>
      </c>
      <c r="H56" s="273" t="s">
        <v>781</v>
      </c>
      <c r="I56" s="290" t="s">
        <v>1614</v>
      </c>
      <c r="J56" s="274">
        <v>42</v>
      </c>
      <c r="K56" s="292">
        <v>6660</v>
      </c>
      <c r="L56" s="274">
        <v>279720</v>
      </c>
      <c r="M56" s="294">
        <v>0.04</v>
      </c>
      <c r="N56" s="275">
        <v>268531.20000000001</v>
      </c>
      <c r="O56" s="288" t="s">
        <v>788</v>
      </c>
      <c r="P56" s="276" t="s">
        <v>760</v>
      </c>
      <c r="Q56" s="296" t="s">
        <v>1936</v>
      </c>
      <c r="R56" s="296" t="s">
        <v>1933</v>
      </c>
      <c r="S56" s="50"/>
      <c r="T56" s="50"/>
      <c r="U56" s="50"/>
      <c r="V56" s="50"/>
      <c r="W56" s="50"/>
      <c r="X56" s="50"/>
    </row>
    <row r="57" spans="1:24" hidden="1" x14ac:dyDescent="0.3">
      <c r="A57" s="272">
        <v>1717</v>
      </c>
      <c r="B57" s="535">
        <v>42919</v>
      </c>
      <c r="C57" s="284" t="s">
        <v>593</v>
      </c>
      <c r="D57" s="273" t="s">
        <v>1202</v>
      </c>
      <c r="E57" s="286" t="s">
        <v>395</v>
      </c>
      <c r="F57" s="273" t="s">
        <v>790</v>
      </c>
      <c r="G57" s="288" t="s">
        <v>770</v>
      </c>
      <c r="H57" s="273" t="s">
        <v>826</v>
      </c>
      <c r="I57" s="290" t="s">
        <v>941</v>
      </c>
      <c r="J57" s="274">
        <v>46</v>
      </c>
      <c r="K57" s="292">
        <v>6060</v>
      </c>
      <c r="L57" s="274">
        <v>278760</v>
      </c>
      <c r="M57" s="294">
        <v>0.08</v>
      </c>
      <c r="N57" s="275">
        <v>256459.2</v>
      </c>
      <c r="O57" s="288" t="s">
        <v>782</v>
      </c>
      <c r="P57" s="276" t="s">
        <v>760</v>
      </c>
      <c r="Q57" s="296" t="s">
        <v>1932</v>
      </c>
      <c r="R57" s="296" t="s">
        <v>1937</v>
      </c>
      <c r="S57" s="50"/>
      <c r="T57" s="50"/>
      <c r="U57" s="50"/>
      <c r="V57" s="50"/>
      <c r="W57" s="50"/>
      <c r="X57" s="50"/>
    </row>
    <row r="58" spans="1:24" hidden="1" x14ac:dyDescent="0.3">
      <c r="A58" s="272">
        <v>1589</v>
      </c>
      <c r="B58" s="535">
        <v>42899</v>
      </c>
      <c r="C58" s="284" t="s">
        <v>592</v>
      </c>
      <c r="D58" s="273" t="s">
        <v>1360</v>
      </c>
      <c r="E58" s="286" t="s">
        <v>522</v>
      </c>
      <c r="F58" s="273" t="s">
        <v>790</v>
      </c>
      <c r="G58" s="288" t="s">
        <v>770</v>
      </c>
      <c r="H58" s="273" t="s">
        <v>826</v>
      </c>
      <c r="I58" s="290" t="s">
        <v>1359</v>
      </c>
      <c r="J58" s="274">
        <v>30</v>
      </c>
      <c r="K58" s="292">
        <v>9060</v>
      </c>
      <c r="L58" s="274">
        <v>271800</v>
      </c>
      <c r="M58" s="294">
        <v>7.0000000000000007E-2</v>
      </c>
      <c r="N58" s="275">
        <v>252774</v>
      </c>
      <c r="O58" s="288" t="s">
        <v>834</v>
      </c>
      <c r="P58" s="276" t="s">
        <v>798</v>
      </c>
      <c r="Q58" s="296" t="s">
        <v>1932</v>
      </c>
      <c r="R58" s="296" t="s">
        <v>1937</v>
      </c>
      <c r="S58" s="50"/>
      <c r="T58" s="50"/>
      <c r="U58" s="50"/>
      <c r="V58" s="50"/>
      <c r="W58" s="50"/>
      <c r="X58" s="50"/>
    </row>
    <row r="59" spans="1:24" hidden="1" x14ac:dyDescent="0.3">
      <c r="A59" s="272">
        <v>1294</v>
      </c>
      <c r="B59" s="535">
        <v>42848</v>
      </c>
      <c r="C59" s="284" t="s">
        <v>591</v>
      </c>
      <c r="D59" s="273" t="s">
        <v>1509</v>
      </c>
      <c r="E59" s="286" t="s">
        <v>405</v>
      </c>
      <c r="F59" s="273" t="s">
        <v>778</v>
      </c>
      <c r="G59" s="288" t="s">
        <v>770</v>
      </c>
      <c r="H59" s="273" t="s">
        <v>777</v>
      </c>
      <c r="I59" s="290" t="s">
        <v>1355</v>
      </c>
      <c r="J59" s="274">
        <v>36</v>
      </c>
      <c r="K59" s="292">
        <v>7500</v>
      </c>
      <c r="L59" s="274">
        <v>270000</v>
      </c>
      <c r="M59" s="294">
        <v>0.04</v>
      </c>
      <c r="N59" s="275">
        <v>259200</v>
      </c>
      <c r="O59" s="288" t="s">
        <v>782</v>
      </c>
      <c r="P59" s="276" t="s">
        <v>760</v>
      </c>
      <c r="Q59" s="296" t="s">
        <v>1932</v>
      </c>
      <c r="R59" s="296" t="s">
        <v>1933</v>
      </c>
      <c r="S59" s="50"/>
      <c r="T59" s="50"/>
      <c r="U59" s="50"/>
      <c r="V59" s="50"/>
      <c r="W59" s="50"/>
      <c r="X59" s="50"/>
    </row>
    <row r="60" spans="1:24" hidden="1" x14ac:dyDescent="0.3">
      <c r="A60" s="272">
        <v>1245</v>
      </c>
      <c r="B60" s="535">
        <v>42839</v>
      </c>
      <c r="C60" s="284" t="s">
        <v>591</v>
      </c>
      <c r="D60" s="273" t="s">
        <v>1703</v>
      </c>
      <c r="E60" s="286" t="s">
        <v>398</v>
      </c>
      <c r="F60" s="273" t="s">
        <v>790</v>
      </c>
      <c r="G60" s="288" t="s">
        <v>770</v>
      </c>
      <c r="H60" s="273" t="s">
        <v>826</v>
      </c>
      <c r="I60" s="290" t="s">
        <v>1545</v>
      </c>
      <c r="J60" s="274">
        <v>44</v>
      </c>
      <c r="K60" s="292">
        <v>6060</v>
      </c>
      <c r="L60" s="274">
        <v>266640</v>
      </c>
      <c r="M60" s="294">
        <v>0.04</v>
      </c>
      <c r="N60" s="275">
        <v>255974.39999999999</v>
      </c>
      <c r="O60" s="288" t="s">
        <v>788</v>
      </c>
      <c r="P60" s="276" t="s">
        <v>774</v>
      </c>
      <c r="Q60" s="296" t="s">
        <v>1936</v>
      </c>
      <c r="R60" s="296" t="s">
        <v>1937</v>
      </c>
      <c r="S60" s="50"/>
      <c r="T60" s="50"/>
      <c r="U60" s="50"/>
      <c r="V60" s="50"/>
      <c r="W60" s="50"/>
      <c r="X60" s="50"/>
    </row>
    <row r="61" spans="1:24" x14ac:dyDescent="0.3">
      <c r="A61" s="272">
        <v>1388</v>
      </c>
      <c r="B61" s="535">
        <v>42865</v>
      </c>
      <c r="C61" s="284" t="s">
        <v>586</v>
      </c>
      <c r="D61" s="273" t="s">
        <v>884</v>
      </c>
      <c r="E61" s="286" t="s">
        <v>398</v>
      </c>
      <c r="F61" s="273" t="s">
        <v>790</v>
      </c>
      <c r="G61" s="288" t="s">
        <v>770</v>
      </c>
      <c r="H61" s="273" t="s">
        <v>769</v>
      </c>
      <c r="I61" s="290" t="s">
        <v>1574</v>
      </c>
      <c r="J61" s="274">
        <v>26</v>
      </c>
      <c r="K61" s="292">
        <v>9660</v>
      </c>
      <c r="L61" s="274">
        <v>251160</v>
      </c>
      <c r="M61" s="294">
        <v>0.08</v>
      </c>
      <c r="N61" s="275">
        <v>231067.2</v>
      </c>
      <c r="O61" s="288" t="s">
        <v>788</v>
      </c>
      <c r="P61" s="276" t="s">
        <v>760</v>
      </c>
      <c r="Q61" s="296" t="s">
        <v>1936</v>
      </c>
      <c r="R61" s="296" t="s">
        <v>1937</v>
      </c>
      <c r="S61" s="50"/>
      <c r="T61" s="50"/>
      <c r="U61" s="50"/>
      <c r="V61" s="50"/>
      <c r="W61" s="50"/>
      <c r="X61" s="50"/>
    </row>
    <row r="62" spans="1:24" hidden="1" x14ac:dyDescent="0.3">
      <c r="A62" s="272">
        <v>1304</v>
      </c>
      <c r="B62" s="535">
        <v>42848</v>
      </c>
      <c r="C62" s="284" t="s">
        <v>591</v>
      </c>
      <c r="D62" s="273" t="s">
        <v>1657</v>
      </c>
      <c r="E62" s="286" t="s">
        <v>395</v>
      </c>
      <c r="F62" s="273" t="s">
        <v>765</v>
      </c>
      <c r="G62" s="288" t="s">
        <v>770</v>
      </c>
      <c r="H62" s="273" t="s">
        <v>777</v>
      </c>
      <c r="I62" s="290" t="s">
        <v>1111</v>
      </c>
      <c r="J62" s="274">
        <v>48</v>
      </c>
      <c r="K62" s="292">
        <v>5160</v>
      </c>
      <c r="L62" s="274">
        <v>247680</v>
      </c>
      <c r="M62" s="294">
        <v>0.09</v>
      </c>
      <c r="N62" s="275">
        <v>225388.79999999999</v>
      </c>
      <c r="O62" s="288" t="s">
        <v>782</v>
      </c>
      <c r="P62" s="276" t="s">
        <v>798</v>
      </c>
      <c r="Q62" s="296" t="s">
        <v>1932</v>
      </c>
      <c r="R62" s="296" t="s">
        <v>1937</v>
      </c>
      <c r="S62" s="50"/>
      <c r="T62" s="50"/>
      <c r="U62" s="50"/>
      <c r="V62" s="50"/>
      <c r="W62" s="50"/>
      <c r="X62" s="50"/>
    </row>
    <row r="63" spans="1:24" hidden="1" x14ac:dyDescent="0.3">
      <c r="A63" s="272">
        <v>1757</v>
      </c>
      <c r="B63" s="535">
        <v>42924</v>
      </c>
      <c r="C63" s="284" t="s">
        <v>593</v>
      </c>
      <c r="D63" s="273" t="s">
        <v>1085</v>
      </c>
      <c r="E63" s="286" t="s">
        <v>398</v>
      </c>
      <c r="F63" s="273" t="s">
        <v>812</v>
      </c>
      <c r="G63" s="288" t="s">
        <v>770</v>
      </c>
      <c r="H63" s="273" t="s">
        <v>777</v>
      </c>
      <c r="I63" s="290" t="s">
        <v>1158</v>
      </c>
      <c r="J63" s="274">
        <v>19</v>
      </c>
      <c r="K63" s="292">
        <v>12780</v>
      </c>
      <c r="L63" s="274">
        <v>242820</v>
      </c>
      <c r="M63" s="294">
        <v>0.04</v>
      </c>
      <c r="N63" s="275">
        <v>233107.20000000001</v>
      </c>
      <c r="O63" s="288" t="s">
        <v>788</v>
      </c>
      <c r="P63" s="276" t="s">
        <v>760</v>
      </c>
      <c r="Q63" s="296" t="s">
        <v>1936</v>
      </c>
      <c r="R63" s="296" t="s">
        <v>1933</v>
      </c>
      <c r="S63" s="50"/>
      <c r="T63" s="50"/>
      <c r="U63" s="50"/>
      <c r="V63" s="50"/>
      <c r="W63" s="50"/>
      <c r="X63" s="50"/>
    </row>
    <row r="64" spans="1:24" hidden="1" x14ac:dyDescent="0.3">
      <c r="A64" s="272">
        <v>1054</v>
      </c>
      <c r="B64" s="535">
        <v>42802</v>
      </c>
      <c r="C64" s="284" t="s">
        <v>590</v>
      </c>
      <c r="D64" s="273" t="s">
        <v>1295</v>
      </c>
      <c r="E64" s="286" t="s">
        <v>395</v>
      </c>
      <c r="F64" s="273" t="s">
        <v>778</v>
      </c>
      <c r="G64" s="288" t="s">
        <v>770</v>
      </c>
      <c r="H64" s="273" t="s">
        <v>777</v>
      </c>
      <c r="I64" s="290" t="s">
        <v>1723</v>
      </c>
      <c r="J64" s="274">
        <v>14</v>
      </c>
      <c r="K64" s="292">
        <v>16860</v>
      </c>
      <c r="L64" s="274">
        <v>236040</v>
      </c>
      <c r="M64" s="294">
        <v>0.04</v>
      </c>
      <c r="N64" s="275">
        <v>226598.39999999999</v>
      </c>
      <c r="O64" s="288" t="s">
        <v>834</v>
      </c>
      <c r="P64" s="276" t="s">
        <v>760</v>
      </c>
      <c r="Q64" s="296" t="s">
        <v>1932</v>
      </c>
      <c r="R64" s="296" t="s">
        <v>1933</v>
      </c>
      <c r="S64" s="50"/>
      <c r="T64" s="50"/>
      <c r="U64" s="50"/>
      <c r="V64" s="50"/>
      <c r="W64" s="50"/>
      <c r="X64" s="50"/>
    </row>
    <row r="65" spans="1:24" hidden="1" x14ac:dyDescent="0.3">
      <c r="A65" s="272">
        <v>1218</v>
      </c>
      <c r="B65" s="535">
        <v>42834</v>
      </c>
      <c r="C65" s="284" t="s">
        <v>591</v>
      </c>
      <c r="D65" s="273" t="s">
        <v>766</v>
      </c>
      <c r="E65" s="286" t="s">
        <v>398</v>
      </c>
      <c r="F65" s="273" t="s">
        <v>765</v>
      </c>
      <c r="G65" s="288" t="s">
        <v>770</v>
      </c>
      <c r="H65" s="273" t="s">
        <v>777</v>
      </c>
      <c r="I65" s="290" t="s">
        <v>1723</v>
      </c>
      <c r="J65" s="274">
        <v>14</v>
      </c>
      <c r="K65" s="292">
        <v>16860</v>
      </c>
      <c r="L65" s="274">
        <v>236040</v>
      </c>
      <c r="M65" s="294">
        <v>0.04</v>
      </c>
      <c r="N65" s="275">
        <v>226598.39999999999</v>
      </c>
      <c r="O65" s="288" t="s">
        <v>782</v>
      </c>
      <c r="P65" s="276" t="s">
        <v>767</v>
      </c>
      <c r="Q65" s="296" t="s">
        <v>1932</v>
      </c>
      <c r="R65" s="296" t="s">
        <v>1937</v>
      </c>
      <c r="S65" s="50"/>
      <c r="T65" s="50"/>
      <c r="U65" s="50"/>
      <c r="V65" s="50"/>
      <c r="W65" s="50"/>
      <c r="X65" s="50"/>
    </row>
    <row r="66" spans="1:24" hidden="1" x14ac:dyDescent="0.3">
      <c r="A66" s="272">
        <v>1695</v>
      </c>
      <c r="B66" s="535">
        <v>42915</v>
      </c>
      <c r="C66" s="284" t="s">
        <v>592</v>
      </c>
      <c r="D66" s="273" t="s">
        <v>1226</v>
      </c>
      <c r="E66" s="286" t="s">
        <v>398</v>
      </c>
      <c r="F66" s="273" t="s">
        <v>778</v>
      </c>
      <c r="G66" s="288" t="s">
        <v>770</v>
      </c>
      <c r="H66" s="273" t="s">
        <v>826</v>
      </c>
      <c r="I66" s="290" t="s">
        <v>1225</v>
      </c>
      <c r="J66" s="274">
        <v>14</v>
      </c>
      <c r="K66" s="292">
        <v>15660</v>
      </c>
      <c r="L66" s="274">
        <v>219240</v>
      </c>
      <c r="M66" s="294">
        <v>0.1</v>
      </c>
      <c r="N66" s="275">
        <v>197316</v>
      </c>
      <c r="O66" s="288" t="s">
        <v>782</v>
      </c>
      <c r="P66" s="276" t="s">
        <v>774</v>
      </c>
      <c r="Q66" s="296" t="s">
        <v>1932</v>
      </c>
      <c r="R66" s="296" t="s">
        <v>1933</v>
      </c>
      <c r="S66" s="50"/>
      <c r="T66" s="50"/>
      <c r="U66" s="50"/>
      <c r="V66" s="50"/>
      <c r="W66" s="50"/>
      <c r="X66" s="50"/>
    </row>
    <row r="67" spans="1:24" x14ac:dyDescent="0.3">
      <c r="A67" s="272">
        <v>1911</v>
      </c>
      <c r="B67" s="535">
        <v>42947</v>
      </c>
      <c r="C67" s="284" t="s">
        <v>593</v>
      </c>
      <c r="D67" s="273" t="s">
        <v>937</v>
      </c>
      <c r="E67" s="286" t="s">
        <v>405</v>
      </c>
      <c r="F67" s="273" t="s">
        <v>778</v>
      </c>
      <c r="G67" s="288" t="s">
        <v>770</v>
      </c>
      <c r="H67" s="273" t="s">
        <v>826</v>
      </c>
      <c r="I67" s="290" t="s">
        <v>938</v>
      </c>
      <c r="J67" s="274">
        <v>27</v>
      </c>
      <c r="K67" s="292">
        <v>7860</v>
      </c>
      <c r="L67" s="274">
        <v>212220</v>
      </c>
      <c r="M67" s="294">
        <v>0</v>
      </c>
      <c r="N67" s="275">
        <v>212220</v>
      </c>
      <c r="O67" s="288" t="s">
        <v>788</v>
      </c>
      <c r="P67" s="276" t="s">
        <v>760</v>
      </c>
      <c r="Q67" s="296" t="s">
        <v>1936</v>
      </c>
      <c r="R67" s="296" t="s">
        <v>1933</v>
      </c>
      <c r="S67" s="50"/>
      <c r="T67" s="50"/>
      <c r="U67" s="50"/>
      <c r="V67" s="50"/>
      <c r="W67" s="50"/>
      <c r="X67" s="50"/>
    </row>
    <row r="68" spans="1:24" x14ac:dyDescent="0.3">
      <c r="A68" s="272">
        <v>1566</v>
      </c>
      <c r="B68" s="535">
        <v>42895</v>
      </c>
      <c r="C68" s="284" t="s">
        <v>592</v>
      </c>
      <c r="D68" s="273" t="s">
        <v>1091</v>
      </c>
      <c r="E68" s="286" t="s">
        <v>398</v>
      </c>
      <c r="F68" s="273" t="s">
        <v>812</v>
      </c>
      <c r="G68" s="288" t="s">
        <v>770</v>
      </c>
      <c r="H68" s="273" t="s">
        <v>826</v>
      </c>
      <c r="I68" s="290" t="s">
        <v>901</v>
      </c>
      <c r="J68" s="274">
        <v>48</v>
      </c>
      <c r="K68" s="292">
        <v>4260</v>
      </c>
      <c r="L68" s="274">
        <v>204480</v>
      </c>
      <c r="M68" s="294">
        <v>0.08</v>
      </c>
      <c r="N68" s="275">
        <v>188121.60000000001</v>
      </c>
      <c r="O68" s="288" t="s">
        <v>788</v>
      </c>
      <c r="P68" s="276" t="s">
        <v>760</v>
      </c>
      <c r="Q68" s="296" t="s">
        <v>1936</v>
      </c>
      <c r="R68" s="296" t="s">
        <v>1933</v>
      </c>
      <c r="S68" s="50"/>
      <c r="T68" s="50"/>
      <c r="U68" s="50"/>
      <c r="V68" s="50"/>
      <c r="W68" s="50"/>
      <c r="X68" s="50"/>
    </row>
    <row r="69" spans="1:24" hidden="1" x14ac:dyDescent="0.3">
      <c r="A69" s="272">
        <v>1018</v>
      </c>
      <c r="B69" s="535">
        <v>42798</v>
      </c>
      <c r="C69" s="284" t="s">
        <v>590</v>
      </c>
      <c r="D69" s="273" t="s">
        <v>1656</v>
      </c>
      <c r="E69" s="286" t="s">
        <v>522</v>
      </c>
      <c r="F69" s="273" t="s">
        <v>790</v>
      </c>
      <c r="G69" s="288" t="s">
        <v>770</v>
      </c>
      <c r="H69" s="273" t="s">
        <v>781</v>
      </c>
      <c r="I69" s="290" t="s">
        <v>1878</v>
      </c>
      <c r="J69" s="274">
        <v>38</v>
      </c>
      <c r="K69" s="292">
        <v>5340</v>
      </c>
      <c r="L69" s="274">
        <v>202920</v>
      </c>
      <c r="M69" s="294">
        <v>0</v>
      </c>
      <c r="N69" s="275">
        <v>202920</v>
      </c>
      <c r="O69" s="288" t="s">
        <v>788</v>
      </c>
      <c r="P69" s="276" t="s">
        <v>841</v>
      </c>
      <c r="Q69" s="296" t="s">
        <v>1936</v>
      </c>
      <c r="R69" s="296" t="s">
        <v>1937</v>
      </c>
      <c r="S69" s="50"/>
      <c r="T69" s="50"/>
      <c r="U69" s="50"/>
      <c r="V69" s="50"/>
      <c r="W69" s="50"/>
      <c r="X69" s="50"/>
    </row>
    <row r="70" spans="1:24" hidden="1" x14ac:dyDescent="0.3">
      <c r="A70" s="272">
        <v>1178</v>
      </c>
      <c r="B70" s="535">
        <v>42826</v>
      </c>
      <c r="C70" s="284" t="s">
        <v>591</v>
      </c>
      <c r="D70" s="273" t="s">
        <v>1673</v>
      </c>
      <c r="E70" s="286" t="s">
        <v>395</v>
      </c>
      <c r="F70" s="273" t="s">
        <v>812</v>
      </c>
      <c r="G70" s="288" t="s">
        <v>770</v>
      </c>
      <c r="H70" s="273" t="s">
        <v>777</v>
      </c>
      <c r="I70" s="290" t="s">
        <v>1764</v>
      </c>
      <c r="J70" s="274">
        <v>11</v>
      </c>
      <c r="K70" s="292">
        <v>17220</v>
      </c>
      <c r="L70" s="274">
        <v>189420</v>
      </c>
      <c r="M70" s="294">
        <v>0.1</v>
      </c>
      <c r="N70" s="275">
        <v>170478</v>
      </c>
      <c r="O70" s="288" t="s">
        <v>775</v>
      </c>
      <c r="P70" s="276" t="s">
        <v>760</v>
      </c>
      <c r="Q70" s="296" t="s">
        <v>1935</v>
      </c>
      <c r="R70" s="296" t="s">
        <v>1933</v>
      </c>
      <c r="S70" s="50"/>
      <c r="T70" s="50"/>
      <c r="U70" s="50"/>
      <c r="V70" s="50"/>
      <c r="W70" s="50"/>
      <c r="X70" s="50"/>
    </row>
    <row r="71" spans="1:24" x14ac:dyDescent="0.3">
      <c r="A71" s="272">
        <v>1176</v>
      </c>
      <c r="B71" s="535">
        <v>42826</v>
      </c>
      <c r="C71" s="284" t="s">
        <v>591</v>
      </c>
      <c r="D71" s="273" t="s">
        <v>1752</v>
      </c>
      <c r="E71" s="286" t="s">
        <v>405</v>
      </c>
      <c r="F71" s="273" t="s">
        <v>790</v>
      </c>
      <c r="G71" s="288" t="s">
        <v>770</v>
      </c>
      <c r="H71" s="273" t="s">
        <v>826</v>
      </c>
      <c r="I71" s="290" t="s">
        <v>1765</v>
      </c>
      <c r="J71" s="274">
        <v>31</v>
      </c>
      <c r="K71" s="292">
        <v>6060</v>
      </c>
      <c r="L71" s="274">
        <v>187860</v>
      </c>
      <c r="M71" s="294">
        <v>0.08</v>
      </c>
      <c r="N71" s="275">
        <v>172831.2</v>
      </c>
      <c r="O71" s="288" t="s">
        <v>788</v>
      </c>
      <c r="P71" s="276" t="s">
        <v>760</v>
      </c>
      <c r="Q71" s="296" t="s">
        <v>1936</v>
      </c>
      <c r="R71" s="296" t="s">
        <v>1937</v>
      </c>
      <c r="S71" s="50"/>
      <c r="T71" s="50"/>
      <c r="U71" s="50"/>
      <c r="V71" s="50"/>
      <c r="W71" s="50"/>
      <c r="X71" s="50"/>
    </row>
    <row r="72" spans="1:24" hidden="1" x14ac:dyDescent="0.3">
      <c r="A72" s="272">
        <v>1909</v>
      </c>
      <c r="B72" s="535">
        <v>42946</v>
      </c>
      <c r="C72" s="284" t="s">
        <v>593</v>
      </c>
      <c r="D72" s="273" t="s">
        <v>940</v>
      </c>
      <c r="E72" s="286" t="s">
        <v>395</v>
      </c>
      <c r="F72" s="273" t="s">
        <v>790</v>
      </c>
      <c r="G72" s="288" t="s">
        <v>770</v>
      </c>
      <c r="H72" s="273" t="s">
        <v>826</v>
      </c>
      <c r="I72" s="290" t="s">
        <v>941</v>
      </c>
      <c r="J72" s="274">
        <v>31</v>
      </c>
      <c r="K72" s="292">
        <v>6060</v>
      </c>
      <c r="L72" s="274">
        <v>187860</v>
      </c>
      <c r="M72" s="294">
        <v>7.0000000000000007E-2</v>
      </c>
      <c r="N72" s="275">
        <v>174709.8</v>
      </c>
      <c r="O72" s="288" t="s">
        <v>834</v>
      </c>
      <c r="P72" s="276" t="s">
        <v>760</v>
      </c>
      <c r="Q72" s="296" t="s">
        <v>1932</v>
      </c>
      <c r="R72" s="296" t="s">
        <v>1937</v>
      </c>
      <c r="S72" s="50"/>
      <c r="T72" s="50"/>
      <c r="U72" s="50"/>
      <c r="V72" s="50"/>
      <c r="W72" s="50"/>
      <c r="X72" s="50"/>
    </row>
    <row r="73" spans="1:24" hidden="1" x14ac:dyDescent="0.3">
      <c r="A73" s="272">
        <v>1308</v>
      </c>
      <c r="B73" s="535">
        <v>42850</v>
      </c>
      <c r="C73" s="284" t="s">
        <v>591</v>
      </c>
      <c r="D73" s="273" t="s">
        <v>1315</v>
      </c>
      <c r="E73" s="286" t="s">
        <v>405</v>
      </c>
      <c r="F73" s="273" t="s">
        <v>812</v>
      </c>
      <c r="G73" s="288" t="s">
        <v>770</v>
      </c>
      <c r="H73" s="273" t="s">
        <v>777</v>
      </c>
      <c r="I73" s="290" t="s">
        <v>1654</v>
      </c>
      <c r="J73" s="274">
        <v>12</v>
      </c>
      <c r="K73" s="292">
        <v>15600</v>
      </c>
      <c r="L73" s="274">
        <v>187200</v>
      </c>
      <c r="M73" s="294">
        <v>0.1</v>
      </c>
      <c r="N73" s="275">
        <v>168480</v>
      </c>
      <c r="O73" s="288" t="s">
        <v>761</v>
      </c>
      <c r="P73" s="276" t="s">
        <v>798</v>
      </c>
      <c r="Q73" s="296" t="s">
        <v>1932</v>
      </c>
      <c r="R73" s="296" t="s">
        <v>1933</v>
      </c>
      <c r="S73" s="50"/>
      <c r="T73" s="50"/>
      <c r="U73" s="50"/>
      <c r="V73" s="50"/>
      <c r="W73" s="50"/>
      <c r="X73" s="50"/>
    </row>
    <row r="74" spans="1:24" hidden="1" x14ac:dyDescent="0.3">
      <c r="A74" s="272">
        <v>1727</v>
      </c>
      <c r="B74" s="535">
        <v>42921</v>
      </c>
      <c r="C74" s="284" t="s">
        <v>593</v>
      </c>
      <c r="D74" s="273" t="s">
        <v>1188</v>
      </c>
      <c r="E74" s="286" t="s">
        <v>522</v>
      </c>
      <c r="F74" s="273" t="s">
        <v>778</v>
      </c>
      <c r="G74" s="288" t="s">
        <v>770</v>
      </c>
      <c r="H74" s="273" t="s">
        <v>769</v>
      </c>
      <c r="I74" s="290" t="s">
        <v>1190</v>
      </c>
      <c r="J74" s="274">
        <v>32</v>
      </c>
      <c r="K74" s="292">
        <v>5760</v>
      </c>
      <c r="L74" s="274">
        <v>184320</v>
      </c>
      <c r="M74" s="294">
        <v>0.01</v>
      </c>
      <c r="N74" s="275">
        <v>182476.79999999999</v>
      </c>
      <c r="O74" s="288" t="s">
        <v>834</v>
      </c>
      <c r="P74" s="276" t="s">
        <v>760</v>
      </c>
      <c r="Q74" s="296" t="s">
        <v>1932</v>
      </c>
      <c r="R74" s="296" t="s">
        <v>1933</v>
      </c>
      <c r="S74" s="50"/>
      <c r="T74" s="50"/>
      <c r="U74" s="50"/>
      <c r="V74" s="50"/>
      <c r="W74" s="50"/>
      <c r="X74" s="50"/>
    </row>
    <row r="75" spans="1:24" hidden="1" x14ac:dyDescent="0.3">
      <c r="A75" s="272">
        <v>1571</v>
      </c>
      <c r="B75" s="535">
        <v>42896</v>
      </c>
      <c r="C75" s="284" t="s">
        <v>592</v>
      </c>
      <c r="D75" s="273" t="s">
        <v>1385</v>
      </c>
      <c r="E75" s="286" t="s">
        <v>405</v>
      </c>
      <c r="F75" s="273" t="s">
        <v>765</v>
      </c>
      <c r="G75" s="288" t="s">
        <v>770</v>
      </c>
      <c r="H75" s="273" t="s">
        <v>777</v>
      </c>
      <c r="I75" s="290" t="s">
        <v>1384</v>
      </c>
      <c r="J75" s="274">
        <v>42</v>
      </c>
      <c r="K75" s="292">
        <v>4320</v>
      </c>
      <c r="L75" s="274">
        <v>181440</v>
      </c>
      <c r="M75" s="294">
        <v>0.04</v>
      </c>
      <c r="N75" s="275">
        <v>174182.39999999999</v>
      </c>
      <c r="O75" s="288" t="s">
        <v>782</v>
      </c>
      <c r="P75" s="276" t="s">
        <v>827</v>
      </c>
      <c r="Q75" s="296" t="s">
        <v>1932</v>
      </c>
      <c r="R75" s="296" t="s">
        <v>1937</v>
      </c>
      <c r="S75" s="50"/>
      <c r="T75" s="50"/>
      <c r="U75" s="50"/>
      <c r="V75" s="50"/>
      <c r="W75" s="50"/>
      <c r="X75" s="50"/>
    </row>
    <row r="76" spans="1:24" hidden="1" x14ac:dyDescent="0.3">
      <c r="A76" s="272">
        <v>1189</v>
      </c>
      <c r="B76" s="535">
        <v>42830</v>
      </c>
      <c r="C76" s="284" t="s">
        <v>591</v>
      </c>
      <c r="D76" s="273" t="s">
        <v>1753</v>
      </c>
      <c r="E76" s="286" t="s">
        <v>405</v>
      </c>
      <c r="F76" s="273" t="s">
        <v>765</v>
      </c>
      <c r="G76" s="288" t="s">
        <v>770</v>
      </c>
      <c r="H76" s="273" t="s">
        <v>777</v>
      </c>
      <c r="I76" s="290" t="s">
        <v>1384</v>
      </c>
      <c r="J76" s="274">
        <v>40</v>
      </c>
      <c r="K76" s="292">
        <v>4320</v>
      </c>
      <c r="L76" s="274">
        <v>172800</v>
      </c>
      <c r="M76" s="294">
        <v>0.04</v>
      </c>
      <c r="N76" s="275">
        <v>165888</v>
      </c>
      <c r="O76" s="288" t="s">
        <v>761</v>
      </c>
      <c r="P76" s="276" t="s">
        <v>774</v>
      </c>
      <c r="Q76" s="296" t="s">
        <v>1932</v>
      </c>
      <c r="R76" s="296" t="s">
        <v>1937</v>
      </c>
      <c r="S76" s="50"/>
      <c r="T76" s="50"/>
      <c r="U76" s="50"/>
      <c r="V76" s="50"/>
      <c r="W76" s="50"/>
      <c r="X76" s="50"/>
    </row>
    <row r="77" spans="1:24" hidden="1" x14ac:dyDescent="0.3">
      <c r="A77" s="272">
        <v>1689</v>
      </c>
      <c r="B77" s="535">
        <v>42914</v>
      </c>
      <c r="C77" s="284" t="s">
        <v>592</v>
      </c>
      <c r="D77" s="273" t="s">
        <v>1234</v>
      </c>
      <c r="E77" s="286" t="s">
        <v>522</v>
      </c>
      <c r="F77" s="273" t="s">
        <v>790</v>
      </c>
      <c r="G77" s="288" t="s">
        <v>770</v>
      </c>
      <c r="H77" s="273" t="s">
        <v>777</v>
      </c>
      <c r="I77" s="290" t="s">
        <v>1233</v>
      </c>
      <c r="J77" s="274">
        <v>7</v>
      </c>
      <c r="K77" s="292">
        <v>24060</v>
      </c>
      <c r="L77" s="274">
        <v>168420</v>
      </c>
      <c r="M77" s="294">
        <v>0.05</v>
      </c>
      <c r="N77" s="275">
        <v>159999</v>
      </c>
      <c r="O77" s="288" t="s">
        <v>782</v>
      </c>
      <c r="P77" s="276" t="s">
        <v>760</v>
      </c>
      <c r="Q77" s="296" t="s">
        <v>1932</v>
      </c>
      <c r="R77" s="296" t="s">
        <v>1937</v>
      </c>
      <c r="S77" s="50"/>
      <c r="T77" s="50"/>
      <c r="U77" s="50"/>
      <c r="V77" s="50"/>
      <c r="W77" s="50"/>
      <c r="X77" s="50"/>
    </row>
    <row r="78" spans="1:24" hidden="1" x14ac:dyDescent="0.3">
      <c r="A78" s="272">
        <v>1529</v>
      </c>
      <c r="B78" s="535">
        <v>42889</v>
      </c>
      <c r="C78" s="284" t="s">
        <v>592</v>
      </c>
      <c r="D78" s="273" t="s">
        <v>1211</v>
      </c>
      <c r="E78" s="286" t="s">
        <v>398</v>
      </c>
      <c r="F78" s="273" t="s">
        <v>778</v>
      </c>
      <c r="G78" s="288" t="s">
        <v>770</v>
      </c>
      <c r="H78" s="273" t="s">
        <v>769</v>
      </c>
      <c r="I78" s="290" t="s">
        <v>1429</v>
      </c>
      <c r="J78" s="274">
        <v>18</v>
      </c>
      <c r="K78" s="292">
        <v>9060</v>
      </c>
      <c r="L78" s="274">
        <v>163080</v>
      </c>
      <c r="M78" s="294">
        <v>0.09</v>
      </c>
      <c r="N78" s="275">
        <v>148402.79999999999</v>
      </c>
      <c r="O78" s="288" t="s">
        <v>761</v>
      </c>
      <c r="P78" s="276" t="s">
        <v>798</v>
      </c>
      <c r="Q78" s="296" t="s">
        <v>1932</v>
      </c>
      <c r="R78" s="296" t="s">
        <v>1933</v>
      </c>
      <c r="S78" s="50"/>
      <c r="T78" s="50"/>
      <c r="U78" s="50"/>
      <c r="V78" s="50"/>
      <c r="W78" s="50"/>
      <c r="X78" s="50"/>
    </row>
    <row r="79" spans="1:24" hidden="1" x14ac:dyDescent="0.3">
      <c r="A79" s="272">
        <v>1701</v>
      </c>
      <c r="B79" s="535">
        <v>42915</v>
      </c>
      <c r="C79" s="284" t="s">
        <v>592</v>
      </c>
      <c r="D79" s="273" t="s">
        <v>1218</v>
      </c>
      <c r="E79" s="286" t="s">
        <v>522</v>
      </c>
      <c r="F79" s="273" t="s">
        <v>778</v>
      </c>
      <c r="G79" s="288" t="s">
        <v>770</v>
      </c>
      <c r="H79" s="273" t="s">
        <v>777</v>
      </c>
      <c r="I79" s="290" t="s">
        <v>1217</v>
      </c>
      <c r="J79" s="274">
        <v>7</v>
      </c>
      <c r="K79" s="292">
        <v>22620</v>
      </c>
      <c r="L79" s="274">
        <v>158340</v>
      </c>
      <c r="M79" s="294">
        <v>0.04</v>
      </c>
      <c r="N79" s="275">
        <v>152006.39999999999</v>
      </c>
      <c r="O79" s="288" t="s">
        <v>782</v>
      </c>
      <c r="P79" s="276" t="s">
        <v>767</v>
      </c>
      <c r="Q79" s="296" t="s">
        <v>1932</v>
      </c>
      <c r="R79" s="296" t="s">
        <v>1933</v>
      </c>
      <c r="S79" s="50"/>
      <c r="T79" s="50"/>
      <c r="U79" s="50"/>
      <c r="V79" s="50"/>
      <c r="W79" s="50"/>
      <c r="X79" s="50"/>
    </row>
    <row r="80" spans="1:24" hidden="1" x14ac:dyDescent="0.3">
      <c r="A80" s="272">
        <v>1230</v>
      </c>
      <c r="B80" s="535">
        <v>42836</v>
      </c>
      <c r="C80" s="284" t="s">
        <v>591</v>
      </c>
      <c r="D80" s="273" t="s">
        <v>1714</v>
      </c>
      <c r="E80" s="286" t="s">
        <v>522</v>
      </c>
      <c r="F80" s="273" t="s">
        <v>812</v>
      </c>
      <c r="G80" s="288" t="s">
        <v>770</v>
      </c>
      <c r="H80" s="273" t="s">
        <v>826</v>
      </c>
      <c r="I80" s="290" t="s">
        <v>1715</v>
      </c>
      <c r="J80" s="274">
        <v>44</v>
      </c>
      <c r="K80" s="292">
        <v>3540</v>
      </c>
      <c r="L80" s="274">
        <v>155760</v>
      </c>
      <c r="M80" s="294">
        <v>0.08</v>
      </c>
      <c r="N80" s="275">
        <v>143299.20000000001</v>
      </c>
      <c r="O80" s="288" t="s">
        <v>775</v>
      </c>
      <c r="P80" s="276" t="s">
        <v>841</v>
      </c>
      <c r="Q80" s="296" t="s">
        <v>1935</v>
      </c>
      <c r="R80" s="296" t="s">
        <v>1933</v>
      </c>
      <c r="S80" s="50"/>
      <c r="T80" s="50"/>
      <c r="U80" s="50"/>
      <c r="V80" s="50"/>
      <c r="W80" s="50"/>
      <c r="X80" s="50"/>
    </row>
    <row r="81" spans="1:24" hidden="1" x14ac:dyDescent="0.3">
      <c r="A81" s="272">
        <v>1922</v>
      </c>
      <c r="B81" s="535">
        <v>42948</v>
      </c>
      <c r="C81" s="284" t="s">
        <v>594</v>
      </c>
      <c r="D81" s="273" t="s">
        <v>918</v>
      </c>
      <c r="E81" s="286" t="s">
        <v>395</v>
      </c>
      <c r="F81" s="273" t="s">
        <v>790</v>
      </c>
      <c r="G81" s="288" t="s">
        <v>770</v>
      </c>
      <c r="H81" s="273" t="s">
        <v>769</v>
      </c>
      <c r="I81" s="290" t="s">
        <v>919</v>
      </c>
      <c r="J81" s="274">
        <v>21</v>
      </c>
      <c r="K81" s="292">
        <v>7380</v>
      </c>
      <c r="L81" s="274">
        <v>154980</v>
      </c>
      <c r="M81" s="294">
        <v>0.1</v>
      </c>
      <c r="N81" s="275">
        <v>139482</v>
      </c>
      <c r="O81" s="288" t="s">
        <v>788</v>
      </c>
      <c r="P81" s="276" t="s">
        <v>767</v>
      </c>
      <c r="Q81" s="296" t="s">
        <v>1936</v>
      </c>
      <c r="R81" s="296" t="s">
        <v>1937</v>
      </c>
      <c r="S81" s="50"/>
      <c r="T81" s="50"/>
      <c r="U81" s="50"/>
      <c r="V81" s="50"/>
      <c r="W81" s="50"/>
      <c r="X81" s="50"/>
    </row>
    <row r="82" spans="1:24" hidden="1" x14ac:dyDescent="0.3">
      <c r="A82" s="272">
        <v>1518</v>
      </c>
      <c r="B82" s="535">
        <v>42885</v>
      </c>
      <c r="C82" s="284" t="s">
        <v>586</v>
      </c>
      <c r="D82" s="273" t="s">
        <v>1311</v>
      </c>
      <c r="E82" s="286" t="s">
        <v>395</v>
      </c>
      <c r="F82" s="273" t="s">
        <v>812</v>
      </c>
      <c r="G82" s="288" t="s">
        <v>770</v>
      </c>
      <c r="H82" s="273" t="s">
        <v>777</v>
      </c>
      <c r="I82" s="290" t="s">
        <v>1384</v>
      </c>
      <c r="J82" s="274">
        <v>35</v>
      </c>
      <c r="K82" s="292">
        <v>4320</v>
      </c>
      <c r="L82" s="274">
        <v>151200</v>
      </c>
      <c r="M82" s="294">
        <v>0.1</v>
      </c>
      <c r="N82" s="275">
        <v>136080</v>
      </c>
      <c r="O82" s="288" t="s">
        <v>834</v>
      </c>
      <c r="P82" s="276" t="s">
        <v>760</v>
      </c>
      <c r="Q82" s="296" t="s">
        <v>1932</v>
      </c>
      <c r="R82" s="296" t="s">
        <v>1933</v>
      </c>
      <c r="S82" s="50"/>
      <c r="T82" s="50"/>
      <c r="U82" s="50"/>
      <c r="V82" s="50"/>
      <c r="W82" s="50"/>
      <c r="X82" s="50"/>
    </row>
    <row r="83" spans="1:24" hidden="1" x14ac:dyDescent="0.3">
      <c r="A83" s="272">
        <v>1933</v>
      </c>
      <c r="B83" s="535">
        <v>42949</v>
      </c>
      <c r="C83" s="284" t="s">
        <v>594</v>
      </c>
      <c r="D83" s="273" t="s">
        <v>904</v>
      </c>
      <c r="E83" s="286" t="s">
        <v>395</v>
      </c>
      <c r="F83" s="273" t="s">
        <v>778</v>
      </c>
      <c r="G83" s="288" t="s">
        <v>770</v>
      </c>
      <c r="H83" s="273" t="s">
        <v>769</v>
      </c>
      <c r="I83" s="290" t="s">
        <v>905</v>
      </c>
      <c r="J83" s="274">
        <v>28</v>
      </c>
      <c r="K83" s="292">
        <v>5400</v>
      </c>
      <c r="L83" s="274">
        <v>151200</v>
      </c>
      <c r="M83" s="294">
        <v>0.01</v>
      </c>
      <c r="N83" s="275">
        <v>149688</v>
      </c>
      <c r="O83" s="288" t="s">
        <v>788</v>
      </c>
      <c r="P83" s="276" t="s">
        <v>787</v>
      </c>
      <c r="Q83" s="296" t="s">
        <v>1936</v>
      </c>
      <c r="R83" s="296" t="s">
        <v>1933</v>
      </c>
      <c r="S83" s="50"/>
      <c r="T83" s="50"/>
      <c r="U83" s="50"/>
      <c r="V83" s="50"/>
      <c r="W83" s="50"/>
      <c r="X83" s="50"/>
    </row>
    <row r="84" spans="1:24" hidden="1" x14ac:dyDescent="0.3">
      <c r="A84" s="272">
        <v>1651</v>
      </c>
      <c r="B84" s="535">
        <v>42909</v>
      </c>
      <c r="C84" s="284" t="s">
        <v>592</v>
      </c>
      <c r="D84" s="273" t="s">
        <v>1280</v>
      </c>
      <c r="E84" s="286" t="s">
        <v>395</v>
      </c>
      <c r="F84" s="273" t="s">
        <v>765</v>
      </c>
      <c r="G84" s="288" t="s">
        <v>770</v>
      </c>
      <c r="H84" s="273" t="s">
        <v>769</v>
      </c>
      <c r="I84" s="290" t="s">
        <v>1281</v>
      </c>
      <c r="J84" s="274">
        <v>10</v>
      </c>
      <c r="K84" s="292">
        <v>14340</v>
      </c>
      <c r="L84" s="274">
        <v>143400</v>
      </c>
      <c r="M84" s="294">
        <v>0.09</v>
      </c>
      <c r="N84" s="275">
        <v>130494</v>
      </c>
      <c r="O84" s="288" t="s">
        <v>775</v>
      </c>
      <c r="P84" s="276" t="s">
        <v>787</v>
      </c>
      <c r="Q84" s="296" t="s">
        <v>1935</v>
      </c>
      <c r="R84" s="296" t="s">
        <v>1937</v>
      </c>
      <c r="S84" s="50"/>
      <c r="T84" s="50"/>
      <c r="U84" s="50"/>
      <c r="V84" s="50"/>
      <c r="W84" s="50"/>
      <c r="X84" s="50"/>
    </row>
    <row r="85" spans="1:24" hidden="1" x14ac:dyDescent="0.3">
      <c r="A85" s="272">
        <v>1368</v>
      </c>
      <c r="B85" s="535">
        <v>42861</v>
      </c>
      <c r="C85" s="284" t="s">
        <v>586</v>
      </c>
      <c r="D85" s="273" t="s">
        <v>1274</v>
      </c>
      <c r="E85" s="286" t="s">
        <v>522</v>
      </c>
      <c r="F85" s="273" t="s">
        <v>778</v>
      </c>
      <c r="G85" s="288" t="s">
        <v>770</v>
      </c>
      <c r="H85" s="273" t="s">
        <v>777</v>
      </c>
      <c r="I85" s="290" t="s">
        <v>1592</v>
      </c>
      <c r="J85" s="274">
        <v>21</v>
      </c>
      <c r="K85" s="292">
        <v>6720</v>
      </c>
      <c r="L85" s="274">
        <v>141120</v>
      </c>
      <c r="M85" s="294">
        <v>7.0000000000000007E-2</v>
      </c>
      <c r="N85" s="275">
        <v>131241.60000000001</v>
      </c>
      <c r="O85" s="288" t="s">
        <v>834</v>
      </c>
      <c r="P85" s="276" t="s">
        <v>767</v>
      </c>
      <c r="Q85" s="296" t="s">
        <v>1932</v>
      </c>
      <c r="R85" s="296" t="s">
        <v>1933</v>
      </c>
      <c r="S85" s="50"/>
      <c r="T85" s="50"/>
      <c r="U85" s="50"/>
      <c r="V85" s="50"/>
      <c r="W85" s="50"/>
      <c r="X85" s="50"/>
    </row>
    <row r="86" spans="1:24" hidden="1" x14ac:dyDescent="0.3">
      <c r="A86" s="272">
        <v>1280</v>
      </c>
      <c r="B86" s="535">
        <v>42843</v>
      </c>
      <c r="C86" s="284" t="s">
        <v>591</v>
      </c>
      <c r="D86" s="273" t="s">
        <v>1675</v>
      </c>
      <c r="E86" s="286" t="s">
        <v>395</v>
      </c>
      <c r="F86" s="273" t="s">
        <v>765</v>
      </c>
      <c r="G86" s="288" t="s">
        <v>770</v>
      </c>
      <c r="H86" s="273" t="s">
        <v>777</v>
      </c>
      <c r="I86" s="290" t="s">
        <v>1158</v>
      </c>
      <c r="J86" s="274">
        <v>11</v>
      </c>
      <c r="K86" s="292">
        <v>12780</v>
      </c>
      <c r="L86" s="274">
        <v>140580</v>
      </c>
      <c r="M86" s="294">
        <v>0.04</v>
      </c>
      <c r="N86" s="275">
        <v>134956.79999999999</v>
      </c>
      <c r="O86" s="288" t="s">
        <v>782</v>
      </c>
      <c r="P86" s="276" t="s">
        <v>774</v>
      </c>
      <c r="Q86" s="296" t="s">
        <v>1932</v>
      </c>
      <c r="R86" s="296" t="s">
        <v>1937</v>
      </c>
      <c r="S86" s="50"/>
      <c r="T86" s="50"/>
      <c r="U86" s="50"/>
      <c r="V86" s="50"/>
      <c r="W86" s="50"/>
      <c r="X86" s="50"/>
    </row>
    <row r="87" spans="1:24" hidden="1" x14ac:dyDescent="0.3">
      <c r="A87" s="272">
        <v>1887</v>
      </c>
      <c r="B87" s="535">
        <v>42943</v>
      </c>
      <c r="C87" s="284" t="s">
        <v>593</v>
      </c>
      <c r="D87" s="273" t="s">
        <v>975</v>
      </c>
      <c r="E87" s="286" t="s">
        <v>405</v>
      </c>
      <c r="F87" s="273" t="s">
        <v>812</v>
      </c>
      <c r="G87" s="288" t="s">
        <v>770</v>
      </c>
      <c r="H87" s="273" t="s">
        <v>769</v>
      </c>
      <c r="I87" s="290" t="s">
        <v>768</v>
      </c>
      <c r="J87" s="274">
        <v>7</v>
      </c>
      <c r="K87" s="292">
        <v>19260</v>
      </c>
      <c r="L87" s="274">
        <v>134820</v>
      </c>
      <c r="M87" s="294">
        <v>0.05</v>
      </c>
      <c r="N87" s="275">
        <v>128079</v>
      </c>
      <c r="O87" s="288" t="s">
        <v>775</v>
      </c>
      <c r="P87" s="276" t="s">
        <v>760</v>
      </c>
      <c r="Q87" s="296" t="s">
        <v>1935</v>
      </c>
      <c r="R87" s="296" t="s">
        <v>1933</v>
      </c>
      <c r="S87" s="50"/>
      <c r="T87" s="50"/>
      <c r="U87" s="50"/>
      <c r="V87" s="50"/>
      <c r="W87" s="50"/>
      <c r="X87" s="50"/>
    </row>
    <row r="88" spans="1:24" hidden="1" x14ac:dyDescent="0.3">
      <c r="A88" s="272">
        <v>1938</v>
      </c>
      <c r="B88" s="535">
        <v>42950</v>
      </c>
      <c r="C88" s="284" t="s">
        <v>594</v>
      </c>
      <c r="D88" s="273" t="s">
        <v>898</v>
      </c>
      <c r="E88" s="286" t="s">
        <v>395</v>
      </c>
      <c r="F88" s="273" t="s">
        <v>812</v>
      </c>
      <c r="G88" s="288" t="s">
        <v>770</v>
      </c>
      <c r="H88" s="273" t="s">
        <v>781</v>
      </c>
      <c r="I88" s="290" t="s">
        <v>897</v>
      </c>
      <c r="J88" s="274">
        <v>35</v>
      </c>
      <c r="K88" s="292">
        <v>3660</v>
      </c>
      <c r="L88" s="274">
        <v>128100</v>
      </c>
      <c r="M88" s="294">
        <v>0.08</v>
      </c>
      <c r="N88" s="275">
        <v>117852</v>
      </c>
      <c r="O88" s="288" t="s">
        <v>775</v>
      </c>
      <c r="P88" s="276" t="s">
        <v>798</v>
      </c>
      <c r="Q88" s="296" t="s">
        <v>1935</v>
      </c>
      <c r="R88" s="296" t="s">
        <v>1933</v>
      </c>
      <c r="S88" s="50"/>
      <c r="T88" s="50"/>
      <c r="U88" s="50"/>
      <c r="V88" s="50"/>
      <c r="W88" s="50"/>
      <c r="X88" s="50"/>
    </row>
    <row r="89" spans="1:24" hidden="1" x14ac:dyDescent="0.3">
      <c r="A89" s="272">
        <v>1805</v>
      </c>
      <c r="B89" s="535">
        <v>42929</v>
      </c>
      <c r="C89" s="284" t="s">
        <v>593</v>
      </c>
      <c r="D89" s="273" t="s">
        <v>1091</v>
      </c>
      <c r="E89" s="286" t="s">
        <v>405</v>
      </c>
      <c r="F89" s="273" t="s">
        <v>812</v>
      </c>
      <c r="G89" s="288" t="s">
        <v>770</v>
      </c>
      <c r="H89" s="273" t="s">
        <v>769</v>
      </c>
      <c r="I89" s="290" t="s">
        <v>1094</v>
      </c>
      <c r="J89" s="274">
        <v>7</v>
      </c>
      <c r="K89" s="292">
        <v>17100</v>
      </c>
      <c r="L89" s="274">
        <v>119700</v>
      </c>
      <c r="M89" s="294">
        <v>0.01</v>
      </c>
      <c r="N89" s="275">
        <v>118503</v>
      </c>
      <c r="O89" s="288" t="s">
        <v>788</v>
      </c>
      <c r="P89" s="276" t="s">
        <v>760</v>
      </c>
      <c r="Q89" s="296" t="s">
        <v>1936</v>
      </c>
      <c r="R89" s="296" t="s">
        <v>1933</v>
      </c>
      <c r="S89" s="50"/>
      <c r="T89" s="50"/>
      <c r="U89" s="50"/>
      <c r="V89" s="50"/>
      <c r="W89" s="50"/>
      <c r="X89" s="50"/>
    </row>
    <row r="90" spans="1:24" hidden="1" x14ac:dyDescent="0.3">
      <c r="A90" s="272">
        <v>1555</v>
      </c>
      <c r="B90" s="535">
        <v>42894</v>
      </c>
      <c r="C90" s="284" t="s">
        <v>592</v>
      </c>
      <c r="D90" s="273" t="s">
        <v>1398</v>
      </c>
      <c r="E90" s="286" t="s">
        <v>522</v>
      </c>
      <c r="F90" s="273" t="s">
        <v>812</v>
      </c>
      <c r="G90" s="288" t="s">
        <v>770</v>
      </c>
      <c r="H90" s="273" t="s">
        <v>769</v>
      </c>
      <c r="I90" s="290" t="s">
        <v>1399</v>
      </c>
      <c r="J90" s="274">
        <v>32</v>
      </c>
      <c r="K90" s="292">
        <v>3660</v>
      </c>
      <c r="L90" s="274">
        <v>117120</v>
      </c>
      <c r="M90" s="294">
        <v>0.08</v>
      </c>
      <c r="N90" s="275">
        <v>107750.39999999999</v>
      </c>
      <c r="O90" s="288" t="s">
        <v>834</v>
      </c>
      <c r="P90" s="276" t="s">
        <v>841</v>
      </c>
      <c r="Q90" s="296" t="s">
        <v>1932</v>
      </c>
      <c r="R90" s="296" t="s">
        <v>1933</v>
      </c>
      <c r="S90" s="50"/>
      <c r="T90" s="50"/>
      <c r="U90" s="50"/>
      <c r="V90" s="50"/>
      <c r="W90" s="50"/>
      <c r="X90" s="50"/>
    </row>
    <row r="91" spans="1:24" hidden="1" x14ac:dyDescent="0.3">
      <c r="A91" s="272">
        <v>1353</v>
      </c>
      <c r="B91" s="535">
        <v>42859</v>
      </c>
      <c r="C91" s="284" t="s">
        <v>586</v>
      </c>
      <c r="D91" s="273" t="s">
        <v>1601</v>
      </c>
      <c r="E91" s="286" t="s">
        <v>395</v>
      </c>
      <c r="F91" s="273" t="s">
        <v>778</v>
      </c>
      <c r="G91" s="288" t="s">
        <v>770</v>
      </c>
      <c r="H91" s="273" t="s">
        <v>769</v>
      </c>
      <c r="I91" s="290" t="s">
        <v>1608</v>
      </c>
      <c r="J91" s="274">
        <v>7</v>
      </c>
      <c r="K91" s="292">
        <v>16620</v>
      </c>
      <c r="L91" s="274">
        <v>116340</v>
      </c>
      <c r="M91" s="294">
        <v>0.08</v>
      </c>
      <c r="N91" s="275">
        <v>107032.8</v>
      </c>
      <c r="O91" s="288" t="s">
        <v>788</v>
      </c>
      <c r="P91" s="276" t="s">
        <v>787</v>
      </c>
      <c r="Q91" s="296" t="s">
        <v>1936</v>
      </c>
      <c r="R91" s="296" t="s">
        <v>1933</v>
      </c>
      <c r="S91" s="50"/>
      <c r="T91" s="50"/>
      <c r="U91" s="50"/>
      <c r="V91" s="50"/>
      <c r="W91" s="50"/>
      <c r="X91" s="50"/>
    </row>
    <row r="92" spans="1:24" hidden="1" x14ac:dyDescent="0.3">
      <c r="A92" s="272">
        <v>1408</v>
      </c>
      <c r="B92" s="535">
        <v>42869</v>
      </c>
      <c r="C92" s="284" t="s">
        <v>586</v>
      </c>
      <c r="D92" s="273" t="s">
        <v>1551</v>
      </c>
      <c r="E92" s="286" t="s">
        <v>405</v>
      </c>
      <c r="F92" s="273" t="s">
        <v>812</v>
      </c>
      <c r="G92" s="288" t="s">
        <v>770</v>
      </c>
      <c r="H92" s="273" t="s">
        <v>777</v>
      </c>
      <c r="I92" s="290" t="s">
        <v>1550</v>
      </c>
      <c r="J92" s="274">
        <v>43</v>
      </c>
      <c r="K92" s="292">
        <v>2700</v>
      </c>
      <c r="L92" s="274">
        <v>116100</v>
      </c>
      <c r="M92" s="294">
        <v>0.04</v>
      </c>
      <c r="N92" s="275">
        <v>111456</v>
      </c>
      <c r="O92" s="288" t="s">
        <v>775</v>
      </c>
      <c r="P92" s="276" t="s">
        <v>760</v>
      </c>
      <c r="Q92" s="296" t="s">
        <v>1935</v>
      </c>
      <c r="R92" s="296" t="s">
        <v>1933</v>
      </c>
      <c r="S92" s="50"/>
      <c r="T92" s="50"/>
      <c r="U92" s="50"/>
      <c r="V92" s="50"/>
      <c r="W92" s="50"/>
      <c r="X92" s="50"/>
    </row>
    <row r="93" spans="1:24" hidden="1" x14ac:dyDescent="0.3">
      <c r="A93" s="272">
        <v>1389</v>
      </c>
      <c r="B93" s="535">
        <v>42865</v>
      </c>
      <c r="C93" s="284" t="s">
        <v>586</v>
      </c>
      <c r="D93" s="273" t="s">
        <v>1261</v>
      </c>
      <c r="E93" s="286" t="s">
        <v>398</v>
      </c>
      <c r="F93" s="273" t="s">
        <v>778</v>
      </c>
      <c r="G93" s="288" t="s">
        <v>770</v>
      </c>
      <c r="H93" s="273" t="s">
        <v>781</v>
      </c>
      <c r="I93" s="290" t="s">
        <v>1573</v>
      </c>
      <c r="J93" s="274">
        <v>14</v>
      </c>
      <c r="K93" s="292">
        <v>8220</v>
      </c>
      <c r="L93" s="274">
        <v>115080</v>
      </c>
      <c r="M93" s="294">
        <v>0</v>
      </c>
      <c r="N93" s="275">
        <v>115080</v>
      </c>
      <c r="O93" s="288" t="s">
        <v>775</v>
      </c>
      <c r="P93" s="276" t="s">
        <v>760</v>
      </c>
      <c r="Q93" s="296" t="s">
        <v>1935</v>
      </c>
      <c r="R93" s="296" t="s">
        <v>1933</v>
      </c>
      <c r="S93" s="50"/>
      <c r="T93" s="50"/>
      <c r="U93" s="50"/>
      <c r="V93" s="50"/>
      <c r="W93" s="50"/>
      <c r="X93" s="50"/>
    </row>
    <row r="94" spans="1:24" hidden="1" x14ac:dyDescent="0.3">
      <c r="A94" s="272">
        <v>1106</v>
      </c>
      <c r="B94" s="535">
        <v>42813</v>
      </c>
      <c r="C94" s="284" t="s">
        <v>590</v>
      </c>
      <c r="D94" s="273" t="s">
        <v>922</v>
      </c>
      <c r="E94" s="286" t="s">
        <v>405</v>
      </c>
      <c r="F94" s="273" t="s">
        <v>765</v>
      </c>
      <c r="G94" s="288" t="s">
        <v>770</v>
      </c>
      <c r="H94" s="273" t="s">
        <v>777</v>
      </c>
      <c r="I94" s="290" t="s">
        <v>1158</v>
      </c>
      <c r="J94" s="274">
        <v>9</v>
      </c>
      <c r="K94" s="292">
        <v>12780</v>
      </c>
      <c r="L94" s="274">
        <v>115020</v>
      </c>
      <c r="M94" s="294">
        <v>0.03</v>
      </c>
      <c r="N94" s="275">
        <v>111569.4</v>
      </c>
      <c r="O94" s="288" t="s">
        <v>761</v>
      </c>
      <c r="P94" s="276" t="s">
        <v>760</v>
      </c>
      <c r="Q94" s="296" t="s">
        <v>1932</v>
      </c>
      <c r="R94" s="296" t="s">
        <v>1937</v>
      </c>
      <c r="S94" s="50"/>
      <c r="T94" s="50"/>
      <c r="U94" s="50"/>
      <c r="V94" s="50"/>
      <c r="W94" s="50"/>
      <c r="X94" s="50"/>
    </row>
    <row r="95" spans="1:24" hidden="1" x14ac:dyDescent="0.3">
      <c r="A95" s="272">
        <v>1212</v>
      </c>
      <c r="B95" s="535">
        <v>42833</v>
      </c>
      <c r="C95" s="284" t="s">
        <v>591</v>
      </c>
      <c r="D95" s="273" t="s">
        <v>791</v>
      </c>
      <c r="E95" s="286" t="s">
        <v>522</v>
      </c>
      <c r="F95" s="273" t="s">
        <v>790</v>
      </c>
      <c r="G95" s="288" t="s">
        <v>770</v>
      </c>
      <c r="H95" s="273" t="s">
        <v>781</v>
      </c>
      <c r="I95" s="290" t="s">
        <v>1729</v>
      </c>
      <c r="J95" s="274">
        <v>18</v>
      </c>
      <c r="K95" s="292">
        <v>6000</v>
      </c>
      <c r="L95" s="274">
        <v>108000</v>
      </c>
      <c r="M95" s="294">
        <v>0.05</v>
      </c>
      <c r="N95" s="275">
        <v>102600</v>
      </c>
      <c r="O95" s="288" t="s">
        <v>834</v>
      </c>
      <c r="P95" s="276" t="s">
        <v>787</v>
      </c>
      <c r="Q95" s="296" t="s">
        <v>1932</v>
      </c>
      <c r="R95" s="296" t="s">
        <v>1937</v>
      </c>
      <c r="S95" s="50"/>
      <c r="T95" s="50"/>
      <c r="U95" s="50"/>
      <c r="V95" s="50"/>
      <c r="W95" s="50"/>
      <c r="X95" s="50"/>
    </row>
    <row r="96" spans="1:24" hidden="1" x14ac:dyDescent="0.3">
      <c r="A96" s="272">
        <v>1902</v>
      </c>
      <c r="B96" s="535">
        <v>42945</v>
      </c>
      <c r="C96" s="284" t="s">
        <v>593</v>
      </c>
      <c r="D96" s="273" t="s">
        <v>950</v>
      </c>
      <c r="E96" s="286" t="s">
        <v>395</v>
      </c>
      <c r="F96" s="273" t="s">
        <v>790</v>
      </c>
      <c r="G96" s="288" t="s">
        <v>770</v>
      </c>
      <c r="H96" s="273" t="s">
        <v>781</v>
      </c>
      <c r="I96" s="290" t="s">
        <v>952</v>
      </c>
      <c r="J96" s="274">
        <v>19</v>
      </c>
      <c r="K96" s="292">
        <v>5580</v>
      </c>
      <c r="L96" s="274">
        <v>106020</v>
      </c>
      <c r="M96" s="294">
        <v>0.04</v>
      </c>
      <c r="N96" s="275">
        <v>101779.2</v>
      </c>
      <c r="O96" s="288" t="s">
        <v>782</v>
      </c>
      <c r="P96" s="276" t="s">
        <v>798</v>
      </c>
      <c r="Q96" s="296" t="s">
        <v>1932</v>
      </c>
      <c r="R96" s="296" t="s">
        <v>1937</v>
      </c>
      <c r="S96" s="50"/>
      <c r="T96" s="50"/>
      <c r="U96" s="50"/>
      <c r="V96" s="50"/>
      <c r="W96" s="50"/>
      <c r="X96" s="50"/>
    </row>
    <row r="97" spans="1:24" hidden="1" x14ac:dyDescent="0.3">
      <c r="A97" s="272">
        <v>1912</v>
      </c>
      <c r="B97" s="535">
        <v>42947</v>
      </c>
      <c r="C97" s="284" t="s">
        <v>593</v>
      </c>
      <c r="D97" s="273" t="s">
        <v>937</v>
      </c>
      <c r="E97" s="286" t="s">
        <v>405</v>
      </c>
      <c r="F97" s="273" t="s">
        <v>778</v>
      </c>
      <c r="G97" s="288" t="s">
        <v>770</v>
      </c>
      <c r="H97" s="273" t="s">
        <v>777</v>
      </c>
      <c r="I97" s="290" t="s">
        <v>936</v>
      </c>
      <c r="J97" s="274">
        <v>8</v>
      </c>
      <c r="K97" s="292">
        <v>13140</v>
      </c>
      <c r="L97" s="274">
        <v>105120</v>
      </c>
      <c r="M97" s="294">
        <v>0.05</v>
      </c>
      <c r="N97" s="275">
        <v>99864</v>
      </c>
      <c r="O97" s="288" t="s">
        <v>788</v>
      </c>
      <c r="P97" s="276" t="s">
        <v>760</v>
      </c>
      <c r="Q97" s="296" t="s">
        <v>1936</v>
      </c>
      <c r="R97" s="296" t="s">
        <v>1933</v>
      </c>
      <c r="S97" s="50"/>
      <c r="T97" s="50"/>
      <c r="U97" s="50"/>
      <c r="V97" s="50"/>
      <c r="W97" s="50"/>
      <c r="X97" s="50"/>
    </row>
    <row r="98" spans="1:24" hidden="1" x14ac:dyDescent="0.3">
      <c r="A98" s="272">
        <v>1164</v>
      </c>
      <c r="B98" s="535">
        <v>42824</v>
      </c>
      <c r="C98" s="284" t="s">
        <v>590</v>
      </c>
      <c r="D98" s="273" t="s">
        <v>1342</v>
      </c>
      <c r="E98" s="286" t="s">
        <v>405</v>
      </c>
      <c r="F98" s="273" t="s">
        <v>812</v>
      </c>
      <c r="G98" s="288" t="s">
        <v>770</v>
      </c>
      <c r="H98" s="273" t="s">
        <v>781</v>
      </c>
      <c r="I98" s="290" t="s">
        <v>1777</v>
      </c>
      <c r="J98" s="274">
        <v>36</v>
      </c>
      <c r="K98" s="292">
        <v>2820</v>
      </c>
      <c r="L98" s="274">
        <v>101520</v>
      </c>
      <c r="M98" s="294">
        <v>0.05</v>
      </c>
      <c r="N98" s="275">
        <v>96444</v>
      </c>
      <c r="O98" s="288" t="s">
        <v>788</v>
      </c>
      <c r="P98" s="276" t="s">
        <v>787</v>
      </c>
      <c r="Q98" s="296" t="s">
        <v>1936</v>
      </c>
      <c r="R98" s="296" t="s">
        <v>1933</v>
      </c>
      <c r="S98" s="50"/>
      <c r="T98" s="50"/>
      <c r="U98" s="50"/>
      <c r="V98" s="50"/>
      <c r="W98" s="50"/>
      <c r="X98" s="50"/>
    </row>
    <row r="99" spans="1:24" hidden="1" x14ac:dyDescent="0.3">
      <c r="A99" s="272">
        <v>1204</v>
      </c>
      <c r="B99" s="535">
        <v>42832</v>
      </c>
      <c r="C99" s="284" t="s">
        <v>591</v>
      </c>
      <c r="D99" s="273" t="s">
        <v>1057</v>
      </c>
      <c r="E99" s="286" t="s">
        <v>395</v>
      </c>
      <c r="F99" s="273" t="s">
        <v>812</v>
      </c>
      <c r="G99" s="288" t="s">
        <v>770</v>
      </c>
      <c r="H99" s="273" t="s">
        <v>769</v>
      </c>
      <c r="I99" s="290" t="s">
        <v>1608</v>
      </c>
      <c r="J99" s="274">
        <v>6</v>
      </c>
      <c r="K99" s="292">
        <v>16620</v>
      </c>
      <c r="L99" s="274">
        <v>99720</v>
      </c>
      <c r="M99" s="294">
        <v>0.1</v>
      </c>
      <c r="N99" s="275">
        <v>89748</v>
      </c>
      <c r="O99" s="288" t="s">
        <v>775</v>
      </c>
      <c r="P99" s="276" t="s">
        <v>760</v>
      </c>
      <c r="Q99" s="296" t="s">
        <v>1935</v>
      </c>
      <c r="R99" s="296" t="s">
        <v>1933</v>
      </c>
      <c r="S99" s="50"/>
      <c r="T99" s="50"/>
      <c r="U99" s="50"/>
      <c r="V99" s="50"/>
      <c r="W99" s="50"/>
      <c r="X99" s="50"/>
    </row>
    <row r="100" spans="1:24" hidden="1" x14ac:dyDescent="0.3">
      <c r="A100" s="272">
        <v>1113</v>
      </c>
      <c r="B100" s="535">
        <v>42813</v>
      </c>
      <c r="C100" s="284" t="s">
        <v>590</v>
      </c>
      <c r="D100" s="273" t="s">
        <v>1705</v>
      </c>
      <c r="E100" s="286" t="s">
        <v>522</v>
      </c>
      <c r="F100" s="273" t="s">
        <v>778</v>
      </c>
      <c r="G100" s="288" t="s">
        <v>770</v>
      </c>
      <c r="H100" s="273" t="s">
        <v>777</v>
      </c>
      <c r="I100" s="290" t="s">
        <v>1550</v>
      </c>
      <c r="J100" s="274">
        <v>36</v>
      </c>
      <c r="K100" s="292">
        <v>2700</v>
      </c>
      <c r="L100" s="274">
        <v>97200</v>
      </c>
      <c r="M100" s="294">
        <v>0.08</v>
      </c>
      <c r="N100" s="275">
        <v>89424</v>
      </c>
      <c r="O100" s="288" t="s">
        <v>834</v>
      </c>
      <c r="P100" s="276" t="s">
        <v>827</v>
      </c>
      <c r="Q100" s="296" t="s">
        <v>1932</v>
      </c>
      <c r="R100" s="296" t="s">
        <v>1933</v>
      </c>
      <c r="S100" s="50"/>
      <c r="T100" s="50"/>
      <c r="U100" s="50"/>
      <c r="V100" s="50"/>
      <c r="W100" s="50"/>
      <c r="X100" s="50"/>
    </row>
    <row r="101" spans="1:24" hidden="1" x14ac:dyDescent="0.3">
      <c r="A101" s="272">
        <v>1704</v>
      </c>
      <c r="B101" s="535">
        <v>42916</v>
      </c>
      <c r="C101" s="284" t="s">
        <v>592</v>
      </c>
      <c r="D101" s="273" t="s">
        <v>1214</v>
      </c>
      <c r="E101" s="286" t="s">
        <v>405</v>
      </c>
      <c r="F101" s="273" t="s">
        <v>778</v>
      </c>
      <c r="G101" s="288" t="s">
        <v>770</v>
      </c>
      <c r="H101" s="273" t="s">
        <v>769</v>
      </c>
      <c r="I101" s="290" t="s">
        <v>768</v>
      </c>
      <c r="J101" s="274">
        <v>5</v>
      </c>
      <c r="K101" s="292">
        <v>19260</v>
      </c>
      <c r="L101" s="274">
        <v>96300</v>
      </c>
      <c r="M101" s="294">
        <v>0.01</v>
      </c>
      <c r="N101" s="275">
        <v>95337</v>
      </c>
      <c r="O101" s="288" t="s">
        <v>788</v>
      </c>
      <c r="P101" s="276" t="s">
        <v>787</v>
      </c>
      <c r="Q101" s="296" t="s">
        <v>1936</v>
      </c>
      <c r="R101" s="296" t="s">
        <v>1933</v>
      </c>
      <c r="S101" s="50"/>
      <c r="T101" s="50"/>
      <c r="U101" s="50"/>
      <c r="V101" s="50"/>
      <c r="W101" s="50"/>
      <c r="X101" s="50"/>
    </row>
    <row r="102" spans="1:24" hidden="1" x14ac:dyDescent="0.3">
      <c r="A102" s="272">
        <v>1190</v>
      </c>
      <c r="B102" s="535">
        <v>42830</v>
      </c>
      <c r="C102" s="284" t="s">
        <v>591</v>
      </c>
      <c r="D102" s="273" t="s">
        <v>1752</v>
      </c>
      <c r="E102" s="286" t="s">
        <v>405</v>
      </c>
      <c r="F102" s="273" t="s">
        <v>790</v>
      </c>
      <c r="G102" s="288" t="s">
        <v>770</v>
      </c>
      <c r="H102" s="273" t="s">
        <v>769</v>
      </c>
      <c r="I102" s="290" t="s">
        <v>1751</v>
      </c>
      <c r="J102" s="274">
        <v>22</v>
      </c>
      <c r="K102" s="292">
        <v>4260</v>
      </c>
      <c r="L102" s="274">
        <v>93720</v>
      </c>
      <c r="M102" s="294">
        <v>0.1</v>
      </c>
      <c r="N102" s="275">
        <v>84348</v>
      </c>
      <c r="O102" s="288" t="s">
        <v>775</v>
      </c>
      <c r="P102" s="276" t="s">
        <v>798</v>
      </c>
      <c r="Q102" s="296" t="s">
        <v>1935</v>
      </c>
      <c r="R102" s="296" t="s">
        <v>1937</v>
      </c>
      <c r="S102" s="50"/>
      <c r="T102" s="50"/>
      <c r="U102" s="50"/>
      <c r="V102" s="50"/>
      <c r="W102" s="50"/>
      <c r="X102" s="50"/>
    </row>
    <row r="103" spans="1:24" x14ac:dyDescent="0.3">
      <c r="A103" s="272">
        <v>1379</v>
      </c>
      <c r="B103" s="535">
        <v>42864</v>
      </c>
      <c r="C103" s="284" t="s">
        <v>586</v>
      </c>
      <c r="D103" s="273" t="s">
        <v>794</v>
      </c>
      <c r="E103" s="286" t="s">
        <v>395</v>
      </c>
      <c r="F103" s="273" t="s">
        <v>790</v>
      </c>
      <c r="G103" s="288" t="s">
        <v>770</v>
      </c>
      <c r="H103" s="273" t="s">
        <v>781</v>
      </c>
      <c r="I103" s="290" t="s">
        <v>1584</v>
      </c>
      <c r="J103" s="274">
        <v>35</v>
      </c>
      <c r="K103" s="292">
        <v>2640</v>
      </c>
      <c r="L103" s="274">
        <v>92400</v>
      </c>
      <c r="M103" s="294">
        <v>0.06</v>
      </c>
      <c r="N103" s="275">
        <v>86856</v>
      </c>
      <c r="O103" s="288" t="s">
        <v>788</v>
      </c>
      <c r="P103" s="276" t="s">
        <v>760</v>
      </c>
      <c r="Q103" s="296" t="s">
        <v>1936</v>
      </c>
      <c r="R103" s="296" t="s">
        <v>1937</v>
      </c>
      <c r="S103" s="50"/>
      <c r="T103" s="50"/>
      <c r="U103" s="50"/>
      <c r="V103" s="50"/>
      <c r="W103" s="50"/>
      <c r="X103" s="50"/>
    </row>
    <row r="104" spans="1:24" hidden="1" x14ac:dyDescent="0.3">
      <c r="A104" s="272">
        <v>1270</v>
      </c>
      <c r="B104" s="535">
        <v>42842</v>
      </c>
      <c r="C104" s="284" t="s">
        <v>591</v>
      </c>
      <c r="D104" s="273" t="s">
        <v>1682</v>
      </c>
      <c r="E104" s="286" t="s">
        <v>522</v>
      </c>
      <c r="F104" s="273" t="s">
        <v>790</v>
      </c>
      <c r="G104" s="288" t="s">
        <v>770</v>
      </c>
      <c r="H104" s="273" t="s">
        <v>826</v>
      </c>
      <c r="I104" s="290" t="s">
        <v>1545</v>
      </c>
      <c r="J104" s="274">
        <v>15</v>
      </c>
      <c r="K104" s="292">
        <v>6060</v>
      </c>
      <c r="L104" s="274">
        <v>90900</v>
      </c>
      <c r="M104" s="294">
        <v>0</v>
      </c>
      <c r="N104" s="275">
        <v>90900</v>
      </c>
      <c r="O104" s="288" t="s">
        <v>788</v>
      </c>
      <c r="P104" s="276" t="s">
        <v>841</v>
      </c>
      <c r="Q104" s="296" t="s">
        <v>1936</v>
      </c>
      <c r="R104" s="296" t="s">
        <v>1937</v>
      </c>
      <c r="S104" s="50"/>
      <c r="T104" s="50"/>
      <c r="U104" s="50"/>
      <c r="V104" s="50"/>
      <c r="W104" s="50"/>
      <c r="X104" s="50"/>
    </row>
    <row r="105" spans="1:24" hidden="1" x14ac:dyDescent="0.3">
      <c r="A105" s="272">
        <v>1051</v>
      </c>
      <c r="B105" s="535">
        <v>42802</v>
      </c>
      <c r="C105" s="284" t="s">
        <v>590</v>
      </c>
      <c r="D105" s="273" t="s">
        <v>1856</v>
      </c>
      <c r="E105" s="286" t="s">
        <v>522</v>
      </c>
      <c r="F105" s="273" t="s">
        <v>790</v>
      </c>
      <c r="G105" s="288" t="s">
        <v>770</v>
      </c>
      <c r="H105" s="273" t="s">
        <v>777</v>
      </c>
      <c r="I105" s="290" t="s">
        <v>1217</v>
      </c>
      <c r="J105" s="274">
        <v>4</v>
      </c>
      <c r="K105" s="292">
        <v>22620</v>
      </c>
      <c r="L105" s="274">
        <v>90480</v>
      </c>
      <c r="M105" s="294">
        <v>7.0000000000000007E-2</v>
      </c>
      <c r="N105" s="275">
        <v>84146.4</v>
      </c>
      <c r="O105" s="288" t="s">
        <v>775</v>
      </c>
      <c r="P105" s="276" t="s">
        <v>767</v>
      </c>
      <c r="Q105" s="296" t="s">
        <v>1935</v>
      </c>
      <c r="R105" s="296" t="s">
        <v>1937</v>
      </c>
      <c r="S105" s="50"/>
      <c r="T105" s="50"/>
      <c r="U105" s="50"/>
      <c r="V105" s="50"/>
      <c r="W105" s="50"/>
      <c r="X105" s="50"/>
    </row>
    <row r="106" spans="1:24" hidden="1" x14ac:dyDescent="0.3">
      <c r="A106" s="272">
        <v>1509</v>
      </c>
      <c r="B106" s="535">
        <v>42884</v>
      </c>
      <c r="C106" s="284" t="s">
        <v>586</v>
      </c>
      <c r="D106" s="273" t="s">
        <v>1006</v>
      </c>
      <c r="E106" s="286" t="s">
        <v>522</v>
      </c>
      <c r="F106" s="273" t="s">
        <v>790</v>
      </c>
      <c r="G106" s="288" t="s">
        <v>770</v>
      </c>
      <c r="H106" s="273" t="s">
        <v>777</v>
      </c>
      <c r="I106" s="290" t="s">
        <v>1455</v>
      </c>
      <c r="J106" s="274">
        <v>10</v>
      </c>
      <c r="K106" s="292">
        <v>8820</v>
      </c>
      <c r="L106" s="274">
        <v>88200</v>
      </c>
      <c r="M106" s="294">
        <v>0.09</v>
      </c>
      <c r="N106" s="275">
        <v>80262</v>
      </c>
      <c r="O106" s="288" t="s">
        <v>834</v>
      </c>
      <c r="P106" s="276" t="s">
        <v>760</v>
      </c>
      <c r="Q106" s="296" t="s">
        <v>1932</v>
      </c>
      <c r="R106" s="296" t="s">
        <v>1937</v>
      </c>
      <c r="S106" s="50"/>
      <c r="T106" s="50"/>
      <c r="U106" s="50"/>
      <c r="V106" s="50"/>
      <c r="W106" s="50"/>
      <c r="X106" s="50"/>
    </row>
    <row r="107" spans="1:24" hidden="1" x14ac:dyDescent="0.3">
      <c r="A107" s="272">
        <v>1935</v>
      </c>
      <c r="B107" s="535">
        <v>42949</v>
      </c>
      <c r="C107" s="284" t="s">
        <v>594</v>
      </c>
      <c r="D107" s="273" t="s">
        <v>902</v>
      </c>
      <c r="E107" s="286" t="s">
        <v>395</v>
      </c>
      <c r="F107" s="273" t="s">
        <v>790</v>
      </c>
      <c r="G107" s="288" t="s">
        <v>770</v>
      </c>
      <c r="H107" s="273" t="s">
        <v>826</v>
      </c>
      <c r="I107" s="290" t="s">
        <v>901</v>
      </c>
      <c r="J107" s="274">
        <v>19</v>
      </c>
      <c r="K107" s="292">
        <v>4260</v>
      </c>
      <c r="L107" s="274">
        <v>80940</v>
      </c>
      <c r="M107" s="294">
        <v>0.04</v>
      </c>
      <c r="N107" s="275">
        <v>77702.399999999994</v>
      </c>
      <c r="O107" s="288" t="s">
        <v>775</v>
      </c>
      <c r="P107" s="276" t="s">
        <v>798</v>
      </c>
      <c r="Q107" s="296" t="s">
        <v>1935</v>
      </c>
      <c r="R107" s="296" t="s">
        <v>1937</v>
      </c>
      <c r="S107" s="50"/>
      <c r="T107" s="50"/>
      <c r="U107" s="50"/>
      <c r="V107" s="50"/>
      <c r="W107" s="50"/>
      <c r="X107" s="50"/>
    </row>
    <row r="108" spans="1:24" hidden="1" x14ac:dyDescent="0.3">
      <c r="A108" s="272">
        <v>1101</v>
      </c>
      <c r="B108" s="535">
        <v>42812</v>
      </c>
      <c r="C108" s="284" t="s">
        <v>590</v>
      </c>
      <c r="D108" s="273" t="s">
        <v>1108</v>
      </c>
      <c r="E108" s="286" t="s">
        <v>522</v>
      </c>
      <c r="F108" s="273" t="s">
        <v>765</v>
      </c>
      <c r="G108" s="288" t="s">
        <v>770</v>
      </c>
      <c r="H108" s="273" t="s">
        <v>769</v>
      </c>
      <c r="I108" s="290" t="s">
        <v>1298</v>
      </c>
      <c r="J108" s="274">
        <v>26</v>
      </c>
      <c r="K108" s="292">
        <v>3060</v>
      </c>
      <c r="L108" s="274">
        <v>79560</v>
      </c>
      <c r="M108" s="294">
        <v>7.0000000000000007E-2</v>
      </c>
      <c r="N108" s="275">
        <v>73990.8</v>
      </c>
      <c r="O108" s="288" t="s">
        <v>782</v>
      </c>
      <c r="P108" s="276" t="s">
        <v>760</v>
      </c>
      <c r="Q108" s="296" t="s">
        <v>1932</v>
      </c>
      <c r="R108" s="296" t="s">
        <v>1937</v>
      </c>
      <c r="S108" s="50"/>
      <c r="T108" s="50"/>
      <c r="U108" s="50"/>
      <c r="V108" s="50"/>
      <c r="W108" s="50"/>
      <c r="X108" s="50"/>
    </row>
    <row r="109" spans="1:24" hidden="1" x14ac:dyDescent="0.3">
      <c r="A109" s="272">
        <v>1293</v>
      </c>
      <c r="B109" s="535">
        <v>42848</v>
      </c>
      <c r="C109" s="284" t="s">
        <v>591</v>
      </c>
      <c r="D109" s="273" t="s">
        <v>1509</v>
      </c>
      <c r="E109" s="286" t="s">
        <v>405</v>
      </c>
      <c r="F109" s="273" t="s">
        <v>778</v>
      </c>
      <c r="G109" s="288" t="s">
        <v>770</v>
      </c>
      <c r="H109" s="273" t="s">
        <v>769</v>
      </c>
      <c r="I109" s="290" t="s">
        <v>1298</v>
      </c>
      <c r="J109" s="274">
        <v>26</v>
      </c>
      <c r="K109" s="292">
        <v>3060</v>
      </c>
      <c r="L109" s="274">
        <v>79560</v>
      </c>
      <c r="M109" s="294">
        <v>0.04</v>
      </c>
      <c r="N109" s="275">
        <v>76377.600000000006</v>
      </c>
      <c r="O109" s="288" t="s">
        <v>782</v>
      </c>
      <c r="P109" s="276" t="s">
        <v>798</v>
      </c>
      <c r="Q109" s="296" t="s">
        <v>1932</v>
      </c>
      <c r="R109" s="296" t="s">
        <v>1933</v>
      </c>
      <c r="S109" s="50"/>
      <c r="T109" s="50"/>
      <c r="U109" s="50"/>
      <c r="V109" s="50"/>
      <c r="W109" s="50"/>
      <c r="X109" s="50"/>
    </row>
    <row r="110" spans="1:24" hidden="1" x14ac:dyDescent="0.3">
      <c r="A110" s="272">
        <v>1731</v>
      </c>
      <c r="B110" s="535">
        <v>42921</v>
      </c>
      <c r="C110" s="284" t="s">
        <v>593</v>
      </c>
      <c r="D110" s="273" t="s">
        <v>1186</v>
      </c>
      <c r="E110" s="286" t="s">
        <v>395</v>
      </c>
      <c r="F110" s="273" t="s">
        <v>765</v>
      </c>
      <c r="G110" s="288" t="s">
        <v>770</v>
      </c>
      <c r="H110" s="273" t="s">
        <v>781</v>
      </c>
      <c r="I110" s="290" t="s">
        <v>1062</v>
      </c>
      <c r="J110" s="274">
        <v>32</v>
      </c>
      <c r="K110" s="292">
        <v>2460</v>
      </c>
      <c r="L110" s="274">
        <v>78720</v>
      </c>
      <c r="M110" s="294">
        <v>7.0000000000000007E-2</v>
      </c>
      <c r="N110" s="275">
        <v>73209.600000000006</v>
      </c>
      <c r="O110" s="288" t="s">
        <v>761</v>
      </c>
      <c r="P110" s="276" t="s">
        <v>798</v>
      </c>
      <c r="Q110" s="296" t="s">
        <v>1932</v>
      </c>
      <c r="R110" s="296" t="s">
        <v>1937</v>
      </c>
      <c r="S110" s="50"/>
      <c r="T110" s="50"/>
      <c r="U110" s="50"/>
      <c r="V110" s="50"/>
      <c r="W110" s="50"/>
      <c r="X110" s="50"/>
    </row>
    <row r="111" spans="1:24" hidden="1" x14ac:dyDescent="0.3">
      <c r="A111" s="272">
        <v>1083</v>
      </c>
      <c r="B111" s="535">
        <v>42807</v>
      </c>
      <c r="C111" s="284" t="s">
        <v>590</v>
      </c>
      <c r="D111" s="273" t="s">
        <v>1835</v>
      </c>
      <c r="E111" s="286" t="s">
        <v>522</v>
      </c>
      <c r="F111" s="273" t="s">
        <v>778</v>
      </c>
      <c r="G111" s="288" t="s">
        <v>770</v>
      </c>
      <c r="H111" s="273" t="s">
        <v>826</v>
      </c>
      <c r="I111" s="290" t="s">
        <v>1715</v>
      </c>
      <c r="J111" s="274">
        <v>21</v>
      </c>
      <c r="K111" s="292">
        <v>3540</v>
      </c>
      <c r="L111" s="274">
        <v>74340</v>
      </c>
      <c r="M111" s="294">
        <v>7.0000000000000007E-2</v>
      </c>
      <c r="N111" s="275">
        <v>69136.2</v>
      </c>
      <c r="O111" s="288" t="s">
        <v>761</v>
      </c>
      <c r="P111" s="276" t="s">
        <v>798</v>
      </c>
      <c r="Q111" s="296" t="s">
        <v>1932</v>
      </c>
      <c r="R111" s="296" t="s">
        <v>1933</v>
      </c>
      <c r="S111" s="50"/>
      <c r="T111" s="50"/>
      <c r="U111" s="50"/>
      <c r="V111" s="50"/>
      <c r="W111" s="50"/>
      <c r="X111" s="50"/>
    </row>
    <row r="112" spans="1:24" hidden="1" x14ac:dyDescent="0.3">
      <c r="A112" s="272">
        <v>1829</v>
      </c>
      <c r="B112" s="535">
        <v>42934</v>
      </c>
      <c r="C112" s="284" t="s">
        <v>593</v>
      </c>
      <c r="D112" s="273" t="s">
        <v>1059</v>
      </c>
      <c r="E112" s="286" t="s">
        <v>522</v>
      </c>
      <c r="F112" s="273" t="s">
        <v>790</v>
      </c>
      <c r="G112" s="288" t="s">
        <v>770</v>
      </c>
      <c r="H112" s="273" t="s">
        <v>769</v>
      </c>
      <c r="I112" s="290" t="s">
        <v>1058</v>
      </c>
      <c r="J112" s="274">
        <v>43</v>
      </c>
      <c r="K112" s="292">
        <v>1560</v>
      </c>
      <c r="L112" s="274">
        <v>67080</v>
      </c>
      <c r="M112" s="294">
        <v>0.05</v>
      </c>
      <c r="N112" s="275">
        <v>63726</v>
      </c>
      <c r="O112" s="288" t="s">
        <v>761</v>
      </c>
      <c r="P112" s="276" t="s">
        <v>827</v>
      </c>
      <c r="Q112" s="296" t="s">
        <v>1932</v>
      </c>
      <c r="R112" s="296" t="s">
        <v>1937</v>
      </c>
      <c r="S112" s="50"/>
      <c r="T112" s="50"/>
      <c r="U112" s="50"/>
      <c r="V112" s="50"/>
      <c r="W112" s="50"/>
      <c r="X112" s="50"/>
    </row>
    <row r="113" spans="1:24" hidden="1" x14ac:dyDescent="0.3">
      <c r="A113" s="272">
        <v>1499</v>
      </c>
      <c r="B113" s="535">
        <v>42883</v>
      </c>
      <c r="C113" s="284" t="s">
        <v>586</v>
      </c>
      <c r="D113" s="273" t="s">
        <v>1465</v>
      </c>
      <c r="E113" s="286" t="s">
        <v>395</v>
      </c>
      <c r="F113" s="273" t="s">
        <v>765</v>
      </c>
      <c r="G113" s="288" t="s">
        <v>770</v>
      </c>
      <c r="H113" s="273" t="s">
        <v>777</v>
      </c>
      <c r="I113" s="290" t="s">
        <v>1464</v>
      </c>
      <c r="J113" s="274">
        <v>3</v>
      </c>
      <c r="K113" s="292">
        <v>21000</v>
      </c>
      <c r="L113" s="274">
        <v>63000</v>
      </c>
      <c r="M113" s="294">
        <v>0.1</v>
      </c>
      <c r="N113" s="275">
        <v>56700</v>
      </c>
      <c r="O113" s="288" t="s">
        <v>761</v>
      </c>
      <c r="P113" s="276" t="s">
        <v>760</v>
      </c>
      <c r="Q113" s="296" t="s">
        <v>1932</v>
      </c>
      <c r="R113" s="296" t="s">
        <v>1937</v>
      </c>
      <c r="S113" s="50"/>
      <c r="T113" s="50"/>
      <c r="U113" s="50"/>
      <c r="V113" s="50"/>
      <c r="W113" s="50"/>
      <c r="X113" s="50"/>
    </row>
    <row r="114" spans="1:24" hidden="1" x14ac:dyDescent="0.3">
      <c r="A114" s="272">
        <v>1835</v>
      </c>
      <c r="B114" s="535">
        <v>42936</v>
      </c>
      <c r="C114" s="284" t="s">
        <v>593</v>
      </c>
      <c r="D114" s="273" t="s">
        <v>1049</v>
      </c>
      <c r="E114" s="286" t="s">
        <v>398</v>
      </c>
      <c r="F114" s="273" t="s">
        <v>765</v>
      </c>
      <c r="G114" s="288" t="s">
        <v>770</v>
      </c>
      <c r="H114" s="273" t="s">
        <v>781</v>
      </c>
      <c r="I114" s="290" t="s">
        <v>1050</v>
      </c>
      <c r="J114" s="274">
        <v>21</v>
      </c>
      <c r="K114" s="292">
        <v>3000</v>
      </c>
      <c r="L114" s="274">
        <v>63000</v>
      </c>
      <c r="M114" s="294">
        <v>7.0000000000000007E-2</v>
      </c>
      <c r="N114" s="275">
        <v>58590</v>
      </c>
      <c r="O114" s="288" t="s">
        <v>761</v>
      </c>
      <c r="P114" s="276" t="s">
        <v>767</v>
      </c>
      <c r="Q114" s="296" t="s">
        <v>1932</v>
      </c>
      <c r="R114" s="296" t="s">
        <v>1937</v>
      </c>
      <c r="S114" s="50"/>
      <c r="T114" s="50"/>
      <c r="U114" s="50"/>
      <c r="V114" s="50"/>
      <c r="W114" s="50"/>
      <c r="X114" s="50"/>
    </row>
    <row r="115" spans="1:24" hidden="1" x14ac:dyDescent="0.3">
      <c r="A115" s="272">
        <v>1638</v>
      </c>
      <c r="B115" s="535">
        <v>42907</v>
      </c>
      <c r="C115" s="284" t="s">
        <v>592</v>
      </c>
      <c r="D115" s="273" t="s">
        <v>1297</v>
      </c>
      <c r="E115" s="286" t="s">
        <v>398</v>
      </c>
      <c r="F115" s="273" t="s">
        <v>812</v>
      </c>
      <c r="G115" s="288" t="s">
        <v>770</v>
      </c>
      <c r="H115" s="273" t="s">
        <v>769</v>
      </c>
      <c r="I115" s="290" t="s">
        <v>1298</v>
      </c>
      <c r="J115" s="274">
        <v>20</v>
      </c>
      <c r="K115" s="292">
        <v>3060</v>
      </c>
      <c r="L115" s="274">
        <v>61200</v>
      </c>
      <c r="M115" s="294">
        <v>0.05</v>
      </c>
      <c r="N115" s="275">
        <v>58140</v>
      </c>
      <c r="O115" s="288" t="s">
        <v>834</v>
      </c>
      <c r="P115" s="276" t="s">
        <v>774</v>
      </c>
      <c r="Q115" s="296" t="s">
        <v>1932</v>
      </c>
      <c r="R115" s="296" t="s">
        <v>1933</v>
      </c>
      <c r="S115" s="50"/>
      <c r="T115" s="50"/>
      <c r="U115" s="50"/>
      <c r="V115" s="50"/>
      <c r="W115" s="50"/>
      <c r="X115" s="50"/>
    </row>
    <row r="116" spans="1:24" hidden="1" x14ac:dyDescent="0.3">
      <c r="A116" s="272">
        <v>1327</v>
      </c>
      <c r="B116" s="535">
        <v>42856</v>
      </c>
      <c r="C116" s="284" t="s">
        <v>586</v>
      </c>
      <c r="D116" s="273" t="s">
        <v>836</v>
      </c>
      <c r="E116" s="286" t="s">
        <v>405</v>
      </c>
      <c r="F116" s="273" t="s">
        <v>812</v>
      </c>
      <c r="G116" s="288" t="s">
        <v>770</v>
      </c>
      <c r="H116" s="273" t="s">
        <v>781</v>
      </c>
      <c r="I116" s="290" t="s">
        <v>1634</v>
      </c>
      <c r="J116" s="274">
        <v>28</v>
      </c>
      <c r="K116" s="292">
        <v>2100</v>
      </c>
      <c r="L116" s="274">
        <v>58800</v>
      </c>
      <c r="M116" s="294">
        <v>0.05</v>
      </c>
      <c r="N116" s="275">
        <v>55860</v>
      </c>
      <c r="O116" s="288" t="s">
        <v>782</v>
      </c>
      <c r="P116" s="276" t="s">
        <v>760</v>
      </c>
      <c r="Q116" s="296" t="s">
        <v>1932</v>
      </c>
      <c r="R116" s="296" t="s">
        <v>1933</v>
      </c>
      <c r="S116" s="50"/>
      <c r="T116" s="50"/>
      <c r="U116" s="50"/>
      <c r="V116" s="50"/>
      <c r="W116" s="50"/>
      <c r="X116" s="50"/>
    </row>
    <row r="117" spans="1:24" hidden="1" x14ac:dyDescent="0.3">
      <c r="A117" s="272">
        <v>1893</v>
      </c>
      <c r="B117" s="535">
        <v>42944</v>
      </c>
      <c r="C117" s="284" t="s">
        <v>593</v>
      </c>
      <c r="D117" s="273" t="s">
        <v>965</v>
      </c>
      <c r="E117" s="286" t="s">
        <v>398</v>
      </c>
      <c r="F117" s="273" t="s">
        <v>790</v>
      </c>
      <c r="G117" s="288" t="s">
        <v>770</v>
      </c>
      <c r="H117" s="273" t="s">
        <v>826</v>
      </c>
      <c r="I117" s="290" t="s">
        <v>966</v>
      </c>
      <c r="J117" s="274">
        <v>6</v>
      </c>
      <c r="K117" s="292">
        <v>9660</v>
      </c>
      <c r="L117" s="274">
        <v>57960</v>
      </c>
      <c r="M117" s="294">
        <v>0.09</v>
      </c>
      <c r="N117" s="275">
        <v>52743.6</v>
      </c>
      <c r="O117" s="288" t="s">
        <v>788</v>
      </c>
      <c r="P117" s="276" t="s">
        <v>798</v>
      </c>
      <c r="Q117" s="296" t="s">
        <v>1936</v>
      </c>
      <c r="R117" s="296" t="s">
        <v>1937</v>
      </c>
      <c r="S117" s="50"/>
      <c r="T117" s="50"/>
      <c r="U117" s="50"/>
      <c r="V117" s="50"/>
      <c r="W117" s="50"/>
      <c r="X117" s="50"/>
    </row>
    <row r="118" spans="1:24" hidden="1" x14ac:dyDescent="0.3">
      <c r="A118" s="272">
        <v>1201</v>
      </c>
      <c r="B118" s="535">
        <v>42832</v>
      </c>
      <c r="C118" s="284" t="s">
        <v>591</v>
      </c>
      <c r="D118" s="273" t="s">
        <v>1740</v>
      </c>
      <c r="E118" s="286" t="s">
        <v>405</v>
      </c>
      <c r="F118" s="273" t="s">
        <v>812</v>
      </c>
      <c r="G118" s="288" t="s">
        <v>770</v>
      </c>
      <c r="H118" s="273" t="s">
        <v>781</v>
      </c>
      <c r="I118" s="290" t="s">
        <v>1739</v>
      </c>
      <c r="J118" s="274">
        <v>44</v>
      </c>
      <c r="K118" s="292">
        <v>1260</v>
      </c>
      <c r="L118" s="274">
        <v>55440</v>
      </c>
      <c r="M118" s="294">
        <v>0.1</v>
      </c>
      <c r="N118" s="275">
        <v>49896</v>
      </c>
      <c r="O118" s="288" t="s">
        <v>834</v>
      </c>
      <c r="P118" s="276" t="s">
        <v>841</v>
      </c>
      <c r="Q118" s="296" t="s">
        <v>1932</v>
      </c>
      <c r="R118" s="296" t="s">
        <v>1933</v>
      </c>
      <c r="S118" s="50"/>
      <c r="T118" s="50"/>
      <c r="U118" s="50"/>
      <c r="V118" s="50"/>
      <c r="W118" s="50"/>
      <c r="X118" s="50"/>
    </row>
    <row r="119" spans="1:24" hidden="1" x14ac:dyDescent="0.3">
      <c r="A119" s="272">
        <v>1973</v>
      </c>
      <c r="B119" s="535">
        <v>42958</v>
      </c>
      <c r="C119" s="284" t="s">
        <v>594</v>
      </c>
      <c r="D119" s="273" t="s">
        <v>838</v>
      </c>
      <c r="E119" s="286" t="s">
        <v>405</v>
      </c>
      <c r="F119" s="273" t="s">
        <v>765</v>
      </c>
      <c r="G119" s="288" t="s">
        <v>770</v>
      </c>
      <c r="H119" s="273" t="s">
        <v>781</v>
      </c>
      <c r="I119" s="290" t="s">
        <v>837</v>
      </c>
      <c r="J119" s="274">
        <v>27</v>
      </c>
      <c r="K119" s="292">
        <v>2040</v>
      </c>
      <c r="L119" s="274">
        <v>55080</v>
      </c>
      <c r="M119" s="294">
        <v>0.09</v>
      </c>
      <c r="N119" s="275">
        <v>50122.8</v>
      </c>
      <c r="O119" s="288" t="s">
        <v>788</v>
      </c>
      <c r="P119" s="276" t="s">
        <v>787</v>
      </c>
      <c r="Q119" s="296" t="s">
        <v>1936</v>
      </c>
      <c r="R119" s="296" t="s">
        <v>1937</v>
      </c>
      <c r="S119" s="50"/>
      <c r="T119" s="50"/>
      <c r="U119" s="50"/>
      <c r="V119" s="50"/>
      <c r="W119" s="50"/>
      <c r="X119" s="50"/>
    </row>
    <row r="120" spans="1:24" hidden="1" x14ac:dyDescent="0.3">
      <c r="A120" s="272">
        <v>1371</v>
      </c>
      <c r="B120" s="535">
        <v>42862</v>
      </c>
      <c r="C120" s="284" t="s">
        <v>586</v>
      </c>
      <c r="D120" s="273" t="s">
        <v>1590</v>
      </c>
      <c r="E120" s="286" t="s">
        <v>522</v>
      </c>
      <c r="F120" s="273" t="s">
        <v>778</v>
      </c>
      <c r="G120" s="288" t="s">
        <v>770</v>
      </c>
      <c r="H120" s="273" t="s">
        <v>781</v>
      </c>
      <c r="I120" s="290" t="s">
        <v>1591</v>
      </c>
      <c r="J120" s="274">
        <v>41</v>
      </c>
      <c r="K120" s="292">
        <v>1260</v>
      </c>
      <c r="L120" s="274">
        <v>51660</v>
      </c>
      <c r="M120" s="294">
        <v>0.01</v>
      </c>
      <c r="N120" s="275">
        <v>51143.4</v>
      </c>
      <c r="O120" s="288" t="s">
        <v>775</v>
      </c>
      <c r="P120" s="276" t="s">
        <v>760</v>
      </c>
      <c r="Q120" s="296" t="s">
        <v>1935</v>
      </c>
      <c r="R120" s="296" t="s">
        <v>1933</v>
      </c>
      <c r="S120" s="50"/>
      <c r="T120" s="50"/>
      <c r="U120" s="50"/>
      <c r="V120" s="50"/>
      <c r="W120" s="50"/>
      <c r="X120" s="50"/>
    </row>
    <row r="121" spans="1:24" x14ac:dyDescent="0.3">
      <c r="A121" s="272">
        <v>1810</v>
      </c>
      <c r="B121" s="535">
        <v>42929</v>
      </c>
      <c r="C121" s="284" t="s">
        <v>593</v>
      </c>
      <c r="D121" s="273" t="s">
        <v>1086</v>
      </c>
      <c r="E121" s="286" t="s">
        <v>522</v>
      </c>
      <c r="F121" s="273" t="s">
        <v>812</v>
      </c>
      <c r="G121" s="288" t="s">
        <v>770</v>
      </c>
      <c r="H121" s="273" t="s">
        <v>769</v>
      </c>
      <c r="I121" s="290" t="s">
        <v>1058</v>
      </c>
      <c r="J121" s="274">
        <v>33</v>
      </c>
      <c r="K121" s="292">
        <v>1560</v>
      </c>
      <c r="L121" s="274">
        <v>51480</v>
      </c>
      <c r="M121" s="294">
        <v>0.08</v>
      </c>
      <c r="N121" s="275">
        <v>47361.599999999999</v>
      </c>
      <c r="O121" s="288" t="s">
        <v>788</v>
      </c>
      <c r="P121" s="276" t="s">
        <v>760</v>
      </c>
      <c r="Q121" s="296" t="s">
        <v>1936</v>
      </c>
      <c r="R121" s="296" t="s">
        <v>1933</v>
      </c>
      <c r="S121" s="50"/>
      <c r="T121" s="50"/>
      <c r="U121" s="50"/>
      <c r="V121" s="50"/>
      <c r="W121" s="50"/>
      <c r="X121" s="50"/>
    </row>
    <row r="122" spans="1:24" hidden="1" x14ac:dyDescent="0.3">
      <c r="A122" s="272">
        <v>1978</v>
      </c>
      <c r="B122" s="535">
        <v>42958</v>
      </c>
      <c r="C122" s="284" t="s">
        <v>594</v>
      </c>
      <c r="D122" s="273" t="s">
        <v>822</v>
      </c>
      <c r="E122" s="286" t="s">
        <v>395</v>
      </c>
      <c r="F122" s="273" t="s">
        <v>765</v>
      </c>
      <c r="G122" s="288" t="s">
        <v>770</v>
      </c>
      <c r="H122" s="273" t="s">
        <v>826</v>
      </c>
      <c r="I122" s="290" t="s">
        <v>825</v>
      </c>
      <c r="J122" s="274">
        <v>7</v>
      </c>
      <c r="K122" s="292">
        <v>7260</v>
      </c>
      <c r="L122" s="274">
        <v>50820</v>
      </c>
      <c r="M122" s="294">
        <v>0.09</v>
      </c>
      <c r="N122" s="275">
        <v>46246.2</v>
      </c>
      <c r="O122" s="288" t="s">
        <v>775</v>
      </c>
      <c r="P122" s="276" t="s">
        <v>787</v>
      </c>
      <c r="Q122" s="296" t="s">
        <v>1935</v>
      </c>
      <c r="R122" s="296" t="s">
        <v>1937</v>
      </c>
      <c r="S122" s="50"/>
      <c r="T122" s="50"/>
      <c r="U122" s="50"/>
      <c r="V122" s="50"/>
      <c r="W122" s="50"/>
      <c r="X122" s="50"/>
    </row>
    <row r="123" spans="1:24" hidden="1" x14ac:dyDescent="0.3">
      <c r="A123" s="272">
        <v>1276</v>
      </c>
      <c r="B123" s="535">
        <v>42843</v>
      </c>
      <c r="C123" s="284" t="s">
        <v>591</v>
      </c>
      <c r="D123" s="273" t="s">
        <v>1678</v>
      </c>
      <c r="E123" s="286" t="s">
        <v>398</v>
      </c>
      <c r="F123" s="273" t="s">
        <v>812</v>
      </c>
      <c r="G123" s="288" t="s">
        <v>770</v>
      </c>
      <c r="H123" s="273" t="s">
        <v>777</v>
      </c>
      <c r="I123" s="290" t="s">
        <v>1677</v>
      </c>
      <c r="J123" s="274">
        <v>50</v>
      </c>
      <c r="K123" s="292">
        <v>960</v>
      </c>
      <c r="L123" s="274">
        <v>48000</v>
      </c>
      <c r="M123" s="294">
        <v>0.05</v>
      </c>
      <c r="N123" s="275">
        <v>45600</v>
      </c>
      <c r="O123" s="288" t="s">
        <v>834</v>
      </c>
      <c r="P123" s="276" t="s">
        <v>760</v>
      </c>
      <c r="Q123" s="296" t="s">
        <v>1932</v>
      </c>
      <c r="R123" s="296" t="s">
        <v>1933</v>
      </c>
      <c r="S123" s="50"/>
      <c r="T123" s="50"/>
      <c r="U123" s="50"/>
      <c r="V123" s="50"/>
      <c r="W123" s="50"/>
      <c r="X123" s="50"/>
    </row>
    <row r="124" spans="1:24" hidden="1" x14ac:dyDescent="0.3">
      <c r="A124" s="272">
        <v>1246</v>
      </c>
      <c r="B124" s="535">
        <v>42839</v>
      </c>
      <c r="C124" s="284" t="s">
        <v>591</v>
      </c>
      <c r="D124" s="273" t="s">
        <v>1703</v>
      </c>
      <c r="E124" s="286" t="s">
        <v>398</v>
      </c>
      <c r="F124" s="273" t="s">
        <v>790</v>
      </c>
      <c r="G124" s="288" t="s">
        <v>770</v>
      </c>
      <c r="H124" s="273" t="s">
        <v>777</v>
      </c>
      <c r="I124" s="290" t="s">
        <v>1384</v>
      </c>
      <c r="J124" s="274">
        <v>11</v>
      </c>
      <c r="K124" s="292">
        <v>4320</v>
      </c>
      <c r="L124" s="274">
        <v>47520</v>
      </c>
      <c r="M124" s="294">
        <v>0.25</v>
      </c>
      <c r="N124" s="275">
        <v>35640</v>
      </c>
      <c r="O124" s="288" t="s">
        <v>788</v>
      </c>
      <c r="P124" s="276" t="s">
        <v>827</v>
      </c>
      <c r="Q124" s="296" t="s">
        <v>1936</v>
      </c>
      <c r="R124" s="296" t="s">
        <v>1937</v>
      </c>
      <c r="S124" s="50"/>
      <c r="T124" s="50"/>
      <c r="U124" s="50"/>
      <c r="V124" s="50"/>
      <c r="W124" s="50"/>
      <c r="X124" s="50"/>
    </row>
    <row r="125" spans="1:24" hidden="1" x14ac:dyDescent="0.3">
      <c r="A125" s="272">
        <v>1953</v>
      </c>
      <c r="B125" s="535">
        <v>42954</v>
      </c>
      <c r="C125" s="284" t="s">
        <v>594</v>
      </c>
      <c r="D125" s="273" t="s">
        <v>872</v>
      </c>
      <c r="E125" s="286" t="s">
        <v>405</v>
      </c>
      <c r="F125" s="273" t="s">
        <v>765</v>
      </c>
      <c r="G125" s="288" t="s">
        <v>770</v>
      </c>
      <c r="H125" s="273" t="s">
        <v>781</v>
      </c>
      <c r="I125" s="290" t="s">
        <v>871</v>
      </c>
      <c r="J125" s="274">
        <v>34</v>
      </c>
      <c r="K125" s="292">
        <v>1380</v>
      </c>
      <c r="L125" s="274">
        <v>46920</v>
      </c>
      <c r="M125" s="294">
        <v>0.03</v>
      </c>
      <c r="N125" s="275">
        <v>45512.4</v>
      </c>
      <c r="O125" s="288" t="s">
        <v>761</v>
      </c>
      <c r="P125" s="276" t="s">
        <v>767</v>
      </c>
      <c r="Q125" s="296" t="s">
        <v>1932</v>
      </c>
      <c r="R125" s="296" t="s">
        <v>1937</v>
      </c>
      <c r="S125" s="50"/>
      <c r="T125" s="50"/>
      <c r="U125" s="50"/>
      <c r="V125" s="50"/>
      <c r="W125" s="50"/>
      <c r="X125" s="50"/>
    </row>
    <row r="126" spans="1:24" hidden="1" x14ac:dyDescent="0.3">
      <c r="A126" s="272">
        <v>1017</v>
      </c>
      <c r="B126" s="535">
        <v>42798</v>
      </c>
      <c r="C126" s="284" t="s">
        <v>590</v>
      </c>
      <c r="D126" s="273" t="s">
        <v>1879</v>
      </c>
      <c r="E126" s="286" t="s">
        <v>522</v>
      </c>
      <c r="F126" s="273" t="s">
        <v>765</v>
      </c>
      <c r="G126" s="288" t="s">
        <v>770</v>
      </c>
      <c r="H126" s="273" t="s">
        <v>781</v>
      </c>
      <c r="I126" s="290" t="s">
        <v>1050</v>
      </c>
      <c r="J126" s="274">
        <v>15</v>
      </c>
      <c r="K126" s="292">
        <v>3000</v>
      </c>
      <c r="L126" s="274">
        <v>45000</v>
      </c>
      <c r="M126" s="294">
        <v>0.02</v>
      </c>
      <c r="N126" s="275">
        <v>44100</v>
      </c>
      <c r="O126" s="288" t="s">
        <v>782</v>
      </c>
      <c r="P126" s="276" t="s">
        <v>760</v>
      </c>
      <c r="Q126" s="296" t="s">
        <v>1932</v>
      </c>
      <c r="R126" s="296" t="s">
        <v>1937</v>
      </c>
      <c r="S126" s="50"/>
      <c r="T126" s="50"/>
      <c r="U126" s="50"/>
      <c r="V126" s="50"/>
      <c r="W126" s="50"/>
      <c r="X126" s="50"/>
    </row>
    <row r="127" spans="1:24" hidden="1" x14ac:dyDescent="0.3">
      <c r="A127" s="272">
        <v>1236</v>
      </c>
      <c r="B127" s="535">
        <v>42837</v>
      </c>
      <c r="C127" s="284" t="s">
        <v>591</v>
      </c>
      <c r="D127" s="273" t="s">
        <v>937</v>
      </c>
      <c r="E127" s="286" t="s">
        <v>405</v>
      </c>
      <c r="F127" s="273" t="s">
        <v>790</v>
      </c>
      <c r="G127" s="288" t="s">
        <v>770</v>
      </c>
      <c r="H127" s="273" t="s">
        <v>781</v>
      </c>
      <c r="I127" s="290" t="s">
        <v>1710</v>
      </c>
      <c r="J127" s="274">
        <v>26</v>
      </c>
      <c r="K127" s="292">
        <v>1680</v>
      </c>
      <c r="L127" s="274">
        <v>43680</v>
      </c>
      <c r="M127" s="294">
        <v>0.05</v>
      </c>
      <c r="N127" s="275">
        <v>41496</v>
      </c>
      <c r="O127" s="288" t="s">
        <v>834</v>
      </c>
      <c r="P127" s="276" t="s">
        <v>760</v>
      </c>
      <c r="Q127" s="296" t="s">
        <v>1932</v>
      </c>
      <c r="R127" s="296" t="s">
        <v>1937</v>
      </c>
      <c r="S127" s="50"/>
      <c r="T127" s="50"/>
      <c r="U127" s="50"/>
      <c r="V127" s="50"/>
      <c r="W127" s="50"/>
      <c r="X127" s="50"/>
    </row>
    <row r="128" spans="1:24" hidden="1" x14ac:dyDescent="0.3">
      <c r="A128" s="272">
        <v>1565</v>
      </c>
      <c r="B128" s="535">
        <v>42895</v>
      </c>
      <c r="C128" s="284" t="s">
        <v>592</v>
      </c>
      <c r="D128" s="273" t="s">
        <v>902</v>
      </c>
      <c r="E128" s="286" t="s">
        <v>398</v>
      </c>
      <c r="F128" s="273" t="s">
        <v>790</v>
      </c>
      <c r="G128" s="288" t="s">
        <v>770</v>
      </c>
      <c r="H128" s="273" t="s">
        <v>777</v>
      </c>
      <c r="I128" s="290" t="s">
        <v>1392</v>
      </c>
      <c r="J128" s="274">
        <v>3</v>
      </c>
      <c r="K128" s="292">
        <v>14220</v>
      </c>
      <c r="L128" s="274">
        <v>42660</v>
      </c>
      <c r="M128" s="294">
        <v>0.03</v>
      </c>
      <c r="N128" s="275">
        <v>41380.199999999997</v>
      </c>
      <c r="O128" s="288" t="s">
        <v>782</v>
      </c>
      <c r="P128" s="276" t="s">
        <v>798</v>
      </c>
      <c r="Q128" s="296" t="s">
        <v>1932</v>
      </c>
      <c r="R128" s="296" t="s">
        <v>1937</v>
      </c>
      <c r="S128" s="50"/>
      <c r="T128" s="50"/>
      <c r="U128" s="50"/>
      <c r="V128" s="50"/>
      <c r="W128" s="50"/>
      <c r="X128" s="50"/>
    </row>
    <row r="129" spans="1:24" hidden="1" x14ac:dyDescent="0.3">
      <c r="A129" s="272">
        <v>1749</v>
      </c>
      <c r="B129" s="535">
        <v>42923</v>
      </c>
      <c r="C129" s="284" t="s">
        <v>593</v>
      </c>
      <c r="D129" s="273" t="s">
        <v>1164</v>
      </c>
      <c r="E129" s="286" t="s">
        <v>405</v>
      </c>
      <c r="F129" s="273" t="s">
        <v>812</v>
      </c>
      <c r="G129" s="288" t="s">
        <v>770</v>
      </c>
      <c r="H129" s="273" t="s">
        <v>826</v>
      </c>
      <c r="I129" s="290" t="s">
        <v>1165</v>
      </c>
      <c r="J129" s="274">
        <v>10</v>
      </c>
      <c r="K129" s="292">
        <v>4260</v>
      </c>
      <c r="L129" s="274">
        <v>42600</v>
      </c>
      <c r="M129" s="294">
        <v>0.06</v>
      </c>
      <c r="N129" s="275">
        <v>40044</v>
      </c>
      <c r="O129" s="288" t="s">
        <v>775</v>
      </c>
      <c r="P129" s="276" t="s">
        <v>798</v>
      </c>
      <c r="Q129" s="296" t="s">
        <v>1935</v>
      </c>
      <c r="R129" s="296" t="s">
        <v>1933</v>
      </c>
      <c r="S129" s="50"/>
      <c r="T129" s="50"/>
      <c r="U129" s="50"/>
      <c r="V129" s="50"/>
      <c r="W129" s="50"/>
      <c r="X129" s="50"/>
    </row>
    <row r="130" spans="1:24" hidden="1" x14ac:dyDescent="0.3">
      <c r="A130" s="272">
        <v>1182</v>
      </c>
      <c r="B130" s="535">
        <v>42827</v>
      </c>
      <c r="C130" s="284" t="s">
        <v>591</v>
      </c>
      <c r="D130" s="273" t="s">
        <v>1761</v>
      </c>
      <c r="E130" s="286" t="s">
        <v>522</v>
      </c>
      <c r="F130" s="273" t="s">
        <v>812</v>
      </c>
      <c r="G130" s="288" t="s">
        <v>770</v>
      </c>
      <c r="H130" s="273" t="s">
        <v>781</v>
      </c>
      <c r="I130" s="290" t="s">
        <v>1760</v>
      </c>
      <c r="J130" s="274">
        <v>39</v>
      </c>
      <c r="K130" s="292">
        <v>1080</v>
      </c>
      <c r="L130" s="274">
        <v>42120</v>
      </c>
      <c r="M130" s="294">
        <v>0.1</v>
      </c>
      <c r="N130" s="275">
        <v>37908</v>
      </c>
      <c r="O130" s="288" t="s">
        <v>782</v>
      </c>
      <c r="P130" s="276" t="s">
        <v>798</v>
      </c>
      <c r="Q130" s="296" t="s">
        <v>1932</v>
      </c>
      <c r="R130" s="296" t="s">
        <v>1933</v>
      </c>
      <c r="S130" s="50"/>
      <c r="T130" s="50"/>
      <c r="U130" s="50"/>
      <c r="V130" s="50"/>
      <c r="W130" s="50"/>
      <c r="X130" s="50"/>
    </row>
    <row r="131" spans="1:24" hidden="1" x14ac:dyDescent="0.3">
      <c r="A131" s="272">
        <v>1790</v>
      </c>
      <c r="B131" s="535">
        <v>42928</v>
      </c>
      <c r="C131" s="284" t="s">
        <v>593</v>
      </c>
      <c r="D131" s="273" t="s">
        <v>1110</v>
      </c>
      <c r="E131" s="286" t="s">
        <v>405</v>
      </c>
      <c r="F131" s="273" t="s">
        <v>765</v>
      </c>
      <c r="G131" s="288" t="s">
        <v>770</v>
      </c>
      <c r="H131" s="273" t="s">
        <v>777</v>
      </c>
      <c r="I131" s="290" t="s">
        <v>1111</v>
      </c>
      <c r="J131" s="274">
        <v>8</v>
      </c>
      <c r="K131" s="292">
        <v>5160</v>
      </c>
      <c r="L131" s="274">
        <v>41280</v>
      </c>
      <c r="M131" s="294">
        <v>0.02</v>
      </c>
      <c r="N131" s="275">
        <v>40454.400000000001</v>
      </c>
      <c r="O131" s="288" t="s">
        <v>834</v>
      </c>
      <c r="P131" s="276" t="s">
        <v>767</v>
      </c>
      <c r="Q131" s="296" t="s">
        <v>1932</v>
      </c>
      <c r="R131" s="296" t="s">
        <v>1937</v>
      </c>
      <c r="S131" s="50"/>
      <c r="T131" s="50"/>
      <c r="U131" s="50"/>
      <c r="V131" s="50"/>
      <c r="W131" s="50"/>
      <c r="X131" s="50"/>
    </row>
    <row r="132" spans="1:24" hidden="1" x14ac:dyDescent="0.3">
      <c r="A132" s="272">
        <v>1240</v>
      </c>
      <c r="B132" s="535">
        <v>42837</v>
      </c>
      <c r="C132" s="284" t="s">
        <v>591</v>
      </c>
      <c r="D132" s="273" t="s">
        <v>1383</v>
      </c>
      <c r="E132" s="286" t="s">
        <v>395</v>
      </c>
      <c r="F132" s="273" t="s">
        <v>778</v>
      </c>
      <c r="G132" s="288" t="s">
        <v>770</v>
      </c>
      <c r="H132" s="273" t="s">
        <v>781</v>
      </c>
      <c r="I132" s="290" t="s">
        <v>1048</v>
      </c>
      <c r="J132" s="274">
        <v>43</v>
      </c>
      <c r="K132" s="292">
        <v>900</v>
      </c>
      <c r="L132" s="274">
        <v>38700</v>
      </c>
      <c r="M132" s="294">
        <v>0.01</v>
      </c>
      <c r="N132" s="275">
        <v>38313</v>
      </c>
      <c r="O132" s="288" t="s">
        <v>788</v>
      </c>
      <c r="P132" s="276" t="s">
        <v>767</v>
      </c>
      <c r="Q132" s="296" t="s">
        <v>1936</v>
      </c>
      <c r="R132" s="296" t="s">
        <v>1933</v>
      </c>
      <c r="S132" s="50"/>
      <c r="T132" s="50"/>
      <c r="U132" s="50"/>
      <c r="V132" s="50"/>
      <c r="W132" s="50"/>
      <c r="X132" s="50"/>
    </row>
    <row r="133" spans="1:24" hidden="1" x14ac:dyDescent="0.3">
      <c r="A133" s="272">
        <v>1470</v>
      </c>
      <c r="B133" s="535">
        <v>42879</v>
      </c>
      <c r="C133" s="284" t="s">
        <v>586</v>
      </c>
      <c r="D133" s="273" t="s">
        <v>1494</v>
      </c>
      <c r="E133" s="286" t="s">
        <v>522</v>
      </c>
      <c r="F133" s="273" t="s">
        <v>790</v>
      </c>
      <c r="G133" s="288" t="s">
        <v>770</v>
      </c>
      <c r="H133" s="273" t="s">
        <v>781</v>
      </c>
      <c r="I133" s="290" t="s">
        <v>1372</v>
      </c>
      <c r="J133" s="274">
        <v>46</v>
      </c>
      <c r="K133" s="292">
        <v>780</v>
      </c>
      <c r="L133" s="274">
        <v>35880</v>
      </c>
      <c r="M133" s="294">
        <v>0.06</v>
      </c>
      <c r="N133" s="275">
        <v>33727.199999999997</v>
      </c>
      <c r="O133" s="288" t="s">
        <v>834</v>
      </c>
      <c r="P133" s="276" t="s">
        <v>827</v>
      </c>
      <c r="Q133" s="296" t="s">
        <v>1932</v>
      </c>
      <c r="R133" s="296" t="s">
        <v>1937</v>
      </c>
      <c r="S133" s="50"/>
      <c r="T133" s="50"/>
      <c r="U133" s="50"/>
      <c r="V133" s="50"/>
      <c r="W133" s="50"/>
      <c r="X133" s="50"/>
    </row>
    <row r="134" spans="1:24" hidden="1" x14ac:dyDescent="0.3">
      <c r="A134" s="272">
        <v>1788</v>
      </c>
      <c r="B134" s="535">
        <v>42928</v>
      </c>
      <c r="C134" s="284" t="s">
        <v>593</v>
      </c>
      <c r="D134" s="273" t="s">
        <v>1114</v>
      </c>
      <c r="E134" s="286" t="s">
        <v>405</v>
      </c>
      <c r="F134" s="273" t="s">
        <v>778</v>
      </c>
      <c r="G134" s="288" t="s">
        <v>770</v>
      </c>
      <c r="H134" s="273" t="s">
        <v>781</v>
      </c>
      <c r="I134" s="290" t="s">
        <v>1113</v>
      </c>
      <c r="J134" s="274">
        <v>14</v>
      </c>
      <c r="K134" s="292">
        <v>2520</v>
      </c>
      <c r="L134" s="274">
        <v>35280</v>
      </c>
      <c r="M134" s="294">
        <v>0.05</v>
      </c>
      <c r="N134" s="275">
        <v>33516</v>
      </c>
      <c r="O134" s="288" t="s">
        <v>775</v>
      </c>
      <c r="P134" s="276" t="s">
        <v>787</v>
      </c>
      <c r="Q134" s="296" t="s">
        <v>1935</v>
      </c>
      <c r="R134" s="296" t="s">
        <v>1933</v>
      </c>
      <c r="S134" s="50"/>
      <c r="T134" s="50"/>
      <c r="U134" s="50"/>
      <c r="V134" s="50"/>
      <c r="W134" s="50"/>
      <c r="X134" s="50"/>
    </row>
    <row r="135" spans="1:24" hidden="1" x14ac:dyDescent="0.3">
      <c r="A135" s="272">
        <v>1860</v>
      </c>
      <c r="B135" s="535">
        <v>42939</v>
      </c>
      <c r="C135" s="284" t="s">
        <v>593</v>
      </c>
      <c r="D135" s="273" t="s">
        <v>1010</v>
      </c>
      <c r="E135" s="286" t="s">
        <v>522</v>
      </c>
      <c r="F135" s="273" t="s">
        <v>778</v>
      </c>
      <c r="G135" s="288" t="s">
        <v>770</v>
      </c>
      <c r="H135" s="273" t="s">
        <v>781</v>
      </c>
      <c r="I135" s="290" t="s">
        <v>1011</v>
      </c>
      <c r="J135" s="274">
        <v>25</v>
      </c>
      <c r="K135" s="292">
        <v>1380</v>
      </c>
      <c r="L135" s="274">
        <v>34500</v>
      </c>
      <c r="M135" s="294">
        <v>0.09</v>
      </c>
      <c r="N135" s="275">
        <v>31395</v>
      </c>
      <c r="O135" s="288" t="s">
        <v>761</v>
      </c>
      <c r="P135" s="276" t="s">
        <v>767</v>
      </c>
      <c r="Q135" s="296" t="s">
        <v>1932</v>
      </c>
      <c r="R135" s="296" t="s">
        <v>1933</v>
      </c>
      <c r="S135" s="50"/>
      <c r="T135" s="50"/>
      <c r="U135" s="50"/>
      <c r="V135" s="50"/>
      <c r="W135" s="50"/>
      <c r="X135" s="50"/>
    </row>
    <row r="136" spans="1:24" hidden="1" x14ac:dyDescent="0.3">
      <c r="A136" s="272">
        <v>1556</v>
      </c>
      <c r="B136" s="535">
        <v>42894</v>
      </c>
      <c r="C136" s="284" t="s">
        <v>592</v>
      </c>
      <c r="D136" s="273" t="s">
        <v>1398</v>
      </c>
      <c r="E136" s="286" t="s">
        <v>522</v>
      </c>
      <c r="F136" s="273" t="s">
        <v>812</v>
      </c>
      <c r="G136" s="288" t="s">
        <v>770</v>
      </c>
      <c r="H136" s="273" t="s">
        <v>781</v>
      </c>
      <c r="I136" s="290" t="s">
        <v>942</v>
      </c>
      <c r="J136" s="274">
        <v>46</v>
      </c>
      <c r="K136" s="292">
        <v>660</v>
      </c>
      <c r="L136" s="274">
        <v>30360</v>
      </c>
      <c r="M136" s="294">
        <v>0.1</v>
      </c>
      <c r="N136" s="275">
        <v>27324</v>
      </c>
      <c r="O136" s="288" t="s">
        <v>834</v>
      </c>
      <c r="P136" s="276" t="s">
        <v>787</v>
      </c>
      <c r="Q136" s="296" t="s">
        <v>1932</v>
      </c>
      <c r="R136" s="296" t="s">
        <v>1933</v>
      </c>
      <c r="S136" s="50"/>
      <c r="T136" s="50"/>
      <c r="U136" s="50"/>
      <c r="V136" s="50"/>
      <c r="W136" s="50"/>
      <c r="X136" s="50"/>
    </row>
    <row r="137" spans="1:24" hidden="1" x14ac:dyDescent="0.3">
      <c r="A137" s="272">
        <v>1519</v>
      </c>
      <c r="B137" s="535">
        <v>42886</v>
      </c>
      <c r="C137" s="284" t="s">
        <v>586</v>
      </c>
      <c r="D137" s="273" t="s">
        <v>816</v>
      </c>
      <c r="E137" s="286" t="s">
        <v>395</v>
      </c>
      <c r="F137" s="273" t="s">
        <v>778</v>
      </c>
      <c r="G137" s="288" t="s">
        <v>770</v>
      </c>
      <c r="H137" s="273" t="s">
        <v>781</v>
      </c>
      <c r="I137" s="290" t="s">
        <v>1441</v>
      </c>
      <c r="J137" s="274">
        <v>21</v>
      </c>
      <c r="K137" s="292">
        <v>1380</v>
      </c>
      <c r="L137" s="274">
        <v>28980</v>
      </c>
      <c r="M137" s="294">
        <v>0.01</v>
      </c>
      <c r="N137" s="275">
        <v>28690.2</v>
      </c>
      <c r="O137" s="288" t="s">
        <v>782</v>
      </c>
      <c r="P137" s="276" t="s">
        <v>760</v>
      </c>
      <c r="Q137" s="296" t="s">
        <v>1932</v>
      </c>
      <c r="R137" s="296" t="s">
        <v>1933</v>
      </c>
      <c r="S137" s="50"/>
      <c r="T137" s="50"/>
      <c r="U137" s="50"/>
      <c r="V137" s="50"/>
      <c r="W137" s="50"/>
      <c r="X137" s="50"/>
    </row>
    <row r="138" spans="1:24" hidden="1" x14ac:dyDescent="0.3">
      <c r="A138" s="272">
        <v>1966</v>
      </c>
      <c r="B138" s="535">
        <v>42956</v>
      </c>
      <c r="C138" s="284" t="s">
        <v>594</v>
      </c>
      <c r="D138" s="273" t="s">
        <v>851</v>
      </c>
      <c r="E138" s="286" t="s">
        <v>395</v>
      </c>
      <c r="F138" s="273" t="s">
        <v>790</v>
      </c>
      <c r="G138" s="288" t="s">
        <v>770</v>
      </c>
      <c r="H138" s="273" t="s">
        <v>781</v>
      </c>
      <c r="I138" s="290" t="s">
        <v>850</v>
      </c>
      <c r="J138" s="274">
        <v>24</v>
      </c>
      <c r="K138" s="292">
        <v>1200</v>
      </c>
      <c r="L138" s="274">
        <v>28800</v>
      </c>
      <c r="M138" s="294">
        <v>0.09</v>
      </c>
      <c r="N138" s="275">
        <v>26208</v>
      </c>
      <c r="O138" s="288" t="s">
        <v>761</v>
      </c>
      <c r="P138" s="276" t="s">
        <v>760</v>
      </c>
      <c r="Q138" s="296" t="s">
        <v>1932</v>
      </c>
      <c r="R138" s="296" t="s">
        <v>1937</v>
      </c>
      <c r="S138" s="50"/>
      <c r="T138" s="50"/>
      <c r="U138" s="50"/>
      <c r="V138" s="50"/>
      <c r="W138" s="50"/>
      <c r="X138" s="50"/>
    </row>
    <row r="139" spans="1:24" hidden="1" x14ac:dyDescent="0.3">
      <c r="A139" s="272">
        <v>1908</v>
      </c>
      <c r="B139" s="535">
        <v>42946</v>
      </c>
      <c r="C139" s="284" t="s">
        <v>593</v>
      </c>
      <c r="D139" s="273" t="s">
        <v>943</v>
      </c>
      <c r="E139" s="286" t="s">
        <v>395</v>
      </c>
      <c r="F139" s="273" t="s">
        <v>778</v>
      </c>
      <c r="G139" s="288" t="s">
        <v>770</v>
      </c>
      <c r="H139" s="273" t="s">
        <v>781</v>
      </c>
      <c r="I139" s="290" t="s">
        <v>942</v>
      </c>
      <c r="J139" s="274">
        <v>43</v>
      </c>
      <c r="K139" s="292">
        <v>660</v>
      </c>
      <c r="L139" s="274">
        <v>28380</v>
      </c>
      <c r="M139" s="294">
        <v>0.08</v>
      </c>
      <c r="N139" s="275">
        <v>26109.599999999999</v>
      </c>
      <c r="O139" s="288" t="s">
        <v>775</v>
      </c>
      <c r="P139" s="276" t="s">
        <v>760</v>
      </c>
      <c r="Q139" s="296" t="s">
        <v>1935</v>
      </c>
      <c r="R139" s="296" t="s">
        <v>1933</v>
      </c>
      <c r="S139" s="50"/>
      <c r="T139" s="50"/>
      <c r="U139" s="50"/>
      <c r="V139" s="50"/>
      <c r="W139" s="50"/>
      <c r="X139" s="50"/>
    </row>
    <row r="140" spans="1:24" hidden="1" x14ac:dyDescent="0.3">
      <c r="A140" s="272">
        <v>1221</v>
      </c>
      <c r="B140" s="535">
        <v>42835</v>
      </c>
      <c r="C140" s="284" t="s">
        <v>591</v>
      </c>
      <c r="D140" s="273" t="s">
        <v>1713</v>
      </c>
      <c r="E140" s="286" t="s">
        <v>405</v>
      </c>
      <c r="F140" s="273" t="s">
        <v>778</v>
      </c>
      <c r="G140" s="288" t="s">
        <v>770</v>
      </c>
      <c r="H140" s="273" t="s">
        <v>781</v>
      </c>
      <c r="I140" s="290" t="s">
        <v>1721</v>
      </c>
      <c r="J140" s="274">
        <v>36</v>
      </c>
      <c r="K140" s="292">
        <v>780</v>
      </c>
      <c r="L140" s="274">
        <v>28080</v>
      </c>
      <c r="M140" s="294">
        <v>0.02</v>
      </c>
      <c r="N140" s="275">
        <v>27518.400000000001</v>
      </c>
      <c r="O140" s="288" t="s">
        <v>775</v>
      </c>
      <c r="P140" s="276" t="s">
        <v>760</v>
      </c>
      <c r="Q140" s="296" t="s">
        <v>1935</v>
      </c>
      <c r="R140" s="296" t="s">
        <v>1933</v>
      </c>
      <c r="S140" s="50"/>
      <c r="T140" s="50"/>
      <c r="U140" s="50"/>
      <c r="V140" s="50"/>
      <c r="W140" s="50"/>
      <c r="X140" s="50"/>
    </row>
    <row r="141" spans="1:24" hidden="1" x14ac:dyDescent="0.3">
      <c r="A141" s="272">
        <v>1309</v>
      </c>
      <c r="B141" s="535">
        <v>42851</v>
      </c>
      <c r="C141" s="284" t="s">
        <v>591</v>
      </c>
      <c r="D141" s="273" t="s">
        <v>1653</v>
      </c>
      <c r="E141" s="286" t="s">
        <v>522</v>
      </c>
      <c r="F141" s="273" t="s">
        <v>778</v>
      </c>
      <c r="G141" s="288" t="s">
        <v>770</v>
      </c>
      <c r="H141" s="273" t="s">
        <v>781</v>
      </c>
      <c r="I141" s="290" t="s">
        <v>1386</v>
      </c>
      <c r="J141" s="274">
        <v>29</v>
      </c>
      <c r="K141" s="292">
        <v>960</v>
      </c>
      <c r="L141" s="274">
        <v>27840</v>
      </c>
      <c r="M141" s="294">
        <v>0.1</v>
      </c>
      <c r="N141" s="275">
        <v>25056</v>
      </c>
      <c r="O141" s="288" t="s">
        <v>761</v>
      </c>
      <c r="P141" s="276" t="s">
        <v>760</v>
      </c>
      <c r="Q141" s="296" t="s">
        <v>1932</v>
      </c>
      <c r="R141" s="296" t="s">
        <v>1933</v>
      </c>
      <c r="S141" s="50"/>
      <c r="T141" s="50"/>
      <c r="U141" s="50"/>
      <c r="V141" s="50"/>
      <c r="W141" s="50"/>
      <c r="X141" s="50"/>
    </row>
    <row r="142" spans="1:24" hidden="1" x14ac:dyDescent="0.3">
      <c r="A142" s="272">
        <v>1080</v>
      </c>
      <c r="B142" s="535">
        <v>42806</v>
      </c>
      <c r="C142" s="284" t="s">
        <v>590</v>
      </c>
      <c r="D142" s="273" t="s">
        <v>1837</v>
      </c>
      <c r="E142" s="286" t="s">
        <v>395</v>
      </c>
      <c r="F142" s="273" t="s">
        <v>812</v>
      </c>
      <c r="G142" s="288" t="s">
        <v>770</v>
      </c>
      <c r="H142" s="273" t="s">
        <v>781</v>
      </c>
      <c r="I142" s="290" t="s">
        <v>871</v>
      </c>
      <c r="J142" s="274">
        <v>20</v>
      </c>
      <c r="K142" s="292">
        <v>1380</v>
      </c>
      <c r="L142" s="274">
        <v>27600</v>
      </c>
      <c r="M142" s="294">
        <v>0.08</v>
      </c>
      <c r="N142" s="275">
        <v>25392</v>
      </c>
      <c r="O142" s="288" t="s">
        <v>788</v>
      </c>
      <c r="P142" s="276" t="s">
        <v>760</v>
      </c>
      <c r="Q142" s="296" t="s">
        <v>1936</v>
      </c>
      <c r="R142" s="296" t="s">
        <v>1933</v>
      </c>
      <c r="S142" s="50"/>
      <c r="T142" s="50"/>
      <c r="U142" s="50"/>
      <c r="V142" s="50"/>
      <c r="W142" s="50"/>
      <c r="X142" s="50"/>
    </row>
    <row r="143" spans="1:24" hidden="1" x14ac:dyDescent="0.3">
      <c r="A143" s="272">
        <v>1084</v>
      </c>
      <c r="B143" s="535">
        <v>42807</v>
      </c>
      <c r="C143" s="284" t="s">
        <v>590</v>
      </c>
      <c r="D143" s="273" t="s">
        <v>1835</v>
      </c>
      <c r="E143" s="286" t="s">
        <v>522</v>
      </c>
      <c r="F143" s="273" t="s">
        <v>778</v>
      </c>
      <c r="G143" s="288" t="s">
        <v>770</v>
      </c>
      <c r="H143" s="273" t="s">
        <v>769</v>
      </c>
      <c r="I143" s="290" t="s">
        <v>1058</v>
      </c>
      <c r="J143" s="274">
        <v>17</v>
      </c>
      <c r="K143" s="292">
        <v>1560</v>
      </c>
      <c r="L143" s="274">
        <v>26520</v>
      </c>
      <c r="M143" s="294">
        <v>7.0000000000000007E-2</v>
      </c>
      <c r="N143" s="275">
        <v>24663.599999999999</v>
      </c>
      <c r="O143" s="288" t="s">
        <v>761</v>
      </c>
      <c r="P143" s="276" t="s">
        <v>760</v>
      </c>
      <c r="Q143" s="296" t="s">
        <v>1932</v>
      </c>
      <c r="R143" s="296" t="s">
        <v>1933</v>
      </c>
      <c r="S143" s="50"/>
      <c r="T143" s="50"/>
      <c r="U143" s="50"/>
      <c r="V143" s="50"/>
      <c r="W143" s="50"/>
      <c r="X143" s="50"/>
    </row>
    <row r="144" spans="1:24" hidden="1" x14ac:dyDescent="0.3">
      <c r="A144" s="272">
        <v>1745</v>
      </c>
      <c r="B144" s="535">
        <v>42922</v>
      </c>
      <c r="C144" s="284" t="s">
        <v>593</v>
      </c>
      <c r="D144" s="273" t="s">
        <v>1169</v>
      </c>
      <c r="E144" s="286" t="s">
        <v>522</v>
      </c>
      <c r="F144" s="273" t="s">
        <v>778</v>
      </c>
      <c r="G144" s="288" t="s">
        <v>770</v>
      </c>
      <c r="H144" s="273" t="s">
        <v>781</v>
      </c>
      <c r="I144" s="290" t="s">
        <v>984</v>
      </c>
      <c r="J144" s="274">
        <v>49</v>
      </c>
      <c r="K144" s="292">
        <v>540</v>
      </c>
      <c r="L144" s="274">
        <v>26460</v>
      </c>
      <c r="M144" s="294">
        <v>0.03</v>
      </c>
      <c r="N144" s="275">
        <v>25666.2</v>
      </c>
      <c r="O144" s="288" t="s">
        <v>788</v>
      </c>
      <c r="P144" s="276" t="s">
        <v>767</v>
      </c>
      <c r="Q144" s="296" t="s">
        <v>1936</v>
      </c>
      <c r="R144" s="296" t="s">
        <v>1933</v>
      </c>
      <c r="S144" s="50"/>
      <c r="T144" s="50"/>
      <c r="U144" s="50"/>
      <c r="V144" s="50"/>
      <c r="W144" s="50"/>
      <c r="X144" s="50"/>
    </row>
    <row r="145" spans="1:24" hidden="1" x14ac:dyDescent="0.3">
      <c r="A145" s="272">
        <v>1671</v>
      </c>
      <c r="B145" s="535">
        <v>42911</v>
      </c>
      <c r="C145" s="284" t="s">
        <v>592</v>
      </c>
      <c r="D145" s="273" t="s">
        <v>1257</v>
      </c>
      <c r="E145" s="286" t="s">
        <v>395</v>
      </c>
      <c r="F145" s="273" t="s">
        <v>765</v>
      </c>
      <c r="G145" s="288" t="s">
        <v>770</v>
      </c>
      <c r="H145" s="273" t="s">
        <v>781</v>
      </c>
      <c r="I145" s="290" t="s">
        <v>850</v>
      </c>
      <c r="J145" s="274">
        <v>22</v>
      </c>
      <c r="K145" s="292">
        <v>1200</v>
      </c>
      <c r="L145" s="274">
        <v>26400</v>
      </c>
      <c r="M145" s="294">
        <v>0.02</v>
      </c>
      <c r="N145" s="275">
        <v>25872</v>
      </c>
      <c r="O145" s="288" t="s">
        <v>788</v>
      </c>
      <c r="P145" s="276" t="s">
        <v>798</v>
      </c>
      <c r="Q145" s="296" t="s">
        <v>1936</v>
      </c>
      <c r="R145" s="296" t="s">
        <v>1937</v>
      </c>
      <c r="S145" s="50"/>
      <c r="T145" s="50"/>
      <c r="U145" s="50"/>
      <c r="V145" s="50"/>
      <c r="W145" s="50"/>
      <c r="X145" s="50"/>
    </row>
    <row r="146" spans="1:24" hidden="1" x14ac:dyDescent="0.3">
      <c r="A146" s="272">
        <v>1971</v>
      </c>
      <c r="B146" s="535">
        <v>42957</v>
      </c>
      <c r="C146" s="284" t="s">
        <v>594</v>
      </c>
      <c r="D146" s="273" t="s">
        <v>843</v>
      </c>
      <c r="E146" s="286" t="s">
        <v>522</v>
      </c>
      <c r="F146" s="273" t="s">
        <v>765</v>
      </c>
      <c r="G146" s="288" t="s">
        <v>770</v>
      </c>
      <c r="H146" s="273" t="s">
        <v>777</v>
      </c>
      <c r="I146" s="290" t="s">
        <v>842</v>
      </c>
      <c r="J146" s="274">
        <v>3</v>
      </c>
      <c r="K146" s="292">
        <v>8760</v>
      </c>
      <c r="L146" s="274">
        <v>26280</v>
      </c>
      <c r="M146" s="294">
        <v>0.01</v>
      </c>
      <c r="N146" s="275">
        <v>26017.200000000001</v>
      </c>
      <c r="O146" s="288" t="s">
        <v>775</v>
      </c>
      <c r="P146" s="276" t="s">
        <v>841</v>
      </c>
      <c r="Q146" s="296" t="s">
        <v>1935</v>
      </c>
      <c r="R146" s="296" t="s">
        <v>1937</v>
      </c>
      <c r="S146" s="50"/>
      <c r="T146" s="50"/>
      <c r="U146" s="50"/>
      <c r="V146" s="50"/>
      <c r="W146" s="50"/>
      <c r="X146" s="50"/>
    </row>
    <row r="147" spans="1:24" hidden="1" x14ac:dyDescent="0.3">
      <c r="A147" s="272">
        <v>1337</v>
      </c>
      <c r="B147" s="535">
        <v>42857</v>
      </c>
      <c r="C147" s="284" t="s">
        <v>586</v>
      </c>
      <c r="D147" s="273" t="s">
        <v>1624</v>
      </c>
      <c r="E147" s="286" t="s">
        <v>522</v>
      </c>
      <c r="F147" s="273" t="s">
        <v>790</v>
      </c>
      <c r="G147" s="288" t="s">
        <v>770</v>
      </c>
      <c r="H147" s="273" t="s">
        <v>781</v>
      </c>
      <c r="I147" s="290" t="s">
        <v>1172</v>
      </c>
      <c r="J147" s="274">
        <v>16</v>
      </c>
      <c r="K147" s="292">
        <v>1560</v>
      </c>
      <c r="L147" s="274">
        <v>24960</v>
      </c>
      <c r="M147" s="294">
        <v>0.01</v>
      </c>
      <c r="N147" s="275">
        <v>24710.400000000001</v>
      </c>
      <c r="O147" s="288" t="s">
        <v>782</v>
      </c>
      <c r="P147" s="276" t="s">
        <v>760</v>
      </c>
      <c r="Q147" s="296" t="s">
        <v>1932</v>
      </c>
      <c r="R147" s="296" t="s">
        <v>1937</v>
      </c>
      <c r="S147" s="50"/>
      <c r="T147" s="50"/>
      <c r="U147" s="50"/>
      <c r="V147" s="50"/>
      <c r="W147" s="50"/>
      <c r="X147" s="50"/>
    </row>
    <row r="148" spans="1:24" hidden="1" x14ac:dyDescent="0.3">
      <c r="A148" s="272">
        <v>1413</v>
      </c>
      <c r="B148" s="535">
        <v>42870</v>
      </c>
      <c r="C148" s="284" t="s">
        <v>586</v>
      </c>
      <c r="D148" s="273" t="s">
        <v>987</v>
      </c>
      <c r="E148" s="286" t="s">
        <v>405</v>
      </c>
      <c r="F148" s="273" t="s">
        <v>765</v>
      </c>
      <c r="G148" s="288" t="s">
        <v>770</v>
      </c>
      <c r="H148" s="273" t="s">
        <v>781</v>
      </c>
      <c r="I148" s="290" t="s">
        <v>1544</v>
      </c>
      <c r="J148" s="274">
        <v>8</v>
      </c>
      <c r="K148" s="292">
        <v>3120</v>
      </c>
      <c r="L148" s="274">
        <v>24960</v>
      </c>
      <c r="M148" s="294">
        <v>0.03</v>
      </c>
      <c r="N148" s="275">
        <v>24211.200000000001</v>
      </c>
      <c r="O148" s="288" t="s">
        <v>761</v>
      </c>
      <c r="P148" s="276" t="s">
        <v>798</v>
      </c>
      <c r="Q148" s="296" t="s">
        <v>1932</v>
      </c>
      <c r="R148" s="296" t="s">
        <v>1937</v>
      </c>
      <c r="S148" s="50"/>
      <c r="T148" s="50"/>
      <c r="U148" s="50"/>
      <c r="V148" s="50"/>
      <c r="W148" s="50"/>
      <c r="X148" s="50"/>
    </row>
    <row r="149" spans="1:24" hidden="1" x14ac:dyDescent="0.3">
      <c r="A149" s="272">
        <v>1328</v>
      </c>
      <c r="B149" s="535">
        <v>42856</v>
      </c>
      <c r="C149" s="284" t="s">
        <v>586</v>
      </c>
      <c r="D149" s="273" t="s">
        <v>1633</v>
      </c>
      <c r="E149" s="286" t="s">
        <v>405</v>
      </c>
      <c r="F149" s="273" t="s">
        <v>812</v>
      </c>
      <c r="G149" s="288" t="s">
        <v>770</v>
      </c>
      <c r="H149" s="273" t="s">
        <v>781</v>
      </c>
      <c r="I149" s="290" t="s">
        <v>1632</v>
      </c>
      <c r="J149" s="274">
        <v>46</v>
      </c>
      <c r="K149" s="292">
        <v>540</v>
      </c>
      <c r="L149" s="274">
        <v>24840</v>
      </c>
      <c r="M149" s="294">
        <v>0.05</v>
      </c>
      <c r="N149" s="275">
        <v>23598</v>
      </c>
      <c r="O149" s="288" t="s">
        <v>834</v>
      </c>
      <c r="P149" s="276" t="s">
        <v>760</v>
      </c>
      <c r="Q149" s="296" t="s">
        <v>1932</v>
      </c>
      <c r="R149" s="296" t="s">
        <v>1933</v>
      </c>
      <c r="S149" s="50"/>
      <c r="T149" s="50"/>
      <c r="U149" s="50"/>
      <c r="V149" s="50"/>
      <c r="W149" s="50"/>
      <c r="X149" s="50"/>
    </row>
    <row r="150" spans="1:24" hidden="1" x14ac:dyDescent="0.3">
      <c r="A150" s="272">
        <v>1344</v>
      </c>
      <c r="B150" s="535">
        <v>42858</v>
      </c>
      <c r="C150" s="284" t="s">
        <v>586</v>
      </c>
      <c r="D150" s="273" t="s">
        <v>1467</v>
      </c>
      <c r="E150" s="286" t="s">
        <v>522</v>
      </c>
      <c r="F150" s="273" t="s">
        <v>778</v>
      </c>
      <c r="G150" s="288" t="s">
        <v>770</v>
      </c>
      <c r="H150" s="273" t="s">
        <v>781</v>
      </c>
      <c r="I150" s="290" t="s">
        <v>1011</v>
      </c>
      <c r="J150" s="274">
        <v>18</v>
      </c>
      <c r="K150" s="292">
        <v>1380</v>
      </c>
      <c r="L150" s="274">
        <v>24840</v>
      </c>
      <c r="M150" s="294">
        <v>0.05</v>
      </c>
      <c r="N150" s="275">
        <v>23598</v>
      </c>
      <c r="O150" s="288" t="s">
        <v>788</v>
      </c>
      <c r="P150" s="276" t="s">
        <v>760</v>
      </c>
      <c r="Q150" s="296" t="s">
        <v>1936</v>
      </c>
      <c r="R150" s="296" t="s">
        <v>1933</v>
      </c>
      <c r="S150" s="50"/>
      <c r="T150" s="50"/>
      <c r="U150" s="50"/>
      <c r="V150" s="50"/>
      <c r="W150" s="50"/>
      <c r="X150" s="50"/>
    </row>
    <row r="151" spans="1:24" hidden="1" x14ac:dyDescent="0.3">
      <c r="A151" s="272">
        <v>1945</v>
      </c>
      <c r="B151" s="535">
        <v>42953</v>
      </c>
      <c r="C151" s="284" t="s">
        <v>594</v>
      </c>
      <c r="D151" s="273" t="s">
        <v>886</v>
      </c>
      <c r="E151" s="286" t="s">
        <v>405</v>
      </c>
      <c r="F151" s="273" t="s">
        <v>812</v>
      </c>
      <c r="G151" s="288" t="s">
        <v>770</v>
      </c>
      <c r="H151" s="273" t="s">
        <v>781</v>
      </c>
      <c r="I151" s="290" t="s">
        <v>885</v>
      </c>
      <c r="J151" s="274">
        <v>31</v>
      </c>
      <c r="K151" s="292">
        <v>780</v>
      </c>
      <c r="L151" s="274">
        <v>24180</v>
      </c>
      <c r="M151" s="294">
        <v>0</v>
      </c>
      <c r="N151" s="275">
        <v>24180</v>
      </c>
      <c r="O151" s="288" t="s">
        <v>788</v>
      </c>
      <c r="P151" s="276" t="s">
        <v>798</v>
      </c>
      <c r="Q151" s="296" t="s">
        <v>1936</v>
      </c>
      <c r="R151" s="296" t="s">
        <v>1933</v>
      </c>
      <c r="S151" s="50"/>
      <c r="T151" s="50"/>
      <c r="U151" s="50"/>
      <c r="V151" s="50"/>
      <c r="W151" s="50"/>
      <c r="X151" s="50"/>
    </row>
    <row r="152" spans="1:24" hidden="1" x14ac:dyDescent="0.3">
      <c r="A152" s="272">
        <v>1538</v>
      </c>
      <c r="B152" s="535">
        <v>42890</v>
      </c>
      <c r="C152" s="284" t="s">
        <v>592</v>
      </c>
      <c r="D152" s="273" t="s">
        <v>1417</v>
      </c>
      <c r="E152" s="286" t="s">
        <v>395</v>
      </c>
      <c r="F152" s="273" t="s">
        <v>778</v>
      </c>
      <c r="G152" s="288" t="s">
        <v>770</v>
      </c>
      <c r="H152" s="273" t="s">
        <v>781</v>
      </c>
      <c r="I152" s="290" t="s">
        <v>1418</v>
      </c>
      <c r="J152" s="274">
        <v>49</v>
      </c>
      <c r="K152" s="292">
        <v>480</v>
      </c>
      <c r="L152" s="274">
        <v>23520</v>
      </c>
      <c r="M152" s="294">
        <v>0.1</v>
      </c>
      <c r="N152" s="275">
        <v>21168</v>
      </c>
      <c r="O152" s="288" t="s">
        <v>775</v>
      </c>
      <c r="P152" s="276" t="s">
        <v>760</v>
      </c>
      <c r="Q152" s="296" t="s">
        <v>1935</v>
      </c>
      <c r="R152" s="296" t="s">
        <v>1933</v>
      </c>
      <c r="S152" s="50"/>
      <c r="T152" s="50"/>
      <c r="U152" s="50"/>
      <c r="V152" s="50"/>
      <c r="W152" s="50"/>
      <c r="X152" s="50"/>
    </row>
    <row r="153" spans="1:24" hidden="1" x14ac:dyDescent="0.3">
      <c r="A153" s="272">
        <v>1564</v>
      </c>
      <c r="B153" s="535">
        <v>42895</v>
      </c>
      <c r="C153" s="284" t="s">
        <v>592</v>
      </c>
      <c r="D153" s="273" t="s">
        <v>1203</v>
      </c>
      <c r="E153" s="286" t="s">
        <v>398</v>
      </c>
      <c r="F153" s="273" t="s">
        <v>790</v>
      </c>
      <c r="G153" s="288" t="s">
        <v>770</v>
      </c>
      <c r="H153" s="273" t="s">
        <v>781</v>
      </c>
      <c r="I153" s="290" t="s">
        <v>1393</v>
      </c>
      <c r="J153" s="274">
        <v>30</v>
      </c>
      <c r="K153" s="292">
        <v>780</v>
      </c>
      <c r="L153" s="274">
        <v>23400</v>
      </c>
      <c r="M153" s="294">
        <v>0.01</v>
      </c>
      <c r="N153" s="275">
        <v>23166</v>
      </c>
      <c r="O153" s="288" t="s">
        <v>761</v>
      </c>
      <c r="P153" s="276" t="s">
        <v>760</v>
      </c>
      <c r="Q153" s="296" t="s">
        <v>1932</v>
      </c>
      <c r="R153" s="296" t="s">
        <v>1937</v>
      </c>
      <c r="S153" s="50"/>
      <c r="T153" s="50"/>
      <c r="U153" s="50"/>
      <c r="V153" s="50"/>
      <c r="W153" s="50"/>
      <c r="X153" s="50"/>
    </row>
    <row r="154" spans="1:24" hidden="1" x14ac:dyDescent="0.3">
      <c r="A154" s="272">
        <v>1997</v>
      </c>
      <c r="B154" s="535">
        <v>42961</v>
      </c>
      <c r="C154" s="284" t="s">
        <v>594</v>
      </c>
      <c r="D154" s="273" t="s">
        <v>779</v>
      </c>
      <c r="E154" s="286" t="s">
        <v>522</v>
      </c>
      <c r="F154" s="273" t="s">
        <v>778</v>
      </c>
      <c r="G154" s="288" t="s">
        <v>770</v>
      </c>
      <c r="H154" s="273" t="s">
        <v>777</v>
      </c>
      <c r="I154" s="290" t="s">
        <v>776</v>
      </c>
      <c r="J154" s="274">
        <v>12</v>
      </c>
      <c r="K154" s="292">
        <v>1920</v>
      </c>
      <c r="L154" s="274">
        <v>23040</v>
      </c>
      <c r="M154" s="294">
        <v>0.05</v>
      </c>
      <c r="N154" s="275">
        <v>21888</v>
      </c>
      <c r="O154" s="288" t="s">
        <v>775</v>
      </c>
      <c r="P154" s="276" t="s">
        <v>774</v>
      </c>
      <c r="Q154" s="296" t="s">
        <v>1935</v>
      </c>
      <c r="R154" s="296" t="s">
        <v>1933</v>
      </c>
      <c r="S154" s="50"/>
      <c r="T154" s="50"/>
      <c r="U154" s="50"/>
      <c r="V154" s="50"/>
      <c r="W154" s="50"/>
      <c r="X154" s="50"/>
    </row>
    <row r="155" spans="1:24" hidden="1" x14ac:dyDescent="0.3">
      <c r="A155" s="272">
        <v>1906</v>
      </c>
      <c r="B155" s="535">
        <v>42946</v>
      </c>
      <c r="C155" s="284" t="s">
        <v>593</v>
      </c>
      <c r="D155" s="273" t="s">
        <v>947</v>
      </c>
      <c r="E155" s="286" t="s">
        <v>395</v>
      </c>
      <c r="F155" s="273" t="s">
        <v>812</v>
      </c>
      <c r="G155" s="288" t="s">
        <v>770</v>
      </c>
      <c r="H155" s="273" t="s">
        <v>781</v>
      </c>
      <c r="I155" s="290" t="s">
        <v>946</v>
      </c>
      <c r="J155" s="274">
        <v>38</v>
      </c>
      <c r="K155" s="292">
        <v>600</v>
      </c>
      <c r="L155" s="274">
        <v>22800</v>
      </c>
      <c r="M155" s="294">
        <v>0</v>
      </c>
      <c r="N155" s="275">
        <v>22800</v>
      </c>
      <c r="O155" s="288" t="s">
        <v>761</v>
      </c>
      <c r="P155" s="276" t="s">
        <v>774</v>
      </c>
      <c r="Q155" s="296" t="s">
        <v>1932</v>
      </c>
      <c r="R155" s="296" t="s">
        <v>1933</v>
      </c>
      <c r="S155" s="50"/>
      <c r="T155" s="50"/>
      <c r="U155" s="50"/>
      <c r="V155" s="50"/>
      <c r="W155" s="50"/>
      <c r="X155" s="50"/>
    </row>
    <row r="156" spans="1:24" hidden="1" x14ac:dyDescent="0.3">
      <c r="A156" s="272">
        <v>1643</v>
      </c>
      <c r="B156" s="535">
        <v>42908</v>
      </c>
      <c r="C156" s="284" t="s">
        <v>592</v>
      </c>
      <c r="D156" s="273" t="s">
        <v>1291</v>
      </c>
      <c r="E156" s="286" t="s">
        <v>398</v>
      </c>
      <c r="F156" s="273" t="s">
        <v>812</v>
      </c>
      <c r="G156" s="288" t="s">
        <v>770</v>
      </c>
      <c r="H156" s="273" t="s">
        <v>781</v>
      </c>
      <c r="I156" s="290" t="s">
        <v>1131</v>
      </c>
      <c r="J156" s="274">
        <v>18</v>
      </c>
      <c r="K156" s="292">
        <v>1200</v>
      </c>
      <c r="L156" s="274">
        <v>21600</v>
      </c>
      <c r="M156" s="294">
        <v>0</v>
      </c>
      <c r="N156" s="275">
        <v>21600</v>
      </c>
      <c r="O156" s="288" t="s">
        <v>834</v>
      </c>
      <c r="P156" s="276" t="s">
        <v>760</v>
      </c>
      <c r="Q156" s="296" t="s">
        <v>1932</v>
      </c>
      <c r="R156" s="296" t="s">
        <v>1933</v>
      </c>
      <c r="S156" s="50"/>
      <c r="T156" s="50"/>
      <c r="U156" s="50"/>
      <c r="V156" s="50"/>
      <c r="W156" s="50"/>
      <c r="X156" s="50"/>
    </row>
    <row r="157" spans="1:24" hidden="1" x14ac:dyDescent="0.3">
      <c r="A157" s="272">
        <v>1063</v>
      </c>
      <c r="B157" s="535">
        <v>42804</v>
      </c>
      <c r="C157" s="284" t="s">
        <v>590</v>
      </c>
      <c r="D157" s="273" t="s">
        <v>1590</v>
      </c>
      <c r="E157" s="286" t="s">
        <v>522</v>
      </c>
      <c r="F157" s="273" t="s">
        <v>778</v>
      </c>
      <c r="G157" s="288" t="s">
        <v>770</v>
      </c>
      <c r="H157" s="273" t="s">
        <v>781</v>
      </c>
      <c r="I157" s="290" t="s">
        <v>1851</v>
      </c>
      <c r="J157" s="274">
        <v>25</v>
      </c>
      <c r="K157" s="292">
        <v>840</v>
      </c>
      <c r="L157" s="274">
        <v>21000</v>
      </c>
      <c r="M157" s="294">
        <v>7.0000000000000007E-2</v>
      </c>
      <c r="N157" s="275">
        <v>19530</v>
      </c>
      <c r="O157" s="288" t="s">
        <v>782</v>
      </c>
      <c r="P157" s="276" t="s">
        <v>760</v>
      </c>
      <c r="Q157" s="296" t="s">
        <v>1932</v>
      </c>
      <c r="R157" s="296" t="s">
        <v>1933</v>
      </c>
      <c r="S157" s="50"/>
      <c r="T157" s="50"/>
      <c r="U157" s="50"/>
      <c r="V157" s="50"/>
      <c r="W157" s="50"/>
      <c r="X157" s="50"/>
    </row>
    <row r="158" spans="1:24" hidden="1" x14ac:dyDescent="0.3">
      <c r="A158" s="272">
        <v>1457</v>
      </c>
      <c r="B158" s="535">
        <v>42878</v>
      </c>
      <c r="C158" s="284" t="s">
        <v>586</v>
      </c>
      <c r="D158" s="273" t="s">
        <v>1504</v>
      </c>
      <c r="E158" s="286" t="s">
        <v>398</v>
      </c>
      <c r="F158" s="273" t="s">
        <v>778</v>
      </c>
      <c r="G158" s="288" t="s">
        <v>770</v>
      </c>
      <c r="H158" s="273" t="s">
        <v>781</v>
      </c>
      <c r="I158" s="290" t="s">
        <v>1386</v>
      </c>
      <c r="J158" s="274">
        <v>21</v>
      </c>
      <c r="K158" s="292">
        <v>960</v>
      </c>
      <c r="L158" s="274">
        <v>20160</v>
      </c>
      <c r="M158" s="294">
        <v>0.06</v>
      </c>
      <c r="N158" s="275">
        <v>18950.400000000001</v>
      </c>
      <c r="O158" s="288" t="s">
        <v>761</v>
      </c>
      <c r="P158" s="276" t="s">
        <v>760</v>
      </c>
      <c r="Q158" s="296" t="s">
        <v>1932</v>
      </c>
      <c r="R158" s="296" t="s">
        <v>1933</v>
      </c>
      <c r="S158" s="50"/>
      <c r="T158" s="50"/>
      <c r="U158" s="50"/>
      <c r="V158" s="50"/>
      <c r="W158" s="50"/>
      <c r="X158" s="50"/>
    </row>
    <row r="159" spans="1:24" hidden="1" x14ac:dyDescent="0.3">
      <c r="A159" s="272">
        <v>1485</v>
      </c>
      <c r="B159" s="535">
        <v>42882</v>
      </c>
      <c r="C159" s="284" t="s">
        <v>586</v>
      </c>
      <c r="D159" s="273" t="s">
        <v>851</v>
      </c>
      <c r="E159" s="286" t="s">
        <v>395</v>
      </c>
      <c r="F159" s="273" t="s">
        <v>790</v>
      </c>
      <c r="G159" s="288" t="s">
        <v>770</v>
      </c>
      <c r="H159" s="273" t="s">
        <v>781</v>
      </c>
      <c r="I159" s="290" t="s">
        <v>1479</v>
      </c>
      <c r="J159" s="274">
        <v>11</v>
      </c>
      <c r="K159" s="292">
        <v>1800</v>
      </c>
      <c r="L159" s="274">
        <v>19800</v>
      </c>
      <c r="M159" s="294">
        <v>0.08</v>
      </c>
      <c r="N159" s="275">
        <v>18216</v>
      </c>
      <c r="O159" s="288" t="s">
        <v>834</v>
      </c>
      <c r="P159" s="276" t="s">
        <v>787</v>
      </c>
      <c r="Q159" s="296" t="s">
        <v>1932</v>
      </c>
      <c r="R159" s="296" t="s">
        <v>1937</v>
      </c>
      <c r="S159" s="50"/>
      <c r="T159" s="50"/>
      <c r="U159" s="50"/>
      <c r="V159" s="50"/>
      <c r="W159" s="50"/>
      <c r="X159" s="50"/>
    </row>
    <row r="160" spans="1:24" hidden="1" x14ac:dyDescent="0.3">
      <c r="A160" s="272">
        <v>1999</v>
      </c>
      <c r="B160" s="535">
        <v>42962</v>
      </c>
      <c r="C160" s="284" t="s">
        <v>594</v>
      </c>
      <c r="D160" s="273" t="s">
        <v>766</v>
      </c>
      <c r="E160" s="286" t="s">
        <v>398</v>
      </c>
      <c r="F160" s="273" t="s">
        <v>765</v>
      </c>
      <c r="G160" s="288" t="s">
        <v>770</v>
      </c>
      <c r="H160" s="273" t="s">
        <v>769</v>
      </c>
      <c r="I160" s="290" t="s">
        <v>768</v>
      </c>
      <c r="J160" s="274">
        <v>1</v>
      </c>
      <c r="K160" s="292">
        <v>19260</v>
      </c>
      <c r="L160" s="274">
        <v>19260</v>
      </c>
      <c r="M160" s="294">
        <v>0.02</v>
      </c>
      <c r="N160" s="275">
        <v>18874.8</v>
      </c>
      <c r="O160" s="288" t="s">
        <v>761</v>
      </c>
      <c r="P160" s="276" t="s">
        <v>767</v>
      </c>
      <c r="Q160" s="296" t="s">
        <v>1932</v>
      </c>
      <c r="R160" s="296" t="s">
        <v>1937</v>
      </c>
      <c r="S160" s="50"/>
      <c r="T160" s="50"/>
      <c r="U160" s="50"/>
      <c r="V160" s="50"/>
      <c r="W160" s="50"/>
      <c r="X160" s="50"/>
    </row>
    <row r="161" spans="1:24" hidden="1" x14ac:dyDescent="0.3">
      <c r="A161" s="272">
        <v>1298</v>
      </c>
      <c r="B161" s="535">
        <v>42848</v>
      </c>
      <c r="C161" s="284" t="s">
        <v>591</v>
      </c>
      <c r="D161" s="273" t="s">
        <v>1660</v>
      </c>
      <c r="E161" s="286" t="s">
        <v>398</v>
      </c>
      <c r="F161" s="273" t="s">
        <v>790</v>
      </c>
      <c r="G161" s="288" t="s">
        <v>770</v>
      </c>
      <c r="H161" s="273" t="s">
        <v>781</v>
      </c>
      <c r="I161" s="290" t="s">
        <v>1215</v>
      </c>
      <c r="J161" s="274">
        <v>39</v>
      </c>
      <c r="K161" s="292">
        <v>480</v>
      </c>
      <c r="L161" s="274">
        <v>18720</v>
      </c>
      <c r="M161" s="294">
        <v>7.0000000000000007E-2</v>
      </c>
      <c r="N161" s="275">
        <v>17409.599999999999</v>
      </c>
      <c r="O161" s="288" t="s">
        <v>782</v>
      </c>
      <c r="P161" s="276" t="s">
        <v>798</v>
      </c>
      <c r="Q161" s="296" t="s">
        <v>1932</v>
      </c>
      <c r="R161" s="296" t="s">
        <v>1937</v>
      </c>
      <c r="S161" s="50"/>
      <c r="T161" s="50"/>
      <c r="U161" s="50"/>
      <c r="V161" s="50"/>
      <c r="W161" s="50"/>
      <c r="X161" s="50"/>
    </row>
    <row r="162" spans="1:24" hidden="1" x14ac:dyDescent="0.3">
      <c r="A162" s="272">
        <v>1412</v>
      </c>
      <c r="B162" s="535">
        <v>42870</v>
      </c>
      <c r="C162" s="284" t="s">
        <v>586</v>
      </c>
      <c r="D162" s="273" t="s">
        <v>987</v>
      </c>
      <c r="E162" s="286" t="s">
        <v>405</v>
      </c>
      <c r="F162" s="273" t="s">
        <v>765</v>
      </c>
      <c r="G162" s="288" t="s">
        <v>770</v>
      </c>
      <c r="H162" s="273" t="s">
        <v>826</v>
      </c>
      <c r="I162" s="290" t="s">
        <v>1545</v>
      </c>
      <c r="J162" s="274">
        <v>3</v>
      </c>
      <c r="K162" s="292">
        <v>6060</v>
      </c>
      <c r="L162" s="274">
        <v>18180</v>
      </c>
      <c r="M162" s="294">
        <v>0.1</v>
      </c>
      <c r="N162" s="275">
        <v>16362</v>
      </c>
      <c r="O162" s="288" t="s">
        <v>761</v>
      </c>
      <c r="P162" s="276" t="s">
        <v>798</v>
      </c>
      <c r="Q162" s="296" t="s">
        <v>1932</v>
      </c>
      <c r="R162" s="296" t="s">
        <v>1937</v>
      </c>
      <c r="S162" s="50"/>
      <c r="T162" s="50"/>
      <c r="U162" s="50"/>
      <c r="V162" s="50"/>
      <c r="W162" s="50"/>
      <c r="X162" s="50"/>
    </row>
    <row r="163" spans="1:24" hidden="1" x14ac:dyDescent="0.3">
      <c r="A163" s="272">
        <v>1307</v>
      </c>
      <c r="B163" s="535">
        <v>42849</v>
      </c>
      <c r="C163" s="284" t="s">
        <v>591</v>
      </c>
      <c r="D163" s="273" t="s">
        <v>1656</v>
      </c>
      <c r="E163" s="286" t="s">
        <v>522</v>
      </c>
      <c r="F163" s="273" t="s">
        <v>790</v>
      </c>
      <c r="G163" s="288" t="s">
        <v>770</v>
      </c>
      <c r="H163" s="273" t="s">
        <v>781</v>
      </c>
      <c r="I163" s="290" t="s">
        <v>1655</v>
      </c>
      <c r="J163" s="274">
        <v>42</v>
      </c>
      <c r="K163" s="292">
        <v>420</v>
      </c>
      <c r="L163" s="274">
        <v>17640</v>
      </c>
      <c r="M163" s="294">
        <v>0.02</v>
      </c>
      <c r="N163" s="275">
        <v>17287.2</v>
      </c>
      <c r="O163" s="288" t="s">
        <v>788</v>
      </c>
      <c r="P163" s="276" t="s">
        <v>767</v>
      </c>
      <c r="Q163" s="296" t="s">
        <v>1936</v>
      </c>
      <c r="R163" s="296" t="s">
        <v>1937</v>
      </c>
      <c r="S163" s="50"/>
      <c r="T163" s="50"/>
      <c r="U163" s="50"/>
      <c r="V163" s="50"/>
      <c r="W163" s="50"/>
      <c r="X163" s="50"/>
    </row>
    <row r="164" spans="1:24" hidden="1" x14ac:dyDescent="0.3">
      <c r="A164" s="272">
        <v>1880</v>
      </c>
      <c r="B164" s="535">
        <v>42942</v>
      </c>
      <c r="C164" s="284" t="s">
        <v>593</v>
      </c>
      <c r="D164" s="273" t="s">
        <v>950</v>
      </c>
      <c r="E164" s="286" t="s">
        <v>398</v>
      </c>
      <c r="F164" s="273" t="s">
        <v>812</v>
      </c>
      <c r="G164" s="288" t="s">
        <v>770</v>
      </c>
      <c r="H164" s="273" t="s">
        <v>781</v>
      </c>
      <c r="I164" s="290" t="s">
        <v>984</v>
      </c>
      <c r="J164" s="274">
        <v>32</v>
      </c>
      <c r="K164" s="292">
        <v>540</v>
      </c>
      <c r="L164" s="274">
        <v>17280</v>
      </c>
      <c r="M164" s="294">
        <v>0.02</v>
      </c>
      <c r="N164" s="275">
        <v>16934.400000000001</v>
      </c>
      <c r="O164" s="288" t="s">
        <v>775</v>
      </c>
      <c r="P164" s="276" t="s">
        <v>760</v>
      </c>
      <c r="Q164" s="296" t="s">
        <v>1935</v>
      </c>
      <c r="R164" s="296" t="s">
        <v>1933</v>
      </c>
      <c r="S164" s="50"/>
      <c r="T164" s="50"/>
      <c r="U164" s="50"/>
      <c r="V164" s="50"/>
      <c r="W164" s="50"/>
      <c r="X164" s="50"/>
    </row>
    <row r="165" spans="1:24" x14ac:dyDescent="0.3">
      <c r="A165" s="272">
        <v>1720</v>
      </c>
      <c r="B165" s="535">
        <v>42920</v>
      </c>
      <c r="C165" s="284" t="s">
        <v>593</v>
      </c>
      <c r="D165" s="273" t="s">
        <v>1197</v>
      </c>
      <c r="E165" s="286" t="s">
        <v>395</v>
      </c>
      <c r="F165" s="273" t="s">
        <v>778</v>
      </c>
      <c r="G165" s="288" t="s">
        <v>770</v>
      </c>
      <c r="H165" s="273" t="s">
        <v>781</v>
      </c>
      <c r="I165" s="290" t="s">
        <v>1196</v>
      </c>
      <c r="J165" s="274">
        <v>35</v>
      </c>
      <c r="K165" s="292">
        <v>480</v>
      </c>
      <c r="L165" s="274">
        <v>16800</v>
      </c>
      <c r="M165" s="294">
        <v>0.1</v>
      </c>
      <c r="N165" s="275">
        <v>15120</v>
      </c>
      <c r="O165" s="288" t="s">
        <v>788</v>
      </c>
      <c r="P165" s="276" t="s">
        <v>760</v>
      </c>
      <c r="Q165" s="296" t="s">
        <v>1936</v>
      </c>
      <c r="R165" s="296" t="s">
        <v>1933</v>
      </c>
      <c r="S165" s="50"/>
      <c r="T165" s="50"/>
      <c r="U165" s="50"/>
      <c r="V165" s="50"/>
      <c r="W165" s="50"/>
      <c r="X165" s="50"/>
    </row>
    <row r="166" spans="1:24" hidden="1" x14ac:dyDescent="0.3">
      <c r="A166" s="272">
        <v>1907</v>
      </c>
      <c r="B166" s="535">
        <v>42946</v>
      </c>
      <c r="C166" s="284" t="s">
        <v>593</v>
      </c>
      <c r="D166" s="273" t="s">
        <v>945</v>
      </c>
      <c r="E166" s="286" t="s">
        <v>398</v>
      </c>
      <c r="F166" s="273" t="s">
        <v>812</v>
      </c>
      <c r="G166" s="288" t="s">
        <v>770</v>
      </c>
      <c r="H166" s="273" t="s">
        <v>769</v>
      </c>
      <c r="I166" s="290" t="s">
        <v>944</v>
      </c>
      <c r="J166" s="274">
        <v>2</v>
      </c>
      <c r="K166" s="292">
        <v>8160</v>
      </c>
      <c r="L166" s="274">
        <v>16320</v>
      </c>
      <c r="M166" s="294">
        <v>0.04</v>
      </c>
      <c r="N166" s="275">
        <v>15667.2</v>
      </c>
      <c r="O166" s="288" t="s">
        <v>834</v>
      </c>
      <c r="P166" s="276" t="s">
        <v>827</v>
      </c>
      <c r="Q166" s="296" t="s">
        <v>1932</v>
      </c>
      <c r="R166" s="296" t="s">
        <v>1933</v>
      </c>
      <c r="S166" s="50"/>
      <c r="T166" s="50"/>
      <c r="U166" s="50"/>
      <c r="V166" s="50"/>
      <c r="W166" s="50"/>
      <c r="X166" s="50"/>
    </row>
    <row r="167" spans="1:24" hidden="1" x14ac:dyDescent="0.3">
      <c r="A167" s="272">
        <v>1073</v>
      </c>
      <c r="B167" s="535">
        <v>42806</v>
      </c>
      <c r="C167" s="284" t="s">
        <v>590</v>
      </c>
      <c r="D167" s="273" t="s">
        <v>1842</v>
      </c>
      <c r="E167" s="286" t="s">
        <v>405</v>
      </c>
      <c r="F167" s="273" t="s">
        <v>765</v>
      </c>
      <c r="G167" s="288" t="s">
        <v>770</v>
      </c>
      <c r="H167" s="273" t="s">
        <v>781</v>
      </c>
      <c r="I167" s="290" t="s">
        <v>1841</v>
      </c>
      <c r="J167" s="274">
        <v>30</v>
      </c>
      <c r="K167" s="292">
        <v>540</v>
      </c>
      <c r="L167" s="274">
        <v>16200</v>
      </c>
      <c r="M167" s="294">
        <v>0.05</v>
      </c>
      <c r="N167" s="275">
        <v>15390</v>
      </c>
      <c r="O167" s="288" t="s">
        <v>782</v>
      </c>
      <c r="P167" s="276" t="s">
        <v>760</v>
      </c>
      <c r="Q167" s="296" t="s">
        <v>1932</v>
      </c>
      <c r="R167" s="296" t="s">
        <v>1937</v>
      </c>
      <c r="S167" s="50"/>
      <c r="T167" s="50"/>
      <c r="U167" s="50"/>
      <c r="V167" s="50"/>
      <c r="W167" s="50"/>
      <c r="X167" s="50"/>
    </row>
    <row r="168" spans="1:24" hidden="1" x14ac:dyDescent="0.3">
      <c r="A168" s="272">
        <v>1292</v>
      </c>
      <c r="B168" s="535">
        <v>42846</v>
      </c>
      <c r="C168" s="284" t="s">
        <v>591</v>
      </c>
      <c r="D168" s="273" t="s">
        <v>1665</v>
      </c>
      <c r="E168" s="286" t="s">
        <v>398</v>
      </c>
      <c r="F168" s="273" t="s">
        <v>790</v>
      </c>
      <c r="G168" s="288" t="s">
        <v>770</v>
      </c>
      <c r="H168" s="273" t="s">
        <v>781</v>
      </c>
      <c r="I168" s="290" t="s">
        <v>1664</v>
      </c>
      <c r="J168" s="274">
        <v>7</v>
      </c>
      <c r="K168" s="292">
        <v>2280</v>
      </c>
      <c r="L168" s="274">
        <v>15960</v>
      </c>
      <c r="M168" s="294">
        <v>0.05</v>
      </c>
      <c r="N168" s="275">
        <v>15162</v>
      </c>
      <c r="O168" s="288" t="s">
        <v>775</v>
      </c>
      <c r="P168" s="276" t="s">
        <v>760</v>
      </c>
      <c r="Q168" s="296" t="s">
        <v>1935</v>
      </c>
      <c r="R168" s="296" t="s">
        <v>1937</v>
      </c>
      <c r="S168" s="50"/>
      <c r="T168" s="50"/>
      <c r="U168" s="50"/>
      <c r="V168" s="50"/>
      <c r="W168" s="50"/>
      <c r="X168" s="50"/>
    </row>
    <row r="169" spans="1:24" hidden="1" x14ac:dyDescent="0.3">
      <c r="A169" s="272">
        <v>1840</v>
      </c>
      <c r="B169" s="535">
        <v>42936</v>
      </c>
      <c r="C169" s="284" t="s">
        <v>593</v>
      </c>
      <c r="D169" s="273" t="s">
        <v>1042</v>
      </c>
      <c r="E169" s="286" t="s">
        <v>395</v>
      </c>
      <c r="F169" s="273" t="s">
        <v>790</v>
      </c>
      <c r="G169" s="288" t="s">
        <v>770</v>
      </c>
      <c r="H169" s="273" t="s">
        <v>781</v>
      </c>
      <c r="I169" s="290" t="s">
        <v>1041</v>
      </c>
      <c r="J169" s="274">
        <v>32</v>
      </c>
      <c r="K169" s="292">
        <v>480</v>
      </c>
      <c r="L169" s="274">
        <v>15360</v>
      </c>
      <c r="M169" s="294">
        <v>0.06</v>
      </c>
      <c r="N169" s="275">
        <v>14438.4</v>
      </c>
      <c r="O169" s="288" t="s">
        <v>788</v>
      </c>
      <c r="P169" s="276" t="s">
        <v>787</v>
      </c>
      <c r="Q169" s="296" t="s">
        <v>1936</v>
      </c>
      <c r="R169" s="296" t="s">
        <v>1937</v>
      </c>
      <c r="S169" s="50"/>
      <c r="T169" s="50"/>
      <c r="U169" s="50"/>
      <c r="V169" s="50"/>
      <c r="W169" s="50"/>
      <c r="X169" s="50"/>
    </row>
    <row r="170" spans="1:24" hidden="1" x14ac:dyDescent="0.3">
      <c r="A170" s="272">
        <v>1505</v>
      </c>
      <c r="B170" s="535">
        <v>42883</v>
      </c>
      <c r="C170" s="284" t="s">
        <v>586</v>
      </c>
      <c r="D170" s="273" t="s">
        <v>1459</v>
      </c>
      <c r="E170" s="286" t="s">
        <v>395</v>
      </c>
      <c r="F170" s="273" t="s">
        <v>765</v>
      </c>
      <c r="G170" s="288" t="s">
        <v>770</v>
      </c>
      <c r="H170" s="273" t="s">
        <v>781</v>
      </c>
      <c r="I170" s="290" t="s">
        <v>1458</v>
      </c>
      <c r="J170" s="274">
        <v>46</v>
      </c>
      <c r="K170" s="292">
        <v>300</v>
      </c>
      <c r="L170" s="274">
        <v>13800</v>
      </c>
      <c r="M170" s="294">
        <v>0.01</v>
      </c>
      <c r="N170" s="275">
        <v>13662</v>
      </c>
      <c r="O170" s="288" t="s">
        <v>761</v>
      </c>
      <c r="P170" s="276" t="s">
        <v>760</v>
      </c>
      <c r="Q170" s="296" t="s">
        <v>1932</v>
      </c>
      <c r="R170" s="296" t="s">
        <v>1937</v>
      </c>
      <c r="S170" s="50"/>
      <c r="T170" s="50"/>
      <c r="U170" s="50"/>
      <c r="V170" s="50"/>
      <c r="W170" s="50"/>
      <c r="X170" s="50"/>
    </row>
    <row r="171" spans="1:24" hidden="1" x14ac:dyDescent="0.3">
      <c r="A171" s="272">
        <v>1053</v>
      </c>
      <c r="B171" s="535">
        <v>42802</v>
      </c>
      <c r="C171" s="284" t="s">
        <v>590</v>
      </c>
      <c r="D171" s="273" t="s">
        <v>1295</v>
      </c>
      <c r="E171" s="286" t="s">
        <v>395</v>
      </c>
      <c r="F171" s="273" t="s">
        <v>778</v>
      </c>
      <c r="G171" s="288" t="s">
        <v>770</v>
      </c>
      <c r="H171" s="273" t="s">
        <v>781</v>
      </c>
      <c r="I171" s="290" t="s">
        <v>1754</v>
      </c>
      <c r="J171" s="274">
        <v>15</v>
      </c>
      <c r="K171" s="292">
        <v>900</v>
      </c>
      <c r="L171" s="274">
        <v>13500</v>
      </c>
      <c r="M171" s="294">
        <v>0.01</v>
      </c>
      <c r="N171" s="275">
        <v>13365</v>
      </c>
      <c r="O171" s="288" t="s">
        <v>834</v>
      </c>
      <c r="P171" s="276" t="s">
        <v>798</v>
      </c>
      <c r="Q171" s="296" t="s">
        <v>1932</v>
      </c>
      <c r="R171" s="296" t="s">
        <v>1933</v>
      </c>
      <c r="S171" s="50"/>
      <c r="T171" s="50"/>
      <c r="U171" s="50"/>
      <c r="V171" s="50"/>
      <c r="W171" s="50"/>
      <c r="X171" s="50"/>
    </row>
    <row r="172" spans="1:24" hidden="1" x14ac:dyDescent="0.3">
      <c r="A172" s="272">
        <v>1152</v>
      </c>
      <c r="B172" s="535">
        <v>42821</v>
      </c>
      <c r="C172" s="284" t="s">
        <v>590</v>
      </c>
      <c r="D172" s="273" t="s">
        <v>1788</v>
      </c>
      <c r="E172" s="286" t="s">
        <v>395</v>
      </c>
      <c r="F172" s="273" t="s">
        <v>812</v>
      </c>
      <c r="G172" s="288" t="s">
        <v>770</v>
      </c>
      <c r="H172" s="273" t="s">
        <v>781</v>
      </c>
      <c r="I172" s="290" t="s">
        <v>1789</v>
      </c>
      <c r="J172" s="274">
        <v>22</v>
      </c>
      <c r="K172" s="292">
        <v>600</v>
      </c>
      <c r="L172" s="274">
        <v>13200</v>
      </c>
      <c r="M172" s="294">
        <v>0</v>
      </c>
      <c r="N172" s="275">
        <v>13200</v>
      </c>
      <c r="O172" s="288" t="s">
        <v>782</v>
      </c>
      <c r="P172" s="276" t="s">
        <v>760</v>
      </c>
      <c r="Q172" s="296" t="s">
        <v>1932</v>
      </c>
      <c r="R172" s="296" t="s">
        <v>1933</v>
      </c>
      <c r="S172" s="50"/>
      <c r="T172" s="50"/>
      <c r="U172" s="50"/>
      <c r="V172" s="50"/>
      <c r="W172" s="50"/>
      <c r="X172" s="50"/>
    </row>
    <row r="173" spans="1:24" hidden="1" x14ac:dyDescent="0.3">
      <c r="A173" s="272">
        <v>1668</v>
      </c>
      <c r="B173" s="535">
        <v>42911</v>
      </c>
      <c r="C173" s="284" t="s">
        <v>592</v>
      </c>
      <c r="D173" s="273" t="s">
        <v>1261</v>
      </c>
      <c r="E173" s="286" t="s">
        <v>398</v>
      </c>
      <c r="F173" s="273" t="s">
        <v>778</v>
      </c>
      <c r="G173" s="288" t="s">
        <v>770</v>
      </c>
      <c r="H173" s="273" t="s">
        <v>777</v>
      </c>
      <c r="I173" s="290" t="s">
        <v>1260</v>
      </c>
      <c r="J173" s="274">
        <v>3</v>
      </c>
      <c r="K173" s="292">
        <v>4260</v>
      </c>
      <c r="L173" s="274">
        <v>12780</v>
      </c>
      <c r="M173" s="294">
        <v>0.04</v>
      </c>
      <c r="N173" s="275">
        <v>12268.8</v>
      </c>
      <c r="O173" s="288" t="s">
        <v>788</v>
      </c>
      <c r="P173" s="276" t="s">
        <v>767</v>
      </c>
      <c r="Q173" s="296" t="s">
        <v>1936</v>
      </c>
      <c r="R173" s="296" t="s">
        <v>1933</v>
      </c>
      <c r="S173" s="50"/>
      <c r="T173" s="50"/>
      <c r="U173" s="50"/>
      <c r="V173" s="50"/>
      <c r="W173" s="50"/>
      <c r="X173" s="50"/>
    </row>
    <row r="174" spans="1:24" hidden="1" x14ac:dyDescent="0.3">
      <c r="A174" s="272">
        <v>1402</v>
      </c>
      <c r="B174" s="535">
        <v>42868</v>
      </c>
      <c r="C174" s="284" t="s">
        <v>586</v>
      </c>
      <c r="D174" s="273" t="s">
        <v>1560</v>
      </c>
      <c r="E174" s="286" t="s">
        <v>395</v>
      </c>
      <c r="F174" s="273" t="s">
        <v>765</v>
      </c>
      <c r="G174" s="288" t="s">
        <v>770</v>
      </c>
      <c r="H174" s="273" t="s">
        <v>781</v>
      </c>
      <c r="I174" s="290" t="s">
        <v>1559</v>
      </c>
      <c r="J174" s="274">
        <v>10</v>
      </c>
      <c r="K174" s="292">
        <v>1260</v>
      </c>
      <c r="L174" s="274">
        <v>12600</v>
      </c>
      <c r="M174" s="294">
        <v>0.1</v>
      </c>
      <c r="N174" s="275">
        <v>11340</v>
      </c>
      <c r="O174" s="288" t="s">
        <v>834</v>
      </c>
      <c r="P174" s="276" t="s">
        <v>787</v>
      </c>
      <c r="Q174" s="296" t="s">
        <v>1932</v>
      </c>
      <c r="R174" s="296" t="s">
        <v>1937</v>
      </c>
      <c r="S174" s="50"/>
      <c r="T174" s="50"/>
      <c r="U174" s="50"/>
      <c r="V174" s="50"/>
      <c r="W174" s="50"/>
      <c r="X174" s="50"/>
    </row>
    <row r="175" spans="1:24" hidden="1" x14ac:dyDescent="0.3">
      <c r="A175" s="272">
        <v>1815</v>
      </c>
      <c r="B175" s="535">
        <v>42932</v>
      </c>
      <c r="C175" s="284" t="s">
        <v>593</v>
      </c>
      <c r="D175" s="273" t="s">
        <v>1049</v>
      </c>
      <c r="E175" s="286" t="s">
        <v>405</v>
      </c>
      <c r="F175" s="273" t="s">
        <v>778</v>
      </c>
      <c r="G175" s="288" t="s">
        <v>770</v>
      </c>
      <c r="H175" s="273" t="s">
        <v>781</v>
      </c>
      <c r="I175" s="290" t="s">
        <v>1078</v>
      </c>
      <c r="J175" s="274">
        <v>33</v>
      </c>
      <c r="K175" s="292">
        <v>360</v>
      </c>
      <c r="L175" s="274">
        <v>11880</v>
      </c>
      <c r="M175" s="294">
        <v>0</v>
      </c>
      <c r="N175" s="275">
        <v>11880</v>
      </c>
      <c r="O175" s="288" t="s">
        <v>775</v>
      </c>
      <c r="P175" s="276" t="s">
        <v>827</v>
      </c>
      <c r="Q175" s="296" t="s">
        <v>1935</v>
      </c>
      <c r="R175" s="296" t="s">
        <v>1933</v>
      </c>
      <c r="S175" s="50"/>
      <c r="T175" s="50"/>
      <c r="U175" s="50"/>
      <c r="V175" s="50"/>
      <c r="W175" s="50"/>
      <c r="X175" s="50"/>
    </row>
    <row r="176" spans="1:24" hidden="1" x14ac:dyDescent="0.3">
      <c r="A176" s="272">
        <v>1786</v>
      </c>
      <c r="B176" s="535">
        <v>42928</v>
      </c>
      <c r="C176" s="284" t="s">
        <v>593</v>
      </c>
      <c r="D176" s="273" t="s">
        <v>1116</v>
      </c>
      <c r="E176" s="286" t="s">
        <v>398</v>
      </c>
      <c r="F176" s="273" t="s">
        <v>778</v>
      </c>
      <c r="G176" s="288" t="s">
        <v>770</v>
      </c>
      <c r="H176" s="273" t="s">
        <v>781</v>
      </c>
      <c r="I176" s="290" t="s">
        <v>1117</v>
      </c>
      <c r="J176" s="274">
        <v>9</v>
      </c>
      <c r="K176" s="292">
        <v>1260</v>
      </c>
      <c r="L176" s="274">
        <v>11340</v>
      </c>
      <c r="M176" s="294">
        <v>0.09</v>
      </c>
      <c r="N176" s="275">
        <v>10319.4</v>
      </c>
      <c r="O176" s="288" t="s">
        <v>761</v>
      </c>
      <c r="P176" s="276" t="s">
        <v>760</v>
      </c>
      <c r="Q176" s="296" t="s">
        <v>1932</v>
      </c>
      <c r="R176" s="296" t="s">
        <v>1933</v>
      </c>
      <c r="S176" s="50"/>
      <c r="T176" s="50"/>
      <c r="U176" s="50"/>
      <c r="V176" s="50"/>
      <c r="W176" s="50"/>
      <c r="X176" s="50"/>
    </row>
    <row r="177" spans="1:24" hidden="1" x14ac:dyDescent="0.3">
      <c r="A177" s="272">
        <v>1362</v>
      </c>
      <c r="B177" s="535">
        <v>42860</v>
      </c>
      <c r="C177" s="284" t="s">
        <v>586</v>
      </c>
      <c r="D177" s="273" t="s">
        <v>1596</v>
      </c>
      <c r="E177" s="286" t="s">
        <v>522</v>
      </c>
      <c r="F177" s="273" t="s">
        <v>765</v>
      </c>
      <c r="G177" s="288" t="s">
        <v>770</v>
      </c>
      <c r="H177" s="273" t="s">
        <v>781</v>
      </c>
      <c r="I177" s="290" t="s">
        <v>942</v>
      </c>
      <c r="J177" s="274">
        <v>17</v>
      </c>
      <c r="K177" s="292">
        <v>660</v>
      </c>
      <c r="L177" s="274">
        <v>11220</v>
      </c>
      <c r="M177" s="294">
        <v>0.01</v>
      </c>
      <c r="N177" s="275">
        <v>11107.8</v>
      </c>
      <c r="O177" s="288" t="s">
        <v>761</v>
      </c>
      <c r="P177" s="276" t="s">
        <v>841</v>
      </c>
      <c r="Q177" s="296" t="s">
        <v>1932</v>
      </c>
      <c r="R177" s="296" t="s">
        <v>1937</v>
      </c>
      <c r="S177" s="50"/>
      <c r="T177" s="50"/>
      <c r="U177" s="50"/>
      <c r="V177" s="50"/>
      <c r="W177" s="50"/>
      <c r="X177" s="50"/>
    </row>
    <row r="178" spans="1:24" hidden="1" x14ac:dyDescent="0.3">
      <c r="A178" s="272">
        <v>1836</v>
      </c>
      <c r="B178" s="535">
        <v>42936</v>
      </c>
      <c r="C178" s="284" t="s">
        <v>593</v>
      </c>
      <c r="D178" s="273" t="s">
        <v>1049</v>
      </c>
      <c r="E178" s="286" t="s">
        <v>398</v>
      </c>
      <c r="F178" s="273" t="s">
        <v>765</v>
      </c>
      <c r="G178" s="288" t="s">
        <v>770</v>
      </c>
      <c r="H178" s="273" t="s">
        <v>781</v>
      </c>
      <c r="I178" s="290" t="s">
        <v>1048</v>
      </c>
      <c r="J178" s="274">
        <v>17</v>
      </c>
      <c r="K178" s="292">
        <v>660</v>
      </c>
      <c r="L178" s="274">
        <v>11220</v>
      </c>
      <c r="M178" s="294">
        <v>0.01</v>
      </c>
      <c r="N178" s="275">
        <v>11107.8</v>
      </c>
      <c r="O178" s="288" t="s">
        <v>761</v>
      </c>
      <c r="P178" s="276" t="s">
        <v>787</v>
      </c>
      <c r="Q178" s="296" t="s">
        <v>1932</v>
      </c>
      <c r="R178" s="296" t="s">
        <v>1937</v>
      </c>
      <c r="S178" s="50"/>
      <c r="T178" s="50"/>
      <c r="U178" s="50"/>
      <c r="V178" s="50"/>
      <c r="W178" s="50"/>
      <c r="X178" s="50"/>
    </row>
    <row r="179" spans="1:24" hidden="1" x14ac:dyDescent="0.3">
      <c r="A179" s="272">
        <v>1261</v>
      </c>
      <c r="B179" s="535">
        <v>42841</v>
      </c>
      <c r="C179" s="284" t="s">
        <v>591</v>
      </c>
      <c r="D179" s="273" t="s">
        <v>1133</v>
      </c>
      <c r="E179" s="286" t="s">
        <v>522</v>
      </c>
      <c r="F179" s="273" t="s">
        <v>778</v>
      </c>
      <c r="G179" s="288" t="s">
        <v>770</v>
      </c>
      <c r="H179" s="273" t="s">
        <v>781</v>
      </c>
      <c r="I179" s="290" t="s">
        <v>1690</v>
      </c>
      <c r="J179" s="274">
        <v>7</v>
      </c>
      <c r="K179" s="292">
        <v>1560</v>
      </c>
      <c r="L179" s="274">
        <v>10920</v>
      </c>
      <c r="M179" s="294">
        <v>0.03</v>
      </c>
      <c r="N179" s="275">
        <v>10592.4</v>
      </c>
      <c r="O179" s="288" t="s">
        <v>782</v>
      </c>
      <c r="P179" s="276" t="s">
        <v>760</v>
      </c>
      <c r="Q179" s="296" t="s">
        <v>1932</v>
      </c>
      <c r="R179" s="296" t="s">
        <v>1933</v>
      </c>
      <c r="S179" s="50"/>
      <c r="T179" s="50"/>
      <c r="U179" s="50"/>
      <c r="V179" s="50"/>
      <c r="W179" s="50"/>
      <c r="X179" s="50"/>
    </row>
    <row r="180" spans="1:24" hidden="1" x14ac:dyDescent="0.3">
      <c r="A180" s="272">
        <v>1742</v>
      </c>
      <c r="B180" s="535">
        <v>42922</v>
      </c>
      <c r="C180" s="284" t="s">
        <v>593</v>
      </c>
      <c r="D180" s="273" t="s">
        <v>935</v>
      </c>
      <c r="E180" s="286" t="s">
        <v>405</v>
      </c>
      <c r="F180" s="273" t="s">
        <v>790</v>
      </c>
      <c r="G180" s="288" t="s">
        <v>770</v>
      </c>
      <c r="H180" s="273" t="s">
        <v>781</v>
      </c>
      <c r="I180" s="290" t="s">
        <v>1172</v>
      </c>
      <c r="J180" s="274">
        <v>7</v>
      </c>
      <c r="K180" s="292">
        <v>1560</v>
      </c>
      <c r="L180" s="274">
        <v>10920</v>
      </c>
      <c r="M180" s="294">
        <v>0.03</v>
      </c>
      <c r="N180" s="275">
        <v>10592.4</v>
      </c>
      <c r="O180" s="288" t="s">
        <v>775</v>
      </c>
      <c r="P180" s="276" t="s">
        <v>798</v>
      </c>
      <c r="Q180" s="296" t="s">
        <v>1935</v>
      </c>
      <c r="R180" s="296" t="s">
        <v>1937</v>
      </c>
      <c r="S180" s="50"/>
      <c r="T180" s="50"/>
      <c r="U180" s="50"/>
      <c r="V180" s="50"/>
      <c r="W180" s="50"/>
      <c r="X180" s="50"/>
    </row>
    <row r="181" spans="1:24" hidden="1" x14ac:dyDescent="0.3">
      <c r="A181" s="272">
        <v>1014</v>
      </c>
      <c r="B181" s="535">
        <v>42798</v>
      </c>
      <c r="C181" s="284" t="s">
        <v>590</v>
      </c>
      <c r="D181" s="273" t="s">
        <v>1880</v>
      </c>
      <c r="E181" s="286" t="s">
        <v>522</v>
      </c>
      <c r="F181" s="273" t="s">
        <v>778</v>
      </c>
      <c r="G181" s="288" t="s">
        <v>770</v>
      </c>
      <c r="H181" s="273" t="s">
        <v>781</v>
      </c>
      <c r="I181" s="290" t="s">
        <v>1881</v>
      </c>
      <c r="J181" s="274">
        <v>3</v>
      </c>
      <c r="K181" s="292">
        <v>3300</v>
      </c>
      <c r="L181" s="274">
        <v>9900</v>
      </c>
      <c r="M181" s="294">
        <v>0.02</v>
      </c>
      <c r="N181" s="275">
        <v>9702</v>
      </c>
      <c r="O181" s="288" t="s">
        <v>761</v>
      </c>
      <c r="P181" s="276" t="s">
        <v>767</v>
      </c>
      <c r="Q181" s="296" t="s">
        <v>1932</v>
      </c>
      <c r="R181" s="296" t="s">
        <v>1933</v>
      </c>
      <c r="S181" s="50"/>
      <c r="T181" s="50"/>
      <c r="U181" s="50"/>
      <c r="V181" s="50"/>
      <c r="W181" s="50"/>
      <c r="X181" s="50"/>
    </row>
    <row r="182" spans="1:24" hidden="1" x14ac:dyDescent="0.3">
      <c r="A182" s="272">
        <v>1391</v>
      </c>
      <c r="B182" s="535">
        <v>42865</v>
      </c>
      <c r="C182" s="284" t="s">
        <v>586</v>
      </c>
      <c r="D182" s="273" t="s">
        <v>829</v>
      </c>
      <c r="E182" s="286" t="s">
        <v>522</v>
      </c>
      <c r="F182" s="273" t="s">
        <v>765</v>
      </c>
      <c r="G182" s="288" t="s">
        <v>770</v>
      </c>
      <c r="H182" s="273" t="s">
        <v>781</v>
      </c>
      <c r="I182" s="290" t="s">
        <v>1571</v>
      </c>
      <c r="J182" s="274">
        <v>10</v>
      </c>
      <c r="K182" s="292">
        <v>840</v>
      </c>
      <c r="L182" s="274">
        <v>8400</v>
      </c>
      <c r="M182" s="294">
        <v>0.06</v>
      </c>
      <c r="N182" s="275">
        <v>7896</v>
      </c>
      <c r="O182" s="288" t="s">
        <v>761</v>
      </c>
      <c r="P182" s="276" t="s">
        <v>760</v>
      </c>
      <c r="Q182" s="296" t="s">
        <v>1932</v>
      </c>
      <c r="R182" s="296" t="s">
        <v>1937</v>
      </c>
      <c r="S182" s="50"/>
      <c r="T182" s="50"/>
      <c r="U182" s="50"/>
      <c r="V182" s="50"/>
      <c r="W182" s="50"/>
      <c r="X182" s="50"/>
    </row>
    <row r="183" spans="1:24" hidden="1" x14ac:dyDescent="0.3">
      <c r="A183" s="272">
        <v>1672</v>
      </c>
      <c r="B183" s="535">
        <v>42911</v>
      </c>
      <c r="C183" s="284" t="s">
        <v>592</v>
      </c>
      <c r="D183" s="273" t="s">
        <v>1257</v>
      </c>
      <c r="E183" s="286" t="s">
        <v>395</v>
      </c>
      <c r="F183" s="273" t="s">
        <v>765</v>
      </c>
      <c r="G183" s="288" t="s">
        <v>770</v>
      </c>
      <c r="H183" s="273" t="s">
        <v>781</v>
      </c>
      <c r="I183" s="290" t="s">
        <v>984</v>
      </c>
      <c r="J183" s="274">
        <v>15</v>
      </c>
      <c r="K183" s="292">
        <v>540</v>
      </c>
      <c r="L183" s="274">
        <v>8100</v>
      </c>
      <c r="M183" s="294">
        <v>0.09</v>
      </c>
      <c r="N183" s="275">
        <v>7371</v>
      </c>
      <c r="O183" s="288" t="s">
        <v>788</v>
      </c>
      <c r="P183" s="276" t="s">
        <v>841</v>
      </c>
      <c r="Q183" s="296" t="s">
        <v>1936</v>
      </c>
      <c r="R183" s="296" t="s">
        <v>1937</v>
      </c>
      <c r="S183" s="50"/>
      <c r="T183" s="50"/>
      <c r="U183" s="50"/>
      <c r="V183" s="50"/>
      <c r="W183" s="50"/>
      <c r="X183" s="50"/>
    </row>
    <row r="184" spans="1:24" hidden="1" x14ac:dyDescent="0.3">
      <c r="A184" s="272">
        <v>1898</v>
      </c>
      <c r="B184" s="535">
        <v>42945</v>
      </c>
      <c r="C184" s="284" t="s">
        <v>593</v>
      </c>
      <c r="D184" s="273" t="s">
        <v>960</v>
      </c>
      <c r="E184" s="286" t="s">
        <v>395</v>
      </c>
      <c r="F184" s="273" t="s">
        <v>778</v>
      </c>
      <c r="G184" s="288" t="s">
        <v>770</v>
      </c>
      <c r="H184" s="273" t="s">
        <v>781</v>
      </c>
      <c r="I184" s="290" t="s">
        <v>959</v>
      </c>
      <c r="J184" s="274">
        <v>22</v>
      </c>
      <c r="K184" s="292">
        <v>360</v>
      </c>
      <c r="L184" s="274">
        <v>7920</v>
      </c>
      <c r="M184" s="294">
        <v>0.09</v>
      </c>
      <c r="N184" s="275">
        <v>7207.2</v>
      </c>
      <c r="O184" s="288" t="s">
        <v>788</v>
      </c>
      <c r="P184" s="276" t="s">
        <v>760</v>
      </c>
      <c r="Q184" s="296" t="s">
        <v>1936</v>
      </c>
      <c r="R184" s="296" t="s">
        <v>1933</v>
      </c>
      <c r="S184" s="50"/>
      <c r="T184" s="50"/>
      <c r="U184" s="50"/>
      <c r="V184" s="50"/>
      <c r="W184" s="50"/>
      <c r="X184" s="50"/>
    </row>
    <row r="185" spans="1:24" hidden="1" x14ac:dyDescent="0.3">
      <c r="A185" s="272">
        <v>1025</v>
      </c>
      <c r="B185" s="535">
        <v>42799</v>
      </c>
      <c r="C185" s="284" t="s">
        <v>590</v>
      </c>
      <c r="D185" s="273" t="s">
        <v>1872</v>
      </c>
      <c r="E185" s="286" t="s">
        <v>398</v>
      </c>
      <c r="F185" s="273" t="s">
        <v>765</v>
      </c>
      <c r="G185" s="288" t="s">
        <v>770</v>
      </c>
      <c r="H185" s="273" t="s">
        <v>781</v>
      </c>
      <c r="I185" s="290" t="s">
        <v>1372</v>
      </c>
      <c r="J185" s="274">
        <v>10</v>
      </c>
      <c r="K185" s="292">
        <v>780</v>
      </c>
      <c r="L185" s="274">
        <v>7800</v>
      </c>
      <c r="M185" s="294">
        <v>0.1</v>
      </c>
      <c r="N185" s="275">
        <v>7020</v>
      </c>
      <c r="O185" s="288" t="s">
        <v>834</v>
      </c>
      <c r="P185" s="276" t="s">
        <v>767</v>
      </c>
      <c r="Q185" s="296" t="s">
        <v>1932</v>
      </c>
      <c r="R185" s="296" t="s">
        <v>1937</v>
      </c>
      <c r="S185" s="50"/>
      <c r="T185" s="50"/>
      <c r="U185" s="50"/>
      <c r="V185" s="50"/>
      <c r="W185" s="50"/>
      <c r="X185" s="50"/>
    </row>
    <row r="186" spans="1:24" hidden="1" x14ac:dyDescent="0.3">
      <c r="A186" s="272">
        <v>1580</v>
      </c>
      <c r="B186" s="535">
        <v>42898</v>
      </c>
      <c r="C186" s="284" t="s">
        <v>592</v>
      </c>
      <c r="D186" s="273" t="s">
        <v>1371</v>
      </c>
      <c r="E186" s="286" t="s">
        <v>522</v>
      </c>
      <c r="F186" s="273" t="s">
        <v>778</v>
      </c>
      <c r="G186" s="288" t="s">
        <v>770</v>
      </c>
      <c r="H186" s="273" t="s">
        <v>781</v>
      </c>
      <c r="I186" s="290" t="s">
        <v>1372</v>
      </c>
      <c r="J186" s="274">
        <v>10</v>
      </c>
      <c r="K186" s="292">
        <v>780</v>
      </c>
      <c r="L186" s="274">
        <v>7800</v>
      </c>
      <c r="M186" s="294">
        <v>0.01</v>
      </c>
      <c r="N186" s="275">
        <v>7722</v>
      </c>
      <c r="O186" s="288" t="s">
        <v>788</v>
      </c>
      <c r="P186" s="276" t="s">
        <v>798</v>
      </c>
      <c r="Q186" s="296" t="s">
        <v>1936</v>
      </c>
      <c r="R186" s="296" t="s">
        <v>1933</v>
      </c>
      <c r="S186" s="50"/>
      <c r="T186" s="50"/>
      <c r="U186" s="50"/>
      <c r="V186" s="50"/>
      <c r="W186" s="50"/>
      <c r="X186" s="50"/>
    </row>
    <row r="187" spans="1:24" hidden="1" x14ac:dyDescent="0.3">
      <c r="A187" s="272">
        <v>1570</v>
      </c>
      <c r="B187" s="535">
        <v>42896</v>
      </c>
      <c r="C187" s="284" t="s">
        <v>592</v>
      </c>
      <c r="D187" s="273" t="s">
        <v>1385</v>
      </c>
      <c r="E187" s="286" t="s">
        <v>405</v>
      </c>
      <c r="F187" s="273" t="s">
        <v>765</v>
      </c>
      <c r="G187" s="288" t="s">
        <v>770</v>
      </c>
      <c r="H187" s="273" t="s">
        <v>781</v>
      </c>
      <c r="I187" s="290" t="s">
        <v>1386</v>
      </c>
      <c r="J187" s="274">
        <v>8</v>
      </c>
      <c r="K187" s="292">
        <v>960</v>
      </c>
      <c r="L187" s="274">
        <v>7680</v>
      </c>
      <c r="M187" s="294">
        <v>0.01</v>
      </c>
      <c r="N187" s="275">
        <v>7603.2</v>
      </c>
      <c r="O187" s="288" t="s">
        <v>782</v>
      </c>
      <c r="P187" s="276" t="s">
        <v>841</v>
      </c>
      <c r="Q187" s="296" t="s">
        <v>1932</v>
      </c>
      <c r="R187" s="296" t="s">
        <v>1937</v>
      </c>
      <c r="S187" s="50"/>
      <c r="T187" s="50"/>
      <c r="U187" s="50"/>
      <c r="V187" s="50"/>
      <c r="W187" s="50"/>
      <c r="X187" s="50"/>
    </row>
    <row r="188" spans="1:24" hidden="1" x14ac:dyDescent="0.3">
      <c r="A188" s="272">
        <v>1932</v>
      </c>
      <c r="B188" s="535">
        <v>42949</v>
      </c>
      <c r="C188" s="284" t="s">
        <v>594</v>
      </c>
      <c r="D188" s="273" t="s">
        <v>907</v>
      </c>
      <c r="E188" s="286" t="s">
        <v>522</v>
      </c>
      <c r="F188" s="273" t="s">
        <v>778</v>
      </c>
      <c r="G188" s="288" t="s">
        <v>770</v>
      </c>
      <c r="H188" s="273" t="s">
        <v>781</v>
      </c>
      <c r="I188" s="290" t="s">
        <v>906</v>
      </c>
      <c r="J188" s="274">
        <v>41</v>
      </c>
      <c r="K188" s="292">
        <v>180</v>
      </c>
      <c r="L188" s="274">
        <v>7380</v>
      </c>
      <c r="M188" s="294">
        <v>0</v>
      </c>
      <c r="N188" s="275">
        <v>7380</v>
      </c>
      <c r="O188" s="288" t="s">
        <v>782</v>
      </c>
      <c r="P188" s="276" t="s">
        <v>760</v>
      </c>
      <c r="Q188" s="296" t="s">
        <v>1932</v>
      </c>
      <c r="R188" s="296" t="s">
        <v>1933</v>
      </c>
      <c r="S188" s="50"/>
      <c r="T188" s="50"/>
      <c r="U188" s="50"/>
      <c r="V188" s="50"/>
      <c r="W188" s="50"/>
      <c r="X188" s="50"/>
    </row>
    <row r="189" spans="1:24" hidden="1" x14ac:dyDescent="0.3">
      <c r="A189" s="272">
        <v>1109</v>
      </c>
      <c r="B189" s="535">
        <v>42813</v>
      </c>
      <c r="C189" s="284" t="s">
        <v>590</v>
      </c>
      <c r="D189" s="273" t="s">
        <v>1818</v>
      </c>
      <c r="E189" s="286" t="s">
        <v>405</v>
      </c>
      <c r="F189" s="273" t="s">
        <v>812</v>
      </c>
      <c r="G189" s="288" t="s">
        <v>770</v>
      </c>
      <c r="H189" s="273" t="s">
        <v>781</v>
      </c>
      <c r="I189" s="290" t="s">
        <v>1215</v>
      </c>
      <c r="J189" s="274">
        <v>13</v>
      </c>
      <c r="K189" s="292">
        <v>480</v>
      </c>
      <c r="L189" s="274">
        <v>6240</v>
      </c>
      <c r="M189" s="294">
        <v>0</v>
      </c>
      <c r="N189" s="275">
        <v>6240</v>
      </c>
      <c r="O189" s="288" t="s">
        <v>782</v>
      </c>
      <c r="P189" s="276" t="s">
        <v>760</v>
      </c>
      <c r="Q189" s="296" t="s">
        <v>1932</v>
      </c>
      <c r="R189" s="296" t="s">
        <v>1933</v>
      </c>
      <c r="S189" s="50"/>
      <c r="T189" s="50"/>
      <c r="U189" s="50"/>
      <c r="V189" s="50"/>
      <c r="W189" s="50"/>
      <c r="X189" s="50"/>
    </row>
    <row r="190" spans="1:24" hidden="1" x14ac:dyDescent="0.3">
      <c r="A190" s="272">
        <v>1271</v>
      </c>
      <c r="B190" s="535">
        <v>42842</v>
      </c>
      <c r="C190" s="284" t="s">
        <v>591</v>
      </c>
      <c r="D190" s="273" t="s">
        <v>1682</v>
      </c>
      <c r="E190" s="286" t="s">
        <v>522</v>
      </c>
      <c r="F190" s="273" t="s">
        <v>790</v>
      </c>
      <c r="G190" s="288" t="s">
        <v>770</v>
      </c>
      <c r="H190" s="273" t="s">
        <v>781</v>
      </c>
      <c r="I190" s="290" t="s">
        <v>1681</v>
      </c>
      <c r="J190" s="274">
        <v>6</v>
      </c>
      <c r="K190" s="292">
        <v>900</v>
      </c>
      <c r="L190" s="274">
        <v>5400</v>
      </c>
      <c r="M190" s="294">
        <v>0.06</v>
      </c>
      <c r="N190" s="275">
        <v>5076</v>
      </c>
      <c r="O190" s="288" t="s">
        <v>788</v>
      </c>
      <c r="P190" s="276" t="s">
        <v>760</v>
      </c>
      <c r="Q190" s="296" t="s">
        <v>1936</v>
      </c>
      <c r="R190" s="296" t="s">
        <v>1937</v>
      </c>
      <c r="S190" s="50"/>
      <c r="T190" s="50"/>
      <c r="U190" s="50"/>
      <c r="V190" s="50"/>
      <c r="W190" s="50"/>
      <c r="X190" s="50"/>
    </row>
    <row r="191" spans="1:24" hidden="1" x14ac:dyDescent="0.3">
      <c r="A191" s="272">
        <v>1188</v>
      </c>
      <c r="B191" s="535">
        <v>42830</v>
      </c>
      <c r="C191" s="284" t="s">
        <v>591</v>
      </c>
      <c r="D191" s="273" t="s">
        <v>1049</v>
      </c>
      <c r="E191" s="286" t="s">
        <v>398</v>
      </c>
      <c r="F191" s="273" t="s">
        <v>765</v>
      </c>
      <c r="G191" s="288" t="s">
        <v>770</v>
      </c>
      <c r="H191" s="273" t="s">
        <v>781</v>
      </c>
      <c r="I191" s="290" t="s">
        <v>1754</v>
      </c>
      <c r="J191" s="274">
        <v>22</v>
      </c>
      <c r="K191" s="292">
        <v>240</v>
      </c>
      <c r="L191" s="274">
        <v>5280</v>
      </c>
      <c r="M191" s="294">
        <v>0.06</v>
      </c>
      <c r="N191" s="275">
        <v>4963.2</v>
      </c>
      <c r="O191" s="288" t="s">
        <v>761</v>
      </c>
      <c r="P191" s="276" t="s">
        <v>798</v>
      </c>
      <c r="Q191" s="296" t="s">
        <v>1932</v>
      </c>
      <c r="R191" s="296" t="s">
        <v>1937</v>
      </c>
      <c r="S191" s="50"/>
      <c r="T191" s="50"/>
      <c r="U191" s="50"/>
      <c r="V191" s="50"/>
      <c r="W191" s="50"/>
      <c r="X191" s="50"/>
    </row>
    <row r="192" spans="1:24" hidden="1" x14ac:dyDescent="0.3">
      <c r="A192" s="272">
        <v>1143</v>
      </c>
      <c r="B192" s="535">
        <v>42820</v>
      </c>
      <c r="C192" s="284" t="s">
        <v>590</v>
      </c>
      <c r="D192" s="273" t="s">
        <v>1049</v>
      </c>
      <c r="E192" s="286" t="s">
        <v>398</v>
      </c>
      <c r="F192" s="273" t="s">
        <v>765</v>
      </c>
      <c r="G192" s="288" t="s">
        <v>770</v>
      </c>
      <c r="H192" s="273" t="s">
        <v>781</v>
      </c>
      <c r="I192" s="290" t="s">
        <v>1011</v>
      </c>
      <c r="J192" s="274">
        <v>12</v>
      </c>
      <c r="K192" s="292">
        <v>420</v>
      </c>
      <c r="L192" s="274">
        <v>5040</v>
      </c>
      <c r="M192" s="294">
        <v>0.04</v>
      </c>
      <c r="N192" s="275">
        <v>4838.3999999999996</v>
      </c>
      <c r="O192" s="288" t="s">
        <v>775</v>
      </c>
      <c r="P192" s="276" t="s">
        <v>841</v>
      </c>
      <c r="Q192" s="296" t="s">
        <v>1935</v>
      </c>
      <c r="R192" s="296" t="s">
        <v>1937</v>
      </c>
      <c r="S192" s="50"/>
      <c r="T192" s="50"/>
      <c r="U192" s="50"/>
      <c r="V192" s="50"/>
      <c r="W192" s="50"/>
      <c r="X192" s="50"/>
    </row>
    <row r="193" spans="1:24" hidden="1" x14ac:dyDescent="0.3">
      <c r="A193" s="272">
        <v>1159</v>
      </c>
      <c r="B193" s="535">
        <v>42823</v>
      </c>
      <c r="C193" s="284" t="s">
        <v>590</v>
      </c>
      <c r="D193" s="273" t="s">
        <v>1783</v>
      </c>
      <c r="E193" s="286" t="s">
        <v>405</v>
      </c>
      <c r="F193" s="273" t="s">
        <v>790</v>
      </c>
      <c r="G193" s="288" t="s">
        <v>770</v>
      </c>
      <c r="H193" s="273" t="s">
        <v>781</v>
      </c>
      <c r="I193" s="290" t="s">
        <v>1782</v>
      </c>
      <c r="J193" s="274">
        <v>14</v>
      </c>
      <c r="K193" s="292">
        <v>360</v>
      </c>
      <c r="L193" s="274">
        <v>5040</v>
      </c>
      <c r="M193" s="294">
        <v>0.04</v>
      </c>
      <c r="N193" s="275">
        <v>4838.3999999999996</v>
      </c>
      <c r="O193" s="288" t="s">
        <v>782</v>
      </c>
      <c r="P193" s="276" t="s">
        <v>760</v>
      </c>
      <c r="Q193" s="296" t="s">
        <v>1932</v>
      </c>
      <c r="R193" s="296" t="s">
        <v>1937</v>
      </c>
      <c r="S193" s="50"/>
      <c r="T193" s="50"/>
      <c r="U193" s="50"/>
      <c r="V193" s="50"/>
      <c r="W193" s="50"/>
      <c r="X193" s="50"/>
    </row>
    <row r="194" spans="1:24" hidden="1" x14ac:dyDescent="0.3">
      <c r="A194" s="272">
        <v>1620</v>
      </c>
      <c r="B194" s="535">
        <v>42902</v>
      </c>
      <c r="C194" s="284" t="s">
        <v>592</v>
      </c>
      <c r="D194" s="273" t="s">
        <v>1320</v>
      </c>
      <c r="E194" s="286" t="s">
        <v>395</v>
      </c>
      <c r="F194" s="273" t="s">
        <v>778</v>
      </c>
      <c r="G194" s="288" t="s">
        <v>770</v>
      </c>
      <c r="H194" s="273" t="s">
        <v>781</v>
      </c>
      <c r="I194" s="290" t="s">
        <v>1041</v>
      </c>
      <c r="J194" s="274">
        <v>10</v>
      </c>
      <c r="K194" s="292">
        <v>480</v>
      </c>
      <c r="L194" s="274">
        <v>4800</v>
      </c>
      <c r="M194" s="294">
        <v>0.06</v>
      </c>
      <c r="N194" s="275">
        <v>4512</v>
      </c>
      <c r="O194" s="288" t="s">
        <v>834</v>
      </c>
      <c r="P194" s="276" t="s">
        <v>767</v>
      </c>
      <c r="Q194" s="296" t="s">
        <v>1932</v>
      </c>
      <c r="R194" s="296" t="s">
        <v>1933</v>
      </c>
      <c r="S194" s="50"/>
      <c r="T194" s="50"/>
      <c r="U194" s="50"/>
      <c r="V194" s="50"/>
      <c r="W194" s="50"/>
      <c r="X194" s="50"/>
    </row>
    <row r="195" spans="1:24" hidden="1" x14ac:dyDescent="0.3">
      <c r="A195" s="272">
        <v>1778</v>
      </c>
      <c r="B195" s="535">
        <v>42927</v>
      </c>
      <c r="C195" s="284" t="s">
        <v>593</v>
      </c>
      <c r="D195" s="273" t="s">
        <v>1130</v>
      </c>
      <c r="E195" s="286" t="s">
        <v>405</v>
      </c>
      <c r="F195" s="273" t="s">
        <v>778</v>
      </c>
      <c r="G195" s="288" t="s">
        <v>770</v>
      </c>
      <c r="H195" s="273" t="s">
        <v>781</v>
      </c>
      <c r="I195" s="290" t="s">
        <v>1131</v>
      </c>
      <c r="J195" s="274">
        <v>4</v>
      </c>
      <c r="K195" s="292">
        <v>1200</v>
      </c>
      <c r="L195" s="274">
        <v>4800</v>
      </c>
      <c r="M195" s="294">
        <v>0.04</v>
      </c>
      <c r="N195" s="275">
        <v>4608</v>
      </c>
      <c r="O195" s="288" t="s">
        <v>788</v>
      </c>
      <c r="P195" s="276" t="s">
        <v>760</v>
      </c>
      <c r="Q195" s="296" t="s">
        <v>1936</v>
      </c>
      <c r="R195" s="296" t="s">
        <v>1933</v>
      </c>
      <c r="S195" s="50"/>
      <c r="T195" s="50"/>
      <c r="U195" s="50"/>
      <c r="V195" s="50"/>
      <c r="W195" s="50"/>
      <c r="X195" s="50"/>
    </row>
    <row r="196" spans="1:24" hidden="1" x14ac:dyDescent="0.3">
      <c r="A196" s="272">
        <v>1690</v>
      </c>
      <c r="B196" s="535">
        <v>42914</v>
      </c>
      <c r="C196" s="284" t="s">
        <v>592</v>
      </c>
      <c r="D196" s="273" t="s">
        <v>1232</v>
      </c>
      <c r="E196" s="286" t="s">
        <v>522</v>
      </c>
      <c r="F196" s="273" t="s">
        <v>765</v>
      </c>
      <c r="G196" s="288" t="s">
        <v>770</v>
      </c>
      <c r="H196" s="273" t="s">
        <v>781</v>
      </c>
      <c r="I196" s="290" t="s">
        <v>1215</v>
      </c>
      <c r="J196" s="274">
        <v>9</v>
      </c>
      <c r="K196" s="292">
        <v>480</v>
      </c>
      <c r="L196" s="274">
        <v>4320</v>
      </c>
      <c r="M196" s="294">
        <v>0.06</v>
      </c>
      <c r="N196" s="275">
        <v>4060.8</v>
      </c>
      <c r="O196" s="288" t="s">
        <v>788</v>
      </c>
      <c r="P196" s="276" t="s">
        <v>774</v>
      </c>
      <c r="Q196" s="296" t="s">
        <v>1936</v>
      </c>
      <c r="R196" s="296" t="s">
        <v>1937</v>
      </c>
      <c r="S196" s="50"/>
      <c r="T196" s="50"/>
      <c r="U196" s="50"/>
      <c r="V196" s="50"/>
      <c r="W196" s="50"/>
      <c r="X196" s="50"/>
    </row>
    <row r="197" spans="1:24" hidden="1" x14ac:dyDescent="0.3">
      <c r="A197" s="272">
        <v>1667</v>
      </c>
      <c r="B197" s="535">
        <v>42911</v>
      </c>
      <c r="C197" s="284" t="s">
        <v>592</v>
      </c>
      <c r="D197" s="273" t="s">
        <v>1261</v>
      </c>
      <c r="E197" s="286" t="s">
        <v>398</v>
      </c>
      <c r="F197" s="273" t="s">
        <v>778</v>
      </c>
      <c r="G197" s="288" t="s">
        <v>770</v>
      </c>
      <c r="H197" s="273" t="s">
        <v>781</v>
      </c>
      <c r="I197" s="290" t="s">
        <v>1262</v>
      </c>
      <c r="J197" s="274">
        <v>7</v>
      </c>
      <c r="K197" s="292">
        <v>600</v>
      </c>
      <c r="L197" s="274">
        <v>4200</v>
      </c>
      <c r="M197" s="294">
        <v>0</v>
      </c>
      <c r="N197" s="275">
        <v>4200</v>
      </c>
      <c r="O197" s="288" t="s">
        <v>788</v>
      </c>
      <c r="P197" s="276" t="s">
        <v>760</v>
      </c>
      <c r="Q197" s="296" t="s">
        <v>1936</v>
      </c>
      <c r="R197" s="296" t="s">
        <v>1933</v>
      </c>
      <c r="S197" s="50"/>
      <c r="T197" s="50"/>
      <c r="U197" s="50"/>
      <c r="V197" s="50"/>
      <c r="W197" s="50"/>
      <c r="X197" s="50"/>
    </row>
    <row r="198" spans="1:24" hidden="1" x14ac:dyDescent="0.3">
      <c r="A198" s="272">
        <v>1494</v>
      </c>
      <c r="B198" s="535">
        <v>42883</v>
      </c>
      <c r="C198" s="284" t="s">
        <v>586</v>
      </c>
      <c r="D198" s="273" t="s">
        <v>1471</v>
      </c>
      <c r="E198" s="286" t="s">
        <v>522</v>
      </c>
      <c r="F198" s="273" t="s">
        <v>812</v>
      </c>
      <c r="G198" s="288" t="s">
        <v>770</v>
      </c>
      <c r="H198" s="273" t="s">
        <v>781</v>
      </c>
      <c r="I198" s="290" t="s">
        <v>1470</v>
      </c>
      <c r="J198" s="274">
        <v>3</v>
      </c>
      <c r="K198" s="292">
        <v>1200</v>
      </c>
      <c r="L198" s="274">
        <v>3600</v>
      </c>
      <c r="M198" s="294">
        <v>0.06</v>
      </c>
      <c r="N198" s="275">
        <v>3384</v>
      </c>
      <c r="O198" s="288" t="s">
        <v>761</v>
      </c>
      <c r="P198" s="276" t="s">
        <v>760</v>
      </c>
      <c r="Q198" s="296" t="s">
        <v>1932</v>
      </c>
      <c r="R198" s="296" t="s">
        <v>1933</v>
      </c>
      <c r="S198" s="50"/>
      <c r="T198" s="50"/>
      <c r="U198" s="50"/>
      <c r="V198" s="50"/>
      <c r="W198" s="50"/>
      <c r="X198" s="50"/>
    </row>
    <row r="199" spans="1:24" hidden="1" x14ac:dyDescent="0.3">
      <c r="A199" s="272">
        <v>1698</v>
      </c>
      <c r="B199" s="535">
        <v>42915</v>
      </c>
      <c r="C199" s="284" t="s">
        <v>592</v>
      </c>
      <c r="D199" s="273" t="s">
        <v>935</v>
      </c>
      <c r="E199" s="286" t="s">
        <v>405</v>
      </c>
      <c r="F199" s="273" t="s">
        <v>790</v>
      </c>
      <c r="G199" s="288" t="s">
        <v>770</v>
      </c>
      <c r="H199" s="273" t="s">
        <v>781</v>
      </c>
      <c r="I199" s="290" t="s">
        <v>1221</v>
      </c>
      <c r="J199" s="274">
        <v>10</v>
      </c>
      <c r="K199" s="292">
        <v>300</v>
      </c>
      <c r="L199" s="274">
        <v>3000</v>
      </c>
      <c r="M199" s="294">
        <v>0.01</v>
      </c>
      <c r="N199" s="275">
        <v>2970</v>
      </c>
      <c r="O199" s="288" t="s">
        <v>788</v>
      </c>
      <c r="P199" s="276" t="s">
        <v>760</v>
      </c>
      <c r="Q199" s="296" t="s">
        <v>1936</v>
      </c>
      <c r="R199" s="296" t="s">
        <v>1937</v>
      </c>
      <c r="S199" s="50"/>
      <c r="T199" s="50"/>
      <c r="U199" s="50"/>
      <c r="V199" s="50"/>
      <c r="W199" s="50"/>
      <c r="X199" s="50"/>
    </row>
    <row r="200" spans="1:24" hidden="1" x14ac:dyDescent="0.3">
      <c r="A200" s="272">
        <v>1827</v>
      </c>
      <c r="B200" s="535">
        <v>42934</v>
      </c>
      <c r="C200" s="284" t="s">
        <v>593</v>
      </c>
      <c r="D200" s="273" t="s">
        <v>1063</v>
      </c>
      <c r="E200" s="286" t="s">
        <v>398</v>
      </c>
      <c r="F200" s="273" t="s">
        <v>765</v>
      </c>
      <c r="G200" s="288" t="s">
        <v>770</v>
      </c>
      <c r="H200" s="273" t="s">
        <v>781</v>
      </c>
      <c r="I200" s="290" t="s">
        <v>1062</v>
      </c>
      <c r="J200" s="274">
        <v>1</v>
      </c>
      <c r="K200" s="292">
        <v>2460</v>
      </c>
      <c r="L200" s="274">
        <v>2460</v>
      </c>
      <c r="M200" s="294">
        <v>0.02</v>
      </c>
      <c r="N200" s="275">
        <v>2410.8000000000002</v>
      </c>
      <c r="O200" s="288" t="s">
        <v>834</v>
      </c>
      <c r="P200" s="276" t="s">
        <v>798</v>
      </c>
      <c r="Q200" s="296" t="s">
        <v>1932</v>
      </c>
      <c r="R200" s="296" t="s">
        <v>1937</v>
      </c>
      <c r="S200" s="50"/>
      <c r="T200" s="50"/>
      <c r="U200" s="50"/>
      <c r="V200" s="50"/>
      <c r="W200" s="50"/>
      <c r="X200" s="50"/>
    </row>
    <row r="201" spans="1:24" hidden="1" x14ac:dyDescent="0.3">
      <c r="A201" s="272">
        <v>1426</v>
      </c>
      <c r="B201" s="535">
        <v>42872</v>
      </c>
      <c r="C201" s="284" t="s">
        <v>586</v>
      </c>
      <c r="D201" s="273" t="s">
        <v>1535</v>
      </c>
      <c r="E201" s="286" t="s">
        <v>405</v>
      </c>
      <c r="F201" s="273" t="s">
        <v>765</v>
      </c>
      <c r="G201" s="288" t="s">
        <v>770</v>
      </c>
      <c r="H201" s="273" t="s">
        <v>781</v>
      </c>
      <c r="I201" s="290" t="s">
        <v>1215</v>
      </c>
      <c r="J201" s="274">
        <v>5</v>
      </c>
      <c r="K201" s="292">
        <v>480</v>
      </c>
      <c r="L201" s="274">
        <v>2400</v>
      </c>
      <c r="M201" s="294">
        <v>0.02</v>
      </c>
      <c r="N201" s="275">
        <v>2352</v>
      </c>
      <c r="O201" s="288" t="s">
        <v>775</v>
      </c>
      <c r="P201" s="276" t="s">
        <v>760</v>
      </c>
      <c r="Q201" s="296" t="s">
        <v>1935</v>
      </c>
      <c r="R201" s="296" t="s">
        <v>1937</v>
      </c>
      <c r="S201" s="50"/>
      <c r="T201" s="50"/>
      <c r="U201" s="50"/>
      <c r="V201" s="50"/>
      <c r="W201" s="50"/>
      <c r="X201" s="50"/>
    </row>
    <row r="202" spans="1:24" hidden="1" x14ac:dyDescent="0.3">
      <c r="A202" s="272">
        <v>1662</v>
      </c>
      <c r="B202" s="535">
        <v>42911</v>
      </c>
      <c r="C202" s="284" t="s">
        <v>592</v>
      </c>
      <c r="D202" s="273" t="s">
        <v>1100</v>
      </c>
      <c r="E202" s="286" t="s">
        <v>398</v>
      </c>
      <c r="F202" s="273" t="s">
        <v>790</v>
      </c>
      <c r="G202" s="288" t="s">
        <v>770</v>
      </c>
      <c r="H202" s="273" t="s">
        <v>781</v>
      </c>
      <c r="I202" s="290" t="s">
        <v>1215</v>
      </c>
      <c r="J202" s="274">
        <v>5</v>
      </c>
      <c r="K202" s="292">
        <v>480</v>
      </c>
      <c r="L202" s="274">
        <v>2400</v>
      </c>
      <c r="M202" s="294">
        <v>0.04</v>
      </c>
      <c r="N202" s="275">
        <v>2304</v>
      </c>
      <c r="O202" s="288" t="s">
        <v>761</v>
      </c>
      <c r="P202" s="276" t="s">
        <v>767</v>
      </c>
      <c r="Q202" s="296" t="s">
        <v>1932</v>
      </c>
      <c r="R202" s="296" t="s">
        <v>1937</v>
      </c>
      <c r="S202" s="50"/>
      <c r="T202" s="50"/>
      <c r="U202" s="50"/>
      <c r="V202" s="50"/>
      <c r="W202" s="50"/>
      <c r="X202" s="50"/>
    </row>
    <row r="203" spans="1:24" hidden="1" x14ac:dyDescent="0.3">
      <c r="A203" s="272">
        <v>1264</v>
      </c>
      <c r="B203" s="535">
        <v>42841</v>
      </c>
      <c r="C203" s="284" t="s">
        <v>591</v>
      </c>
      <c r="D203" s="273" t="s">
        <v>1688</v>
      </c>
      <c r="E203" s="286" t="s">
        <v>395</v>
      </c>
      <c r="F203" s="273" t="s">
        <v>812</v>
      </c>
      <c r="G203" s="288" t="s">
        <v>770</v>
      </c>
      <c r="H203" s="273" t="s">
        <v>781</v>
      </c>
      <c r="I203" s="290" t="s">
        <v>1655</v>
      </c>
      <c r="J203" s="274">
        <v>4</v>
      </c>
      <c r="K203" s="292">
        <v>420</v>
      </c>
      <c r="L203" s="274">
        <v>1680</v>
      </c>
      <c r="M203" s="294">
        <v>0</v>
      </c>
      <c r="N203" s="275">
        <v>1680</v>
      </c>
      <c r="O203" s="288" t="s">
        <v>788</v>
      </c>
      <c r="P203" s="276" t="s">
        <v>760</v>
      </c>
      <c r="Q203" s="296" t="s">
        <v>1936</v>
      </c>
      <c r="R203" s="296" t="s">
        <v>1933</v>
      </c>
      <c r="S203" s="50"/>
      <c r="T203" s="50"/>
      <c r="U203" s="50"/>
      <c r="V203" s="50"/>
      <c r="W203" s="50"/>
      <c r="X203" s="50"/>
    </row>
    <row r="204" spans="1:24" hidden="1" x14ac:dyDescent="0.3">
      <c r="A204" s="272">
        <v>1702</v>
      </c>
      <c r="B204" s="535">
        <v>42915</v>
      </c>
      <c r="C204" s="284" t="s">
        <v>592</v>
      </c>
      <c r="D204" s="273" t="s">
        <v>1216</v>
      </c>
      <c r="E204" s="286" t="s">
        <v>395</v>
      </c>
      <c r="F204" s="273" t="s">
        <v>778</v>
      </c>
      <c r="G204" s="288" t="s">
        <v>770</v>
      </c>
      <c r="H204" s="273" t="s">
        <v>781</v>
      </c>
      <c r="I204" s="290" t="s">
        <v>1215</v>
      </c>
      <c r="J204" s="274">
        <v>1</v>
      </c>
      <c r="K204" s="292">
        <v>480</v>
      </c>
      <c r="L204" s="274">
        <v>480</v>
      </c>
      <c r="M204" s="294">
        <v>0.05</v>
      </c>
      <c r="N204" s="275">
        <v>456</v>
      </c>
      <c r="O204" s="288" t="s">
        <v>775</v>
      </c>
      <c r="P204" s="276" t="s">
        <v>760</v>
      </c>
      <c r="Q204" s="296" t="s">
        <v>1935</v>
      </c>
      <c r="R204" s="296" t="s">
        <v>1933</v>
      </c>
      <c r="S204" s="50"/>
      <c r="T204" s="50"/>
      <c r="U204" s="50"/>
      <c r="V204" s="50"/>
      <c r="W204" s="50"/>
      <c r="X204" s="50"/>
    </row>
    <row r="205" spans="1:24" hidden="1" x14ac:dyDescent="0.3">
      <c r="A205" s="272">
        <v>1330</v>
      </c>
      <c r="B205" s="535">
        <v>42856</v>
      </c>
      <c r="C205" s="284" t="s">
        <v>586</v>
      </c>
      <c r="D205" s="273" t="s">
        <v>1630</v>
      </c>
      <c r="E205" s="286" t="s">
        <v>395</v>
      </c>
      <c r="F205" s="273" t="s">
        <v>765</v>
      </c>
      <c r="G205" s="288" t="s">
        <v>770</v>
      </c>
      <c r="H205" s="273" t="s">
        <v>781</v>
      </c>
      <c r="I205" s="290" t="s">
        <v>1629</v>
      </c>
      <c r="J205" s="274">
        <v>1</v>
      </c>
      <c r="K205" s="292">
        <v>360</v>
      </c>
      <c r="L205" s="274">
        <v>360</v>
      </c>
      <c r="M205" s="294">
        <v>0</v>
      </c>
      <c r="N205" s="275">
        <v>360</v>
      </c>
      <c r="O205" s="288" t="s">
        <v>761</v>
      </c>
      <c r="P205" s="276" t="s">
        <v>774</v>
      </c>
      <c r="Q205" s="296" t="s">
        <v>1932</v>
      </c>
      <c r="R205" s="296" t="s">
        <v>1937</v>
      </c>
      <c r="S205" s="50"/>
      <c r="T205" s="50"/>
      <c r="U205" s="50"/>
      <c r="V205" s="50"/>
      <c r="W205" s="50"/>
      <c r="X205" s="50"/>
    </row>
    <row r="206" spans="1:24" hidden="1" x14ac:dyDescent="0.3">
      <c r="A206" s="272">
        <v>1590</v>
      </c>
      <c r="B206" s="535">
        <v>42899</v>
      </c>
      <c r="C206" s="284" t="s">
        <v>592</v>
      </c>
      <c r="D206" s="273" t="s">
        <v>1356</v>
      </c>
      <c r="E206" s="286" t="s">
        <v>522</v>
      </c>
      <c r="F206" s="273" t="s">
        <v>765</v>
      </c>
      <c r="G206" s="288" t="s">
        <v>764</v>
      </c>
      <c r="H206" s="273" t="s">
        <v>800</v>
      </c>
      <c r="I206" s="290" t="s">
        <v>1358</v>
      </c>
      <c r="J206" s="274">
        <v>43</v>
      </c>
      <c r="K206" s="292">
        <v>23280</v>
      </c>
      <c r="L206" s="274">
        <v>1001040</v>
      </c>
      <c r="M206" s="294">
        <v>0.08</v>
      </c>
      <c r="N206" s="275">
        <v>920956.8</v>
      </c>
      <c r="O206" s="288" t="s">
        <v>834</v>
      </c>
      <c r="P206" s="276" t="s">
        <v>827</v>
      </c>
      <c r="Q206" s="296" t="s">
        <v>1932</v>
      </c>
      <c r="R206" s="296" t="s">
        <v>1937</v>
      </c>
      <c r="S206" s="50"/>
      <c r="T206" s="50"/>
      <c r="U206" s="50"/>
      <c r="V206" s="50"/>
      <c r="W206" s="50"/>
      <c r="X206" s="50"/>
    </row>
    <row r="207" spans="1:24" hidden="1" x14ac:dyDescent="0.3">
      <c r="A207" s="272">
        <v>1944</v>
      </c>
      <c r="B207" s="535">
        <v>42952</v>
      </c>
      <c r="C207" s="284" t="s">
        <v>594</v>
      </c>
      <c r="D207" s="273" t="s">
        <v>888</v>
      </c>
      <c r="E207" s="286" t="s">
        <v>522</v>
      </c>
      <c r="F207" s="273" t="s">
        <v>812</v>
      </c>
      <c r="G207" s="288" t="s">
        <v>764</v>
      </c>
      <c r="H207" s="273" t="s">
        <v>772</v>
      </c>
      <c r="I207" s="290" t="s">
        <v>887</v>
      </c>
      <c r="J207" s="274">
        <v>38</v>
      </c>
      <c r="K207" s="292">
        <v>22260</v>
      </c>
      <c r="L207" s="274">
        <v>845880</v>
      </c>
      <c r="M207" s="294">
        <v>0.01</v>
      </c>
      <c r="N207" s="275">
        <v>837421.2</v>
      </c>
      <c r="O207" s="288" t="s">
        <v>834</v>
      </c>
      <c r="P207" s="276" t="s">
        <v>774</v>
      </c>
      <c r="Q207" s="296" t="s">
        <v>1932</v>
      </c>
      <c r="R207" s="296" t="s">
        <v>1933</v>
      </c>
      <c r="S207" s="50"/>
      <c r="T207" s="50"/>
      <c r="U207" s="50"/>
      <c r="V207" s="50"/>
      <c r="W207" s="50"/>
      <c r="X207" s="50"/>
    </row>
    <row r="208" spans="1:24" hidden="1" x14ac:dyDescent="0.3">
      <c r="A208" s="272">
        <v>1020</v>
      </c>
      <c r="B208" s="535">
        <v>42798</v>
      </c>
      <c r="C208" s="284" t="s">
        <v>590</v>
      </c>
      <c r="D208" s="273" t="s">
        <v>1877</v>
      </c>
      <c r="E208" s="286" t="s">
        <v>522</v>
      </c>
      <c r="F208" s="273" t="s">
        <v>790</v>
      </c>
      <c r="G208" s="288" t="s">
        <v>764</v>
      </c>
      <c r="H208" s="273" t="s">
        <v>772</v>
      </c>
      <c r="I208" s="290" t="s">
        <v>1534</v>
      </c>
      <c r="J208" s="274">
        <v>47</v>
      </c>
      <c r="K208" s="292">
        <v>16800</v>
      </c>
      <c r="L208" s="274">
        <v>789600</v>
      </c>
      <c r="M208" s="294">
        <v>0.08</v>
      </c>
      <c r="N208" s="275">
        <v>726432</v>
      </c>
      <c r="O208" s="288" t="s">
        <v>782</v>
      </c>
      <c r="P208" s="276" t="s">
        <v>760</v>
      </c>
      <c r="Q208" s="296" t="s">
        <v>1932</v>
      </c>
      <c r="R208" s="296" t="s">
        <v>1937</v>
      </c>
      <c r="S208" s="50"/>
      <c r="T208" s="50"/>
      <c r="U208" s="50"/>
      <c r="V208" s="50"/>
      <c r="W208" s="50"/>
      <c r="X208" s="50"/>
    </row>
    <row r="209" spans="1:24" hidden="1" x14ac:dyDescent="0.3">
      <c r="A209" s="272">
        <v>1927</v>
      </c>
      <c r="B209" s="535">
        <v>42949</v>
      </c>
      <c r="C209" s="284" t="s">
        <v>594</v>
      </c>
      <c r="D209" s="273" t="s">
        <v>907</v>
      </c>
      <c r="E209" s="286" t="s">
        <v>405</v>
      </c>
      <c r="F209" s="273" t="s">
        <v>778</v>
      </c>
      <c r="G209" s="288" t="s">
        <v>764</v>
      </c>
      <c r="H209" s="273" t="s">
        <v>818</v>
      </c>
      <c r="I209" s="290" t="s">
        <v>913</v>
      </c>
      <c r="J209" s="274">
        <v>47</v>
      </c>
      <c r="K209" s="292">
        <v>16800</v>
      </c>
      <c r="L209" s="274">
        <v>789600</v>
      </c>
      <c r="M209" s="294">
        <v>0.1</v>
      </c>
      <c r="N209" s="275">
        <v>710640</v>
      </c>
      <c r="O209" s="288" t="s">
        <v>782</v>
      </c>
      <c r="P209" s="276" t="s">
        <v>760</v>
      </c>
      <c r="Q209" s="296" t="s">
        <v>1932</v>
      </c>
      <c r="R209" s="296" t="s">
        <v>1933</v>
      </c>
      <c r="S209" s="50"/>
      <c r="T209" s="50"/>
      <c r="U209" s="50"/>
      <c r="V209" s="50"/>
      <c r="W209" s="50"/>
      <c r="X209" s="50"/>
    </row>
    <row r="210" spans="1:24" hidden="1" x14ac:dyDescent="0.3">
      <c r="A210" s="272">
        <v>1462</v>
      </c>
      <c r="B210" s="535">
        <v>42878</v>
      </c>
      <c r="C210" s="284" t="s">
        <v>586</v>
      </c>
      <c r="D210" s="273" t="s">
        <v>1123</v>
      </c>
      <c r="E210" s="286" t="s">
        <v>395</v>
      </c>
      <c r="F210" s="273" t="s">
        <v>778</v>
      </c>
      <c r="G210" s="288" t="s">
        <v>764</v>
      </c>
      <c r="H210" s="273" t="s">
        <v>800</v>
      </c>
      <c r="I210" s="290" t="s">
        <v>1499</v>
      </c>
      <c r="J210" s="274">
        <v>31</v>
      </c>
      <c r="K210" s="292">
        <v>25260</v>
      </c>
      <c r="L210" s="274">
        <v>783060</v>
      </c>
      <c r="M210" s="294">
        <v>0.01</v>
      </c>
      <c r="N210" s="275">
        <v>775229.4</v>
      </c>
      <c r="O210" s="288" t="s">
        <v>834</v>
      </c>
      <c r="P210" s="276" t="s">
        <v>787</v>
      </c>
      <c r="Q210" s="296" t="s">
        <v>1932</v>
      </c>
      <c r="R210" s="296" t="s">
        <v>1933</v>
      </c>
      <c r="S210" s="50"/>
      <c r="T210" s="50"/>
      <c r="U210" s="50"/>
      <c r="V210" s="50"/>
      <c r="W210" s="50"/>
      <c r="X210" s="50"/>
    </row>
    <row r="211" spans="1:24" hidden="1" x14ac:dyDescent="0.3">
      <c r="A211" s="272">
        <v>1059</v>
      </c>
      <c r="B211" s="535">
        <v>42804</v>
      </c>
      <c r="C211" s="284" t="s">
        <v>590</v>
      </c>
      <c r="D211" s="273" t="s">
        <v>1582</v>
      </c>
      <c r="E211" s="286" t="s">
        <v>405</v>
      </c>
      <c r="F211" s="273" t="s">
        <v>765</v>
      </c>
      <c r="G211" s="288" t="s">
        <v>764</v>
      </c>
      <c r="H211" s="273" t="s">
        <v>772</v>
      </c>
      <c r="I211" s="290" t="s">
        <v>887</v>
      </c>
      <c r="J211" s="274">
        <v>35</v>
      </c>
      <c r="K211" s="292">
        <v>22260</v>
      </c>
      <c r="L211" s="274">
        <v>779100</v>
      </c>
      <c r="M211" s="294">
        <v>0.09</v>
      </c>
      <c r="N211" s="275">
        <v>708981</v>
      </c>
      <c r="O211" s="288" t="s">
        <v>788</v>
      </c>
      <c r="P211" s="276" t="s">
        <v>798</v>
      </c>
      <c r="Q211" s="296" t="s">
        <v>1936</v>
      </c>
      <c r="R211" s="296" t="s">
        <v>1937</v>
      </c>
      <c r="S211" s="50"/>
      <c r="T211" s="50"/>
      <c r="U211" s="50"/>
      <c r="V211" s="50"/>
      <c r="W211" s="50"/>
      <c r="X211" s="50"/>
    </row>
    <row r="212" spans="1:24" hidden="1" x14ac:dyDescent="0.3">
      <c r="A212" s="272">
        <v>1400</v>
      </c>
      <c r="B212" s="535">
        <v>42867</v>
      </c>
      <c r="C212" s="284" t="s">
        <v>586</v>
      </c>
      <c r="D212" s="273" t="s">
        <v>807</v>
      </c>
      <c r="E212" s="286" t="s">
        <v>395</v>
      </c>
      <c r="F212" s="273" t="s">
        <v>778</v>
      </c>
      <c r="G212" s="288" t="s">
        <v>764</v>
      </c>
      <c r="H212" s="273" t="s">
        <v>800</v>
      </c>
      <c r="I212" s="290" t="s">
        <v>1561</v>
      </c>
      <c r="J212" s="274">
        <v>34</v>
      </c>
      <c r="K212" s="292">
        <v>22080</v>
      </c>
      <c r="L212" s="274">
        <v>750720</v>
      </c>
      <c r="M212" s="294">
        <v>0.1</v>
      </c>
      <c r="N212" s="275">
        <v>675648</v>
      </c>
      <c r="O212" s="288" t="s">
        <v>775</v>
      </c>
      <c r="P212" s="276" t="s">
        <v>760</v>
      </c>
      <c r="Q212" s="296" t="s">
        <v>1935</v>
      </c>
      <c r="R212" s="296" t="s">
        <v>1933</v>
      </c>
      <c r="S212" s="50"/>
      <c r="T212" s="50"/>
      <c r="U212" s="50"/>
      <c r="V212" s="50"/>
      <c r="W212" s="50"/>
      <c r="X212" s="50"/>
    </row>
    <row r="213" spans="1:24" hidden="1" x14ac:dyDescent="0.3">
      <c r="A213" s="272">
        <v>1467</v>
      </c>
      <c r="B213" s="535">
        <v>42879</v>
      </c>
      <c r="C213" s="284" t="s">
        <v>586</v>
      </c>
      <c r="D213" s="273" t="s">
        <v>1494</v>
      </c>
      <c r="E213" s="286" t="s">
        <v>398</v>
      </c>
      <c r="F213" s="273" t="s">
        <v>790</v>
      </c>
      <c r="G213" s="288" t="s">
        <v>764</v>
      </c>
      <c r="H213" s="273" t="s">
        <v>800</v>
      </c>
      <c r="I213" s="290" t="s">
        <v>1358</v>
      </c>
      <c r="J213" s="274">
        <v>31</v>
      </c>
      <c r="K213" s="292">
        <v>23280</v>
      </c>
      <c r="L213" s="274">
        <v>721680</v>
      </c>
      <c r="M213" s="294">
        <v>0.04</v>
      </c>
      <c r="N213" s="275">
        <v>692812.80000000005</v>
      </c>
      <c r="O213" s="288" t="s">
        <v>834</v>
      </c>
      <c r="P213" s="276" t="s">
        <v>760</v>
      </c>
      <c r="Q213" s="296" t="s">
        <v>1932</v>
      </c>
      <c r="R213" s="296" t="s">
        <v>1937</v>
      </c>
      <c r="S213" s="50"/>
      <c r="T213" s="50"/>
      <c r="U213" s="50"/>
      <c r="V213" s="50"/>
      <c r="W213" s="50"/>
      <c r="X213" s="50"/>
    </row>
    <row r="214" spans="1:24" hidden="1" x14ac:dyDescent="0.3">
      <c r="A214" s="272">
        <v>1333</v>
      </c>
      <c r="B214" s="535">
        <v>42857</v>
      </c>
      <c r="C214" s="284" t="s">
        <v>586</v>
      </c>
      <c r="D214" s="273" t="s">
        <v>1627</v>
      </c>
      <c r="E214" s="286" t="s">
        <v>398</v>
      </c>
      <c r="F214" s="273" t="s">
        <v>790</v>
      </c>
      <c r="G214" s="288" t="s">
        <v>764</v>
      </c>
      <c r="H214" s="273" t="s">
        <v>800</v>
      </c>
      <c r="I214" s="290" t="s">
        <v>1358</v>
      </c>
      <c r="J214" s="274">
        <v>30</v>
      </c>
      <c r="K214" s="292">
        <v>23280</v>
      </c>
      <c r="L214" s="274">
        <v>698400</v>
      </c>
      <c r="M214" s="294">
        <v>7.0000000000000007E-2</v>
      </c>
      <c r="N214" s="275">
        <v>649512</v>
      </c>
      <c r="O214" s="288" t="s">
        <v>834</v>
      </c>
      <c r="P214" s="276" t="s">
        <v>841</v>
      </c>
      <c r="Q214" s="296" t="s">
        <v>1932</v>
      </c>
      <c r="R214" s="296" t="s">
        <v>1937</v>
      </c>
      <c r="S214" s="50"/>
      <c r="T214" s="50"/>
      <c r="U214" s="50"/>
      <c r="V214" s="50"/>
      <c r="W214" s="50"/>
      <c r="X214" s="50"/>
    </row>
    <row r="215" spans="1:24" hidden="1" x14ac:dyDescent="0.3">
      <c r="A215" s="272">
        <v>1428</v>
      </c>
      <c r="B215" s="535">
        <v>42872</v>
      </c>
      <c r="C215" s="284" t="s">
        <v>586</v>
      </c>
      <c r="D215" s="273" t="s">
        <v>1535</v>
      </c>
      <c r="E215" s="286" t="s">
        <v>405</v>
      </c>
      <c r="F215" s="273" t="s">
        <v>765</v>
      </c>
      <c r="G215" s="288" t="s">
        <v>764</v>
      </c>
      <c r="H215" s="273" t="s">
        <v>772</v>
      </c>
      <c r="I215" s="290" t="s">
        <v>1534</v>
      </c>
      <c r="J215" s="274">
        <v>37</v>
      </c>
      <c r="K215" s="292">
        <v>16800</v>
      </c>
      <c r="L215" s="274">
        <v>621600</v>
      </c>
      <c r="M215" s="294">
        <v>0.06</v>
      </c>
      <c r="N215" s="275">
        <v>584304</v>
      </c>
      <c r="O215" s="288" t="s">
        <v>775</v>
      </c>
      <c r="P215" s="276" t="s">
        <v>787</v>
      </c>
      <c r="Q215" s="296" t="s">
        <v>1935</v>
      </c>
      <c r="R215" s="296" t="s">
        <v>1937</v>
      </c>
      <c r="S215" s="50"/>
      <c r="T215" s="50"/>
      <c r="U215" s="50"/>
      <c r="V215" s="50"/>
      <c r="W215" s="50"/>
      <c r="X215" s="50"/>
    </row>
    <row r="216" spans="1:24" hidden="1" x14ac:dyDescent="0.3">
      <c r="A216" s="272">
        <v>1316</v>
      </c>
      <c r="B216" s="535">
        <v>42852</v>
      </c>
      <c r="C216" s="284" t="s">
        <v>591</v>
      </c>
      <c r="D216" s="273" t="s">
        <v>1644</v>
      </c>
      <c r="E216" s="286" t="s">
        <v>398</v>
      </c>
      <c r="F216" s="273" t="s">
        <v>790</v>
      </c>
      <c r="G216" s="288" t="s">
        <v>764</v>
      </c>
      <c r="H216" s="273" t="s">
        <v>800</v>
      </c>
      <c r="I216" s="290" t="s">
        <v>1643</v>
      </c>
      <c r="J216" s="274">
        <v>33</v>
      </c>
      <c r="K216" s="292">
        <v>18300</v>
      </c>
      <c r="L216" s="274">
        <v>603900</v>
      </c>
      <c r="M216" s="294">
        <v>0.04</v>
      </c>
      <c r="N216" s="275">
        <v>579744</v>
      </c>
      <c r="O216" s="288" t="s">
        <v>834</v>
      </c>
      <c r="P216" s="276" t="s">
        <v>787</v>
      </c>
      <c r="Q216" s="296" t="s">
        <v>1932</v>
      </c>
      <c r="R216" s="296" t="s">
        <v>1937</v>
      </c>
      <c r="S216" s="50"/>
      <c r="T216" s="50"/>
      <c r="U216" s="50"/>
      <c r="V216" s="50"/>
      <c r="W216" s="50"/>
      <c r="X216" s="50"/>
    </row>
    <row r="217" spans="1:24" hidden="1" x14ac:dyDescent="0.3">
      <c r="A217" s="272">
        <v>1629</v>
      </c>
      <c r="B217" s="535">
        <v>42904</v>
      </c>
      <c r="C217" s="284" t="s">
        <v>592</v>
      </c>
      <c r="D217" s="273" t="s">
        <v>816</v>
      </c>
      <c r="E217" s="286" t="s">
        <v>395</v>
      </c>
      <c r="F217" s="273" t="s">
        <v>778</v>
      </c>
      <c r="G217" s="288" t="s">
        <v>764</v>
      </c>
      <c r="H217" s="273" t="s">
        <v>800</v>
      </c>
      <c r="I217" s="290" t="s">
        <v>1308</v>
      </c>
      <c r="J217" s="274">
        <v>11</v>
      </c>
      <c r="K217" s="292">
        <v>53820</v>
      </c>
      <c r="L217" s="274">
        <v>592020</v>
      </c>
      <c r="M217" s="294">
        <v>0.03</v>
      </c>
      <c r="N217" s="275">
        <v>574259.4</v>
      </c>
      <c r="O217" s="288" t="s">
        <v>761</v>
      </c>
      <c r="P217" s="276" t="s">
        <v>760</v>
      </c>
      <c r="Q217" s="296" t="s">
        <v>1932</v>
      </c>
      <c r="R217" s="296" t="s">
        <v>1933</v>
      </c>
      <c r="S217" s="50"/>
      <c r="T217" s="50"/>
      <c r="U217" s="50"/>
      <c r="V217" s="50"/>
      <c r="W217" s="50"/>
      <c r="X217" s="50"/>
    </row>
    <row r="218" spans="1:24" hidden="1" x14ac:dyDescent="0.3">
      <c r="A218" s="272">
        <v>1114</v>
      </c>
      <c r="B218" s="535">
        <v>42813</v>
      </c>
      <c r="C218" s="284" t="s">
        <v>590</v>
      </c>
      <c r="D218" s="273" t="s">
        <v>1815</v>
      </c>
      <c r="E218" s="286" t="s">
        <v>522</v>
      </c>
      <c r="F218" s="273" t="s">
        <v>765</v>
      </c>
      <c r="G218" s="288" t="s">
        <v>764</v>
      </c>
      <c r="H218" s="273" t="s">
        <v>772</v>
      </c>
      <c r="I218" s="290" t="s">
        <v>1439</v>
      </c>
      <c r="J218" s="274">
        <v>46</v>
      </c>
      <c r="K218" s="292">
        <v>10740</v>
      </c>
      <c r="L218" s="274">
        <v>494040</v>
      </c>
      <c r="M218" s="294">
        <v>0.08</v>
      </c>
      <c r="N218" s="275">
        <v>454516.8</v>
      </c>
      <c r="O218" s="288" t="s">
        <v>834</v>
      </c>
      <c r="P218" s="276" t="s">
        <v>787</v>
      </c>
      <c r="Q218" s="296" t="s">
        <v>1932</v>
      </c>
      <c r="R218" s="296" t="s">
        <v>1937</v>
      </c>
      <c r="S218" s="50"/>
      <c r="T218" s="50"/>
      <c r="U218" s="50"/>
      <c r="V218" s="50"/>
      <c r="W218" s="50"/>
      <c r="X218" s="50"/>
    </row>
    <row r="219" spans="1:24" hidden="1" x14ac:dyDescent="0.3">
      <c r="A219" s="272">
        <v>1705</v>
      </c>
      <c r="B219" s="535">
        <v>42917</v>
      </c>
      <c r="C219" s="284" t="s">
        <v>593</v>
      </c>
      <c r="D219" s="273" t="s">
        <v>869</v>
      </c>
      <c r="E219" s="286" t="s">
        <v>405</v>
      </c>
      <c r="F219" s="273" t="s">
        <v>790</v>
      </c>
      <c r="G219" s="288" t="s">
        <v>764</v>
      </c>
      <c r="H219" s="273" t="s">
        <v>772</v>
      </c>
      <c r="I219" s="290" t="s">
        <v>803</v>
      </c>
      <c r="J219" s="274">
        <v>47</v>
      </c>
      <c r="K219" s="292">
        <v>10080</v>
      </c>
      <c r="L219" s="274">
        <v>473760</v>
      </c>
      <c r="M219" s="294">
        <v>0.01</v>
      </c>
      <c r="N219" s="275">
        <v>469022.4</v>
      </c>
      <c r="O219" s="288" t="s">
        <v>834</v>
      </c>
      <c r="P219" s="276" t="s">
        <v>798</v>
      </c>
      <c r="Q219" s="296" t="s">
        <v>1932</v>
      </c>
      <c r="R219" s="296" t="s">
        <v>1937</v>
      </c>
      <c r="S219" s="50"/>
      <c r="T219" s="50"/>
      <c r="U219" s="50"/>
      <c r="V219" s="50"/>
      <c r="W219" s="50"/>
      <c r="X219" s="50"/>
    </row>
    <row r="220" spans="1:24" hidden="1" x14ac:dyDescent="0.3">
      <c r="A220" s="272">
        <v>1988</v>
      </c>
      <c r="B220" s="535">
        <v>42960</v>
      </c>
      <c r="C220" s="284" t="s">
        <v>594</v>
      </c>
      <c r="D220" s="273" t="s">
        <v>802</v>
      </c>
      <c r="E220" s="286" t="s">
        <v>522</v>
      </c>
      <c r="F220" s="273" t="s">
        <v>778</v>
      </c>
      <c r="G220" s="288" t="s">
        <v>764</v>
      </c>
      <c r="H220" s="273" t="s">
        <v>772</v>
      </c>
      <c r="I220" s="290" t="s">
        <v>803</v>
      </c>
      <c r="J220" s="274">
        <v>47</v>
      </c>
      <c r="K220" s="292">
        <v>10080</v>
      </c>
      <c r="L220" s="274">
        <v>473760</v>
      </c>
      <c r="M220" s="294">
        <v>0.05</v>
      </c>
      <c r="N220" s="275">
        <v>450072</v>
      </c>
      <c r="O220" s="288" t="s">
        <v>761</v>
      </c>
      <c r="P220" s="276" t="s">
        <v>760</v>
      </c>
      <c r="Q220" s="296" t="s">
        <v>1932</v>
      </c>
      <c r="R220" s="296" t="s">
        <v>1933</v>
      </c>
      <c r="S220" s="50"/>
      <c r="T220" s="50"/>
      <c r="U220" s="50"/>
      <c r="V220" s="50"/>
      <c r="W220" s="50"/>
      <c r="X220" s="50"/>
    </row>
    <row r="221" spans="1:24" x14ac:dyDescent="0.3">
      <c r="A221" s="272">
        <v>1582</v>
      </c>
      <c r="B221" s="535">
        <v>42898</v>
      </c>
      <c r="C221" s="284" t="s">
        <v>592</v>
      </c>
      <c r="D221" s="273" t="s">
        <v>1369</v>
      </c>
      <c r="E221" s="286" t="s">
        <v>405</v>
      </c>
      <c r="F221" s="273" t="s">
        <v>778</v>
      </c>
      <c r="G221" s="288" t="s">
        <v>764</v>
      </c>
      <c r="H221" s="273" t="s">
        <v>818</v>
      </c>
      <c r="I221" s="290" t="s">
        <v>1368</v>
      </c>
      <c r="J221" s="274">
        <v>35</v>
      </c>
      <c r="K221" s="292">
        <v>12480</v>
      </c>
      <c r="L221" s="274">
        <v>436800</v>
      </c>
      <c r="M221" s="294">
        <v>0.09</v>
      </c>
      <c r="N221" s="275">
        <v>397488</v>
      </c>
      <c r="O221" s="288" t="s">
        <v>788</v>
      </c>
      <c r="P221" s="276" t="s">
        <v>760</v>
      </c>
      <c r="Q221" s="296" t="s">
        <v>1936</v>
      </c>
      <c r="R221" s="296" t="s">
        <v>1933</v>
      </c>
      <c r="S221" s="50"/>
      <c r="T221" s="50"/>
      <c r="U221" s="50"/>
      <c r="V221" s="50"/>
      <c r="W221" s="50"/>
      <c r="X221" s="50"/>
    </row>
    <row r="222" spans="1:24" hidden="1" x14ac:dyDescent="0.3">
      <c r="A222" s="272">
        <v>1649</v>
      </c>
      <c r="B222" s="535">
        <v>42909</v>
      </c>
      <c r="C222" s="284" t="s">
        <v>592</v>
      </c>
      <c r="D222" s="273" t="s">
        <v>1283</v>
      </c>
      <c r="E222" s="286" t="s">
        <v>398</v>
      </c>
      <c r="F222" s="273" t="s">
        <v>812</v>
      </c>
      <c r="G222" s="288" t="s">
        <v>764</v>
      </c>
      <c r="H222" s="273" t="s">
        <v>800</v>
      </c>
      <c r="I222" s="290" t="s">
        <v>1036</v>
      </c>
      <c r="J222" s="274">
        <v>40</v>
      </c>
      <c r="K222" s="292">
        <v>10380</v>
      </c>
      <c r="L222" s="274">
        <v>415200</v>
      </c>
      <c r="M222" s="294">
        <v>0.1</v>
      </c>
      <c r="N222" s="275">
        <v>373680</v>
      </c>
      <c r="O222" s="288" t="s">
        <v>834</v>
      </c>
      <c r="P222" s="276" t="s">
        <v>760</v>
      </c>
      <c r="Q222" s="296" t="s">
        <v>1932</v>
      </c>
      <c r="R222" s="296" t="s">
        <v>1933</v>
      </c>
      <c r="S222" s="50"/>
      <c r="T222" s="50"/>
      <c r="U222" s="50"/>
      <c r="V222" s="50"/>
      <c r="W222" s="50"/>
      <c r="X222" s="50"/>
    </row>
    <row r="223" spans="1:24" hidden="1" x14ac:dyDescent="0.3">
      <c r="A223" s="272">
        <v>1151</v>
      </c>
      <c r="B223" s="535">
        <v>42821</v>
      </c>
      <c r="C223" s="284" t="s">
        <v>590</v>
      </c>
      <c r="D223" s="273" t="s">
        <v>1788</v>
      </c>
      <c r="E223" s="286" t="s">
        <v>395</v>
      </c>
      <c r="F223" s="273" t="s">
        <v>812</v>
      </c>
      <c r="G223" s="288" t="s">
        <v>764</v>
      </c>
      <c r="H223" s="273" t="s">
        <v>800</v>
      </c>
      <c r="I223" s="290" t="s">
        <v>1790</v>
      </c>
      <c r="J223" s="274">
        <v>21</v>
      </c>
      <c r="K223" s="292">
        <v>18960</v>
      </c>
      <c r="L223" s="274">
        <v>398160</v>
      </c>
      <c r="M223" s="294">
        <v>0.04</v>
      </c>
      <c r="N223" s="275">
        <v>382233.59999999998</v>
      </c>
      <c r="O223" s="288" t="s">
        <v>782</v>
      </c>
      <c r="P223" s="276" t="s">
        <v>760</v>
      </c>
      <c r="Q223" s="296" t="s">
        <v>1932</v>
      </c>
      <c r="R223" s="296" t="s">
        <v>1933</v>
      </c>
      <c r="S223" s="50"/>
      <c r="T223" s="50"/>
      <c r="U223" s="50"/>
      <c r="V223" s="50"/>
      <c r="W223" s="50"/>
      <c r="X223" s="50"/>
    </row>
    <row r="224" spans="1:24" x14ac:dyDescent="0.3">
      <c r="A224" s="272">
        <v>1099</v>
      </c>
      <c r="B224" s="535">
        <v>42812</v>
      </c>
      <c r="C224" s="284" t="s">
        <v>590</v>
      </c>
      <c r="D224" s="273" t="s">
        <v>1446</v>
      </c>
      <c r="E224" s="286" t="s">
        <v>405</v>
      </c>
      <c r="F224" s="273" t="s">
        <v>778</v>
      </c>
      <c r="G224" s="288" t="s">
        <v>764</v>
      </c>
      <c r="H224" s="273" t="s">
        <v>772</v>
      </c>
      <c r="I224" s="290" t="s">
        <v>1107</v>
      </c>
      <c r="J224" s="274">
        <v>32</v>
      </c>
      <c r="K224" s="292">
        <v>11640</v>
      </c>
      <c r="L224" s="274">
        <v>372480</v>
      </c>
      <c r="M224" s="294">
        <v>0.08</v>
      </c>
      <c r="N224" s="275">
        <v>342681.59999999998</v>
      </c>
      <c r="O224" s="288" t="s">
        <v>788</v>
      </c>
      <c r="P224" s="276" t="s">
        <v>760</v>
      </c>
      <c r="Q224" s="296" t="s">
        <v>1936</v>
      </c>
      <c r="R224" s="296" t="s">
        <v>1933</v>
      </c>
      <c r="S224" s="50"/>
      <c r="T224" s="50"/>
      <c r="U224" s="50"/>
      <c r="V224" s="50"/>
      <c r="W224" s="50"/>
      <c r="X224" s="50"/>
    </row>
    <row r="225" spans="1:24" x14ac:dyDescent="0.3">
      <c r="A225" s="272">
        <v>1744</v>
      </c>
      <c r="B225" s="535">
        <v>42922</v>
      </c>
      <c r="C225" s="284" t="s">
        <v>593</v>
      </c>
      <c r="D225" s="273" t="s">
        <v>1169</v>
      </c>
      <c r="E225" s="286" t="s">
        <v>522</v>
      </c>
      <c r="F225" s="273" t="s">
        <v>778</v>
      </c>
      <c r="G225" s="288" t="s">
        <v>764</v>
      </c>
      <c r="H225" s="273" t="s">
        <v>811</v>
      </c>
      <c r="I225" s="290" t="s">
        <v>1170</v>
      </c>
      <c r="J225" s="274">
        <v>36</v>
      </c>
      <c r="K225" s="292">
        <v>9780</v>
      </c>
      <c r="L225" s="274">
        <v>352080</v>
      </c>
      <c r="M225" s="294">
        <v>0.05</v>
      </c>
      <c r="N225" s="275">
        <v>334476</v>
      </c>
      <c r="O225" s="288" t="s">
        <v>788</v>
      </c>
      <c r="P225" s="276" t="s">
        <v>760</v>
      </c>
      <c r="Q225" s="296" t="s">
        <v>1936</v>
      </c>
      <c r="R225" s="296" t="s">
        <v>1933</v>
      </c>
      <c r="S225" s="50"/>
      <c r="T225" s="50"/>
      <c r="U225" s="50"/>
      <c r="V225" s="50"/>
      <c r="W225" s="50"/>
      <c r="X225" s="50"/>
    </row>
    <row r="226" spans="1:24" hidden="1" x14ac:dyDescent="0.3">
      <c r="A226" s="272">
        <v>1637</v>
      </c>
      <c r="B226" s="535">
        <v>42907</v>
      </c>
      <c r="C226" s="284" t="s">
        <v>592</v>
      </c>
      <c r="D226" s="273" t="s">
        <v>1297</v>
      </c>
      <c r="E226" s="286" t="s">
        <v>398</v>
      </c>
      <c r="F226" s="273" t="s">
        <v>812</v>
      </c>
      <c r="G226" s="288" t="s">
        <v>764</v>
      </c>
      <c r="H226" s="273" t="s">
        <v>818</v>
      </c>
      <c r="I226" s="290" t="s">
        <v>1299</v>
      </c>
      <c r="J226" s="274">
        <v>48</v>
      </c>
      <c r="K226" s="292">
        <v>7260</v>
      </c>
      <c r="L226" s="274">
        <v>348480</v>
      </c>
      <c r="M226" s="294">
        <v>0.08</v>
      </c>
      <c r="N226" s="275">
        <v>320601.59999999998</v>
      </c>
      <c r="O226" s="288" t="s">
        <v>834</v>
      </c>
      <c r="P226" s="276" t="s">
        <v>760</v>
      </c>
      <c r="Q226" s="296" t="s">
        <v>1932</v>
      </c>
      <c r="R226" s="296" t="s">
        <v>1933</v>
      </c>
      <c r="S226" s="50"/>
      <c r="T226" s="50"/>
      <c r="U226" s="50"/>
      <c r="V226" s="50"/>
      <c r="W226" s="50"/>
      <c r="X226" s="50"/>
    </row>
    <row r="227" spans="1:24" hidden="1" x14ac:dyDescent="0.3">
      <c r="A227" s="272">
        <v>1792</v>
      </c>
      <c r="B227" s="535">
        <v>42928</v>
      </c>
      <c r="C227" s="284" t="s">
        <v>593</v>
      </c>
      <c r="D227" s="273" t="s">
        <v>1108</v>
      </c>
      <c r="E227" s="286" t="s">
        <v>522</v>
      </c>
      <c r="F227" s="273" t="s">
        <v>765</v>
      </c>
      <c r="G227" s="288" t="s">
        <v>764</v>
      </c>
      <c r="H227" s="273" t="s">
        <v>772</v>
      </c>
      <c r="I227" s="290" t="s">
        <v>1107</v>
      </c>
      <c r="J227" s="274">
        <v>28</v>
      </c>
      <c r="K227" s="292">
        <v>11640</v>
      </c>
      <c r="L227" s="274">
        <v>325920</v>
      </c>
      <c r="M227" s="294">
        <v>0.02</v>
      </c>
      <c r="N227" s="275">
        <v>319401.59999999998</v>
      </c>
      <c r="O227" s="288" t="s">
        <v>782</v>
      </c>
      <c r="P227" s="276" t="s">
        <v>827</v>
      </c>
      <c r="Q227" s="296" t="s">
        <v>1932</v>
      </c>
      <c r="R227" s="296" t="s">
        <v>1937</v>
      </c>
      <c r="S227" s="50"/>
      <c r="T227" s="50"/>
      <c r="U227" s="50"/>
      <c r="V227" s="50"/>
      <c r="W227" s="50"/>
      <c r="X227" s="50"/>
    </row>
    <row r="228" spans="1:24" hidden="1" x14ac:dyDescent="0.3">
      <c r="A228" s="272">
        <v>1486</v>
      </c>
      <c r="B228" s="535">
        <v>42883</v>
      </c>
      <c r="C228" s="284" t="s">
        <v>586</v>
      </c>
      <c r="D228" s="273" t="s">
        <v>1476</v>
      </c>
      <c r="E228" s="286" t="s">
        <v>405</v>
      </c>
      <c r="F228" s="273" t="s">
        <v>812</v>
      </c>
      <c r="G228" s="288" t="s">
        <v>764</v>
      </c>
      <c r="H228" s="273" t="s">
        <v>818</v>
      </c>
      <c r="I228" s="290" t="s">
        <v>1478</v>
      </c>
      <c r="J228" s="274">
        <v>27</v>
      </c>
      <c r="K228" s="292">
        <v>10860</v>
      </c>
      <c r="L228" s="274">
        <v>293220</v>
      </c>
      <c r="M228" s="294">
        <v>0.02</v>
      </c>
      <c r="N228" s="275">
        <v>287355.59999999998</v>
      </c>
      <c r="O228" s="288" t="s">
        <v>834</v>
      </c>
      <c r="P228" s="276" t="s">
        <v>767</v>
      </c>
      <c r="Q228" s="296" t="s">
        <v>1932</v>
      </c>
      <c r="R228" s="296" t="s">
        <v>1933</v>
      </c>
      <c r="S228" s="50"/>
      <c r="T228" s="50"/>
      <c r="U228" s="50"/>
      <c r="V228" s="50"/>
      <c r="W228" s="50"/>
      <c r="X228" s="50"/>
    </row>
    <row r="229" spans="1:24" hidden="1" x14ac:dyDescent="0.3">
      <c r="A229" s="272">
        <v>1040</v>
      </c>
      <c r="B229" s="535">
        <v>42800</v>
      </c>
      <c r="C229" s="284" t="s">
        <v>590</v>
      </c>
      <c r="D229" s="273" t="s">
        <v>896</v>
      </c>
      <c r="E229" s="286" t="s">
        <v>405</v>
      </c>
      <c r="F229" s="273" t="s">
        <v>790</v>
      </c>
      <c r="G229" s="288" t="s">
        <v>764</v>
      </c>
      <c r="H229" s="273" t="s">
        <v>818</v>
      </c>
      <c r="I229" s="290" t="s">
        <v>873</v>
      </c>
      <c r="J229" s="274">
        <v>13</v>
      </c>
      <c r="K229" s="292">
        <v>21840</v>
      </c>
      <c r="L229" s="274">
        <v>283920</v>
      </c>
      <c r="M229" s="294">
        <v>0.04</v>
      </c>
      <c r="N229" s="275">
        <v>272563.20000000001</v>
      </c>
      <c r="O229" s="288" t="s">
        <v>788</v>
      </c>
      <c r="P229" s="276" t="s">
        <v>787</v>
      </c>
      <c r="Q229" s="296" t="s">
        <v>1936</v>
      </c>
      <c r="R229" s="296" t="s">
        <v>1937</v>
      </c>
      <c r="S229" s="50"/>
      <c r="T229" s="50"/>
      <c r="U229" s="50"/>
      <c r="V229" s="50"/>
      <c r="W229" s="50"/>
      <c r="X229" s="50"/>
    </row>
    <row r="230" spans="1:24" hidden="1" x14ac:dyDescent="0.3">
      <c r="A230" s="272">
        <v>1943</v>
      </c>
      <c r="B230" s="535">
        <v>42952</v>
      </c>
      <c r="C230" s="284" t="s">
        <v>594</v>
      </c>
      <c r="D230" s="273" t="s">
        <v>889</v>
      </c>
      <c r="E230" s="286" t="s">
        <v>522</v>
      </c>
      <c r="F230" s="273" t="s">
        <v>790</v>
      </c>
      <c r="G230" s="288" t="s">
        <v>764</v>
      </c>
      <c r="H230" s="273" t="s">
        <v>818</v>
      </c>
      <c r="I230" s="290" t="s">
        <v>873</v>
      </c>
      <c r="J230" s="274">
        <v>13</v>
      </c>
      <c r="K230" s="292">
        <v>21840</v>
      </c>
      <c r="L230" s="274">
        <v>283920</v>
      </c>
      <c r="M230" s="294">
        <v>7.0000000000000007E-2</v>
      </c>
      <c r="N230" s="275">
        <v>264045.59999999998</v>
      </c>
      <c r="O230" s="288" t="s">
        <v>775</v>
      </c>
      <c r="P230" s="276" t="s">
        <v>760</v>
      </c>
      <c r="Q230" s="296" t="s">
        <v>1935</v>
      </c>
      <c r="R230" s="296" t="s">
        <v>1937</v>
      </c>
      <c r="S230" s="50"/>
      <c r="T230" s="50"/>
      <c r="U230" s="50"/>
      <c r="V230" s="50"/>
      <c r="W230" s="50"/>
      <c r="X230" s="50"/>
    </row>
    <row r="231" spans="1:24" hidden="1" x14ac:dyDescent="0.3">
      <c r="A231" s="272">
        <v>1730</v>
      </c>
      <c r="B231" s="535">
        <v>42921</v>
      </c>
      <c r="C231" s="284" t="s">
        <v>593</v>
      </c>
      <c r="D231" s="273" t="s">
        <v>1188</v>
      </c>
      <c r="E231" s="286" t="s">
        <v>522</v>
      </c>
      <c r="F231" s="273" t="s">
        <v>778</v>
      </c>
      <c r="G231" s="288" t="s">
        <v>764</v>
      </c>
      <c r="H231" s="273" t="s">
        <v>772</v>
      </c>
      <c r="I231" s="290" t="s">
        <v>1187</v>
      </c>
      <c r="J231" s="274">
        <v>28</v>
      </c>
      <c r="K231" s="292">
        <v>9720</v>
      </c>
      <c r="L231" s="274">
        <v>272160</v>
      </c>
      <c r="M231" s="294">
        <v>7.0000000000000007E-2</v>
      </c>
      <c r="N231" s="275">
        <v>253108.8</v>
      </c>
      <c r="O231" s="288" t="s">
        <v>834</v>
      </c>
      <c r="P231" s="276" t="s">
        <v>767</v>
      </c>
      <c r="Q231" s="296" t="s">
        <v>1932</v>
      </c>
      <c r="R231" s="296" t="s">
        <v>1933</v>
      </c>
      <c r="S231" s="50"/>
      <c r="T231" s="50"/>
      <c r="U231" s="50"/>
      <c r="V231" s="50"/>
      <c r="W231" s="50"/>
      <c r="X231" s="50"/>
    </row>
    <row r="232" spans="1:24" x14ac:dyDescent="0.3">
      <c r="A232" s="272">
        <v>1951</v>
      </c>
      <c r="B232" s="535">
        <v>42954</v>
      </c>
      <c r="C232" s="284" t="s">
        <v>594</v>
      </c>
      <c r="D232" s="273" t="s">
        <v>875</v>
      </c>
      <c r="E232" s="286" t="s">
        <v>398</v>
      </c>
      <c r="F232" s="273" t="s">
        <v>790</v>
      </c>
      <c r="G232" s="288" t="s">
        <v>764</v>
      </c>
      <c r="H232" s="273" t="s">
        <v>800</v>
      </c>
      <c r="I232" s="290" t="s">
        <v>874</v>
      </c>
      <c r="J232" s="274">
        <v>36</v>
      </c>
      <c r="K232" s="292">
        <v>7260</v>
      </c>
      <c r="L232" s="274">
        <v>261360</v>
      </c>
      <c r="M232" s="294">
        <v>0.1</v>
      </c>
      <c r="N232" s="275">
        <v>235224</v>
      </c>
      <c r="O232" s="288" t="s">
        <v>788</v>
      </c>
      <c r="P232" s="276" t="s">
        <v>760</v>
      </c>
      <c r="Q232" s="296" t="s">
        <v>1936</v>
      </c>
      <c r="R232" s="296" t="s">
        <v>1937</v>
      </c>
      <c r="S232" s="50"/>
      <c r="T232" s="50"/>
      <c r="U232" s="50"/>
      <c r="V232" s="50"/>
      <c r="W232" s="50"/>
      <c r="X232" s="50"/>
    </row>
    <row r="233" spans="1:24" hidden="1" x14ac:dyDescent="0.3">
      <c r="A233" s="272">
        <v>1832</v>
      </c>
      <c r="B233" s="535">
        <v>42935</v>
      </c>
      <c r="C233" s="284" t="s">
        <v>593</v>
      </c>
      <c r="D233" s="273" t="s">
        <v>971</v>
      </c>
      <c r="E233" s="286" t="s">
        <v>398</v>
      </c>
      <c r="F233" s="273" t="s">
        <v>765</v>
      </c>
      <c r="G233" s="288" t="s">
        <v>764</v>
      </c>
      <c r="H233" s="273" t="s">
        <v>772</v>
      </c>
      <c r="I233" s="290" t="s">
        <v>1054</v>
      </c>
      <c r="J233" s="274">
        <v>42</v>
      </c>
      <c r="K233" s="292">
        <v>5760</v>
      </c>
      <c r="L233" s="274">
        <v>241920</v>
      </c>
      <c r="M233" s="294">
        <v>0</v>
      </c>
      <c r="N233" s="275">
        <v>241920</v>
      </c>
      <c r="O233" s="288" t="s">
        <v>834</v>
      </c>
      <c r="P233" s="276" t="s">
        <v>760</v>
      </c>
      <c r="Q233" s="296" t="s">
        <v>1932</v>
      </c>
      <c r="R233" s="296" t="s">
        <v>1937</v>
      </c>
      <c r="S233" s="50"/>
      <c r="T233" s="50"/>
      <c r="U233" s="50"/>
      <c r="V233" s="50"/>
      <c r="W233" s="50"/>
      <c r="X233" s="50"/>
    </row>
    <row r="234" spans="1:24" hidden="1" x14ac:dyDescent="0.3">
      <c r="A234" s="272">
        <v>1098</v>
      </c>
      <c r="B234" s="535">
        <v>42810</v>
      </c>
      <c r="C234" s="284" t="s">
        <v>590</v>
      </c>
      <c r="D234" s="273" t="s">
        <v>950</v>
      </c>
      <c r="E234" s="286" t="s">
        <v>395</v>
      </c>
      <c r="F234" s="273" t="s">
        <v>790</v>
      </c>
      <c r="G234" s="288" t="s">
        <v>764</v>
      </c>
      <c r="H234" s="273" t="s">
        <v>800</v>
      </c>
      <c r="I234" s="290" t="s">
        <v>874</v>
      </c>
      <c r="J234" s="274">
        <v>33</v>
      </c>
      <c r="K234" s="292">
        <v>7260</v>
      </c>
      <c r="L234" s="274">
        <v>239580</v>
      </c>
      <c r="M234" s="294">
        <v>0.09</v>
      </c>
      <c r="N234" s="275">
        <v>218017.8</v>
      </c>
      <c r="O234" s="288" t="s">
        <v>782</v>
      </c>
      <c r="P234" s="276" t="s">
        <v>798</v>
      </c>
      <c r="Q234" s="296" t="s">
        <v>1932</v>
      </c>
      <c r="R234" s="296" t="s">
        <v>1937</v>
      </c>
      <c r="S234" s="50"/>
      <c r="T234" s="50"/>
      <c r="U234" s="50"/>
      <c r="V234" s="50"/>
      <c r="W234" s="50"/>
      <c r="X234" s="50"/>
    </row>
    <row r="235" spans="1:24" hidden="1" x14ac:dyDescent="0.3">
      <c r="A235" s="272">
        <v>1453</v>
      </c>
      <c r="B235" s="535">
        <v>42878</v>
      </c>
      <c r="C235" s="284" t="s">
        <v>586</v>
      </c>
      <c r="D235" s="273" t="s">
        <v>1415</v>
      </c>
      <c r="E235" s="286" t="s">
        <v>395</v>
      </c>
      <c r="F235" s="273" t="s">
        <v>812</v>
      </c>
      <c r="G235" s="288" t="s">
        <v>764</v>
      </c>
      <c r="H235" s="273" t="s">
        <v>800</v>
      </c>
      <c r="I235" s="290" t="s">
        <v>874</v>
      </c>
      <c r="J235" s="274">
        <v>33</v>
      </c>
      <c r="K235" s="292">
        <v>7260</v>
      </c>
      <c r="L235" s="274">
        <v>239580</v>
      </c>
      <c r="M235" s="294">
        <v>0.06</v>
      </c>
      <c r="N235" s="275">
        <v>225205.2</v>
      </c>
      <c r="O235" s="288" t="s">
        <v>775</v>
      </c>
      <c r="P235" s="276" t="s">
        <v>841</v>
      </c>
      <c r="Q235" s="296" t="s">
        <v>1935</v>
      </c>
      <c r="R235" s="296" t="s">
        <v>1933</v>
      </c>
      <c r="S235" s="50"/>
      <c r="T235" s="50"/>
      <c r="U235" s="50"/>
      <c r="V235" s="50"/>
      <c r="W235" s="50"/>
      <c r="X235" s="50"/>
    </row>
    <row r="236" spans="1:24" hidden="1" x14ac:dyDescent="0.3">
      <c r="A236" s="272">
        <v>1584</v>
      </c>
      <c r="B236" s="535">
        <v>42898</v>
      </c>
      <c r="C236" s="284" t="s">
        <v>592</v>
      </c>
      <c r="D236" s="273" t="s">
        <v>975</v>
      </c>
      <c r="E236" s="286" t="s">
        <v>522</v>
      </c>
      <c r="F236" s="273" t="s">
        <v>812</v>
      </c>
      <c r="G236" s="288" t="s">
        <v>764</v>
      </c>
      <c r="H236" s="273" t="s">
        <v>811</v>
      </c>
      <c r="I236" s="290" t="s">
        <v>1367</v>
      </c>
      <c r="J236" s="274">
        <v>46</v>
      </c>
      <c r="K236" s="292">
        <v>5040</v>
      </c>
      <c r="L236" s="274">
        <v>231840</v>
      </c>
      <c r="M236" s="294">
        <v>0.06</v>
      </c>
      <c r="N236" s="275">
        <v>217929.60000000001</v>
      </c>
      <c r="O236" s="288" t="s">
        <v>788</v>
      </c>
      <c r="P236" s="276" t="s">
        <v>787</v>
      </c>
      <c r="Q236" s="296" t="s">
        <v>1936</v>
      </c>
      <c r="R236" s="296" t="s">
        <v>1933</v>
      </c>
      <c r="S236" s="50"/>
      <c r="T236" s="50"/>
      <c r="U236" s="50"/>
      <c r="V236" s="50"/>
      <c r="W236" s="50"/>
      <c r="X236" s="50"/>
    </row>
    <row r="237" spans="1:24" hidden="1" x14ac:dyDescent="0.3">
      <c r="A237" s="272">
        <v>1183</v>
      </c>
      <c r="B237" s="535">
        <v>42827</v>
      </c>
      <c r="C237" s="284" t="s">
        <v>591</v>
      </c>
      <c r="D237" s="273" t="s">
        <v>1759</v>
      </c>
      <c r="E237" s="286" t="s">
        <v>395</v>
      </c>
      <c r="F237" s="273" t="s">
        <v>778</v>
      </c>
      <c r="G237" s="288" t="s">
        <v>764</v>
      </c>
      <c r="H237" s="273" t="s">
        <v>800</v>
      </c>
      <c r="I237" s="290" t="s">
        <v>1007</v>
      </c>
      <c r="J237" s="274">
        <v>23</v>
      </c>
      <c r="K237" s="292">
        <v>9960</v>
      </c>
      <c r="L237" s="274">
        <v>229080</v>
      </c>
      <c r="M237" s="294">
        <v>0.03</v>
      </c>
      <c r="N237" s="275">
        <v>222207.6</v>
      </c>
      <c r="O237" s="288" t="s">
        <v>782</v>
      </c>
      <c r="P237" s="276" t="s">
        <v>787</v>
      </c>
      <c r="Q237" s="296" t="s">
        <v>1932</v>
      </c>
      <c r="R237" s="296" t="s">
        <v>1933</v>
      </c>
      <c r="S237" s="50"/>
      <c r="T237" s="50"/>
      <c r="U237" s="50"/>
      <c r="V237" s="50"/>
      <c r="W237" s="50"/>
      <c r="X237" s="50"/>
    </row>
    <row r="238" spans="1:24" hidden="1" x14ac:dyDescent="0.3">
      <c r="A238" s="272">
        <v>1962</v>
      </c>
      <c r="B238" s="535">
        <v>42955</v>
      </c>
      <c r="C238" s="284" t="s">
        <v>594</v>
      </c>
      <c r="D238" s="273" t="s">
        <v>853</v>
      </c>
      <c r="E238" s="286" t="s">
        <v>398</v>
      </c>
      <c r="F238" s="273" t="s">
        <v>778</v>
      </c>
      <c r="G238" s="288" t="s">
        <v>764</v>
      </c>
      <c r="H238" s="273" t="s">
        <v>818</v>
      </c>
      <c r="I238" s="290" t="s">
        <v>857</v>
      </c>
      <c r="J238" s="274">
        <v>13</v>
      </c>
      <c r="K238" s="292">
        <v>17400</v>
      </c>
      <c r="L238" s="274">
        <v>226200</v>
      </c>
      <c r="M238" s="294">
        <v>0.03</v>
      </c>
      <c r="N238" s="275">
        <v>219414</v>
      </c>
      <c r="O238" s="288" t="s">
        <v>761</v>
      </c>
      <c r="P238" s="276" t="s">
        <v>760</v>
      </c>
      <c r="Q238" s="296" t="s">
        <v>1932</v>
      </c>
      <c r="R238" s="296" t="s">
        <v>1933</v>
      </c>
      <c r="S238" s="50"/>
      <c r="T238" s="50"/>
      <c r="U238" s="50"/>
      <c r="V238" s="50"/>
      <c r="W238" s="50"/>
      <c r="X238" s="50"/>
    </row>
    <row r="239" spans="1:24" hidden="1" x14ac:dyDescent="0.3">
      <c r="A239" s="272">
        <v>1865</v>
      </c>
      <c r="B239" s="535">
        <v>42941</v>
      </c>
      <c r="C239" s="284" t="s">
        <v>593</v>
      </c>
      <c r="D239" s="273" t="s">
        <v>1002</v>
      </c>
      <c r="E239" s="286" t="s">
        <v>398</v>
      </c>
      <c r="F239" s="273" t="s">
        <v>812</v>
      </c>
      <c r="G239" s="288" t="s">
        <v>764</v>
      </c>
      <c r="H239" s="273" t="s">
        <v>818</v>
      </c>
      <c r="I239" s="290" t="s">
        <v>1003</v>
      </c>
      <c r="J239" s="274">
        <v>45</v>
      </c>
      <c r="K239" s="292">
        <v>4860</v>
      </c>
      <c r="L239" s="274">
        <v>218700</v>
      </c>
      <c r="M239" s="294">
        <v>0.04</v>
      </c>
      <c r="N239" s="275">
        <v>209952</v>
      </c>
      <c r="O239" s="288" t="s">
        <v>782</v>
      </c>
      <c r="P239" s="276" t="s">
        <v>760</v>
      </c>
      <c r="Q239" s="296" t="s">
        <v>1932</v>
      </c>
      <c r="R239" s="296" t="s">
        <v>1933</v>
      </c>
      <c r="S239" s="50"/>
      <c r="T239" s="50"/>
      <c r="U239" s="50"/>
      <c r="V239" s="50"/>
      <c r="W239" s="50"/>
      <c r="X239" s="50"/>
    </row>
    <row r="240" spans="1:24" hidden="1" x14ac:dyDescent="0.3">
      <c r="A240" s="272">
        <v>1010</v>
      </c>
      <c r="B240" s="535">
        <v>42797</v>
      </c>
      <c r="C240" s="284" t="s">
        <v>590</v>
      </c>
      <c r="D240" s="273" t="s">
        <v>1350</v>
      </c>
      <c r="E240" s="286" t="s">
        <v>395</v>
      </c>
      <c r="F240" s="273" t="s">
        <v>790</v>
      </c>
      <c r="G240" s="288" t="s">
        <v>764</v>
      </c>
      <c r="H240" s="273" t="s">
        <v>811</v>
      </c>
      <c r="I240" s="290" t="s">
        <v>1170</v>
      </c>
      <c r="J240" s="274">
        <v>22</v>
      </c>
      <c r="K240" s="292">
        <v>9780</v>
      </c>
      <c r="L240" s="274">
        <v>215160</v>
      </c>
      <c r="M240" s="294">
        <v>7.0000000000000007E-2</v>
      </c>
      <c r="N240" s="275">
        <v>200098.8</v>
      </c>
      <c r="O240" s="288" t="s">
        <v>782</v>
      </c>
      <c r="P240" s="276" t="s">
        <v>760</v>
      </c>
      <c r="Q240" s="296" t="s">
        <v>1932</v>
      </c>
      <c r="R240" s="296" t="s">
        <v>1937</v>
      </c>
      <c r="S240" s="50"/>
      <c r="T240" s="50"/>
      <c r="U240" s="50"/>
      <c r="V240" s="50"/>
      <c r="W240" s="50"/>
      <c r="X240" s="50"/>
    </row>
    <row r="241" spans="1:24" hidden="1" x14ac:dyDescent="0.3">
      <c r="A241" s="272">
        <v>1992</v>
      </c>
      <c r="B241" s="535">
        <v>42960</v>
      </c>
      <c r="C241" s="284" t="s">
        <v>594</v>
      </c>
      <c r="D241" s="273" t="s">
        <v>796</v>
      </c>
      <c r="E241" s="286" t="s">
        <v>395</v>
      </c>
      <c r="F241" s="273" t="s">
        <v>790</v>
      </c>
      <c r="G241" s="288" t="s">
        <v>764</v>
      </c>
      <c r="H241" s="273" t="s">
        <v>772</v>
      </c>
      <c r="I241" s="290" t="s">
        <v>795</v>
      </c>
      <c r="J241" s="274">
        <v>45</v>
      </c>
      <c r="K241" s="292">
        <v>4740</v>
      </c>
      <c r="L241" s="274">
        <v>213300</v>
      </c>
      <c r="M241" s="294">
        <v>0.03</v>
      </c>
      <c r="N241" s="275">
        <v>206901</v>
      </c>
      <c r="O241" s="288" t="s">
        <v>761</v>
      </c>
      <c r="P241" s="276" t="s">
        <v>760</v>
      </c>
      <c r="Q241" s="296" t="s">
        <v>1932</v>
      </c>
      <c r="R241" s="296" t="s">
        <v>1937</v>
      </c>
      <c r="S241" s="50"/>
      <c r="T241" s="50"/>
      <c r="U241" s="50"/>
      <c r="V241" s="50"/>
      <c r="W241" s="50"/>
      <c r="X241" s="50"/>
    </row>
    <row r="242" spans="1:24" hidden="1" x14ac:dyDescent="0.3">
      <c r="A242" s="272">
        <v>1168</v>
      </c>
      <c r="B242" s="535">
        <v>42824</v>
      </c>
      <c r="C242" s="284" t="s">
        <v>590</v>
      </c>
      <c r="D242" s="273" t="s">
        <v>1347</v>
      </c>
      <c r="E242" s="286" t="s">
        <v>405</v>
      </c>
      <c r="F242" s="273" t="s">
        <v>812</v>
      </c>
      <c r="G242" s="288" t="s">
        <v>764</v>
      </c>
      <c r="H242" s="273" t="s">
        <v>772</v>
      </c>
      <c r="I242" s="290" t="s">
        <v>1774</v>
      </c>
      <c r="J242" s="274">
        <v>23</v>
      </c>
      <c r="K242" s="292">
        <v>8580</v>
      </c>
      <c r="L242" s="274">
        <v>197340</v>
      </c>
      <c r="M242" s="294">
        <v>0.08</v>
      </c>
      <c r="N242" s="275">
        <v>181552.8</v>
      </c>
      <c r="O242" s="288" t="s">
        <v>788</v>
      </c>
      <c r="P242" s="276" t="s">
        <v>787</v>
      </c>
      <c r="Q242" s="296" t="s">
        <v>1936</v>
      </c>
      <c r="R242" s="296" t="s">
        <v>1933</v>
      </c>
      <c r="S242" s="50"/>
      <c r="T242" s="50"/>
      <c r="U242" s="50"/>
      <c r="V242" s="50"/>
      <c r="W242" s="50"/>
      <c r="X242" s="50"/>
    </row>
    <row r="243" spans="1:24" hidden="1" x14ac:dyDescent="0.3">
      <c r="A243" s="272">
        <v>1670</v>
      </c>
      <c r="B243" s="535">
        <v>42911</v>
      </c>
      <c r="C243" s="284" t="s">
        <v>592</v>
      </c>
      <c r="D243" s="273" t="s">
        <v>1257</v>
      </c>
      <c r="E243" s="286" t="s">
        <v>395</v>
      </c>
      <c r="F243" s="273" t="s">
        <v>765</v>
      </c>
      <c r="G243" s="288" t="s">
        <v>764</v>
      </c>
      <c r="H243" s="273" t="s">
        <v>818</v>
      </c>
      <c r="I243" s="290" t="s">
        <v>873</v>
      </c>
      <c r="J243" s="274">
        <v>9</v>
      </c>
      <c r="K243" s="292">
        <v>21840</v>
      </c>
      <c r="L243" s="274">
        <v>196560</v>
      </c>
      <c r="M243" s="294">
        <v>0.09</v>
      </c>
      <c r="N243" s="275">
        <v>178869.6</v>
      </c>
      <c r="O243" s="288" t="s">
        <v>788</v>
      </c>
      <c r="P243" s="276" t="s">
        <v>760</v>
      </c>
      <c r="Q243" s="296" t="s">
        <v>1936</v>
      </c>
      <c r="R243" s="296" t="s">
        <v>1937</v>
      </c>
      <c r="S243" s="50"/>
      <c r="T243" s="50"/>
      <c r="U243" s="50"/>
      <c r="V243" s="50"/>
      <c r="W243" s="50"/>
      <c r="X243" s="50"/>
    </row>
    <row r="244" spans="1:24" hidden="1" x14ac:dyDescent="0.3">
      <c r="A244" s="272">
        <v>1719</v>
      </c>
      <c r="B244" s="535">
        <v>42920</v>
      </c>
      <c r="C244" s="284" t="s">
        <v>593</v>
      </c>
      <c r="D244" s="273" t="s">
        <v>1199</v>
      </c>
      <c r="E244" s="286" t="s">
        <v>398</v>
      </c>
      <c r="F244" s="273" t="s">
        <v>812</v>
      </c>
      <c r="G244" s="288" t="s">
        <v>764</v>
      </c>
      <c r="H244" s="273" t="s">
        <v>772</v>
      </c>
      <c r="I244" s="290" t="s">
        <v>1198</v>
      </c>
      <c r="J244" s="274">
        <v>40</v>
      </c>
      <c r="K244" s="292">
        <v>4860</v>
      </c>
      <c r="L244" s="274">
        <v>194400</v>
      </c>
      <c r="M244" s="294">
        <v>0</v>
      </c>
      <c r="N244" s="275">
        <v>194400</v>
      </c>
      <c r="O244" s="288" t="s">
        <v>782</v>
      </c>
      <c r="P244" s="276" t="s">
        <v>787</v>
      </c>
      <c r="Q244" s="296" t="s">
        <v>1932</v>
      </c>
      <c r="R244" s="296" t="s">
        <v>1933</v>
      </c>
      <c r="S244" s="50"/>
      <c r="T244" s="50"/>
      <c r="U244" s="50"/>
      <c r="V244" s="50"/>
      <c r="W244" s="50"/>
      <c r="X244" s="50"/>
    </row>
    <row r="245" spans="1:24" hidden="1" x14ac:dyDescent="0.3">
      <c r="A245" s="272">
        <v>1856</v>
      </c>
      <c r="B245" s="535">
        <v>42938</v>
      </c>
      <c r="C245" s="284" t="s">
        <v>593</v>
      </c>
      <c r="D245" s="273" t="s">
        <v>1010</v>
      </c>
      <c r="E245" s="286" t="s">
        <v>522</v>
      </c>
      <c r="F245" s="273" t="s">
        <v>790</v>
      </c>
      <c r="G245" s="288" t="s">
        <v>764</v>
      </c>
      <c r="H245" s="273" t="s">
        <v>772</v>
      </c>
      <c r="I245" s="290" t="s">
        <v>1018</v>
      </c>
      <c r="J245" s="274">
        <v>45</v>
      </c>
      <c r="K245" s="292">
        <v>3900</v>
      </c>
      <c r="L245" s="274">
        <v>175500</v>
      </c>
      <c r="M245" s="294">
        <v>7.0000000000000007E-2</v>
      </c>
      <c r="N245" s="275">
        <v>163215</v>
      </c>
      <c r="O245" s="288" t="s">
        <v>834</v>
      </c>
      <c r="P245" s="276" t="s">
        <v>760</v>
      </c>
      <c r="Q245" s="296" t="s">
        <v>1932</v>
      </c>
      <c r="R245" s="296" t="s">
        <v>1937</v>
      </c>
      <c r="S245" s="50"/>
      <c r="T245" s="50"/>
      <c r="U245" s="50"/>
      <c r="V245" s="50"/>
      <c r="W245" s="50"/>
      <c r="X245" s="50"/>
    </row>
    <row r="246" spans="1:24" hidden="1" x14ac:dyDescent="0.3">
      <c r="A246" s="272">
        <v>1708</v>
      </c>
      <c r="B246" s="535">
        <v>42918</v>
      </c>
      <c r="C246" s="284" t="s">
        <v>593</v>
      </c>
      <c r="D246" s="273" t="s">
        <v>1211</v>
      </c>
      <c r="E246" s="286" t="s">
        <v>398</v>
      </c>
      <c r="F246" s="273" t="s">
        <v>778</v>
      </c>
      <c r="G246" s="288" t="s">
        <v>764</v>
      </c>
      <c r="H246" s="273" t="s">
        <v>818</v>
      </c>
      <c r="I246" s="290" t="s">
        <v>1212</v>
      </c>
      <c r="J246" s="274">
        <v>48</v>
      </c>
      <c r="K246" s="292">
        <v>3600</v>
      </c>
      <c r="L246" s="274">
        <v>172800</v>
      </c>
      <c r="M246" s="294">
        <v>0.02</v>
      </c>
      <c r="N246" s="275">
        <v>169344</v>
      </c>
      <c r="O246" s="288" t="s">
        <v>782</v>
      </c>
      <c r="P246" s="276" t="s">
        <v>827</v>
      </c>
      <c r="Q246" s="296" t="s">
        <v>1932</v>
      </c>
      <c r="R246" s="296" t="s">
        <v>1933</v>
      </c>
      <c r="S246" s="50"/>
      <c r="T246" s="50"/>
      <c r="U246" s="50"/>
      <c r="V246" s="50"/>
      <c r="W246" s="50"/>
      <c r="X246" s="50"/>
    </row>
    <row r="247" spans="1:24" hidden="1" x14ac:dyDescent="0.3">
      <c r="A247" s="272">
        <v>1886</v>
      </c>
      <c r="B247" s="535">
        <v>42942</v>
      </c>
      <c r="C247" s="284" t="s">
        <v>593</v>
      </c>
      <c r="D247" s="273" t="s">
        <v>977</v>
      </c>
      <c r="E247" s="286" t="s">
        <v>522</v>
      </c>
      <c r="F247" s="273" t="s">
        <v>790</v>
      </c>
      <c r="G247" s="288" t="s">
        <v>764</v>
      </c>
      <c r="H247" s="273" t="s">
        <v>772</v>
      </c>
      <c r="I247" s="290" t="s">
        <v>976</v>
      </c>
      <c r="J247" s="274">
        <v>45</v>
      </c>
      <c r="K247" s="292">
        <v>3780</v>
      </c>
      <c r="L247" s="274">
        <v>170100</v>
      </c>
      <c r="M247" s="294">
        <v>0.04</v>
      </c>
      <c r="N247" s="275">
        <v>163296</v>
      </c>
      <c r="O247" s="288" t="s">
        <v>834</v>
      </c>
      <c r="P247" s="276" t="s">
        <v>760</v>
      </c>
      <c r="Q247" s="296" t="s">
        <v>1932</v>
      </c>
      <c r="R247" s="296" t="s">
        <v>1937</v>
      </c>
      <c r="S247" s="50"/>
      <c r="T247" s="50"/>
      <c r="U247" s="50"/>
      <c r="V247" s="50"/>
      <c r="W247" s="50"/>
      <c r="X247" s="50"/>
    </row>
    <row r="248" spans="1:24" hidden="1" x14ac:dyDescent="0.3">
      <c r="A248" s="272">
        <v>1459</v>
      </c>
      <c r="B248" s="535">
        <v>42878</v>
      </c>
      <c r="C248" s="284" t="s">
        <v>586</v>
      </c>
      <c r="D248" s="273" t="s">
        <v>779</v>
      </c>
      <c r="E248" s="286" t="s">
        <v>522</v>
      </c>
      <c r="F248" s="273" t="s">
        <v>778</v>
      </c>
      <c r="G248" s="288" t="s">
        <v>764</v>
      </c>
      <c r="H248" s="273" t="s">
        <v>772</v>
      </c>
      <c r="I248" s="290" t="s">
        <v>999</v>
      </c>
      <c r="J248" s="274">
        <v>50</v>
      </c>
      <c r="K248" s="292">
        <v>3360</v>
      </c>
      <c r="L248" s="274">
        <v>168000</v>
      </c>
      <c r="M248" s="294">
        <v>0.01</v>
      </c>
      <c r="N248" s="275">
        <v>166320</v>
      </c>
      <c r="O248" s="288" t="s">
        <v>782</v>
      </c>
      <c r="P248" s="276" t="s">
        <v>767</v>
      </c>
      <c r="Q248" s="296" t="s">
        <v>1932</v>
      </c>
      <c r="R248" s="296" t="s">
        <v>1933</v>
      </c>
      <c r="S248" s="50"/>
      <c r="T248" s="50"/>
      <c r="U248" s="50"/>
      <c r="V248" s="50"/>
      <c r="W248" s="50"/>
      <c r="X248" s="50"/>
    </row>
    <row r="249" spans="1:24" hidden="1" x14ac:dyDescent="0.3">
      <c r="A249" s="272">
        <v>1237</v>
      </c>
      <c r="B249" s="535">
        <v>42837</v>
      </c>
      <c r="C249" s="284" t="s">
        <v>591</v>
      </c>
      <c r="D249" s="273" t="s">
        <v>1538</v>
      </c>
      <c r="E249" s="286" t="s">
        <v>405</v>
      </c>
      <c r="F249" s="273" t="s">
        <v>790</v>
      </c>
      <c r="G249" s="288" t="s">
        <v>764</v>
      </c>
      <c r="H249" s="273" t="s">
        <v>818</v>
      </c>
      <c r="I249" s="290" t="s">
        <v>1003</v>
      </c>
      <c r="J249" s="274">
        <v>32</v>
      </c>
      <c r="K249" s="292">
        <v>4860</v>
      </c>
      <c r="L249" s="274">
        <v>155520</v>
      </c>
      <c r="M249" s="294">
        <v>7.0000000000000007E-2</v>
      </c>
      <c r="N249" s="275">
        <v>144633.60000000001</v>
      </c>
      <c r="O249" s="288" t="s">
        <v>775</v>
      </c>
      <c r="P249" s="276" t="s">
        <v>767</v>
      </c>
      <c r="Q249" s="296" t="s">
        <v>1935</v>
      </c>
      <c r="R249" s="296" t="s">
        <v>1937</v>
      </c>
      <c r="S249" s="50"/>
      <c r="T249" s="50"/>
      <c r="U249" s="50"/>
      <c r="V249" s="50"/>
      <c r="W249" s="50"/>
      <c r="X249" s="50"/>
    </row>
    <row r="250" spans="1:24" hidden="1" x14ac:dyDescent="0.3">
      <c r="A250" s="272">
        <v>1385</v>
      </c>
      <c r="B250" s="535">
        <v>42865</v>
      </c>
      <c r="C250" s="284" t="s">
        <v>586</v>
      </c>
      <c r="D250" s="273" t="s">
        <v>1063</v>
      </c>
      <c r="E250" s="286" t="s">
        <v>398</v>
      </c>
      <c r="F250" s="273" t="s">
        <v>765</v>
      </c>
      <c r="G250" s="288" t="s">
        <v>764</v>
      </c>
      <c r="H250" s="273" t="s">
        <v>793</v>
      </c>
      <c r="I250" s="290" t="s">
        <v>1577</v>
      </c>
      <c r="J250" s="274">
        <v>46</v>
      </c>
      <c r="K250" s="292">
        <v>3360</v>
      </c>
      <c r="L250" s="274">
        <v>154560</v>
      </c>
      <c r="M250" s="294">
        <v>0.08</v>
      </c>
      <c r="N250" s="275">
        <v>142195.20000000001</v>
      </c>
      <c r="O250" s="288" t="s">
        <v>834</v>
      </c>
      <c r="P250" s="276" t="s">
        <v>827</v>
      </c>
      <c r="Q250" s="296" t="s">
        <v>1932</v>
      </c>
      <c r="R250" s="296" t="s">
        <v>1937</v>
      </c>
      <c r="S250" s="50"/>
      <c r="T250" s="50"/>
      <c r="U250" s="50"/>
      <c r="V250" s="50"/>
      <c r="W250" s="50"/>
      <c r="X250" s="50"/>
    </row>
    <row r="251" spans="1:24" hidden="1" x14ac:dyDescent="0.3">
      <c r="A251" s="272">
        <v>1232</v>
      </c>
      <c r="B251" s="535">
        <v>42836</v>
      </c>
      <c r="C251" s="284" t="s">
        <v>591</v>
      </c>
      <c r="D251" s="273" t="s">
        <v>1714</v>
      </c>
      <c r="E251" s="286" t="s">
        <v>522</v>
      </c>
      <c r="F251" s="273" t="s">
        <v>812</v>
      </c>
      <c r="G251" s="288" t="s">
        <v>764</v>
      </c>
      <c r="H251" s="273" t="s">
        <v>772</v>
      </c>
      <c r="I251" s="290" t="s">
        <v>1198</v>
      </c>
      <c r="J251" s="274">
        <v>30</v>
      </c>
      <c r="K251" s="292">
        <v>4860</v>
      </c>
      <c r="L251" s="274">
        <v>145800</v>
      </c>
      <c r="M251" s="294">
        <v>0.01</v>
      </c>
      <c r="N251" s="275">
        <v>144342</v>
      </c>
      <c r="O251" s="288" t="s">
        <v>775</v>
      </c>
      <c r="P251" s="276" t="s">
        <v>760</v>
      </c>
      <c r="Q251" s="296" t="s">
        <v>1935</v>
      </c>
      <c r="R251" s="296" t="s">
        <v>1933</v>
      </c>
      <c r="S251" s="50"/>
      <c r="T251" s="50"/>
      <c r="U251" s="50"/>
      <c r="V251" s="50"/>
      <c r="W251" s="50"/>
      <c r="X251" s="50"/>
    </row>
    <row r="252" spans="1:24" hidden="1" x14ac:dyDescent="0.3">
      <c r="A252" s="272">
        <v>1523</v>
      </c>
      <c r="B252" s="535">
        <v>42887</v>
      </c>
      <c r="C252" s="284" t="s">
        <v>592</v>
      </c>
      <c r="D252" s="273" t="s">
        <v>1379</v>
      </c>
      <c r="E252" s="286" t="s">
        <v>398</v>
      </c>
      <c r="F252" s="273" t="s">
        <v>790</v>
      </c>
      <c r="G252" s="288" t="s">
        <v>764</v>
      </c>
      <c r="H252" s="273" t="s">
        <v>800</v>
      </c>
      <c r="I252" s="290" t="s">
        <v>1358</v>
      </c>
      <c r="J252" s="274">
        <v>6</v>
      </c>
      <c r="K252" s="292">
        <v>23280</v>
      </c>
      <c r="L252" s="274">
        <v>139680</v>
      </c>
      <c r="M252" s="294">
        <v>0.02</v>
      </c>
      <c r="N252" s="275">
        <v>136886.39999999999</v>
      </c>
      <c r="O252" s="288" t="s">
        <v>775</v>
      </c>
      <c r="P252" s="276" t="s">
        <v>760</v>
      </c>
      <c r="Q252" s="296" t="s">
        <v>1935</v>
      </c>
      <c r="R252" s="296" t="s">
        <v>1937</v>
      </c>
      <c r="S252" s="50"/>
      <c r="T252" s="50"/>
      <c r="U252" s="50"/>
      <c r="V252" s="50"/>
      <c r="W252" s="50"/>
      <c r="X252" s="50"/>
    </row>
    <row r="253" spans="1:24" hidden="1" x14ac:dyDescent="0.3">
      <c r="A253" s="272">
        <v>1029</v>
      </c>
      <c r="B253" s="535">
        <v>42799</v>
      </c>
      <c r="C253" s="284" t="s">
        <v>590</v>
      </c>
      <c r="D253" s="273" t="s">
        <v>1103</v>
      </c>
      <c r="E253" s="286" t="s">
        <v>405</v>
      </c>
      <c r="F253" s="273" t="s">
        <v>778</v>
      </c>
      <c r="G253" s="288" t="s">
        <v>764</v>
      </c>
      <c r="H253" s="273" t="s">
        <v>772</v>
      </c>
      <c r="I253" s="290" t="s">
        <v>1198</v>
      </c>
      <c r="J253" s="274">
        <v>28</v>
      </c>
      <c r="K253" s="292">
        <v>4860</v>
      </c>
      <c r="L253" s="274">
        <v>136080</v>
      </c>
      <c r="M253" s="294">
        <v>0.09</v>
      </c>
      <c r="N253" s="275">
        <v>123832.8</v>
      </c>
      <c r="O253" s="288" t="s">
        <v>775</v>
      </c>
      <c r="P253" s="276" t="s">
        <v>760</v>
      </c>
      <c r="Q253" s="296" t="s">
        <v>1935</v>
      </c>
      <c r="R253" s="296" t="s">
        <v>1933</v>
      </c>
      <c r="S253" s="50"/>
      <c r="T253" s="50"/>
      <c r="U253" s="50"/>
      <c r="V253" s="50"/>
      <c r="W253" s="50"/>
      <c r="X253" s="50"/>
    </row>
    <row r="254" spans="1:24" hidden="1" x14ac:dyDescent="0.3">
      <c r="A254" s="272">
        <v>1282</v>
      </c>
      <c r="B254" s="535">
        <v>42843</v>
      </c>
      <c r="C254" s="284" t="s">
        <v>591</v>
      </c>
      <c r="D254" s="273" t="s">
        <v>1186</v>
      </c>
      <c r="E254" s="286" t="s">
        <v>395</v>
      </c>
      <c r="F254" s="273" t="s">
        <v>778</v>
      </c>
      <c r="G254" s="288" t="s">
        <v>764</v>
      </c>
      <c r="H254" s="273" t="s">
        <v>818</v>
      </c>
      <c r="I254" s="290" t="s">
        <v>1674</v>
      </c>
      <c r="J254" s="274">
        <v>37</v>
      </c>
      <c r="K254" s="292">
        <v>3660</v>
      </c>
      <c r="L254" s="274">
        <v>135420</v>
      </c>
      <c r="M254" s="294">
        <v>0.05</v>
      </c>
      <c r="N254" s="275">
        <v>128649</v>
      </c>
      <c r="O254" s="288" t="s">
        <v>834</v>
      </c>
      <c r="P254" s="276" t="s">
        <v>787</v>
      </c>
      <c r="Q254" s="296" t="s">
        <v>1932</v>
      </c>
      <c r="R254" s="296" t="s">
        <v>1933</v>
      </c>
      <c r="S254" s="50"/>
      <c r="T254" s="50"/>
      <c r="U254" s="50"/>
      <c r="V254" s="50"/>
      <c r="W254" s="50"/>
      <c r="X254" s="50"/>
    </row>
    <row r="255" spans="1:24" hidden="1" x14ac:dyDescent="0.3">
      <c r="A255" s="272">
        <v>1688</v>
      </c>
      <c r="B255" s="535">
        <v>42914</v>
      </c>
      <c r="C255" s="284" t="s">
        <v>592</v>
      </c>
      <c r="D255" s="273" t="s">
        <v>1236</v>
      </c>
      <c r="E255" s="286" t="s">
        <v>398</v>
      </c>
      <c r="F255" s="273" t="s">
        <v>812</v>
      </c>
      <c r="G255" s="288" t="s">
        <v>764</v>
      </c>
      <c r="H255" s="273" t="s">
        <v>793</v>
      </c>
      <c r="I255" s="290" t="s">
        <v>1235</v>
      </c>
      <c r="J255" s="274">
        <v>37</v>
      </c>
      <c r="K255" s="292">
        <v>3360</v>
      </c>
      <c r="L255" s="274">
        <v>124320</v>
      </c>
      <c r="M255" s="294">
        <v>0.05</v>
      </c>
      <c r="N255" s="275">
        <v>118104</v>
      </c>
      <c r="O255" s="288" t="s">
        <v>761</v>
      </c>
      <c r="P255" s="276" t="s">
        <v>841</v>
      </c>
      <c r="Q255" s="296" t="s">
        <v>1932</v>
      </c>
      <c r="R255" s="296" t="s">
        <v>1933</v>
      </c>
      <c r="S255" s="50"/>
      <c r="T255" s="50"/>
      <c r="U255" s="50"/>
      <c r="V255" s="50"/>
      <c r="W255" s="50"/>
      <c r="X255" s="50"/>
    </row>
    <row r="256" spans="1:24" hidden="1" x14ac:dyDescent="0.3">
      <c r="A256" s="272">
        <v>1883</v>
      </c>
      <c r="B256" s="535">
        <v>42942</v>
      </c>
      <c r="C256" s="284" t="s">
        <v>593</v>
      </c>
      <c r="D256" s="273" t="s">
        <v>896</v>
      </c>
      <c r="E256" s="286" t="s">
        <v>405</v>
      </c>
      <c r="F256" s="273" t="s">
        <v>790</v>
      </c>
      <c r="G256" s="288" t="s">
        <v>764</v>
      </c>
      <c r="H256" s="273" t="s">
        <v>818</v>
      </c>
      <c r="I256" s="290" t="s">
        <v>980</v>
      </c>
      <c r="J256" s="274">
        <v>49</v>
      </c>
      <c r="K256" s="292">
        <v>2520</v>
      </c>
      <c r="L256" s="274">
        <v>123480</v>
      </c>
      <c r="M256" s="294">
        <v>0.06</v>
      </c>
      <c r="N256" s="275">
        <v>116071.2</v>
      </c>
      <c r="O256" s="288" t="s">
        <v>834</v>
      </c>
      <c r="P256" s="276" t="s">
        <v>760</v>
      </c>
      <c r="Q256" s="296" t="s">
        <v>1932</v>
      </c>
      <c r="R256" s="296" t="s">
        <v>1937</v>
      </c>
      <c r="S256" s="50"/>
      <c r="T256" s="50"/>
      <c r="U256" s="50"/>
      <c r="V256" s="50"/>
      <c r="W256" s="50"/>
      <c r="X256" s="50"/>
    </row>
    <row r="257" spans="1:24" x14ac:dyDescent="0.3">
      <c r="A257" s="272">
        <v>1510</v>
      </c>
      <c r="B257" s="535">
        <v>42884</v>
      </c>
      <c r="C257" s="284" t="s">
        <v>586</v>
      </c>
      <c r="D257" s="273" t="s">
        <v>1454</v>
      </c>
      <c r="E257" s="286" t="s">
        <v>522</v>
      </c>
      <c r="F257" s="273" t="s">
        <v>812</v>
      </c>
      <c r="G257" s="288" t="s">
        <v>764</v>
      </c>
      <c r="H257" s="273" t="s">
        <v>818</v>
      </c>
      <c r="I257" s="290" t="s">
        <v>1453</v>
      </c>
      <c r="J257" s="274">
        <v>29</v>
      </c>
      <c r="K257" s="292">
        <v>4140</v>
      </c>
      <c r="L257" s="274">
        <v>120060</v>
      </c>
      <c r="M257" s="294">
        <v>0</v>
      </c>
      <c r="N257" s="275">
        <v>120060</v>
      </c>
      <c r="O257" s="288" t="s">
        <v>788</v>
      </c>
      <c r="P257" s="276" t="s">
        <v>760</v>
      </c>
      <c r="Q257" s="296" t="s">
        <v>1936</v>
      </c>
      <c r="R257" s="296" t="s">
        <v>1933</v>
      </c>
      <c r="S257" s="50"/>
      <c r="T257" s="50"/>
      <c r="U257" s="50"/>
      <c r="V257" s="50"/>
      <c r="W257" s="50"/>
      <c r="X257" s="50"/>
    </row>
    <row r="258" spans="1:24" hidden="1" x14ac:dyDescent="0.3">
      <c r="A258" s="272">
        <v>1706</v>
      </c>
      <c r="B258" s="535">
        <v>42917</v>
      </c>
      <c r="C258" s="284" t="s">
        <v>593</v>
      </c>
      <c r="D258" s="273" t="s">
        <v>1020</v>
      </c>
      <c r="E258" s="286" t="s">
        <v>395</v>
      </c>
      <c r="F258" s="273" t="s">
        <v>778</v>
      </c>
      <c r="G258" s="288" t="s">
        <v>764</v>
      </c>
      <c r="H258" s="273" t="s">
        <v>818</v>
      </c>
      <c r="I258" s="290" t="s">
        <v>1213</v>
      </c>
      <c r="J258" s="274">
        <v>16</v>
      </c>
      <c r="K258" s="292">
        <v>7440</v>
      </c>
      <c r="L258" s="274">
        <v>119040</v>
      </c>
      <c r="M258" s="294">
        <v>0.01</v>
      </c>
      <c r="N258" s="275">
        <v>117849.60000000001</v>
      </c>
      <c r="O258" s="288" t="s">
        <v>788</v>
      </c>
      <c r="P258" s="276" t="s">
        <v>760</v>
      </c>
      <c r="Q258" s="296" t="s">
        <v>1936</v>
      </c>
      <c r="R258" s="296" t="s">
        <v>1933</v>
      </c>
      <c r="S258" s="50"/>
      <c r="T258" s="50"/>
      <c r="U258" s="50"/>
      <c r="V258" s="50"/>
      <c r="W258" s="50"/>
      <c r="X258" s="50"/>
    </row>
    <row r="259" spans="1:24" hidden="1" x14ac:dyDescent="0.3">
      <c r="A259" s="272">
        <v>1806</v>
      </c>
      <c r="B259" s="535">
        <v>42929</v>
      </c>
      <c r="C259" s="284" t="s">
        <v>593</v>
      </c>
      <c r="D259" s="273" t="s">
        <v>1093</v>
      </c>
      <c r="E259" s="286" t="s">
        <v>405</v>
      </c>
      <c r="F259" s="273" t="s">
        <v>778</v>
      </c>
      <c r="G259" s="288" t="s">
        <v>764</v>
      </c>
      <c r="H259" s="273" t="s">
        <v>818</v>
      </c>
      <c r="I259" s="290" t="s">
        <v>1092</v>
      </c>
      <c r="J259" s="274">
        <v>43</v>
      </c>
      <c r="K259" s="292">
        <v>2700</v>
      </c>
      <c r="L259" s="274">
        <v>116100</v>
      </c>
      <c r="M259" s="294">
        <v>0.08</v>
      </c>
      <c r="N259" s="275">
        <v>106812</v>
      </c>
      <c r="O259" s="288" t="s">
        <v>834</v>
      </c>
      <c r="P259" s="276" t="s">
        <v>827</v>
      </c>
      <c r="Q259" s="296" t="s">
        <v>1932</v>
      </c>
      <c r="R259" s="296" t="s">
        <v>1933</v>
      </c>
      <c r="S259" s="50"/>
      <c r="T259" s="50"/>
      <c r="U259" s="50"/>
      <c r="V259" s="50"/>
      <c r="W259" s="50"/>
      <c r="X259" s="50"/>
    </row>
    <row r="260" spans="1:24" hidden="1" x14ac:dyDescent="0.3">
      <c r="A260" s="272">
        <v>1244</v>
      </c>
      <c r="B260" s="535">
        <v>42838</v>
      </c>
      <c r="C260" s="284" t="s">
        <v>591</v>
      </c>
      <c r="D260" s="273" t="s">
        <v>1705</v>
      </c>
      <c r="E260" s="286" t="s">
        <v>522</v>
      </c>
      <c r="F260" s="273" t="s">
        <v>812</v>
      </c>
      <c r="G260" s="288" t="s">
        <v>764</v>
      </c>
      <c r="H260" s="273" t="s">
        <v>800</v>
      </c>
      <c r="I260" s="290" t="s">
        <v>1704</v>
      </c>
      <c r="J260" s="274">
        <v>1</v>
      </c>
      <c r="K260" s="292">
        <v>113400</v>
      </c>
      <c r="L260" s="274">
        <v>113400</v>
      </c>
      <c r="M260" s="294">
        <v>0.09</v>
      </c>
      <c r="N260" s="275">
        <v>103194</v>
      </c>
      <c r="O260" s="288" t="s">
        <v>761</v>
      </c>
      <c r="P260" s="276" t="s">
        <v>767</v>
      </c>
      <c r="Q260" s="296" t="s">
        <v>1932</v>
      </c>
      <c r="R260" s="296" t="s">
        <v>1933</v>
      </c>
      <c r="S260" s="50"/>
      <c r="T260" s="50"/>
      <c r="U260" s="50"/>
      <c r="V260" s="50"/>
      <c r="W260" s="50"/>
      <c r="X260" s="50"/>
    </row>
    <row r="261" spans="1:24" hidden="1" x14ac:dyDescent="0.3">
      <c r="A261" s="272">
        <v>1394</v>
      </c>
      <c r="B261" s="535">
        <v>42866</v>
      </c>
      <c r="C261" s="284" t="s">
        <v>586</v>
      </c>
      <c r="D261" s="273" t="s">
        <v>1440</v>
      </c>
      <c r="E261" s="286" t="s">
        <v>522</v>
      </c>
      <c r="F261" s="273" t="s">
        <v>812</v>
      </c>
      <c r="G261" s="288" t="s">
        <v>764</v>
      </c>
      <c r="H261" s="273" t="s">
        <v>800</v>
      </c>
      <c r="I261" s="290" t="s">
        <v>808</v>
      </c>
      <c r="J261" s="274">
        <v>42</v>
      </c>
      <c r="K261" s="292">
        <v>2640</v>
      </c>
      <c r="L261" s="274">
        <v>110880</v>
      </c>
      <c r="M261" s="294">
        <v>0.02</v>
      </c>
      <c r="N261" s="275">
        <v>108662.39999999999</v>
      </c>
      <c r="O261" s="288" t="s">
        <v>775</v>
      </c>
      <c r="P261" s="276" t="s">
        <v>760</v>
      </c>
      <c r="Q261" s="296" t="s">
        <v>1935</v>
      </c>
      <c r="R261" s="296" t="s">
        <v>1933</v>
      </c>
      <c r="S261" s="50"/>
      <c r="T261" s="50"/>
      <c r="U261" s="50"/>
      <c r="V261" s="50"/>
      <c r="W261" s="50"/>
      <c r="X261" s="50"/>
    </row>
    <row r="262" spans="1:24" x14ac:dyDescent="0.3">
      <c r="A262" s="272">
        <v>1868</v>
      </c>
      <c r="B262" s="535">
        <v>42941</v>
      </c>
      <c r="C262" s="284" t="s">
        <v>593</v>
      </c>
      <c r="D262" s="273" t="s">
        <v>998</v>
      </c>
      <c r="E262" s="286" t="s">
        <v>398</v>
      </c>
      <c r="F262" s="273" t="s">
        <v>778</v>
      </c>
      <c r="G262" s="288" t="s">
        <v>764</v>
      </c>
      <c r="H262" s="273" t="s">
        <v>772</v>
      </c>
      <c r="I262" s="290" t="s">
        <v>999</v>
      </c>
      <c r="J262" s="274">
        <v>33</v>
      </c>
      <c r="K262" s="292">
        <v>3360</v>
      </c>
      <c r="L262" s="274">
        <v>110880</v>
      </c>
      <c r="M262" s="294">
        <v>0.04</v>
      </c>
      <c r="N262" s="275">
        <v>106444.8</v>
      </c>
      <c r="O262" s="288" t="s">
        <v>788</v>
      </c>
      <c r="P262" s="276" t="s">
        <v>760</v>
      </c>
      <c r="Q262" s="296" t="s">
        <v>1936</v>
      </c>
      <c r="R262" s="296" t="s">
        <v>1933</v>
      </c>
      <c r="S262" s="50"/>
      <c r="T262" s="50"/>
      <c r="U262" s="50"/>
      <c r="V262" s="50"/>
      <c r="W262" s="50"/>
      <c r="X262" s="50"/>
    </row>
    <row r="263" spans="1:24" x14ac:dyDescent="0.3">
      <c r="A263" s="272">
        <v>1581</v>
      </c>
      <c r="B263" s="535">
        <v>42898</v>
      </c>
      <c r="C263" s="284" t="s">
        <v>592</v>
      </c>
      <c r="D263" s="273" t="s">
        <v>1371</v>
      </c>
      <c r="E263" s="286" t="s">
        <v>522</v>
      </c>
      <c r="F263" s="273" t="s">
        <v>778</v>
      </c>
      <c r="G263" s="288" t="s">
        <v>764</v>
      </c>
      <c r="H263" s="273" t="s">
        <v>793</v>
      </c>
      <c r="I263" s="290" t="s">
        <v>1370</v>
      </c>
      <c r="J263" s="274">
        <v>33</v>
      </c>
      <c r="K263" s="292">
        <v>3300</v>
      </c>
      <c r="L263" s="274">
        <v>108900</v>
      </c>
      <c r="M263" s="294">
        <v>0.06</v>
      </c>
      <c r="N263" s="275">
        <v>102366</v>
      </c>
      <c r="O263" s="288" t="s">
        <v>788</v>
      </c>
      <c r="P263" s="276" t="s">
        <v>760</v>
      </c>
      <c r="Q263" s="296" t="s">
        <v>1936</v>
      </c>
      <c r="R263" s="296" t="s">
        <v>1933</v>
      </c>
      <c r="S263" s="50"/>
      <c r="T263" s="50"/>
      <c r="U263" s="50"/>
      <c r="V263" s="50"/>
      <c r="W263" s="50"/>
      <c r="X263" s="50"/>
    </row>
    <row r="264" spans="1:24" x14ac:dyDescent="0.3">
      <c r="A264" s="272">
        <v>1160</v>
      </c>
      <c r="B264" s="535">
        <v>42824</v>
      </c>
      <c r="C264" s="284" t="s">
        <v>590</v>
      </c>
      <c r="D264" s="273" t="s">
        <v>1779</v>
      </c>
      <c r="E264" s="286" t="s">
        <v>405</v>
      </c>
      <c r="F264" s="273" t="s">
        <v>778</v>
      </c>
      <c r="G264" s="288" t="s">
        <v>764</v>
      </c>
      <c r="H264" s="273" t="s">
        <v>800</v>
      </c>
      <c r="I264" s="290" t="s">
        <v>1781</v>
      </c>
      <c r="J264" s="274">
        <v>43</v>
      </c>
      <c r="K264" s="292">
        <v>2520</v>
      </c>
      <c r="L264" s="274">
        <v>108360</v>
      </c>
      <c r="M264" s="294">
        <v>0.1</v>
      </c>
      <c r="N264" s="275">
        <v>97524</v>
      </c>
      <c r="O264" s="288" t="s">
        <v>788</v>
      </c>
      <c r="P264" s="276" t="s">
        <v>760</v>
      </c>
      <c r="Q264" s="296" t="s">
        <v>1936</v>
      </c>
      <c r="R264" s="296" t="s">
        <v>1933</v>
      </c>
      <c r="S264" s="50"/>
      <c r="T264" s="50"/>
      <c r="U264" s="50"/>
      <c r="V264" s="50"/>
      <c r="W264" s="50"/>
      <c r="X264" s="50"/>
    </row>
    <row r="265" spans="1:24" hidden="1" x14ac:dyDescent="0.3">
      <c r="A265" s="272">
        <v>1721</v>
      </c>
      <c r="B265" s="535">
        <v>42920</v>
      </c>
      <c r="C265" s="284" t="s">
        <v>593</v>
      </c>
      <c r="D265" s="273" t="s">
        <v>1194</v>
      </c>
      <c r="E265" s="286" t="s">
        <v>398</v>
      </c>
      <c r="F265" s="273" t="s">
        <v>778</v>
      </c>
      <c r="G265" s="288" t="s">
        <v>764</v>
      </c>
      <c r="H265" s="273" t="s">
        <v>818</v>
      </c>
      <c r="I265" s="290" t="s">
        <v>1092</v>
      </c>
      <c r="J265" s="274">
        <v>40</v>
      </c>
      <c r="K265" s="292">
        <v>2700</v>
      </c>
      <c r="L265" s="274">
        <v>108000</v>
      </c>
      <c r="M265" s="294">
        <v>0.02</v>
      </c>
      <c r="N265" s="275">
        <v>105840</v>
      </c>
      <c r="O265" s="288" t="s">
        <v>782</v>
      </c>
      <c r="P265" s="276" t="s">
        <v>767</v>
      </c>
      <c r="Q265" s="296" t="s">
        <v>1932</v>
      </c>
      <c r="R265" s="296" t="s">
        <v>1933</v>
      </c>
      <c r="S265" s="50"/>
      <c r="T265" s="50"/>
      <c r="U265" s="50"/>
      <c r="V265" s="50"/>
      <c r="W265" s="50"/>
      <c r="X265" s="50"/>
    </row>
    <row r="266" spans="1:24" hidden="1" x14ac:dyDescent="0.3">
      <c r="A266" s="272">
        <v>1016</v>
      </c>
      <c r="B266" s="535">
        <v>42798</v>
      </c>
      <c r="C266" s="284" t="s">
        <v>590</v>
      </c>
      <c r="D266" s="273" t="s">
        <v>1880</v>
      </c>
      <c r="E266" s="286" t="s">
        <v>522</v>
      </c>
      <c r="F266" s="273" t="s">
        <v>778</v>
      </c>
      <c r="G266" s="288" t="s">
        <v>764</v>
      </c>
      <c r="H266" s="273" t="s">
        <v>772</v>
      </c>
      <c r="I266" s="290" t="s">
        <v>999</v>
      </c>
      <c r="J266" s="274">
        <v>32</v>
      </c>
      <c r="K266" s="292">
        <v>3360</v>
      </c>
      <c r="L266" s="274">
        <v>107520</v>
      </c>
      <c r="M266" s="294">
        <v>0.1</v>
      </c>
      <c r="N266" s="275">
        <v>96768</v>
      </c>
      <c r="O266" s="288" t="s">
        <v>761</v>
      </c>
      <c r="P266" s="276" t="s">
        <v>798</v>
      </c>
      <c r="Q266" s="296" t="s">
        <v>1932</v>
      </c>
      <c r="R266" s="296" t="s">
        <v>1933</v>
      </c>
      <c r="S266" s="50"/>
      <c r="T266" s="50"/>
      <c r="U266" s="50"/>
      <c r="V266" s="50"/>
      <c r="W266" s="50"/>
      <c r="X266" s="50"/>
    </row>
    <row r="267" spans="1:24" hidden="1" x14ac:dyDescent="0.3">
      <c r="A267" s="272">
        <v>1028</v>
      </c>
      <c r="B267" s="535">
        <v>42799</v>
      </c>
      <c r="C267" s="284" t="s">
        <v>590</v>
      </c>
      <c r="D267" s="273" t="s">
        <v>1869</v>
      </c>
      <c r="E267" s="286" t="s">
        <v>405</v>
      </c>
      <c r="F267" s="273" t="s">
        <v>790</v>
      </c>
      <c r="G267" s="288" t="s">
        <v>764</v>
      </c>
      <c r="H267" s="273" t="s">
        <v>793</v>
      </c>
      <c r="I267" s="290" t="s">
        <v>1870</v>
      </c>
      <c r="J267" s="274">
        <v>32</v>
      </c>
      <c r="K267" s="292">
        <v>3360</v>
      </c>
      <c r="L267" s="274">
        <v>107520</v>
      </c>
      <c r="M267" s="294">
        <v>0.08</v>
      </c>
      <c r="N267" s="275">
        <v>98918.399999999994</v>
      </c>
      <c r="O267" s="288" t="s">
        <v>834</v>
      </c>
      <c r="P267" s="276" t="s">
        <v>787</v>
      </c>
      <c r="Q267" s="296" t="s">
        <v>1932</v>
      </c>
      <c r="R267" s="296" t="s">
        <v>1937</v>
      </c>
      <c r="S267" s="50"/>
      <c r="T267" s="50"/>
      <c r="U267" s="50"/>
      <c r="V267" s="50"/>
      <c r="W267" s="50"/>
      <c r="X267" s="50"/>
    </row>
    <row r="268" spans="1:24" hidden="1" x14ac:dyDescent="0.3">
      <c r="A268" s="272">
        <v>1105</v>
      </c>
      <c r="B268" s="535">
        <v>42813</v>
      </c>
      <c r="C268" s="284" t="s">
        <v>590</v>
      </c>
      <c r="D268" s="273" t="s">
        <v>922</v>
      </c>
      <c r="E268" s="286" t="s">
        <v>405</v>
      </c>
      <c r="F268" s="273" t="s">
        <v>765</v>
      </c>
      <c r="G268" s="288" t="s">
        <v>764</v>
      </c>
      <c r="H268" s="273" t="s">
        <v>772</v>
      </c>
      <c r="I268" s="290" t="s">
        <v>1820</v>
      </c>
      <c r="J268" s="274">
        <v>16</v>
      </c>
      <c r="K268" s="292">
        <v>6660</v>
      </c>
      <c r="L268" s="274">
        <v>106560</v>
      </c>
      <c r="M268" s="294">
        <v>0.08</v>
      </c>
      <c r="N268" s="275">
        <v>98035.199999999997</v>
      </c>
      <c r="O268" s="288" t="s">
        <v>761</v>
      </c>
      <c r="P268" s="276" t="s">
        <v>841</v>
      </c>
      <c r="Q268" s="296" t="s">
        <v>1932</v>
      </c>
      <c r="R268" s="296" t="s">
        <v>1937</v>
      </c>
      <c r="S268" s="50"/>
      <c r="T268" s="50"/>
      <c r="U268" s="50"/>
      <c r="V268" s="50"/>
      <c r="W268" s="50"/>
      <c r="X268" s="50"/>
    </row>
    <row r="269" spans="1:24" hidden="1" x14ac:dyDescent="0.3">
      <c r="A269" s="272">
        <v>1817</v>
      </c>
      <c r="B269" s="535">
        <v>42933</v>
      </c>
      <c r="C269" s="284" t="s">
        <v>593</v>
      </c>
      <c r="D269" s="273" t="s">
        <v>1076</v>
      </c>
      <c r="E269" s="286" t="s">
        <v>395</v>
      </c>
      <c r="F269" s="273" t="s">
        <v>790</v>
      </c>
      <c r="G269" s="288" t="s">
        <v>764</v>
      </c>
      <c r="H269" s="273" t="s">
        <v>793</v>
      </c>
      <c r="I269" s="290" t="s">
        <v>895</v>
      </c>
      <c r="J269" s="274">
        <v>46</v>
      </c>
      <c r="K269" s="292">
        <v>2280</v>
      </c>
      <c r="L269" s="274">
        <v>104880</v>
      </c>
      <c r="M269" s="294">
        <v>0.04</v>
      </c>
      <c r="N269" s="275">
        <v>100684.8</v>
      </c>
      <c r="O269" s="288" t="s">
        <v>775</v>
      </c>
      <c r="P269" s="276" t="s">
        <v>767</v>
      </c>
      <c r="Q269" s="296" t="s">
        <v>1935</v>
      </c>
      <c r="R269" s="296" t="s">
        <v>1937</v>
      </c>
      <c r="S269" s="50"/>
      <c r="T269" s="50"/>
      <c r="U269" s="50"/>
      <c r="V269" s="50"/>
      <c r="W269" s="50"/>
      <c r="X269" s="50"/>
    </row>
    <row r="270" spans="1:24" hidden="1" x14ac:dyDescent="0.3">
      <c r="A270" s="272">
        <v>1090</v>
      </c>
      <c r="B270" s="535">
        <v>42809</v>
      </c>
      <c r="C270" s="284" t="s">
        <v>590</v>
      </c>
      <c r="D270" s="273" t="s">
        <v>1442</v>
      </c>
      <c r="E270" s="286" t="s">
        <v>522</v>
      </c>
      <c r="F270" s="273" t="s">
        <v>812</v>
      </c>
      <c r="G270" s="288" t="s">
        <v>764</v>
      </c>
      <c r="H270" s="273" t="s">
        <v>793</v>
      </c>
      <c r="I270" s="290" t="s">
        <v>1830</v>
      </c>
      <c r="J270" s="274">
        <v>48</v>
      </c>
      <c r="K270" s="292">
        <v>2160</v>
      </c>
      <c r="L270" s="274">
        <v>103680</v>
      </c>
      <c r="M270" s="294">
        <v>0.08</v>
      </c>
      <c r="N270" s="275">
        <v>95385.600000000006</v>
      </c>
      <c r="O270" s="288" t="s">
        <v>775</v>
      </c>
      <c r="P270" s="276" t="s">
        <v>841</v>
      </c>
      <c r="Q270" s="296" t="s">
        <v>1935</v>
      </c>
      <c r="R270" s="296" t="s">
        <v>1933</v>
      </c>
      <c r="S270" s="50"/>
      <c r="T270" s="50"/>
      <c r="U270" s="50"/>
      <c r="V270" s="50"/>
      <c r="W270" s="50"/>
      <c r="X270" s="50"/>
    </row>
    <row r="271" spans="1:24" hidden="1" x14ac:dyDescent="0.3">
      <c r="A271" s="272">
        <v>1352</v>
      </c>
      <c r="B271" s="535">
        <v>42858</v>
      </c>
      <c r="C271" s="284" t="s">
        <v>586</v>
      </c>
      <c r="D271" s="273" t="s">
        <v>1610</v>
      </c>
      <c r="E271" s="286" t="s">
        <v>395</v>
      </c>
      <c r="F271" s="273" t="s">
        <v>778</v>
      </c>
      <c r="G271" s="288" t="s">
        <v>764</v>
      </c>
      <c r="H271" s="273" t="s">
        <v>800</v>
      </c>
      <c r="I271" s="290" t="s">
        <v>1609</v>
      </c>
      <c r="J271" s="274">
        <v>41</v>
      </c>
      <c r="K271" s="292">
        <v>2460</v>
      </c>
      <c r="L271" s="274">
        <v>100860</v>
      </c>
      <c r="M271" s="294">
        <v>0.06</v>
      </c>
      <c r="N271" s="275">
        <v>94808.4</v>
      </c>
      <c r="O271" s="288" t="s">
        <v>775</v>
      </c>
      <c r="P271" s="276" t="s">
        <v>760</v>
      </c>
      <c r="Q271" s="296" t="s">
        <v>1935</v>
      </c>
      <c r="R271" s="296" t="s">
        <v>1933</v>
      </c>
      <c r="S271" s="50"/>
      <c r="T271" s="50"/>
      <c r="U271" s="50"/>
      <c r="V271" s="50"/>
      <c r="W271" s="50"/>
      <c r="X271" s="50"/>
    </row>
    <row r="272" spans="1:24" x14ac:dyDescent="0.3">
      <c r="A272" s="272">
        <v>1583</v>
      </c>
      <c r="B272" s="535">
        <v>42898</v>
      </c>
      <c r="C272" s="284" t="s">
        <v>592</v>
      </c>
      <c r="D272" s="273" t="s">
        <v>1363</v>
      </c>
      <c r="E272" s="286" t="s">
        <v>398</v>
      </c>
      <c r="F272" s="273" t="s">
        <v>778</v>
      </c>
      <c r="G272" s="288" t="s">
        <v>764</v>
      </c>
      <c r="H272" s="273" t="s">
        <v>772</v>
      </c>
      <c r="I272" s="290" t="s">
        <v>1301</v>
      </c>
      <c r="J272" s="274">
        <v>47</v>
      </c>
      <c r="K272" s="292">
        <v>2100</v>
      </c>
      <c r="L272" s="274">
        <v>98700</v>
      </c>
      <c r="M272" s="294">
        <v>0.09</v>
      </c>
      <c r="N272" s="275">
        <v>89817</v>
      </c>
      <c r="O272" s="288" t="s">
        <v>788</v>
      </c>
      <c r="P272" s="276" t="s">
        <v>760</v>
      </c>
      <c r="Q272" s="296" t="s">
        <v>1936</v>
      </c>
      <c r="R272" s="296" t="s">
        <v>1933</v>
      </c>
      <c r="S272" s="50"/>
      <c r="T272" s="50"/>
      <c r="U272" s="50"/>
      <c r="V272" s="50"/>
      <c r="W272" s="50"/>
      <c r="X272" s="50"/>
    </row>
    <row r="273" spans="1:24" hidden="1" x14ac:dyDescent="0.3">
      <c r="A273" s="272">
        <v>1576</v>
      </c>
      <c r="B273" s="535">
        <v>42897</v>
      </c>
      <c r="C273" s="284" t="s">
        <v>592</v>
      </c>
      <c r="D273" s="273" t="s">
        <v>1379</v>
      </c>
      <c r="E273" s="286" t="s">
        <v>398</v>
      </c>
      <c r="F273" s="273" t="s">
        <v>790</v>
      </c>
      <c r="G273" s="288" t="s">
        <v>764</v>
      </c>
      <c r="H273" s="273" t="s">
        <v>772</v>
      </c>
      <c r="I273" s="290" t="s">
        <v>1378</v>
      </c>
      <c r="J273" s="274">
        <v>25</v>
      </c>
      <c r="K273" s="292">
        <v>3900</v>
      </c>
      <c r="L273" s="274">
        <v>97500</v>
      </c>
      <c r="M273" s="294">
        <v>0.06</v>
      </c>
      <c r="N273" s="275">
        <v>91650</v>
      </c>
      <c r="O273" s="288" t="s">
        <v>775</v>
      </c>
      <c r="P273" s="276" t="s">
        <v>774</v>
      </c>
      <c r="Q273" s="296" t="s">
        <v>1935</v>
      </c>
      <c r="R273" s="296" t="s">
        <v>1937</v>
      </c>
      <c r="S273" s="50"/>
      <c r="T273" s="50"/>
      <c r="U273" s="50"/>
      <c r="V273" s="50"/>
      <c r="W273" s="50"/>
      <c r="X273" s="50"/>
    </row>
    <row r="274" spans="1:24" hidden="1" x14ac:dyDescent="0.3">
      <c r="A274" s="272">
        <v>1338</v>
      </c>
      <c r="B274" s="535">
        <v>42857</v>
      </c>
      <c r="C274" s="284" t="s">
        <v>586</v>
      </c>
      <c r="D274" s="273" t="s">
        <v>1624</v>
      </c>
      <c r="E274" s="286" t="s">
        <v>522</v>
      </c>
      <c r="F274" s="273" t="s">
        <v>790</v>
      </c>
      <c r="G274" s="288" t="s">
        <v>764</v>
      </c>
      <c r="H274" s="273" t="s">
        <v>793</v>
      </c>
      <c r="I274" s="290" t="s">
        <v>1623</v>
      </c>
      <c r="J274" s="274">
        <v>33</v>
      </c>
      <c r="K274" s="292">
        <v>2940</v>
      </c>
      <c r="L274" s="274">
        <v>97020</v>
      </c>
      <c r="M274" s="294">
        <v>0.05</v>
      </c>
      <c r="N274" s="275">
        <v>92169</v>
      </c>
      <c r="O274" s="288" t="s">
        <v>782</v>
      </c>
      <c r="P274" s="276" t="s">
        <v>767</v>
      </c>
      <c r="Q274" s="296" t="s">
        <v>1932</v>
      </c>
      <c r="R274" s="296" t="s">
        <v>1937</v>
      </c>
      <c r="S274" s="50"/>
      <c r="T274" s="50"/>
      <c r="U274" s="50"/>
      <c r="V274" s="50"/>
      <c r="W274" s="50"/>
      <c r="X274" s="50"/>
    </row>
    <row r="275" spans="1:24" hidden="1" x14ac:dyDescent="0.3">
      <c r="A275" s="272">
        <v>1346</v>
      </c>
      <c r="B275" s="535">
        <v>42858</v>
      </c>
      <c r="C275" s="284" t="s">
        <v>586</v>
      </c>
      <c r="D275" s="273" t="s">
        <v>1202</v>
      </c>
      <c r="E275" s="286" t="s">
        <v>395</v>
      </c>
      <c r="F275" s="273" t="s">
        <v>790</v>
      </c>
      <c r="G275" s="288" t="s">
        <v>764</v>
      </c>
      <c r="H275" s="273" t="s">
        <v>818</v>
      </c>
      <c r="I275" s="290" t="s">
        <v>1453</v>
      </c>
      <c r="J275" s="274">
        <v>23</v>
      </c>
      <c r="K275" s="292">
        <v>4140</v>
      </c>
      <c r="L275" s="274">
        <v>95220</v>
      </c>
      <c r="M275" s="294">
        <v>0.05</v>
      </c>
      <c r="N275" s="275">
        <v>90459</v>
      </c>
      <c r="O275" s="288" t="s">
        <v>834</v>
      </c>
      <c r="P275" s="276" t="s">
        <v>760</v>
      </c>
      <c r="Q275" s="296" t="s">
        <v>1932</v>
      </c>
      <c r="R275" s="296" t="s">
        <v>1937</v>
      </c>
      <c r="S275" s="50"/>
      <c r="T275" s="50"/>
      <c r="U275" s="50"/>
      <c r="V275" s="50"/>
      <c r="W275" s="50"/>
      <c r="X275" s="50"/>
    </row>
    <row r="276" spans="1:24" hidden="1" x14ac:dyDescent="0.3">
      <c r="A276" s="272">
        <v>1319</v>
      </c>
      <c r="B276" s="535">
        <v>42852</v>
      </c>
      <c r="C276" s="284" t="s">
        <v>591</v>
      </c>
      <c r="D276" s="273" t="s">
        <v>1356</v>
      </c>
      <c r="E276" s="286" t="s">
        <v>522</v>
      </c>
      <c r="F276" s="273" t="s">
        <v>765</v>
      </c>
      <c r="G276" s="288" t="s">
        <v>764</v>
      </c>
      <c r="H276" s="273" t="s">
        <v>793</v>
      </c>
      <c r="I276" s="290" t="s">
        <v>1640</v>
      </c>
      <c r="J276" s="274">
        <v>32</v>
      </c>
      <c r="K276" s="292">
        <v>2940</v>
      </c>
      <c r="L276" s="274">
        <v>94080</v>
      </c>
      <c r="M276" s="294">
        <v>0.1</v>
      </c>
      <c r="N276" s="275">
        <v>84672</v>
      </c>
      <c r="O276" s="288" t="s">
        <v>775</v>
      </c>
      <c r="P276" s="276" t="s">
        <v>767</v>
      </c>
      <c r="Q276" s="296" t="s">
        <v>1935</v>
      </c>
      <c r="R276" s="296" t="s">
        <v>1937</v>
      </c>
      <c r="S276" s="50"/>
      <c r="T276" s="50"/>
      <c r="U276" s="50"/>
      <c r="V276" s="50"/>
      <c r="W276" s="50"/>
      <c r="X276" s="50"/>
    </row>
    <row r="277" spans="1:24" hidden="1" x14ac:dyDescent="0.3">
      <c r="A277" s="272">
        <v>1881</v>
      </c>
      <c r="B277" s="535">
        <v>42942</v>
      </c>
      <c r="C277" s="284" t="s">
        <v>593</v>
      </c>
      <c r="D277" s="273" t="s">
        <v>950</v>
      </c>
      <c r="E277" s="286" t="s">
        <v>398</v>
      </c>
      <c r="F277" s="273" t="s">
        <v>812</v>
      </c>
      <c r="G277" s="288" t="s">
        <v>764</v>
      </c>
      <c r="H277" s="273" t="s">
        <v>793</v>
      </c>
      <c r="I277" s="290" t="s">
        <v>983</v>
      </c>
      <c r="J277" s="274">
        <v>32</v>
      </c>
      <c r="K277" s="292">
        <v>2940</v>
      </c>
      <c r="L277" s="274">
        <v>94080</v>
      </c>
      <c r="M277" s="294">
        <v>0.02</v>
      </c>
      <c r="N277" s="275">
        <v>92198.399999999994</v>
      </c>
      <c r="O277" s="288" t="s">
        <v>775</v>
      </c>
      <c r="P277" s="276" t="s">
        <v>841</v>
      </c>
      <c r="Q277" s="296" t="s">
        <v>1935</v>
      </c>
      <c r="R277" s="296" t="s">
        <v>1933</v>
      </c>
      <c r="S277" s="50"/>
      <c r="T277" s="50"/>
      <c r="U277" s="50"/>
      <c r="V277" s="50"/>
      <c r="W277" s="50"/>
      <c r="X277" s="50"/>
    </row>
    <row r="278" spans="1:24" hidden="1" x14ac:dyDescent="0.3">
      <c r="A278" s="272">
        <v>1530</v>
      </c>
      <c r="B278" s="535">
        <v>42889</v>
      </c>
      <c r="C278" s="284" t="s">
        <v>592</v>
      </c>
      <c r="D278" s="273" t="s">
        <v>1211</v>
      </c>
      <c r="E278" s="286" t="s">
        <v>398</v>
      </c>
      <c r="F278" s="273" t="s">
        <v>778</v>
      </c>
      <c r="G278" s="288" t="s">
        <v>764</v>
      </c>
      <c r="H278" s="273" t="s">
        <v>772</v>
      </c>
      <c r="I278" s="290" t="s">
        <v>1428</v>
      </c>
      <c r="J278" s="274">
        <v>39</v>
      </c>
      <c r="K278" s="292">
        <v>2340</v>
      </c>
      <c r="L278" s="274">
        <v>91260</v>
      </c>
      <c r="M278" s="294">
        <v>0.02</v>
      </c>
      <c r="N278" s="275">
        <v>89434.8</v>
      </c>
      <c r="O278" s="288" t="s">
        <v>761</v>
      </c>
      <c r="P278" s="276" t="s">
        <v>774</v>
      </c>
      <c r="Q278" s="296" t="s">
        <v>1932</v>
      </c>
      <c r="R278" s="296" t="s">
        <v>1933</v>
      </c>
      <c r="S278" s="50"/>
      <c r="T278" s="50"/>
      <c r="U278" s="50"/>
      <c r="V278" s="50"/>
      <c r="W278" s="50"/>
      <c r="X278" s="50"/>
    </row>
    <row r="279" spans="1:24" hidden="1" x14ac:dyDescent="0.3">
      <c r="A279" s="272">
        <v>1434</v>
      </c>
      <c r="B279" s="535">
        <v>42874</v>
      </c>
      <c r="C279" s="284" t="s">
        <v>586</v>
      </c>
      <c r="D279" s="273" t="s">
        <v>1527</v>
      </c>
      <c r="E279" s="286" t="s">
        <v>395</v>
      </c>
      <c r="F279" s="273" t="s">
        <v>790</v>
      </c>
      <c r="G279" s="288" t="s">
        <v>764</v>
      </c>
      <c r="H279" s="273" t="s">
        <v>818</v>
      </c>
      <c r="I279" s="290" t="s">
        <v>1529</v>
      </c>
      <c r="J279" s="274">
        <v>24</v>
      </c>
      <c r="K279" s="292">
        <v>3660</v>
      </c>
      <c r="L279" s="274">
        <v>87840</v>
      </c>
      <c r="M279" s="294">
        <v>0.08</v>
      </c>
      <c r="N279" s="275">
        <v>80812.800000000003</v>
      </c>
      <c r="O279" s="288" t="s">
        <v>761</v>
      </c>
      <c r="P279" s="276" t="s">
        <v>774</v>
      </c>
      <c r="Q279" s="296" t="s">
        <v>1932</v>
      </c>
      <c r="R279" s="296" t="s">
        <v>1937</v>
      </c>
      <c r="S279" s="50"/>
      <c r="T279" s="50"/>
      <c r="U279" s="50"/>
      <c r="V279" s="50"/>
      <c r="W279" s="50"/>
      <c r="X279" s="50"/>
    </row>
    <row r="280" spans="1:24" hidden="1" x14ac:dyDescent="0.3">
      <c r="A280" s="272">
        <v>1121</v>
      </c>
      <c r="B280" s="535">
        <v>42815</v>
      </c>
      <c r="C280" s="284" t="s">
        <v>590</v>
      </c>
      <c r="D280" s="273" t="s">
        <v>1291</v>
      </c>
      <c r="E280" s="286" t="s">
        <v>398</v>
      </c>
      <c r="F280" s="273" t="s">
        <v>812</v>
      </c>
      <c r="G280" s="288" t="s">
        <v>764</v>
      </c>
      <c r="H280" s="273" t="s">
        <v>811</v>
      </c>
      <c r="I280" s="290" t="s">
        <v>1810</v>
      </c>
      <c r="J280" s="274">
        <v>16</v>
      </c>
      <c r="K280" s="292">
        <v>5460</v>
      </c>
      <c r="L280" s="274">
        <v>87360</v>
      </c>
      <c r="M280" s="294">
        <v>0</v>
      </c>
      <c r="N280" s="275">
        <v>87360</v>
      </c>
      <c r="O280" s="288" t="s">
        <v>775</v>
      </c>
      <c r="P280" s="276" t="s">
        <v>798</v>
      </c>
      <c r="Q280" s="296" t="s">
        <v>1935</v>
      </c>
      <c r="R280" s="296" t="s">
        <v>1933</v>
      </c>
      <c r="S280" s="50"/>
      <c r="T280" s="50"/>
      <c r="U280" s="50"/>
      <c r="V280" s="50"/>
      <c r="W280" s="50"/>
      <c r="X280" s="50"/>
    </row>
    <row r="281" spans="1:24" hidden="1" x14ac:dyDescent="0.3">
      <c r="A281" s="272">
        <v>1037</v>
      </c>
      <c r="B281" s="535">
        <v>42800</v>
      </c>
      <c r="C281" s="284" t="s">
        <v>590</v>
      </c>
      <c r="D281" s="273" t="s">
        <v>987</v>
      </c>
      <c r="E281" s="286" t="s">
        <v>522</v>
      </c>
      <c r="F281" s="273" t="s">
        <v>790</v>
      </c>
      <c r="G281" s="288" t="s">
        <v>764</v>
      </c>
      <c r="H281" s="273" t="s">
        <v>793</v>
      </c>
      <c r="I281" s="290" t="s">
        <v>991</v>
      </c>
      <c r="J281" s="274">
        <v>46</v>
      </c>
      <c r="K281" s="292">
        <v>1860</v>
      </c>
      <c r="L281" s="274">
        <v>85560</v>
      </c>
      <c r="M281" s="294">
        <v>0.02</v>
      </c>
      <c r="N281" s="275">
        <v>83848.800000000003</v>
      </c>
      <c r="O281" s="288" t="s">
        <v>782</v>
      </c>
      <c r="P281" s="276" t="s">
        <v>760</v>
      </c>
      <c r="Q281" s="296" t="s">
        <v>1932</v>
      </c>
      <c r="R281" s="296" t="s">
        <v>1937</v>
      </c>
      <c r="S281" s="50"/>
      <c r="T281" s="50"/>
      <c r="U281" s="50"/>
      <c r="V281" s="50"/>
      <c r="W281" s="50"/>
      <c r="X281" s="50"/>
    </row>
    <row r="282" spans="1:24" hidden="1" x14ac:dyDescent="0.3">
      <c r="A282" s="272">
        <v>1853</v>
      </c>
      <c r="B282" s="535">
        <v>42938</v>
      </c>
      <c r="C282" s="284" t="s">
        <v>593</v>
      </c>
      <c r="D282" s="273" t="s">
        <v>1024</v>
      </c>
      <c r="E282" s="286" t="s">
        <v>398</v>
      </c>
      <c r="F282" s="273" t="s">
        <v>778</v>
      </c>
      <c r="G282" s="288" t="s">
        <v>764</v>
      </c>
      <c r="H282" s="273" t="s">
        <v>818</v>
      </c>
      <c r="I282" s="290" t="s">
        <v>1023</v>
      </c>
      <c r="J282" s="274">
        <v>20</v>
      </c>
      <c r="K282" s="292">
        <v>4260</v>
      </c>
      <c r="L282" s="274">
        <v>85200</v>
      </c>
      <c r="M282" s="294">
        <v>0.05</v>
      </c>
      <c r="N282" s="275">
        <v>80940</v>
      </c>
      <c r="O282" s="288" t="s">
        <v>834</v>
      </c>
      <c r="P282" s="276" t="s">
        <v>760</v>
      </c>
      <c r="Q282" s="296" t="s">
        <v>1932</v>
      </c>
      <c r="R282" s="296" t="s">
        <v>1933</v>
      </c>
      <c r="S282" s="50"/>
      <c r="T282" s="50"/>
      <c r="U282" s="50"/>
      <c r="V282" s="50"/>
      <c r="W282" s="50"/>
      <c r="X282" s="50"/>
    </row>
    <row r="283" spans="1:24" hidden="1" x14ac:dyDescent="0.3">
      <c r="A283" s="272">
        <v>1286</v>
      </c>
      <c r="B283" s="535">
        <v>42844</v>
      </c>
      <c r="C283" s="284" t="s">
        <v>591</v>
      </c>
      <c r="D283" s="273" t="s">
        <v>1259</v>
      </c>
      <c r="E283" s="286" t="s">
        <v>522</v>
      </c>
      <c r="F283" s="273" t="s">
        <v>778</v>
      </c>
      <c r="G283" s="288" t="s">
        <v>764</v>
      </c>
      <c r="H283" s="273" t="s">
        <v>763</v>
      </c>
      <c r="I283" s="290" t="s">
        <v>1669</v>
      </c>
      <c r="J283" s="274">
        <v>32</v>
      </c>
      <c r="K283" s="292">
        <v>2640</v>
      </c>
      <c r="L283" s="274">
        <v>84480</v>
      </c>
      <c r="M283" s="294">
        <v>0</v>
      </c>
      <c r="N283" s="275">
        <v>84480</v>
      </c>
      <c r="O283" s="288" t="s">
        <v>788</v>
      </c>
      <c r="P283" s="276" t="s">
        <v>798</v>
      </c>
      <c r="Q283" s="296" t="s">
        <v>1936</v>
      </c>
      <c r="R283" s="296" t="s">
        <v>1933</v>
      </c>
      <c r="S283" s="50"/>
      <c r="T283" s="50"/>
      <c r="U283" s="50"/>
      <c r="V283" s="50"/>
      <c r="W283" s="50"/>
      <c r="X283" s="50"/>
    </row>
    <row r="284" spans="1:24" x14ac:dyDescent="0.3">
      <c r="A284" s="272">
        <v>1812</v>
      </c>
      <c r="B284" s="535">
        <v>42930</v>
      </c>
      <c r="C284" s="284" t="s">
        <v>593</v>
      </c>
      <c r="D284" s="273" t="s">
        <v>1082</v>
      </c>
      <c r="E284" s="286" t="s">
        <v>398</v>
      </c>
      <c r="F284" s="273" t="s">
        <v>765</v>
      </c>
      <c r="G284" s="288" t="s">
        <v>764</v>
      </c>
      <c r="H284" s="273" t="s">
        <v>811</v>
      </c>
      <c r="I284" s="290" t="s">
        <v>1083</v>
      </c>
      <c r="J284" s="274">
        <v>39</v>
      </c>
      <c r="K284" s="292">
        <v>2160</v>
      </c>
      <c r="L284" s="274">
        <v>84240</v>
      </c>
      <c r="M284" s="294">
        <v>0.06</v>
      </c>
      <c r="N284" s="275">
        <v>79185.600000000006</v>
      </c>
      <c r="O284" s="288" t="s">
        <v>788</v>
      </c>
      <c r="P284" s="276" t="s">
        <v>760</v>
      </c>
      <c r="Q284" s="296" t="s">
        <v>1936</v>
      </c>
      <c r="R284" s="296" t="s">
        <v>1937</v>
      </c>
      <c r="S284" s="50"/>
      <c r="T284" s="50"/>
      <c r="U284" s="50"/>
      <c r="V284" s="50"/>
      <c r="W284" s="50"/>
      <c r="X284" s="50"/>
    </row>
    <row r="285" spans="1:24" hidden="1" x14ac:dyDescent="0.3">
      <c r="A285" s="272">
        <v>1729</v>
      </c>
      <c r="B285" s="535">
        <v>42921</v>
      </c>
      <c r="C285" s="284" t="s">
        <v>593</v>
      </c>
      <c r="D285" s="273" t="s">
        <v>1188</v>
      </c>
      <c r="E285" s="286" t="s">
        <v>522</v>
      </c>
      <c r="F285" s="273" t="s">
        <v>778</v>
      </c>
      <c r="G285" s="288" t="s">
        <v>764</v>
      </c>
      <c r="H285" s="273" t="s">
        <v>793</v>
      </c>
      <c r="I285" s="290" t="s">
        <v>895</v>
      </c>
      <c r="J285" s="274">
        <v>36</v>
      </c>
      <c r="K285" s="292">
        <v>2280</v>
      </c>
      <c r="L285" s="274">
        <v>82080</v>
      </c>
      <c r="M285" s="294">
        <v>0.06</v>
      </c>
      <c r="N285" s="275">
        <v>77155.199999999997</v>
      </c>
      <c r="O285" s="288" t="s">
        <v>834</v>
      </c>
      <c r="P285" s="276" t="s">
        <v>798</v>
      </c>
      <c r="Q285" s="296" t="s">
        <v>1932</v>
      </c>
      <c r="R285" s="296" t="s">
        <v>1933</v>
      </c>
      <c r="S285" s="50"/>
      <c r="T285" s="50"/>
      <c r="U285" s="50"/>
      <c r="V285" s="50"/>
      <c r="W285" s="50"/>
      <c r="X285" s="50"/>
    </row>
    <row r="286" spans="1:24" hidden="1" x14ac:dyDescent="0.3">
      <c r="A286" s="272">
        <v>1409</v>
      </c>
      <c r="B286" s="535">
        <v>42869</v>
      </c>
      <c r="C286" s="284" t="s">
        <v>586</v>
      </c>
      <c r="D286" s="273" t="s">
        <v>1548</v>
      </c>
      <c r="E286" s="286" t="s">
        <v>522</v>
      </c>
      <c r="F286" s="273" t="s">
        <v>790</v>
      </c>
      <c r="G286" s="288" t="s">
        <v>764</v>
      </c>
      <c r="H286" s="273" t="s">
        <v>800</v>
      </c>
      <c r="I286" s="290" t="s">
        <v>1549</v>
      </c>
      <c r="J286" s="274">
        <v>43</v>
      </c>
      <c r="K286" s="292">
        <v>1860</v>
      </c>
      <c r="L286" s="274">
        <v>79980</v>
      </c>
      <c r="M286" s="294">
        <v>0.06</v>
      </c>
      <c r="N286" s="275">
        <v>75181.2</v>
      </c>
      <c r="O286" s="288" t="s">
        <v>782</v>
      </c>
      <c r="P286" s="276" t="s">
        <v>760</v>
      </c>
      <c r="Q286" s="296" t="s">
        <v>1932</v>
      </c>
      <c r="R286" s="296" t="s">
        <v>1937</v>
      </c>
      <c r="S286" s="50"/>
      <c r="T286" s="50"/>
      <c r="U286" s="50"/>
      <c r="V286" s="50"/>
      <c r="W286" s="50"/>
      <c r="X286" s="50"/>
    </row>
    <row r="287" spans="1:24" hidden="1" x14ac:dyDescent="0.3">
      <c r="A287" s="272">
        <v>1596</v>
      </c>
      <c r="B287" s="535">
        <v>42899</v>
      </c>
      <c r="C287" s="284" t="s">
        <v>592</v>
      </c>
      <c r="D287" s="273" t="s">
        <v>1350</v>
      </c>
      <c r="E287" s="286" t="s">
        <v>522</v>
      </c>
      <c r="F287" s="273" t="s">
        <v>790</v>
      </c>
      <c r="G287" s="288" t="s">
        <v>764</v>
      </c>
      <c r="H287" s="273" t="s">
        <v>818</v>
      </c>
      <c r="I287" s="290" t="s">
        <v>1351</v>
      </c>
      <c r="J287" s="274">
        <v>24</v>
      </c>
      <c r="K287" s="292">
        <v>3300</v>
      </c>
      <c r="L287" s="274">
        <v>79200</v>
      </c>
      <c r="M287" s="294">
        <v>0.02</v>
      </c>
      <c r="N287" s="275">
        <v>77616</v>
      </c>
      <c r="O287" s="288" t="s">
        <v>761</v>
      </c>
      <c r="P287" s="276" t="s">
        <v>760</v>
      </c>
      <c r="Q287" s="296" t="s">
        <v>1932</v>
      </c>
      <c r="R287" s="296" t="s">
        <v>1937</v>
      </c>
      <c r="S287" s="50"/>
      <c r="T287" s="50"/>
      <c r="U287" s="50"/>
      <c r="V287" s="50"/>
      <c r="W287" s="50"/>
      <c r="X287" s="50"/>
    </row>
    <row r="288" spans="1:24" hidden="1" x14ac:dyDescent="0.3">
      <c r="A288" s="272">
        <v>1789</v>
      </c>
      <c r="B288" s="535">
        <v>42928</v>
      </c>
      <c r="C288" s="284" t="s">
        <v>593</v>
      </c>
      <c r="D288" s="273" t="s">
        <v>1110</v>
      </c>
      <c r="E288" s="286" t="s">
        <v>405</v>
      </c>
      <c r="F288" s="273" t="s">
        <v>765</v>
      </c>
      <c r="G288" s="288" t="s">
        <v>764</v>
      </c>
      <c r="H288" s="273" t="s">
        <v>763</v>
      </c>
      <c r="I288" s="290" t="s">
        <v>1112</v>
      </c>
      <c r="J288" s="274">
        <v>34</v>
      </c>
      <c r="K288" s="292">
        <v>2220</v>
      </c>
      <c r="L288" s="274">
        <v>75480</v>
      </c>
      <c r="M288" s="294">
        <v>0.1</v>
      </c>
      <c r="N288" s="275">
        <v>67932</v>
      </c>
      <c r="O288" s="288" t="s">
        <v>834</v>
      </c>
      <c r="P288" s="276" t="s">
        <v>760</v>
      </c>
      <c r="Q288" s="296" t="s">
        <v>1932</v>
      </c>
      <c r="R288" s="296" t="s">
        <v>1937</v>
      </c>
      <c r="S288" s="50"/>
      <c r="T288" s="50"/>
      <c r="U288" s="50"/>
      <c r="V288" s="50"/>
      <c r="W288" s="50"/>
      <c r="X288" s="50"/>
    </row>
    <row r="289" spans="1:24" hidden="1" x14ac:dyDescent="0.3">
      <c r="A289" s="272">
        <v>1866</v>
      </c>
      <c r="B289" s="535">
        <v>42941</v>
      </c>
      <c r="C289" s="284" t="s">
        <v>593</v>
      </c>
      <c r="D289" s="273" t="s">
        <v>1002</v>
      </c>
      <c r="E289" s="286" t="s">
        <v>398</v>
      </c>
      <c r="F289" s="273" t="s">
        <v>812</v>
      </c>
      <c r="G289" s="288" t="s">
        <v>764</v>
      </c>
      <c r="H289" s="273" t="s">
        <v>772</v>
      </c>
      <c r="I289" s="290" t="s">
        <v>1001</v>
      </c>
      <c r="J289" s="274">
        <v>37</v>
      </c>
      <c r="K289" s="292">
        <v>2040</v>
      </c>
      <c r="L289" s="274">
        <v>75480</v>
      </c>
      <c r="M289" s="294">
        <v>0</v>
      </c>
      <c r="N289" s="275">
        <v>75480</v>
      </c>
      <c r="O289" s="288" t="s">
        <v>782</v>
      </c>
      <c r="P289" s="276" t="s">
        <v>760</v>
      </c>
      <c r="Q289" s="296" t="s">
        <v>1932</v>
      </c>
      <c r="R289" s="296" t="s">
        <v>1933</v>
      </c>
      <c r="S289" s="50"/>
      <c r="T289" s="50"/>
      <c r="U289" s="50"/>
      <c r="V289" s="50"/>
      <c r="W289" s="50"/>
      <c r="X289" s="50"/>
    </row>
    <row r="290" spans="1:24" hidden="1" x14ac:dyDescent="0.3">
      <c r="A290" s="272">
        <v>1991</v>
      </c>
      <c r="B290" s="535">
        <v>42960</v>
      </c>
      <c r="C290" s="284" t="s">
        <v>594</v>
      </c>
      <c r="D290" s="273" t="s">
        <v>796</v>
      </c>
      <c r="E290" s="286" t="s">
        <v>395</v>
      </c>
      <c r="F290" s="273" t="s">
        <v>790</v>
      </c>
      <c r="G290" s="288" t="s">
        <v>764</v>
      </c>
      <c r="H290" s="273" t="s">
        <v>793</v>
      </c>
      <c r="I290" s="290" t="s">
        <v>797</v>
      </c>
      <c r="J290" s="274">
        <v>22</v>
      </c>
      <c r="K290" s="292">
        <v>3360</v>
      </c>
      <c r="L290" s="274">
        <v>73920</v>
      </c>
      <c r="M290" s="294">
        <v>0.01</v>
      </c>
      <c r="N290" s="275">
        <v>73180.800000000003</v>
      </c>
      <c r="O290" s="288" t="s">
        <v>761</v>
      </c>
      <c r="P290" s="276" t="s">
        <v>787</v>
      </c>
      <c r="Q290" s="296" t="s">
        <v>1932</v>
      </c>
      <c r="R290" s="296" t="s">
        <v>1937</v>
      </c>
      <c r="S290" s="50"/>
      <c r="T290" s="50"/>
      <c r="U290" s="50"/>
      <c r="V290" s="50"/>
      <c r="W290" s="50"/>
      <c r="X290" s="50"/>
    </row>
    <row r="291" spans="1:24" hidden="1" x14ac:dyDescent="0.3">
      <c r="A291" s="272">
        <v>1843</v>
      </c>
      <c r="B291" s="535">
        <v>42937</v>
      </c>
      <c r="C291" s="284" t="s">
        <v>593</v>
      </c>
      <c r="D291" s="273" t="s">
        <v>1035</v>
      </c>
      <c r="E291" s="286" t="s">
        <v>405</v>
      </c>
      <c r="F291" s="273" t="s">
        <v>812</v>
      </c>
      <c r="G291" s="288" t="s">
        <v>764</v>
      </c>
      <c r="H291" s="273" t="s">
        <v>800</v>
      </c>
      <c r="I291" s="290" t="s">
        <v>1036</v>
      </c>
      <c r="J291" s="274">
        <v>7</v>
      </c>
      <c r="K291" s="292">
        <v>10380</v>
      </c>
      <c r="L291" s="274">
        <v>72660</v>
      </c>
      <c r="M291" s="294">
        <v>0.08</v>
      </c>
      <c r="N291" s="275">
        <v>66847.199999999997</v>
      </c>
      <c r="O291" s="288" t="s">
        <v>782</v>
      </c>
      <c r="P291" s="276" t="s">
        <v>760</v>
      </c>
      <c r="Q291" s="296" t="s">
        <v>1932</v>
      </c>
      <c r="R291" s="296" t="s">
        <v>1933</v>
      </c>
      <c r="S291" s="50"/>
      <c r="T291" s="50"/>
      <c r="U291" s="50"/>
      <c r="V291" s="50"/>
      <c r="W291" s="50"/>
      <c r="X291" s="50"/>
    </row>
    <row r="292" spans="1:24" hidden="1" x14ac:dyDescent="0.3">
      <c r="A292" s="272">
        <v>1635</v>
      </c>
      <c r="B292" s="535">
        <v>42906</v>
      </c>
      <c r="C292" s="284" t="s">
        <v>592</v>
      </c>
      <c r="D292" s="273" t="s">
        <v>1302</v>
      </c>
      <c r="E292" s="286" t="s">
        <v>395</v>
      </c>
      <c r="F292" s="273" t="s">
        <v>765</v>
      </c>
      <c r="G292" s="288" t="s">
        <v>764</v>
      </c>
      <c r="H292" s="273" t="s">
        <v>772</v>
      </c>
      <c r="I292" s="290" t="s">
        <v>1301</v>
      </c>
      <c r="J292" s="274">
        <v>32</v>
      </c>
      <c r="K292" s="292">
        <v>2100</v>
      </c>
      <c r="L292" s="274">
        <v>67200</v>
      </c>
      <c r="M292" s="294">
        <v>0.02</v>
      </c>
      <c r="N292" s="275">
        <v>65856</v>
      </c>
      <c r="O292" s="288" t="s">
        <v>775</v>
      </c>
      <c r="P292" s="276" t="s">
        <v>760</v>
      </c>
      <c r="Q292" s="296" t="s">
        <v>1935</v>
      </c>
      <c r="R292" s="296" t="s">
        <v>1937</v>
      </c>
      <c r="S292" s="50"/>
      <c r="T292" s="50"/>
      <c r="U292" s="50"/>
      <c r="V292" s="50"/>
      <c r="W292" s="50"/>
      <c r="X292" s="50"/>
    </row>
    <row r="293" spans="1:24" hidden="1" x14ac:dyDescent="0.3">
      <c r="A293" s="272">
        <v>1472</v>
      </c>
      <c r="B293" s="535">
        <v>42879</v>
      </c>
      <c r="C293" s="284" t="s">
        <v>586</v>
      </c>
      <c r="D293" s="273" t="s">
        <v>1452</v>
      </c>
      <c r="E293" s="286" t="s">
        <v>395</v>
      </c>
      <c r="F293" s="273" t="s">
        <v>812</v>
      </c>
      <c r="G293" s="288" t="s">
        <v>764</v>
      </c>
      <c r="H293" s="273" t="s">
        <v>818</v>
      </c>
      <c r="I293" s="290" t="s">
        <v>1493</v>
      </c>
      <c r="J293" s="274">
        <v>50</v>
      </c>
      <c r="K293" s="292">
        <v>1320</v>
      </c>
      <c r="L293" s="274">
        <v>66000</v>
      </c>
      <c r="M293" s="294">
        <v>7.0000000000000007E-2</v>
      </c>
      <c r="N293" s="275">
        <v>61380</v>
      </c>
      <c r="O293" s="288" t="s">
        <v>761</v>
      </c>
      <c r="P293" s="276" t="s">
        <v>841</v>
      </c>
      <c r="Q293" s="296" t="s">
        <v>1932</v>
      </c>
      <c r="R293" s="296" t="s">
        <v>1933</v>
      </c>
      <c r="S293" s="50"/>
      <c r="T293" s="50"/>
      <c r="U293" s="50"/>
      <c r="V293" s="50"/>
      <c r="W293" s="50"/>
      <c r="X293" s="50"/>
    </row>
    <row r="294" spans="1:24" hidden="1" x14ac:dyDescent="0.3">
      <c r="A294" s="272">
        <v>1874</v>
      </c>
      <c r="B294" s="535">
        <v>42941</v>
      </c>
      <c r="C294" s="284" t="s">
        <v>593</v>
      </c>
      <c r="D294" s="273" t="s">
        <v>843</v>
      </c>
      <c r="E294" s="286" t="s">
        <v>405</v>
      </c>
      <c r="F294" s="273" t="s">
        <v>765</v>
      </c>
      <c r="G294" s="288" t="s">
        <v>764</v>
      </c>
      <c r="H294" s="273" t="s">
        <v>793</v>
      </c>
      <c r="I294" s="290" t="s">
        <v>991</v>
      </c>
      <c r="J294" s="274">
        <v>35</v>
      </c>
      <c r="K294" s="292">
        <v>1860</v>
      </c>
      <c r="L294" s="274">
        <v>65100</v>
      </c>
      <c r="M294" s="294">
        <v>0.1</v>
      </c>
      <c r="N294" s="275">
        <v>58590</v>
      </c>
      <c r="O294" s="288" t="s">
        <v>788</v>
      </c>
      <c r="P294" s="276" t="s">
        <v>787</v>
      </c>
      <c r="Q294" s="296" t="s">
        <v>1936</v>
      </c>
      <c r="R294" s="296" t="s">
        <v>1937</v>
      </c>
      <c r="S294" s="50"/>
      <c r="T294" s="50"/>
      <c r="U294" s="50"/>
      <c r="V294" s="50"/>
      <c r="W294" s="50"/>
      <c r="X294" s="50"/>
    </row>
    <row r="295" spans="1:24" hidden="1" x14ac:dyDescent="0.3">
      <c r="A295" s="272">
        <v>1632</v>
      </c>
      <c r="B295" s="535">
        <v>42904</v>
      </c>
      <c r="C295" s="284" t="s">
        <v>592</v>
      </c>
      <c r="D295" s="273" t="s">
        <v>1305</v>
      </c>
      <c r="E295" s="286" t="s">
        <v>522</v>
      </c>
      <c r="F295" s="273" t="s">
        <v>790</v>
      </c>
      <c r="G295" s="288" t="s">
        <v>764</v>
      </c>
      <c r="H295" s="273" t="s">
        <v>818</v>
      </c>
      <c r="I295" s="290" t="s">
        <v>867</v>
      </c>
      <c r="J295" s="274">
        <v>48</v>
      </c>
      <c r="K295" s="292">
        <v>1320</v>
      </c>
      <c r="L295" s="274">
        <v>63360</v>
      </c>
      <c r="M295" s="294">
        <v>7.0000000000000007E-2</v>
      </c>
      <c r="N295" s="275">
        <v>58924.800000000003</v>
      </c>
      <c r="O295" s="288" t="s">
        <v>788</v>
      </c>
      <c r="P295" s="276" t="s">
        <v>827</v>
      </c>
      <c r="Q295" s="296" t="s">
        <v>1936</v>
      </c>
      <c r="R295" s="296" t="s">
        <v>1937</v>
      </c>
      <c r="S295" s="50"/>
      <c r="T295" s="50"/>
      <c r="U295" s="50"/>
      <c r="V295" s="50"/>
      <c r="W295" s="50"/>
      <c r="X295" s="50"/>
    </row>
    <row r="296" spans="1:24" hidden="1" x14ac:dyDescent="0.3">
      <c r="A296" s="272">
        <v>1703</v>
      </c>
      <c r="B296" s="535">
        <v>42916</v>
      </c>
      <c r="C296" s="284" t="s">
        <v>592</v>
      </c>
      <c r="D296" s="273" t="s">
        <v>875</v>
      </c>
      <c r="E296" s="286" t="s">
        <v>398</v>
      </c>
      <c r="F296" s="273" t="s">
        <v>790</v>
      </c>
      <c r="G296" s="288" t="s">
        <v>764</v>
      </c>
      <c r="H296" s="273" t="s">
        <v>772</v>
      </c>
      <c r="I296" s="290" t="s">
        <v>1054</v>
      </c>
      <c r="J296" s="274">
        <v>11</v>
      </c>
      <c r="K296" s="292">
        <v>5760</v>
      </c>
      <c r="L296" s="274">
        <v>63360</v>
      </c>
      <c r="M296" s="294">
        <v>0.01</v>
      </c>
      <c r="N296" s="275">
        <v>62726.400000000001</v>
      </c>
      <c r="O296" s="288" t="s">
        <v>761</v>
      </c>
      <c r="P296" s="276" t="s">
        <v>787</v>
      </c>
      <c r="Q296" s="296" t="s">
        <v>1932</v>
      </c>
      <c r="R296" s="296" t="s">
        <v>1937</v>
      </c>
      <c r="S296" s="50"/>
      <c r="T296" s="50"/>
      <c r="U296" s="50"/>
      <c r="V296" s="50"/>
      <c r="W296" s="50"/>
      <c r="X296" s="50"/>
    </row>
    <row r="297" spans="1:24" hidden="1" x14ac:dyDescent="0.3">
      <c r="A297" s="272">
        <v>1774</v>
      </c>
      <c r="B297" s="535">
        <v>42926</v>
      </c>
      <c r="C297" s="284" t="s">
        <v>593</v>
      </c>
      <c r="D297" s="273" t="s">
        <v>1136</v>
      </c>
      <c r="E297" s="286" t="s">
        <v>405</v>
      </c>
      <c r="F297" s="273" t="s">
        <v>790</v>
      </c>
      <c r="G297" s="288" t="s">
        <v>764</v>
      </c>
      <c r="H297" s="273" t="s">
        <v>772</v>
      </c>
      <c r="I297" s="290" t="s">
        <v>986</v>
      </c>
      <c r="J297" s="274">
        <v>36</v>
      </c>
      <c r="K297" s="292">
        <v>1680</v>
      </c>
      <c r="L297" s="274">
        <v>60480</v>
      </c>
      <c r="M297" s="294">
        <v>0.01</v>
      </c>
      <c r="N297" s="275">
        <v>59875.199999999997</v>
      </c>
      <c r="O297" s="288" t="s">
        <v>782</v>
      </c>
      <c r="P297" s="276" t="s">
        <v>760</v>
      </c>
      <c r="Q297" s="296" t="s">
        <v>1932</v>
      </c>
      <c r="R297" s="296" t="s">
        <v>1937</v>
      </c>
      <c r="S297" s="50"/>
      <c r="T297" s="50"/>
      <c r="U297" s="50"/>
      <c r="V297" s="50"/>
      <c r="W297" s="50"/>
      <c r="X297" s="50"/>
    </row>
    <row r="298" spans="1:24" hidden="1" x14ac:dyDescent="0.3">
      <c r="A298" s="272">
        <v>1679</v>
      </c>
      <c r="B298" s="535">
        <v>42913</v>
      </c>
      <c r="C298" s="284" t="s">
        <v>592</v>
      </c>
      <c r="D298" s="273" t="s">
        <v>1249</v>
      </c>
      <c r="E298" s="286" t="s">
        <v>398</v>
      </c>
      <c r="F298" s="273" t="s">
        <v>765</v>
      </c>
      <c r="G298" s="288" t="s">
        <v>764</v>
      </c>
      <c r="H298" s="273" t="s">
        <v>811</v>
      </c>
      <c r="I298" s="290" t="s">
        <v>1248</v>
      </c>
      <c r="J298" s="274">
        <v>25</v>
      </c>
      <c r="K298" s="292">
        <v>2400</v>
      </c>
      <c r="L298" s="274">
        <v>60000</v>
      </c>
      <c r="M298" s="294">
        <v>0.1</v>
      </c>
      <c r="N298" s="275">
        <v>54000</v>
      </c>
      <c r="O298" s="288" t="s">
        <v>834</v>
      </c>
      <c r="P298" s="276" t="s">
        <v>827</v>
      </c>
      <c r="Q298" s="296" t="s">
        <v>1932</v>
      </c>
      <c r="R298" s="296" t="s">
        <v>1937</v>
      </c>
      <c r="S298" s="50"/>
      <c r="T298" s="50"/>
      <c r="U298" s="50"/>
      <c r="V298" s="50"/>
      <c r="W298" s="50"/>
      <c r="X298" s="50"/>
    </row>
    <row r="299" spans="1:24" hidden="1" x14ac:dyDescent="0.3">
      <c r="A299" s="272">
        <v>1821</v>
      </c>
      <c r="B299" s="535">
        <v>42933</v>
      </c>
      <c r="C299" s="284" t="s">
        <v>593</v>
      </c>
      <c r="D299" s="273" t="s">
        <v>1070</v>
      </c>
      <c r="E299" s="286" t="s">
        <v>398</v>
      </c>
      <c r="F299" s="273" t="s">
        <v>790</v>
      </c>
      <c r="G299" s="288" t="s">
        <v>764</v>
      </c>
      <c r="H299" s="273" t="s">
        <v>793</v>
      </c>
      <c r="I299" s="290" t="s">
        <v>1071</v>
      </c>
      <c r="J299" s="274">
        <v>50</v>
      </c>
      <c r="K299" s="292">
        <v>1200</v>
      </c>
      <c r="L299" s="274">
        <v>60000</v>
      </c>
      <c r="M299" s="294">
        <v>0</v>
      </c>
      <c r="N299" s="275">
        <v>60000</v>
      </c>
      <c r="O299" s="288" t="s">
        <v>834</v>
      </c>
      <c r="P299" s="276" t="s">
        <v>760</v>
      </c>
      <c r="Q299" s="296" t="s">
        <v>1932</v>
      </c>
      <c r="R299" s="296" t="s">
        <v>1937</v>
      </c>
      <c r="S299" s="50"/>
      <c r="T299" s="50"/>
      <c r="U299" s="50"/>
      <c r="V299" s="50"/>
      <c r="W299" s="50"/>
      <c r="X299" s="50"/>
    </row>
    <row r="300" spans="1:24" hidden="1" x14ac:dyDescent="0.3">
      <c r="A300" s="272">
        <v>1862</v>
      </c>
      <c r="B300" s="535">
        <v>42940</v>
      </c>
      <c r="C300" s="284" t="s">
        <v>593</v>
      </c>
      <c r="D300" s="273" t="s">
        <v>1008</v>
      </c>
      <c r="E300" s="286" t="s">
        <v>398</v>
      </c>
      <c r="F300" s="273" t="s">
        <v>790</v>
      </c>
      <c r="G300" s="288" t="s">
        <v>764</v>
      </c>
      <c r="H300" s="273" t="s">
        <v>800</v>
      </c>
      <c r="I300" s="290" t="s">
        <v>1007</v>
      </c>
      <c r="J300" s="274">
        <v>6</v>
      </c>
      <c r="K300" s="292">
        <v>9960</v>
      </c>
      <c r="L300" s="274">
        <v>59760</v>
      </c>
      <c r="M300" s="294">
        <v>0.04</v>
      </c>
      <c r="N300" s="275">
        <v>57369.599999999999</v>
      </c>
      <c r="O300" s="288" t="s">
        <v>788</v>
      </c>
      <c r="P300" s="276" t="s">
        <v>760</v>
      </c>
      <c r="Q300" s="296" t="s">
        <v>1936</v>
      </c>
      <c r="R300" s="296" t="s">
        <v>1937</v>
      </c>
      <c r="S300" s="50"/>
      <c r="T300" s="50"/>
      <c r="U300" s="50"/>
      <c r="V300" s="50"/>
      <c r="W300" s="50"/>
      <c r="X300" s="50"/>
    </row>
    <row r="301" spans="1:24" hidden="1" x14ac:dyDescent="0.3">
      <c r="A301" s="272">
        <v>1226</v>
      </c>
      <c r="B301" s="535">
        <v>42836</v>
      </c>
      <c r="C301" s="284" t="s">
        <v>591</v>
      </c>
      <c r="D301" s="273" t="s">
        <v>1719</v>
      </c>
      <c r="E301" s="286" t="s">
        <v>405</v>
      </c>
      <c r="F301" s="273" t="s">
        <v>790</v>
      </c>
      <c r="G301" s="288" t="s">
        <v>764</v>
      </c>
      <c r="H301" s="273" t="s">
        <v>800</v>
      </c>
      <c r="I301" s="290" t="s">
        <v>1553</v>
      </c>
      <c r="J301" s="274">
        <v>31</v>
      </c>
      <c r="K301" s="292">
        <v>1920</v>
      </c>
      <c r="L301" s="274">
        <v>59520</v>
      </c>
      <c r="M301" s="294">
        <v>0.03</v>
      </c>
      <c r="N301" s="275">
        <v>57734.400000000001</v>
      </c>
      <c r="O301" s="288" t="s">
        <v>834</v>
      </c>
      <c r="P301" s="276" t="s">
        <v>798</v>
      </c>
      <c r="Q301" s="296" t="s">
        <v>1932</v>
      </c>
      <c r="R301" s="296" t="s">
        <v>1937</v>
      </c>
      <c r="S301" s="50"/>
      <c r="T301" s="50"/>
      <c r="U301" s="50"/>
      <c r="V301" s="50"/>
      <c r="W301" s="50"/>
      <c r="X301" s="50"/>
    </row>
    <row r="302" spans="1:24" hidden="1" x14ac:dyDescent="0.3">
      <c r="A302" s="272">
        <v>1833</v>
      </c>
      <c r="B302" s="535">
        <v>42935</v>
      </c>
      <c r="C302" s="284" t="s">
        <v>593</v>
      </c>
      <c r="D302" s="273" t="s">
        <v>1053</v>
      </c>
      <c r="E302" s="286" t="s">
        <v>395</v>
      </c>
      <c r="F302" s="273" t="s">
        <v>765</v>
      </c>
      <c r="G302" s="288" t="s">
        <v>764</v>
      </c>
      <c r="H302" s="273" t="s">
        <v>772</v>
      </c>
      <c r="I302" s="290" t="s">
        <v>1052</v>
      </c>
      <c r="J302" s="274">
        <v>47</v>
      </c>
      <c r="K302" s="292">
        <v>1260</v>
      </c>
      <c r="L302" s="274">
        <v>59220</v>
      </c>
      <c r="M302" s="294">
        <v>0.02</v>
      </c>
      <c r="N302" s="275">
        <v>58035.6</v>
      </c>
      <c r="O302" s="288" t="s">
        <v>834</v>
      </c>
      <c r="P302" s="276" t="s">
        <v>760</v>
      </c>
      <c r="Q302" s="296" t="s">
        <v>1932</v>
      </c>
      <c r="R302" s="296" t="s">
        <v>1937</v>
      </c>
      <c r="S302" s="50"/>
      <c r="T302" s="50"/>
      <c r="U302" s="50"/>
      <c r="V302" s="50"/>
      <c r="W302" s="50"/>
      <c r="X302" s="50"/>
    </row>
    <row r="303" spans="1:24" hidden="1" x14ac:dyDescent="0.3">
      <c r="A303" s="272">
        <v>1641</v>
      </c>
      <c r="B303" s="535">
        <v>42908</v>
      </c>
      <c r="C303" s="284" t="s">
        <v>592</v>
      </c>
      <c r="D303" s="273" t="s">
        <v>1294</v>
      </c>
      <c r="E303" s="286" t="s">
        <v>405</v>
      </c>
      <c r="F303" s="273" t="s">
        <v>812</v>
      </c>
      <c r="G303" s="288" t="s">
        <v>764</v>
      </c>
      <c r="H303" s="273" t="s">
        <v>793</v>
      </c>
      <c r="I303" s="290" t="s">
        <v>1293</v>
      </c>
      <c r="J303" s="274">
        <v>20</v>
      </c>
      <c r="K303" s="292">
        <v>2940</v>
      </c>
      <c r="L303" s="274">
        <v>58800</v>
      </c>
      <c r="M303" s="294">
        <v>0.06</v>
      </c>
      <c r="N303" s="275">
        <v>55272</v>
      </c>
      <c r="O303" s="288" t="s">
        <v>788</v>
      </c>
      <c r="P303" s="276" t="s">
        <v>774</v>
      </c>
      <c r="Q303" s="296" t="s">
        <v>1936</v>
      </c>
      <c r="R303" s="296" t="s">
        <v>1933</v>
      </c>
      <c r="S303" s="50"/>
      <c r="T303" s="50"/>
      <c r="U303" s="50"/>
      <c r="V303" s="50"/>
      <c r="W303" s="50"/>
      <c r="X303" s="50"/>
    </row>
    <row r="304" spans="1:24" hidden="1" x14ac:dyDescent="0.3">
      <c r="A304" s="272">
        <v>1177</v>
      </c>
      <c r="B304" s="535">
        <v>42826</v>
      </c>
      <c r="C304" s="284" t="s">
        <v>591</v>
      </c>
      <c r="D304" s="273" t="s">
        <v>1673</v>
      </c>
      <c r="E304" s="286" t="s">
        <v>395</v>
      </c>
      <c r="F304" s="273" t="s">
        <v>812</v>
      </c>
      <c r="G304" s="288" t="s">
        <v>764</v>
      </c>
      <c r="H304" s="273" t="s">
        <v>772</v>
      </c>
      <c r="I304" s="290" t="s">
        <v>1301</v>
      </c>
      <c r="J304" s="274">
        <v>27</v>
      </c>
      <c r="K304" s="292">
        <v>2100</v>
      </c>
      <c r="L304" s="274">
        <v>56700</v>
      </c>
      <c r="M304" s="294">
        <v>0.1</v>
      </c>
      <c r="N304" s="275">
        <v>51030</v>
      </c>
      <c r="O304" s="288" t="s">
        <v>775</v>
      </c>
      <c r="P304" s="276" t="s">
        <v>760</v>
      </c>
      <c r="Q304" s="296" t="s">
        <v>1935</v>
      </c>
      <c r="R304" s="296" t="s">
        <v>1933</v>
      </c>
      <c r="S304" s="50"/>
      <c r="T304" s="50"/>
      <c r="U304" s="50"/>
      <c r="V304" s="50"/>
      <c r="W304" s="50"/>
      <c r="X304" s="50"/>
    </row>
    <row r="305" spans="1:24" hidden="1" x14ac:dyDescent="0.3">
      <c r="A305" s="272">
        <v>1974</v>
      </c>
      <c r="B305" s="535">
        <v>42958</v>
      </c>
      <c r="C305" s="284" t="s">
        <v>594</v>
      </c>
      <c r="D305" s="273" t="s">
        <v>836</v>
      </c>
      <c r="E305" s="286" t="s">
        <v>395</v>
      </c>
      <c r="F305" s="273" t="s">
        <v>812</v>
      </c>
      <c r="G305" s="288" t="s">
        <v>764</v>
      </c>
      <c r="H305" s="273" t="s">
        <v>793</v>
      </c>
      <c r="I305" s="290" t="s">
        <v>835</v>
      </c>
      <c r="J305" s="274">
        <v>23</v>
      </c>
      <c r="K305" s="292">
        <v>2460</v>
      </c>
      <c r="L305" s="274">
        <v>56580</v>
      </c>
      <c r="M305" s="294">
        <v>0.1</v>
      </c>
      <c r="N305" s="275">
        <v>50922</v>
      </c>
      <c r="O305" s="288" t="s">
        <v>834</v>
      </c>
      <c r="P305" s="276" t="s">
        <v>760</v>
      </c>
      <c r="Q305" s="296" t="s">
        <v>1932</v>
      </c>
      <c r="R305" s="296" t="s">
        <v>1933</v>
      </c>
      <c r="S305" s="50"/>
      <c r="T305" s="50"/>
      <c r="U305" s="50"/>
      <c r="V305" s="50"/>
      <c r="W305" s="50"/>
      <c r="X305" s="50"/>
    </row>
    <row r="306" spans="1:24" hidden="1" x14ac:dyDescent="0.3">
      <c r="A306" s="272">
        <v>1186</v>
      </c>
      <c r="B306" s="535">
        <v>42829</v>
      </c>
      <c r="C306" s="284" t="s">
        <v>591</v>
      </c>
      <c r="D306" s="273" t="s">
        <v>1757</v>
      </c>
      <c r="E306" s="286" t="s">
        <v>398</v>
      </c>
      <c r="F306" s="273" t="s">
        <v>790</v>
      </c>
      <c r="G306" s="288" t="s">
        <v>764</v>
      </c>
      <c r="H306" s="273" t="s">
        <v>793</v>
      </c>
      <c r="I306" s="290" t="s">
        <v>1756</v>
      </c>
      <c r="J306" s="274">
        <v>47</v>
      </c>
      <c r="K306" s="292">
        <v>1200</v>
      </c>
      <c r="L306" s="274">
        <v>56400</v>
      </c>
      <c r="M306" s="294">
        <v>0</v>
      </c>
      <c r="N306" s="275">
        <v>56400</v>
      </c>
      <c r="O306" s="288" t="s">
        <v>782</v>
      </c>
      <c r="P306" s="276" t="s">
        <v>767</v>
      </c>
      <c r="Q306" s="296" t="s">
        <v>1932</v>
      </c>
      <c r="R306" s="296" t="s">
        <v>1937</v>
      </c>
      <c r="S306" s="50"/>
      <c r="T306" s="50"/>
      <c r="U306" s="50"/>
      <c r="V306" s="50"/>
      <c r="W306" s="50"/>
      <c r="X306" s="50"/>
    </row>
    <row r="307" spans="1:24" hidden="1" x14ac:dyDescent="0.3">
      <c r="A307" s="272">
        <v>1138</v>
      </c>
      <c r="B307" s="535">
        <v>42818</v>
      </c>
      <c r="C307" s="284" t="s">
        <v>590</v>
      </c>
      <c r="D307" s="273" t="s">
        <v>1799</v>
      </c>
      <c r="E307" s="286" t="s">
        <v>395</v>
      </c>
      <c r="F307" s="273" t="s">
        <v>778</v>
      </c>
      <c r="G307" s="288" t="s">
        <v>764</v>
      </c>
      <c r="H307" s="273" t="s">
        <v>793</v>
      </c>
      <c r="I307" s="290" t="s">
        <v>828</v>
      </c>
      <c r="J307" s="274">
        <v>48</v>
      </c>
      <c r="K307" s="292">
        <v>1140</v>
      </c>
      <c r="L307" s="274">
        <v>54720</v>
      </c>
      <c r="M307" s="294">
        <v>7.0000000000000007E-2</v>
      </c>
      <c r="N307" s="275">
        <v>50889.599999999999</v>
      </c>
      <c r="O307" s="288" t="s">
        <v>782</v>
      </c>
      <c r="P307" s="276" t="s">
        <v>798</v>
      </c>
      <c r="Q307" s="296" t="s">
        <v>1932</v>
      </c>
      <c r="R307" s="296" t="s">
        <v>1933</v>
      </c>
      <c r="S307" s="50"/>
      <c r="T307" s="50"/>
      <c r="U307" s="50"/>
      <c r="V307" s="50"/>
      <c r="W307" s="50"/>
      <c r="X307" s="50"/>
    </row>
    <row r="308" spans="1:24" hidden="1" x14ac:dyDescent="0.3">
      <c r="A308" s="272">
        <v>1607</v>
      </c>
      <c r="B308" s="535">
        <v>42900</v>
      </c>
      <c r="C308" s="284" t="s">
        <v>592</v>
      </c>
      <c r="D308" s="273" t="s">
        <v>1336</v>
      </c>
      <c r="E308" s="286" t="s">
        <v>395</v>
      </c>
      <c r="F308" s="273" t="s">
        <v>778</v>
      </c>
      <c r="G308" s="288" t="s">
        <v>764</v>
      </c>
      <c r="H308" s="273" t="s">
        <v>818</v>
      </c>
      <c r="I308" s="290" t="s">
        <v>1335</v>
      </c>
      <c r="J308" s="274">
        <v>4</v>
      </c>
      <c r="K308" s="292">
        <v>13560</v>
      </c>
      <c r="L308" s="274">
        <v>54240</v>
      </c>
      <c r="M308" s="294">
        <v>7.0000000000000007E-2</v>
      </c>
      <c r="N308" s="275">
        <v>50443.199999999997</v>
      </c>
      <c r="O308" s="288" t="s">
        <v>788</v>
      </c>
      <c r="P308" s="276" t="s">
        <v>798</v>
      </c>
      <c r="Q308" s="296" t="s">
        <v>1936</v>
      </c>
      <c r="R308" s="296" t="s">
        <v>1933</v>
      </c>
      <c r="S308" s="50"/>
      <c r="T308" s="50"/>
      <c r="U308" s="50"/>
      <c r="V308" s="50"/>
      <c r="W308" s="50"/>
      <c r="X308" s="50"/>
    </row>
    <row r="309" spans="1:24" hidden="1" x14ac:dyDescent="0.3">
      <c r="A309" s="272">
        <v>1396</v>
      </c>
      <c r="B309" s="535">
        <v>42866</v>
      </c>
      <c r="C309" s="284" t="s">
        <v>586</v>
      </c>
      <c r="D309" s="273" t="s">
        <v>1103</v>
      </c>
      <c r="E309" s="286" t="s">
        <v>395</v>
      </c>
      <c r="F309" s="273" t="s">
        <v>778</v>
      </c>
      <c r="G309" s="288" t="s">
        <v>764</v>
      </c>
      <c r="H309" s="273" t="s">
        <v>793</v>
      </c>
      <c r="I309" s="290" t="s">
        <v>1568</v>
      </c>
      <c r="J309" s="274">
        <v>39</v>
      </c>
      <c r="K309" s="292">
        <v>1380</v>
      </c>
      <c r="L309" s="274">
        <v>53820</v>
      </c>
      <c r="M309" s="294">
        <v>0.05</v>
      </c>
      <c r="N309" s="275">
        <v>51129</v>
      </c>
      <c r="O309" s="288" t="s">
        <v>761</v>
      </c>
      <c r="P309" s="276" t="s">
        <v>760</v>
      </c>
      <c r="Q309" s="296" t="s">
        <v>1932</v>
      </c>
      <c r="R309" s="296" t="s">
        <v>1933</v>
      </c>
      <c r="S309" s="50"/>
      <c r="T309" s="50"/>
      <c r="U309" s="50"/>
      <c r="V309" s="50"/>
      <c r="W309" s="50"/>
      <c r="X309" s="50"/>
    </row>
    <row r="310" spans="1:24" hidden="1" x14ac:dyDescent="0.3">
      <c r="A310" s="272">
        <v>1355</v>
      </c>
      <c r="B310" s="535">
        <v>42859</v>
      </c>
      <c r="C310" s="284" t="s">
        <v>586</v>
      </c>
      <c r="D310" s="273" t="s">
        <v>1605</v>
      </c>
      <c r="E310" s="286" t="s">
        <v>398</v>
      </c>
      <c r="F310" s="273" t="s">
        <v>765</v>
      </c>
      <c r="G310" s="288" t="s">
        <v>764</v>
      </c>
      <c r="H310" s="273" t="s">
        <v>763</v>
      </c>
      <c r="I310" s="290" t="s">
        <v>1604</v>
      </c>
      <c r="J310" s="274">
        <v>34</v>
      </c>
      <c r="K310" s="292">
        <v>1560</v>
      </c>
      <c r="L310" s="274">
        <v>53040</v>
      </c>
      <c r="M310" s="294">
        <v>0.09</v>
      </c>
      <c r="N310" s="275">
        <v>48266.400000000001</v>
      </c>
      <c r="O310" s="288" t="s">
        <v>782</v>
      </c>
      <c r="P310" s="276" t="s">
        <v>774</v>
      </c>
      <c r="Q310" s="296" t="s">
        <v>1932</v>
      </c>
      <c r="R310" s="296" t="s">
        <v>1937</v>
      </c>
      <c r="S310" s="50"/>
      <c r="T310" s="50"/>
      <c r="U310" s="50"/>
      <c r="V310" s="50"/>
      <c r="W310" s="50"/>
      <c r="X310" s="50"/>
    </row>
    <row r="311" spans="1:24" hidden="1" x14ac:dyDescent="0.3">
      <c r="A311" s="272">
        <v>1591</v>
      </c>
      <c r="B311" s="535">
        <v>42899</v>
      </c>
      <c r="C311" s="284" t="s">
        <v>592</v>
      </c>
      <c r="D311" s="273" t="s">
        <v>1356</v>
      </c>
      <c r="E311" s="286" t="s">
        <v>522</v>
      </c>
      <c r="F311" s="273" t="s">
        <v>765</v>
      </c>
      <c r="G311" s="288" t="s">
        <v>764</v>
      </c>
      <c r="H311" s="273" t="s">
        <v>800</v>
      </c>
      <c r="I311" s="290" t="s">
        <v>1357</v>
      </c>
      <c r="J311" s="274">
        <v>46</v>
      </c>
      <c r="K311" s="292">
        <v>1140</v>
      </c>
      <c r="L311" s="274">
        <v>52440</v>
      </c>
      <c r="M311" s="294">
        <v>0.05</v>
      </c>
      <c r="N311" s="275">
        <v>49818</v>
      </c>
      <c r="O311" s="288" t="s">
        <v>834</v>
      </c>
      <c r="P311" s="276" t="s">
        <v>798</v>
      </c>
      <c r="Q311" s="296" t="s">
        <v>1932</v>
      </c>
      <c r="R311" s="296" t="s">
        <v>1937</v>
      </c>
      <c r="S311" s="50"/>
      <c r="T311" s="50"/>
      <c r="U311" s="50"/>
      <c r="V311" s="50"/>
      <c r="W311" s="50"/>
      <c r="X311" s="50"/>
    </row>
    <row r="312" spans="1:24" hidden="1" x14ac:dyDescent="0.3">
      <c r="A312" s="272">
        <v>1522</v>
      </c>
      <c r="B312" s="535">
        <v>42886</v>
      </c>
      <c r="C312" s="284" t="s">
        <v>586</v>
      </c>
      <c r="D312" s="273" t="s">
        <v>1437</v>
      </c>
      <c r="E312" s="286" t="s">
        <v>522</v>
      </c>
      <c r="F312" s="273" t="s">
        <v>778</v>
      </c>
      <c r="G312" s="288" t="s">
        <v>764</v>
      </c>
      <c r="H312" s="273" t="s">
        <v>772</v>
      </c>
      <c r="I312" s="290" t="s">
        <v>1436</v>
      </c>
      <c r="J312" s="274">
        <v>4</v>
      </c>
      <c r="K312" s="292">
        <v>12660</v>
      </c>
      <c r="L312" s="274">
        <v>50640</v>
      </c>
      <c r="M312" s="294">
        <v>0.05</v>
      </c>
      <c r="N312" s="275">
        <v>48108</v>
      </c>
      <c r="O312" s="288" t="s">
        <v>834</v>
      </c>
      <c r="P312" s="276" t="s">
        <v>798</v>
      </c>
      <c r="Q312" s="296" t="s">
        <v>1932</v>
      </c>
      <c r="R312" s="296" t="s">
        <v>1933</v>
      </c>
      <c r="S312" s="50"/>
      <c r="T312" s="50"/>
      <c r="U312" s="50"/>
      <c r="V312" s="50"/>
      <c r="W312" s="50"/>
      <c r="X312" s="50"/>
    </row>
    <row r="313" spans="1:24" hidden="1" x14ac:dyDescent="0.3">
      <c r="A313" s="272">
        <v>1544</v>
      </c>
      <c r="B313" s="535">
        <v>42891</v>
      </c>
      <c r="C313" s="284" t="s">
        <v>592</v>
      </c>
      <c r="D313" s="273" t="s">
        <v>1412</v>
      </c>
      <c r="E313" s="286" t="s">
        <v>395</v>
      </c>
      <c r="F313" s="273" t="s">
        <v>812</v>
      </c>
      <c r="G313" s="288" t="s">
        <v>764</v>
      </c>
      <c r="H313" s="273" t="s">
        <v>800</v>
      </c>
      <c r="I313" s="290" t="s">
        <v>1411</v>
      </c>
      <c r="J313" s="274">
        <v>24</v>
      </c>
      <c r="K313" s="292">
        <v>2100</v>
      </c>
      <c r="L313" s="274">
        <v>50400</v>
      </c>
      <c r="M313" s="294">
        <v>0.1</v>
      </c>
      <c r="N313" s="275">
        <v>45360</v>
      </c>
      <c r="O313" s="288" t="s">
        <v>788</v>
      </c>
      <c r="P313" s="276" t="s">
        <v>760</v>
      </c>
      <c r="Q313" s="296" t="s">
        <v>1936</v>
      </c>
      <c r="R313" s="296" t="s">
        <v>1933</v>
      </c>
      <c r="S313" s="50"/>
      <c r="T313" s="50"/>
      <c r="U313" s="50"/>
      <c r="V313" s="50"/>
      <c r="W313" s="50"/>
      <c r="X313" s="50"/>
    </row>
    <row r="314" spans="1:24" hidden="1" x14ac:dyDescent="0.3">
      <c r="A314" s="272">
        <v>1820</v>
      </c>
      <c r="B314" s="535">
        <v>42933</v>
      </c>
      <c r="C314" s="284" t="s">
        <v>593</v>
      </c>
      <c r="D314" s="273" t="s">
        <v>1070</v>
      </c>
      <c r="E314" s="286" t="s">
        <v>398</v>
      </c>
      <c r="F314" s="273" t="s">
        <v>790</v>
      </c>
      <c r="G314" s="288" t="s">
        <v>764</v>
      </c>
      <c r="H314" s="273" t="s">
        <v>800</v>
      </c>
      <c r="I314" s="290" t="s">
        <v>1072</v>
      </c>
      <c r="J314" s="274">
        <v>22</v>
      </c>
      <c r="K314" s="292">
        <v>2280</v>
      </c>
      <c r="L314" s="274">
        <v>50160</v>
      </c>
      <c r="M314" s="294">
        <v>7.0000000000000007E-2</v>
      </c>
      <c r="N314" s="275">
        <v>46648.800000000003</v>
      </c>
      <c r="O314" s="288" t="s">
        <v>834</v>
      </c>
      <c r="P314" s="276" t="s">
        <v>760</v>
      </c>
      <c r="Q314" s="296" t="s">
        <v>1932</v>
      </c>
      <c r="R314" s="296" t="s">
        <v>1937</v>
      </c>
      <c r="S314" s="50"/>
      <c r="T314" s="50"/>
      <c r="U314" s="50"/>
      <c r="V314" s="50"/>
      <c r="W314" s="50"/>
      <c r="X314" s="50"/>
    </row>
    <row r="315" spans="1:24" hidden="1" x14ac:dyDescent="0.3">
      <c r="A315" s="272">
        <v>1093</v>
      </c>
      <c r="B315" s="535">
        <v>42810</v>
      </c>
      <c r="C315" s="284" t="s">
        <v>590</v>
      </c>
      <c r="D315" s="273" t="s">
        <v>875</v>
      </c>
      <c r="E315" s="286" t="s">
        <v>398</v>
      </c>
      <c r="F315" s="273" t="s">
        <v>790</v>
      </c>
      <c r="G315" s="288" t="s">
        <v>764</v>
      </c>
      <c r="H315" s="273" t="s">
        <v>793</v>
      </c>
      <c r="I315" s="290" t="s">
        <v>1056</v>
      </c>
      <c r="J315" s="274">
        <v>43</v>
      </c>
      <c r="K315" s="292">
        <v>1140</v>
      </c>
      <c r="L315" s="274">
        <v>49020</v>
      </c>
      <c r="M315" s="294">
        <v>0.05</v>
      </c>
      <c r="N315" s="275">
        <v>46569</v>
      </c>
      <c r="O315" s="288" t="s">
        <v>788</v>
      </c>
      <c r="P315" s="276" t="s">
        <v>798</v>
      </c>
      <c r="Q315" s="296" t="s">
        <v>1936</v>
      </c>
      <c r="R315" s="296" t="s">
        <v>1937</v>
      </c>
      <c r="S315" s="50"/>
      <c r="T315" s="50"/>
      <c r="U315" s="50"/>
      <c r="V315" s="50"/>
      <c r="W315" s="50"/>
      <c r="X315" s="50"/>
    </row>
    <row r="316" spans="1:24" hidden="1" x14ac:dyDescent="0.3">
      <c r="A316" s="272">
        <v>1626</v>
      </c>
      <c r="B316" s="535">
        <v>42903</v>
      </c>
      <c r="C316" s="284" t="s">
        <v>592</v>
      </c>
      <c r="D316" s="273" t="s">
        <v>1313</v>
      </c>
      <c r="E316" s="286" t="s">
        <v>395</v>
      </c>
      <c r="F316" s="273" t="s">
        <v>765</v>
      </c>
      <c r="G316" s="288" t="s">
        <v>764</v>
      </c>
      <c r="H316" s="273" t="s">
        <v>800</v>
      </c>
      <c r="I316" s="290" t="s">
        <v>1312</v>
      </c>
      <c r="J316" s="274">
        <v>42</v>
      </c>
      <c r="K316" s="292">
        <v>1140</v>
      </c>
      <c r="L316" s="274">
        <v>47880</v>
      </c>
      <c r="M316" s="294">
        <v>0.03</v>
      </c>
      <c r="N316" s="275">
        <v>46443.6</v>
      </c>
      <c r="O316" s="288" t="s">
        <v>761</v>
      </c>
      <c r="P316" s="276" t="s">
        <v>798</v>
      </c>
      <c r="Q316" s="296" t="s">
        <v>1932</v>
      </c>
      <c r="R316" s="296" t="s">
        <v>1937</v>
      </c>
      <c r="S316" s="50"/>
      <c r="T316" s="50"/>
      <c r="U316" s="50"/>
      <c r="V316" s="50"/>
      <c r="W316" s="50"/>
      <c r="X316" s="50"/>
    </row>
    <row r="317" spans="1:24" hidden="1" x14ac:dyDescent="0.3">
      <c r="A317" s="272">
        <v>1830</v>
      </c>
      <c r="B317" s="535">
        <v>42934</v>
      </c>
      <c r="C317" s="284" t="s">
        <v>593</v>
      </c>
      <c r="D317" s="273" t="s">
        <v>1057</v>
      </c>
      <c r="E317" s="286" t="s">
        <v>395</v>
      </c>
      <c r="F317" s="273" t="s">
        <v>790</v>
      </c>
      <c r="G317" s="288" t="s">
        <v>764</v>
      </c>
      <c r="H317" s="273" t="s">
        <v>793</v>
      </c>
      <c r="I317" s="290" t="s">
        <v>1056</v>
      </c>
      <c r="J317" s="274">
        <v>42</v>
      </c>
      <c r="K317" s="292">
        <v>1140</v>
      </c>
      <c r="L317" s="274">
        <v>47880</v>
      </c>
      <c r="M317" s="294">
        <v>0.01</v>
      </c>
      <c r="N317" s="275">
        <v>47401.2</v>
      </c>
      <c r="O317" s="288" t="s">
        <v>782</v>
      </c>
      <c r="P317" s="276" t="s">
        <v>760</v>
      </c>
      <c r="Q317" s="296" t="s">
        <v>1932</v>
      </c>
      <c r="R317" s="296" t="s">
        <v>1937</v>
      </c>
      <c r="S317" s="50"/>
      <c r="T317" s="50"/>
      <c r="U317" s="50"/>
      <c r="V317" s="50"/>
      <c r="W317" s="50"/>
      <c r="X317" s="50"/>
    </row>
    <row r="318" spans="1:24" hidden="1" x14ac:dyDescent="0.3">
      <c r="A318" s="272">
        <v>1012</v>
      </c>
      <c r="B318" s="535">
        <v>42797</v>
      </c>
      <c r="C318" s="284" t="s">
        <v>590</v>
      </c>
      <c r="D318" s="273" t="s">
        <v>1201</v>
      </c>
      <c r="E318" s="286" t="s">
        <v>395</v>
      </c>
      <c r="F318" s="273" t="s">
        <v>778</v>
      </c>
      <c r="G318" s="288" t="s">
        <v>764</v>
      </c>
      <c r="H318" s="273" t="s">
        <v>811</v>
      </c>
      <c r="I318" s="290" t="s">
        <v>1883</v>
      </c>
      <c r="J318" s="274">
        <v>49</v>
      </c>
      <c r="K318" s="292">
        <v>960</v>
      </c>
      <c r="L318" s="274">
        <v>47040</v>
      </c>
      <c r="M318" s="294">
        <v>0.1</v>
      </c>
      <c r="N318" s="275">
        <v>42336</v>
      </c>
      <c r="O318" s="288" t="s">
        <v>788</v>
      </c>
      <c r="P318" s="276" t="s">
        <v>798</v>
      </c>
      <c r="Q318" s="296" t="s">
        <v>1936</v>
      </c>
      <c r="R318" s="296" t="s">
        <v>1933</v>
      </c>
      <c r="S318" s="50"/>
      <c r="T318" s="50"/>
      <c r="U318" s="50"/>
      <c r="V318" s="50"/>
      <c r="W318" s="50"/>
      <c r="X318" s="50"/>
    </row>
    <row r="319" spans="1:24" hidden="1" x14ac:dyDescent="0.3">
      <c r="A319" s="272">
        <v>1502</v>
      </c>
      <c r="B319" s="535">
        <v>42883</v>
      </c>
      <c r="C319" s="284" t="s">
        <v>586</v>
      </c>
      <c r="D319" s="273" t="s">
        <v>1459</v>
      </c>
      <c r="E319" s="286" t="s">
        <v>395</v>
      </c>
      <c r="F319" s="273" t="s">
        <v>765</v>
      </c>
      <c r="G319" s="288" t="s">
        <v>764</v>
      </c>
      <c r="H319" s="273" t="s">
        <v>800</v>
      </c>
      <c r="I319" s="290" t="s">
        <v>1312</v>
      </c>
      <c r="J319" s="274">
        <v>41</v>
      </c>
      <c r="K319" s="292">
        <v>1140</v>
      </c>
      <c r="L319" s="274">
        <v>46740</v>
      </c>
      <c r="M319" s="294">
        <v>0</v>
      </c>
      <c r="N319" s="275">
        <v>46740</v>
      </c>
      <c r="O319" s="288" t="s">
        <v>761</v>
      </c>
      <c r="P319" s="276" t="s">
        <v>787</v>
      </c>
      <c r="Q319" s="296" t="s">
        <v>1932</v>
      </c>
      <c r="R319" s="296" t="s">
        <v>1937</v>
      </c>
      <c r="S319" s="50"/>
      <c r="T319" s="50"/>
      <c r="U319" s="50"/>
      <c r="V319" s="50"/>
      <c r="W319" s="50"/>
      <c r="X319" s="50"/>
    </row>
    <row r="320" spans="1:24" hidden="1" x14ac:dyDescent="0.3">
      <c r="A320" s="272">
        <v>1712</v>
      </c>
      <c r="B320" s="535">
        <v>42918</v>
      </c>
      <c r="C320" s="284" t="s">
        <v>593</v>
      </c>
      <c r="D320" s="273" t="s">
        <v>1208</v>
      </c>
      <c r="E320" s="286" t="s">
        <v>395</v>
      </c>
      <c r="F320" s="273" t="s">
        <v>812</v>
      </c>
      <c r="G320" s="288" t="s">
        <v>764</v>
      </c>
      <c r="H320" s="273" t="s">
        <v>772</v>
      </c>
      <c r="I320" s="290" t="s">
        <v>1207</v>
      </c>
      <c r="J320" s="274">
        <v>47</v>
      </c>
      <c r="K320" s="292">
        <v>960</v>
      </c>
      <c r="L320" s="274">
        <v>45120</v>
      </c>
      <c r="M320" s="294">
        <v>0</v>
      </c>
      <c r="N320" s="275">
        <v>45120</v>
      </c>
      <c r="O320" s="288" t="s">
        <v>782</v>
      </c>
      <c r="P320" s="276" t="s">
        <v>760</v>
      </c>
      <c r="Q320" s="296" t="s">
        <v>1932</v>
      </c>
      <c r="R320" s="296" t="s">
        <v>1933</v>
      </c>
      <c r="S320" s="50"/>
      <c r="T320" s="50"/>
      <c r="U320" s="50"/>
      <c r="V320" s="50"/>
      <c r="W320" s="50"/>
      <c r="X320" s="50"/>
    </row>
    <row r="321" spans="1:24" hidden="1" x14ac:dyDescent="0.3">
      <c r="A321" s="272">
        <v>1195</v>
      </c>
      <c r="B321" s="535">
        <v>42831</v>
      </c>
      <c r="C321" s="284" t="s">
        <v>591</v>
      </c>
      <c r="D321" s="273" t="s">
        <v>1743</v>
      </c>
      <c r="E321" s="286" t="s">
        <v>398</v>
      </c>
      <c r="F321" s="273" t="s">
        <v>778</v>
      </c>
      <c r="G321" s="288" t="s">
        <v>764</v>
      </c>
      <c r="H321" s="273" t="s">
        <v>800</v>
      </c>
      <c r="I321" s="290" t="s">
        <v>1744</v>
      </c>
      <c r="J321" s="274">
        <v>30</v>
      </c>
      <c r="K321" s="292">
        <v>1500</v>
      </c>
      <c r="L321" s="274">
        <v>45000</v>
      </c>
      <c r="M321" s="294">
        <v>0.03</v>
      </c>
      <c r="N321" s="275">
        <v>43650</v>
      </c>
      <c r="O321" s="288" t="s">
        <v>761</v>
      </c>
      <c r="P321" s="276" t="s">
        <v>767</v>
      </c>
      <c r="Q321" s="296" t="s">
        <v>1932</v>
      </c>
      <c r="R321" s="296" t="s">
        <v>1933</v>
      </c>
      <c r="S321" s="50"/>
      <c r="T321" s="50"/>
      <c r="U321" s="50"/>
      <c r="V321" s="50"/>
      <c r="W321" s="50"/>
      <c r="X321" s="50"/>
    </row>
    <row r="322" spans="1:24" hidden="1" x14ac:dyDescent="0.3">
      <c r="A322" s="272">
        <v>1621</v>
      </c>
      <c r="B322" s="535">
        <v>42903</v>
      </c>
      <c r="C322" s="284" t="s">
        <v>592</v>
      </c>
      <c r="D322" s="273" t="s">
        <v>1319</v>
      </c>
      <c r="E322" s="286" t="s">
        <v>398</v>
      </c>
      <c r="F322" s="273" t="s">
        <v>778</v>
      </c>
      <c r="G322" s="288" t="s">
        <v>764</v>
      </c>
      <c r="H322" s="273" t="s">
        <v>800</v>
      </c>
      <c r="I322" s="290" t="s">
        <v>1318</v>
      </c>
      <c r="J322" s="274">
        <v>37</v>
      </c>
      <c r="K322" s="292">
        <v>1200</v>
      </c>
      <c r="L322" s="274">
        <v>44400</v>
      </c>
      <c r="M322" s="294">
        <v>0.09</v>
      </c>
      <c r="N322" s="275">
        <v>40404</v>
      </c>
      <c r="O322" s="288" t="s">
        <v>775</v>
      </c>
      <c r="P322" s="276" t="s">
        <v>827</v>
      </c>
      <c r="Q322" s="296" t="s">
        <v>1935</v>
      </c>
      <c r="R322" s="296" t="s">
        <v>1933</v>
      </c>
      <c r="S322" s="50"/>
      <c r="T322" s="50"/>
      <c r="U322" s="50"/>
      <c r="V322" s="50"/>
      <c r="W322" s="50"/>
      <c r="X322" s="50"/>
    </row>
    <row r="323" spans="1:24" hidden="1" x14ac:dyDescent="0.3">
      <c r="A323" s="272">
        <v>1508</v>
      </c>
      <c r="B323" s="535">
        <v>42884</v>
      </c>
      <c r="C323" s="284" t="s">
        <v>586</v>
      </c>
      <c r="D323" s="273" t="s">
        <v>1456</v>
      </c>
      <c r="E323" s="286" t="s">
        <v>405</v>
      </c>
      <c r="F323" s="273" t="s">
        <v>778</v>
      </c>
      <c r="G323" s="288" t="s">
        <v>764</v>
      </c>
      <c r="H323" s="273" t="s">
        <v>763</v>
      </c>
      <c r="I323" s="290" t="s">
        <v>1046</v>
      </c>
      <c r="J323" s="274">
        <v>32</v>
      </c>
      <c r="K323" s="292">
        <v>1380</v>
      </c>
      <c r="L323" s="274">
        <v>44160</v>
      </c>
      <c r="M323" s="294">
        <v>7.0000000000000007E-2</v>
      </c>
      <c r="N323" s="275">
        <v>41068.800000000003</v>
      </c>
      <c r="O323" s="288" t="s">
        <v>775</v>
      </c>
      <c r="P323" s="276" t="s">
        <v>774</v>
      </c>
      <c r="Q323" s="296" t="s">
        <v>1935</v>
      </c>
      <c r="R323" s="296" t="s">
        <v>1933</v>
      </c>
      <c r="S323" s="50"/>
      <c r="T323" s="50"/>
      <c r="U323" s="50"/>
      <c r="V323" s="50"/>
      <c r="W323" s="50"/>
      <c r="X323" s="50"/>
    </row>
    <row r="324" spans="1:24" hidden="1" x14ac:dyDescent="0.3">
      <c r="A324" s="272">
        <v>1998</v>
      </c>
      <c r="B324" s="535">
        <v>42962</v>
      </c>
      <c r="C324" s="284" t="s">
        <v>594</v>
      </c>
      <c r="D324" s="273" t="s">
        <v>773</v>
      </c>
      <c r="E324" s="286" t="s">
        <v>398</v>
      </c>
      <c r="F324" s="273" t="s">
        <v>765</v>
      </c>
      <c r="G324" s="288" t="s">
        <v>764</v>
      </c>
      <c r="H324" s="273" t="s">
        <v>772</v>
      </c>
      <c r="I324" s="290" t="s">
        <v>771</v>
      </c>
      <c r="J324" s="274">
        <v>35</v>
      </c>
      <c r="K324" s="292">
        <v>1260</v>
      </c>
      <c r="L324" s="274">
        <v>44100</v>
      </c>
      <c r="M324" s="294">
        <v>7.0000000000000007E-2</v>
      </c>
      <c r="N324" s="275">
        <v>41013</v>
      </c>
      <c r="O324" s="288" t="s">
        <v>761</v>
      </c>
      <c r="P324" s="276" t="s">
        <v>767</v>
      </c>
      <c r="Q324" s="296" t="s">
        <v>1932</v>
      </c>
      <c r="R324" s="296" t="s">
        <v>1937</v>
      </c>
      <c r="S324" s="50"/>
      <c r="T324" s="50"/>
      <c r="U324" s="50"/>
      <c r="V324" s="50"/>
      <c r="W324" s="50"/>
      <c r="X324" s="50"/>
    </row>
    <row r="325" spans="1:24" hidden="1" x14ac:dyDescent="0.3">
      <c r="A325" s="272">
        <v>1370</v>
      </c>
      <c r="B325" s="535">
        <v>42862</v>
      </c>
      <c r="C325" s="284" t="s">
        <v>586</v>
      </c>
      <c r="D325" s="273" t="s">
        <v>1211</v>
      </c>
      <c r="E325" s="286" t="s">
        <v>398</v>
      </c>
      <c r="F325" s="273" t="s">
        <v>778</v>
      </c>
      <c r="G325" s="288" t="s">
        <v>764</v>
      </c>
      <c r="H325" s="273" t="s">
        <v>818</v>
      </c>
      <c r="I325" s="290" t="s">
        <v>1023</v>
      </c>
      <c r="J325" s="274">
        <v>10</v>
      </c>
      <c r="K325" s="292">
        <v>4260</v>
      </c>
      <c r="L325" s="274">
        <v>42600</v>
      </c>
      <c r="M325" s="294">
        <v>7.0000000000000007E-2</v>
      </c>
      <c r="N325" s="275">
        <v>39618</v>
      </c>
      <c r="O325" s="288" t="s">
        <v>782</v>
      </c>
      <c r="P325" s="276" t="s">
        <v>767</v>
      </c>
      <c r="Q325" s="296" t="s">
        <v>1932</v>
      </c>
      <c r="R325" s="296" t="s">
        <v>1933</v>
      </c>
      <c r="S325" s="50"/>
      <c r="T325" s="50"/>
      <c r="U325" s="50"/>
      <c r="V325" s="50"/>
      <c r="W325" s="50"/>
      <c r="X325" s="50"/>
    </row>
    <row r="326" spans="1:24" hidden="1" x14ac:dyDescent="0.3">
      <c r="A326" s="272">
        <v>1956</v>
      </c>
      <c r="B326" s="535">
        <v>42955</v>
      </c>
      <c r="C326" s="284" t="s">
        <v>594</v>
      </c>
      <c r="D326" s="273" t="s">
        <v>866</v>
      </c>
      <c r="E326" s="286" t="s">
        <v>398</v>
      </c>
      <c r="F326" s="273" t="s">
        <v>790</v>
      </c>
      <c r="G326" s="288" t="s">
        <v>764</v>
      </c>
      <c r="H326" s="273" t="s">
        <v>818</v>
      </c>
      <c r="I326" s="290" t="s">
        <v>867</v>
      </c>
      <c r="J326" s="274">
        <v>32</v>
      </c>
      <c r="K326" s="292">
        <v>1320</v>
      </c>
      <c r="L326" s="274">
        <v>42240</v>
      </c>
      <c r="M326" s="294">
        <v>0</v>
      </c>
      <c r="N326" s="275">
        <v>42240</v>
      </c>
      <c r="O326" s="288" t="s">
        <v>761</v>
      </c>
      <c r="P326" s="276" t="s">
        <v>760</v>
      </c>
      <c r="Q326" s="296" t="s">
        <v>1932</v>
      </c>
      <c r="R326" s="296" t="s">
        <v>1937</v>
      </c>
      <c r="S326" s="50"/>
      <c r="T326" s="50"/>
      <c r="U326" s="50"/>
      <c r="V326" s="50"/>
      <c r="W326" s="50"/>
      <c r="X326" s="50"/>
    </row>
    <row r="327" spans="1:24" hidden="1" x14ac:dyDescent="0.3">
      <c r="A327" s="272">
        <v>1475</v>
      </c>
      <c r="B327" s="535">
        <v>42880</v>
      </c>
      <c r="C327" s="284" t="s">
        <v>586</v>
      </c>
      <c r="D327" s="273" t="s">
        <v>1490</v>
      </c>
      <c r="E327" s="286" t="s">
        <v>395</v>
      </c>
      <c r="F327" s="273" t="s">
        <v>790</v>
      </c>
      <c r="G327" s="288" t="s">
        <v>764</v>
      </c>
      <c r="H327" s="273" t="s">
        <v>793</v>
      </c>
      <c r="I327" s="290" t="s">
        <v>1489</v>
      </c>
      <c r="J327" s="274">
        <v>35</v>
      </c>
      <c r="K327" s="292">
        <v>1200</v>
      </c>
      <c r="L327" s="274">
        <v>42000</v>
      </c>
      <c r="M327" s="294">
        <v>0.04</v>
      </c>
      <c r="N327" s="275">
        <v>40320</v>
      </c>
      <c r="O327" s="288" t="s">
        <v>775</v>
      </c>
      <c r="P327" s="276" t="s">
        <v>760</v>
      </c>
      <c r="Q327" s="296" t="s">
        <v>1935</v>
      </c>
      <c r="R327" s="296" t="s">
        <v>1937</v>
      </c>
      <c r="S327" s="50"/>
      <c r="T327" s="50"/>
      <c r="U327" s="50"/>
      <c r="V327" s="50"/>
      <c r="W327" s="50"/>
      <c r="X327" s="50"/>
    </row>
    <row r="328" spans="1:24" hidden="1" x14ac:dyDescent="0.3">
      <c r="A328" s="272">
        <v>1162</v>
      </c>
      <c r="B328" s="535">
        <v>42824</v>
      </c>
      <c r="C328" s="284" t="s">
        <v>590</v>
      </c>
      <c r="D328" s="273" t="s">
        <v>1779</v>
      </c>
      <c r="E328" s="286" t="s">
        <v>405</v>
      </c>
      <c r="F328" s="273" t="s">
        <v>778</v>
      </c>
      <c r="G328" s="288" t="s">
        <v>764</v>
      </c>
      <c r="H328" s="273" t="s">
        <v>763</v>
      </c>
      <c r="I328" s="290" t="s">
        <v>844</v>
      </c>
      <c r="J328" s="274">
        <v>31</v>
      </c>
      <c r="K328" s="292">
        <v>1320</v>
      </c>
      <c r="L328" s="274">
        <v>40920</v>
      </c>
      <c r="M328" s="294">
        <v>0.02</v>
      </c>
      <c r="N328" s="275">
        <v>40101.599999999999</v>
      </c>
      <c r="O328" s="288" t="s">
        <v>788</v>
      </c>
      <c r="P328" s="276" t="s">
        <v>798</v>
      </c>
      <c r="Q328" s="296" t="s">
        <v>1936</v>
      </c>
      <c r="R328" s="296" t="s">
        <v>1933</v>
      </c>
      <c r="S328" s="50"/>
      <c r="T328" s="50"/>
      <c r="U328" s="50"/>
      <c r="V328" s="50"/>
      <c r="W328" s="50"/>
      <c r="X328" s="50"/>
    </row>
    <row r="329" spans="1:24" hidden="1" x14ac:dyDescent="0.3">
      <c r="A329" s="272">
        <v>1990</v>
      </c>
      <c r="B329" s="535">
        <v>42960</v>
      </c>
      <c r="C329" s="284" t="s">
        <v>594</v>
      </c>
      <c r="D329" s="273" t="s">
        <v>796</v>
      </c>
      <c r="E329" s="286" t="s">
        <v>395</v>
      </c>
      <c r="F329" s="273" t="s">
        <v>790</v>
      </c>
      <c r="G329" s="288" t="s">
        <v>764</v>
      </c>
      <c r="H329" s="273" t="s">
        <v>800</v>
      </c>
      <c r="I329" s="290" t="s">
        <v>799</v>
      </c>
      <c r="J329" s="274">
        <v>40</v>
      </c>
      <c r="K329" s="292">
        <v>1020</v>
      </c>
      <c r="L329" s="274">
        <v>40800</v>
      </c>
      <c r="M329" s="294">
        <v>7.0000000000000007E-2</v>
      </c>
      <c r="N329" s="275">
        <v>37944</v>
      </c>
      <c r="O329" s="288" t="s">
        <v>761</v>
      </c>
      <c r="P329" s="276" t="s">
        <v>798</v>
      </c>
      <c r="Q329" s="296" t="s">
        <v>1932</v>
      </c>
      <c r="R329" s="296" t="s">
        <v>1937</v>
      </c>
      <c r="S329" s="50"/>
      <c r="T329" s="50"/>
      <c r="U329" s="50"/>
      <c r="V329" s="50"/>
      <c r="W329" s="50"/>
      <c r="X329" s="50"/>
    </row>
    <row r="330" spans="1:24" hidden="1" x14ac:dyDescent="0.3">
      <c r="A330" s="272">
        <v>1171</v>
      </c>
      <c r="B330" s="535">
        <v>42825</v>
      </c>
      <c r="C330" s="284" t="s">
        <v>590</v>
      </c>
      <c r="D330" s="273" t="s">
        <v>1769</v>
      </c>
      <c r="E330" s="286" t="s">
        <v>405</v>
      </c>
      <c r="F330" s="273" t="s">
        <v>778</v>
      </c>
      <c r="G330" s="288" t="s">
        <v>764</v>
      </c>
      <c r="H330" s="273" t="s">
        <v>793</v>
      </c>
      <c r="I330" s="290" t="s">
        <v>1770</v>
      </c>
      <c r="J330" s="274">
        <v>35</v>
      </c>
      <c r="K330" s="292">
        <v>1140</v>
      </c>
      <c r="L330" s="274">
        <v>39900</v>
      </c>
      <c r="M330" s="294">
        <v>0.05</v>
      </c>
      <c r="N330" s="275">
        <v>37905</v>
      </c>
      <c r="O330" s="288" t="s">
        <v>782</v>
      </c>
      <c r="P330" s="276" t="s">
        <v>767</v>
      </c>
      <c r="Q330" s="296" t="s">
        <v>1932</v>
      </c>
      <c r="R330" s="296" t="s">
        <v>1933</v>
      </c>
      <c r="S330" s="50"/>
      <c r="T330" s="50"/>
      <c r="U330" s="50"/>
      <c r="V330" s="50"/>
      <c r="W330" s="50"/>
      <c r="X330" s="50"/>
    </row>
    <row r="331" spans="1:24" hidden="1" x14ac:dyDescent="0.3">
      <c r="A331" s="272">
        <v>1655</v>
      </c>
      <c r="B331" s="535">
        <v>42910</v>
      </c>
      <c r="C331" s="284" t="s">
        <v>592</v>
      </c>
      <c r="D331" s="273" t="s">
        <v>1276</v>
      </c>
      <c r="E331" s="286" t="s">
        <v>405</v>
      </c>
      <c r="F331" s="273" t="s">
        <v>790</v>
      </c>
      <c r="G331" s="288" t="s">
        <v>764</v>
      </c>
      <c r="H331" s="273" t="s">
        <v>772</v>
      </c>
      <c r="I331" s="290" t="s">
        <v>1275</v>
      </c>
      <c r="J331" s="274">
        <v>11</v>
      </c>
      <c r="K331" s="292">
        <v>3600</v>
      </c>
      <c r="L331" s="274">
        <v>39600</v>
      </c>
      <c r="M331" s="294">
        <v>0.02</v>
      </c>
      <c r="N331" s="275">
        <v>38808</v>
      </c>
      <c r="O331" s="288" t="s">
        <v>775</v>
      </c>
      <c r="P331" s="276" t="s">
        <v>798</v>
      </c>
      <c r="Q331" s="296" t="s">
        <v>1935</v>
      </c>
      <c r="R331" s="296" t="s">
        <v>1937</v>
      </c>
      <c r="S331" s="50"/>
      <c r="T331" s="50"/>
      <c r="U331" s="50"/>
      <c r="V331" s="50"/>
      <c r="W331" s="50"/>
      <c r="X331" s="50"/>
    </row>
    <row r="332" spans="1:24" hidden="1" x14ac:dyDescent="0.3">
      <c r="A332" s="272">
        <v>1963</v>
      </c>
      <c r="B332" s="535">
        <v>42955</v>
      </c>
      <c r="C332" s="284" t="s">
        <v>594</v>
      </c>
      <c r="D332" s="273" t="s">
        <v>855</v>
      </c>
      <c r="E332" s="286" t="s">
        <v>398</v>
      </c>
      <c r="F332" s="273" t="s">
        <v>790</v>
      </c>
      <c r="G332" s="288" t="s">
        <v>764</v>
      </c>
      <c r="H332" s="273" t="s">
        <v>818</v>
      </c>
      <c r="I332" s="290" t="s">
        <v>856</v>
      </c>
      <c r="J332" s="274">
        <v>2</v>
      </c>
      <c r="K332" s="292">
        <v>19740</v>
      </c>
      <c r="L332" s="274">
        <v>39480</v>
      </c>
      <c r="M332" s="294">
        <v>0.06</v>
      </c>
      <c r="N332" s="275">
        <v>37111.199999999997</v>
      </c>
      <c r="O332" s="288" t="s">
        <v>761</v>
      </c>
      <c r="P332" s="276" t="s">
        <v>760</v>
      </c>
      <c r="Q332" s="296" t="s">
        <v>1932</v>
      </c>
      <c r="R332" s="296" t="s">
        <v>1937</v>
      </c>
      <c r="S332" s="50"/>
      <c r="T332" s="50"/>
      <c r="U332" s="50"/>
      <c r="V332" s="50"/>
      <c r="W332" s="50"/>
      <c r="X332" s="50"/>
    </row>
    <row r="333" spans="1:24" hidden="1" x14ac:dyDescent="0.3">
      <c r="A333" s="272">
        <v>1740</v>
      </c>
      <c r="B333" s="535">
        <v>42922</v>
      </c>
      <c r="C333" s="284" t="s">
        <v>593</v>
      </c>
      <c r="D333" s="273" t="s">
        <v>1174</v>
      </c>
      <c r="E333" s="286" t="s">
        <v>398</v>
      </c>
      <c r="F333" s="273" t="s">
        <v>790</v>
      </c>
      <c r="G333" s="288" t="s">
        <v>764</v>
      </c>
      <c r="H333" s="273" t="s">
        <v>811</v>
      </c>
      <c r="I333" s="290" t="s">
        <v>1175</v>
      </c>
      <c r="J333" s="274">
        <v>41</v>
      </c>
      <c r="K333" s="292">
        <v>960</v>
      </c>
      <c r="L333" s="274">
        <v>39360</v>
      </c>
      <c r="M333" s="294">
        <v>0.1</v>
      </c>
      <c r="N333" s="275">
        <v>35424</v>
      </c>
      <c r="O333" s="288" t="s">
        <v>782</v>
      </c>
      <c r="P333" s="276" t="s">
        <v>798</v>
      </c>
      <c r="Q333" s="296" t="s">
        <v>1932</v>
      </c>
      <c r="R333" s="296" t="s">
        <v>1937</v>
      </c>
      <c r="S333" s="50"/>
      <c r="T333" s="50"/>
      <c r="U333" s="50"/>
      <c r="V333" s="50"/>
      <c r="W333" s="50"/>
      <c r="X333" s="50"/>
    </row>
    <row r="334" spans="1:24" hidden="1" x14ac:dyDescent="0.3">
      <c r="A334" s="272">
        <v>1562</v>
      </c>
      <c r="B334" s="535">
        <v>42895</v>
      </c>
      <c r="C334" s="284" t="s">
        <v>592</v>
      </c>
      <c r="D334" s="273" t="s">
        <v>1395</v>
      </c>
      <c r="E334" s="286" t="s">
        <v>398</v>
      </c>
      <c r="F334" s="273" t="s">
        <v>778</v>
      </c>
      <c r="G334" s="288" t="s">
        <v>764</v>
      </c>
      <c r="H334" s="273" t="s">
        <v>772</v>
      </c>
      <c r="I334" s="290" t="s">
        <v>1198</v>
      </c>
      <c r="J334" s="274">
        <v>8</v>
      </c>
      <c r="K334" s="292">
        <v>4860</v>
      </c>
      <c r="L334" s="274">
        <v>38880</v>
      </c>
      <c r="M334" s="294">
        <v>0.03</v>
      </c>
      <c r="N334" s="275">
        <v>37713.599999999999</v>
      </c>
      <c r="O334" s="288" t="s">
        <v>775</v>
      </c>
      <c r="P334" s="276" t="s">
        <v>774</v>
      </c>
      <c r="Q334" s="296" t="s">
        <v>1935</v>
      </c>
      <c r="R334" s="296" t="s">
        <v>1933</v>
      </c>
      <c r="S334" s="50"/>
      <c r="T334" s="50"/>
      <c r="U334" s="50"/>
      <c r="V334" s="50"/>
      <c r="W334" s="50"/>
      <c r="X334" s="50"/>
    </row>
    <row r="335" spans="1:24" hidden="1" x14ac:dyDescent="0.3">
      <c r="A335" s="272">
        <v>1803</v>
      </c>
      <c r="B335" s="535">
        <v>42929</v>
      </c>
      <c r="C335" s="284" t="s">
        <v>593</v>
      </c>
      <c r="D335" s="273" t="s">
        <v>1093</v>
      </c>
      <c r="E335" s="286" t="s">
        <v>405</v>
      </c>
      <c r="F335" s="273" t="s">
        <v>778</v>
      </c>
      <c r="G335" s="288" t="s">
        <v>764</v>
      </c>
      <c r="H335" s="273" t="s">
        <v>800</v>
      </c>
      <c r="I335" s="290" t="s">
        <v>1096</v>
      </c>
      <c r="J335" s="274">
        <v>40</v>
      </c>
      <c r="K335" s="292">
        <v>960</v>
      </c>
      <c r="L335" s="274">
        <v>38400</v>
      </c>
      <c r="M335" s="294">
        <v>0.04</v>
      </c>
      <c r="N335" s="275">
        <v>36864</v>
      </c>
      <c r="O335" s="288" t="s">
        <v>834</v>
      </c>
      <c r="P335" s="276" t="s">
        <v>767</v>
      </c>
      <c r="Q335" s="296" t="s">
        <v>1932</v>
      </c>
      <c r="R335" s="296" t="s">
        <v>1933</v>
      </c>
      <c r="S335" s="50"/>
      <c r="T335" s="50"/>
      <c r="U335" s="50"/>
      <c r="V335" s="50"/>
      <c r="W335" s="50"/>
      <c r="X335" s="50"/>
    </row>
    <row r="336" spans="1:24" hidden="1" x14ac:dyDescent="0.3">
      <c r="A336" s="272">
        <v>1411</v>
      </c>
      <c r="B336" s="535">
        <v>42870</v>
      </c>
      <c r="C336" s="284" t="s">
        <v>586</v>
      </c>
      <c r="D336" s="273" t="s">
        <v>1546</v>
      </c>
      <c r="E336" s="286" t="s">
        <v>405</v>
      </c>
      <c r="F336" s="273" t="s">
        <v>790</v>
      </c>
      <c r="G336" s="288" t="s">
        <v>764</v>
      </c>
      <c r="H336" s="273" t="s">
        <v>763</v>
      </c>
      <c r="I336" s="290" t="s">
        <v>1112</v>
      </c>
      <c r="J336" s="274">
        <v>17</v>
      </c>
      <c r="K336" s="292">
        <v>2220</v>
      </c>
      <c r="L336" s="274">
        <v>37740</v>
      </c>
      <c r="M336" s="294">
        <v>0.09</v>
      </c>
      <c r="N336" s="275">
        <v>34343.4</v>
      </c>
      <c r="O336" s="288" t="s">
        <v>761</v>
      </c>
      <c r="P336" s="276" t="s">
        <v>760</v>
      </c>
      <c r="Q336" s="296" t="s">
        <v>1932</v>
      </c>
      <c r="R336" s="296" t="s">
        <v>1937</v>
      </c>
      <c r="S336" s="50"/>
      <c r="T336" s="50"/>
      <c r="U336" s="50"/>
      <c r="V336" s="50"/>
      <c r="W336" s="50"/>
      <c r="X336" s="50"/>
    </row>
    <row r="337" spans="1:24" hidden="1" x14ac:dyDescent="0.3">
      <c r="A337" s="272">
        <v>1528</v>
      </c>
      <c r="B337" s="535">
        <v>42888</v>
      </c>
      <c r="C337" s="284" t="s">
        <v>592</v>
      </c>
      <c r="D337" s="273" t="s">
        <v>1431</v>
      </c>
      <c r="E337" s="286" t="s">
        <v>522</v>
      </c>
      <c r="F337" s="273" t="s">
        <v>812</v>
      </c>
      <c r="G337" s="288" t="s">
        <v>764</v>
      </c>
      <c r="H337" s="273" t="s">
        <v>772</v>
      </c>
      <c r="I337" s="290" t="s">
        <v>1430</v>
      </c>
      <c r="J337" s="274">
        <v>44</v>
      </c>
      <c r="K337" s="292">
        <v>840</v>
      </c>
      <c r="L337" s="274">
        <v>36960</v>
      </c>
      <c r="M337" s="294">
        <v>0.1</v>
      </c>
      <c r="N337" s="275">
        <v>33264</v>
      </c>
      <c r="O337" s="288" t="s">
        <v>775</v>
      </c>
      <c r="P337" s="276" t="s">
        <v>827</v>
      </c>
      <c r="Q337" s="296" t="s">
        <v>1935</v>
      </c>
      <c r="R337" s="296" t="s">
        <v>1933</v>
      </c>
      <c r="S337" s="50"/>
      <c r="T337" s="50"/>
      <c r="U337" s="50"/>
      <c r="V337" s="50"/>
      <c r="W337" s="50"/>
      <c r="X337" s="50"/>
    </row>
    <row r="338" spans="1:24" hidden="1" x14ac:dyDescent="0.3">
      <c r="A338" s="272">
        <v>1939</v>
      </c>
      <c r="B338" s="535">
        <v>42951</v>
      </c>
      <c r="C338" s="284" t="s">
        <v>594</v>
      </c>
      <c r="D338" s="273" t="s">
        <v>896</v>
      </c>
      <c r="E338" s="286" t="s">
        <v>405</v>
      </c>
      <c r="F338" s="273" t="s">
        <v>790</v>
      </c>
      <c r="G338" s="288" t="s">
        <v>764</v>
      </c>
      <c r="H338" s="273" t="s">
        <v>793</v>
      </c>
      <c r="I338" s="290" t="s">
        <v>895</v>
      </c>
      <c r="J338" s="274">
        <v>16</v>
      </c>
      <c r="K338" s="292">
        <v>2280</v>
      </c>
      <c r="L338" s="274">
        <v>36480</v>
      </c>
      <c r="M338" s="294">
        <v>0.03</v>
      </c>
      <c r="N338" s="275">
        <v>35385.599999999999</v>
      </c>
      <c r="O338" s="288" t="s">
        <v>788</v>
      </c>
      <c r="P338" s="276" t="s">
        <v>760</v>
      </c>
      <c r="Q338" s="296" t="s">
        <v>1936</v>
      </c>
      <c r="R338" s="296" t="s">
        <v>1937</v>
      </c>
      <c r="S338" s="50"/>
      <c r="T338" s="50"/>
      <c r="U338" s="50"/>
      <c r="V338" s="50"/>
      <c r="W338" s="50"/>
      <c r="X338" s="50"/>
    </row>
    <row r="339" spans="1:24" hidden="1" x14ac:dyDescent="0.3">
      <c r="A339" s="272">
        <v>1897</v>
      </c>
      <c r="B339" s="535">
        <v>42945</v>
      </c>
      <c r="C339" s="284" t="s">
        <v>593</v>
      </c>
      <c r="D339" s="273" t="s">
        <v>960</v>
      </c>
      <c r="E339" s="286" t="s">
        <v>395</v>
      </c>
      <c r="F339" s="273" t="s">
        <v>778</v>
      </c>
      <c r="G339" s="288" t="s">
        <v>764</v>
      </c>
      <c r="H339" s="273" t="s">
        <v>818</v>
      </c>
      <c r="I339" s="290" t="s">
        <v>961</v>
      </c>
      <c r="J339" s="274">
        <v>14</v>
      </c>
      <c r="K339" s="292">
        <v>2580</v>
      </c>
      <c r="L339" s="274">
        <v>36120</v>
      </c>
      <c r="M339" s="294">
        <v>0.04</v>
      </c>
      <c r="N339" s="275">
        <v>34675.199999999997</v>
      </c>
      <c r="O339" s="288" t="s">
        <v>788</v>
      </c>
      <c r="P339" s="276" t="s">
        <v>827</v>
      </c>
      <c r="Q339" s="296" t="s">
        <v>1936</v>
      </c>
      <c r="R339" s="296" t="s">
        <v>1933</v>
      </c>
      <c r="S339" s="50"/>
      <c r="T339" s="50"/>
      <c r="U339" s="50"/>
      <c r="V339" s="50"/>
      <c r="W339" s="50"/>
      <c r="X339" s="50"/>
    </row>
    <row r="340" spans="1:24" hidden="1" x14ac:dyDescent="0.3">
      <c r="A340" s="272">
        <v>1784</v>
      </c>
      <c r="B340" s="535">
        <v>42928</v>
      </c>
      <c r="C340" s="284" t="s">
        <v>593</v>
      </c>
      <c r="D340" s="273" t="s">
        <v>1121</v>
      </c>
      <c r="E340" s="286" t="s">
        <v>405</v>
      </c>
      <c r="F340" s="273" t="s">
        <v>790</v>
      </c>
      <c r="G340" s="288" t="s">
        <v>764</v>
      </c>
      <c r="H340" s="273" t="s">
        <v>800</v>
      </c>
      <c r="I340" s="290" t="s">
        <v>1120</v>
      </c>
      <c r="J340" s="274">
        <v>24</v>
      </c>
      <c r="K340" s="292">
        <v>1500</v>
      </c>
      <c r="L340" s="274">
        <v>36000</v>
      </c>
      <c r="M340" s="294">
        <v>0.09</v>
      </c>
      <c r="N340" s="275">
        <v>32760</v>
      </c>
      <c r="O340" s="288" t="s">
        <v>782</v>
      </c>
      <c r="P340" s="276" t="s">
        <v>827</v>
      </c>
      <c r="Q340" s="296" t="s">
        <v>1932</v>
      </c>
      <c r="R340" s="296" t="s">
        <v>1937</v>
      </c>
      <c r="S340" s="50"/>
      <c r="T340" s="50"/>
      <c r="U340" s="50"/>
      <c r="V340" s="50"/>
      <c r="W340" s="50"/>
      <c r="X340" s="50"/>
    </row>
    <row r="341" spans="1:24" hidden="1" x14ac:dyDescent="0.3">
      <c r="A341" s="272">
        <v>1700</v>
      </c>
      <c r="B341" s="535">
        <v>42915</v>
      </c>
      <c r="C341" s="284" t="s">
        <v>592</v>
      </c>
      <c r="D341" s="273" t="s">
        <v>1218</v>
      </c>
      <c r="E341" s="286" t="s">
        <v>522</v>
      </c>
      <c r="F341" s="273" t="s">
        <v>778</v>
      </c>
      <c r="G341" s="288" t="s">
        <v>764</v>
      </c>
      <c r="H341" s="273" t="s">
        <v>772</v>
      </c>
      <c r="I341" s="290" t="s">
        <v>1219</v>
      </c>
      <c r="J341" s="274">
        <v>35</v>
      </c>
      <c r="K341" s="292">
        <v>1020</v>
      </c>
      <c r="L341" s="274">
        <v>35700</v>
      </c>
      <c r="M341" s="294">
        <v>0.09</v>
      </c>
      <c r="N341" s="275">
        <v>32487</v>
      </c>
      <c r="O341" s="288" t="s">
        <v>782</v>
      </c>
      <c r="P341" s="276" t="s">
        <v>760</v>
      </c>
      <c r="Q341" s="296" t="s">
        <v>1932</v>
      </c>
      <c r="R341" s="296" t="s">
        <v>1933</v>
      </c>
      <c r="S341" s="50"/>
      <c r="T341" s="50"/>
      <c r="U341" s="50"/>
      <c r="V341" s="50"/>
      <c r="W341" s="50"/>
      <c r="X341" s="50"/>
    </row>
    <row r="342" spans="1:24" hidden="1" x14ac:dyDescent="0.3">
      <c r="A342" s="272">
        <v>1033</v>
      </c>
      <c r="B342" s="535">
        <v>42799</v>
      </c>
      <c r="C342" s="284" t="s">
        <v>590</v>
      </c>
      <c r="D342" s="273" t="s">
        <v>1103</v>
      </c>
      <c r="E342" s="286" t="s">
        <v>405</v>
      </c>
      <c r="F342" s="273" t="s">
        <v>778</v>
      </c>
      <c r="G342" s="288" t="s">
        <v>764</v>
      </c>
      <c r="H342" s="273" t="s">
        <v>772</v>
      </c>
      <c r="I342" s="290" t="s">
        <v>1580</v>
      </c>
      <c r="J342" s="274">
        <v>33</v>
      </c>
      <c r="K342" s="292">
        <v>1080</v>
      </c>
      <c r="L342" s="274">
        <v>35640</v>
      </c>
      <c r="M342" s="294">
        <v>0.1</v>
      </c>
      <c r="N342" s="275">
        <v>32076</v>
      </c>
      <c r="O342" s="288" t="s">
        <v>775</v>
      </c>
      <c r="P342" s="276" t="s">
        <v>760</v>
      </c>
      <c r="Q342" s="296" t="s">
        <v>1935</v>
      </c>
      <c r="R342" s="296" t="s">
        <v>1933</v>
      </c>
      <c r="S342" s="50"/>
      <c r="T342" s="50"/>
      <c r="U342" s="50"/>
      <c r="V342" s="50"/>
      <c r="W342" s="50"/>
      <c r="X342" s="50"/>
    </row>
    <row r="343" spans="1:24" hidden="1" x14ac:dyDescent="0.3">
      <c r="A343" s="272">
        <v>1133</v>
      </c>
      <c r="B343" s="535">
        <v>42818</v>
      </c>
      <c r="C343" s="284" t="s">
        <v>590</v>
      </c>
      <c r="D343" s="273" t="s">
        <v>1628</v>
      </c>
      <c r="E343" s="286" t="s">
        <v>398</v>
      </c>
      <c r="F343" s="273" t="s">
        <v>778</v>
      </c>
      <c r="G343" s="288" t="s">
        <v>764</v>
      </c>
      <c r="H343" s="273" t="s">
        <v>793</v>
      </c>
      <c r="I343" s="290" t="s">
        <v>828</v>
      </c>
      <c r="J343" s="274">
        <v>31</v>
      </c>
      <c r="K343" s="292">
        <v>1140</v>
      </c>
      <c r="L343" s="274">
        <v>35340</v>
      </c>
      <c r="M343" s="294">
        <v>0.02</v>
      </c>
      <c r="N343" s="275">
        <v>34633.199999999997</v>
      </c>
      <c r="O343" s="288" t="s">
        <v>782</v>
      </c>
      <c r="P343" s="276" t="s">
        <v>760</v>
      </c>
      <c r="Q343" s="296" t="s">
        <v>1932</v>
      </c>
      <c r="R343" s="296" t="s">
        <v>1933</v>
      </c>
      <c r="S343" s="50"/>
      <c r="T343" s="50"/>
      <c r="U343" s="50"/>
      <c r="V343" s="50"/>
      <c r="W343" s="50"/>
      <c r="X343" s="50"/>
    </row>
    <row r="344" spans="1:24" hidden="1" x14ac:dyDescent="0.3">
      <c r="A344" s="272">
        <v>1644</v>
      </c>
      <c r="B344" s="535">
        <v>42908</v>
      </c>
      <c r="C344" s="284" t="s">
        <v>592</v>
      </c>
      <c r="D344" s="273" t="s">
        <v>1287</v>
      </c>
      <c r="E344" s="286" t="s">
        <v>405</v>
      </c>
      <c r="F344" s="273" t="s">
        <v>765</v>
      </c>
      <c r="G344" s="288" t="s">
        <v>764</v>
      </c>
      <c r="H344" s="273" t="s">
        <v>793</v>
      </c>
      <c r="I344" s="290" t="s">
        <v>1290</v>
      </c>
      <c r="J344" s="274">
        <v>49</v>
      </c>
      <c r="K344" s="292">
        <v>720</v>
      </c>
      <c r="L344" s="274">
        <v>35280</v>
      </c>
      <c r="M344" s="294">
        <v>7.0000000000000007E-2</v>
      </c>
      <c r="N344" s="275">
        <v>32810.400000000001</v>
      </c>
      <c r="O344" s="288" t="s">
        <v>782</v>
      </c>
      <c r="P344" s="276" t="s">
        <v>760</v>
      </c>
      <c r="Q344" s="296" t="s">
        <v>1932</v>
      </c>
      <c r="R344" s="296" t="s">
        <v>1937</v>
      </c>
      <c r="S344" s="50"/>
      <c r="T344" s="50"/>
      <c r="U344" s="50"/>
      <c r="V344" s="50"/>
      <c r="W344" s="50"/>
      <c r="X344" s="50"/>
    </row>
    <row r="345" spans="1:24" x14ac:dyDescent="0.3">
      <c r="A345" s="272">
        <v>1287</v>
      </c>
      <c r="B345" s="535">
        <v>42844</v>
      </c>
      <c r="C345" s="284" t="s">
        <v>591</v>
      </c>
      <c r="D345" s="273" t="s">
        <v>1259</v>
      </c>
      <c r="E345" s="286" t="s">
        <v>522</v>
      </c>
      <c r="F345" s="273" t="s">
        <v>778</v>
      </c>
      <c r="G345" s="288" t="s">
        <v>764</v>
      </c>
      <c r="H345" s="273" t="s">
        <v>805</v>
      </c>
      <c r="I345" s="290" t="s">
        <v>1668</v>
      </c>
      <c r="J345" s="274">
        <v>45</v>
      </c>
      <c r="K345" s="292">
        <v>780</v>
      </c>
      <c r="L345" s="274">
        <v>35100</v>
      </c>
      <c r="M345" s="294">
        <v>0.05</v>
      </c>
      <c r="N345" s="275">
        <v>33345</v>
      </c>
      <c r="O345" s="288" t="s">
        <v>788</v>
      </c>
      <c r="P345" s="276" t="s">
        <v>760</v>
      </c>
      <c r="Q345" s="296" t="s">
        <v>1936</v>
      </c>
      <c r="R345" s="296" t="s">
        <v>1933</v>
      </c>
      <c r="S345" s="50"/>
      <c r="T345" s="50"/>
      <c r="U345" s="50"/>
      <c r="V345" s="50"/>
      <c r="W345" s="50"/>
      <c r="X345" s="50"/>
    </row>
    <row r="346" spans="1:24" hidden="1" x14ac:dyDescent="0.3">
      <c r="A346" s="272">
        <v>1341</v>
      </c>
      <c r="B346" s="535">
        <v>42858</v>
      </c>
      <c r="C346" s="284" t="s">
        <v>586</v>
      </c>
      <c r="D346" s="273" t="s">
        <v>1620</v>
      </c>
      <c r="E346" s="286" t="s">
        <v>405</v>
      </c>
      <c r="F346" s="273" t="s">
        <v>778</v>
      </c>
      <c r="G346" s="288" t="s">
        <v>764</v>
      </c>
      <c r="H346" s="273" t="s">
        <v>793</v>
      </c>
      <c r="I346" s="290" t="s">
        <v>1619</v>
      </c>
      <c r="J346" s="274">
        <v>15</v>
      </c>
      <c r="K346" s="292">
        <v>2340</v>
      </c>
      <c r="L346" s="274">
        <v>35100</v>
      </c>
      <c r="M346" s="294">
        <v>0.04</v>
      </c>
      <c r="N346" s="275">
        <v>33696</v>
      </c>
      <c r="O346" s="288" t="s">
        <v>834</v>
      </c>
      <c r="P346" s="276" t="s">
        <v>798</v>
      </c>
      <c r="Q346" s="296" t="s">
        <v>1932</v>
      </c>
      <c r="R346" s="296" t="s">
        <v>1933</v>
      </c>
      <c r="S346" s="50"/>
      <c r="T346" s="50"/>
      <c r="U346" s="50"/>
      <c r="V346" s="50"/>
      <c r="W346" s="50"/>
      <c r="X346" s="50"/>
    </row>
    <row r="347" spans="1:24" hidden="1" x14ac:dyDescent="0.3">
      <c r="A347" s="272">
        <v>1872</v>
      </c>
      <c r="B347" s="535">
        <v>42941</v>
      </c>
      <c r="C347" s="284" t="s">
        <v>593</v>
      </c>
      <c r="D347" s="273" t="s">
        <v>855</v>
      </c>
      <c r="E347" s="286" t="s">
        <v>522</v>
      </c>
      <c r="F347" s="273" t="s">
        <v>790</v>
      </c>
      <c r="G347" s="288" t="s">
        <v>764</v>
      </c>
      <c r="H347" s="273" t="s">
        <v>772</v>
      </c>
      <c r="I347" s="290" t="s">
        <v>993</v>
      </c>
      <c r="J347" s="274">
        <v>34</v>
      </c>
      <c r="K347" s="292">
        <v>1020</v>
      </c>
      <c r="L347" s="274">
        <v>34680</v>
      </c>
      <c r="M347" s="294">
        <v>0.02</v>
      </c>
      <c r="N347" s="275">
        <v>33986.400000000001</v>
      </c>
      <c r="O347" s="288" t="s">
        <v>775</v>
      </c>
      <c r="P347" s="276" t="s">
        <v>774</v>
      </c>
      <c r="Q347" s="296" t="s">
        <v>1935</v>
      </c>
      <c r="R347" s="296" t="s">
        <v>1937</v>
      </c>
      <c r="S347" s="50"/>
      <c r="T347" s="50"/>
      <c r="U347" s="50"/>
      <c r="V347" s="50"/>
      <c r="W347" s="50"/>
      <c r="X347" s="50"/>
    </row>
    <row r="348" spans="1:24" hidden="1" x14ac:dyDescent="0.3">
      <c r="A348" s="272">
        <v>1406</v>
      </c>
      <c r="B348" s="535">
        <v>42869</v>
      </c>
      <c r="C348" s="284" t="s">
        <v>586</v>
      </c>
      <c r="D348" s="273" t="s">
        <v>1554</v>
      </c>
      <c r="E348" s="286" t="s">
        <v>398</v>
      </c>
      <c r="F348" s="273" t="s">
        <v>778</v>
      </c>
      <c r="G348" s="288" t="s">
        <v>764</v>
      </c>
      <c r="H348" s="273" t="s">
        <v>800</v>
      </c>
      <c r="I348" s="290" t="s">
        <v>1553</v>
      </c>
      <c r="J348" s="274">
        <v>18</v>
      </c>
      <c r="K348" s="292">
        <v>1920</v>
      </c>
      <c r="L348" s="274">
        <v>34560</v>
      </c>
      <c r="M348" s="294">
        <v>0.02</v>
      </c>
      <c r="N348" s="275">
        <v>33868.800000000003</v>
      </c>
      <c r="O348" s="288" t="s">
        <v>761</v>
      </c>
      <c r="P348" s="276" t="s">
        <v>767</v>
      </c>
      <c r="Q348" s="296" t="s">
        <v>1932</v>
      </c>
      <c r="R348" s="296" t="s">
        <v>1933</v>
      </c>
      <c r="S348" s="50"/>
      <c r="T348" s="50"/>
      <c r="U348" s="50"/>
      <c r="V348" s="50"/>
      <c r="W348" s="50"/>
      <c r="X348" s="50"/>
    </row>
    <row r="349" spans="1:24" hidden="1" x14ac:dyDescent="0.3">
      <c r="A349" s="272">
        <v>1676</v>
      </c>
      <c r="B349" s="535">
        <v>42912</v>
      </c>
      <c r="C349" s="284" t="s">
        <v>592</v>
      </c>
      <c r="D349" s="273" t="s">
        <v>1252</v>
      </c>
      <c r="E349" s="286" t="s">
        <v>395</v>
      </c>
      <c r="F349" s="273" t="s">
        <v>790</v>
      </c>
      <c r="G349" s="288" t="s">
        <v>764</v>
      </c>
      <c r="H349" s="273" t="s">
        <v>772</v>
      </c>
      <c r="I349" s="290" t="s">
        <v>1251</v>
      </c>
      <c r="J349" s="274">
        <v>36</v>
      </c>
      <c r="K349" s="292">
        <v>960</v>
      </c>
      <c r="L349" s="274">
        <v>34560</v>
      </c>
      <c r="M349" s="294">
        <v>0.03</v>
      </c>
      <c r="N349" s="275">
        <v>33523.199999999997</v>
      </c>
      <c r="O349" s="288" t="s">
        <v>761</v>
      </c>
      <c r="P349" s="276" t="s">
        <v>827</v>
      </c>
      <c r="Q349" s="296" t="s">
        <v>1932</v>
      </c>
      <c r="R349" s="296" t="s">
        <v>1937</v>
      </c>
      <c r="S349" s="50"/>
      <c r="T349" s="50"/>
      <c r="U349" s="50"/>
      <c r="V349" s="50"/>
      <c r="W349" s="50"/>
      <c r="X349" s="50"/>
    </row>
    <row r="350" spans="1:24" hidden="1" x14ac:dyDescent="0.3">
      <c r="A350" s="272">
        <v>1158</v>
      </c>
      <c r="B350" s="535">
        <v>42822</v>
      </c>
      <c r="C350" s="284" t="s">
        <v>590</v>
      </c>
      <c r="D350" s="273" t="s">
        <v>1218</v>
      </c>
      <c r="E350" s="286" t="s">
        <v>522</v>
      </c>
      <c r="F350" s="273" t="s">
        <v>790</v>
      </c>
      <c r="G350" s="288" t="s">
        <v>764</v>
      </c>
      <c r="H350" s="273" t="s">
        <v>763</v>
      </c>
      <c r="I350" s="290" t="s">
        <v>1784</v>
      </c>
      <c r="J350" s="274">
        <v>14</v>
      </c>
      <c r="K350" s="292">
        <v>2460</v>
      </c>
      <c r="L350" s="274">
        <v>34440</v>
      </c>
      <c r="M350" s="294">
        <v>0</v>
      </c>
      <c r="N350" s="275">
        <v>34440</v>
      </c>
      <c r="O350" s="288" t="s">
        <v>775</v>
      </c>
      <c r="P350" s="276" t="s">
        <v>798</v>
      </c>
      <c r="Q350" s="296" t="s">
        <v>1935</v>
      </c>
      <c r="R350" s="296" t="s">
        <v>1937</v>
      </c>
      <c r="S350" s="50"/>
      <c r="T350" s="50"/>
      <c r="U350" s="50"/>
      <c r="V350" s="50"/>
      <c r="W350" s="50"/>
      <c r="X350" s="50"/>
    </row>
    <row r="351" spans="1:24" hidden="1" x14ac:dyDescent="0.3">
      <c r="A351" s="272">
        <v>1919</v>
      </c>
      <c r="B351" s="535">
        <v>42948</v>
      </c>
      <c r="C351" s="284" t="s">
        <v>594</v>
      </c>
      <c r="D351" s="273" t="s">
        <v>924</v>
      </c>
      <c r="E351" s="286" t="s">
        <v>395</v>
      </c>
      <c r="F351" s="273" t="s">
        <v>812</v>
      </c>
      <c r="G351" s="288" t="s">
        <v>764</v>
      </c>
      <c r="H351" s="273" t="s">
        <v>800</v>
      </c>
      <c r="I351" s="290" t="s">
        <v>893</v>
      </c>
      <c r="J351" s="274">
        <v>43</v>
      </c>
      <c r="K351" s="292">
        <v>780</v>
      </c>
      <c r="L351" s="274">
        <v>33540</v>
      </c>
      <c r="M351" s="294">
        <v>0.09</v>
      </c>
      <c r="N351" s="275">
        <v>30521.4</v>
      </c>
      <c r="O351" s="288" t="s">
        <v>782</v>
      </c>
      <c r="P351" s="276" t="s">
        <v>787</v>
      </c>
      <c r="Q351" s="296" t="s">
        <v>1932</v>
      </c>
      <c r="R351" s="296" t="s">
        <v>1933</v>
      </c>
      <c r="S351" s="50"/>
      <c r="T351" s="50"/>
      <c r="U351" s="50"/>
      <c r="V351" s="50"/>
      <c r="W351" s="50"/>
      <c r="X351" s="50"/>
    </row>
    <row r="352" spans="1:24" hidden="1" x14ac:dyDescent="0.3">
      <c r="A352" s="272">
        <v>1191</v>
      </c>
      <c r="B352" s="535">
        <v>42830</v>
      </c>
      <c r="C352" s="284" t="s">
        <v>591</v>
      </c>
      <c r="D352" s="273" t="s">
        <v>1749</v>
      </c>
      <c r="E352" s="286" t="s">
        <v>522</v>
      </c>
      <c r="F352" s="273" t="s">
        <v>778</v>
      </c>
      <c r="G352" s="288" t="s">
        <v>764</v>
      </c>
      <c r="H352" s="273" t="s">
        <v>800</v>
      </c>
      <c r="I352" s="290" t="s">
        <v>1750</v>
      </c>
      <c r="J352" s="274">
        <v>46</v>
      </c>
      <c r="K352" s="292">
        <v>720</v>
      </c>
      <c r="L352" s="274">
        <v>33120</v>
      </c>
      <c r="M352" s="294">
        <v>0</v>
      </c>
      <c r="N352" s="275">
        <v>33120</v>
      </c>
      <c r="O352" s="288" t="s">
        <v>782</v>
      </c>
      <c r="P352" s="276" t="s">
        <v>767</v>
      </c>
      <c r="Q352" s="296" t="s">
        <v>1932</v>
      </c>
      <c r="R352" s="296" t="s">
        <v>1933</v>
      </c>
      <c r="S352" s="50"/>
      <c r="T352" s="50"/>
      <c r="U352" s="50"/>
      <c r="V352" s="50"/>
      <c r="W352" s="50"/>
      <c r="X352" s="50"/>
    </row>
    <row r="353" spans="1:24" hidden="1" x14ac:dyDescent="0.3">
      <c r="A353" s="272">
        <v>1279</v>
      </c>
      <c r="B353" s="535">
        <v>42843</v>
      </c>
      <c r="C353" s="284" t="s">
        <v>591</v>
      </c>
      <c r="D353" s="273" t="s">
        <v>1338</v>
      </c>
      <c r="E353" s="286" t="s">
        <v>522</v>
      </c>
      <c r="F353" s="273" t="s">
        <v>790</v>
      </c>
      <c r="G353" s="288" t="s">
        <v>764</v>
      </c>
      <c r="H353" s="273" t="s">
        <v>772</v>
      </c>
      <c r="I353" s="290" t="s">
        <v>1676</v>
      </c>
      <c r="J353" s="274">
        <v>19</v>
      </c>
      <c r="K353" s="292">
        <v>1740</v>
      </c>
      <c r="L353" s="274">
        <v>33060</v>
      </c>
      <c r="M353" s="294">
        <v>0.02</v>
      </c>
      <c r="N353" s="275">
        <v>32398.799999999999</v>
      </c>
      <c r="O353" s="288" t="s">
        <v>788</v>
      </c>
      <c r="P353" s="276" t="s">
        <v>798</v>
      </c>
      <c r="Q353" s="296" t="s">
        <v>1936</v>
      </c>
      <c r="R353" s="296" t="s">
        <v>1937</v>
      </c>
      <c r="S353" s="50"/>
      <c r="T353" s="50"/>
      <c r="U353" s="50"/>
      <c r="V353" s="50"/>
      <c r="W353" s="50"/>
      <c r="X353" s="50"/>
    </row>
    <row r="354" spans="1:24" hidden="1" x14ac:dyDescent="0.3">
      <c r="A354" s="272">
        <v>1755</v>
      </c>
      <c r="B354" s="535">
        <v>42923</v>
      </c>
      <c r="C354" s="284" t="s">
        <v>593</v>
      </c>
      <c r="D354" s="273" t="s">
        <v>1159</v>
      </c>
      <c r="E354" s="286" t="s">
        <v>522</v>
      </c>
      <c r="F354" s="273" t="s">
        <v>778</v>
      </c>
      <c r="G354" s="288" t="s">
        <v>764</v>
      </c>
      <c r="H354" s="273" t="s">
        <v>793</v>
      </c>
      <c r="I354" s="290" t="s">
        <v>828</v>
      </c>
      <c r="J354" s="274">
        <v>29</v>
      </c>
      <c r="K354" s="292">
        <v>1140</v>
      </c>
      <c r="L354" s="274">
        <v>33060</v>
      </c>
      <c r="M354" s="294">
        <v>0.02</v>
      </c>
      <c r="N354" s="275">
        <v>32398.799999999999</v>
      </c>
      <c r="O354" s="288" t="s">
        <v>834</v>
      </c>
      <c r="P354" s="276" t="s">
        <v>767</v>
      </c>
      <c r="Q354" s="296" t="s">
        <v>1932</v>
      </c>
      <c r="R354" s="296" t="s">
        <v>1933</v>
      </c>
      <c r="S354" s="50"/>
      <c r="T354" s="50"/>
      <c r="U354" s="50"/>
      <c r="V354" s="50"/>
      <c r="W354" s="50"/>
      <c r="X354" s="50"/>
    </row>
    <row r="355" spans="1:24" hidden="1" x14ac:dyDescent="0.3">
      <c r="A355" s="272">
        <v>1288</v>
      </c>
      <c r="B355" s="535">
        <v>42844</v>
      </c>
      <c r="C355" s="284" t="s">
        <v>591</v>
      </c>
      <c r="D355" s="273" t="s">
        <v>1442</v>
      </c>
      <c r="E355" s="286" t="s">
        <v>395</v>
      </c>
      <c r="F355" s="273" t="s">
        <v>778</v>
      </c>
      <c r="G355" s="288" t="s">
        <v>764</v>
      </c>
      <c r="H355" s="273" t="s">
        <v>921</v>
      </c>
      <c r="I355" s="290" t="s">
        <v>1667</v>
      </c>
      <c r="J355" s="274">
        <v>50</v>
      </c>
      <c r="K355" s="292">
        <v>660</v>
      </c>
      <c r="L355" s="274">
        <v>33000</v>
      </c>
      <c r="M355" s="294">
        <v>0.01</v>
      </c>
      <c r="N355" s="275">
        <v>32670</v>
      </c>
      <c r="O355" s="288" t="s">
        <v>761</v>
      </c>
      <c r="P355" s="276" t="s">
        <v>760</v>
      </c>
      <c r="Q355" s="296" t="s">
        <v>1932</v>
      </c>
      <c r="R355" s="296" t="s">
        <v>1933</v>
      </c>
      <c r="S355" s="50"/>
      <c r="T355" s="50"/>
      <c r="U355" s="50"/>
      <c r="V355" s="50"/>
      <c r="W355" s="50"/>
      <c r="X355" s="50"/>
    </row>
    <row r="356" spans="1:24" hidden="1" x14ac:dyDescent="0.3">
      <c r="A356" s="272">
        <v>1546</v>
      </c>
      <c r="B356" s="535">
        <v>42892</v>
      </c>
      <c r="C356" s="284" t="s">
        <v>592</v>
      </c>
      <c r="D356" s="273" t="s">
        <v>1408</v>
      </c>
      <c r="E356" s="286" t="s">
        <v>398</v>
      </c>
      <c r="F356" s="273" t="s">
        <v>778</v>
      </c>
      <c r="G356" s="288" t="s">
        <v>764</v>
      </c>
      <c r="H356" s="273" t="s">
        <v>811</v>
      </c>
      <c r="I356" s="290" t="s">
        <v>1175</v>
      </c>
      <c r="J356" s="274">
        <v>33</v>
      </c>
      <c r="K356" s="292">
        <v>960</v>
      </c>
      <c r="L356" s="274">
        <v>31680</v>
      </c>
      <c r="M356" s="294">
        <v>0.02</v>
      </c>
      <c r="N356" s="275">
        <v>31046.400000000001</v>
      </c>
      <c r="O356" s="288" t="s">
        <v>834</v>
      </c>
      <c r="P356" s="276" t="s">
        <v>787</v>
      </c>
      <c r="Q356" s="296" t="s">
        <v>1932</v>
      </c>
      <c r="R356" s="296" t="s">
        <v>1933</v>
      </c>
      <c r="S356" s="50"/>
      <c r="T356" s="50"/>
      <c r="U356" s="50"/>
      <c r="V356" s="50"/>
      <c r="W356" s="50"/>
      <c r="X356" s="50"/>
    </row>
    <row r="357" spans="1:24" hidden="1" x14ac:dyDescent="0.3">
      <c r="A357" s="272">
        <v>1139</v>
      </c>
      <c r="B357" s="535">
        <v>42819</v>
      </c>
      <c r="C357" s="284" t="s">
        <v>590</v>
      </c>
      <c r="D357" s="273" t="s">
        <v>1628</v>
      </c>
      <c r="E357" s="286" t="s">
        <v>398</v>
      </c>
      <c r="F357" s="273" t="s">
        <v>790</v>
      </c>
      <c r="G357" s="288" t="s">
        <v>764</v>
      </c>
      <c r="H357" s="273" t="s">
        <v>800</v>
      </c>
      <c r="I357" s="290" t="s">
        <v>1798</v>
      </c>
      <c r="J357" s="274">
        <v>12</v>
      </c>
      <c r="K357" s="292">
        <v>2580</v>
      </c>
      <c r="L357" s="274">
        <v>30960</v>
      </c>
      <c r="M357" s="294">
        <v>0.1</v>
      </c>
      <c r="N357" s="275">
        <v>27864</v>
      </c>
      <c r="O357" s="288" t="s">
        <v>788</v>
      </c>
      <c r="P357" s="276" t="s">
        <v>760</v>
      </c>
      <c r="Q357" s="296" t="s">
        <v>1936</v>
      </c>
      <c r="R357" s="296" t="s">
        <v>1937</v>
      </c>
      <c r="S357" s="50"/>
      <c r="T357" s="50"/>
      <c r="U357" s="50"/>
      <c r="V357" s="50"/>
      <c r="W357" s="50"/>
      <c r="X357" s="50"/>
    </row>
    <row r="358" spans="1:24" hidden="1" x14ac:dyDescent="0.3">
      <c r="A358" s="272">
        <v>1169</v>
      </c>
      <c r="B358" s="535">
        <v>42825</v>
      </c>
      <c r="C358" s="284" t="s">
        <v>590</v>
      </c>
      <c r="D358" s="273" t="s">
        <v>1773</v>
      </c>
      <c r="E358" s="286" t="s">
        <v>405</v>
      </c>
      <c r="F358" s="273" t="s">
        <v>812</v>
      </c>
      <c r="G358" s="288" t="s">
        <v>764</v>
      </c>
      <c r="H358" s="273" t="s">
        <v>772</v>
      </c>
      <c r="I358" s="290" t="s">
        <v>1772</v>
      </c>
      <c r="J358" s="274">
        <v>24</v>
      </c>
      <c r="K358" s="292">
        <v>1260</v>
      </c>
      <c r="L358" s="274">
        <v>30240</v>
      </c>
      <c r="M358" s="294">
        <v>0.01</v>
      </c>
      <c r="N358" s="275">
        <v>29937.599999999999</v>
      </c>
      <c r="O358" s="288" t="s">
        <v>782</v>
      </c>
      <c r="P358" s="276" t="s">
        <v>760</v>
      </c>
      <c r="Q358" s="296" t="s">
        <v>1932</v>
      </c>
      <c r="R358" s="296" t="s">
        <v>1933</v>
      </c>
      <c r="S358" s="50"/>
      <c r="T358" s="50"/>
      <c r="U358" s="50"/>
      <c r="V358" s="50"/>
      <c r="W358" s="50"/>
      <c r="X358" s="50"/>
    </row>
    <row r="359" spans="1:24" hidden="1" x14ac:dyDescent="0.3">
      <c r="A359" s="272">
        <v>1393</v>
      </c>
      <c r="B359" s="535">
        <v>42866</v>
      </c>
      <c r="C359" s="284" t="s">
        <v>586</v>
      </c>
      <c r="D359" s="273" t="s">
        <v>1570</v>
      </c>
      <c r="E359" s="286" t="s">
        <v>398</v>
      </c>
      <c r="F359" s="273" t="s">
        <v>778</v>
      </c>
      <c r="G359" s="288" t="s">
        <v>764</v>
      </c>
      <c r="H359" s="273" t="s">
        <v>793</v>
      </c>
      <c r="I359" s="290" t="s">
        <v>1569</v>
      </c>
      <c r="J359" s="274">
        <v>9</v>
      </c>
      <c r="K359" s="292">
        <v>3360</v>
      </c>
      <c r="L359" s="274">
        <v>30240</v>
      </c>
      <c r="M359" s="294">
        <v>0.05</v>
      </c>
      <c r="N359" s="275">
        <v>28728</v>
      </c>
      <c r="O359" s="288" t="s">
        <v>782</v>
      </c>
      <c r="P359" s="276" t="s">
        <v>760</v>
      </c>
      <c r="Q359" s="296" t="s">
        <v>1932</v>
      </c>
      <c r="R359" s="296" t="s">
        <v>1933</v>
      </c>
      <c r="S359" s="50"/>
      <c r="T359" s="50"/>
      <c r="U359" s="50"/>
      <c r="V359" s="50"/>
      <c r="W359" s="50"/>
      <c r="X359" s="50"/>
    </row>
    <row r="360" spans="1:24" hidden="1" x14ac:dyDescent="0.3">
      <c r="A360" s="272">
        <v>1550</v>
      </c>
      <c r="B360" s="535">
        <v>42893</v>
      </c>
      <c r="C360" s="284" t="s">
        <v>592</v>
      </c>
      <c r="D360" s="273" t="s">
        <v>1328</v>
      </c>
      <c r="E360" s="286" t="s">
        <v>405</v>
      </c>
      <c r="F360" s="273" t="s">
        <v>778</v>
      </c>
      <c r="G360" s="288" t="s">
        <v>764</v>
      </c>
      <c r="H360" s="273" t="s">
        <v>811</v>
      </c>
      <c r="I360" s="290" t="s">
        <v>1405</v>
      </c>
      <c r="J360" s="274">
        <v>21</v>
      </c>
      <c r="K360" s="292">
        <v>1440</v>
      </c>
      <c r="L360" s="274">
        <v>30240</v>
      </c>
      <c r="M360" s="294">
        <v>0.04</v>
      </c>
      <c r="N360" s="275">
        <v>29030.400000000001</v>
      </c>
      <c r="O360" s="288" t="s">
        <v>834</v>
      </c>
      <c r="P360" s="276" t="s">
        <v>760</v>
      </c>
      <c r="Q360" s="296" t="s">
        <v>1932</v>
      </c>
      <c r="R360" s="296" t="s">
        <v>1933</v>
      </c>
      <c r="S360" s="50"/>
      <c r="T360" s="50"/>
      <c r="U360" s="50"/>
      <c r="V360" s="50"/>
      <c r="W360" s="50"/>
      <c r="X360" s="50"/>
    </row>
    <row r="361" spans="1:24" hidden="1" x14ac:dyDescent="0.3">
      <c r="A361" s="272">
        <v>1192</v>
      </c>
      <c r="B361" s="535">
        <v>42830</v>
      </c>
      <c r="C361" s="284" t="s">
        <v>591</v>
      </c>
      <c r="D361" s="273" t="s">
        <v>1749</v>
      </c>
      <c r="E361" s="286" t="s">
        <v>522</v>
      </c>
      <c r="F361" s="273" t="s">
        <v>778</v>
      </c>
      <c r="G361" s="288" t="s">
        <v>764</v>
      </c>
      <c r="H361" s="273" t="s">
        <v>793</v>
      </c>
      <c r="I361" s="290" t="s">
        <v>1748</v>
      </c>
      <c r="J361" s="274">
        <v>50</v>
      </c>
      <c r="K361" s="292">
        <v>600</v>
      </c>
      <c r="L361" s="274">
        <v>30000</v>
      </c>
      <c r="M361" s="294">
        <v>0</v>
      </c>
      <c r="N361" s="275">
        <v>30000</v>
      </c>
      <c r="O361" s="288" t="s">
        <v>782</v>
      </c>
      <c r="P361" s="276" t="s">
        <v>760</v>
      </c>
      <c r="Q361" s="296" t="s">
        <v>1932</v>
      </c>
      <c r="R361" s="296" t="s">
        <v>1933</v>
      </c>
      <c r="S361" s="50"/>
      <c r="T361" s="50"/>
      <c r="U361" s="50"/>
      <c r="V361" s="50"/>
      <c r="W361" s="50"/>
      <c r="X361" s="50"/>
    </row>
    <row r="362" spans="1:24" hidden="1" x14ac:dyDescent="0.3">
      <c r="A362" s="272">
        <v>1248</v>
      </c>
      <c r="B362" s="535">
        <v>42839</v>
      </c>
      <c r="C362" s="284" t="s">
        <v>591</v>
      </c>
      <c r="D362" s="273" t="s">
        <v>954</v>
      </c>
      <c r="E362" s="286" t="s">
        <v>405</v>
      </c>
      <c r="F362" s="273" t="s">
        <v>790</v>
      </c>
      <c r="G362" s="288" t="s">
        <v>764</v>
      </c>
      <c r="H362" s="273" t="s">
        <v>818</v>
      </c>
      <c r="I362" s="290" t="s">
        <v>1023</v>
      </c>
      <c r="J362" s="274">
        <v>7</v>
      </c>
      <c r="K362" s="292">
        <v>4260</v>
      </c>
      <c r="L362" s="274">
        <v>29820</v>
      </c>
      <c r="M362" s="294">
        <v>0.01</v>
      </c>
      <c r="N362" s="275">
        <v>29521.8</v>
      </c>
      <c r="O362" s="288" t="s">
        <v>788</v>
      </c>
      <c r="P362" s="276" t="s">
        <v>827</v>
      </c>
      <c r="Q362" s="296" t="s">
        <v>1936</v>
      </c>
      <c r="R362" s="296" t="s">
        <v>1937</v>
      </c>
      <c r="S362" s="50"/>
      <c r="T362" s="50"/>
      <c r="U362" s="50"/>
      <c r="V362" s="50"/>
      <c r="W362" s="50"/>
      <c r="X362" s="50"/>
    </row>
    <row r="363" spans="1:24" hidden="1" x14ac:dyDescent="0.3">
      <c r="A363" s="272">
        <v>1383</v>
      </c>
      <c r="B363" s="535">
        <v>42864</v>
      </c>
      <c r="C363" s="284" t="s">
        <v>586</v>
      </c>
      <c r="D363" s="273" t="s">
        <v>1360</v>
      </c>
      <c r="E363" s="286" t="s">
        <v>522</v>
      </c>
      <c r="F363" s="273" t="s">
        <v>790</v>
      </c>
      <c r="G363" s="288" t="s">
        <v>764</v>
      </c>
      <c r="H363" s="273" t="s">
        <v>772</v>
      </c>
      <c r="I363" s="290" t="s">
        <v>1580</v>
      </c>
      <c r="J363" s="274">
        <v>27</v>
      </c>
      <c r="K363" s="292">
        <v>1080</v>
      </c>
      <c r="L363" s="274">
        <v>29160</v>
      </c>
      <c r="M363" s="294">
        <v>7.0000000000000007E-2</v>
      </c>
      <c r="N363" s="275">
        <v>27118.799999999999</v>
      </c>
      <c r="O363" s="288" t="s">
        <v>782</v>
      </c>
      <c r="P363" s="276" t="s">
        <v>767</v>
      </c>
      <c r="Q363" s="296" t="s">
        <v>1932</v>
      </c>
      <c r="R363" s="296" t="s">
        <v>1937</v>
      </c>
      <c r="S363" s="50"/>
      <c r="T363" s="50"/>
      <c r="U363" s="50"/>
      <c r="V363" s="50"/>
      <c r="W363" s="50"/>
      <c r="X363" s="50"/>
    </row>
    <row r="364" spans="1:24" hidden="1" x14ac:dyDescent="0.3">
      <c r="A364" s="272">
        <v>1631</v>
      </c>
      <c r="B364" s="535">
        <v>42904</v>
      </c>
      <c r="C364" s="284" t="s">
        <v>592</v>
      </c>
      <c r="D364" s="273" t="s">
        <v>1306</v>
      </c>
      <c r="E364" s="286" t="s">
        <v>522</v>
      </c>
      <c r="F364" s="273" t="s">
        <v>790</v>
      </c>
      <c r="G364" s="288" t="s">
        <v>764</v>
      </c>
      <c r="H364" s="273" t="s">
        <v>772</v>
      </c>
      <c r="I364" s="290" t="s">
        <v>967</v>
      </c>
      <c r="J364" s="274">
        <v>44</v>
      </c>
      <c r="K364" s="292">
        <v>660</v>
      </c>
      <c r="L364" s="274">
        <v>29040</v>
      </c>
      <c r="M364" s="294">
        <v>0.03</v>
      </c>
      <c r="N364" s="275">
        <v>28168.799999999999</v>
      </c>
      <c r="O364" s="288" t="s">
        <v>761</v>
      </c>
      <c r="P364" s="276" t="s">
        <v>760</v>
      </c>
      <c r="Q364" s="296" t="s">
        <v>1932</v>
      </c>
      <c r="R364" s="296" t="s">
        <v>1937</v>
      </c>
      <c r="S364" s="50"/>
      <c r="T364" s="50"/>
      <c r="U364" s="50"/>
      <c r="V364" s="50"/>
      <c r="W364" s="50"/>
      <c r="X364" s="50"/>
    </row>
    <row r="365" spans="1:24" x14ac:dyDescent="0.3">
      <c r="A365" s="272">
        <v>1021</v>
      </c>
      <c r="B365" s="535">
        <v>42798</v>
      </c>
      <c r="C365" s="284" t="s">
        <v>590</v>
      </c>
      <c r="D365" s="273" t="s">
        <v>1875</v>
      </c>
      <c r="E365" s="286" t="s">
        <v>395</v>
      </c>
      <c r="F365" s="273" t="s">
        <v>812</v>
      </c>
      <c r="G365" s="288" t="s">
        <v>764</v>
      </c>
      <c r="H365" s="273" t="s">
        <v>763</v>
      </c>
      <c r="I365" s="290" t="s">
        <v>1876</v>
      </c>
      <c r="J365" s="274">
        <v>48</v>
      </c>
      <c r="K365" s="292">
        <v>600</v>
      </c>
      <c r="L365" s="274">
        <v>28800</v>
      </c>
      <c r="M365" s="294">
        <v>0.09</v>
      </c>
      <c r="N365" s="275">
        <v>26208</v>
      </c>
      <c r="O365" s="288" t="s">
        <v>788</v>
      </c>
      <c r="P365" s="276" t="s">
        <v>760</v>
      </c>
      <c r="Q365" s="296" t="s">
        <v>1936</v>
      </c>
      <c r="R365" s="296" t="s">
        <v>1933</v>
      </c>
      <c r="S365" s="50"/>
      <c r="T365" s="50"/>
      <c r="U365" s="50"/>
      <c r="V365" s="50"/>
      <c r="W365" s="50"/>
      <c r="X365" s="50"/>
    </row>
    <row r="366" spans="1:24" hidden="1" x14ac:dyDescent="0.3">
      <c r="A366" s="272">
        <v>1030</v>
      </c>
      <c r="B366" s="535">
        <v>42799</v>
      </c>
      <c r="C366" s="284" t="s">
        <v>590</v>
      </c>
      <c r="D366" s="273" t="s">
        <v>1869</v>
      </c>
      <c r="E366" s="286" t="s">
        <v>405</v>
      </c>
      <c r="F366" s="273" t="s">
        <v>790</v>
      </c>
      <c r="G366" s="288" t="s">
        <v>764</v>
      </c>
      <c r="H366" s="273" t="s">
        <v>793</v>
      </c>
      <c r="I366" s="290" t="s">
        <v>1868</v>
      </c>
      <c r="J366" s="274">
        <v>40</v>
      </c>
      <c r="K366" s="292">
        <v>720</v>
      </c>
      <c r="L366" s="274">
        <v>28800</v>
      </c>
      <c r="M366" s="294">
        <v>0.02</v>
      </c>
      <c r="N366" s="275">
        <v>28224</v>
      </c>
      <c r="O366" s="288" t="s">
        <v>834</v>
      </c>
      <c r="P366" s="276" t="s">
        <v>798</v>
      </c>
      <c r="Q366" s="296" t="s">
        <v>1932</v>
      </c>
      <c r="R366" s="296" t="s">
        <v>1937</v>
      </c>
      <c r="S366" s="50"/>
      <c r="T366" s="50"/>
      <c r="U366" s="50"/>
      <c r="V366" s="50"/>
      <c r="W366" s="50"/>
      <c r="X366" s="50"/>
    </row>
    <row r="367" spans="1:24" hidden="1" x14ac:dyDescent="0.3">
      <c r="A367" s="272">
        <v>1746</v>
      </c>
      <c r="B367" s="535">
        <v>42922</v>
      </c>
      <c r="C367" s="284" t="s">
        <v>593</v>
      </c>
      <c r="D367" s="273" t="s">
        <v>1168</v>
      </c>
      <c r="E367" s="286" t="s">
        <v>395</v>
      </c>
      <c r="F367" s="273" t="s">
        <v>790</v>
      </c>
      <c r="G367" s="288" t="s">
        <v>764</v>
      </c>
      <c r="H367" s="273" t="s">
        <v>793</v>
      </c>
      <c r="I367" s="290" t="s">
        <v>806</v>
      </c>
      <c r="J367" s="274">
        <v>46</v>
      </c>
      <c r="K367" s="292">
        <v>600</v>
      </c>
      <c r="L367" s="274">
        <v>27600</v>
      </c>
      <c r="M367" s="294">
        <v>0.01</v>
      </c>
      <c r="N367" s="275">
        <v>27324</v>
      </c>
      <c r="O367" s="288" t="s">
        <v>775</v>
      </c>
      <c r="P367" s="276" t="s">
        <v>760</v>
      </c>
      <c r="Q367" s="296" t="s">
        <v>1935</v>
      </c>
      <c r="R367" s="296" t="s">
        <v>1937</v>
      </c>
      <c r="S367" s="50"/>
      <c r="T367" s="50"/>
      <c r="U367" s="50"/>
      <c r="V367" s="50"/>
      <c r="W367" s="50"/>
      <c r="X367" s="50"/>
    </row>
    <row r="368" spans="1:24" hidden="1" x14ac:dyDescent="0.3">
      <c r="A368" s="272">
        <v>1310</v>
      </c>
      <c r="B368" s="535">
        <v>42851</v>
      </c>
      <c r="C368" s="284" t="s">
        <v>591</v>
      </c>
      <c r="D368" s="273" t="s">
        <v>1651</v>
      </c>
      <c r="E368" s="286" t="s">
        <v>398</v>
      </c>
      <c r="F368" s="273" t="s">
        <v>812</v>
      </c>
      <c r="G368" s="288" t="s">
        <v>764</v>
      </c>
      <c r="H368" s="273" t="s">
        <v>793</v>
      </c>
      <c r="I368" s="290" t="s">
        <v>1652</v>
      </c>
      <c r="J368" s="274">
        <v>38</v>
      </c>
      <c r="K368" s="292">
        <v>720</v>
      </c>
      <c r="L368" s="274">
        <v>27360</v>
      </c>
      <c r="M368" s="294">
        <v>0.02</v>
      </c>
      <c r="N368" s="275">
        <v>26812.799999999999</v>
      </c>
      <c r="O368" s="288" t="s">
        <v>782</v>
      </c>
      <c r="P368" s="276" t="s">
        <v>767</v>
      </c>
      <c r="Q368" s="296" t="s">
        <v>1932</v>
      </c>
      <c r="R368" s="296" t="s">
        <v>1933</v>
      </c>
      <c r="S368" s="50"/>
      <c r="T368" s="50"/>
      <c r="U368" s="50"/>
      <c r="V368" s="50"/>
      <c r="W368" s="50"/>
      <c r="X368" s="50"/>
    </row>
    <row r="369" spans="1:24" x14ac:dyDescent="0.3">
      <c r="A369" s="272">
        <v>1950</v>
      </c>
      <c r="B369" s="535">
        <v>42954</v>
      </c>
      <c r="C369" s="284" t="s">
        <v>594</v>
      </c>
      <c r="D369" s="273" t="s">
        <v>877</v>
      </c>
      <c r="E369" s="286" t="s">
        <v>398</v>
      </c>
      <c r="F369" s="273" t="s">
        <v>765</v>
      </c>
      <c r="G369" s="288" t="s">
        <v>764</v>
      </c>
      <c r="H369" s="273" t="s">
        <v>811</v>
      </c>
      <c r="I369" s="290" t="s">
        <v>876</v>
      </c>
      <c r="J369" s="274">
        <v>38</v>
      </c>
      <c r="K369" s="292">
        <v>720</v>
      </c>
      <c r="L369" s="274">
        <v>27360</v>
      </c>
      <c r="M369" s="294">
        <v>0.04</v>
      </c>
      <c r="N369" s="275">
        <v>26265.599999999999</v>
      </c>
      <c r="O369" s="288" t="s">
        <v>788</v>
      </c>
      <c r="P369" s="276" t="s">
        <v>760</v>
      </c>
      <c r="Q369" s="296" t="s">
        <v>1936</v>
      </c>
      <c r="R369" s="296" t="s">
        <v>1937</v>
      </c>
      <c r="S369" s="50"/>
      <c r="T369" s="50"/>
      <c r="U369" s="50"/>
      <c r="V369" s="50"/>
      <c r="W369" s="50"/>
      <c r="X369" s="50"/>
    </row>
    <row r="370" spans="1:24" hidden="1" x14ac:dyDescent="0.3">
      <c r="A370" s="272">
        <v>1299</v>
      </c>
      <c r="B370" s="535">
        <v>42848</v>
      </c>
      <c r="C370" s="284" t="s">
        <v>591</v>
      </c>
      <c r="D370" s="273" t="s">
        <v>1660</v>
      </c>
      <c r="E370" s="286" t="s">
        <v>398</v>
      </c>
      <c r="F370" s="273" t="s">
        <v>790</v>
      </c>
      <c r="G370" s="288" t="s">
        <v>764</v>
      </c>
      <c r="H370" s="273" t="s">
        <v>800</v>
      </c>
      <c r="I370" s="290" t="s">
        <v>1661</v>
      </c>
      <c r="J370" s="274">
        <v>37</v>
      </c>
      <c r="K370" s="292">
        <v>720</v>
      </c>
      <c r="L370" s="274">
        <v>26640</v>
      </c>
      <c r="M370" s="294">
        <v>0.02</v>
      </c>
      <c r="N370" s="275">
        <v>26107.200000000001</v>
      </c>
      <c r="O370" s="288" t="s">
        <v>782</v>
      </c>
      <c r="P370" s="276" t="s">
        <v>827</v>
      </c>
      <c r="Q370" s="296" t="s">
        <v>1932</v>
      </c>
      <c r="R370" s="296" t="s">
        <v>1937</v>
      </c>
      <c r="S370" s="50"/>
      <c r="T370" s="50"/>
      <c r="U370" s="50"/>
      <c r="V370" s="50"/>
      <c r="W370" s="50"/>
      <c r="X370" s="50"/>
    </row>
    <row r="371" spans="1:24" hidden="1" x14ac:dyDescent="0.3">
      <c r="A371" s="272">
        <v>1498</v>
      </c>
      <c r="B371" s="535">
        <v>42883</v>
      </c>
      <c r="C371" s="284" t="s">
        <v>586</v>
      </c>
      <c r="D371" s="273" t="s">
        <v>1467</v>
      </c>
      <c r="E371" s="286" t="s">
        <v>522</v>
      </c>
      <c r="F371" s="273" t="s">
        <v>778</v>
      </c>
      <c r="G371" s="288" t="s">
        <v>764</v>
      </c>
      <c r="H371" s="273" t="s">
        <v>793</v>
      </c>
      <c r="I371" s="290" t="s">
        <v>1466</v>
      </c>
      <c r="J371" s="274">
        <v>40</v>
      </c>
      <c r="K371" s="292">
        <v>660</v>
      </c>
      <c r="L371" s="274">
        <v>26400</v>
      </c>
      <c r="M371" s="294">
        <v>0.02</v>
      </c>
      <c r="N371" s="275">
        <v>25872</v>
      </c>
      <c r="O371" s="288" t="s">
        <v>782</v>
      </c>
      <c r="P371" s="276" t="s">
        <v>760</v>
      </c>
      <c r="Q371" s="296" t="s">
        <v>1932</v>
      </c>
      <c r="R371" s="296" t="s">
        <v>1933</v>
      </c>
      <c r="S371" s="50"/>
      <c r="T371" s="50"/>
      <c r="U371" s="50"/>
      <c r="V371" s="50"/>
      <c r="W371" s="50"/>
      <c r="X371" s="50"/>
    </row>
    <row r="372" spans="1:24" hidden="1" x14ac:dyDescent="0.3">
      <c r="A372" s="272">
        <v>1077</v>
      </c>
      <c r="B372" s="535">
        <v>42806</v>
      </c>
      <c r="C372" s="284" t="s">
        <v>590</v>
      </c>
      <c r="D372" s="273" t="s">
        <v>1040</v>
      </c>
      <c r="E372" s="286" t="s">
        <v>522</v>
      </c>
      <c r="F372" s="273" t="s">
        <v>765</v>
      </c>
      <c r="G372" s="288" t="s">
        <v>764</v>
      </c>
      <c r="H372" s="273" t="s">
        <v>811</v>
      </c>
      <c r="I372" s="290" t="s">
        <v>1825</v>
      </c>
      <c r="J372" s="274">
        <v>43</v>
      </c>
      <c r="K372" s="292">
        <v>600</v>
      </c>
      <c r="L372" s="274">
        <v>25800</v>
      </c>
      <c r="M372" s="294">
        <v>0.08</v>
      </c>
      <c r="N372" s="275">
        <v>23736</v>
      </c>
      <c r="O372" s="288" t="s">
        <v>834</v>
      </c>
      <c r="P372" s="276" t="s">
        <v>760</v>
      </c>
      <c r="Q372" s="296" t="s">
        <v>1932</v>
      </c>
      <c r="R372" s="296" t="s">
        <v>1937</v>
      </c>
      <c r="S372" s="50"/>
      <c r="T372" s="50"/>
      <c r="U372" s="50"/>
      <c r="V372" s="50"/>
      <c r="W372" s="50"/>
      <c r="X372" s="50"/>
    </row>
    <row r="373" spans="1:24" hidden="1" x14ac:dyDescent="0.3">
      <c r="A373" s="272">
        <v>1455</v>
      </c>
      <c r="B373" s="535">
        <v>42878</v>
      </c>
      <c r="C373" s="284" t="s">
        <v>586</v>
      </c>
      <c r="D373" s="273" t="s">
        <v>960</v>
      </c>
      <c r="E373" s="286" t="s">
        <v>405</v>
      </c>
      <c r="F373" s="273" t="s">
        <v>765</v>
      </c>
      <c r="G373" s="288" t="s">
        <v>764</v>
      </c>
      <c r="H373" s="273" t="s">
        <v>818</v>
      </c>
      <c r="I373" s="290" t="s">
        <v>1354</v>
      </c>
      <c r="J373" s="274">
        <v>39</v>
      </c>
      <c r="K373" s="292">
        <v>660</v>
      </c>
      <c r="L373" s="274">
        <v>25740</v>
      </c>
      <c r="M373" s="294">
        <v>0.06</v>
      </c>
      <c r="N373" s="275">
        <v>24195.599999999999</v>
      </c>
      <c r="O373" s="288" t="s">
        <v>761</v>
      </c>
      <c r="P373" s="276" t="s">
        <v>787</v>
      </c>
      <c r="Q373" s="296" t="s">
        <v>1932</v>
      </c>
      <c r="R373" s="296" t="s">
        <v>1937</v>
      </c>
      <c r="S373" s="50"/>
      <c r="T373" s="50"/>
      <c r="U373" s="50"/>
      <c r="V373" s="50"/>
      <c r="W373" s="50"/>
      <c r="X373" s="50"/>
    </row>
    <row r="374" spans="1:24" hidden="1" x14ac:dyDescent="0.3">
      <c r="A374" s="272">
        <v>1068</v>
      </c>
      <c r="B374" s="535">
        <v>42805</v>
      </c>
      <c r="C374" s="284" t="s">
        <v>590</v>
      </c>
      <c r="D374" s="273" t="s">
        <v>1338</v>
      </c>
      <c r="E374" s="286" t="s">
        <v>522</v>
      </c>
      <c r="F374" s="273" t="s">
        <v>790</v>
      </c>
      <c r="G374" s="288" t="s">
        <v>764</v>
      </c>
      <c r="H374" s="273" t="s">
        <v>811</v>
      </c>
      <c r="I374" s="290" t="s">
        <v>1825</v>
      </c>
      <c r="J374" s="274">
        <v>42</v>
      </c>
      <c r="K374" s="292">
        <v>600</v>
      </c>
      <c r="L374" s="274">
        <v>25200</v>
      </c>
      <c r="M374" s="294">
        <v>0.01</v>
      </c>
      <c r="N374" s="275">
        <v>24948</v>
      </c>
      <c r="O374" s="288" t="s">
        <v>834</v>
      </c>
      <c r="P374" s="276" t="s">
        <v>760</v>
      </c>
      <c r="Q374" s="296" t="s">
        <v>1932</v>
      </c>
      <c r="R374" s="296" t="s">
        <v>1937</v>
      </c>
      <c r="S374" s="50"/>
      <c r="T374" s="50"/>
      <c r="U374" s="50"/>
      <c r="V374" s="50"/>
      <c r="W374" s="50"/>
      <c r="X374" s="50"/>
    </row>
    <row r="375" spans="1:24" hidden="1" x14ac:dyDescent="0.3">
      <c r="A375" s="272">
        <v>1070</v>
      </c>
      <c r="B375" s="535">
        <v>42805</v>
      </c>
      <c r="C375" s="284" t="s">
        <v>590</v>
      </c>
      <c r="D375" s="273" t="s">
        <v>1844</v>
      </c>
      <c r="E375" s="286" t="s">
        <v>522</v>
      </c>
      <c r="F375" s="273" t="s">
        <v>790</v>
      </c>
      <c r="G375" s="288" t="s">
        <v>764</v>
      </c>
      <c r="H375" s="273" t="s">
        <v>772</v>
      </c>
      <c r="I375" s="290" t="s">
        <v>1430</v>
      </c>
      <c r="J375" s="274">
        <v>30</v>
      </c>
      <c r="K375" s="292">
        <v>840</v>
      </c>
      <c r="L375" s="274">
        <v>25200</v>
      </c>
      <c r="M375" s="294">
        <v>0.08</v>
      </c>
      <c r="N375" s="275">
        <v>23184</v>
      </c>
      <c r="O375" s="288" t="s">
        <v>761</v>
      </c>
      <c r="P375" s="276" t="s">
        <v>841</v>
      </c>
      <c r="Q375" s="296" t="s">
        <v>1932</v>
      </c>
      <c r="R375" s="296" t="s">
        <v>1937</v>
      </c>
      <c r="S375" s="50"/>
      <c r="T375" s="50"/>
      <c r="U375" s="50"/>
      <c r="V375" s="50"/>
      <c r="W375" s="50"/>
      <c r="X375" s="50"/>
    </row>
    <row r="376" spans="1:24" hidden="1" x14ac:dyDescent="0.3">
      <c r="A376" s="272">
        <v>1627</v>
      </c>
      <c r="B376" s="535">
        <v>42903</v>
      </c>
      <c r="C376" s="284" t="s">
        <v>592</v>
      </c>
      <c r="D376" s="273" t="s">
        <v>1311</v>
      </c>
      <c r="E376" s="286" t="s">
        <v>395</v>
      </c>
      <c r="F376" s="273" t="s">
        <v>812</v>
      </c>
      <c r="G376" s="288" t="s">
        <v>764</v>
      </c>
      <c r="H376" s="273" t="s">
        <v>811</v>
      </c>
      <c r="I376" s="290" t="s">
        <v>1310</v>
      </c>
      <c r="J376" s="274">
        <v>5</v>
      </c>
      <c r="K376" s="292">
        <v>5040</v>
      </c>
      <c r="L376" s="274">
        <v>25200</v>
      </c>
      <c r="M376" s="294">
        <v>0.04</v>
      </c>
      <c r="N376" s="275">
        <v>24192</v>
      </c>
      <c r="O376" s="288" t="s">
        <v>775</v>
      </c>
      <c r="P376" s="276" t="s">
        <v>767</v>
      </c>
      <c r="Q376" s="296" t="s">
        <v>1935</v>
      </c>
      <c r="R376" s="296" t="s">
        <v>1933</v>
      </c>
      <c r="S376" s="50"/>
      <c r="T376" s="50"/>
      <c r="U376" s="50"/>
      <c r="V376" s="50"/>
      <c r="W376" s="50"/>
      <c r="X376" s="50"/>
    </row>
    <row r="377" spans="1:24" hidden="1" x14ac:dyDescent="0.3">
      <c r="A377" s="272">
        <v>1842</v>
      </c>
      <c r="B377" s="535">
        <v>42937</v>
      </c>
      <c r="C377" s="284" t="s">
        <v>593</v>
      </c>
      <c r="D377" s="273" t="s">
        <v>1038</v>
      </c>
      <c r="E377" s="286" t="s">
        <v>405</v>
      </c>
      <c r="F377" s="273" t="s">
        <v>778</v>
      </c>
      <c r="G377" s="288" t="s">
        <v>764</v>
      </c>
      <c r="H377" s="273" t="s">
        <v>772</v>
      </c>
      <c r="I377" s="290" t="s">
        <v>1037</v>
      </c>
      <c r="J377" s="274">
        <v>32</v>
      </c>
      <c r="K377" s="292">
        <v>780</v>
      </c>
      <c r="L377" s="274">
        <v>24960</v>
      </c>
      <c r="M377" s="294">
        <v>7.0000000000000007E-2</v>
      </c>
      <c r="N377" s="275">
        <v>23212.799999999999</v>
      </c>
      <c r="O377" s="288" t="s">
        <v>775</v>
      </c>
      <c r="P377" s="276" t="s">
        <v>760</v>
      </c>
      <c r="Q377" s="296" t="s">
        <v>1935</v>
      </c>
      <c r="R377" s="296" t="s">
        <v>1933</v>
      </c>
      <c r="S377" s="50"/>
      <c r="T377" s="50"/>
      <c r="U377" s="50"/>
      <c r="V377" s="50"/>
      <c r="W377" s="50"/>
      <c r="X377" s="50"/>
    </row>
    <row r="378" spans="1:24" hidden="1" x14ac:dyDescent="0.3">
      <c r="A378" s="272">
        <v>1986</v>
      </c>
      <c r="B378" s="535">
        <v>42959</v>
      </c>
      <c r="C378" s="284" t="s">
        <v>594</v>
      </c>
      <c r="D378" s="273" t="s">
        <v>807</v>
      </c>
      <c r="E378" s="286" t="s">
        <v>522</v>
      </c>
      <c r="F378" s="273" t="s">
        <v>778</v>
      </c>
      <c r="G378" s="288" t="s">
        <v>764</v>
      </c>
      <c r="H378" s="273" t="s">
        <v>793</v>
      </c>
      <c r="I378" s="290" t="s">
        <v>806</v>
      </c>
      <c r="J378" s="274">
        <v>41</v>
      </c>
      <c r="K378" s="292">
        <v>600</v>
      </c>
      <c r="L378" s="274">
        <v>24600</v>
      </c>
      <c r="M378" s="294">
        <v>0.06</v>
      </c>
      <c r="N378" s="275">
        <v>23124</v>
      </c>
      <c r="O378" s="288" t="s">
        <v>761</v>
      </c>
      <c r="P378" s="276" t="s">
        <v>760</v>
      </c>
      <c r="Q378" s="296" t="s">
        <v>1932</v>
      </c>
      <c r="R378" s="296" t="s">
        <v>1933</v>
      </c>
      <c r="S378" s="50"/>
      <c r="T378" s="50"/>
      <c r="U378" s="50"/>
      <c r="V378" s="50"/>
      <c r="W378" s="50"/>
      <c r="X378" s="50"/>
    </row>
    <row r="379" spans="1:24" hidden="1" x14ac:dyDescent="0.3">
      <c r="A379" s="272">
        <v>1124</v>
      </c>
      <c r="B379" s="535">
        <v>42816</v>
      </c>
      <c r="C379" s="284" t="s">
        <v>590</v>
      </c>
      <c r="D379" s="273" t="s">
        <v>1527</v>
      </c>
      <c r="E379" s="286" t="s">
        <v>395</v>
      </c>
      <c r="F379" s="273" t="s">
        <v>790</v>
      </c>
      <c r="G379" s="288" t="s">
        <v>764</v>
      </c>
      <c r="H379" s="273" t="s">
        <v>793</v>
      </c>
      <c r="I379" s="290" t="s">
        <v>1808</v>
      </c>
      <c r="J379" s="274">
        <v>45</v>
      </c>
      <c r="K379" s="292">
        <v>540</v>
      </c>
      <c r="L379" s="274">
        <v>24300</v>
      </c>
      <c r="M379" s="294">
        <v>0.02</v>
      </c>
      <c r="N379" s="275">
        <v>23814</v>
      </c>
      <c r="O379" s="288" t="s">
        <v>761</v>
      </c>
      <c r="P379" s="276" t="s">
        <v>827</v>
      </c>
      <c r="Q379" s="296" t="s">
        <v>1932</v>
      </c>
      <c r="R379" s="296" t="s">
        <v>1937</v>
      </c>
      <c r="S379" s="50"/>
      <c r="T379" s="50"/>
      <c r="U379" s="50"/>
      <c r="V379" s="50"/>
      <c r="W379" s="50"/>
      <c r="X379" s="50"/>
    </row>
    <row r="380" spans="1:24" hidden="1" x14ac:dyDescent="0.3">
      <c r="A380" s="272">
        <v>1982</v>
      </c>
      <c r="B380" s="535">
        <v>42959</v>
      </c>
      <c r="C380" s="284" t="s">
        <v>594</v>
      </c>
      <c r="D380" s="273" t="s">
        <v>816</v>
      </c>
      <c r="E380" s="286" t="s">
        <v>395</v>
      </c>
      <c r="F380" s="273" t="s">
        <v>778</v>
      </c>
      <c r="G380" s="288" t="s">
        <v>764</v>
      </c>
      <c r="H380" s="273" t="s">
        <v>818</v>
      </c>
      <c r="I380" s="290" t="s">
        <v>817</v>
      </c>
      <c r="J380" s="274">
        <v>27</v>
      </c>
      <c r="K380" s="292">
        <v>900</v>
      </c>
      <c r="L380" s="274">
        <v>24300</v>
      </c>
      <c r="M380" s="294">
        <v>0.04</v>
      </c>
      <c r="N380" s="275">
        <v>23328</v>
      </c>
      <c r="O380" s="288" t="s">
        <v>775</v>
      </c>
      <c r="P380" s="276" t="s">
        <v>760</v>
      </c>
      <c r="Q380" s="296" t="s">
        <v>1935</v>
      </c>
      <c r="R380" s="296" t="s">
        <v>1933</v>
      </c>
      <c r="S380" s="50"/>
      <c r="T380" s="50"/>
      <c r="U380" s="50"/>
      <c r="V380" s="50"/>
      <c r="W380" s="50"/>
      <c r="X380" s="50"/>
    </row>
    <row r="381" spans="1:24" hidden="1" x14ac:dyDescent="0.3">
      <c r="A381" s="272">
        <v>1619</v>
      </c>
      <c r="B381" s="535">
        <v>42902</v>
      </c>
      <c r="C381" s="284" t="s">
        <v>592</v>
      </c>
      <c r="D381" s="273" t="s">
        <v>1322</v>
      </c>
      <c r="E381" s="286" t="s">
        <v>522</v>
      </c>
      <c r="F381" s="273" t="s">
        <v>812</v>
      </c>
      <c r="G381" s="288" t="s">
        <v>764</v>
      </c>
      <c r="H381" s="273" t="s">
        <v>793</v>
      </c>
      <c r="I381" s="290" t="s">
        <v>1321</v>
      </c>
      <c r="J381" s="274">
        <v>13</v>
      </c>
      <c r="K381" s="292">
        <v>1860</v>
      </c>
      <c r="L381" s="274">
        <v>24180</v>
      </c>
      <c r="M381" s="294">
        <v>0.03</v>
      </c>
      <c r="N381" s="275">
        <v>23454.6</v>
      </c>
      <c r="O381" s="288" t="s">
        <v>834</v>
      </c>
      <c r="P381" s="276" t="s">
        <v>760</v>
      </c>
      <c r="Q381" s="296" t="s">
        <v>1932</v>
      </c>
      <c r="R381" s="296" t="s">
        <v>1933</v>
      </c>
      <c r="S381" s="50"/>
      <c r="T381" s="50"/>
      <c r="U381" s="50"/>
      <c r="V381" s="50"/>
      <c r="W381" s="50"/>
      <c r="X381" s="50"/>
    </row>
    <row r="382" spans="1:24" hidden="1" x14ac:dyDescent="0.3">
      <c r="A382" s="272">
        <v>1707</v>
      </c>
      <c r="B382" s="535">
        <v>42918</v>
      </c>
      <c r="C382" s="284" t="s">
        <v>593</v>
      </c>
      <c r="D382" s="273" t="s">
        <v>1199</v>
      </c>
      <c r="E382" s="286" t="s">
        <v>398</v>
      </c>
      <c r="F382" s="273" t="s">
        <v>812</v>
      </c>
      <c r="G382" s="288" t="s">
        <v>764</v>
      </c>
      <c r="H382" s="273" t="s">
        <v>793</v>
      </c>
      <c r="I382" s="290" t="s">
        <v>828</v>
      </c>
      <c r="J382" s="274">
        <v>21</v>
      </c>
      <c r="K382" s="292">
        <v>1140</v>
      </c>
      <c r="L382" s="274">
        <v>23940</v>
      </c>
      <c r="M382" s="294">
        <v>0</v>
      </c>
      <c r="N382" s="275">
        <v>23940</v>
      </c>
      <c r="O382" s="288" t="s">
        <v>834</v>
      </c>
      <c r="P382" s="276" t="s">
        <v>760</v>
      </c>
      <c r="Q382" s="296" t="s">
        <v>1932</v>
      </c>
      <c r="R382" s="296" t="s">
        <v>1933</v>
      </c>
      <c r="S382" s="50"/>
      <c r="T382" s="50"/>
      <c r="U382" s="50"/>
      <c r="V382" s="50"/>
      <c r="W382" s="50"/>
      <c r="X382" s="50"/>
    </row>
    <row r="383" spans="1:24" hidden="1" x14ac:dyDescent="0.3">
      <c r="A383" s="272">
        <v>1097</v>
      </c>
      <c r="B383" s="535">
        <v>42810</v>
      </c>
      <c r="C383" s="284" t="s">
        <v>590</v>
      </c>
      <c r="D383" s="273" t="s">
        <v>1827</v>
      </c>
      <c r="E383" s="286" t="s">
        <v>522</v>
      </c>
      <c r="F383" s="273" t="s">
        <v>765</v>
      </c>
      <c r="G383" s="288" t="s">
        <v>764</v>
      </c>
      <c r="H383" s="273" t="s">
        <v>772</v>
      </c>
      <c r="I383" s="290" t="s">
        <v>1826</v>
      </c>
      <c r="J383" s="274">
        <v>36</v>
      </c>
      <c r="K383" s="292">
        <v>660</v>
      </c>
      <c r="L383" s="274">
        <v>23760</v>
      </c>
      <c r="M383" s="294">
        <v>0.02</v>
      </c>
      <c r="N383" s="275">
        <v>23284.799999999999</v>
      </c>
      <c r="O383" s="288" t="s">
        <v>775</v>
      </c>
      <c r="P383" s="276" t="s">
        <v>798</v>
      </c>
      <c r="Q383" s="296" t="s">
        <v>1935</v>
      </c>
      <c r="R383" s="296" t="s">
        <v>1937</v>
      </c>
      <c r="S383" s="50"/>
      <c r="T383" s="50"/>
      <c r="U383" s="50"/>
      <c r="V383" s="50"/>
      <c r="W383" s="50"/>
      <c r="X383" s="50"/>
    </row>
    <row r="384" spans="1:24" hidden="1" x14ac:dyDescent="0.3">
      <c r="A384" s="272">
        <v>1663</v>
      </c>
      <c r="B384" s="535">
        <v>42911</v>
      </c>
      <c r="C384" s="284" t="s">
        <v>592</v>
      </c>
      <c r="D384" s="273" t="s">
        <v>1100</v>
      </c>
      <c r="E384" s="286" t="s">
        <v>398</v>
      </c>
      <c r="F384" s="273" t="s">
        <v>790</v>
      </c>
      <c r="G384" s="288" t="s">
        <v>764</v>
      </c>
      <c r="H384" s="273" t="s">
        <v>793</v>
      </c>
      <c r="I384" s="290" t="s">
        <v>806</v>
      </c>
      <c r="J384" s="274">
        <v>39</v>
      </c>
      <c r="K384" s="292">
        <v>600</v>
      </c>
      <c r="L384" s="274">
        <v>23400</v>
      </c>
      <c r="M384" s="294">
        <v>0.05</v>
      </c>
      <c r="N384" s="275">
        <v>22230</v>
      </c>
      <c r="O384" s="288" t="s">
        <v>761</v>
      </c>
      <c r="P384" s="276" t="s">
        <v>767</v>
      </c>
      <c r="Q384" s="296" t="s">
        <v>1932</v>
      </c>
      <c r="R384" s="296" t="s">
        <v>1937</v>
      </c>
      <c r="S384" s="50"/>
      <c r="T384" s="50"/>
      <c r="U384" s="50"/>
      <c r="V384" s="50"/>
      <c r="W384" s="50"/>
      <c r="X384" s="50"/>
    </row>
    <row r="385" spans="1:24" hidden="1" x14ac:dyDescent="0.3">
      <c r="A385" s="272">
        <v>1216</v>
      </c>
      <c r="B385" s="535">
        <v>42834</v>
      </c>
      <c r="C385" s="284" t="s">
        <v>591</v>
      </c>
      <c r="D385" s="273" t="s">
        <v>1724</v>
      </c>
      <c r="E385" s="286" t="s">
        <v>405</v>
      </c>
      <c r="F385" s="273" t="s">
        <v>812</v>
      </c>
      <c r="G385" s="288" t="s">
        <v>764</v>
      </c>
      <c r="H385" s="273" t="s">
        <v>772</v>
      </c>
      <c r="I385" s="290" t="s">
        <v>1107</v>
      </c>
      <c r="J385" s="274">
        <v>2</v>
      </c>
      <c r="K385" s="292">
        <v>11640</v>
      </c>
      <c r="L385" s="274">
        <v>23280</v>
      </c>
      <c r="M385" s="294">
        <v>0.1</v>
      </c>
      <c r="N385" s="275">
        <v>20952</v>
      </c>
      <c r="O385" s="288" t="s">
        <v>782</v>
      </c>
      <c r="P385" s="276" t="s">
        <v>787</v>
      </c>
      <c r="Q385" s="296" t="s">
        <v>1932</v>
      </c>
      <c r="R385" s="296" t="s">
        <v>1933</v>
      </c>
      <c r="S385" s="50"/>
      <c r="T385" s="50"/>
      <c r="U385" s="50"/>
      <c r="V385" s="50"/>
      <c r="W385" s="50"/>
      <c r="X385" s="50"/>
    </row>
    <row r="386" spans="1:24" hidden="1" x14ac:dyDescent="0.3">
      <c r="A386" s="272">
        <v>1174</v>
      </c>
      <c r="B386" s="535">
        <v>42826</v>
      </c>
      <c r="C386" s="284" t="s">
        <v>591</v>
      </c>
      <c r="D386" s="273" t="s">
        <v>882</v>
      </c>
      <c r="E386" s="286" t="s">
        <v>398</v>
      </c>
      <c r="F386" s="273" t="s">
        <v>812</v>
      </c>
      <c r="G386" s="288" t="s">
        <v>764</v>
      </c>
      <c r="H386" s="273" t="s">
        <v>800</v>
      </c>
      <c r="I386" s="290" t="s">
        <v>1767</v>
      </c>
      <c r="J386" s="274">
        <v>48</v>
      </c>
      <c r="K386" s="292">
        <v>480</v>
      </c>
      <c r="L386" s="274">
        <v>23040</v>
      </c>
      <c r="M386" s="294">
        <v>7.0000000000000007E-2</v>
      </c>
      <c r="N386" s="275">
        <v>21427.200000000001</v>
      </c>
      <c r="O386" s="288" t="s">
        <v>834</v>
      </c>
      <c r="P386" s="276" t="s">
        <v>760</v>
      </c>
      <c r="Q386" s="296" t="s">
        <v>1932</v>
      </c>
      <c r="R386" s="296" t="s">
        <v>1933</v>
      </c>
      <c r="S386" s="50"/>
      <c r="T386" s="50"/>
      <c r="U386" s="50"/>
      <c r="V386" s="50"/>
      <c r="W386" s="50"/>
      <c r="X386" s="50"/>
    </row>
    <row r="387" spans="1:24" hidden="1" x14ac:dyDescent="0.3">
      <c r="A387" s="272">
        <v>1243</v>
      </c>
      <c r="B387" s="535">
        <v>42838</v>
      </c>
      <c r="C387" s="284" t="s">
        <v>591</v>
      </c>
      <c r="D387" s="273" t="s">
        <v>1705</v>
      </c>
      <c r="E387" s="286" t="s">
        <v>522</v>
      </c>
      <c r="F387" s="273" t="s">
        <v>812</v>
      </c>
      <c r="G387" s="288" t="s">
        <v>764</v>
      </c>
      <c r="H387" s="273" t="s">
        <v>800</v>
      </c>
      <c r="I387" s="290" t="s">
        <v>1661</v>
      </c>
      <c r="J387" s="274">
        <v>32</v>
      </c>
      <c r="K387" s="292">
        <v>720</v>
      </c>
      <c r="L387" s="274">
        <v>23040</v>
      </c>
      <c r="M387" s="294">
        <v>0</v>
      </c>
      <c r="N387" s="275">
        <v>23040</v>
      </c>
      <c r="O387" s="288" t="s">
        <v>761</v>
      </c>
      <c r="P387" s="276" t="s">
        <v>760</v>
      </c>
      <c r="Q387" s="296" t="s">
        <v>1932</v>
      </c>
      <c r="R387" s="296" t="s">
        <v>1933</v>
      </c>
      <c r="S387" s="50"/>
      <c r="T387" s="50"/>
      <c r="U387" s="50"/>
      <c r="V387" s="50"/>
      <c r="W387" s="50"/>
      <c r="X387" s="50"/>
    </row>
    <row r="388" spans="1:24" hidden="1" x14ac:dyDescent="0.3">
      <c r="A388" s="272">
        <v>1588</v>
      </c>
      <c r="B388" s="535">
        <v>42899</v>
      </c>
      <c r="C388" s="284" t="s">
        <v>592</v>
      </c>
      <c r="D388" s="273" t="s">
        <v>982</v>
      </c>
      <c r="E388" s="286" t="s">
        <v>398</v>
      </c>
      <c r="F388" s="273" t="s">
        <v>790</v>
      </c>
      <c r="G388" s="288" t="s">
        <v>764</v>
      </c>
      <c r="H388" s="273" t="s">
        <v>818</v>
      </c>
      <c r="I388" s="290" t="s">
        <v>1361</v>
      </c>
      <c r="J388" s="274">
        <v>48</v>
      </c>
      <c r="K388" s="292">
        <v>480</v>
      </c>
      <c r="L388" s="274">
        <v>23040</v>
      </c>
      <c r="M388" s="294">
        <v>0.09</v>
      </c>
      <c r="N388" s="275">
        <v>20966.400000000001</v>
      </c>
      <c r="O388" s="288" t="s">
        <v>834</v>
      </c>
      <c r="P388" s="276" t="s">
        <v>760</v>
      </c>
      <c r="Q388" s="296" t="s">
        <v>1932</v>
      </c>
      <c r="R388" s="296" t="s">
        <v>1937</v>
      </c>
      <c r="S388" s="50"/>
      <c r="T388" s="50"/>
      <c r="U388" s="50"/>
      <c r="V388" s="50"/>
      <c r="W388" s="50"/>
      <c r="X388" s="50"/>
    </row>
    <row r="389" spans="1:24" hidden="1" x14ac:dyDescent="0.3">
      <c r="A389" s="272">
        <v>1466</v>
      </c>
      <c r="B389" s="535">
        <v>42879</v>
      </c>
      <c r="C389" s="284" t="s">
        <v>586</v>
      </c>
      <c r="D389" s="273" t="s">
        <v>947</v>
      </c>
      <c r="E389" s="286" t="s">
        <v>395</v>
      </c>
      <c r="F389" s="273" t="s">
        <v>812</v>
      </c>
      <c r="G389" s="288" t="s">
        <v>764</v>
      </c>
      <c r="H389" s="273" t="s">
        <v>811</v>
      </c>
      <c r="I389" s="290" t="s">
        <v>1098</v>
      </c>
      <c r="J389" s="274">
        <v>42</v>
      </c>
      <c r="K389" s="292">
        <v>540</v>
      </c>
      <c r="L389" s="274">
        <v>22680</v>
      </c>
      <c r="M389" s="294">
        <v>0.09</v>
      </c>
      <c r="N389" s="275">
        <v>20638.8</v>
      </c>
      <c r="O389" s="288" t="s">
        <v>761</v>
      </c>
      <c r="P389" s="276" t="s">
        <v>798</v>
      </c>
      <c r="Q389" s="296" t="s">
        <v>1932</v>
      </c>
      <c r="R389" s="296" t="s">
        <v>1933</v>
      </c>
      <c r="S389" s="50"/>
      <c r="T389" s="50"/>
      <c r="U389" s="50"/>
      <c r="V389" s="50"/>
      <c r="W389" s="50"/>
      <c r="X389" s="50"/>
    </row>
    <row r="390" spans="1:24" hidden="1" x14ac:dyDescent="0.3">
      <c r="A390" s="272">
        <v>1713</v>
      </c>
      <c r="B390" s="535">
        <v>42919</v>
      </c>
      <c r="C390" s="284" t="s">
        <v>593</v>
      </c>
      <c r="D390" s="273" t="s">
        <v>1206</v>
      </c>
      <c r="E390" s="286" t="s">
        <v>522</v>
      </c>
      <c r="F390" s="273" t="s">
        <v>778</v>
      </c>
      <c r="G390" s="288" t="s">
        <v>764</v>
      </c>
      <c r="H390" s="273" t="s">
        <v>811</v>
      </c>
      <c r="I390" s="290" t="s">
        <v>1098</v>
      </c>
      <c r="J390" s="274">
        <v>42</v>
      </c>
      <c r="K390" s="292">
        <v>540</v>
      </c>
      <c r="L390" s="274">
        <v>22680</v>
      </c>
      <c r="M390" s="294">
        <v>0.01</v>
      </c>
      <c r="N390" s="275">
        <v>22453.200000000001</v>
      </c>
      <c r="O390" s="288" t="s">
        <v>788</v>
      </c>
      <c r="P390" s="276" t="s">
        <v>767</v>
      </c>
      <c r="Q390" s="296" t="s">
        <v>1936</v>
      </c>
      <c r="R390" s="296" t="s">
        <v>1933</v>
      </c>
      <c r="S390" s="50"/>
      <c r="T390" s="50"/>
      <c r="U390" s="50"/>
      <c r="V390" s="50"/>
      <c r="W390" s="50"/>
      <c r="X390" s="50"/>
    </row>
    <row r="391" spans="1:24" hidden="1" x14ac:dyDescent="0.3">
      <c r="A391" s="272">
        <v>1567</v>
      </c>
      <c r="B391" s="535">
        <v>42895</v>
      </c>
      <c r="C391" s="284" t="s">
        <v>592</v>
      </c>
      <c r="D391" s="273" t="s">
        <v>1391</v>
      </c>
      <c r="E391" s="286" t="s">
        <v>395</v>
      </c>
      <c r="F391" s="273" t="s">
        <v>778</v>
      </c>
      <c r="G391" s="288" t="s">
        <v>764</v>
      </c>
      <c r="H391" s="273" t="s">
        <v>811</v>
      </c>
      <c r="I391" s="290" t="s">
        <v>1390</v>
      </c>
      <c r="J391" s="274">
        <v>47</v>
      </c>
      <c r="K391" s="292">
        <v>480</v>
      </c>
      <c r="L391" s="274">
        <v>22560</v>
      </c>
      <c r="M391" s="294">
        <v>0.03</v>
      </c>
      <c r="N391" s="275">
        <v>21883.200000000001</v>
      </c>
      <c r="O391" s="288" t="s">
        <v>788</v>
      </c>
      <c r="P391" s="276" t="s">
        <v>827</v>
      </c>
      <c r="Q391" s="296" t="s">
        <v>1936</v>
      </c>
      <c r="R391" s="296" t="s">
        <v>1933</v>
      </c>
      <c r="S391" s="50"/>
      <c r="T391" s="50"/>
      <c r="U391" s="50"/>
      <c r="V391" s="50"/>
      <c r="W391" s="50"/>
      <c r="X391" s="50"/>
    </row>
    <row r="392" spans="1:24" hidden="1" x14ac:dyDescent="0.3">
      <c r="A392" s="272">
        <v>1295</v>
      </c>
      <c r="B392" s="535">
        <v>42848</v>
      </c>
      <c r="C392" s="284" t="s">
        <v>591</v>
      </c>
      <c r="D392" s="273" t="s">
        <v>1509</v>
      </c>
      <c r="E392" s="286" t="s">
        <v>405</v>
      </c>
      <c r="F392" s="273" t="s">
        <v>778</v>
      </c>
      <c r="G392" s="288" t="s">
        <v>764</v>
      </c>
      <c r="H392" s="273" t="s">
        <v>800</v>
      </c>
      <c r="I392" s="290" t="s">
        <v>1026</v>
      </c>
      <c r="J392" s="274">
        <v>16</v>
      </c>
      <c r="K392" s="292">
        <v>1380</v>
      </c>
      <c r="L392" s="274">
        <v>22080</v>
      </c>
      <c r="M392" s="294">
        <v>0.09</v>
      </c>
      <c r="N392" s="275">
        <v>20092.8</v>
      </c>
      <c r="O392" s="288" t="s">
        <v>782</v>
      </c>
      <c r="P392" s="276" t="s">
        <v>760</v>
      </c>
      <c r="Q392" s="296" t="s">
        <v>1932</v>
      </c>
      <c r="R392" s="296" t="s">
        <v>1933</v>
      </c>
      <c r="S392" s="50"/>
      <c r="T392" s="50"/>
      <c r="U392" s="50"/>
      <c r="V392" s="50"/>
      <c r="W392" s="50"/>
      <c r="X392" s="50"/>
    </row>
    <row r="393" spans="1:24" hidden="1" x14ac:dyDescent="0.3">
      <c r="A393" s="272">
        <v>1952</v>
      </c>
      <c r="B393" s="535">
        <v>42954</v>
      </c>
      <c r="C393" s="284" t="s">
        <v>594</v>
      </c>
      <c r="D393" s="273" t="s">
        <v>872</v>
      </c>
      <c r="E393" s="286" t="s">
        <v>405</v>
      </c>
      <c r="F393" s="273" t="s">
        <v>765</v>
      </c>
      <c r="G393" s="288" t="s">
        <v>764</v>
      </c>
      <c r="H393" s="273" t="s">
        <v>818</v>
      </c>
      <c r="I393" s="290" t="s">
        <v>873</v>
      </c>
      <c r="J393" s="274">
        <v>1</v>
      </c>
      <c r="K393" s="292">
        <v>21840</v>
      </c>
      <c r="L393" s="274">
        <v>21840</v>
      </c>
      <c r="M393" s="294">
        <v>0.09</v>
      </c>
      <c r="N393" s="275">
        <v>19874.400000000001</v>
      </c>
      <c r="O393" s="288" t="s">
        <v>761</v>
      </c>
      <c r="P393" s="276" t="s">
        <v>760</v>
      </c>
      <c r="Q393" s="296" t="s">
        <v>1932</v>
      </c>
      <c r="R393" s="296" t="s">
        <v>1937</v>
      </c>
      <c r="S393" s="50"/>
      <c r="T393" s="50"/>
      <c r="U393" s="50"/>
      <c r="V393" s="50"/>
      <c r="W393" s="50"/>
      <c r="X393" s="50"/>
    </row>
    <row r="394" spans="1:24" hidden="1" x14ac:dyDescent="0.3">
      <c r="A394" s="272">
        <v>1563</v>
      </c>
      <c r="B394" s="535">
        <v>42895</v>
      </c>
      <c r="C394" s="284" t="s">
        <v>592</v>
      </c>
      <c r="D394" s="273" t="s">
        <v>1203</v>
      </c>
      <c r="E394" s="286" t="s">
        <v>398</v>
      </c>
      <c r="F394" s="273" t="s">
        <v>790</v>
      </c>
      <c r="G394" s="288" t="s">
        <v>764</v>
      </c>
      <c r="H394" s="273" t="s">
        <v>800</v>
      </c>
      <c r="I394" s="290" t="s">
        <v>1394</v>
      </c>
      <c r="J394" s="274">
        <v>33</v>
      </c>
      <c r="K394" s="292">
        <v>660</v>
      </c>
      <c r="L394" s="274">
        <v>21780</v>
      </c>
      <c r="M394" s="294">
        <v>0.06</v>
      </c>
      <c r="N394" s="275">
        <v>20473.2</v>
      </c>
      <c r="O394" s="288" t="s">
        <v>761</v>
      </c>
      <c r="P394" s="276" t="s">
        <v>760</v>
      </c>
      <c r="Q394" s="296" t="s">
        <v>1932</v>
      </c>
      <c r="R394" s="296" t="s">
        <v>1937</v>
      </c>
      <c r="S394" s="50"/>
      <c r="T394" s="50"/>
      <c r="U394" s="50"/>
      <c r="V394" s="50"/>
      <c r="W394" s="50"/>
      <c r="X394" s="50"/>
    </row>
    <row r="395" spans="1:24" x14ac:dyDescent="0.3">
      <c r="A395" s="272">
        <v>1087</v>
      </c>
      <c r="B395" s="535">
        <v>42807</v>
      </c>
      <c r="C395" s="284" t="s">
        <v>590</v>
      </c>
      <c r="D395" s="273" t="s">
        <v>1336</v>
      </c>
      <c r="E395" s="286" t="s">
        <v>522</v>
      </c>
      <c r="F395" s="273" t="s">
        <v>778</v>
      </c>
      <c r="G395" s="288" t="s">
        <v>764</v>
      </c>
      <c r="H395" s="273" t="s">
        <v>818</v>
      </c>
      <c r="I395" s="290" t="s">
        <v>1833</v>
      </c>
      <c r="J395" s="274">
        <v>30</v>
      </c>
      <c r="K395" s="292">
        <v>720</v>
      </c>
      <c r="L395" s="274">
        <v>21600</v>
      </c>
      <c r="M395" s="294">
        <v>7.0000000000000007E-2</v>
      </c>
      <c r="N395" s="275">
        <v>20088</v>
      </c>
      <c r="O395" s="288" t="s">
        <v>788</v>
      </c>
      <c r="P395" s="276" t="s">
        <v>760</v>
      </c>
      <c r="Q395" s="296" t="s">
        <v>1936</v>
      </c>
      <c r="R395" s="296" t="s">
        <v>1933</v>
      </c>
      <c r="S395" s="50"/>
      <c r="T395" s="50"/>
      <c r="U395" s="50"/>
      <c r="V395" s="50"/>
      <c r="W395" s="50"/>
      <c r="X395" s="50"/>
    </row>
    <row r="396" spans="1:24" hidden="1" x14ac:dyDescent="0.3">
      <c r="A396" s="272">
        <v>1424</v>
      </c>
      <c r="B396" s="535">
        <v>42872</v>
      </c>
      <c r="C396" s="284" t="s">
        <v>586</v>
      </c>
      <c r="D396" s="273" t="s">
        <v>1537</v>
      </c>
      <c r="E396" s="286" t="s">
        <v>405</v>
      </c>
      <c r="F396" s="273" t="s">
        <v>778</v>
      </c>
      <c r="G396" s="288" t="s">
        <v>764</v>
      </c>
      <c r="H396" s="273" t="s">
        <v>800</v>
      </c>
      <c r="I396" s="290" t="s">
        <v>808</v>
      </c>
      <c r="J396" s="274">
        <v>8</v>
      </c>
      <c r="K396" s="292">
        <v>2640</v>
      </c>
      <c r="L396" s="274">
        <v>21120</v>
      </c>
      <c r="M396" s="294">
        <v>0.05</v>
      </c>
      <c r="N396" s="275">
        <v>20064</v>
      </c>
      <c r="O396" s="288" t="s">
        <v>775</v>
      </c>
      <c r="P396" s="276" t="s">
        <v>760</v>
      </c>
      <c r="Q396" s="296" t="s">
        <v>1935</v>
      </c>
      <c r="R396" s="296" t="s">
        <v>1933</v>
      </c>
      <c r="S396" s="50"/>
      <c r="T396" s="50"/>
      <c r="U396" s="50"/>
      <c r="V396" s="50"/>
      <c r="W396" s="50"/>
      <c r="X396" s="50"/>
    </row>
    <row r="397" spans="1:24" hidden="1" x14ac:dyDescent="0.3">
      <c r="A397" s="272">
        <v>1196</v>
      </c>
      <c r="B397" s="535">
        <v>42831</v>
      </c>
      <c r="C397" s="284" t="s">
        <v>591</v>
      </c>
      <c r="D397" s="273" t="s">
        <v>1743</v>
      </c>
      <c r="E397" s="286" t="s">
        <v>398</v>
      </c>
      <c r="F397" s="273" t="s">
        <v>778</v>
      </c>
      <c r="G397" s="288" t="s">
        <v>764</v>
      </c>
      <c r="H397" s="273" t="s">
        <v>793</v>
      </c>
      <c r="I397" s="290" t="s">
        <v>1742</v>
      </c>
      <c r="J397" s="274">
        <v>50</v>
      </c>
      <c r="K397" s="292">
        <v>420</v>
      </c>
      <c r="L397" s="274">
        <v>21000</v>
      </c>
      <c r="M397" s="294">
        <v>0</v>
      </c>
      <c r="N397" s="275">
        <v>21000</v>
      </c>
      <c r="O397" s="288" t="s">
        <v>761</v>
      </c>
      <c r="P397" s="276" t="s">
        <v>827</v>
      </c>
      <c r="Q397" s="296" t="s">
        <v>1932</v>
      </c>
      <c r="R397" s="296" t="s">
        <v>1933</v>
      </c>
      <c r="S397" s="50"/>
      <c r="T397" s="50"/>
      <c r="U397" s="50"/>
      <c r="V397" s="50"/>
      <c r="W397" s="50"/>
      <c r="X397" s="50"/>
    </row>
    <row r="398" spans="1:24" hidden="1" x14ac:dyDescent="0.3">
      <c r="A398" s="272">
        <v>1313</v>
      </c>
      <c r="B398" s="535">
        <v>42851</v>
      </c>
      <c r="C398" s="284" t="s">
        <v>591</v>
      </c>
      <c r="D398" s="273" t="s">
        <v>1647</v>
      </c>
      <c r="E398" s="286" t="s">
        <v>395</v>
      </c>
      <c r="F398" s="273" t="s">
        <v>765</v>
      </c>
      <c r="G398" s="288" t="s">
        <v>764</v>
      </c>
      <c r="H398" s="273" t="s">
        <v>805</v>
      </c>
      <c r="I398" s="290" t="s">
        <v>1646</v>
      </c>
      <c r="J398" s="274">
        <v>35</v>
      </c>
      <c r="K398" s="292">
        <v>600</v>
      </c>
      <c r="L398" s="274">
        <v>21000</v>
      </c>
      <c r="M398" s="294">
        <v>0.05</v>
      </c>
      <c r="N398" s="275">
        <v>19950</v>
      </c>
      <c r="O398" s="288" t="s">
        <v>782</v>
      </c>
      <c r="P398" s="276" t="s">
        <v>798</v>
      </c>
      <c r="Q398" s="296" t="s">
        <v>1932</v>
      </c>
      <c r="R398" s="296" t="s">
        <v>1937</v>
      </c>
      <c r="S398" s="50"/>
      <c r="T398" s="50"/>
      <c r="U398" s="50"/>
      <c r="V398" s="50"/>
      <c r="W398" s="50"/>
      <c r="X398" s="50"/>
    </row>
    <row r="399" spans="1:24" x14ac:dyDescent="0.3">
      <c r="A399" s="272">
        <v>1658</v>
      </c>
      <c r="B399" s="535">
        <v>42910</v>
      </c>
      <c r="C399" s="284" t="s">
        <v>592</v>
      </c>
      <c r="D399" s="273" t="s">
        <v>1271</v>
      </c>
      <c r="E399" s="286" t="s">
        <v>398</v>
      </c>
      <c r="F399" s="273" t="s">
        <v>765</v>
      </c>
      <c r="G399" s="288" t="s">
        <v>764</v>
      </c>
      <c r="H399" s="273" t="s">
        <v>995</v>
      </c>
      <c r="I399" s="290" t="s">
        <v>1270</v>
      </c>
      <c r="J399" s="274">
        <v>50</v>
      </c>
      <c r="K399" s="292">
        <v>420</v>
      </c>
      <c r="L399" s="274">
        <v>21000</v>
      </c>
      <c r="M399" s="294">
        <v>0.09</v>
      </c>
      <c r="N399" s="275">
        <v>19110</v>
      </c>
      <c r="O399" s="288" t="s">
        <v>788</v>
      </c>
      <c r="P399" s="276" t="s">
        <v>760</v>
      </c>
      <c r="Q399" s="296" t="s">
        <v>1936</v>
      </c>
      <c r="R399" s="296" t="s">
        <v>1937</v>
      </c>
      <c r="S399" s="50"/>
      <c r="T399" s="50"/>
      <c r="U399" s="50"/>
      <c r="V399" s="50"/>
      <c r="W399" s="50"/>
      <c r="X399" s="50"/>
    </row>
    <row r="400" spans="1:24" hidden="1" x14ac:dyDescent="0.3">
      <c r="A400" s="272">
        <v>1303</v>
      </c>
      <c r="B400" s="535">
        <v>42848</v>
      </c>
      <c r="C400" s="284" t="s">
        <v>591</v>
      </c>
      <c r="D400" s="273" t="s">
        <v>1657</v>
      </c>
      <c r="E400" s="286" t="s">
        <v>395</v>
      </c>
      <c r="F400" s="273" t="s">
        <v>765</v>
      </c>
      <c r="G400" s="288" t="s">
        <v>764</v>
      </c>
      <c r="H400" s="273" t="s">
        <v>811</v>
      </c>
      <c r="I400" s="290" t="s">
        <v>876</v>
      </c>
      <c r="J400" s="274">
        <v>29</v>
      </c>
      <c r="K400" s="292">
        <v>720</v>
      </c>
      <c r="L400" s="274">
        <v>20880</v>
      </c>
      <c r="M400" s="294">
        <v>0.04</v>
      </c>
      <c r="N400" s="275">
        <v>20044.8</v>
      </c>
      <c r="O400" s="288" t="s">
        <v>775</v>
      </c>
      <c r="P400" s="276" t="s">
        <v>841</v>
      </c>
      <c r="Q400" s="296" t="s">
        <v>1935</v>
      </c>
      <c r="R400" s="296" t="s">
        <v>1937</v>
      </c>
      <c r="S400" s="50"/>
      <c r="T400" s="50"/>
      <c r="U400" s="50"/>
      <c r="V400" s="50"/>
      <c r="W400" s="50"/>
      <c r="X400" s="50"/>
    </row>
    <row r="401" spans="1:24" hidden="1" x14ac:dyDescent="0.3">
      <c r="A401" s="272">
        <v>1500</v>
      </c>
      <c r="B401" s="535">
        <v>42883</v>
      </c>
      <c r="C401" s="284" t="s">
        <v>586</v>
      </c>
      <c r="D401" s="273" t="s">
        <v>1216</v>
      </c>
      <c r="E401" s="286" t="s">
        <v>395</v>
      </c>
      <c r="F401" s="273" t="s">
        <v>778</v>
      </c>
      <c r="G401" s="288" t="s">
        <v>764</v>
      </c>
      <c r="H401" s="273" t="s">
        <v>793</v>
      </c>
      <c r="I401" s="290" t="s">
        <v>1463</v>
      </c>
      <c r="J401" s="274">
        <v>43</v>
      </c>
      <c r="K401" s="292">
        <v>480</v>
      </c>
      <c r="L401" s="274">
        <v>20640</v>
      </c>
      <c r="M401" s="294">
        <v>0.05</v>
      </c>
      <c r="N401" s="275">
        <v>19608</v>
      </c>
      <c r="O401" s="288" t="s">
        <v>775</v>
      </c>
      <c r="P401" s="276" t="s">
        <v>767</v>
      </c>
      <c r="Q401" s="296" t="s">
        <v>1935</v>
      </c>
      <c r="R401" s="296" t="s">
        <v>1933</v>
      </c>
      <c r="S401" s="50"/>
      <c r="T401" s="50"/>
      <c r="U401" s="50"/>
      <c r="V401" s="50"/>
      <c r="W401" s="50"/>
      <c r="X401" s="50"/>
    </row>
    <row r="402" spans="1:24" hidden="1" x14ac:dyDescent="0.3">
      <c r="A402" s="272">
        <v>1762</v>
      </c>
      <c r="B402" s="535">
        <v>42925</v>
      </c>
      <c r="C402" s="284" t="s">
        <v>593</v>
      </c>
      <c r="D402" s="273" t="s">
        <v>1151</v>
      </c>
      <c r="E402" s="286" t="s">
        <v>522</v>
      </c>
      <c r="F402" s="273" t="s">
        <v>812</v>
      </c>
      <c r="G402" s="288" t="s">
        <v>764</v>
      </c>
      <c r="H402" s="273" t="s">
        <v>818</v>
      </c>
      <c r="I402" s="290" t="s">
        <v>1152</v>
      </c>
      <c r="J402" s="274">
        <v>6</v>
      </c>
      <c r="K402" s="292">
        <v>3420</v>
      </c>
      <c r="L402" s="274">
        <v>20520</v>
      </c>
      <c r="M402" s="294">
        <v>0.08</v>
      </c>
      <c r="N402" s="275">
        <v>18878.400000000001</v>
      </c>
      <c r="O402" s="288" t="s">
        <v>788</v>
      </c>
      <c r="P402" s="276" t="s">
        <v>841</v>
      </c>
      <c r="Q402" s="296" t="s">
        <v>1936</v>
      </c>
      <c r="R402" s="296" t="s">
        <v>1933</v>
      </c>
      <c r="S402" s="50"/>
      <c r="T402" s="50"/>
      <c r="U402" s="50"/>
      <c r="V402" s="50"/>
      <c r="W402" s="50"/>
      <c r="X402" s="50"/>
    </row>
    <row r="403" spans="1:24" hidden="1" x14ac:dyDescent="0.3">
      <c r="A403" s="272">
        <v>1111</v>
      </c>
      <c r="B403" s="535">
        <v>42813</v>
      </c>
      <c r="C403" s="284" t="s">
        <v>590</v>
      </c>
      <c r="D403" s="273" t="s">
        <v>1705</v>
      </c>
      <c r="E403" s="286" t="s">
        <v>522</v>
      </c>
      <c r="F403" s="273" t="s">
        <v>778</v>
      </c>
      <c r="G403" s="288" t="s">
        <v>764</v>
      </c>
      <c r="H403" s="273" t="s">
        <v>818</v>
      </c>
      <c r="I403" s="290" t="s">
        <v>1648</v>
      </c>
      <c r="J403" s="274">
        <v>31</v>
      </c>
      <c r="K403" s="292">
        <v>660</v>
      </c>
      <c r="L403" s="274">
        <v>20460</v>
      </c>
      <c r="M403" s="294">
        <v>0.01</v>
      </c>
      <c r="N403" s="275">
        <v>20255.400000000001</v>
      </c>
      <c r="O403" s="288" t="s">
        <v>834</v>
      </c>
      <c r="P403" s="276" t="s">
        <v>827</v>
      </c>
      <c r="Q403" s="296" t="s">
        <v>1932</v>
      </c>
      <c r="R403" s="296" t="s">
        <v>1933</v>
      </c>
      <c r="S403" s="50"/>
      <c r="T403" s="50"/>
      <c r="U403" s="50"/>
      <c r="V403" s="50"/>
      <c r="W403" s="50"/>
      <c r="X403" s="50"/>
    </row>
    <row r="404" spans="1:24" x14ac:dyDescent="0.3">
      <c r="A404" s="272">
        <v>1185</v>
      </c>
      <c r="B404" s="535">
        <v>42827</v>
      </c>
      <c r="C404" s="284" t="s">
        <v>591</v>
      </c>
      <c r="D404" s="273" t="s">
        <v>1758</v>
      </c>
      <c r="E404" s="286" t="s">
        <v>395</v>
      </c>
      <c r="F404" s="273" t="s">
        <v>765</v>
      </c>
      <c r="G404" s="288" t="s">
        <v>764</v>
      </c>
      <c r="H404" s="273" t="s">
        <v>793</v>
      </c>
      <c r="I404" s="290" t="s">
        <v>1118</v>
      </c>
      <c r="J404" s="274">
        <v>48</v>
      </c>
      <c r="K404" s="292">
        <v>420</v>
      </c>
      <c r="L404" s="274">
        <v>20160</v>
      </c>
      <c r="M404" s="294">
        <v>0.03</v>
      </c>
      <c r="N404" s="275">
        <v>19555.2</v>
      </c>
      <c r="O404" s="288" t="s">
        <v>788</v>
      </c>
      <c r="P404" s="276" t="s">
        <v>760</v>
      </c>
      <c r="Q404" s="296" t="s">
        <v>1936</v>
      </c>
      <c r="R404" s="296" t="s">
        <v>1937</v>
      </c>
      <c r="S404" s="50"/>
      <c r="T404" s="50"/>
      <c r="U404" s="50"/>
      <c r="V404" s="50"/>
      <c r="W404" s="50"/>
      <c r="X404" s="50"/>
    </row>
    <row r="405" spans="1:24" hidden="1" x14ac:dyDescent="0.3">
      <c r="A405" s="272">
        <v>1238</v>
      </c>
      <c r="B405" s="535">
        <v>42837</v>
      </c>
      <c r="C405" s="284" t="s">
        <v>591</v>
      </c>
      <c r="D405" s="273" t="s">
        <v>1709</v>
      </c>
      <c r="E405" s="286" t="s">
        <v>395</v>
      </c>
      <c r="F405" s="273" t="s">
        <v>778</v>
      </c>
      <c r="G405" s="288" t="s">
        <v>764</v>
      </c>
      <c r="H405" s="273" t="s">
        <v>793</v>
      </c>
      <c r="I405" s="290" t="s">
        <v>1118</v>
      </c>
      <c r="J405" s="274">
        <v>48</v>
      </c>
      <c r="K405" s="292">
        <v>420</v>
      </c>
      <c r="L405" s="274">
        <v>20160</v>
      </c>
      <c r="M405" s="294">
        <v>0.04</v>
      </c>
      <c r="N405" s="275">
        <v>19353.599999999999</v>
      </c>
      <c r="O405" s="288" t="s">
        <v>834</v>
      </c>
      <c r="P405" s="276" t="s">
        <v>767</v>
      </c>
      <c r="Q405" s="296" t="s">
        <v>1932</v>
      </c>
      <c r="R405" s="296" t="s">
        <v>1933</v>
      </c>
      <c r="S405" s="50"/>
      <c r="T405" s="50"/>
      <c r="U405" s="50"/>
      <c r="V405" s="50"/>
      <c r="W405" s="50"/>
      <c r="X405" s="50"/>
    </row>
    <row r="406" spans="1:24" hidden="1" x14ac:dyDescent="0.3">
      <c r="A406" s="272">
        <v>1534</v>
      </c>
      <c r="B406" s="535">
        <v>42890</v>
      </c>
      <c r="C406" s="284" t="s">
        <v>592</v>
      </c>
      <c r="D406" s="273" t="s">
        <v>1422</v>
      </c>
      <c r="E406" s="286" t="s">
        <v>522</v>
      </c>
      <c r="F406" s="273" t="s">
        <v>778</v>
      </c>
      <c r="G406" s="288" t="s">
        <v>764</v>
      </c>
      <c r="H406" s="273" t="s">
        <v>800</v>
      </c>
      <c r="I406" s="290" t="s">
        <v>1096</v>
      </c>
      <c r="J406" s="274">
        <v>21</v>
      </c>
      <c r="K406" s="292">
        <v>960</v>
      </c>
      <c r="L406" s="274">
        <v>20160</v>
      </c>
      <c r="M406" s="294">
        <v>7.0000000000000007E-2</v>
      </c>
      <c r="N406" s="275">
        <v>18748.8</v>
      </c>
      <c r="O406" s="288" t="s">
        <v>761</v>
      </c>
      <c r="P406" s="276" t="s">
        <v>760</v>
      </c>
      <c r="Q406" s="296" t="s">
        <v>1932</v>
      </c>
      <c r="R406" s="296" t="s">
        <v>1933</v>
      </c>
      <c r="S406" s="50"/>
      <c r="T406" s="50"/>
      <c r="U406" s="50"/>
      <c r="V406" s="50"/>
      <c r="W406" s="50"/>
      <c r="X406" s="50"/>
    </row>
    <row r="407" spans="1:24" hidden="1" x14ac:dyDescent="0.3">
      <c r="A407" s="272">
        <v>1750</v>
      </c>
      <c r="B407" s="535">
        <v>42923</v>
      </c>
      <c r="C407" s="284" t="s">
        <v>593</v>
      </c>
      <c r="D407" s="273" t="s">
        <v>1164</v>
      </c>
      <c r="E407" s="286" t="s">
        <v>405</v>
      </c>
      <c r="F407" s="273" t="s">
        <v>812</v>
      </c>
      <c r="G407" s="288" t="s">
        <v>764</v>
      </c>
      <c r="H407" s="273" t="s">
        <v>763</v>
      </c>
      <c r="I407" s="290" t="s">
        <v>1163</v>
      </c>
      <c r="J407" s="274">
        <v>48</v>
      </c>
      <c r="K407" s="292">
        <v>420</v>
      </c>
      <c r="L407" s="274">
        <v>20160</v>
      </c>
      <c r="M407" s="294">
        <v>0.02</v>
      </c>
      <c r="N407" s="275">
        <v>19756.8</v>
      </c>
      <c r="O407" s="288" t="s">
        <v>775</v>
      </c>
      <c r="P407" s="276" t="s">
        <v>787</v>
      </c>
      <c r="Q407" s="296" t="s">
        <v>1935</v>
      </c>
      <c r="R407" s="296" t="s">
        <v>1933</v>
      </c>
      <c r="S407" s="50"/>
      <c r="T407" s="50"/>
      <c r="U407" s="50"/>
      <c r="V407" s="50"/>
      <c r="W407" s="50"/>
      <c r="X407" s="50"/>
    </row>
    <row r="408" spans="1:24" hidden="1" x14ac:dyDescent="0.3">
      <c r="A408" s="272">
        <v>1822</v>
      </c>
      <c r="B408" s="535">
        <v>42933</v>
      </c>
      <c r="C408" s="284" t="s">
        <v>593</v>
      </c>
      <c r="D408" s="273" t="s">
        <v>1070</v>
      </c>
      <c r="E408" s="286" t="s">
        <v>398</v>
      </c>
      <c r="F408" s="273" t="s">
        <v>790</v>
      </c>
      <c r="G408" s="288" t="s">
        <v>764</v>
      </c>
      <c r="H408" s="273" t="s">
        <v>763</v>
      </c>
      <c r="I408" s="290" t="s">
        <v>1069</v>
      </c>
      <c r="J408" s="274">
        <v>30</v>
      </c>
      <c r="K408" s="292">
        <v>660</v>
      </c>
      <c r="L408" s="274">
        <v>19800</v>
      </c>
      <c r="M408" s="294">
        <v>0.06</v>
      </c>
      <c r="N408" s="275">
        <v>18612</v>
      </c>
      <c r="O408" s="288" t="s">
        <v>834</v>
      </c>
      <c r="P408" s="276" t="s">
        <v>767</v>
      </c>
      <c r="Q408" s="296" t="s">
        <v>1932</v>
      </c>
      <c r="R408" s="296" t="s">
        <v>1937</v>
      </c>
      <c r="S408" s="50"/>
      <c r="T408" s="50"/>
      <c r="U408" s="50"/>
      <c r="V408" s="50"/>
      <c r="W408" s="50"/>
      <c r="X408" s="50"/>
    </row>
    <row r="409" spans="1:24" hidden="1" x14ac:dyDescent="0.3">
      <c r="A409" s="272">
        <v>1900</v>
      </c>
      <c r="B409" s="535">
        <v>42945</v>
      </c>
      <c r="C409" s="284" t="s">
        <v>593</v>
      </c>
      <c r="D409" s="273" t="s">
        <v>956</v>
      </c>
      <c r="E409" s="286" t="s">
        <v>522</v>
      </c>
      <c r="F409" s="273" t="s">
        <v>765</v>
      </c>
      <c r="G409" s="288" t="s">
        <v>764</v>
      </c>
      <c r="H409" s="273" t="s">
        <v>793</v>
      </c>
      <c r="I409" s="290" t="s">
        <v>955</v>
      </c>
      <c r="J409" s="274">
        <v>41</v>
      </c>
      <c r="K409" s="292">
        <v>480</v>
      </c>
      <c r="L409" s="274">
        <v>19680</v>
      </c>
      <c r="M409" s="294">
        <v>0</v>
      </c>
      <c r="N409" s="275">
        <v>19680</v>
      </c>
      <c r="O409" s="288" t="s">
        <v>834</v>
      </c>
      <c r="P409" s="276" t="s">
        <v>760</v>
      </c>
      <c r="Q409" s="296" t="s">
        <v>1932</v>
      </c>
      <c r="R409" s="296" t="s">
        <v>1937</v>
      </c>
      <c r="S409" s="50"/>
      <c r="T409" s="50"/>
      <c r="U409" s="50"/>
      <c r="V409" s="50"/>
      <c r="W409" s="50"/>
      <c r="X409" s="50"/>
    </row>
    <row r="410" spans="1:24" hidden="1" x14ac:dyDescent="0.3">
      <c r="A410" s="272">
        <v>1594</v>
      </c>
      <c r="B410" s="535">
        <v>42899</v>
      </c>
      <c r="C410" s="284" t="s">
        <v>592</v>
      </c>
      <c r="D410" s="273" t="s">
        <v>1352</v>
      </c>
      <c r="E410" s="286" t="s">
        <v>522</v>
      </c>
      <c r="F410" s="273" t="s">
        <v>778</v>
      </c>
      <c r="G410" s="288" t="s">
        <v>764</v>
      </c>
      <c r="H410" s="273" t="s">
        <v>800</v>
      </c>
      <c r="I410" s="290" t="s">
        <v>1353</v>
      </c>
      <c r="J410" s="274">
        <v>36</v>
      </c>
      <c r="K410" s="292">
        <v>540</v>
      </c>
      <c r="L410" s="274">
        <v>19440</v>
      </c>
      <c r="M410" s="294">
        <v>0.08</v>
      </c>
      <c r="N410" s="275">
        <v>17884.8</v>
      </c>
      <c r="O410" s="288" t="s">
        <v>775</v>
      </c>
      <c r="P410" s="276" t="s">
        <v>767</v>
      </c>
      <c r="Q410" s="296" t="s">
        <v>1935</v>
      </c>
      <c r="R410" s="296" t="s">
        <v>1933</v>
      </c>
      <c r="S410" s="50"/>
      <c r="T410" s="50"/>
      <c r="U410" s="50"/>
      <c r="V410" s="50"/>
      <c r="W410" s="50"/>
      <c r="X410" s="50"/>
    </row>
    <row r="411" spans="1:24" hidden="1" x14ac:dyDescent="0.3">
      <c r="A411" s="272">
        <v>1800</v>
      </c>
      <c r="B411" s="535">
        <v>42929</v>
      </c>
      <c r="C411" s="284" t="s">
        <v>593</v>
      </c>
      <c r="D411" s="273" t="s">
        <v>1089</v>
      </c>
      <c r="E411" s="286" t="s">
        <v>405</v>
      </c>
      <c r="F411" s="273" t="s">
        <v>812</v>
      </c>
      <c r="G411" s="288" t="s">
        <v>764</v>
      </c>
      <c r="H411" s="273" t="s">
        <v>811</v>
      </c>
      <c r="I411" s="290" t="s">
        <v>1098</v>
      </c>
      <c r="J411" s="274">
        <v>36</v>
      </c>
      <c r="K411" s="292">
        <v>540</v>
      </c>
      <c r="L411" s="274">
        <v>19440</v>
      </c>
      <c r="M411" s="294">
        <v>0.1</v>
      </c>
      <c r="N411" s="275">
        <v>17496</v>
      </c>
      <c r="O411" s="288" t="s">
        <v>834</v>
      </c>
      <c r="P411" s="276" t="s">
        <v>760</v>
      </c>
      <c r="Q411" s="296" t="s">
        <v>1932</v>
      </c>
      <c r="R411" s="296" t="s">
        <v>1933</v>
      </c>
      <c r="S411" s="50"/>
      <c r="T411" s="50"/>
      <c r="U411" s="50"/>
      <c r="V411" s="50"/>
      <c r="W411" s="50"/>
      <c r="X411" s="50"/>
    </row>
    <row r="412" spans="1:24" hidden="1" x14ac:dyDescent="0.3">
      <c r="A412" s="272">
        <v>1432</v>
      </c>
      <c r="B412" s="535">
        <v>42873</v>
      </c>
      <c r="C412" s="284" t="s">
        <v>586</v>
      </c>
      <c r="D412" s="273" t="s">
        <v>1140</v>
      </c>
      <c r="E412" s="286" t="s">
        <v>395</v>
      </c>
      <c r="F412" s="273" t="s">
        <v>778</v>
      </c>
      <c r="G412" s="288" t="s">
        <v>764</v>
      </c>
      <c r="H412" s="273" t="s">
        <v>793</v>
      </c>
      <c r="I412" s="290" t="s">
        <v>1531</v>
      </c>
      <c r="J412" s="274">
        <v>46</v>
      </c>
      <c r="K412" s="292">
        <v>420</v>
      </c>
      <c r="L412" s="274">
        <v>19320</v>
      </c>
      <c r="M412" s="294">
        <v>0.1</v>
      </c>
      <c r="N412" s="275">
        <v>17388</v>
      </c>
      <c r="O412" s="288" t="s">
        <v>788</v>
      </c>
      <c r="P412" s="276" t="s">
        <v>827</v>
      </c>
      <c r="Q412" s="296" t="s">
        <v>1936</v>
      </c>
      <c r="R412" s="296" t="s">
        <v>1933</v>
      </c>
      <c r="S412" s="50"/>
      <c r="T412" s="50"/>
      <c r="U412" s="50"/>
      <c r="V412" s="50"/>
      <c r="W412" s="50"/>
      <c r="X412" s="50"/>
    </row>
    <row r="413" spans="1:24" hidden="1" x14ac:dyDescent="0.3">
      <c r="A413" s="272">
        <v>1981</v>
      </c>
      <c r="B413" s="535">
        <v>42959</v>
      </c>
      <c r="C413" s="284" t="s">
        <v>594</v>
      </c>
      <c r="D413" s="273" t="s">
        <v>820</v>
      </c>
      <c r="E413" s="286" t="s">
        <v>398</v>
      </c>
      <c r="F413" s="273" t="s">
        <v>778</v>
      </c>
      <c r="G413" s="288" t="s">
        <v>764</v>
      </c>
      <c r="H413" s="273" t="s">
        <v>763</v>
      </c>
      <c r="I413" s="290" t="s">
        <v>819</v>
      </c>
      <c r="J413" s="274">
        <v>11</v>
      </c>
      <c r="K413" s="292">
        <v>1740</v>
      </c>
      <c r="L413" s="274">
        <v>19140</v>
      </c>
      <c r="M413" s="294">
        <v>7.0000000000000007E-2</v>
      </c>
      <c r="N413" s="275">
        <v>17800.2</v>
      </c>
      <c r="O413" s="288" t="s">
        <v>788</v>
      </c>
      <c r="P413" s="276" t="s">
        <v>760</v>
      </c>
      <c r="Q413" s="296" t="s">
        <v>1936</v>
      </c>
      <c r="R413" s="296" t="s">
        <v>1933</v>
      </c>
      <c r="S413" s="50"/>
      <c r="T413" s="50"/>
      <c r="U413" s="50"/>
      <c r="V413" s="50"/>
      <c r="W413" s="50"/>
      <c r="X413" s="50"/>
    </row>
    <row r="414" spans="1:24" hidden="1" x14ac:dyDescent="0.3">
      <c r="A414" s="272">
        <v>1206</v>
      </c>
      <c r="B414" s="535">
        <v>42832</v>
      </c>
      <c r="C414" s="284" t="s">
        <v>591</v>
      </c>
      <c r="D414" s="273" t="s">
        <v>1267</v>
      </c>
      <c r="E414" s="286" t="s">
        <v>395</v>
      </c>
      <c r="F414" s="273" t="s">
        <v>812</v>
      </c>
      <c r="G414" s="288" t="s">
        <v>764</v>
      </c>
      <c r="H414" s="273" t="s">
        <v>800</v>
      </c>
      <c r="I414" s="290" t="s">
        <v>1735</v>
      </c>
      <c r="J414" s="274">
        <v>45</v>
      </c>
      <c r="K414" s="292">
        <v>420</v>
      </c>
      <c r="L414" s="274">
        <v>18900</v>
      </c>
      <c r="M414" s="294">
        <v>0.06</v>
      </c>
      <c r="N414" s="275">
        <v>17766</v>
      </c>
      <c r="O414" s="288" t="s">
        <v>834</v>
      </c>
      <c r="P414" s="276" t="s">
        <v>798</v>
      </c>
      <c r="Q414" s="296" t="s">
        <v>1932</v>
      </c>
      <c r="R414" s="296" t="s">
        <v>1933</v>
      </c>
      <c r="S414" s="50"/>
      <c r="T414" s="50"/>
      <c r="U414" s="50"/>
      <c r="V414" s="50"/>
      <c r="W414" s="50"/>
      <c r="X414" s="50"/>
    </row>
    <row r="415" spans="1:24" hidden="1" x14ac:dyDescent="0.3">
      <c r="A415" s="272">
        <v>1137</v>
      </c>
      <c r="B415" s="535">
        <v>42818</v>
      </c>
      <c r="C415" s="284" t="s">
        <v>590</v>
      </c>
      <c r="D415" s="273" t="s">
        <v>1801</v>
      </c>
      <c r="E415" s="286" t="s">
        <v>405</v>
      </c>
      <c r="F415" s="273" t="s">
        <v>778</v>
      </c>
      <c r="G415" s="288" t="s">
        <v>764</v>
      </c>
      <c r="H415" s="273" t="s">
        <v>772</v>
      </c>
      <c r="I415" s="290" t="s">
        <v>1800</v>
      </c>
      <c r="J415" s="274">
        <v>24</v>
      </c>
      <c r="K415" s="292">
        <v>780</v>
      </c>
      <c r="L415" s="274">
        <v>18720</v>
      </c>
      <c r="M415" s="294">
        <v>0.05</v>
      </c>
      <c r="N415" s="275">
        <v>17784</v>
      </c>
      <c r="O415" s="288" t="s">
        <v>782</v>
      </c>
      <c r="P415" s="276" t="s">
        <v>787</v>
      </c>
      <c r="Q415" s="296" t="s">
        <v>1932</v>
      </c>
      <c r="R415" s="296" t="s">
        <v>1933</v>
      </c>
      <c r="S415" s="50"/>
      <c r="T415" s="50"/>
      <c r="U415" s="50"/>
      <c r="V415" s="50"/>
      <c r="W415" s="50"/>
      <c r="X415" s="50"/>
    </row>
    <row r="416" spans="1:24" hidden="1" x14ac:dyDescent="0.3">
      <c r="A416" s="272">
        <v>1961</v>
      </c>
      <c r="B416" s="535">
        <v>42955</v>
      </c>
      <c r="C416" s="284" t="s">
        <v>594</v>
      </c>
      <c r="D416" s="273" t="s">
        <v>859</v>
      </c>
      <c r="E416" s="286" t="s">
        <v>405</v>
      </c>
      <c r="F416" s="273" t="s">
        <v>812</v>
      </c>
      <c r="G416" s="288" t="s">
        <v>764</v>
      </c>
      <c r="H416" s="273" t="s">
        <v>772</v>
      </c>
      <c r="I416" s="290" t="s">
        <v>858</v>
      </c>
      <c r="J416" s="274">
        <v>31</v>
      </c>
      <c r="K416" s="292">
        <v>600</v>
      </c>
      <c r="L416" s="274">
        <v>18600</v>
      </c>
      <c r="M416" s="294">
        <v>0</v>
      </c>
      <c r="N416" s="275">
        <v>18600</v>
      </c>
      <c r="O416" s="288" t="s">
        <v>834</v>
      </c>
      <c r="P416" s="276" t="s">
        <v>798</v>
      </c>
      <c r="Q416" s="296" t="s">
        <v>1932</v>
      </c>
      <c r="R416" s="296" t="s">
        <v>1933</v>
      </c>
      <c r="S416" s="50"/>
      <c r="T416" s="50"/>
      <c r="U416" s="50"/>
      <c r="V416" s="50"/>
      <c r="W416" s="50"/>
      <c r="X416" s="50"/>
    </row>
    <row r="417" spans="1:24" hidden="1" x14ac:dyDescent="0.3">
      <c r="A417" s="272">
        <v>1173</v>
      </c>
      <c r="B417" s="535">
        <v>42825</v>
      </c>
      <c r="C417" s="284" t="s">
        <v>590</v>
      </c>
      <c r="D417" s="273" t="s">
        <v>1705</v>
      </c>
      <c r="E417" s="286" t="s">
        <v>522</v>
      </c>
      <c r="F417" s="273" t="s">
        <v>778</v>
      </c>
      <c r="G417" s="288" t="s">
        <v>764</v>
      </c>
      <c r="H417" s="273" t="s">
        <v>793</v>
      </c>
      <c r="I417" s="290" t="s">
        <v>1531</v>
      </c>
      <c r="J417" s="274">
        <v>44</v>
      </c>
      <c r="K417" s="292">
        <v>420</v>
      </c>
      <c r="L417" s="274">
        <v>18480</v>
      </c>
      <c r="M417" s="294">
        <v>0.03</v>
      </c>
      <c r="N417" s="275">
        <v>17925.599999999999</v>
      </c>
      <c r="O417" s="288" t="s">
        <v>775</v>
      </c>
      <c r="P417" s="276" t="s">
        <v>760</v>
      </c>
      <c r="Q417" s="296" t="s">
        <v>1935</v>
      </c>
      <c r="R417" s="296" t="s">
        <v>1933</v>
      </c>
      <c r="S417" s="50"/>
      <c r="T417" s="50"/>
      <c r="U417" s="50"/>
      <c r="V417" s="50"/>
      <c r="W417" s="50"/>
      <c r="X417" s="50"/>
    </row>
    <row r="418" spans="1:24" hidden="1" x14ac:dyDescent="0.3">
      <c r="A418" s="272">
        <v>1361</v>
      </c>
      <c r="B418" s="535">
        <v>42860</v>
      </c>
      <c r="C418" s="284" t="s">
        <v>586</v>
      </c>
      <c r="D418" s="273" t="s">
        <v>1404</v>
      </c>
      <c r="E418" s="286" t="s">
        <v>522</v>
      </c>
      <c r="F418" s="273" t="s">
        <v>778</v>
      </c>
      <c r="G418" s="288" t="s">
        <v>764</v>
      </c>
      <c r="H418" s="273" t="s">
        <v>763</v>
      </c>
      <c r="I418" s="290" t="s">
        <v>844</v>
      </c>
      <c r="J418" s="274">
        <v>14</v>
      </c>
      <c r="K418" s="292">
        <v>1320</v>
      </c>
      <c r="L418" s="274">
        <v>18480</v>
      </c>
      <c r="M418" s="294">
        <v>0.03</v>
      </c>
      <c r="N418" s="275">
        <v>17925.599999999999</v>
      </c>
      <c r="O418" s="288" t="s">
        <v>788</v>
      </c>
      <c r="P418" s="276" t="s">
        <v>787</v>
      </c>
      <c r="Q418" s="296" t="s">
        <v>1936</v>
      </c>
      <c r="R418" s="296" t="s">
        <v>1933</v>
      </c>
      <c r="S418" s="50"/>
      <c r="T418" s="50"/>
      <c r="U418" s="50"/>
      <c r="V418" s="50"/>
      <c r="W418" s="50"/>
      <c r="X418" s="50"/>
    </row>
    <row r="419" spans="1:24" hidden="1" x14ac:dyDescent="0.3">
      <c r="A419" s="272">
        <v>1512</v>
      </c>
      <c r="B419" s="535">
        <v>42885</v>
      </c>
      <c r="C419" s="284" t="s">
        <v>586</v>
      </c>
      <c r="D419" s="273" t="s">
        <v>1451</v>
      </c>
      <c r="E419" s="286" t="s">
        <v>405</v>
      </c>
      <c r="F419" s="273" t="s">
        <v>812</v>
      </c>
      <c r="G419" s="288" t="s">
        <v>764</v>
      </c>
      <c r="H419" s="273" t="s">
        <v>793</v>
      </c>
      <c r="I419" s="290" t="s">
        <v>1450</v>
      </c>
      <c r="J419" s="274">
        <v>14</v>
      </c>
      <c r="K419" s="292">
        <v>1320</v>
      </c>
      <c r="L419" s="274">
        <v>18480</v>
      </c>
      <c r="M419" s="294">
        <v>0.1</v>
      </c>
      <c r="N419" s="275">
        <v>16632</v>
      </c>
      <c r="O419" s="288" t="s">
        <v>788</v>
      </c>
      <c r="P419" s="276" t="s">
        <v>760</v>
      </c>
      <c r="Q419" s="296" t="s">
        <v>1936</v>
      </c>
      <c r="R419" s="296" t="s">
        <v>1933</v>
      </c>
      <c r="S419" s="50"/>
      <c r="T419" s="50"/>
      <c r="U419" s="50"/>
      <c r="V419" s="50"/>
      <c r="W419" s="50"/>
      <c r="X419" s="50"/>
    </row>
    <row r="420" spans="1:24" hidden="1" x14ac:dyDescent="0.3">
      <c r="A420" s="272">
        <v>1277</v>
      </c>
      <c r="B420" s="535">
        <v>42843</v>
      </c>
      <c r="C420" s="284" t="s">
        <v>591</v>
      </c>
      <c r="D420" s="273" t="s">
        <v>1338</v>
      </c>
      <c r="E420" s="286" t="s">
        <v>522</v>
      </c>
      <c r="F420" s="273" t="s">
        <v>790</v>
      </c>
      <c r="G420" s="288" t="s">
        <v>764</v>
      </c>
      <c r="H420" s="273" t="s">
        <v>772</v>
      </c>
      <c r="I420" s="290" t="s">
        <v>1514</v>
      </c>
      <c r="J420" s="274">
        <v>38</v>
      </c>
      <c r="K420" s="292">
        <v>480</v>
      </c>
      <c r="L420" s="274">
        <v>18240</v>
      </c>
      <c r="M420" s="294">
        <v>0.09</v>
      </c>
      <c r="N420" s="275">
        <v>16598.400000000001</v>
      </c>
      <c r="O420" s="288" t="s">
        <v>761</v>
      </c>
      <c r="P420" s="276" t="s">
        <v>760</v>
      </c>
      <c r="Q420" s="296" t="s">
        <v>1932</v>
      </c>
      <c r="R420" s="296" t="s">
        <v>1937</v>
      </c>
      <c r="S420" s="50"/>
      <c r="T420" s="50"/>
      <c r="U420" s="50"/>
      <c r="V420" s="50"/>
      <c r="W420" s="50"/>
      <c r="X420" s="50"/>
    </row>
    <row r="421" spans="1:24" hidden="1" x14ac:dyDescent="0.3">
      <c r="A421" s="272">
        <v>1794</v>
      </c>
      <c r="B421" s="535">
        <v>42928</v>
      </c>
      <c r="C421" s="284" t="s">
        <v>593</v>
      </c>
      <c r="D421" s="273" t="s">
        <v>1106</v>
      </c>
      <c r="E421" s="286" t="s">
        <v>395</v>
      </c>
      <c r="F421" s="273" t="s">
        <v>778</v>
      </c>
      <c r="G421" s="288" t="s">
        <v>764</v>
      </c>
      <c r="H421" s="273" t="s">
        <v>800</v>
      </c>
      <c r="I421" s="290" t="s">
        <v>1105</v>
      </c>
      <c r="J421" s="274">
        <v>38</v>
      </c>
      <c r="K421" s="292">
        <v>480</v>
      </c>
      <c r="L421" s="274">
        <v>18240</v>
      </c>
      <c r="M421" s="294">
        <v>0.05</v>
      </c>
      <c r="N421" s="275">
        <v>17328</v>
      </c>
      <c r="O421" s="288" t="s">
        <v>761</v>
      </c>
      <c r="P421" s="276" t="s">
        <v>760</v>
      </c>
      <c r="Q421" s="296" t="s">
        <v>1932</v>
      </c>
      <c r="R421" s="296" t="s">
        <v>1933</v>
      </c>
      <c r="S421" s="50"/>
      <c r="T421" s="50"/>
      <c r="U421" s="50"/>
      <c r="V421" s="50"/>
      <c r="W421" s="50"/>
      <c r="X421" s="50"/>
    </row>
    <row r="422" spans="1:24" hidden="1" x14ac:dyDescent="0.3">
      <c r="A422" s="272">
        <v>1172</v>
      </c>
      <c r="B422" s="535">
        <v>42825</v>
      </c>
      <c r="C422" s="284" t="s">
        <v>590</v>
      </c>
      <c r="D422" s="273" t="s">
        <v>1769</v>
      </c>
      <c r="E422" s="286" t="s">
        <v>405</v>
      </c>
      <c r="F422" s="273" t="s">
        <v>778</v>
      </c>
      <c r="G422" s="288" t="s">
        <v>764</v>
      </c>
      <c r="H422" s="273" t="s">
        <v>793</v>
      </c>
      <c r="I422" s="290" t="s">
        <v>1768</v>
      </c>
      <c r="J422" s="274">
        <v>43</v>
      </c>
      <c r="K422" s="292">
        <v>420</v>
      </c>
      <c r="L422" s="274">
        <v>18060</v>
      </c>
      <c r="M422" s="294">
        <v>0.09</v>
      </c>
      <c r="N422" s="275">
        <v>16434.599999999999</v>
      </c>
      <c r="O422" s="288" t="s">
        <v>782</v>
      </c>
      <c r="P422" s="276" t="s">
        <v>760</v>
      </c>
      <c r="Q422" s="296" t="s">
        <v>1932</v>
      </c>
      <c r="R422" s="296" t="s">
        <v>1933</v>
      </c>
      <c r="S422" s="50"/>
      <c r="T422" s="50"/>
      <c r="U422" s="50"/>
      <c r="V422" s="50"/>
      <c r="W422" s="50"/>
      <c r="X422" s="50"/>
    </row>
    <row r="423" spans="1:24" hidden="1" x14ac:dyDescent="0.3">
      <c r="A423" s="272">
        <v>1854</v>
      </c>
      <c r="B423" s="535">
        <v>42938</v>
      </c>
      <c r="C423" s="284" t="s">
        <v>593</v>
      </c>
      <c r="D423" s="273" t="s">
        <v>1022</v>
      </c>
      <c r="E423" s="286" t="s">
        <v>522</v>
      </c>
      <c r="F423" s="273" t="s">
        <v>765</v>
      </c>
      <c r="G423" s="288" t="s">
        <v>764</v>
      </c>
      <c r="H423" s="273" t="s">
        <v>793</v>
      </c>
      <c r="I423" s="290" t="s">
        <v>1021</v>
      </c>
      <c r="J423" s="274">
        <v>43</v>
      </c>
      <c r="K423" s="292">
        <v>420</v>
      </c>
      <c r="L423" s="274">
        <v>18060</v>
      </c>
      <c r="M423" s="294">
        <v>0.01</v>
      </c>
      <c r="N423" s="275">
        <v>17879.400000000001</v>
      </c>
      <c r="O423" s="288" t="s">
        <v>782</v>
      </c>
      <c r="P423" s="276" t="s">
        <v>767</v>
      </c>
      <c r="Q423" s="296" t="s">
        <v>1932</v>
      </c>
      <c r="R423" s="296" t="s">
        <v>1937</v>
      </c>
      <c r="S423" s="50"/>
      <c r="T423" s="50"/>
      <c r="U423" s="50"/>
      <c r="V423" s="50"/>
      <c r="W423" s="50"/>
      <c r="X423" s="50"/>
    </row>
    <row r="424" spans="1:24" hidden="1" x14ac:dyDescent="0.3">
      <c r="A424" s="272">
        <v>1917</v>
      </c>
      <c r="B424" s="535">
        <v>42947</v>
      </c>
      <c r="C424" s="284" t="s">
        <v>593</v>
      </c>
      <c r="D424" s="273" t="s">
        <v>928</v>
      </c>
      <c r="E424" s="286" t="s">
        <v>395</v>
      </c>
      <c r="F424" s="273" t="s">
        <v>778</v>
      </c>
      <c r="G424" s="288" t="s">
        <v>764</v>
      </c>
      <c r="H424" s="273" t="s">
        <v>793</v>
      </c>
      <c r="I424" s="290" t="s">
        <v>927</v>
      </c>
      <c r="J424" s="274">
        <v>43</v>
      </c>
      <c r="K424" s="292">
        <v>420</v>
      </c>
      <c r="L424" s="274">
        <v>18060</v>
      </c>
      <c r="M424" s="294">
        <v>0.08</v>
      </c>
      <c r="N424" s="275">
        <v>16615.2</v>
      </c>
      <c r="O424" s="288" t="s">
        <v>782</v>
      </c>
      <c r="P424" s="276" t="s">
        <v>798</v>
      </c>
      <c r="Q424" s="296" t="s">
        <v>1932</v>
      </c>
      <c r="R424" s="296" t="s">
        <v>1933</v>
      </c>
      <c r="S424" s="50"/>
      <c r="T424" s="50"/>
      <c r="U424" s="50"/>
      <c r="V424" s="50"/>
      <c r="W424" s="50"/>
      <c r="X424" s="50"/>
    </row>
    <row r="425" spans="1:24" hidden="1" x14ac:dyDescent="0.3">
      <c r="A425" s="272">
        <v>1847</v>
      </c>
      <c r="B425" s="535">
        <v>42937</v>
      </c>
      <c r="C425" s="284" t="s">
        <v>593</v>
      </c>
      <c r="D425" s="273" t="s">
        <v>1030</v>
      </c>
      <c r="E425" s="286" t="s">
        <v>522</v>
      </c>
      <c r="F425" s="273" t="s">
        <v>778</v>
      </c>
      <c r="G425" s="288" t="s">
        <v>764</v>
      </c>
      <c r="H425" s="273" t="s">
        <v>811</v>
      </c>
      <c r="I425" s="290" t="s">
        <v>1031</v>
      </c>
      <c r="J425" s="274">
        <v>25</v>
      </c>
      <c r="K425" s="292">
        <v>720</v>
      </c>
      <c r="L425" s="274">
        <v>18000</v>
      </c>
      <c r="M425" s="294">
        <v>0.09</v>
      </c>
      <c r="N425" s="275">
        <v>16380</v>
      </c>
      <c r="O425" s="288" t="s">
        <v>782</v>
      </c>
      <c r="P425" s="276" t="s">
        <v>760</v>
      </c>
      <c r="Q425" s="296" t="s">
        <v>1932</v>
      </c>
      <c r="R425" s="296" t="s">
        <v>1933</v>
      </c>
      <c r="S425" s="50"/>
      <c r="T425" s="50"/>
      <c r="U425" s="50"/>
      <c r="V425" s="50"/>
      <c r="W425" s="50"/>
      <c r="X425" s="50"/>
    </row>
    <row r="426" spans="1:24" hidden="1" x14ac:dyDescent="0.3">
      <c r="A426" s="272">
        <v>1857</v>
      </c>
      <c r="B426" s="535">
        <v>42939</v>
      </c>
      <c r="C426" s="284" t="s">
        <v>593</v>
      </c>
      <c r="D426" s="273" t="s">
        <v>1017</v>
      </c>
      <c r="E426" s="286" t="s">
        <v>395</v>
      </c>
      <c r="F426" s="273" t="s">
        <v>812</v>
      </c>
      <c r="G426" s="288" t="s">
        <v>764</v>
      </c>
      <c r="H426" s="273" t="s">
        <v>793</v>
      </c>
      <c r="I426" s="290" t="s">
        <v>1016</v>
      </c>
      <c r="J426" s="274">
        <v>50</v>
      </c>
      <c r="K426" s="292">
        <v>360</v>
      </c>
      <c r="L426" s="274">
        <v>18000</v>
      </c>
      <c r="M426" s="294">
        <v>0.04</v>
      </c>
      <c r="N426" s="275">
        <v>17280</v>
      </c>
      <c r="O426" s="288" t="s">
        <v>775</v>
      </c>
      <c r="P426" s="276" t="s">
        <v>760</v>
      </c>
      <c r="Q426" s="296" t="s">
        <v>1935</v>
      </c>
      <c r="R426" s="296" t="s">
        <v>1933</v>
      </c>
      <c r="S426" s="50"/>
      <c r="T426" s="50"/>
      <c r="U426" s="50"/>
      <c r="V426" s="50"/>
      <c r="W426" s="50"/>
      <c r="X426" s="50"/>
    </row>
    <row r="427" spans="1:24" x14ac:dyDescent="0.3">
      <c r="A427" s="272">
        <v>1004</v>
      </c>
      <c r="B427" s="535">
        <v>42796</v>
      </c>
      <c r="C427" s="284" t="s">
        <v>590</v>
      </c>
      <c r="D427" s="273" t="s">
        <v>1484</v>
      </c>
      <c r="E427" s="286" t="s">
        <v>522</v>
      </c>
      <c r="F427" s="273" t="s">
        <v>812</v>
      </c>
      <c r="G427" s="288" t="s">
        <v>764</v>
      </c>
      <c r="H427" s="273" t="s">
        <v>772</v>
      </c>
      <c r="I427" s="290" t="s">
        <v>1826</v>
      </c>
      <c r="J427" s="274">
        <v>27</v>
      </c>
      <c r="K427" s="292">
        <v>660</v>
      </c>
      <c r="L427" s="274">
        <v>17820</v>
      </c>
      <c r="M427" s="294">
        <v>0.1</v>
      </c>
      <c r="N427" s="275">
        <v>16038</v>
      </c>
      <c r="O427" s="288" t="s">
        <v>788</v>
      </c>
      <c r="P427" s="276" t="s">
        <v>760</v>
      </c>
      <c r="Q427" s="296" t="s">
        <v>1936</v>
      </c>
      <c r="R427" s="296" t="s">
        <v>1933</v>
      </c>
      <c r="S427" s="50"/>
      <c r="T427" s="50"/>
      <c r="U427" s="50"/>
      <c r="V427" s="50"/>
      <c r="W427" s="50"/>
      <c r="X427" s="50"/>
    </row>
    <row r="428" spans="1:24" x14ac:dyDescent="0.3">
      <c r="A428" s="272">
        <v>1089</v>
      </c>
      <c r="B428" s="535">
        <v>42809</v>
      </c>
      <c r="C428" s="284" t="s">
        <v>590</v>
      </c>
      <c r="D428" s="273" t="s">
        <v>1089</v>
      </c>
      <c r="E428" s="286" t="s">
        <v>405</v>
      </c>
      <c r="F428" s="273" t="s">
        <v>812</v>
      </c>
      <c r="G428" s="288" t="s">
        <v>764</v>
      </c>
      <c r="H428" s="273" t="s">
        <v>793</v>
      </c>
      <c r="I428" s="290" t="s">
        <v>1831</v>
      </c>
      <c r="J428" s="274">
        <v>42</v>
      </c>
      <c r="K428" s="292">
        <v>420</v>
      </c>
      <c r="L428" s="274">
        <v>17640</v>
      </c>
      <c r="M428" s="294">
        <v>0.03</v>
      </c>
      <c r="N428" s="275">
        <v>17110.8</v>
      </c>
      <c r="O428" s="288" t="s">
        <v>788</v>
      </c>
      <c r="P428" s="276" t="s">
        <v>760</v>
      </c>
      <c r="Q428" s="296" t="s">
        <v>1936</v>
      </c>
      <c r="R428" s="296" t="s">
        <v>1933</v>
      </c>
      <c r="S428" s="50"/>
      <c r="T428" s="50"/>
      <c r="U428" s="50"/>
      <c r="V428" s="50"/>
      <c r="W428" s="50"/>
      <c r="X428" s="50"/>
    </row>
    <row r="429" spans="1:24" hidden="1" x14ac:dyDescent="0.3">
      <c r="A429" s="272">
        <v>1300</v>
      </c>
      <c r="B429" s="535">
        <v>42848</v>
      </c>
      <c r="C429" s="284" t="s">
        <v>591</v>
      </c>
      <c r="D429" s="273" t="s">
        <v>1660</v>
      </c>
      <c r="E429" s="286" t="s">
        <v>398</v>
      </c>
      <c r="F429" s="273" t="s">
        <v>790</v>
      </c>
      <c r="G429" s="288" t="s">
        <v>764</v>
      </c>
      <c r="H429" s="273" t="s">
        <v>793</v>
      </c>
      <c r="I429" s="290" t="s">
        <v>1021</v>
      </c>
      <c r="J429" s="274">
        <v>42</v>
      </c>
      <c r="K429" s="292">
        <v>420</v>
      </c>
      <c r="L429" s="274">
        <v>17640</v>
      </c>
      <c r="M429" s="294">
        <v>0.02</v>
      </c>
      <c r="N429" s="275">
        <v>17287.2</v>
      </c>
      <c r="O429" s="288" t="s">
        <v>782</v>
      </c>
      <c r="P429" s="276" t="s">
        <v>798</v>
      </c>
      <c r="Q429" s="296" t="s">
        <v>1932</v>
      </c>
      <c r="R429" s="296" t="s">
        <v>1937</v>
      </c>
      <c r="S429" s="50"/>
      <c r="T429" s="50"/>
      <c r="U429" s="50"/>
      <c r="V429" s="50"/>
      <c r="W429" s="50"/>
      <c r="X429" s="50"/>
    </row>
    <row r="430" spans="1:24" hidden="1" x14ac:dyDescent="0.3">
      <c r="A430" s="272">
        <v>1575</v>
      </c>
      <c r="B430" s="535">
        <v>42897</v>
      </c>
      <c r="C430" s="284" t="s">
        <v>592</v>
      </c>
      <c r="D430" s="273" t="s">
        <v>1380</v>
      </c>
      <c r="E430" s="286" t="s">
        <v>395</v>
      </c>
      <c r="F430" s="273" t="s">
        <v>778</v>
      </c>
      <c r="G430" s="288" t="s">
        <v>764</v>
      </c>
      <c r="H430" s="273" t="s">
        <v>772</v>
      </c>
      <c r="I430" s="290" t="s">
        <v>858</v>
      </c>
      <c r="J430" s="274">
        <v>29</v>
      </c>
      <c r="K430" s="292">
        <v>600</v>
      </c>
      <c r="L430" s="274">
        <v>17400</v>
      </c>
      <c r="M430" s="294">
        <v>7.0000000000000007E-2</v>
      </c>
      <c r="N430" s="275">
        <v>16182</v>
      </c>
      <c r="O430" s="288" t="s">
        <v>782</v>
      </c>
      <c r="P430" s="276" t="s">
        <v>841</v>
      </c>
      <c r="Q430" s="296" t="s">
        <v>1932</v>
      </c>
      <c r="R430" s="296" t="s">
        <v>1933</v>
      </c>
      <c r="S430" s="50"/>
      <c r="T430" s="50"/>
      <c r="U430" s="50"/>
      <c r="V430" s="50"/>
      <c r="W430" s="50"/>
      <c r="X430" s="50"/>
    </row>
    <row r="431" spans="1:24" hidden="1" x14ac:dyDescent="0.3">
      <c r="A431" s="272">
        <v>1048</v>
      </c>
      <c r="B431" s="535">
        <v>42802</v>
      </c>
      <c r="C431" s="284" t="s">
        <v>590</v>
      </c>
      <c r="D431" s="273" t="s">
        <v>1860</v>
      </c>
      <c r="E431" s="286" t="s">
        <v>405</v>
      </c>
      <c r="F431" s="273" t="s">
        <v>812</v>
      </c>
      <c r="G431" s="288" t="s">
        <v>764</v>
      </c>
      <c r="H431" s="273" t="s">
        <v>800</v>
      </c>
      <c r="I431" s="290" t="s">
        <v>1859</v>
      </c>
      <c r="J431" s="274">
        <v>36</v>
      </c>
      <c r="K431" s="292">
        <v>480</v>
      </c>
      <c r="L431" s="274">
        <v>17280</v>
      </c>
      <c r="M431" s="294">
        <v>0.1</v>
      </c>
      <c r="N431" s="275">
        <v>15552</v>
      </c>
      <c r="O431" s="288" t="s">
        <v>761</v>
      </c>
      <c r="P431" s="276" t="s">
        <v>760</v>
      </c>
      <c r="Q431" s="296" t="s">
        <v>1932</v>
      </c>
      <c r="R431" s="296" t="s">
        <v>1933</v>
      </c>
      <c r="S431" s="50"/>
      <c r="T431" s="50"/>
      <c r="U431" s="50"/>
      <c r="V431" s="50"/>
      <c r="W431" s="50"/>
      <c r="X431" s="50"/>
    </row>
    <row r="432" spans="1:24" hidden="1" x14ac:dyDescent="0.3">
      <c r="A432" s="272">
        <v>1650</v>
      </c>
      <c r="B432" s="535">
        <v>42909</v>
      </c>
      <c r="C432" s="284" t="s">
        <v>592</v>
      </c>
      <c r="D432" s="273" t="s">
        <v>1283</v>
      </c>
      <c r="E432" s="286" t="s">
        <v>398</v>
      </c>
      <c r="F432" s="273" t="s">
        <v>812</v>
      </c>
      <c r="G432" s="288" t="s">
        <v>764</v>
      </c>
      <c r="H432" s="273" t="s">
        <v>793</v>
      </c>
      <c r="I432" s="290" t="s">
        <v>1282</v>
      </c>
      <c r="J432" s="274">
        <v>36</v>
      </c>
      <c r="K432" s="292">
        <v>480</v>
      </c>
      <c r="L432" s="274">
        <v>17280</v>
      </c>
      <c r="M432" s="294">
        <v>0.04</v>
      </c>
      <c r="N432" s="275">
        <v>16588.8</v>
      </c>
      <c r="O432" s="288" t="s">
        <v>834</v>
      </c>
      <c r="P432" s="276" t="s">
        <v>760</v>
      </c>
      <c r="Q432" s="296" t="s">
        <v>1932</v>
      </c>
      <c r="R432" s="296" t="s">
        <v>1933</v>
      </c>
      <c r="S432" s="50"/>
      <c r="T432" s="50"/>
      <c r="U432" s="50"/>
      <c r="V432" s="50"/>
      <c r="W432" s="50"/>
      <c r="X432" s="50"/>
    </row>
    <row r="433" spans="1:24" hidden="1" x14ac:dyDescent="0.3">
      <c r="A433" s="272">
        <v>1804</v>
      </c>
      <c r="B433" s="535">
        <v>42929</v>
      </c>
      <c r="C433" s="284" t="s">
        <v>593</v>
      </c>
      <c r="D433" s="273" t="s">
        <v>1089</v>
      </c>
      <c r="E433" s="286" t="s">
        <v>405</v>
      </c>
      <c r="F433" s="273" t="s">
        <v>812</v>
      </c>
      <c r="G433" s="288" t="s">
        <v>764</v>
      </c>
      <c r="H433" s="273" t="s">
        <v>921</v>
      </c>
      <c r="I433" s="290" t="s">
        <v>1095</v>
      </c>
      <c r="J433" s="274">
        <v>36</v>
      </c>
      <c r="K433" s="292">
        <v>480</v>
      </c>
      <c r="L433" s="274">
        <v>17280</v>
      </c>
      <c r="M433" s="294">
        <v>0.1</v>
      </c>
      <c r="N433" s="275">
        <v>15552</v>
      </c>
      <c r="O433" s="288" t="s">
        <v>834</v>
      </c>
      <c r="P433" s="276" t="s">
        <v>760</v>
      </c>
      <c r="Q433" s="296" t="s">
        <v>1932</v>
      </c>
      <c r="R433" s="296" t="s">
        <v>1933</v>
      </c>
      <c r="S433" s="50"/>
      <c r="T433" s="50"/>
      <c r="U433" s="50"/>
      <c r="V433" s="50"/>
      <c r="W433" s="50"/>
      <c r="X433" s="50"/>
    </row>
    <row r="434" spans="1:24" hidden="1" x14ac:dyDescent="0.3">
      <c r="A434" s="272">
        <v>1382</v>
      </c>
      <c r="B434" s="535">
        <v>42864</v>
      </c>
      <c r="C434" s="284" t="s">
        <v>586</v>
      </c>
      <c r="D434" s="273" t="s">
        <v>1360</v>
      </c>
      <c r="E434" s="286" t="s">
        <v>522</v>
      </c>
      <c r="F434" s="273" t="s">
        <v>790</v>
      </c>
      <c r="G434" s="288" t="s">
        <v>764</v>
      </c>
      <c r="H434" s="273" t="s">
        <v>793</v>
      </c>
      <c r="I434" s="290" t="s">
        <v>1139</v>
      </c>
      <c r="J434" s="274">
        <v>41</v>
      </c>
      <c r="K434" s="292">
        <v>420</v>
      </c>
      <c r="L434" s="274">
        <v>17220</v>
      </c>
      <c r="M434" s="294">
        <v>0.1</v>
      </c>
      <c r="N434" s="275">
        <v>15498</v>
      </c>
      <c r="O434" s="288" t="s">
        <v>782</v>
      </c>
      <c r="P434" s="276" t="s">
        <v>760</v>
      </c>
      <c r="Q434" s="296" t="s">
        <v>1932</v>
      </c>
      <c r="R434" s="296" t="s">
        <v>1937</v>
      </c>
      <c r="S434" s="50"/>
      <c r="T434" s="50"/>
      <c r="U434" s="50"/>
      <c r="V434" s="50"/>
      <c r="W434" s="50"/>
      <c r="X434" s="50"/>
    </row>
    <row r="435" spans="1:24" hidden="1" x14ac:dyDescent="0.3">
      <c r="A435" s="272">
        <v>1166</v>
      </c>
      <c r="B435" s="535">
        <v>42824</v>
      </c>
      <c r="C435" s="284" t="s">
        <v>590</v>
      </c>
      <c r="D435" s="273" t="s">
        <v>1757</v>
      </c>
      <c r="E435" s="286" t="s">
        <v>398</v>
      </c>
      <c r="F435" s="273" t="s">
        <v>790</v>
      </c>
      <c r="G435" s="288" t="s">
        <v>764</v>
      </c>
      <c r="H435" s="273" t="s">
        <v>793</v>
      </c>
      <c r="I435" s="290" t="s">
        <v>929</v>
      </c>
      <c r="J435" s="274">
        <v>40</v>
      </c>
      <c r="K435" s="292">
        <v>420</v>
      </c>
      <c r="L435" s="274">
        <v>16800</v>
      </c>
      <c r="M435" s="294">
        <v>0.1</v>
      </c>
      <c r="N435" s="275">
        <v>15120</v>
      </c>
      <c r="O435" s="288" t="s">
        <v>834</v>
      </c>
      <c r="P435" s="276" t="s">
        <v>760</v>
      </c>
      <c r="Q435" s="296" t="s">
        <v>1932</v>
      </c>
      <c r="R435" s="296" t="s">
        <v>1937</v>
      </c>
      <c r="S435" s="50"/>
      <c r="T435" s="50"/>
      <c r="U435" s="50"/>
      <c r="V435" s="50"/>
      <c r="W435" s="50"/>
      <c r="X435" s="50"/>
    </row>
    <row r="436" spans="1:24" hidden="1" x14ac:dyDescent="0.3">
      <c r="A436" s="272">
        <v>1557</v>
      </c>
      <c r="B436" s="535">
        <v>42895</v>
      </c>
      <c r="C436" s="284" t="s">
        <v>592</v>
      </c>
      <c r="D436" s="273" t="s">
        <v>1329</v>
      </c>
      <c r="E436" s="286" t="s">
        <v>405</v>
      </c>
      <c r="F436" s="273" t="s">
        <v>778</v>
      </c>
      <c r="G436" s="288" t="s">
        <v>764</v>
      </c>
      <c r="H436" s="273" t="s">
        <v>772</v>
      </c>
      <c r="I436" s="290" t="s">
        <v>1301</v>
      </c>
      <c r="J436" s="274">
        <v>8</v>
      </c>
      <c r="K436" s="292">
        <v>2100</v>
      </c>
      <c r="L436" s="274">
        <v>16800</v>
      </c>
      <c r="M436" s="294">
        <v>0</v>
      </c>
      <c r="N436" s="275">
        <v>16800</v>
      </c>
      <c r="O436" s="288" t="s">
        <v>761</v>
      </c>
      <c r="P436" s="276" t="s">
        <v>798</v>
      </c>
      <c r="Q436" s="296" t="s">
        <v>1932</v>
      </c>
      <c r="R436" s="296" t="s">
        <v>1933</v>
      </c>
      <c r="S436" s="50"/>
      <c r="T436" s="50"/>
      <c r="U436" s="50"/>
      <c r="V436" s="50"/>
      <c r="W436" s="50"/>
      <c r="X436" s="50"/>
    </row>
    <row r="437" spans="1:24" hidden="1" x14ac:dyDescent="0.3">
      <c r="A437" s="272">
        <v>1770</v>
      </c>
      <c r="B437" s="535">
        <v>42926</v>
      </c>
      <c r="C437" s="284" t="s">
        <v>593</v>
      </c>
      <c r="D437" s="273" t="s">
        <v>1140</v>
      </c>
      <c r="E437" s="286" t="s">
        <v>395</v>
      </c>
      <c r="F437" s="273" t="s">
        <v>790</v>
      </c>
      <c r="G437" s="288" t="s">
        <v>764</v>
      </c>
      <c r="H437" s="273" t="s">
        <v>793</v>
      </c>
      <c r="I437" s="290" t="s">
        <v>929</v>
      </c>
      <c r="J437" s="274">
        <v>40</v>
      </c>
      <c r="K437" s="292">
        <v>420</v>
      </c>
      <c r="L437" s="274">
        <v>16800</v>
      </c>
      <c r="M437" s="294">
        <v>0.09</v>
      </c>
      <c r="N437" s="275">
        <v>15288</v>
      </c>
      <c r="O437" s="288" t="s">
        <v>775</v>
      </c>
      <c r="P437" s="276" t="s">
        <v>760</v>
      </c>
      <c r="Q437" s="296" t="s">
        <v>1935</v>
      </c>
      <c r="R437" s="296" t="s">
        <v>1937</v>
      </c>
      <c r="S437" s="50"/>
      <c r="T437" s="50"/>
      <c r="U437" s="50"/>
      <c r="V437" s="50"/>
      <c r="W437" s="50"/>
      <c r="X437" s="50"/>
    </row>
    <row r="438" spans="1:24" hidden="1" x14ac:dyDescent="0.3">
      <c r="A438" s="272">
        <v>1895</v>
      </c>
      <c r="B438" s="535">
        <v>42944</v>
      </c>
      <c r="C438" s="284" t="s">
        <v>593</v>
      </c>
      <c r="D438" s="273" t="s">
        <v>964</v>
      </c>
      <c r="E438" s="286" t="s">
        <v>522</v>
      </c>
      <c r="F438" s="273" t="s">
        <v>812</v>
      </c>
      <c r="G438" s="288" t="s">
        <v>764</v>
      </c>
      <c r="H438" s="273" t="s">
        <v>793</v>
      </c>
      <c r="I438" s="290" t="s">
        <v>929</v>
      </c>
      <c r="J438" s="274">
        <v>40</v>
      </c>
      <c r="K438" s="292">
        <v>420</v>
      </c>
      <c r="L438" s="274">
        <v>16800</v>
      </c>
      <c r="M438" s="294">
        <v>0.1</v>
      </c>
      <c r="N438" s="275">
        <v>15120</v>
      </c>
      <c r="O438" s="288" t="s">
        <v>834</v>
      </c>
      <c r="P438" s="276" t="s">
        <v>760</v>
      </c>
      <c r="Q438" s="296" t="s">
        <v>1932</v>
      </c>
      <c r="R438" s="296" t="s">
        <v>1933</v>
      </c>
      <c r="S438" s="50"/>
      <c r="T438" s="50"/>
      <c r="U438" s="50"/>
      <c r="V438" s="50"/>
      <c r="W438" s="50"/>
      <c r="X438" s="50"/>
    </row>
    <row r="439" spans="1:24" hidden="1" x14ac:dyDescent="0.3">
      <c r="A439" s="272">
        <v>1479</v>
      </c>
      <c r="B439" s="535">
        <v>42881</v>
      </c>
      <c r="C439" s="284" t="s">
        <v>586</v>
      </c>
      <c r="D439" s="273" t="s">
        <v>1485</v>
      </c>
      <c r="E439" s="286" t="s">
        <v>405</v>
      </c>
      <c r="F439" s="273" t="s">
        <v>790</v>
      </c>
      <c r="G439" s="288" t="s">
        <v>764</v>
      </c>
      <c r="H439" s="273" t="s">
        <v>772</v>
      </c>
      <c r="I439" s="290" t="s">
        <v>1052</v>
      </c>
      <c r="J439" s="274">
        <v>13</v>
      </c>
      <c r="K439" s="292">
        <v>1260</v>
      </c>
      <c r="L439" s="274">
        <v>16380</v>
      </c>
      <c r="M439" s="294">
        <v>0.05</v>
      </c>
      <c r="N439" s="275">
        <v>15561</v>
      </c>
      <c r="O439" s="288" t="s">
        <v>775</v>
      </c>
      <c r="P439" s="276" t="s">
        <v>760</v>
      </c>
      <c r="Q439" s="296" t="s">
        <v>1935</v>
      </c>
      <c r="R439" s="296" t="s">
        <v>1937</v>
      </c>
      <c r="S439" s="50"/>
      <c r="T439" s="50"/>
      <c r="U439" s="50"/>
      <c r="V439" s="50"/>
      <c r="W439" s="50"/>
      <c r="X439" s="50"/>
    </row>
    <row r="440" spans="1:24" hidden="1" x14ac:dyDescent="0.3">
      <c r="A440" s="272">
        <v>1262</v>
      </c>
      <c r="B440" s="535">
        <v>42841</v>
      </c>
      <c r="C440" s="284" t="s">
        <v>591</v>
      </c>
      <c r="D440" s="273" t="s">
        <v>1133</v>
      </c>
      <c r="E440" s="286" t="s">
        <v>522</v>
      </c>
      <c r="F440" s="273" t="s">
        <v>778</v>
      </c>
      <c r="G440" s="288" t="s">
        <v>764</v>
      </c>
      <c r="H440" s="273" t="s">
        <v>805</v>
      </c>
      <c r="I440" s="290" t="s">
        <v>1126</v>
      </c>
      <c r="J440" s="274">
        <v>45</v>
      </c>
      <c r="K440" s="292">
        <v>360</v>
      </c>
      <c r="L440" s="274">
        <v>16200</v>
      </c>
      <c r="M440" s="294">
        <v>0.01</v>
      </c>
      <c r="N440" s="275">
        <v>16038</v>
      </c>
      <c r="O440" s="288" t="s">
        <v>782</v>
      </c>
      <c r="P440" s="276" t="s">
        <v>760</v>
      </c>
      <c r="Q440" s="296" t="s">
        <v>1932</v>
      </c>
      <c r="R440" s="296" t="s">
        <v>1933</v>
      </c>
      <c r="S440" s="50"/>
      <c r="T440" s="50"/>
      <c r="U440" s="50"/>
      <c r="V440" s="50"/>
      <c r="W440" s="50"/>
      <c r="X440" s="50"/>
    </row>
    <row r="441" spans="1:24" hidden="1" x14ac:dyDescent="0.3">
      <c r="A441" s="272">
        <v>1325</v>
      </c>
      <c r="B441" s="535">
        <v>42856</v>
      </c>
      <c r="C441" s="284" t="s">
        <v>586</v>
      </c>
      <c r="D441" s="273" t="s">
        <v>796</v>
      </c>
      <c r="E441" s="286" t="s">
        <v>395</v>
      </c>
      <c r="F441" s="273" t="s">
        <v>790</v>
      </c>
      <c r="G441" s="288" t="s">
        <v>764</v>
      </c>
      <c r="H441" s="273" t="s">
        <v>793</v>
      </c>
      <c r="I441" s="290" t="s">
        <v>895</v>
      </c>
      <c r="J441" s="274">
        <v>7</v>
      </c>
      <c r="K441" s="292">
        <v>2280</v>
      </c>
      <c r="L441" s="274">
        <v>15960</v>
      </c>
      <c r="M441" s="294">
        <v>0.09</v>
      </c>
      <c r="N441" s="275">
        <v>14523.6</v>
      </c>
      <c r="O441" s="288" t="s">
        <v>775</v>
      </c>
      <c r="P441" s="276" t="s">
        <v>760</v>
      </c>
      <c r="Q441" s="296" t="s">
        <v>1935</v>
      </c>
      <c r="R441" s="296" t="s">
        <v>1937</v>
      </c>
      <c r="S441" s="50"/>
      <c r="T441" s="50"/>
      <c r="U441" s="50"/>
      <c r="V441" s="50"/>
      <c r="W441" s="50"/>
      <c r="X441" s="50"/>
    </row>
    <row r="442" spans="1:24" hidden="1" x14ac:dyDescent="0.3">
      <c r="A442" s="272">
        <v>1994</v>
      </c>
      <c r="B442" s="535">
        <v>42961</v>
      </c>
      <c r="C442" s="284" t="s">
        <v>594</v>
      </c>
      <c r="D442" s="273" t="s">
        <v>791</v>
      </c>
      <c r="E442" s="286" t="s">
        <v>522</v>
      </c>
      <c r="F442" s="273" t="s">
        <v>790</v>
      </c>
      <c r="G442" s="288" t="s">
        <v>764</v>
      </c>
      <c r="H442" s="273" t="s">
        <v>763</v>
      </c>
      <c r="I442" s="290" t="s">
        <v>789</v>
      </c>
      <c r="J442" s="274">
        <v>22</v>
      </c>
      <c r="K442" s="292">
        <v>720</v>
      </c>
      <c r="L442" s="274">
        <v>15840</v>
      </c>
      <c r="M442" s="294">
        <v>0.03</v>
      </c>
      <c r="N442" s="275">
        <v>15364.8</v>
      </c>
      <c r="O442" s="288" t="s">
        <v>788</v>
      </c>
      <c r="P442" s="276" t="s">
        <v>787</v>
      </c>
      <c r="Q442" s="296" t="s">
        <v>1936</v>
      </c>
      <c r="R442" s="296" t="s">
        <v>1937</v>
      </c>
      <c r="S442" s="50"/>
      <c r="T442" s="50"/>
      <c r="U442" s="50"/>
      <c r="V442" s="50"/>
      <c r="W442" s="50"/>
      <c r="X442" s="50"/>
    </row>
    <row r="443" spans="1:24" hidden="1" x14ac:dyDescent="0.3">
      <c r="A443" s="272">
        <v>1187</v>
      </c>
      <c r="B443" s="535">
        <v>42829</v>
      </c>
      <c r="C443" s="284" t="s">
        <v>591</v>
      </c>
      <c r="D443" s="273" t="s">
        <v>1317</v>
      </c>
      <c r="E443" s="286" t="s">
        <v>398</v>
      </c>
      <c r="F443" s="273" t="s">
        <v>778</v>
      </c>
      <c r="G443" s="288" t="s">
        <v>764</v>
      </c>
      <c r="H443" s="273" t="s">
        <v>800</v>
      </c>
      <c r="I443" s="290" t="s">
        <v>1755</v>
      </c>
      <c r="J443" s="274">
        <v>29</v>
      </c>
      <c r="K443" s="292">
        <v>540</v>
      </c>
      <c r="L443" s="274">
        <v>15660</v>
      </c>
      <c r="M443" s="294">
        <v>7.0000000000000007E-2</v>
      </c>
      <c r="N443" s="275">
        <v>14563.8</v>
      </c>
      <c r="O443" s="288" t="s">
        <v>788</v>
      </c>
      <c r="P443" s="276" t="s">
        <v>798</v>
      </c>
      <c r="Q443" s="296" t="s">
        <v>1936</v>
      </c>
      <c r="R443" s="296" t="s">
        <v>1933</v>
      </c>
      <c r="S443" s="50"/>
      <c r="T443" s="50"/>
      <c r="U443" s="50"/>
      <c r="V443" s="50"/>
      <c r="W443" s="50"/>
      <c r="X443" s="50"/>
    </row>
    <row r="444" spans="1:24" hidden="1" x14ac:dyDescent="0.3">
      <c r="A444" s="272">
        <v>1403</v>
      </c>
      <c r="B444" s="535">
        <v>42868</v>
      </c>
      <c r="C444" s="284" t="s">
        <v>586</v>
      </c>
      <c r="D444" s="273" t="s">
        <v>1558</v>
      </c>
      <c r="E444" s="286" t="s">
        <v>398</v>
      </c>
      <c r="F444" s="273" t="s">
        <v>790</v>
      </c>
      <c r="G444" s="288" t="s">
        <v>764</v>
      </c>
      <c r="H444" s="273" t="s">
        <v>793</v>
      </c>
      <c r="I444" s="290" t="s">
        <v>1557</v>
      </c>
      <c r="J444" s="274">
        <v>20</v>
      </c>
      <c r="K444" s="292">
        <v>780</v>
      </c>
      <c r="L444" s="274">
        <v>15600</v>
      </c>
      <c r="M444" s="294">
        <v>0.05</v>
      </c>
      <c r="N444" s="275">
        <v>14820</v>
      </c>
      <c r="O444" s="288" t="s">
        <v>775</v>
      </c>
      <c r="P444" s="276" t="s">
        <v>760</v>
      </c>
      <c r="Q444" s="296" t="s">
        <v>1935</v>
      </c>
      <c r="R444" s="296" t="s">
        <v>1937</v>
      </c>
      <c r="S444" s="50"/>
      <c r="T444" s="50"/>
      <c r="U444" s="50"/>
      <c r="V444" s="50"/>
      <c r="W444" s="50"/>
      <c r="X444" s="50"/>
    </row>
    <row r="445" spans="1:24" hidden="1" x14ac:dyDescent="0.3">
      <c r="A445" s="272">
        <v>1069</v>
      </c>
      <c r="B445" s="535">
        <v>42805</v>
      </c>
      <c r="C445" s="284" t="s">
        <v>590</v>
      </c>
      <c r="D445" s="273" t="s">
        <v>1338</v>
      </c>
      <c r="E445" s="286" t="s">
        <v>522</v>
      </c>
      <c r="F445" s="273" t="s">
        <v>790</v>
      </c>
      <c r="G445" s="288" t="s">
        <v>764</v>
      </c>
      <c r="H445" s="273" t="s">
        <v>772</v>
      </c>
      <c r="I445" s="290" t="s">
        <v>1845</v>
      </c>
      <c r="J445" s="274">
        <v>16</v>
      </c>
      <c r="K445" s="292">
        <v>960</v>
      </c>
      <c r="L445" s="274">
        <v>15360</v>
      </c>
      <c r="M445" s="294">
        <v>0</v>
      </c>
      <c r="N445" s="275">
        <v>15360</v>
      </c>
      <c r="O445" s="288" t="s">
        <v>834</v>
      </c>
      <c r="P445" s="276" t="s">
        <v>767</v>
      </c>
      <c r="Q445" s="296" t="s">
        <v>1932</v>
      </c>
      <c r="R445" s="296" t="s">
        <v>1937</v>
      </c>
      <c r="S445" s="50"/>
      <c r="T445" s="50"/>
      <c r="U445" s="50"/>
      <c r="V445" s="50"/>
      <c r="W445" s="50"/>
      <c r="X445" s="50"/>
    </row>
    <row r="446" spans="1:24" hidden="1" x14ac:dyDescent="0.3">
      <c r="A446" s="272">
        <v>1324</v>
      </c>
      <c r="B446" s="535">
        <v>42856</v>
      </c>
      <c r="C446" s="284" t="s">
        <v>586</v>
      </c>
      <c r="D446" s="273" t="s">
        <v>796</v>
      </c>
      <c r="E446" s="286" t="s">
        <v>395</v>
      </c>
      <c r="F446" s="273" t="s">
        <v>790</v>
      </c>
      <c r="G446" s="288" t="s">
        <v>764</v>
      </c>
      <c r="H446" s="273" t="s">
        <v>800</v>
      </c>
      <c r="I446" s="290" t="s">
        <v>1553</v>
      </c>
      <c r="J446" s="274">
        <v>8</v>
      </c>
      <c r="K446" s="292">
        <v>1920</v>
      </c>
      <c r="L446" s="274">
        <v>15360</v>
      </c>
      <c r="M446" s="294">
        <v>0.1</v>
      </c>
      <c r="N446" s="275">
        <v>13824</v>
      </c>
      <c r="O446" s="288" t="s">
        <v>775</v>
      </c>
      <c r="P446" s="276" t="s">
        <v>798</v>
      </c>
      <c r="Q446" s="296" t="s">
        <v>1935</v>
      </c>
      <c r="R446" s="296" t="s">
        <v>1937</v>
      </c>
      <c r="S446" s="50"/>
      <c r="T446" s="50"/>
      <c r="U446" s="50"/>
      <c r="V446" s="50"/>
      <c r="W446" s="50"/>
      <c r="X446" s="50"/>
    </row>
    <row r="447" spans="1:24" hidden="1" x14ac:dyDescent="0.3">
      <c r="A447" s="272">
        <v>1751</v>
      </c>
      <c r="B447" s="535">
        <v>42923</v>
      </c>
      <c r="C447" s="284" t="s">
        <v>593</v>
      </c>
      <c r="D447" s="273" t="s">
        <v>1162</v>
      </c>
      <c r="E447" s="286" t="s">
        <v>398</v>
      </c>
      <c r="F447" s="273" t="s">
        <v>790</v>
      </c>
      <c r="G447" s="288" t="s">
        <v>764</v>
      </c>
      <c r="H447" s="273" t="s">
        <v>800</v>
      </c>
      <c r="I447" s="290" t="s">
        <v>1026</v>
      </c>
      <c r="J447" s="274">
        <v>11</v>
      </c>
      <c r="K447" s="292">
        <v>1380</v>
      </c>
      <c r="L447" s="274">
        <v>15180</v>
      </c>
      <c r="M447" s="294">
        <v>0.01</v>
      </c>
      <c r="N447" s="275">
        <v>15028.2</v>
      </c>
      <c r="O447" s="288" t="s">
        <v>782</v>
      </c>
      <c r="P447" s="276" t="s">
        <v>760</v>
      </c>
      <c r="Q447" s="296" t="s">
        <v>1932</v>
      </c>
      <c r="R447" s="296" t="s">
        <v>1937</v>
      </c>
      <c r="S447" s="50"/>
      <c r="T447" s="50"/>
      <c r="U447" s="50"/>
      <c r="V447" s="50"/>
      <c r="W447" s="50"/>
      <c r="X447" s="50"/>
    </row>
    <row r="448" spans="1:24" hidden="1" x14ac:dyDescent="0.3">
      <c r="A448" s="272">
        <v>1892</v>
      </c>
      <c r="B448" s="535">
        <v>42944</v>
      </c>
      <c r="C448" s="284" t="s">
        <v>593</v>
      </c>
      <c r="D448" s="273" t="s">
        <v>968</v>
      </c>
      <c r="E448" s="286" t="s">
        <v>398</v>
      </c>
      <c r="F448" s="273" t="s">
        <v>778</v>
      </c>
      <c r="G448" s="288" t="s">
        <v>764</v>
      </c>
      <c r="H448" s="273" t="s">
        <v>772</v>
      </c>
      <c r="I448" s="290" t="s">
        <v>967</v>
      </c>
      <c r="J448" s="274">
        <v>23</v>
      </c>
      <c r="K448" s="292">
        <v>660</v>
      </c>
      <c r="L448" s="274">
        <v>15180</v>
      </c>
      <c r="M448" s="294">
        <v>0.08</v>
      </c>
      <c r="N448" s="275">
        <v>13965.6</v>
      </c>
      <c r="O448" s="288" t="s">
        <v>834</v>
      </c>
      <c r="P448" s="276" t="s">
        <v>760</v>
      </c>
      <c r="Q448" s="296" t="s">
        <v>1932</v>
      </c>
      <c r="R448" s="296" t="s">
        <v>1933</v>
      </c>
      <c r="S448" s="50"/>
      <c r="T448" s="50"/>
      <c r="U448" s="50"/>
      <c r="V448" s="50"/>
      <c r="W448" s="50"/>
      <c r="X448" s="50"/>
    </row>
    <row r="449" spans="1:24" hidden="1" x14ac:dyDescent="0.3">
      <c r="A449" s="272">
        <v>1430</v>
      </c>
      <c r="B449" s="535">
        <v>42872</v>
      </c>
      <c r="C449" s="284" t="s">
        <v>586</v>
      </c>
      <c r="D449" s="273" t="s">
        <v>1532</v>
      </c>
      <c r="E449" s="286" t="s">
        <v>522</v>
      </c>
      <c r="F449" s="273" t="s">
        <v>790</v>
      </c>
      <c r="G449" s="288" t="s">
        <v>764</v>
      </c>
      <c r="H449" s="273" t="s">
        <v>793</v>
      </c>
      <c r="I449" s="290" t="s">
        <v>1118</v>
      </c>
      <c r="J449" s="274">
        <v>36</v>
      </c>
      <c r="K449" s="292">
        <v>420</v>
      </c>
      <c r="L449" s="274">
        <v>15120</v>
      </c>
      <c r="M449" s="294">
        <v>0.09</v>
      </c>
      <c r="N449" s="275">
        <v>13759.2</v>
      </c>
      <c r="O449" s="288" t="s">
        <v>761</v>
      </c>
      <c r="P449" s="276" t="s">
        <v>760</v>
      </c>
      <c r="Q449" s="296" t="s">
        <v>1932</v>
      </c>
      <c r="R449" s="296" t="s">
        <v>1937</v>
      </c>
      <c r="S449" s="50"/>
      <c r="T449" s="50"/>
      <c r="U449" s="50"/>
      <c r="V449" s="50"/>
      <c r="W449" s="50"/>
      <c r="X449" s="50"/>
    </row>
    <row r="450" spans="1:24" hidden="1" x14ac:dyDescent="0.3">
      <c r="A450" s="272">
        <v>1444</v>
      </c>
      <c r="B450" s="535">
        <v>42875</v>
      </c>
      <c r="C450" s="284" t="s">
        <v>586</v>
      </c>
      <c r="D450" s="273" t="s">
        <v>1518</v>
      </c>
      <c r="E450" s="286" t="s">
        <v>395</v>
      </c>
      <c r="F450" s="273" t="s">
        <v>790</v>
      </c>
      <c r="G450" s="288" t="s">
        <v>764</v>
      </c>
      <c r="H450" s="273" t="s">
        <v>763</v>
      </c>
      <c r="I450" s="290" t="s">
        <v>1517</v>
      </c>
      <c r="J450" s="274">
        <v>42</v>
      </c>
      <c r="K450" s="292">
        <v>360</v>
      </c>
      <c r="L450" s="274">
        <v>15120</v>
      </c>
      <c r="M450" s="294">
        <v>0.02</v>
      </c>
      <c r="N450" s="275">
        <v>14817.6</v>
      </c>
      <c r="O450" s="288" t="s">
        <v>761</v>
      </c>
      <c r="P450" s="276" t="s">
        <v>767</v>
      </c>
      <c r="Q450" s="296" t="s">
        <v>1932</v>
      </c>
      <c r="R450" s="296" t="s">
        <v>1937</v>
      </c>
      <c r="S450" s="50"/>
      <c r="T450" s="50"/>
      <c r="U450" s="50"/>
      <c r="V450" s="50"/>
      <c r="W450" s="50"/>
      <c r="X450" s="50"/>
    </row>
    <row r="451" spans="1:24" hidden="1" x14ac:dyDescent="0.3">
      <c r="A451" s="272">
        <v>1686</v>
      </c>
      <c r="B451" s="535">
        <v>42913</v>
      </c>
      <c r="C451" s="284" t="s">
        <v>592</v>
      </c>
      <c r="D451" s="273" t="s">
        <v>1237</v>
      </c>
      <c r="E451" s="286" t="s">
        <v>522</v>
      </c>
      <c r="F451" s="273" t="s">
        <v>790</v>
      </c>
      <c r="G451" s="288" t="s">
        <v>764</v>
      </c>
      <c r="H451" s="273" t="s">
        <v>763</v>
      </c>
      <c r="I451" s="290" t="s">
        <v>1238</v>
      </c>
      <c r="J451" s="274">
        <v>50</v>
      </c>
      <c r="K451" s="292">
        <v>300</v>
      </c>
      <c r="L451" s="274">
        <v>15000</v>
      </c>
      <c r="M451" s="294">
        <v>0.03</v>
      </c>
      <c r="N451" s="275">
        <v>14550</v>
      </c>
      <c r="O451" s="288" t="s">
        <v>834</v>
      </c>
      <c r="P451" s="276" t="s">
        <v>760</v>
      </c>
      <c r="Q451" s="296" t="s">
        <v>1932</v>
      </c>
      <c r="R451" s="296" t="s">
        <v>1937</v>
      </c>
      <c r="S451" s="50"/>
      <c r="T451" s="50"/>
      <c r="U451" s="50"/>
      <c r="V451" s="50"/>
      <c r="W451" s="50"/>
      <c r="X451" s="50"/>
    </row>
    <row r="452" spans="1:24" hidden="1" x14ac:dyDescent="0.3">
      <c r="A452" s="272">
        <v>1735</v>
      </c>
      <c r="B452" s="535">
        <v>42921</v>
      </c>
      <c r="C452" s="284" t="s">
        <v>593</v>
      </c>
      <c r="D452" s="273" t="s">
        <v>1181</v>
      </c>
      <c r="E452" s="286" t="s">
        <v>522</v>
      </c>
      <c r="F452" s="273" t="s">
        <v>790</v>
      </c>
      <c r="G452" s="288" t="s">
        <v>764</v>
      </c>
      <c r="H452" s="273" t="s">
        <v>793</v>
      </c>
      <c r="I452" s="290" t="s">
        <v>1180</v>
      </c>
      <c r="J452" s="274">
        <v>50</v>
      </c>
      <c r="K452" s="292">
        <v>300</v>
      </c>
      <c r="L452" s="274">
        <v>15000</v>
      </c>
      <c r="M452" s="294">
        <v>0.06</v>
      </c>
      <c r="N452" s="275">
        <v>14100</v>
      </c>
      <c r="O452" s="288" t="s">
        <v>782</v>
      </c>
      <c r="P452" s="276" t="s">
        <v>760</v>
      </c>
      <c r="Q452" s="296" t="s">
        <v>1932</v>
      </c>
      <c r="R452" s="296" t="s">
        <v>1937</v>
      </c>
      <c r="S452" s="50"/>
      <c r="T452" s="50"/>
      <c r="U452" s="50"/>
      <c r="V452" s="50"/>
      <c r="W452" s="50"/>
      <c r="X452" s="50"/>
    </row>
    <row r="453" spans="1:24" hidden="1" x14ac:dyDescent="0.3">
      <c r="A453" s="272">
        <v>1085</v>
      </c>
      <c r="B453" s="535">
        <v>42807</v>
      </c>
      <c r="C453" s="284" t="s">
        <v>590</v>
      </c>
      <c r="D453" s="273" t="s">
        <v>1834</v>
      </c>
      <c r="E453" s="286" t="s">
        <v>522</v>
      </c>
      <c r="F453" s="273" t="s">
        <v>778</v>
      </c>
      <c r="G453" s="288" t="s">
        <v>764</v>
      </c>
      <c r="H453" s="273" t="s">
        <v>793</v>
      </c>
      <c r="I453" s="290" t="s">
        <v>881</v>
      </c>
      <c r="J453" s="274">
        <v>35</v>
      </c>
      <c r="K453" s="292">
        <v>420</v>
      </c>
      <c r="L453" s="274">
        <v>14700</v>
      </c>
      <c r="M453" s="294">
        <v>0.06</v>
      </c>
      <c r="N453" s="275">
        <v>13818</v>
      </c>
      <c r="O453" s="288" t="s">
        <v>834</v>
      </c>
      <c r="P453" s="276" t="s">
        <v>774</v>
      </c>
      <c r="Q453" s="296" t="s">
        <v>1932</v>
      </c>
      <c r="R453" s="296" t="s">
        <v>1933</v>
      </c>
      <c r="S453" s="50"/>
      <c r="T453" s="50"/>
      <c r="U453" s="50"/>
      <c r="V453" s="50"/>
      <c r="W453" s="50"/>
      <c r="X453" s="50"/>
    </row>
    <row r="454" spans="1:24" hidden="1" x14ac:dyDescent="0.3">
      <c r="A454" s="272">
        <v>1094</v>
      </c>
      <c r="B454" s="535">
        <v>42810</v>
      </c>
      <c r="C454" s="284" t="s">
        <v>590</v>
      </c>
      <c r="D454" s="273" t="s">
        <v>1068</v>
      </c>
      <c r="E454" s="286" t="s">
        <v>405</v>
      </c>
      <c r="F454" s="273" t="s">
        <v>790</v>
      </c>
      <c r="G454" s="288" t="s">
        <v>764</v>
      </c>
      <c r="H454" s="273" t="s">
        <v>793</v>
      </c>
      <c r="I454" s="290" t="s">
        <v>1623</v>
      </c>
      <c r="J454" s="274">
        <v>5</v>
      </c>
      <c r="K454" s="292">
        <v>2940</v>
      </c>
      <c r="L454" s="274">
        <v>14700</v>
      </c>
      <c r="M454" s="294">
        <v>0.02</v>
      </c>
      <c r="N454" s="275">
        <v>14406</v>
      </c>
      <c r="O454" s="288" t="s">
        <v>834</v>
      </c>
      <c r="P454" s="276" t="s">
        <v>760</v>
      </c>
      <c r="Q454" s="296" t="s">
        <v>1932</v>
      </c>
      <c r="R454" s="296" t="s">
        <v>1937</v>
      </c>
      <c r="S454" s="50"/>
      <c r="T454" s="50"/>
      <c r="U454" s="50"/>
      <c r="V454" s="50"/>
      <c r="W454" s="50"/>
      <c r="X454" s="50"/>
    </row>
    <row r="455" spans="1:24" hidden="1" x14ac:dyDescent="0.3">
      <c r="A455" s="272">
        <v>1877</v>
      </c>
      <c r="B455" s="535">
        <v>42942</v>
      </c>
      <c r="C455" s="284" t="s">
        <v>593</v>
      </c>
      <c r="D455" s="273" t="s">
        <v>987</v>
      </c>
      <c r="E455" s="286" t="s">
        <v>405</v>
      </c>
      <c r="F455" s="273" t="s">
        <v>790</v>
      </c>
      <c r="G455" s="288" t="s">
        <v>764</v>
      </c>
      <c r="H455" s="273" t="s">
        <v>921</v>
      </c>
      <c r="I455" s="290" t="s">
        <v>988</v>
      </c>
      <c r="J455" s="274">
        <v>49</v>
      </c>
      <c r="K455" s="292">
        <v>300</v>
      </c>
      <c r="L455" s="274">
        <v>14700</v>
      </c>
      <c r="M455" s="294">
        <v>0.04</v>
      </c>
      <c r="N455" s="275">
        <v>14112</v>
      </c>
      <c r="O455" s="288" t="s">
        <v>782</v>
      </c>
      <c r="P455" s="276" t="s">
        <v>760</v>
      </c>
      <c r="Q455" s="296" t="s">
        <v>1932</v>
      </c>
      <c r="R455" s="296" t="s">
        <v>1937</v>
      </c>
      <c r="S455" s="50"/>
      <c r="T455" s="50"/>
      <c r="U455" s="50"/>
      <c r="V455" s="50"/>
      <c r="W455" s="50"/>
      <c r="X455" s="50"/>
    </row>
    <row r="456" spans="1:24" hidden="1" x14ac:dyDescent="0.3">
      <c r="A456" s="272">
        <v>1970</v>
      </c>
      <c r="B456" s="535">
        <v>42957</v>
      </c>
      <c r="C456" s="284" t="s">
        <v>594</v>
      </c>
      <c r="D456" s="273" t="s">
        <v>843</v>
      </c>
      <c r="E456" s="286" t="s">
        <v>522</v>
      </c>
      <c r="F456" s="273" t="s">
        <v>765</v>
      </c>
      <c r="G456" s="288" t="s">
        <v>764</v>
      </c>
      <c r="H456" s="273" t="s">
        <v>763</v>
      </c>
      <c r="I456" s="290" t="s">
        <v>844</v>
      </c>
      <c r="J456" s="274">
        <v>11</v>
      </c>
      <c r="K456" s="292">
        <v>1320</v>
      </c>
      <c r="L456" s="274">
        <v>14520</v>
      </c>
      <c r="M456" s="294">
        <v>0.04</v>
      </c>
      <c r="N456" s="275">
        <v>13939.2</v>
      </c>
      <c r="O456" s="288" t="s">
        <v>775</v>
      </c>
      <c r="P456" s="276" t="s">
        <v>841</v>
      </c>
      <c r="Q456" s="296" t="s">
        <v>1935</v>
      </c>
      <c r="R456" s="296" t="s">
        <v>1937</v>
      </c>
      <c r="S456" s="50"/>
      <c r="T456" s="50"/>
      <c r="U456" s="50"/>
      <c r="V456" s="50"/>
      <c r="W456" s="50"/>
      <c r="X456" s="50"/>
    </row>
    <row r="457" spans="1:24" hidden="1" x14ac:dyDescent="0.3">
      <c r="A457" s="272">
        <v>1067</v>
      </c>
      <c r="B457" s="535">
        <v>42805</v>
      </c>
      <c r="C457" s="284" t="s">
        <v>590</v>
      </c>
      <c r="D457" s="273" t="s">
        <v>1385</v>
      </c>
      <c r="E457" s="286" t="s">
        <v>405</v>
      </c>
      <c r="F457" s="273" t="s">
        <v>765</v>
      </c>
      <c r="G457" s="288" t="s">
        <v>764</v>
      </c>
      <c r="H457" s="273" t="s">
        <v>763</v>
      </c>
      <c r="I457" s="290" t="s">
        <v>1846</v>
      </c>
      <c r="J457" s="274">
        <v>40</v>
      </c>
      <c r="K457" s="292">
        <v>360</v>
      </c>
      <c r="L457" s="274">
        <v>14400</v>
      </c>
      <c r="M457" s="294">
        <v>0.01</v>
      </c>
      <c r="N457" s="275">
        <v>14256</v>
      </c>
      <c r="O457" s="288" t="s">
        <v>834</v>
      </c>
      <c r="P457" s="276" t="s">
        <v>760</v>
      </c>
      <c r="Q457" s="296" t="s">
        <v>1932</v>
      </c>
      <c r="R457" s="296" t="s">
        <v>1937</v>
      </c>
      <c r="S457" s="50"/>
      <c r="T457" s="50"/>
      <c r="U457" s="50"/>
      <c r="V457" s="50"/>
      <c r="W457" s="50"/>
      <c r="X457" s="50"/>
    </row>
    <row r="458" spans="1:24" hidden="1" x14ac:dyDescent="0.3">
      <c r="A458" s="272">
        <v>1091</v>
      </c>
      <c r="B458" s="535">
        <v>42809</v>
      </c>
      <c r="C458" s="284" t="s">
        <v>590</v>
      </c>
      <c r="D458" s="273" t="s">
        <v>1442</v>
      </c>
      <c r="E458" s="286" t="s">
        <v>522</v>
      </c>
      <c r="F458" s="273" t="s">
        <v>812</v>
      </c>
      <c r="G458" s="288" t="s">
        <v>764</v>
      </c>
      <c r="H458" s="273" t="s">
        <v>793</v>
      </c>
      <c r="I458" s="290" t="s">
        <v>1343</v>
      </c>
      <c r="J458" s="274">
        <v>30</v>
      </c>
      <c r="K458" s="292">
        <v>480</v>
      </c>
      <c r="L458" s="274">
        <v>14400</v>
      </c>
      <c r="M458" s="294">
        <v>0.09</v>
      </c>
      <c r="N458" s="275">
        <v>13104</v>
      </c>
      <c r="O458" s="288" t="s">
        <v>775</v>
      </c>
      <c r="P458" s="276" t="s">
        <v>774</v>
      </c>
      <c r="Q458" s="296" t="s">
        <v>1935</v>
      </c>
      <c r="R458" s="296" t="s">
        <v>1933</v>
      </c>
      <c r="S458" s="50"/>
      <c r="T458" s="50"/>
      <c r="U458" s="50"/>
      <c r="V458" s="50"/>
      <c r="W458" s="50"/>
      <c r="X458" s="50"/>
    </row>
    <row r="459" spans="1:24" hidden="1" x14ac:dyDescent="0.3">
      <c r="A459" s="272">
        <v>1141</v>
      </c>
      <c r="B459" s="535">
        <v>42819</v>
      </c>
      <c r="C459" s="284" t="s">
        <v>590</v>
      </c>
      <c r="D459" s="273" t="s">
        <v>1504</v>
      </c>
      <c r="E459" s="286" t="s">
        <v>398</v>
      </c>
      <c r="F459" s="273" t="s">
        <v>765</v>
      </c>
      <c r="G459" s="288" t="s">
        <v>764</v>
      </c>
      <c r="H459" s="273" t="s">
        <v>800</v>
      </c>
      <c r="I459" s="290" t="s">
        <v>1797</v>
      </c>
      <c r="J459" s="274">
        <v>30</v>
      </c>
      <c r="K459" s="292">
        <v>480</v>
      </c>
      <c r="L459" s="274">
        <v>14400</v>
      </c>
      <c r="M459" s="294">
        <v>0.03</v>
      </c>
      <c r="N459" s="275">
        <v>13968</v>
      </c>
      <c r="O459" s="288" t="s">
        <v>761</v>
      </c>
      <c r="P459" s="276" t="s">
        <v>798</v>
      </c>
      <c r="Q459" s="296" t="s">
        <v>1932</v>
      </c>
      <c r="R459" s="296" t="s">
        <v>1937</v>
      </c>
      <c r="S459" s="50"/>
      <c r="T459" s="50"/>
      <c r="U459" s="50"/>
      <c r="V459" s="50"/>
      <c r="W459" s="50"/>
      <c r="X459" s="50"/>
    </row>
    <row r="460" spans="1:24" hidden="1" x14ac:dyDescent="0.3">
      <c r="A460" s="272">
        <v>1535</v>
      </c>
      <c r="B460" s="535">
        <v>42890</v>
      </c>
      <c r="C460" s="284" t="s">
        <v>592</v>
      </c>
      <c r="D460" s="273" t="s">
        <v>851</v>
      </c>
      <c r="E460" s="286" t="s">
        <v>405</v>
      </c>
      <c r="F460" s="273" t="s">
        <v>778</v>
      </c>
      <c r="G460" s="288" t="s">
        <v>764</v>
      </c>
      <c r="H460" s="273" t="s">
        <v>800</v>
      </c>
      <c r="I460" s="290" t="s">
        <v>1421</v>
      </c>
      <c r="J460" s="274">
        <v>16</v>
      </c>
      <c r="K460" s="292">
        <v>900</v>
      </c>
      <c r="L460" s="274">
        <v>14400</v>
      </c>
      <c r="M460" s="294">
        <v>0.05</v>
      </c>
      <c r="N460" s="275">
        <v>13680</v>
      </c>
      <c r="O460" s="288" t="s">
        <v>788</v>
      </c>
      <c r="P460" s="276" t="s">
        <v>760</v>
      </c>
      <c r="Q460" s="296" t="s">
        <v>1936</v>
      </c>
      <c r="R460" s="296" t="s">
        <v>1933</v>
      </c>
      <c r="S460" s="50"/>
      <c r="T460" s="50"/>
      <c r="U460" s="50"/>
      <c r="V460" s="50"/>
      <c r="W460" s="50"/>
      <c r="X460" s="50"/>
    </row>
    <row r="461" spans="1:24" hidden="1" x14ac:dyDescent="0.3">
      <c r="A461" s="272">
        <v>1710</v>
      </c>
      <c r="B461" s="535">
        <v>42918</v>
      </c>
      <c r="C461" s="284" t="s">
        <v>593</v>
      </c>
      <c r="D461" s="273" t="s">
        <v>910</v>
      </c>
      <c r="E461" s="286" t="s">
        <v>398</v>
      </c>
      <c r="F461" s="273" t="s">
        <v>790</v>
      </c>
      <c r="G461" s="288" t="s">
        <v>764</v>
      </c>
      <c r="H461" s="273" t="s">
        <v>793</v>
      </c>
      <c r="I461" s="290" t="s">
        <v>1209</v>
      </c>
      <c r="J461" s="274">
        <v>24</v>
      </c>
      <c r="K461" s="292">
        <v>600</v>
      </c>
      <c r="L461" s="274">
        <v>14400</v>
      </c>
      <c r="M461" s="294">
        <v>0.06</v>
      </c>
      <c r="N461" s="275">
        <v>13536</v>
      </c>
      <c r="O461" s="288" t="s">
        <v>782</v>
      </c>
      <c r="P461" s="276" t="s">
        <v>760</v>
      </c>
      <c r="Q461" s="296" t="s">
        <v>1932</v>
      </c>
      <c r="R461" s="296" t="s">
        <v>1937</v>
      </c>
      <c r="S461" s="50"/>
      <c r="T461" s="50"/>
      <c r="U461" s="50"/>
      <c r="V461" s="50"/>
      <c r="W461" s="50"/>
      <c r="X461" s="50"/>
    </row>
    <row r="462" spans="1:24" hidden="1" x14ac:dyDescent="0.3">
      <c r="A462" s="272">
        <v>1384</v>
      </c>
      <c r="B462" s="535">
        <v>42865</v>
      </c>
      <c r="C462" s="284" t="s">
        <v>586</v>
      </c>
      <c r="D462" s="273" t="s">
        <v>1579</v>
      </c>
      <c r="E462" s="286" t="s">
        <v>405</v>
      </c>
      <c r="F462" s="273" t="s">
        <v>778</v>
      </c>
      <c r="G462" s="288" t="s">
        <v>764</v>
      </c>
      <c r="H462" s="273" t="s">
        <v>921</v>
      </c>
      <c r="I462" s="290" t="s">
        <v>1578</v>
      </c>
      <c r="J462" s="274">
        <v>47</v>
      </c>
      <c r="K462" s="292">
        <v>300</v>
      </c>
      <c r="L462" s="274">
        <v>14100</v>
      </c>
      <c r="M462" s="294">
        <v>7.0000000000000007E-2</v>
      </c>
      <c r="N462" s="275">
        <v>13113</v>
      </c>
      <c r="O462" s="288" t="s">
        <v>761</v>
      </c>
      <c r="P462" s="276" t="s">
        <v>760</v>
      </c>
      <c r="Q462" s="296" t="s">
        <v>1932</v>
      </c>
      <c r="R462" s="296" t="s">
        <v>1933</v>
      </c>
      <c r="S462" s="50"/>
      <c r="T462" s="50"/>
      <c r="U462" s="50"/>
      <c r="V462" s="50"/>
      <c r="W462" s="50"/>
      <c r="X462" s="50"/>
    </row>
    <row r="463" spans="1:24" hidden="1" x14ac:dyDescent="0.3">
      <c r="A463" s="272">
        <v>1490</v>
      </c>
      <c r="B463" s="535">
        <v>42883</v>
      </c>
      <c r="C463" s="284" t="s">
        <v>586</v>
      </c>
      <c r="D463" s="273" t="s">
        <v>1319</v>
      </c>
      <c r="E463" s="286" t="s">
        <v>398</v>
      </c>
      <c r="F463" s="273" t="s">
        <v>778</v>
      </c>
      <c r="G463" s="288" t="s">
        <v>764</v>
      </c>
      <c r="H463" s="273" t="s">
        <v>811</v>
      </c>
      <c r="I463" s="290" t="s">
        <v>1098</v>
      </c>
      <c r="J463" s="274">
        <v>26</v>
      </c>
      <c r="K463" s="292">
        <v>540</v>
      </c>
      <c r="L463" s="274">
        <v>14040</v>
      </c>
      <c r="M463" s="294">
        <v>0.05</v>
      </c>
      <c r="N463" s="275">
        <v>13338</v>
      </c>
      <c r="O463" s="288" t="s">
        <v>834</v>
      </c>
      <c r="P463" s="276" t="s">
        <v>760</v>
      </c>
      <c r="Q463" s="296" t="s">
        <v>1932</v>
      </c>
      <c r="R463" s="296" t="s">
        <v>1933</v>
      </c>
      <c r="S463" s="50"/>
      <c r="T463" s="50"/>
      <c r="U463" s="50"/>
      <c r="V463" s="50"/>
      <c r="W463" s="50"/>
      <c r="X463" s="50"/>
    </row>
    <row r="464" spans="1:24" hidden="1" x14ac:dyDescent="0.3">
      <c r="A464" s="272">
        <v>1148</v>
      </c>
      <c r="B464" s="535">
        <v>42821</v>
      </c>
      <c r="C464" s="284" t="s">
        <v>590</v>
      </c>
      <c r="D464" s="273" t="s">
        <v>1733</v>
      </c>
      <c r="E464" s="286" t="s">
        <v>398</v>
      </c>
      <c r="F464" s="273" t="s">
        <v>778</v>
      </c>
      <c r="G464" s="288" t="s">
        <v>764</v>
      </c>
      <c r="H464" s="273" t="s">
        <v>800</v>
      </c>
      <c r="I464" s="290" t="s">
        <v>1615</v>
      </c>
      <c r="J464" s="274">
        <v>33</v>
      </c>
      <c r="K464" s="292">
        <v>420</v>
      </c>
      <c r="L464" s="274">
        <v>13860</v>
      </c>
      <c r="M464" s="294">
        <v>0.08</v>
      </c>
      <c r="N464" s="275">
        <v>12751.2</v>
      </c>
      <c r="O464" s="288" t="s">
        <v>761</v>
      </c>
      <c r="P464" s="276" t="s">
        <v>767</v>
      </c>
      <c r="Q464" s="296" t="s">
        <v>1932</v>
      </c>
      <c r="R464" s="296" t="s">
        <v>1933</v>
      </c>
      <c r="S464" s="50"/>
      <c r="T464" s="50"/>
      <c r="U464" s="50"/>
      <c r="V464" s="50"/>
      <c r="W464" s="50"/>
      <c r="X464" s="50"/>
    </row>
    <row r="465" spans="1:24" hidden="1" x14ac:dyDescent="0.3">
      <c r="A465" s="272">
        <v>1419</v>
      </c>
      <c r="B465" s="535">
        <v>42870</v>
      </c>
      <c r="C465" s="284" t="s">
        <v>586</v>
      </c>
      <c r="D465" s="273" t="s">
        <v>1542</v>
      </c>
      <c r="E465" s="286" t="s">
        <v>395</v>
      </c>
      <c r="F465" s="273" t="s">
        <v>812</v>
      </c>
      <c r="G465" s="288" t="s">
        <v>764</v>
      </c>
      <c r="H465" s="273" t="s">
        <v>800</v>
      </c>
      <c r="I465" s="290" t="s">
        <v>1394</v>
      </c>
      <c r="J465" s="274">
        <v>21</v>
      </c>
      <c r="K465" s="292">
        <v>660</v>
      </c>
      <c r="L465" s="274">
        <v>13860</v>
      </c>
      <c r="M465" s="294">
        <v>0.05</v>
      </c>
      <c r="N465" s="275">
        <v>13167</v>
      </c>
      <c r="O465" s="288" t="s">
        <v>761</v>
      </c>
      <c r="P465" s="276" t="s">
        <v>760</v>
      </c>
      <c r="Q465" s="296" t="s">
        <v>1932</v>
      </c>
      <c r="R465" s="296" t="s">
        <v>1933</v>
      </c>
      <c r="S465" s="50"/>
      <c r="T465" s="50"/>
      <c r="U465" s="50"/>
      <c r="V465" s="50"/>
      <c r="W465" s="50"/>
      <c r="X465" s="50"/>
    </row>
    <row r="466" spans="1:24" hidden="1" x14ac:dyDescent="0.3">
      <c r="A466" s="272">
        <v>1756</v>
      </c>
      <c r="B466" s="535">
        <v>42923</v>
      </c>
      <c r="C466" s="284" t="s">
        <v>593</v>
      </c>
      <c r="D466" s="273" t="s">
        <v>1159</v>
      </c>
      <c r="E466" s="286" t="s">
        <v>522</v>
      </c>
      <c r="F466" s="273" t="s">
        <v>778</v>
      </c>
      <c r="G466" s="288" t="s">
        <v>764</v>
      </c>
      <c r="H466" s="273" t="s">
        <v>772</v>
      </c>
      <c r="I466" s="290" t="s">
        <v>858</v>
      </c>
      <c r="J466" s="274">
        <v>23</v>
      </c>
      <c r="K466" s="292">
        <v>600</v>
      </c>
      <c r="L466" s="274">
        <v>13800</v>
      </c>
      <c r="M466" s="294">
        <v>0.05</v>
      </c>
      <c r="N466" s="275">
        <v>13110</v>
      </c>
      <c r="O466" s="288" t="s">
        <v>834</v>
      </c>
      <c r="P466" s="276" t="s">
        <v>760</v>
      </c>
      <c r="Q466" s="296" t="s">
        <v>1932</v>
      </c>
      <c r="R466" s="296" t="s">
        <v>1933</v>
      </c>
      <c r="S466" s="50"/>
      <c r="T466" s="50"/>
      <c r="U466" s="50"/>
      <c r="V466" s="50"/>
      <c r="W466" s="50"/>
      <c r="X466" s="50"/>
    </row>
    <row r="467" spans="1:24" hidden="1" x14ac:dyDescent="0.3">
      <c r="A467" s="272">
        <v>1899</v>
      </c>
      <c r="B467" s="535">
        <v>42945</v>
      </c>
      <c r="C467" s="284" t="s">
        <v>593</v>
      </c>
      <c r="D467" s="273" t="s">
        <v>958</v>
      </c>
      <c r="E467" s="286" t="s">
        <v>522</v>
      </c>
      <c r="F467" s="273" t="s">
        <v>778</v>
      </c>
      <c r="G467" s="288" t="s">
        <v>764</v>
      </c>
      <c r="H467" s="273" t="s">
        <v>800</v>
      </c>
      <c r="I467" s="290" t="s">
        <v>957</v>
      </c>
      <c r="J467" s="274">
        <v>46</v>
      </c>
      <c r="K467" s="292">
        <v>300</v>
      </c>
      <c r="L467" s="274">
        <v>13800</v>
      </c>
      <c r="M467" s="294">
        <v>0.02</v>
      </c>
      <c r="N467" s="275">
        <v>13524</v>
      </c>
      <c r="O467" s="288" t="s">
        <v>782</v>
      </c>
      <c r="P467" s="276" t="s">
        <v>760</v>
      </c>
      <c r="Q467" s="296" t="s">
        <v>1932</v>
      </c>
      <c r="R467" s="296" t="s">
        <v>1933</v>
      </c>
      <c r="S467" s="50"/>
      <c r="T467" s="50"/>
      <c r="U467" s="50"/>
      <c r="V467" s="50"/>
      <c r="W467" s="50"/>
      <c r="X467" s="50"/>
    </row>
    <row r="468" spans="1:24" hidden="1" x14ac:dyDescent="0.3">
      <c r="A468" s="272">
        <v>1115</v>
      </c>
      <c r="B468" s="535">
        <v>42814</v>
      </c>
      <c r="C468" s="284" t="s">
        <v>590</v>
      </c>
      <c r="D468" s="273" t="s">
        <v>1814</v>
      </c>
      <c r="E468" s="286" t="s">
        <v>398</v>
      </c>
      <c r="F468" s="273" t="s">
        <v>790</v>
      </c>
      <c r="G468" s="288" t="s">
        <v>764</v>
      </c>
      <c r="H468" s="273" t="s">
        <v>793</v>
      </c>
      <c r="I468" s="290" t="s">
        <v>1290</v>
      </c>
      <c r="J468" s="274">
        <v>19</v>
      </c>
      <c r="K468" s="292">
        <v>720</v>
      </c>
      <c r="L468" s="274">
        <v>13680</v>
      </c>
      <c r="M468" s="294">
        <v>7.0000000000000007E-2</v>
      </c>
      <c r="N468" s="275">
        <v>12722.4</v>
      </c>
      <c r="O468" s="288" t="s">
        <v>834</v>
      </c>
      <c r="P468" s="276" t="s">
        <v>760</v>
      </c>
      <c r="Q468" s="296" t="s">
        <v>1932</v>
      </c>
      <c r="R468" s="296" t="s">
        <v>1937</v>
      </c>
      <c r="S468" s="50"/>
      <c r="T468" s="50"/>
      <c r="U468" s="50"/>
      <c r="V468" s="50"/>
      <c r="W468" s="50"/>
      <c r="X468" s="50"/>
    </row>
    <row r="469" spans="1:24" hidden="1" x14ac:dyDescent="0.3">
      <c r="A469" s="272">
        <v>1492</v>
      </c>
      <c r="B469" s="535">
        <v>42883</v>
      </c>
      <c r="C469" s="284" t="s">
        <v>586</v>
      </c>
      <c r="D469" s="273" t="s">
        <v>1473</v>
      </c>
      <c r="E469" s="286" t="s">
        <v>405</v>
      </c>
      <c r="F469" s="273" t="s">
        <v>812</v>
      </c>
      <c r="G469" s="288" t="s">
        <v>764</v>
      </c>
      <c r="H469" s="273" t="s">
        <v>763</v>
      </c>
      <c r="I469" s="290" t="s">
        <v>1472</v>
      </c>
      <c r="J469" s="274">
        <v>19</v>
      </c>
      <c r="K469" s="292">
        <v>720</v>
      </c>
      <c r="L469" s="274">
        <v>13680</v>
      </c>
      <c r="M469" s="294">
        <v>0</v>
      </c>
      <c r="N469" s="275">
        <v>13680</v>
      </c>
      <c r="O469" s="288" t="s">
        <v>775</v>
      </c>
      <c r="P469" s="276" t="s">
        <v>798</v>
      </c>
      <c r="Q469" s="296" t="s">
        <v>1935</v>
      </c>
      <c r="R469" s="296" t="s">
        <v>1933</v>
      </c>
      <c r="S469" s="50"/>
      <c r="T469" s="50"/>
      <c r="U469" s="50"/>
      <c r="V469" s="50"/>
      <c r="W469" s="50"/>
      <c r="X469" s="50"/>
    </row>
    <row r="470" spans="1:24" hidden="1" x14ac:dyDescent="0.3">
      <c r="A470" s="272">
        <v>1247</v>
      </c>
      <c r="B470" s="535">
        <v>42839</v>
      </c>
      <c r="C470" s="284" t="s">
        <v>591</v>
      </c>
      <c r="D470" s="273" t="s">
        <v>1328</v>
      </c>
      <c r="E470" s="286" t="s">
        <v>405</v>
      </c>
      <c r="F470" s="273" t="s">
        <v>790</v>
      </c>
      <c r="G470" s="288" t="s">
        <v>764</v>
      </c>
      <c r="H470" s="273" t="s">
        <v>793</v>
      </c>
      <c r="I470" s="290" t="s">
        <v>1702</v>
      </c>
      <c r="J470" s="274">
        <v>32</v>
      </c>
      <c r="K470" s="292">
        <v>420</v>
      </c>
      <c r="L470" s="274">
        <v>13440</v>
      </c>
      <c r="M470" s="294">
        <v>0.02</v>
      </c>
      <c r="N470" s="275">
        <v>13171.2</v>
      </c>
      <c r="O470" s="288" t="s">
        <v>761</v>
      </c>
      <c r="P470" s="276" t="s">
        <v>787</v>
      </c>
      <c r="Q470" s="296" t="s">
        <v>1932</v>
      </c>
      <c r="R470" s="296" t="s">
        <v>1937</v>
      </c>
      <c r="S470" s="50"/>
      <c r="T470" s="50"/>
      <c r="U470" s="50"/>
      <c r="V470" s="50"/>
      <c r="W470" s="50"/>
      <c r="X470" s="50"/>
    </row>
    <row r="471" spans="1:24" hidden="1" x14ac:dyDescent="0.3">
      <c r="A471" s="272">
        <v>1399</v>
      </c>
      <c r="B471" s="535">
        <v>42867</v>
      </c>
      <c r="C471" s="284" t="s">
        <v>586</v>
      </c>
      <c r="D471" s="273" t="s">
        <v>1563</v>
      </c>
      <c r="E471" s="286" t="s">
        <v>398</v>
      </c>
      <c r="F471" s="273" t="s">
        <v>790</v>
      </c>
      <c r="G471" s="288" t="s">
        <v>764</v>
      </c>
      <c r="H471" s="273" t="s">
        <v>772</v>
      </c>
      <c r="I471" s="290" t="s">
        <v>1562</v>
      </c>
      <c r="J471" s="274">
        <v>32</v>
      </c>
      <c r="K471" s="292">
        <v>420</v>
      </c>
      <c r="L471" s="274">
        <v>13440</v>
      </c>
      <c r="M471" s="294">
        <v>0.06</v>
      </c>
      <c r="N471" s="275">
        <v>12633.6</v>
      </c>
      <c r="O471" s="288" t="s">
        <v>834</v>
      </c>
      <c r="P471" s="276" t="s">
        <v>767</v>
      </c>
      <c r="Q471" s="296" t="s">
        <v>1932</v>
      </c>
      <c r="R471" s="296" t="s">
        <v>1937</v>
      </c>
      <c r="S471" s="50"/>
      <c r="T471" s="50"/>
      <c r="U471" s="50"/>
      <c r="V471" s="50"/>
      <c r="W471" s="50"/>
      <c r="X471" s="50"/>
    </row>
    <row r="472" spans="1:24" hidden="1" x14ac:dyDescent="0.3">
      <c r="A472" s="272">
        <v>1427</v>
      </c>
      <c r="B472" s="535">
        <v>42872</v>
      </c>
      <c r="C472" s="284" t="s">
        <v>586</v>
      </c>
      <c r="D472" s="273" t="s">
        <v>1535</v>
      </c>
      <c r="E472" s="286" t="s">
        <v>405</v>
      </c>
      <c r="F472" s="273" t="s">
        <v>765</v>
      </c>
      <c r="G472" s="288" t="s">
        <v>764</v>
      </c>
      <c r="H472" s="273" t="s">
        <v>793</v>
      </c>
      <c r="I472" s="290" t="s">
        <v>911</v>
      </c>
      <c r="J472" s="274">
        <v>37</v>
      </c>
      <c r="K472" s="292">
        <v>360</v>
      </c>
      <c r="L472" s="274">
        <v>13320</v>
      </c>
      <c r="M472" s="294">
        <v>0.09</v>
      </c>
      <c r="N472" s="275">
        <v>12121.2</v>
      </c>
      <c r="O472" s="288" t="s">
        <v>775</v>
      </c>
      <c r="P472" s="276" t="s">
        <v>760</v>
      </c>
      <c r="Q472" s="296" t="s">
        <v>1935</v>
      </c>
      <c r="R472" s="296" t="s">
        <v>1937</v>
      </c>
      <c r="S472" s="50"/>
      <c r="T472" s="50"/>
      <c r="U472" s="50"/>
      <c r="V472" s="50"/>
      <c r="W472" s="50"/>
      <c r="X472" s="50"/>
    </row>
    <row r="473" spans="1:24" hidden="1" x14ac:dyDescent="0.3">
      <c r="A473" s="272">
        <v>1112</v>
      </c>
      <c r="B473" s="535">
        <v>42813</v>
      </c>
      <c r="C473" s="284" t="s">
        <v>590</v>
      </c>
      <c r="D473" s="273" t="s">
        <v>1705</v>
      </c>
      <c r="E473" s="286" t="s">
        <v>522</v>
      </c>
      <c r="F473" s="273" t="s">
        <v>778</v>
      </c>
      <c r="G473" s="288" t="s">
        <v>764</v>
      </c>
      <c r="H473" s="273" t="s">
        <v>763</v>
      </c>
      <c r="I473" s="290" t="s">
        <v>1816</v>
      </c>
      <c r="J473" s="274">
        <v>13</v>
      </c>
      <c r="K473" s="292">
        <v>1020</v>
      </c>
      <c r="L473" s="274">
        <v>13260</v>
      </c>
      <c r="M473" s="294">
        <v>0.02</v>
      </c>
      <c r="N473" s="275">
        <v>12994.8</v>
      </c>
      <c r="O473" s="288" t="s">
        <v>834</v>
      </c>
      <c r="P473" s="276" t="s">
        <v>760</v>
      </c>
      <c r="Q473" s="296" t="s">
        <v>1932</v>
      </c>
      <c r="R473" s="296" t="s">
        <v>1933</v>
      </c>
      <c r="S473" s="50"/>
      <c r="T473" s="50"/>
      <c r="U473" s="50"/>
      <c r="V473" s="50"/>
      <c r="W473" s="50"/>
      <c r="X473" s="50"/>
    </row>
    <row r="474" spans="1:24" hidden="1" x14ac:dyDescent="0.3">
      <c r="A474" s="272">
        <v>1296</v>
      </c>
      <c r="B474" s="535">
        <v>42848</v>
      </c>
      <c r="C474" s="284" t="s">
        <v>591</v>
      </c>
      <c r="D474" s="273" t="s">
        <v>1211</v>
      </c>
      <c r="E474" s="286" t="s">
        <v>398</v>
      </c>
      <c r="F474" s="273" t="s">
        <v>812</v>
      </c>
      <c r="G474" s="288" t="s">
        <v>764</v>
      </c>
      <c r="H474" s="273" t="s">
        <v>793</v>
      </c>
      <c r="I474" s="290" t="s">
        <v>1663</v>
      </c>
      <c r="J474" s="274">
        <v>31</v>
      </c>
      <c r="K474" s="292">
        <v>420</v>
      </c>
      <c r="L474" s="274">
        <v>13020</v>
      </c>
      <c r="M474" s="294">
        <v>0.08</v>
      </c>
      <c r="N474" s="275">
        <v>11978.4</v>
      </c>
      <c r="O474" s="288" t="s">
        <v>788</v>
      </c>
      <c r="P474" s="276" t="s">
        <v>798</v>
      </c>
      <c r="Q474" s="296" t="s">
        <v>1936</v>
      </c>
      <c r="R474" s="296" t="s">
        <v>1933</v>
      </c>
      <c r="S474" s="50"/>
      <c r="T474" s="50"/>
      <c r="U474" s="50"/>
      <c r="V474" s="50"/>
      <c r="W474" s="50"/>
      <c r="X474" s="50"/>
    </row>
    <row r="475" spans="1:24" hidden="1" x14ac:dyDescent="0.3">
      <c r="A475" s="272">
        <v>1488</v>
      </c>
      <c r="B475" s="535">
        <v>42883</v>
      </c>
      <c r="C475" s="284" t="s">
        <v>586</v>
      </c>
      <c r="D475" s="273" t="s">
        <v>1476</v>
      </c>
      <c r="E475" s="286" t="s">
        <v>405</v>
      </c>
      <c r="F475" s="273" t="s">
        <v>812</v>
      </c>
      <c r="G475" s="288" t="s">
        <v>764</v>
      </c>
      <c r="H475" s="273" t="s">
        <v>793</v>
      </c>
      <c r="I475" s="290" t="s">
        <v>1477</v>
      </c>
      <c r="J475" s="274">
        <v>31</v>
      </c>
      <c r="K475" s="292">
        <v>420</v>
      </c>
      <c r="L475" s="274">
        <v>13020</v>
      </c>
      <c r="M475" s="294">
        <v>0.05</v>
      </c>
      <c r="N475" s="275">
        <v>12369</v>
      </c>
      <c r="O475" s="288" t="s">
        <v>834</v>
      </c>
      <c r="P475" s="276" t="s">
        <v>760</v>
      </c>
      <c r="Q475" s="296" t="s">
        <v>1932</v>
      </c>
      <c r="R475" s="296" t="s">
        <v>1933</v>
      </c>
      <c r="S475" s="50"/>
      <c r="T475" s="50"/>
      <c r="U475" s="50"/>
      <c r="V475" s="50"/>
      <c r="W475" s="50"/>
      <c r="X475" s="50"/>
    </row>
    <row r="476" spans="1:24" hidden="1" x14ac:dyDescent="0.3">
      <c r="A476" s="272">
        <v>1386</v>
      </c>
      <c r="B476" s="535">
        <v>42865</v>
      </c>
      <c r="C476" s="284" t="s">
        <v>586</v>
      </c>
      <c r="D476" s="273" t="s">
        <v>1063</v>
      </c>
      <c r="E476" s="286" t="s">
        <v>398</v>
      </c>
      <c r="F476" s="273" t="s">
        <v>765</v>
      </c>
      <c r="G476" s="288" t="s">
        <v>764</v>
      </c>
      <c r="H476" s="273" t="s">
        <v>793</v>
      </c>
      <c r="I476" s="290" t="s">
        <v>1576</v>
      </c>
      <c r="J476" s="274">
        <v>36</v>
      </c>
      <c r="K476" s="292">
        <v>360</v>
      </c>
      <c r="L476" s="274">
        <v>12960</v>
      </c>
      <c r="M476" s="294">
        <v>0.05</v>
      </c>
      <c r="N476" s="275">
        <v>12312</v>
      </c>
      <c r="O476" s="288" t="s">
        <v>834</v>
      </c>
      <c r="P476" s="276" t="s">
        <v>774</v>
      </c>
      <c r="Q476" s="296" t="s">
        <v>1932</v>
      </c>
      <c r="R476" s="296" t="s">
        <v>1937</v>
      </c>
      <c r="S476" s="50"/>
      <c r="T476" s="50"/>
      <c r="U476" s="50"/>
      <c r="V476" s="50"/>
      <c r="W476" s="50"/>
      <c r="X476" s="50"/>
    </row>
    <row r="477" spans="1:24" hidden="1" x14ac:dyDescent="0.3">
      <c r="A477" s="272">
        <v>1941</v>
      </c>
      <c r="B477" s="535">
        <v>42952</v>
      </c>
      <c r="C477" s="284" t="s">
        <v>594</v>
      </c>
      <c r="D477" s="273" t="s">
        <v>891</v>
      </c>
      <c r="E477" s="286" t="s">
        <v>395</v>
      </c>
      <c r="F477" s="273" t="s">
        <v>778</v>
      </c>
      <c r="G477" s="288" t="s">
        <v>764</v>
      </c>
      <c r="H477" s="273" t="s">
        <v>793</v>
      </c>
      <c r="I477" s="290" t="s">
        <v>892</v>
      </c>
      <c r="J477" s="274">
        <v>43</v>
      </c>
      <c r="K477" s="292">
        <v>300</v>
      </c>
      <c r="L477" s="274">
        <v>12900</v>
      </c>
      <c r="M477" s="294">
        <v>0.1</v>
      </c>
      <c r="N477" s="275">
        <v>11610</v>
      </c>
      <c r="O477" s="288" t="s">
        <v>782</v>
      </c>
      <c r="P477" s="276" t="s">
        <v>760</v>
      </c>
      <c r="Q477" s="296" t="s">
        <v>1932</v>
      </c>
      <c r="R477" s="296" t="s">
        <v>1933</v>
      </c>
      <c r="S477" s="50"/>
      <c r="T477" s="50"/>
      <c r="U477" s="50"/>
      <c r="V477" s="50"/>
      <c r="W477" s="50"/>
      <c r="X477" s="50"/>
    </row>
    <row r="478" spans="1:24" hidden="1" x14ac:dyDescent="0.3">
      <c r="A478" s="272">
        <v>1542</v>
      </c>
      <c r="B478" s="535">
        <v>42891</v>
      </c>
      <c r="C478" s="284" t="s">
        <v>592</v>
      </c>
      <c r="D478" s="273" t="s">
        <v>1017</v>
      </c>
      <c r="E478" s="286" t="s">
        <v>395</v>
      </c>
      <c r="F478" s="273" t="s">
        <v>812</v>
      </c>
      <c r="G478" s="288" t="s">
        <v>764</v>
      </c>
      <c r="H478" s="273" t="s">
        <v>793</v>
      </c>
      <c r="I478" s="290" t="s">
        <v>1414</v>
      </c>
      <c r="J478" s="274">
        <v>30</v>
      </c>
      <c r="K478" s="292">
        <v>420</v>
      </c>
      <c r="L478" s="274">
        <v>12600</v>
      </c>
      <c r="M478" s="294">
        <v>0.05</v>
      </c>
      <c r="N478" s="275">
        <v>11970</v>
      </c>
      <c r="O478" s="288" t="s">
        <v>834</v>
      </c>
      <c r="P478" s="276" t="s">
        <v>760</v>
      </c>
      <c r="Q478" s="296" t="s">
        <v>1932</v>
      </c>
      <c r="R478" s="296" t="s">
        <v>1933</v>
      </c>
      <c r="S478" s="50"/>
      <c r="T478" s="50"/>
      <c r="U478" s="50"/>
      <c r="V478" s="50"/>
      <c r="W478" s="50"/>
      <c r="X478" s="50"/>
    </row>
    <row r="479" spans="1:24" x14ac:dyDescent="0.3">
      <c r="A479" s="272">
        <v>1623</v>
      </c>
      <c r="B479" s="535">
        <v>42903</v>
      </c>
      <c r="C479" s="284" t="s">
        <v>592</v>
      </c>
      <c r="D479" s="273" t="s">
        <v>1315</v>
      </c>
      <c r="E479" s="286" t="s">
        <v>405</v>
      </c>
      <c r="F479" s="273" t="s">
        <v>812</v>
      </c>
      <c r="G479" s="288" t="s">
        <v>764</v>
      </c>
      <c r="H479" s="273" t="s">
        <v>800</v>
      </c>
      <c r="I479" s="290" t="s">
        <v>1167</v>
      </c>
      <c r="J479" s="274">
        <v>42</v>
      </c>
      <c r="K479" s="292">
        <v>300</v>
      </c>
      <c r="L479" s="274">
        <v>12600</v>
      </c>
      <c r="M479" s="294">
        <v>0.05</v>
      </c>
      <c r="N479" s="275">
        <v>11970</v>
      </c>
      <c r="O479" s="288" t="s">
        <v>788</v>
      </c>
      <c r="P479" s="276" t="s">
        <v>760</v>
      </c>
      <c r="Q479" s="296" t="s">
        <v>1936</v>
      </c>
      <c r="R479" s="296" t="s">
        <v>1933</v>
      </c>
      <c r="S479" s="50"/>
      <c r="T479" s="50"/>
      <c r="U479" s="50"/>
      <c r="V479" s="50"/>
      <c r="W479" s="50"/>
      <c r="X479" s="50"/>
    </row>
    <row r="480" spans="1:24" hidden="1" x14ac:dyDescent="0.3">
      <c r="A480" s="272">
        <v>1027</v>
      </c>
      <c r="B480" s="535">
        <v>42799</v>
      </c>
      <c r="C480" s="284" t="s">
        <v>590</v>
      </c>
      <c r="D480" s="273" t="s">
        <v>1395</v>
      </c>
      <c r="E480" s="286" t="s">
        <v>398</v>
      </c>
      <c r="F480" s="273" t="s">
        <v>778</v>
      </c>
      <c r="G480" s="288" t="s">
        <v>764</v>
      </c>
      <c r="H480" s="273" t="s">
        <v>805</v>
      </c>
      <c r="I480" s="290" t="s">
        <v>1871</v>
      </c>
      <c r="J480" s="274">
        <v>19</v>
      </c>
      <c r="K480" s="292">
        <v>660</v>
      </c>
      <c r="L480" s="274">
        <v>12540</v>
      </c>
      <c r="M480" s="294">
        <v>0.08</v>
      </c>
      <c r="N480" s="275">
        <v>11536.8</v>
      </c>
      <c r="O480" s="288" t="s">
        <v>834</v>
      </c>
      <c r="P480" s="276" t="s">
        <v>798</v>
      </c>
      <c r="Q480" s="296" t="s">
        <v>1932</v>
      </c>
      <c r="R480" s="296" t="s">
        <v>1933</v>
      </c>
      <c r="S480" s="50"/>
      <c r="T480" s="50"/>
      <c r="U480" s="50"/>
      <c r="V480" s="50"/>
      <c r="W480" s="50"/>
      <c r="X480" s="50"/>
    </row>
    <row r="481" spans="1:24" hidden="1" x14ac:dyDescent="0.3">
      <c r="A481" s="272">
        <v>1046</v>
      </c>
      <c r="B481" s="535">
        <v>42802</v>
      </c>
      <c r="C481" s="284" t="s">
        <v>590</v>
      </c>
      <c r="D481" s="273" t="s">
        <v>1860</v>
      </c>
      <c r="E481" s="286" t="s">
        <v>405</v>
      </c>
      <c r="F481" s="273" t="s">
        <v>812</v>
      </c>
      <c r="G481" s="288" t="s">
        <v>764</v>
      </c>
      <c r="H481" s="273" t="s">
        <v>800</v>
      </c>
      <c r="I481" s="290" t="s">
        <v>1755</v>
      </c>
      <c r="J481" s="274">
        <v>23</v>
      </c>
      <c r="K481" s="292">
        <v>540</v>
      </c>
      <c r="L481" s="274">
        <v>12420</v>
      </c>
      <c r="M481" s="294">
        <v>0.05</v>
      </c>
      <c r="N481" s="275">
        <v>11799</v>
      </c>
      <c r="O481" s="288" t="s">
        <v>761</v>
      </c>
      <c r="P481" s="276" t="s">
        <v>760</v>
      </c>
      <c r="Q481" s="296" t="s">
        <v>1932</v>
      </c>
      <c r="R481" s="296" t="s">
        <v>1933</v>
      </c>
      <c r="S481" s="50"/>
      <c r="T481" s="50"/>
      <c r="U481" s="50"/>
      <c r="V481" s="50"/>
      <c r="W481" s="50"/>
      <c r="X481" s="50"/>
    </row>
    <row r="482" spans="1:24" hidden="1" x14ac:dyDescent="0.3">
      <c r="A482" s="272">
        <v>1851</v>
      </c>
      <c r="B482" s="535">
        <v>42938</v>
      </c>
      <c r="C482" s="284" t="s">
        <v>593</v>
      </c>
      <c r="D482" s="273" t="s">
        <v>1022</v>
      </c>
      <c r="E482" s="286" t="s">
        <v>398</v>
      </c>
      <c r="F482" s="273" t="s">
        <v>765</v>
      </c>
      <c r="G482" s="288" t="s">
        <v>764</v>
      </c>
      <c r="H482" s="273" t="s">
        <v>800</v>
      </c>
      <c r="I482" s="290" t="s">
        <v>1026</v>
      </c>
      <c r="J482" s="274">
        <v>9</v>
      </c>
      <c r="K482" s="292">
        <v>1380</v>
      </c>
      <c r="L482" s="274">
        <v>12420</v>
      </c>
      <c r="M482" s="294">
        <v>0.03</v>
      </c>
      <c r="N482" s="275">
        <v>12047.4</v>
      </c>
      <c r="O482" s="288" t="s">
        <v>782</v>
      </c>
      <c r="P482" s="276" t="s">
        <v>767</v>
      </c>
      <c r="Q482" s="296" t="s">
        <v>1932</v>
      </c>
      <c r="R482" s="296" t="s">
        <v>1937</v>
      </c>
      <c r="S482" s="50"/>
      <c r="T482" s="50"/>
      <c r="U482" s="50"/>
      <c r="V482" s="50"/>
      <c r="W482" s="50"/>
      <c r="X482" s="50"/>
    </row>
    <row r="483" spans="1:24" hidden="1" x14ac:dyDescent="0.3">
      <c r="A483" s="272">
        <v>1052</v>
      </c>
      <c r="B483" s="535">
        <v>42802</v>
      </c>
      <c r="C483" s="284" t="s">
        <v>590</v>
      </c>
      <c r="D483" s="273" t="s">
        <v>1295</v>
      </c>
      <c r="E483" s="286" t="s">
        <v>395</v>
      </c>
      <c r="F483" s="273" t="s">
        <v>778</v>
      </c>
      <c r="G483" s="288" t="s">
        <v>764</v>
      </c>
      <c r="H483" s="273" t="s">
        <v>800</v>
      </c>
      <c r="I483" s="290" t="s">
        <v>1803</v>
      </c>
      <c r="J483" s="274">
        <v>41</v>
      </c>
      <c r="K483" s="292">
        <v>300</v>
      </c>
      <c r="L483" s="274">
        <v>12300</v>
      </c>
      <c r="M483" s="294">
        <v>0.08</v>
      </c>
      <c r="N483" s="275">
        <v>11316</v>
      </c>
      <c r="O483" s="288" t="s">
        <v>834</v>
      </c>
      <c r="P483" s="276" t="s">
        <v>798</v>
      </c>
      <c r="Q483" s="296" t="s">
        <v>1932</v>
      </c>
      <c r="R483" s="296" t="s">
        <v>1933</v>
      </c>
      <c r="S483" s="50"/>
      <c r="T483" s="50"/>
      <c r="U483" s="50"/>
      <c r="V483" s="50"/>
      <c r="W483" s="50"/>
      <c r="X483" s="50"/>
    </row>
    <row r="484" spans="1:24" hidden="1" x14ac:dyDescent="0.3">
      <c r="A484" s="272">
        <v>1129</v>
      </c>
      <c r="B484" s="535">
        <v>42817</v>
      </c>
      <c r="C484" s="284" t="s">
        <v>590</v>
      </c>
      <c r="D484" s="273" t="s">
        <v>1164</v>
      </c>
      <c r="E484" s="286" t="s">
        <v>405</v>
      </c>
      <c r="F484" s="273" t="s">
        <v>778</v>
      </c>
      <c r="G484" s="288" t="s">
        <v>764</v>
      </c>
      <c r="H484" s="273" t="s">
        <v>800</v>
      </c>
      <c r="I484" s="290" t="s">
        <v>1803</v>
      </c>
      <c r="J484" s="274">
        <v>41</v>
      </c>
      <c r="K484" s="292">
        <v>300</v>
      </c>
      <c r="L484" s="274">
        <v>12300</v>
      </c>
      <c r="M484" s="294">
        <v>0</v>
      </c>
      <c r="N484" s="275">
        <v>12300</v>
      </c>
      <c r="O484" s="288" t="s">
        <v>775</v>
      </c>
      <c r="P484" s="276" t="s">
        <v>760</v>
      </c>
      <c r="Q484" s="296" t="s">
        <v>1935</v>
      </c>
      <c r="R484" s="296" t="s">
        <v>1933</v>
      </c>
      <c r="S484" s="50"/>
      <c r="T484" s="50"/>
      <c r="U484" s="50"/>
      <c r="V484" s="50"/>
      <c r="W484" s="50"/>
      <c r="X484" s="50"/>
    </row>
    <row r="485" spans="1:24" hidden="1" x14ac:dyDescent="0.3">
      <c r="A485" s="272">
        <v>1525</v>
      </c>
      <c r="B485" s="535">
        <v>42887</v>
      </c>
      <c r="C485" s="284" t="s">
        <v>592</v>
      </c>
      <c r="D485" s="273" t="s">
        <v>1159</v>
      </c>
      <c r="E485" s="286" t="s">
        <v>522</v>
      </c>
      <c r="F485" s="273" t="s">
        <v>778</v>
      </c>
      <c r="G485" s="288" t="s">
        <v>764</v>
      </c>
      <c r="H485" s="273" t="s">
        <v>811</v>
      </c>
      <c r="I485" s="290" t="s">
        <v>1434</v>
      </c>
      <c r="J485" s="274">
        <v>34</v>
      </c>
      <c r="K485" s="292">
        <v>360</v>
      </c>
      <c r="L485" s="274">
        <v>12240</v>
      </c>
      <c r="M485" s="294">
        <v>0.06</v>
      </c>
      <c r="N485" s="275">
        <v>11505.6</v>
      </c>
      <c r="O485" s="288" t="s">
        <v>761</v>
      </c>
      <c r="P485" s="276" t="s">
        <v>760</v>
      </c>
      <c r="Q485" s="296" t="s">
        <v>1932</v>
      </c>
      <c r="R485" s="296" t="s">
        <v>1933</v>
      </c>
      <c r="S485" s="50"/>
      <c r="T485" s="50"/>
      <c r="U485" s="50"/>
      <c r="V485" s="50"/>
      <c r="W485" s="50"/>
      <c r="X485" s="50"/>
    </row>
    <row r="486" spans="1:24" hidden="1" x14ac:dyDescent="0.3">
      <c r="A486" s="272">
        <v>1599</v>
      </c>
      <c r="B486" s="535">
        <v>42899</v>
      </c>
      <c r="C486" s="284" t="s">
        <v>592</v>
      </c>
      <c r="D486" s="273" t="s">
        <v>1347</v>
      </c>
      <c r="E486" s="286" t="s">
        <v>405</v>
      </c>
      <c r="F486" s="273" t="s">
        <v>812</v>
      </c>
      <c r="G486" s="288" t="s">
        <v>764</v>
      </c>
      <c r="H486" s="273" t="s">
        <v>793</v>
      </c>
      <c r="I486" s="290" t="s">
        <v>1346</v>
      </c>
      <c r="J486" s="274">
        <v>34</v>
      </c>
      <c r="K486" s="292">
        <v>360</v>
      </c>
      <c r="L486" s="274">
        <v>12240</v>
      </c>
      <c r="M486" s="294">
        <v>0.1</v>
      </c>
      <c r="N486" s="275">
        <v>11016</v>
      </c>
      <c r="O486" s="288" t="s">
        <v>834</v>
      </c>
      <c r="P486" s="276" t="s">
        <v>760</v>
      </c>
      <c r="Q486" s="296" t="s">
        <v>1932</v>
      </c>
      <c r="R486" s="296" t="s">
        <v>1933</v>
      </c>
      <c r="S486" s="50"/>
      <c r="T486" s="50"/>
      <c r="U486" s="50"/>
      <c r="V486" s="50"/>
      <c r="W486" s="50"/>
      <c r="X486" s="50"/>
    </row>
    <row r="487" spans="1:24" hidden="1" x14ac:dyDescent="0.3">
      <c r="A487" s="272">
        <v>1839</v>
      </c>
      <c r="B487" s="535">
        <v>42936</v>
      </c>
      <c r="C487" s="284" t="s">
        <v>593</v>
      </c>
      <c r="D487" s="273" t="s">
        <v>1044</v>
      </c>
      <c r="E487" s="286" t="s">
        <v>395</v>
      </c>
      <c r="F487" s="273" t="s">
        <v>812</v>
      </c>
      <c r="G487" s="288" t="s">
        <v>764</v>
      </c>
      <c r="H487" s="273" t="s">
        <v>793</v>
      </c>
      <c r="I487" s="290" t="s">
        <v>1043</v>
      </c>
      <c r="J487" s="274">
        <v>34</v>
      </c>
      <c r="K487" s="292">
        <v>360</v>
      </c>
      <c r="L487" s="274">
        <v>12240</v>
      </c>
      <c r="M487" s="294">
        <v>0.02</v>
      </c>
      <c r="N487" s="275">
        <v>11995.2</v>
      </c>
      <c r="O487" s="288" t="s">
        <v>775</v>
      </c>
      <c r="P487" s="276" t="s">
        <v>760</v>
      </c>
      <c r="Q487" s="296" t="s">
        <v>1935</v>
      </c>
      <c r="R487" s="296" t="s">
        <v>1933</v>
      </c>
      <c r="S487" s="50"/>
      <c r="T487" s="50"/>
      <c r="U487" s="50"/>
      <c r="V487" s="50"/>
      <c r="W487" s="50"/>
      <c r="X487" s="50"/>
    </row>
    <row r="488" spans="1:24" hidden="1" x14ac:dyDescent="0.3">
      <c r="A488" s="272">
        <v>1002</v>
      </c>
      <c r="B488" s="535">
        <v>42795</v>
      </c>
      <c r="C488" s="284" t="s">
        <v>590</v>
      </c>
      <c r="D488" s="273" t="s">
        <v>1506</v>
      </c>
      <c r="E488" s="286" t="s">
        <v>395</v>
      </c>
      <c r="F488" s="273" t="s">
        <v>778</v>
      </c>
      <c r="G488" s="288" t="s">
        <v>764</v>
      </c>
      <c r="H488" s="273" t="s">
        <v>793</v>
      </c>
      <c r="I488" s="290" t="s">
        <v>1862</v>
      </c>
      <c r="J488" s="274">
        <v>50</v>
      </c>
      <c r="K488" s="292">
        <v>240</v>
      </c>
      <c r="L488" s="274">
        <v>12000</v>
      </c>
      <c r="M488" s="294">
        <v>0.08</v>
      </c>
      <c r="N488" s="275">
        <v>11040</v>
      </c>
      <c r="O488" s="288" t="s">
        <v>782</v>
      </c>
      <c r="P488" s="276" t="s">
        <v>787</v>
      </c>
      <c r="Q488" s="296" t="s">
        <v>1932</v>
      </c>
      <c r="R488" s="296" t="s">
        <v>1933</v>
      </c>
      <c r="S488" s="50"/>
      <c r="T488" s="50"/>
      <c r="U488" s="50"/>
      <c r="V488" s="50"/>
      <c r="W488" s="50"/>
      <c r="X488" s="50"/>
    </row>
    <row r="489" spans="1:24" hidden="1" x14ac:dyDescent="0.3">
      <c r="A489" s="272">
        <v>1003</v>
      </c>
      <c r="B489" s="535">
        <v>42796</v>
      </c>
      <c r="C489" s="284" t="s">
        <v>590</v>
      </c>
      <c r="D489" s="273" t="s">
        <v>1506</v>
      </c>
      <c r="E489" s="286" t="s">
        <v>405</v>
      </c>
      <c r="F489" s="273" t="s">
        <v>778</v>
      </c>
      <c r="G489" s="288" t="s">
        <v>764</v>
      </c>
      <c r="H489" s="273" t="s">
        <v>763</v>
      </c>
      <c r="I489" s="290" t="s">
        <v>1887</v>
      </c>
      <c r="J489" s="274">
        <v>10</v>
      </c>
      <c r="K489" s="292">
        <v>1200</v>
      </c>
      <c r="L489" s="274">
        <v>12000</v>
      </c>
      <c r="M489" s="294">
        <v>0.05</v>
      </c>
      <c r="N489" s="275">
        <v>11400</v>
      </c>
      <c r="O489" s="288" t="s">
        <v>775</v>
      </c>
      <c r="P489" s="276" t="s">
        <v>760</v>
      </c>
      <c r="Q489" s="296" t="s">
        <v>1935</v>
      </c>
      <c r="R489" s="296" t="s">
        <v>1933</v>
      </c>
      <c r="S489" s="50"/>
      <c r="T489" s="50"/>
      <c r="U489" s="50"/>
      <c r="V489" s="50"/>
      <c r="W489" s="50"/>
      <c r="X489" s="50"/>
    </row>
    <row r="490" spans="1:24" hidden="1" x14ac:dyDescent="0.3">
      <c r="A490" s="272">
        <v>1312</v>
      </c>
      <c r="B490" s="535">
        <v>42851</v>
      </c>
      <c r="C490" s="284" t="s">
        <v>591</v>
      </c>
      <c r="D490" s="273" t="s">
        <v>1649</v>
      </c>
      <c r="E490" s="286" t="s">
        <v>522</v>
      </c>
      <c r="F490" s="273" t="s">
        <v>778</v>
      </c>
      <c r="G490" s="288" t="s">
        <v>764</v>
      </c>
      <c r="H490" s="273" t="s">
        <v>818</v>
      </c>
      <c r="I490" s="290" t="s">
        <v>1648</v>
      </c>
      <c r="J490" s="274">
        <v>18</v>
      </c>
      <c r="K490" s="292">
        <v>660</v>
      </c>
      <c r="L490" s="274">
        <v>11880</v>
      </c>
      <c r="M490" s="294">
        <v>0.01</v>
      </c>
      <c r="N490" s="275">
        <v>11761.2</v>
      </c>
      <c r="O490" s="288" t="s">
        <v>788</v>
      </c>
      <c r="P490" s="276" t="s">
        <v>760</v>
      </c>
      <c r="Q490" s="296" t="s">
        <v>1936</v>
      </c>
      <c r="R490" s="296" t="s">
        <v>1933</v>
      </c>
      <c r="S490" s="50"/>
      <c r="T490" s="50"/>
      <c r="U490" s="50"/>
      <c r="V490" s="50"/>
      <c r="W490" s="50"/>
      <c r="X490" s="50"/>
    </row>
    <row r="491" spans="1:24" hidden="1" x14ac:dyDescent="0.3">
      <c r="A491" s="272">
        <v>1507</v>
      </c>
      <c r="B491" s="535">
        <v>42884</v>
      </c>
      <c r="C491" s="284" t="s">
        <v>586</v>
      </c>
      <c r="D491" s="273" t="s">
        <v>1456</v>
      </c>
      <c r="E491" s="286" t="s">
        <v>405</v>
      </c>
      <c r="F491" s="273" t="s">
        <v>778</v>
      </c>
      <c r="G491" s="288" t="s">
        <v>764</v>
      </c>
      <c r="H491" s="273" t="s">
        <v>793</v>
      </c>
      <c r="I491" s="290" t="s">
        <v>1457</v>
      </c>
      <c r="J491" s="274">
        <v>28</v>
      </c>
      <c r="K491" s="292">
        <v>420</v>
      </c>
      <c r="L491" s="274">
        <v>11760</v>
      </c>
      <c r="M491" s="294">
        <v>0.1</v>
      </c>
      <c r="N491" s="275">
        <v>10584</v>
      </c>
      <c r="O491" s="288" t="s">
        <v>775</v>
      </c>
      <c r="P491" s="276" t="s">
        <v>760</v>
      </c>
      <c r="Q491" s="296" t="s">
        <v>1935</v>
      </c>
      <c r="R491" s="296" t="s">
        <v>1933</v>
      </c>
      <c r="S491" s="50"/>
      <c r="T491" s="50"/>
      <c r="U491" s="50"/>
      <c r="V491" s="50"/>
      <c r="W491" s="50"/>
      <c r="X491" s="50"/>
    </row>
    <row r="492" spans="1:24" hidden="1" x14ac:dyDescent="0.3">
      <c r="A492" s="272">
        <v>1764</v>
      </c>
      <c r="B492" s="535">
        <v>42925</v>
      </c>
      <c r="C492" s="284" t="s">
        <v>593</v>
      </c>
      <c r="D492" s="273" t="s">
        <v>1148</v>
      </c>
      <c r="E492" s="286" t="s">
        <v>522</v>
      </c>
      <c r="F492" s="273" t="s">
        <v>778</v>
      </c>
      <c r="G492" s="288" t="s">
        <v>764</v>
      </c>
      <c r="H492" s="273" t="s">
        <v>800</v>
      </c>
      <c r="I492" s="290" t="s">
        <v>1149</v>
      </c>
      <c r="J492" s="274">
        <v>28</v>
      </c>
      <c r="K492" s="292">
        <v>420</v>
      </c>
      <c r="L492" s="274">
        <v>11760</v>
      </c>
      <c r="M492" s="294">
        <v>0</v>
      </c>
      <c r="N492" s="275">
        <v>11760</v>
      </c>
      <c r="O492" s="288" t="s">
        <v>775</v>
      </c>
      <c r="P492" s="276" t="s">
        <v>767</v>
      </c>
      <c r="Q492" s="296" t="s">
        <v>1935</v>
      </c>
      <c r="R492" s="296" t="s">
        <v>1933</v>
      </c>
      <c r="S492" s="50"/>
      <c r="T492" s="50"/>
      <c r="U492" s="50"/>
      <c r="V492" s="50"/>
      <c r="W492" s="50"/>
      <c r="X492" s="50"/>
    </row>
    <row r="493" spans="1:24" hidden="1" x14ac:dyDescent="0.3">
      <c r="A493" s="272">
        <v>1042</v>
      </c>
      <c r="B493" s="535">
        <v>42801</v>
      </c>
      <c r="C493" s="284" t="s">
        <v>590</v>
      </c>
      <c r="D493" s="273" t="s">
        <v>1601</v>
      </c>
      <c r="E493" s="286" t="s">
        <v>522</v>
      </c>
      <c r="F493" s="273" t="s">
        <v>778</v>
      </c>
      <c r="G493" s="288" t="s">
        <v>764</v>
      </c>
      <c r="H493" s="273" t="s">
        <v>800</v>
      </c>
      <c r="I493" s="290" t="s">
        <v>1864</v>
      </c>
      <c r="J493" s="274">
        <v>39</v>
      </c>
      <c r="K493" s="292">
        <v>300</v>
      </c>
      <c r="L493" s="274">
        <v>11700</v>
      </c>
      <c r="M493" s="294">
        <v>0.03</v>
      </c>
      <c r="N493" s="275">
        <v>11349</v>
      </c>
      <c r="O493" s="288" t="s">
        <v>782</v>
      </c>
      <c r="P493" s="276" t="s">
        <v>760</v>
      </c>
      <c r="Q493" s="296" t="s">
        <v>1932</v>
      </c>
      <c r="R493" s="296" t="s">
        <v>1933</v>
      </c>
      <c r="S493" s="50"/>
      <c r="T493" s="50"/>
      <c r="U493" s="50"/>
      <c r="V493" s="50"/>
      <c r="W493" s="50"/>
      <c r="X493" s="50"/>
    </row>
    <row r="494" spans="1:24" hidden="1" x14ac:dyDescent="0.3">
      <c r="A494" s="272">
        <v>1422</v>
      </c>
      <c r="B494" s="535">
        <v>42871</v>
      </c>
      <c r="C494" s="284" t="s">
        <v>586</v>
      </c>
      <c r="D494" s="273" t="s">
        <v>1540</v>
      </c>
      <c r="E494" s="286" t="s">
        <v>398</v>
      </c>
      <c r="F494" s="273" t="s">
        <v>790</v>
      </c>
      <c r="G494" s="288" t="s">
        <v>764</v>
      </c>
      <c r="H494" s="273" t="s">
        <v>772</v>
      </c>
      <c r="I494" s="290" t="s">
        <v>1539</v>
      </c>
      <c r="J494" s="274">
        <v>13</v>
      </c>
      <c r="K494" s="292">
        <v>900</v>
      </c>
      <c r="L494" s="274">
        <v>11700</v>
      </c>
      <c r="M494" s="294">
        <v>0</v>
      </c>
      <c r="N494" s="275">
        <v>11700</v>
      </c>
      <c r="O494" s="288" t="s">
        <v>834</v>
      </c>
      <c r="P494" s="276" t="s">
        <v>774</v>
      </c>
      <c r="Q494" s="296" t="s">
        <v>1932</v>
      </c>
      <c r="R494" s="296" t="s">
        <v>1937</v>
      </c>
      <c r="S494" s="50"/>
      <c r="T494" s="50"/>
      <c r="U494" s="50"/>
      <c r="V494" s="50"/>
      <c r="W494" s="50"/>
      <c r="X494" s="50"/>
    </row>
    <row r="495" spans="1:24" hidden="1" x14ac:dyDescent="0.3">
      <c r="A495" s="272">
        <v>1656</v>
      </c>
      <c r="B495" s="535">
        <v>42910</v>
      </c>
      <c r="C495" s="284" t="s">
        <v>592</v>
      </c>
      <c r="D495" s="273" t="s">
        <v>1274</v>
      </c>
      <c r="E495" s="286" t="s">
        <v>405</v>
      </c>
      <c r="F495" s="273" t="s">
        <v>778</v>
      </c>
      <c r="G495" s="288" t="s">
        <v>764</v>
      </c>
      <c r="H495" s="273" t="s">
        <v>763</v>
      </c>
      <c r="I495" s="290" t="s">
        <v>1273</v>
      </c>
      <c r="J495" s="274">
        <v>48</v>
      </c>
      <c r="K495" s="292">
        <v>240</v>
      </c>
      <c r="L495" s="274">
        <v>11520</v>
      </c>
      <c r="M495" s="294">
        <v>0</v>
      </c>
      <c r="N495" s="275">
        <v>11520</v>
      </c>
      <c r="O495" s="288" t="s">
        <v>834</v>
      </c>
      <c r="P495" s="276" t="s">
        <v>760</v>
      </c>
      <c r="Q495" s="296" t="s">
        <v>1932</v>
      </c>
      <c r="R495" s="296" t="s">
        <v>1933</v>
      </c>
      <c r="S495" s="50"/>
      <c r="T495" s="50"/>
      <c r="U495" s="50"/>
      <c r="V495" s="50"/>
      <c r="W495" s="50"/>
      <c r="X495" s="50"/>
    </row>
    <row r="496" spans="1:24" hidden="1" x14ac:dyDescent="0.3">
      <c r="A496" s="272">
        <v>1071</v>
      </c>
      <c r="B496" s="535">
        <v>42805</v>
      </c>
      <c r="C496" s="284" t="s">
        <v>590</v>
      </c>
      <c r="D496" s="273" t="s">
        <v>1467</v>
      </c>
      <c r="E496" s="286" t="s">
        <v>395</v>
      </c>
      <c r="F496" s="273" t="s">
        <v>778</v>
      </c>
      <c r="G496" s="288" t="s">
        <v>764</v>
      </c>
      <c r="H496" s="273" t="s">
        <v>793</v>
      </c>
      <c r="I496" s="290" t="s">
        <v>806</v>
      </c>
      <c r="J496" s="274">
        <v>19</v>
      </c>
      <c r="K496" s="292">
        <v>600</v>
      </c>
      <c r="L496" s="274">
        <v>11400</v>
      </c>
      <c r="M496" s="294">
        <v>0.08</v>
      </c>
      <c r="N496" s="275">
        <v>10488</v>
      </c>
      <c r="O496" s="288" t="s">
        <v>788</v>
      </c>
      <c r="P496" s="276" t="s">
        <v>760</v>
      </c>
      <c r="Q496" s="296" t="s">
        <v>1936</v>
      </c>
      <c r="R496" s="296" t="s">
        <v>1933</v>
      </c>
      <c r="S496" s="50"/>
      <c r="T496" s="50"/>
      <c r="U496" s="50"/>
      <c r="V496" s="50"/>
      <c r="W496" s="50"/>
      <c r="X496" s="50"/>
    </row>
    <row r="497" spans="1:24" hidden="1" x14ac:dyDescent="0.3">
      <c r="A497" s="272">
        <v>1540</v>
      </c>
      <c r="B497" s="535">
        <v>42891</v>
      </c>
      <c r="C497" s="284" t="s">
        <v>592</v>
      </c>
      <c r="D497" s="273" t="s">
        <v>1415</v>
      </c>
      <c r="E497" s="286" t="s">
        <v>395</v>
      </c>
      <c r="F497" s="273" t="s">
        <v>778</v>
      </c>
      <c r="G497" s="288" t="s">
        <v>764</v>
      </c>
      <c r="H497" s="273" t="s">
        <v>921</v>
      </c>
      <c r="I497" s="290" t="s">
        <v>1416</v>
      </c>
      <c r="J497" s="274">
        <v>47</v>
      </c>
      <c r="K497" s="292">
        <v>240</v>
      </c>
      <c r="L497" s="274">
        <v>11280</v>
      </c>
      <c r="M497" s="294">
        <v>0.05</v>
      </c>
      <c r="N497" s="275">
        <v>10716</v>
      </c>
      <c r="O497" s="288" t="s">
        <v>761</v>
      </c>
      <c r="P497" s="276" t="s">
        <v>760</v>
      </c>
      <c r="Q497" s="296" t="s">
        <v>1932</v>
      </c>
      <c r="R497" s="296" t="s">
        <v>1933</v>
      </c>
      <c r="S497" s="50"/>
      <c r="T497" s="50"/>
      <c r="U497" s="50"/>
      <c r="V497" s="50"/>
      <c r="W497" s="50"/>
      <c r="X497" s="50"/>
    </row>
    <row r="498" spans="1:24" hidden="1" x14ac:dyDescent="0.3">
      <c r="A498" s="272">
        <v>1081</v>
      </c>
      <c r="B498" s="535">
        <v>42807</v>
      </c>
      <c r="C498" s="284" t="s">
        <v>590</v>
      </c>
      <c r="D498" s="273" t="s">
        <v>1835</v>
      </c>
      <c r="E498" s="286" t="s">
        <v>522</v>
      </c>
      <c r="F498" s="273" t="s">
        <v>778</v>
      </c>
      <c r="G498" s="288" t="s">
        <v>764</v>
      </c>
      <c r="H498" s="273" t="s">
        <v>800</v>
      </c>
      <c r="I498" s="290" t="s">
        <v>1780</v>
      </c>
      <c r="J498" s="274">
        <v>31</v>
      </c>
      <c r="K498" s="292">
        <v>360</v>
      </c>
      <c r="L498" s="274">
        <v>11160</v>
      </c>
      <c r="M498" s="294">
        <v>0.04</v>
      </c>
      <c r="N498" s="275">
        <v>10713.6</v>
      </c>
      <c r="O498" s="288" t="s">
        <v>761</v>
      </c>
      <c r="P498" s="276" t="s">
        <v>774</v>
      </c>
      <c r="Q498" s="296" t="s">
        <v>1932</v>
      </c>
      <c r="R498" s="296" t="s">
        <v>1933</v>
      </c>
      <c r="S498" s="50"/>
      <c r="T498" s="50"/>
      <c r="U498" s="50"/>
      <c r="V498" s="50"/>
      <c r="W498" s="50"/>
      <c r="X498" s="50"/>
    </row>
    <row r="499" spans="1:24" hidden="1" x14ac:dyDescent="0.3">
      <c r="A499" s="272">
        <v>1135</v>
      </c>
      <c r="B499" s="535">
        <v>42818</v>
      </c>
      <c r="C499" s="284" t="s">
        <v>590</v>
      </c>
      <c r="D499" s="273" t="s">
        <v>1628</v>
      </c>
      <c r="E499" s="286" t="s">
        <v>398</v>
      </c>
      <c r="F499" s="273" t="s">
        <v>778</v>
      </c>
      <c r="G499" s="288" t="s">
        <v>764</v>
      </c>
      <c r="H499" s="273" t="s">
        <v>763</v>
      </c>
      <c r="I499" s="290" t="s">
        <v>1284</v>
      </c>
      <c r="J499" s="274">
        <v>31</v>
      </c>
      <c r="K499" s="292">
        <v>360</v>
      </c>
      <c r="L499" s="274">
        <v>11160</v>
      </c>
      <c r="M499" s="294">
        <v>0.05</v>
      </c>
      <c r="N499" s="275">
        <v>10602</v>
      </c>
      <c r="O499" s="288" t="s">
        <v>782</v>
      </c>
      <c r="P499" s="276" t="s">
        <v>841</v>
      </c>
      <c r="Q499" s="296" t="s">
        <v>1932</v>
      </c>
      <c r="R499" s="296" t="s">
        <v>1933</v>
      </c>
      <c r="S499" s="50"/>
      <c r="T499" s="50"/>
      <c r="U499" s="50"/>
      <c r="V499" s="50"/>
      <c r="W499" s="50"/>
      <c r="X499" s="50"/>
    </row>
    <row r="500" spans="1:24" hidden="1" x14ac:dyDescent="0.3">
      <c r="A500" s="272">
        <v>1437</v>
      </c>
      <c r="B500" s="535">
        <v>42874</v>
      </c>
      <c r="C500" s="284" t="s">
        <v>586</v>
      </c>
      <c r="D500" s="273" t="s">
        <v>1040</v>
      </c>
      <c r="E500" s="286" t="s">
        <v>522</v>
      </c>
      <c r="F500" s="273" t="s">
        <v>765</v>
      </c>
      <c r="G500" s="288" t="s">
        <v>764</v>
      </c>
      <c r="H500" s="273" t="s">
        <v>811</v>
      </c>
      <c r="I500" s="290" t="s">
        <v>1526</v>
      </c>
      <c r="J500" s="274">
        <v>46</v>
      </c>
      <c r="K500" s="292">
        <v>240</v>
      </c>
      <c r="L500" s="274">
        <v>11040</v>
      </c>
      <c r="M500" s="294">
        <v>0.04</v>
      </c>
      <c r="N500" s="275">
        <v>10598.4</v>
      </c>
      <c r="O500" s="288" t="s">
        <v>834</v>
      </c>
      <c r="P500" s="276" t="s">
        <v>774</v>
      </c>
      <c r="Q500" s="296" t="s">
        <v>1932</v>
      </c>
      <c r="R500" s="296" t="s">
        <v>1937</v>
      </c>
      <c r="S500" s="50"/>
      <c r="T500" s="50"/>
      <c r="U500" s="50"/>
      <c r="V500" s="50"/>
      <c r="W500" s="50"/>
      <c r="X500" s="50"/>
    </row>
    <row r="501" spans="1:24" hidden="1" x14ac:dyDescent="0.3">
      <c r="A501" s="272">
        <v>1968</v>
      </c>
      <c r="B501" s="535">
        <v>42957</v>
      </c>
      <c r="C501" s="284" t="s">
        <v>594</v>
      </c>
      <c r="D501" s="273" t="s">
        <v>847</v>
      </c>
      <c r="E501" s="286" t="s">
        <v>398</v>
      </c>
      <c r="F501" s="273" t="s">
        <v>790</v>
      </c>
      <c r="G501" s="288" t="s">
        <v>764</v>
      </c>
      <c r="H501" s="273" t="s">
        <v>763</v>
      </c>
      <c r="I501" s="290" t="s">
        <v>846</v>
      </c>
      <c r="J501" s="274">
        <v>46</v>
      </c>
      <c r="K501" s="292">
        <v>240</v>
      </c>
      <c r="L501" s="274">
        <v>11040</v>
      </c>
      <c r="M501" s="294">
        <v>0.09</v>
      </c>
      <c r="N501" s="275">
        <v>10046.4</v>
      </c>
      <c r="O501" s="288" t="s">
        <v>834</v>
      </c>
      <c r="P501" s="276" t="s">
        <v>798</v>
      </c>
      <c r="Q501" s="296" t="s">
        <v>1932</v>
      </c>
      <c r="R501" s="296" t="s">
        <v>1937</v>
      </c>
      <c r="S501" s="50"/>
      <c r="T501" s="50"/>
      <c r="U501" s="50"/>
      <c r="V501" s="50"/>
      <c r="W501" s="50"/>
      <c r="X501" s="50"/>
    </row>
    <row r="502" spans="1:24" hidden="1" x14ac:dyDescent="0.3">
      <c r="A502" s="272">
        <v>1407</v>
      </c>
      <c r="B502" s="535">
        <v>42869</v>
      </c>
      <c r="C502" s="284" t="s">
        <v>586</v>
      </c>
      <c r="D502" s="273" t="s">
        <v>1211</v>
      </c>
      <c r="E502" s="286" t="s">
        <v>398</v>
      </c>
      <c r="F502" s="273" t="s">
        <v>778</v>
      </c>
      <c r="G502" s="288" t="s">
        <v>764</v>
      </c>
      <c r="H502" s="273" t="s">
        <v>818</v>
      </c>
      <c r="I502" s="290" t="s">
        <v>1552</v>
      </c>
      <c r="J502" s="274">
        <v>45</v>
      </c>
      <c r="K502" s="292">
        <v>240</v>
      </c>
      <c r="L502" s="274">
        <v>10800</v>
      </c>
      <c r="M502" s="294">
        <v>0</v>
      </c>
      <c r="N502" s="275">
        <v>10800</v>
      </c>
      <c r="O502" s="288" t="s">
        <v>788</v>
      </c>
      <c r="P502" s="276" t="s">
        <v>798</v>
      </c>
      <c r="Q502" s="296" t="s">
        <v>1936</v>
      </c>
      <c r="R502" s="296" t="s">
        <v>1933</v>
      </c>
      <c r="S502" s="50"/>
      <c r="T502" s="50"/>
      <c r="U502" s="50"/>
      <c r="V502" s="50"/>
      <c r="W502" s="50"/>
      <c r="X502" s="50"/>
    </row>
    <row r="503" spans="1:24" hidden="1" x14ac:dyDescent="0.3">
      <c r="A503" s="272">
        <v>1648</v>
      </c>
      <c r="B503" s="535">
        <v>42909</v>
      </c>
      <c r="C503" s="284" t="s">
        <v>592</v>
      </c>
      <c r="D503" s="273" t="s">
        <v>1285</v>
      </c>
      <c r="E503" s="286" t="s">
        <v>405</v>
      </c>
      <c r="F503" s="273" t="s">
        <v>778</v>
      </c>
      <c r="G503" s="288" t="s">
        <v>764</v>
      </c>
      <c r="H503" s="273" t="s">
        <v>763</v>
      </c>
      <c r="I503" s="290" t="s">
        <v>1284</v>
      </c>
      <c r="J503" s="274">
        <v>30</v>
      </c>
      <c r="K503" s="292">
        <v>360</v>
      </c>
      <c r="L503" s="274">
        <v>10800</v>
      </c>
      <c r="M503" s="294">
        <v>0.06</v>
      </c>
      <c r="N503" s="275">
        <v>10152</v>
      </c>
      <c r="O503" s="288" t="s">
        <v>775</v>
      </c>
      <c r="P503" s="276" t="s">
        <v>760</v>
      </c>
      <c r="Q503" s="296" t="s">
        <v>1935</v>
      </c>
      <c r="R503" s="296" t="s">
        <v>1933</v>
      </c>
      <c r="S503" s="50"/>
      <c r="T503" s="50"/>
      <c r="U503" s="50"/>
      <c r="V503" s="50"/>
      <c r="W503" s="50"/>
      <c r="X503" s="50"/>
    </row>
    <row r="504" spans="1:24" hidden="1" x14ac:dyDescent="0.3">
      <c r="A504" s="272">
        <v>1692</v>
      </c>
      <c r="B504" s="535">
        <v>42914</v>
      </c>
      <c r="C504" s="284" t="s">
        <v>592</v>
      </c>
      <c r="D504" s="273" t="s">
        <v>1229</v>
      </c>
      <c r="E504" s="286" t="s">
        <v>395</v>
      </c>
      <c r="F504" s="273" t="s">
        <v>812</v>
      </c>
      <c r="G504" s="288" t="s">
        <v>764</v>
      </c>
      <c r="H504" s="273" t="s">
        <v>800</v>
      </c>
      <c r="I504" s="290" t="s">
        <v>1087</v>
      </c>
      <c r="J504" s="274">
        <v>36</v>
      </c>
      <c r="K504" s="292">
        <v>300</v>
      </c>
      <c r="L504" s="274">
        <v>10800</v>
      </c>
      <c r="M504" s="294">
        <v>0.03</v>
      </c>
      <c r="N504" s="275">
        <v>10476</v>
      </c>
      <c r="O504" s="288" t="s">
        <v>834</v>
      </c>
      <c r="P504" s="276" t="s">
        <v>760</v>
      </c>
      <c r="Q504" s="296" t="s">
        <v>1932</v>
      </c>
      <c r="R504" s="296" t="s">
        <v>1933</v>
      </c>
      <c r="S504" s="50"/>
      <c r="T504" s="50"/>
      <c r="U504" s="50"/>
      <c r="V504" s="50"/>
      <c r="W504" s="50"/>
      <c r="X504" s="50"/>
    </row>
    <row r="505" spans="1:24" hidden="1" x14ac:dyDescent="0.3">
      <c r="A505" s="272">
        <v>1520</v>
      </c>
      <c r="B505" s="535">
        <v>42886</v>
      </c>
      <c r="C505" s="284" t="s">
        <v>586</v>
      </c>
      <c r="D505" s="273" t="s">
        <v>1440</v>
      </c>
      <c r="E505" s="286" t="s">
        <v>405</v>
      </c>
      <c r="F505" s="273" t="s">
        <v>812</v>
      </c>
      <c r="G505" s="288" t="s">
        <v>764</v>
      </c>
      <c r="H505" s="273" t="s">
        <v>772</v>
      </c>
      <c r="I505" s="290" t="s">
        <v>1439</v>
      </c>
      <c r="J505" s="274">
        <v>1</v>
      </c>
      <c r="K505" s="292">
        <v>10740</v>
      </c>
      <c r="L505" s="274">
        <v>10740</v>
      </c>
      <c r="M505" s="294">
        <v>0.08</v>
      </c>
      <c r="N505" s="275">
        <v>9880.7999999999993</v>
      </c>
      <c r="O505" s="288" t="s">
        <v>761</v>
      </c>
      <c r="P505" s="276" t="s">
        <v>767</v>
      </c>
      <c r="Q505" s="296" t="s">
        <v>1932</v>
      </c>
      <c r="R505" s="296" t="s">
        <v>1933</v>
      </c>
      <c r="S505" s="50"/>
      <c r="T505" s="50"/>
      <c r="U505" s="50"/>
      <c r="V505" s="50"/>
      <c r="W505" s="50"/>
      <c r="X505" s="50"/>
    </row>
    <row r="506" spans="1:24" hidden="1" x14ac:dyDescent="0.3">
      <c r="A506" s="272">
        <v>1140</v>
      </c>
      <c r="B506" s="535">
        <v>42819</v>
      </c>
      <c r="C506" s="284" t="s">
        <v>590</v>
      </c>
      <c r="D506" s="273" t="s">
        <v>1628</v>
      </c>
      <c r="E506" s="286" t="s">
        <v>398</v>
      </c>
      <c r="F506" s="273" t="s">
        <v>790</v>
      </c>
      <c r="G506" s="288" t="s">
        <v>764</v>
      </c>
      <c r="H506" s="273" t="s">
        <v>793</v>
      </c>
      <c r="I506" s="290" t="s">
        <v>1139</v>
      </c>
      <c r="J506" s="274">
        <v>25</v>
      </c>
      <c r="K506" s="292">
        <v>420</v>
      </c>
      <c r="L506" s="274">
        <v>10500</v>
      </c>
      <c r="M506" s="294">
        <v>0.1</v>
      </c>
      <c r="N506" s="275">
        <v>9450</v>
      </c>
      <c r="O506" s="288" t="s">
        <v>788</v>
      </c>
      <c r="P506" s="276" t="s">
        <v>787</v>
      </c>
      <c r="Q506" s="296" t="s">
        <v>1936</v>
      </c>
      <c r="R506" s="296" t="s">
        <v>1937</v>
      </c>
      <c r="S506" s="50"/>
      <c r="T506" s="50"/>
      <c r="U506" s="50"/>
      <c r="V506" s="50"/>
      <c r="W506" s="50"/>
      <c r="X506" s="50"/>
    </row>
    <row r="507" spans="1:24" hidden="1" x14ac:dyDescent="0.3">
      <c r="A507" s="272">
        <v>1228</v>
      </c>
      <c r="B507" s="535">
        <v>42836</v>
      </c>
      <c r="C507" s="284" t="s">
        <v>591</v>
      </c>
      <c r="D507" s="273" t="s">
        <v>1717</v>
      </c>
      <c r="E507" s="286" t="s">
        <v>405</v>
      </c>
      <c r="F507" s="273" t="s">
        <v>778</v>
      </c>
      <c r="G507" s="288" t="s">
        <v>764</v>
      </c>
      <c r="H507" s="273" t="s">
        <v>793</v>
      </c>
      <c r="I507" s="290" t="s">
        <v>1613</v>
      </c>
      <c r="J507" s="274">
        <v>35</v>
      </c>
      <c r="K507" s="292">
        <v>300</v>
      </c>
      <c r="L507" s="274">
        <v>10500</v>
      </c>
      <c r="M507" s="294">
        <v>0.02</v>
      </c>
      <c r="N507" s="275">
        <v>10290</v>
      </c>
      <c r="O507" s="288" t="s">
        <v>782</v>
      </c>
      <c r="P507" s="276" t="s">
        <v>767</v>
      </c>
      <c r="Q507" s="296" t="s">
        <v>1932</v>
      </c>
      <c r="R507" s="296" t="s">
        <v>1933</v>
      </c>
      <c r="S507" s="50"/>
      <c r="T507" s="50"/>
      <c r="U507" s="50"/>
      <c r="V507" s="50"/>
      <c r="W507" s="50"/>
      <c r="X507" s="50"/>
    </row>
    <row r="508" spans="1:24" hidden="1" x14ac:dyDescent="0.3">
      <c r="A508" s="272">
        <v>1374</v>
      </c>
      <c r="B508" s="535">
        <v>42862</v>
      </c>
      <c r="C508" s="284" t="s">
        <v>586</v>
      </c>
      <c r="D508" s="273" t="s">
        <v>971</v>
      </c>
      <c r="E508" s="286" t="s">
        <v>395</v>
      </c>
      <c r="F508" s="273" t="s">
        <v>765</v>
      </c>
      <c r="G508" s="288" t="s">
        <v>764</v>
      </c>
      <c r="H508" s="273" t="s">
        <v>793</v>
      </c>
      <c r="I508" s="290" t="s">
        <v>1588</v>
      </c>
      <c r="J508" s="274">
        <v>25</v>
      </c>
      <c r="K508" s="292">
        <v>420</v>
      </c>
      <c r="L508" s="274">
        <v>10500</v>
      </c>
      <c r="M508" s="294">
        <v>0.05</v>
      </c>
      <c r="N508" s="275">
        <v>9975</v>
      </c>
      <c r="O508" s="288" t="s">
        <v>782</v>
      </c>
      <c r="P508" s="276" t="s">
        <v>774</v>
      </c>
      <c r="Q508" s="296" t="s">
        <v>1932</v>
      </c>
      <c r="R508" s="296" t="s">
        <v>1937</v>
      </c>
      <c r="S508" s="50"/>
      <c r="T508" s="50"/>
      <c r="U508" s="50"/>
      <c r="V508" s="50"/>
      <c r="W508" s="50"/>
      <c r="X508" s="50"/>
    </row>
    <row r="509" spans="1:24" hidden="1" x14ac:dyDescent="0.3">
      <c r="A509" s="272">
        <v>1524</v>
      </c>
      <c r="B509" s="535">
        <v>42887</v>
      </c>
      <c r="C509" s="284" t="s">
        <v>592</v>
      </c>
      <c r="D509" s="273" t="s">
        <v>1085</v>
      </c>
      <c r="E509" s="286" t="s">
        <v>398</v>
      </c>
      <c r="F509" s="273" t="s">
        <v>790</v>
      </c>
      <c r="G509" s="288" t="s">
        <v>764</v>
      </c>
      <c r="H509" s="273" t="s">
        <v>763</v>
      </c>
      <c r="I509" s="290" t="s">
        <v>1435</v>
      </c>
      <c r="J509" s="274">
        <v>35</v>
      </c>
      <c r="K509" s="292">
        <v>300</v>
      </c>
      <c r="L509" s="274">
        <v>10500</v>
      </c>
      <c r="M509" s="294">
        <v>0.08</v>
      </c>
      <c r="N509" s="275">
        <v>9660</v>
      </c>
      <c r="O509" s="288" t="s">
        <v>761</v>
      </c>
      <c r="P509" s="276" t="s">
        <v>841</v>
      </c>
      <c r="Q509" s="296" t="s">
        <v>1932</v>
      </c>
      <c r="R509" s="296" t="s">
        <v>1937</v>
      </c>
      <c r="S509" s="50"/>
      <c r="T509" s="50"/>
      <c r="U509" s="50"/>
      <c r="V509" s="50"/>
      <c r="W509" s="50"/>
      <c r="X509" s="50"/>
    </row>
    <row r="510" spans="1:24" hidden="1" x14ac:dyDescent="0.3">
      <c r="A510" s="272">
        <v>1972</v>
      </c>
      <c r="B510" s="535">
        <v>42957</v>
      </c>
      <c r="C510" s="284" t="s">
        <v>594</v>
      </c>
      <c r="D510" s="273" t="s">
        <v>840</v>
      </c>
      <c r="E510" s="286" t="s">
        <v>522</v>
      </c>
      <c r="F510" s="273" t="s">
        <v>778</v>
      </c>
      <c r="G510" s="288" t="s">
        <v>764</v>
      </c>
      <c r="H510" s="273" t="s">
        <v>763</v>
      </c>
      <c r="I510" s="290" t="s">
        <v>839</v>
      </c>
      <c r="J510" s="274">
        <v>5</v>
      </c>
      <c r="K510" s="292">
        <v>2100</v>
      </c>
      <c r="L510" s="274">
        <v>10500</v>
      </c>
      <c r="M510" s="294">
        <v>0.1</v>
      </c>
      <c r="N510" s="275">
        <v>9450</v>
      </c>
      <c r="O510" s="288" t="s">
        <v>834</v>
      </c>
      <c r="P510" s="276" t="s">
        <v>760</v>
      </c>
      <c r="Q510" s="296" t="s">
        <v>1932</v>
      </c>
      <c r="R510" s="296" t="s">
        <v>1933</v>
      </c>
      <c r="S510" s="50"/>
      <c r="T510" s="50"/>
      <c r="U510" s="50"/>
      <c r="V510" s="50"/>
      <c r="W510" s="50"/>
      <c r="X510" s="50"/>
    </row>
    <row r="511" spans="1:24" hidden="1" x14ac:dyDescent="0.3">
      <c r="A511" s="272">
        <v>1208</v>
      </c>
      <c r="B511" s="535">
        <v>42833</v>
      </c>
      <c r="C511" s="284" t="s">
        <v>591</v>
      </c>
      <c r="D511" s="273" t="s">
        <v>1385</v>
      </c>
      <c r="E511" s="286" t="s">
        <v>405</v>
      </c>
      <c r="F511" s="273" t="s">
        <v>765</v>
      </c>
      <c r="G511" s="288" t="s">
        <v>764</v>
      </c>
      <c r="H511" s="273" t="s">
        <v>800</v>
      </c>
      <c r="I511" s="290" t="s">
        <v>1025</v>
      </c>
      <c r="J511" s="274">
        <v>29</v>
      </c>
      <c r="K511" s="292">
        <v>360</v>
      </c>
      <c r="L511" s="274">
        <v>10440</v>
      </c>
      <c r="M511" s="294">
        <v>0.1</v>
      </c>
      <c r="N511" s="275">
        <v>9396</v>
      </c>
      <c r="O511" s="288" t="s">
        <v>761</v>
      </c>
      <c r="P511" s="276" t="s">
        <v>760</v>
      </c>
      <c r="Q511" s="296" t="s">
        <v>1932</v>
      </c>
      <c r="R511" s="296" t="s">
        <v>1937</v>
      </c>
      <c r="S511" s="50"/>
      <c r="T511" s="50"/>
      <c r="U511" s="50"/>
      <c r="V511" s="50"/>
      <c r="W511" s="50"/>
      <c r="X511" s="50"/>
    </row>
    <row r="512" spans="1:24" hidden="1" x14ac:dyDescent="0.3">
      <c r="A512" s="272">
        <v>1376</v>
      </c>
      <c r="B512" s="535">
        <v>42863</v>
      </c>
      <c r="C512" s="284" t="s">
        <v>586</v>
      </c>
      <c r="D512" s="273" t="s">
        <v>1586</v>
      </c>
      <c r="E512" s="286" t="s">
        <v>398</v>
      </c>
      <c r="F512" s="273" t="s">
        <v>790</v>
      </c>
      <c r="G512" s="288" t="s">
        <v>764</v>
      </c>
      <c r="H512" s="273" t="s">
        <v>811</v>
      </c>
      <c r="I512" s="290" t="s">
        <v>1098</v>
      </c>
      <c r="J512" s="274">
        <v>19</v>
      </c>
      <c r="K512" s="292">
        <v>540</v>
      </c>
      <c r="L512" s="274">
        <v>10260</v>
      </c>
      <c r="M512" s="294">
        <v>0</v>
      </c>
      <c r="N512" s="275">
        <v>10260</v>
      </c>
      <c r="O512" s="288" t="s">
        <v>782</v>
      </c>
      <c r="P512" s="276" t="s">
        <v>774</v>
      </c>
      <c r="Q512" s="296" t="s">
        <v>1932</v>
      </c>
      <c r="R512" s="296" t="s">
        <v>1937</v>
      </c>
      <c r="S512" s="50"/>
      <c r="T512" s="50"/>
      <c r="U512" s="50"/>
      <c r="V512" s="50"/>
      <c r="W512" s="50"/>
      <c r="X512" s="50"/>
    </row>
    <row r="513" spans="1:24" hidden="1" x14ac:dyDescent="0.3">
      <c r="A513" s="272">
        <v>1100</v>
      </c>
      <c r="B513" s="535">
        <v>42812</v>
      </c>
      <c r="C513" s="284" t="s">
        <v>590</v>
      </c>
      <c r="D513" s="273" t="s">
        <v>1108</v>
      </c>
      <c r="E513" s="286" t="s">
        <v>522</v>
      </c>
      <c r="F513" s="273" t="s">
        <v>765</v>
      </c>
      <c r="G513" s="288" t="s">
        <v>764</v>
      </c>
      <c r="H513" s="273" t="s">
        <v>811</v>
      </c>
      <c r="I513" s="290" t="s">
        <v>1825</v>
      </c>
      <c r="J513" s="274">
        <v>17</v>
      </c>
      <c r="K513" s="292">
        <v>600</v>
      </c>
      <c r="L513" s="274">
        <v>10200</v>
      </c>
      <c r="M513" s="294">
        <v>0.1</v>
      </c>
      <c r="N513" s="275">
        <v>9180</v>
      </c>
      <c r="O513" s="288" t="s">
        <v>782</v>
      </c>
      <c r="P513" s="276" t="s">
        <v>760</v>
      </c>
      <c r="Q513" s="296" t="s">
        <v>1932</v>
      </c>
      <c r="R513" s="296" t="s">
        <v>1937</v>
      </c>
      <c r="S513" s="50"/>
      <c r="T513" s="50"/>
      <c r="U513" s="50"/>
      <c r="V513" s="50"/>
      <c r="W513" s="50"/>
      <c r="X513" s="50"/>
    </row>
    <row r="514" spans="1:24" hidden="1" x14ac:dyDescent="0.3">
      <c r="A514" s="272">
        <v>1343</v>
      </c>
      <c r="B514" s="535">
        <v>42858</v>
      </c>
      <c r="C514" s="284" t="s">
        <v>586</v>
      </c>
      <c r="D514" s="273" t="s">
        <v>1202</v>
      </c>
      <c r="E514" s="286" t="s">
        <v>405</v>
      </c>
      <c r="F514" s="273" t="s">
        <v>790</v>
      </c>
      <c r="G514" s="288" t="s">
        <v>764</v>
      </c>
      <c r="H514" s="273" t="s">
        <v>763</v>
      </c>
      <c r="I514" s="290" t="s">
        <v>1341</v>
      </c>
      <c r="J514" s="274">
        <v>34</v>
      </c>
      <c r="K514" s="292">
        <v>300</v>
      </c>
      <c r="L514" s="274">
        <v>10200</v>
      </c>
      <c r="M514" s="294">
        <v>0.03</v>
      </c>
      <c r="N514" s="275">
        <v>9894</v>
      </c>
      <c r="O514" s="288" t="s">
        <v>834</v>
      </c>
      <c r="P514" s="276" t="s">
        <v>760</v>
      </c>
      <c r="Q514" s="296" t="s">
        <v>1932</v>
      </c>
      <c r="R514" s="296" t="s">
        <v>1937</v>
      </c>
      <c r="S514" s="50"/>
      <c r="T514" s="50"/>
      <c r="U514" s="50"/>
      <c r="V514" s="50"/>
      <c r="W514" s="50"/>
      <c r="X514" s="50"/>
    </row>
    <row r="515" spans="1:24" hidden="1" x14ac:dyDescent="0.3">
      <c r="A515" s="272">
        <v>1461</v>
      </c>
      <c r="B515" s="535">
        <v>42878</v>
      </c>
      <c r="C515" s="284" t="s">
        <v>586</v>
      </c>
      <c r="D515" s="273" t="s">
        <v>1501</v>
      </c>
      <c r="E515" s="286" t="s">
        <v>522</v>
      </c>
      <c r="F515" s="273" t="s">
        <v>778</v>
      </c>
      <c r="G515" s="288" t="s">
        <v>764</v>
      </c>
      <c r="H515" s="273" t="s">
        <v>763</v>
      </c>
      <c r="I515" s="290" t="s">
        <v>1500</v>
      </c>
      <c r="J515" s="274">
        <v>34</v>
      </c>
      <c r="K515" s="292">
        <v>300</v>
      </c>
      <c r="L515" s="274">
        <v>10200</v>
      </c>
      <c r="M515" s="294">
        <v>0.09</v>
      </c>
      <c r="N515" s="275">
        <v>9282</v>
      </c>
      <c r="O515" s="288" t="s">
        <v>788</v>
      </c>
      <c r="P515" s="276" t="s">
        <v>767</v>
      </c>
      <c r="Q515" s="296" t="s">
        <v>1936</v>
      </c>
      <c r="R515" s="296" t="s">
        <v>1933</v>
      </c>
      <c r="S515" s="50"/>
      <c r="T515" s="50"/>
      <c r="U515" s="50"/>
      <c r="V515" s="50"/>
      <c r="W515" s="50"/>
      <c r="X515" s="50"/>
    </row>
    <row r="516" spans="1:24" hidden="1" x14ac:dyDescent="0.3">
      <c r="A516" s="272">
        <v>1031</v>
      </c>
      <c r="B516" s="535">
        <v>42799</v>
      </c>
      <c r="C516" s="284" t="s">
        <v>590</v>
      </c>
      <c r="D516" s="273" t="s">
        <v>1103</v>
      </c>
      <c r="E516" s="286" t="s">
        <v>405</v>
      </c>
      <c r="F516" s="273" t="s">
        <v>778</v>
      </c>
      <c r="G516" s="288" t="s">
        <v>764</v>
      </c>
      <c r="H516" s="273" t="s">
        <v>800</v>
      </c>
      <c r="I516" s="290" t="s">
        <v>1508</v>
      </c>
      <c r="J516" s="274">
        <v>28</v>
      </c>
      <c r="K516" s="292">
        <v>360</v>
      </c>
      <c r="L516" s="274">
        <v>10080</v>
      </c>
      <c r="M516" s="294">
        <v>0.05</v>
      </c>
      <c r="N516" s="275">
        <v>9576</v>
      </c>
      <c r="O516" s="288" t="s">
        <v>775</v>
      </c>
      <c r="P516" s="276" t="s">
        <v>767</v>
      </c>
      <c r="Q516" s="296" t="s">
        <v>1935</v>
      </c>
      <c r="R516" s="296" t="s">
        <v>1933</v>
      </c>
      <c r="S516" s="50"/>
      <c r="T516" s="50"/>
      <c r="U516" s="50"/>
      <c r="V516" s="50"/>
      <c r="W516" s="50"/>
      <c r="X516" s="50"/>
    </row>
    <row r="517" spans="1:24" hidden="1" x14ac:dyDescent="0.3">
      <c r="A517" s="272">
        <v>1049</v>
      </c>
      <c r="B517" s="535">
        <v>42802</v>
      </c>
      <c r="C517" s="284" t="s">
        <v>590</v>
      </c>
      <c r="D517" s="273" t="s">
        <v>1858</v>
      </c>
      <c r="E517" s="286" t="s">
        <v>522</v>
      </c>
      <c r="F517" s="273" t="s">
        <v>778</v>
      </c>
      <c r="G517" s="288" t="s">
        <v>764</v>
      </c>
      <c r="H517" s="273" t="s">
        <v>921</v>
      </c>
      <c r="I517" s="290" t="s">
        <v>1323</v>
      </c>
      <c r="J517" s="274">
        <v>42</v>
      </c>
      <c r="K517" s="292">
        <v>240</v>
      </c>
      <c r="L517" s="274">
        <v>10080</v>
      </c>
      <c r="M517" s="294">
        <v>0.02</v>
      </c>
      <c r="N517" s="275">
        <v>9878.4</v>
      </c>
      <c r="O517" s="288" t="s">
        <v>775</v>
      </c>
      <c r="P517" s="276" t="s">
        <v>760</v>
      </c>
      <c r="Q517" s="296" t="s">
        <v>1935</v>
      </c>
      <c r="R517" s="296" t="s">
        <v>1933</v>
      </c>
      <c r="S517" s="50"/>
      <c r="T517" s="50"/>
      <c r="U517" s="50"/>
      <c r="V517" s="50"/>
      <c r="W517" s="50"/>
      <c r="X517" s="50"/>
    </row>
    <row r="518" spans="1:24" hidden="1" x14ac:dyDescent="0.3">
      <c r="A518" s="272">
        <v>1290</v>
      </c>
      <c r="B518" s="535">
        <v>42844</v>
      </c>
      <c r="C518" s="284" t="s">
        <v>591</v>
      </c>
      <c r="D518" s="273" t="s">
        <v>1666</v>
      </c>
      <c r="E518" s="286" t="s">
        <v>395</v>
      </c>
      <c r="F518" s="273" t="s">
        <v>778</v>
      </c>
      <c r="G518" s="288" t="s">
        <v>764</v>
      </c>
      <c r="H518" s="273" t="s">
        <v>921</v>
      </c>
      <c r="I518" s="290" t="s">
        <v>1266</v>
      </c>
      <c r="J518" s="274">
        <v>42</v>
      </c>
      <c r="K518" s="292">
        <v>240</v>
      </c>
      <c r="L518" s="274">
        <v>10080</v>
      </c>
      <c r="M518" s="294">
        <v>0.09</v>
      </c>
      <c r="N518" s="275">
        <v>9172.7999999999993</v>
      </c>
      <c r="O518" s="288" t="s">
        <v>782</v>
      </c>
      <c r="P518" s="276" t="s">
        <v>774</v>
      </c>
      <c r="Q518" s="296" t="s">
        <v>1932</v>
      </c>
      <c r="R518" s="296" t="s">
        <v>1933</v>
      </c>
      <c r="S518" s="50"/>
      <c r="T518" s="50"/>
      <c r="U518" s="50"/>
      <c r="V518" s="50"/>
      <c r="W518" s="50"/>
      <c r="X518" s="50"/>
    </row>
    <row r="519" spans="1:24" hidden="1" x14ac:dyDescent="0.3">
      <c r="A519" s="272">
        <v>1377</v>
      </c>
      <c r="B519" s="535">
        <v>42863</v>
      </c>
      <c r="C519" s="284" t="s">
        <v>586</v>
      </c>
      <c r="D519" s="273" t="s">
        <v>1585</v>
      </c>
      <c r="E519" s="286" t="s">
        <v>405</v>
      </c>
      <c r="F519" s="273" t="s">
        <v>778</v>
      </c>
      <c r="G519" s="288" t="s">
        <v>764</v>
      </c>
      <c r="H519" s="273" t="s">
        <v>772</v>
      </c>
      <c r="I519" s="290" t="s">
        <v>1430</v>
      </c>
      <c r="J519" s="274">
        <v>12</v>
      </c>
      <c r="K519" s="292">
        <v>840</v>
      </c>
      <c r="L519" s="274">
        <v>10080</v>
      </c>
      <c r="M519" s="294">
        <v>0.03</v>
      </c>
      <c r="N519" s="275">
        <v>9777.6</v>
      </c>
      <c r="O519" s="288" t="s">
        <v>775</v>
      </c>
      <c r="P519" s="276" t="s">
        <v>760</v>
      </c>
      <c r="Q519" s="296" t="s">
        <v>1935</v>
      </c>
      <c r="R519" s="296" t="s">
        <v>1933</v>
      </c>
      <c r="S519" s="50"/>
      <c r="T519" s="50"/>
      <c r="U519" s="50"/>
      <c r="V519" s="50"/>
      <c r="W519" s="50"/>
      <c r="X519" s="50"/>
    </row>
    <row r="520" spans="1:24" hidden="1" x14ac:dyDescent="0.3">
      <c r="A520" s="272">
        <v>1532</v>
      </c>
      <c r="B520" s="535">
        <v>42889</v>
      </c>
      <c r="C520" s="284" t="s">
        <v>592</v>
      </c>
      <c r="D520" s="273" t="s">
        <v>1425</v>
      </c>
      <c r="E520" s="286" t="s">
        <v>522</v>
      </c>
      <c r="F520" s="273" t="s">
        <v>778</v>
      </c>
      <c r="G520" s="288" t="s">
        <v>764</v>
      </c>
      <c r="H520" s="273" t="s">
        <v>800</v>
      </c>
      <c r="I520" s="290" t="s">
        <v>1424</v>
      </c>
      <c r="J520" s="274">
        <v>42</v>
      </c>
      <c r="K520" s="292">
        <v>240</v>
      </c>
      <c r="L520" s="274">
        <v>10080</v>
      </c>
      <c r="M520" s="294">
        <v>0.04</v>
      </c>
      <c r="N520" s="275">
        <v>9676.7999999999993</v>
      </c>
      <c r="O520" s="288" t="s">
        <v>788</v>
      </c>
      <c r="P520" s="276" t="s">
        <v>798</v>
      </c>
      <c r="Q520" s="296" t="s">
        <v>1936</v>
      </c>
      <c r="R520" s="296" t="s">
        <v>1933</v>
      </c>
      <c r="S520" s="50"/>
      <c r="T520" s="50"/>
      <c r="U520" s="50"/>
      <c r="V520" s="50"/>
      <c r="W520" s="50"/>
      <c r="X520" s="50"/>
    </row>
    <row r="521" spans="1:24" hidden="1" x14ac:dyDescent="0.3">
      <c r="A521" s="272">
        <v>1024</v>
      </c>
      <c r="B521" s="535">
        <v>42799</v>
      </c>
      <c r="C521" s="284" t="s">
        <v>590</v>
      </c>
      <c r="D521" s="273" t="s">
        <v>1873</v>
      </c>
      <c r="E521" s="286" t="s">
        <v>398</v>
      </c>
      <c r="F521" s="273" t="s">
        <v>765</v>
      </c>
      <c r="G521" s="288" t="s">
        <v>764</v>
      </c>
      <c r="H521" s="273" t="s">
        <v>793</v>
      </c>
      <c r="I521" s="290" t="s">
        <v>1064</v>
      </c>
      <c r="J521" s="274">
        <v>33</v>
      </c>
      <c r="K521" s="292">
        <v>300</v>
      </c>
      <c r="L521" s="274">
        <v>9900</v>
      </c>
      <c r="M521" s="294">
        <v>0.06</v>
      </c>
      <c r="N521" s="275">
        <v>9306</v>
      </c>
      <c r="O521" s="288" t="s">
        <v>834</v>
      </c>
      <c r="P521" s="276" t="s">
        <v>760</v>
      </c>
      <c r="Q521" s="296" t="s">
        <v>1932</v>
      </c>
      <c r="R521" s="296" t="s">
        <v>1937</v>
      </c>
      <c r="S521" s="50"/>
      <c r="T521" s="50"/>
      <c r="U521" s="50"/>
      <c r="V521" s="50"/>
      <c r="W521" s="50"/>
      <c r="X521" s="50"/>
    </row>
    <row r="522" spans="1:24" hidden="1" x14ac:dyDescent="0.3">
      <c r="A522" s="272">
        <v>1987</v>
      </c>
      <c r="B522" s="535">
        <v>42960</v>
      </c>
      <c r="C522" s="284" t="s">
        <v>594</v>
      </c>
      <c r="D522" s="273" t="s">
        <v>794</v>
      </c>
      <c r="E522" s="286" t="s">
        <v>395</v>
      </c>
      <c r="F522" s="273" t="s">
        <v>790</v>
      </c>
      <c r="G522" s="288" t="s">
        <v>764</v>
      </c>
      <c r="H522" s="273" t="s">
        <v>805</v>
      </c>
      <c r="I522" s="290" t="s">
        <v>804</v>
      </c>
      <c r="J522" s="274">
        <v>41</v>
      </c>
      <c r="K522" s="292">
        <v>240</v>
      </c>
      <c r="L522" s="274">
        <v>9840</v>
      </c>
      <c r="M522" s="294">
        <v>0</v>
      </c>
      <c r="N522" s="275">
        <v>9840</v>
      </c>
      <c r="O522" s="288" t="s">
        <v>775</v>
      </c>
      <c r="P522" s="276" t="s">
        <v>787</v>
      </c>
      <c r="Q522" s="296" t="s">
        <v>1935</v>
      </c>
      <c r="R522" s="296" t="s">
        <v>1937</v>
      </c>
      <c r="S522" s="50"/>
      <c r="T522" s="50"/>
      <c r="U522" s="50"/>
      <c r="V522" s="50"/>
      <c r="W522" s="50"/>
      <c r="X522" s="50"/>
    </row>
    <row r="523" spans="1:24" hidden="1" x14ac:dyDescent="0.3">
      <c r="A523" s="272">
        <v>1781</v>
      </c>
      <c r="B523" s="535">
        <v>42927</v>
      </c>
      <c r="C523" s="284" t="s">
        <v>593</v>
      </c>
      <c r="D523" s="273" t="s">
        <v>1127</v>
      </c>
      <c r="E523" s="286" t="s">
        <v>522</v>
      </c>
      <c r="F523" s="273" t="s">
        <v>765</v>
      </c>
      <c r="G523" s="288" t="s">
        <v>764</v>
      </c>
      <c r="H523" s="273" t="s">
        <v>805</v>
      </c>
      <c r="I523" s="290" t="s">
        <v>1126</v>
      </c>
      <c r="J523" s="274">
        <v>27</v>
      </c>
      <c r="K523" s="292">
        <v>360</v>
      </c>
      <c r="L523" s="274">
        <v>9720</v>
      </c>
      <c r="M523" s="294">
        <v>0.03</v>
      </c>
      <c r="N523" s="275">
        <v>9428.4</v>
      </c>
      <c r="O523" s="288" t="s">
        <v>775</v>
      </c>
      <c r="P523" s="276" t="s">
        <v>798</v>
      </c>
      <c r="Q523" s="296" t="s">
        <v>1935</v>
      </c>
      <c r="R523" s="296" t="s">
        <v>1937</v>
      </c>
      <c r="S523" s="50"/>
      <c r="T523" s="50"/>
      <c r="U523" s="50"/>
      <c r="V523" s="50"/>
      <c r="W523" s="50"/>
      <c r="X523" s="50"/>
    </row>
    <row r="524" spans="1:24" hidden="1" x14ac:dyDescent="0.3">
      <c r="A524" s="272">
        <v>1837</v>
      </c>
      <c r="B524" s="535">
        <v>42936</v>
      </c>
      <c r="C524" s="284" t="s">
        <v>593</v>
      </c>
      <c r="D524" s="273" t="s">
        <v>1047</v>
      </c>
      <c r="E524" s="286" t="s">
        <v>522</v>
      </c>
      <c r="F524" s="273" t="s">
        <v>790</v>
      </c>
      <c r="G524" s="288" t="s">
        <v>764</v>
      </c>
      <c r="H524" s="273" t="s">
        <v>763</v>
      </c>
      <c r="I524" s="290" t="s">
        <v>1046</v>
      </c>
      <c r="J524" s="274">
        <v>7</v>
      </c>
      <c r="K524" s="292">
        <v>1380</v>
      </c>
      <c r="L524" s="274">
        <v>9660</v>
      </c>
      <c r="M524" s="294">
        <v>7.0000000000000007E-2</v>
      </c>
      <c r="N524" s="275">
        <v>8983.7999999999993</v>
      </c>
      <c r="O524" s="288" t="s">
        <v>788</v>
      </c>
      <c r="P524" s="276" t="s">
        <v>767</v>
      </c>
      <c r="Q524" s="296" t="s">
        <v>1936</v>
      </c>
      <c r="R524" s="296" t="s">
        <v>1937</v>
      </c>
      <c r="S524" s="50"/>
      <c r="T524" s="50"/>
      <c r="U524" s="50"/>
      <c r="V524" s="50"/>
      <c r="W524" s="50"/>
      <c r="X524" s="50"/>
    </row>
    <row r="525" spans="1:24" hidden="1" x14ac:dyDescent="0.3">
      <c r="A525" s="272">
        <v>1831</v>
      </c>
      <c r="B525" s="535">
        <v>42935</v>
      </c>
      <c r="C525" s="284" t="s">
        <v>593</v>
      </c>
      <c r="D525" s="273" t="s">
        <v>1053</v>
      </c>
      <c r="E525" s="286" t="s">
        <v>405</v>
      </c>
      <c r="F525" s="273" t="s">
        <v>765</v>
      </c>
      <c r="G525" s="288" t="s">
        <v>764</v>
      </c>
      <c r="H525" s="273" t="s">
        <v>921</v>
      </c>
      <c r="I525" s="290" t="s">
        <v>1055</v>
      </c>
      <c r="J525" s="274">
        <v>32</v>
      </c>
      <c r="K525" s="292">
        <v>300</v>
      </c>
      <c r="L525" s="274">
        <v>9600</v>
      </c>
      <c r="M525" s="294">
        <v>0.02</v>
      </c>
      <c r="N525" s="275">
        <v>9408</v>
      </c>
      <c r="O525" s="288" t="s">
        <v>834</v>
      </c>
      <c r="P525" s="276" t="s">
        <v>787</v>
      </c>
      <c r="Q525" s="296" t="s">
        <v>1932</v>
      </c>
      <c r="R525" s="296" t="s">
        <v>1937</v>
      </c>
      <c r="S525" s="50"/>
      <c r="T525" s="50"/>
      <c r="U525" s="50"/>
      <c r="V525" s="50"/>
      <c r="W525" s="50"/>
      <c r="X525" s="50"/>
    </row>
    <row r="526" spans="1:24" hidden="1" x14ac:dyDescent="0.3">
      <c r="A526" s="272">
        <v>1273</v>
      </c>
      <c r="B526" s="535">
        <v>42842</v>
      </c>
      <c r="C526" s="284" t="s">
        <v>591</v>
      </c>
      <c r="D526" s="273" t="s">
        <v>1015</v>
      </c>
      <c r="E526" s="286" t="s">
        <v>395</v>
      </c>
      <c r="F526" s="273" t="s">
        <v>790</v>
      </c>
      <c r="G526" s="288" t="s">
        <v>764</v>
      </c>
      <c r="H526" s="273" t="s">
        <v>811</v>
      </c>
      <c r="I526" s="290" t="s">
        <v>1680</v>
      </c>
      <c r="J526" s="274">
        <v>14</v>
      </c>
      <c r="K526" s="292">
        <v>660</v>
      </c>
      <c r="L526" s="274">
        <v>9240</v>
      </c>
      <c r="M526" s="294">
        <v>0.02</v>
      </c>
      <c r="N526" s="275">
        <v>9055.2000000000007</v>
      </c>
      <c r="O526" s="288" t="s">
        <v>782</v>
      </c>
      <c r="P526" s="276" t="s">
        <v>760</v>
      </c>
      <c r="Q526" s="296" t="s">
        <v>1932</v>
      </c>
      <c r="R526" s="296" t="s">
        <v>1937</v>
      </c>
      <c r="S526" s="50"/>
      <c r="T526" s="50"/>
      <c r="U526" s="50"/>
      <c r="V526" s="50"/>
      <c r="W526" s="50"/>
      <c r="X526" s="50"/>
    </row>
    <row r="527" spans="1:24" hidden="1" x14ac:dyDescent="0.3">
      <c r="A527" s="272">
        <v>1775</v>
      </c>
      <c r="B527" s="535">
        <v>42926</v>
      </c>
      <c r="C527" s="284" t="s">
        <v>593</v>
      </c>
      <c r="D527" s="273" t="s">
        <v>1133</v>
      </c>
      <c r="E527" s="286" t="s">
        <v>522</v>
      </c>
      <c r="F527" s="273" t="s">
        <v>778</v>
      </c>
      <c r="G527" s="288" t="s">
        <v>764</v>
      </c>
      <c r="H527" s="273" t="s">
        <v>793</v>
      </c>
      <c r="I527" s="290" t="s">
        <v>1135</v>
      </c>
      <c r="J527" s="274">
        <v>22</v>
      </c>
      <c r="K527" s="292">
        <v>420</v>
      </c>
      <c r="L527" s="274">
        <v>9240</v>
      </c>
      <c r="M527" s="294">
        <v>0.03</v>
      </c>
      <c r="N527" s="275">
        <v>8962.7999999999993</v>
      </c>
      <c r="O527" s="288" t="s">
        <v>834</v>
      </c>
      <c r="P527" s="276" t="s">
        <v>767</v>
      </c>
      <c r="Q527" s="296" t="s">
        <v>1932</v>
      </c>
      <c r="R527" s="296" t="s">
        <v>1933</v>
      </c>
      <c r="S527" s="50"/>
      <c r="T527" s="50"/>
      <c r="U527" s="50"/>
      <c r="V527" s="50"/>
      <c r="W527" s="50"/>
      <c r="X527" s="50"/>
    </row>
    <row r="528" spans="1:24" hidden="1" x14ac:dyDescent="0.3">
      <c r="A528" s="272">
        <v>1793</v>
      </c>
      <c r="B528" s="535">
        <v>42928</v>
      </c>
      <c r="C528" s="284" t="s">
        <v>593</v>
      </c>
      <c r="D528" s="273" t="s">
        <v>1106</v>
      </c>
      <c r="E528" s="286" t="s">
        <v>522</v>
      </c>
      <c r="F528" s="273" t="s">
        <v>778</v>
      </c>
      <c r="G528" s="288" t="s">
        <v>764</v>
      </c>
      <c r="H528" s="273" t="s">
        <v>793</v>
      </c>
      <c r="I528" s="290" t="s">
        <v>1021</v>
      </c>
      <c r="J528" s="274">
        <v>22</v>
      </c>
      <c r="K528" s="292">
        <v>420</v>
      </c>
      <c r="L528" s="274">
        <v>9240</v>
      </c>
      <c r="M528" s="294">
        <v>0.08</v>
      </c>
      <c r="N528" s="275">
        <v>8500.7999999999993</v>
      </c>
      <c r="O528" s="288" t="s">
        <v>761</v>
      </c>
      <c r="P528" s="276" t="s">
        <v>760</v>
      </c>
      <c r="Q528" s="296" t="s">
        <v>1932</v>
      </c>
      <c r="R528" s="296" t="s">
        <v>1933</v>
      </c>
      <c r="S528" s="50"/>
      <c r="T528" s="50"/>
      <c r="U528" s="50"/>
      <c r="V528" s="50"/>
      <c r="W528" s="50"/>
      <c r="X528" s="50"/>
    </row>
    <row r="529" spans="1:24" hidden="1" x14ac:dyDescent="0.3">
      <c r="A529" s="272">
        <v>1395</v>
      </c>
      <c r="B529" s="535">
        <v>42866</v>
      </c>
      <c r="C529" s="284" t="s">
        <v>586</v>
      </c>
      <c r="D529" s="273" t="s">
        <v>1440</v>
      </c>
      <c r="E529" s="286" t="s">
        <v>522</v>
      </c>
      <c r="F529" s="273" t="s">
        <v>812</v>
      </c>
      <c r="G529" s="288" t="s">
        <v>764</v>
      </c>
      <c r="H529" s="273" t="s">
        <v>793</v>
      </c>
      <c r="I529" s="290" t="s">
        <v>1522</v>
      </c>
      <c r="J529" s="274">
        <v>19</v>
      </c>
      <c r="K529" s="292">
        <v>480</v>
      </c>
      <c r="L529" s="274">
        <v>9120</v>
      </c>
      <c r="M529" s="294">
        <v>0.05</v>
      </c>
      <c r="N529" s="275">
        <v>8664</v>
      </c>
      <c r="O529" s="288" t="s">
        <v>775</v>
      </c>
      <c r="P529" s="276" t="s">
        <v>760</v>
      </c>
      <c r="Q529" s="296" t="s">
        <v>1935</v>
      </c>
      <c r="R529" s="296" t="s">
        <v>1933</v>
      </c>
      <c r="S529" s="50"/>
      <c r="T529" s="50"/>
      <c r="U529" s="50"/>
      <c r="V529" s="50"/>
      <c r="W529" s="50"/>
      <c r="X529" s="50"/>
    </row>
    <row r="530" spans="1:24" hidden="1" x14ac:dyDescent="0.3">
      <c r="A530" s="272">
        <v>1050</v>
      </c>
      <c r="B530" s="535">
        <v>42802</v>
      </c>
      <c r="C530" s="284" t="s">
        <v>590</v>
      </c>
      <c r="D530" s="273" t="s">
        <v>1234</v>
      </c>
      <c r="E530" s="286" t="s">
        <v>522</v>
      </c>
      <c r="F530" s="273" t="s">
        <v>790</v>
      </c>
      <c r="G530" s="288" t="s">
        <v>764</v>
      </c>
      <c r="H530" s="273" t="s">
        <v>818</v>
      </c>
      <c r="I530" s="290" t="s">
        <v>1857</v>
      </c>
      <c r="J530" s="274">
        <v>30</v>
      </c>
      <c r="K530" s="292">
        <v>300</v>
      </c>
      <c r="L530" s="274">
        <v>9000</v>
      </c>
      <c r="M530" s="294">
        <v>0.06</v>
      </c>
      <c r="N530" s="275">
        <v>8460</v>
      </c>
      <c r="O530" s="288" t="s">
        <v>782</v>
      </c>
      <c r="P530" s="276" t="s">
        <v>760</v>
      </c>
      <c r="Q530" s="296" t="s">
        <v>1932</v>
      </c>
      <c r="R530" s="296" t="s">
        <v>1937</v>
      </c>
      <c r="S530" s="50"/>
      <c r="T530" s="50"/>
      <c r="U530" s="50"/>
      <c r="V530" s="50"/>
      <c r="W530" s="50"/>
      <c r="X530" s="50"/>
    </row>
    <row r="531" spans="1:24" hidden="1" x14ac:dyDescent="0.3">
      <c r="A531" s="272">
        <v>1241</v>
      </c>
      <c r="B531" s="535">
        <v>42838</v>
      </c>
      <c r="C531" s="284" t="s">
        <v>591</v>
      </c>
      <c r="D531" s="273" t="s">
        <v>1211</v>
      </c>
      <c r="E531" s="286" t="s">
        <v>398</v>
      </c>
      <c r="F531" s="273" t="s">
        <v>812</v>
      </c>
      <c r="G531" s="288" t="s">
        <v>764</v>
      </c>
      <c r="H531" s="273" t="s">
        <v>763</v>
      </c>
      <c r="I531" s="290" t="s">
        <v>1708</v>
      </c>
      <c r="J531" s="274">
        <v>15</v>
      </c>
      <c r="K531" s="292">
        <v>600</v>
      </c>
      <c r="L531" s="274">
        <v>9000</v>
      </c>
      <c r="M531" s="294">
        <v>0.1</v>
      </c>
      <c r="N531" s="275">
        <v>8100</v>
      </c>
      <c r="O531" s="288" t="s">
        <v>761</v>
      </c>
      <c r="P531" s="276" t="s">
        <v>760</v>
      </c>
      <c r="Q531" s="296" t="s">
        <v>1932</v>
      </c>
      <c r="R531" s="296" t="s">
        <v>1933</v>
      </c>
      <c r="S531" s="50"/>
      <c r="T531" s="50"/>
      <c r="U531" s="50"/>
      <c r="V531" s="50"/>
      <c r="W531" s="50"/>
      <c r="X531" s="50"/>
    </row>
    <row r="532" spans="1:24" hidden="1" x14ac:dyDescent="0.3">
      <c r="A532" s="272">
        <v>1323</v>
      </c>
      <c r="B532" s="535">
        <v>42856</v>
      </c>
      <c r="C532" s="284" t="s">
        <v>586</v>
      </c>
      <c r="D532" s="273" t="s">
        <v>796</v>
      </c>
      <c r="E532" s="286" t="s">
        <v>522</v>
      </c>
      <c r="F532" s="273" t="s">
        <v>790</v>
      </c>
      <c r="G532" s="288" t="s">
        <v>764</v>
      </c>
      <c r="H532" s="273" t="s">
        <v>800</v>
      </c>
      <c r="I532" s="290" t="s">
        <v>1636</v>
      </c>
      <c r="J532" s="274">
        <v>25</v>
      </c>
      <c r="K532" s="292">
        <v>360</v>
      </c>
      <c r="L532" s="274">
        <v>9000</v>
      </c>
      <c r="M532" s="294">
        <v>0.04</v>
      </c>
      <c r="N532" s="275">
        <v>8640</v>
      </c>
      <c r="O532" s="288" t="s">
        <v>775</v>
      </c>
      <c r="P532" s="276" t="s">
        <v>760</v>
      </c>
      <c r="Q532" s="296" t="s">
        <v>1935</v>
      </c>
      <c r="R532" s="296" t="s">
        <v>1937</v>
      </c>
      <c r="S532" s="50"/>
      <c r="T532" s="50"/>
      <c r="U532" s="50"/>
      <c r="V532" s="50"/>
      <c r="W532" s="50"/>
      <c r="X532" s="50"/>
    </row>
    <row r="533" spans="1:24" hidden="1" x14ac:dyDescent="0.3">
      <c r="A533" s="272">
        <v>1471</v>
      </c>
      <c r="B533" s="535">
        <v>42879</v>
      </c>
      <c r="C533" s="284" t="s">
        <v>586</v>
      </c>
      <c r="D533" s="273" t="s">
        <v>932</v>
      </c>
      <c r="E533" s="286" t="s">
        <v>395</v>
      </c>
      <c r="F533" s="273" t="s">
        <v>765</v>
      </c>
      <c r="G533" s="288" t="s">
        <v>764</v>
      </c>
      <c r="H533" s="273" t="s">
        <v>805</v>
      </c>
      <c r="I533" s="290" t="s">
        <v>1126</v>
      </c>
      <c r="J533" s="274">
        <v>25</v>
      </c>
      <c r="K533" s="292">
        <v>360</v>
      </c>
      <c r="L533" s="274">
        <v>9000</v>
      </c>
      <c r="M533" s="294">
        <v>0.1</v>
      </c>
      <c r="N533" s="275">
        <v>8100</v>
      </c>
      <c r="O533" s="288" t="s">
        <v>761</v>
      </c>
      <c r="P533" s="276" t="s">
        <v>760</v>
      </c>
      <c r="Q533" s="296" t="s">
        <v>1932</v>
      </c>
      <c r="R533" s="296" t="s">
        <v>1937</v>
      </c>
      <c r="S533" s="50"/>
      <c r="T533" s="50"/>
      <c r="U533" s="50"/>
      <c r="V533" s="50"/>
      <c r="W533" s="50"/>
      <c r="X533" s="50"/>
    </row>
    <row r="534" spans="1:24" hidden="1" x14ac:dyDescent="0.3">
      <c r="A534" s="272">
        <v>1348</v>
      </c>
      <c r="B534" s="535">
        <v>42858</v>
      </c>
      <c r="C534" s="284" t="s">
        <v>586</v>
      </c>
      <c r="D534" s="273" t="s">
        <v>1537</v>
      </c>
      <c r="E534" s="286" t="s">
        <v>395</v>
      </c>
      <c r="F534" s="273" t="s">
        <v>778</v>
      </c>
      <c r="G534" s="288" t="s">
        <v>764</v>
      </c>
      <c r="H534" s="273" t="s">
        <v>800</v>
      </c>
      <c r="I534" s="290" t="s">
        <v>1615</v>
      </c>
      <c r="J534" s="274">
        <v>21</v>
      </c>
      <c r="K534" s="292">
        <v>420</v>
      </c>
      <c r="L534" s="274">
        <v>8820</v>
      </c>
      <c r="M534" s="294">
        <v>0.05</v>
      </c>
      <c r="N534" s="275">
        <v>8379</v>
      </c>
      <c r="O534" s="288" t="s">
        <v>761</v>
      </c>
      <c r="P534" s="276" t="s">
        <v>827</v>
      </c>
      <c r="Q534" s="296" t="s">
        <v>1932</v>
      </c>
      <c r="R534" s="296" t="s">
        <v>1933</v>
      </c>
      <c r="S534" s="50"/>
      <c r="T534" s="50"/>
      <c r="U534" s="50"/>
      <c r="V534" s="50"/>
      <c r="W534" s="50"/>
      <c r="X534" s="50"/>
    </row>
    <row r="535" spans="1:24" hidden="1" x14ac:dyDescent="0.3">
      <c r="A535" s="272">
        <v>1645</v>
      </c>
      <c r="B535" s="535">
        <v>42908</v>
      </c>
      <c r="C535" s="284" t="s">
        <v>592</v>
      </c>
      <c r="D535" s="273" t="s">
        <v>1287</v>
      </c>
      <c r="E535" s="286" t="s">
        <v>405</v>
      </c>
      <c r="F535" s="273" t="s">
        <v>765</v>
      </c>
      <c r="G535" s="288" t="s">
        <v>764</v>
      </c>
      <c r="H535" s="273" t="s">
        <v>805</v>
      </c>
      <c r="I535" s="290" t="s">
        <v>1289</v>
      </c>
      <c r="J535" s="274">
        <v>49</v>
      </c>
      <c r="K535" s="292">
        <v>180</v>
      </c>
      <c r="L535" s="274">
        <v>8820</v>
      </c>
      <c r="M535" s="294">
        <v>0.08</v>
      </c>
      <c r="N535" s="275">
        <v>8114.4</v>
      </c>
      <c r="O535" s="288" t="s">
        <v>782</v>
      </c>
      <c r="P535" s="276" t="s">
        <v>760</v>
      </c>
      <c r="Q535" s="296" t="s">
        <v>1932</v>
      </c>
      <c r="R535" s="296" t="s">
        <v>1937</v>
      </c>
      <c r="S535" s="50"/>
      <c r="T535" s="50"/>
      <c r="U535" s="50"/>
      <c r="V535" s="50"/>
      <c r="W535" s="50"/>
      <c r="X535" s="50"/>
    </row>
    <row r="536" spans="1:24" hidden="1" x14ac:dyDescent="0.3">
      <c r="A536" s="272">
        <v>1993</v>
      </c>
      <c r="B536" s="535">
        <v>42960</v>
      </c>
      <c r="C536" s="284" t="s">
        <v>594</v>
      </c>
      <c r="D536" s="273" t="s">
        <v>794</v>
      </c>
      <c r="E536" s="286" t="s">
        <v>395</v>
      </c>
      <c r="F536" s="273" t="s">
        <v>790</v>
      </c>
      <c r="G536" s="288" t="s">
        <v>764</v>
      </c>
      <c r="H536" s="273" t="s">
        <v>793</v>
      </c>
      <c r="I536" s="290" t="s">
        <v>792</v>
      </c>
      <c r="J536" s="274">
        <v>21</v>
      </c>
      <c r="K536" s="292">
        <v>420</v>
      </c>
      <c r="L536" s="274">
        <v>8820</v>
      </c>
      <c r="M536" s="294">
        <v>0.01</v>
      </c>
      <c r="N536" s="275">
        <v>8731.7999999999993</v>
      </c>
      <c r="O536" s="288" t="s">
        <v>775</v>
      </c>
      <c r="P536" s="276" t="s">
        <v>760</v>
      </c>
      <c r="Q536" s="296" t="s">
        <v>1935</v>
      </c>
      <c r="R536" s="296" t="s">
        <v>1937</v>
      </c>
      <c r="S536" s="50"/>
      <c r="T536" s="50"/>
      <c r="U536" s="50"/>
      <c r="V536" s="50"/>
      <c r="W536" s="50"/>
      <c r="X536" s="50"/>
    </row>
    <row r="537" spans="1:24" hidden="1" x14ac:dyDescent="0.3">
      <c r="A537" s="272">
        <v>1363</v>
      </c>
      <c r="B537" s="535">
        <v>42860</v>
      </c>
      <c r="C537" s="284" t="s">
        <v>586</v>
      </c>
      <c r="D537" s="273" t="s">
        <v>1596</v>
      </c>
      <c r="E537" s="286" t="s">
        <v>522</v>
      </c>
      <c r="F537" s="273" t="s">
        <v>765</v>
      </c>
      <c r="G537" s="288" t="s">
        <v>764</v>
      </c>
      <c r="H537" s="273" t="s">
        <v>763</v>
      </c>
      <c r="I537" s="290" t="s">
        <v>1595</v>
      </c>
      <c r="J537" s="274">
        <v>5</v>
      </c>
      <c r="K537" s="292">
        <v>1740</v>
      </c>
      <c r="L537" s="274">
        <v>8700</v>
      </c>
      <c r="M537" s="294">
        <v>0.06</v>
      </c>
      <c r="N537" s="275">
        <v>8178</v>
      </c>
      <c r="O537" s="288" t="s">
        <v>761</v>
      </c>
      <c r="P537" s="276" t="s">
        <v>760</v>
      </c>
      <c r="Q537" s="296" t="s">
        <v>1932</v>
      </c>
      <c r="R537" s="296" t="s">
        <v>1937</v>
      </c>
      <c r="S537" s="50"/>
      <c r="T537" s="50"/>
      <c r="U537" s="50"/>
      <c r="V537" s="50"/>
      <c r="W537" s="50"/>
      <c r="X537" s="50"/>
    </row>
    <row r="538" spans="1:24" hidden="1" x14ac:dyDescent="0.3">
      <c r="A538" s="272">
        <v>1617</v>
      </c>
      <c r="B538" s="535">
        <v>42901</v>
      </c>
      <c r="C538" s="284" t="s">
        <v>592</v>
      </c>
      <c r="D538" s="273" t="s">
        <v>977</v>
      </c>
      <c r="E538" s="286" t="s">
        <v>522</v>
      </c>
      <c r="F538" s="273" t="s">
        <v>790</v>
      </c>
      <c r="G538" s="288" t="s">
        <v>764</v>
      </c>
      <c r="H538" s="273" t="s">
        <v>793</v>
      </c>
      <c r="I538" s="290" t="s">
        <v>1324</v>
      </c>
      <c r="J538" s="274">
        <v>29</v>
      </c>
      <c r="K538" s="292">
        <v>300</v>
      </c>
      <c r="L538" s="274">
        <v>8700</v>
      </c>
      <c r="M538" s="294">
        <v>0.02</v>
      </c>
      <c r="N538" s="275">
        <v>8526</v>
      </c>
      <c r="O538" s="288" t="s">
        <v>775</v>
      </c>
      <c r="P538" s="276" t="s">
        <v>841</v>
      </c>
      <c r="Q538" s="296" t="s">
        <v>1935</v>
      </c>
      <c r="R538" s="296" t="s">
        <v>1937</v>
      </c>
      <c r="S538" s="50"/>
      <c r="T538" s="50"/>
      <c r="U538" s="50"/>
      <c r="V538" s="50"/>
      <c r="W538" s="50"/>
      <c r="X538" s="50"/>
    </row>
    <row r="539" spans="1:24" hidden="1" x14ac:dyDescent="0.3">
      <c r="A539" s="272">
        <v>1057</v>
      </c>
      <c r="B539" s="535">
        <v>42803</v>
      </c>
      <c r="C539" s="284" t="s">
        <v>590</v>
      </c>
      <c r="D539" s="273" t="s">
        <v>1267</v>
      </c>
      <c r="E539" s="286" t="s">
        <v>395</v>
      </c>
      <c r="F539" s="273" t="s">
        <v>790</v>
      </c>
      <c r="G539" s="288" t="s">
        <v>764</v>
      </c>
      <c r="H539" s="273" t="s">
        <v>995</v>
      </c>
      <c r="I539" s="290" t="s">
        <v>1004</v>
      </c>
      <c r="J539" s="274">
        <v>48</v>
      </c>
      <c r="K539" s="292">
        <v>180</v>
      </c>
      <c r="L539" s="274">
        <v>8640</v>
      </c>
      <c r="M539" s="294">
        <v>0.1</v>
      </c>
      <c r="N539" s="275">
        <v>7776</v>
      </c>
      <c r="O539" s="288" t="s">
        <v>761</v>
      </c>
      <c r="P539" s="276" t="s">
        <v>760</v>
      </c>
      <c r="Q539" s="296" t="s">
        <v>1932</v>
      </c>
      <c r="R539" s="296" t="s">
        <v>1937</v>
      </c>
      <c r="S539" s="50"/>
      <c r="T539" s="50"/>
      <c r="U539" s="50"/>
      <c r="V539" s="50"/>
      <c r="W539" s="50"/>
      <c r="X539" s="50"/>
    </row>
    <row r="540" spans="1:24" hidden="1" x14ac:dyDescent="0.3">
      <c r="A540" s="272">
        <v>1888</v>
      </c>
      <c r="B540" s="535">
        <v>42943</v>
      </c>
      <c r="C540" s="284" t="s">
        <v>593</v>
      </c>
      <c r="D540" s="273" t="s">
        <v>973</v>
      </c>
      <c r="E540" s="286" t="s">
        <v>522</v>
      </c>
      <c r="F540" s="273" t="s">
        <v>790</v>
      </c>
      <c r="G540" s="288" t="s">
        <v>764</v>
      </c>
      <c r="H540" s="273" t="s">
        <v>800</v>
      </c>
      <c r="I540" s="290" t="s">
        <v>974</v>
      </c>
      <c r="J540" s="274">
        <v>36</v>
      </c>
      <c r="K540" s="292">
        <v>240</v>
      </c>
      <c r="L540" s="274">
        <v>8640</v>
      </c>
      <c r="M540" s="294">
        <v>0.04</v>
      </c>
      <c r="N540" s="275">
        <v>8294.4</v>
      </c>
      <c r="O540" s="288" t="s">
        <v>761</v>
      </c>
      <c r="P540" s="276" t="s">
        <v>787</v>
      </c>
      <c r="Q540" s="296" t="s">
        <v>1932</v>
      </c>
      <c r="R540" s="296" t="s">
        <v>1937</v>
      </c>
      <c r="S540" s="50"/>
      <c r="T540" s="50"/>
      <c r="U540" s="50"/>
      <c r="V540" s="50"/>
      <c r="W540" s="50"/>
      <c r="X540" s="50"/>
    </row>
    <row r="541" spans="1:24" hidden="1" x14ac:dyDescent="0.3">
      <c r="A541" s="272">
        <v>2000</v>
      </c>
      <c r="B541" s="535">
        <v>42962</v>
      </c>
      <c r="C541" s="284" t="s">
        <v>594</v>
      </c>
      <c r="D541" s="273" t="s">
        <v>766</v>
      </c>
      <c r="E541" s="286" t="s">
        <v>398</v>
      </c>
      <c r="F541" s="273" t="s">
        <v>765</v>
      </c>
      <c r="G541" s="288" t="s">
        <v>764</v>
      </c>
      <c r="H541" s="273" t="s">
        <v>763</v>
      </c>
      <c r="I541" s="290" t="s">
        <v>762</v>
      </c>
      <c r="J541" s="274">
        <v>48</v>
      </c>
      <c r="K541" s="292">
        <v>180</v>
      </c>
      <c r="L541" s="274">
        <v>8640</v>
      </c>
      <c r="M541" s="294">
        <v>0.06</v>
      </c>
      <c r="N541" s="275">
        <v>8121.6</v>
      </c>
      <c r="O541" s="288" t="s">
        <v>761</v>
      </c>
      <c r="P541" s="276" t="s">
        <v>760</v>
      </c>
      <c r="Q541" s="296" t="s">
        <v>1932</v>
      </c>
      <c r="R541" s="296" t="s">
        <v>1937</v>
      </c>
      <c r="S541" s="50"/>
      <c r="T541" s="50"/>
      <c r="U541" s="50"/>
      <c r="V541" s="50"/>
      <c r="W541" s="50"/>
      <c r="X541" s="50"/>
    </row>
    <row r="542" spans="1:24" hidden="1" x14ac:dyDescent="0.3">
      <c r="A542" s="272">
        <v>1796</v>
      </c>
      <c r="B542" s="535">
        <v>42928</v>
      </c>
      <c r="C542" s="284" t="s">
        <v>593</v>
      </c>
      <c r="D542" s="273" t="s">
        <v>1103</v>
      </c>
      <c r="E542" s="286" t="s">
        <v>395</v>
      </c>
      <c r="F542" s="273" t="s">
        <v>765</v>
      </c>
      <c r="G542" s="288" t="s">
        <v>764</v>
      </c>
      <c r="H542" s="273" t="s">
        <v>763</v>
      </c>
      <c r="I542" s="290" t="s">
        <v>1104</v>
      </c>
      <c r="J542" s="274">
        <v>47</v>
      </c>
      <c r="K542" s="292">
        <v>180</v>
      </c>
      <c r="L542" s="274">
        <v>8460</v>
      </c>
      <c r="M542" s="294">
        <v>0.1</v>
      </c>
      <c r="N542" s="275">
        <v>7614</v>
      </c>
      <c r="O542" s="288" t="s">
        <v>775</v>
      </c>
      <c r="P542" s="276" t="s">
        <v>798</v>
      </c>
      <c r="Q542" s="296" t="s">
        <v>1935</v>
      </c>
      <c r="R542" s="296" t="s">
        <v>1937</v>
      </c>
      <c r="S542" s="50"/>
      <c r="T542" s="50"/>
      <c r="U542" s="50"/>
      <c r="V542" s="50"/>
      <c r="W542" s="50"/>
      <c r="X542" s="50"/>
    </row>
    <row r="543" spans="1:24" hidden="1" x14ac:dyDescent="0.3">
      <c r="A543" s="272">
        <v>1771</v>
      </c>
      <c r="B543" s="535">
        <v>42926</v>
      </c>
      <c r="C543" s="284" t="s">
        <v>593</v>
      </c>
      <c r="D543" s="273" t="s">
        <v>1140</v>
      </c>
      <c r="E543" s="286" t="s">
        <v>395</v>
      </c>
      <c r="F543" s="273" t="s">
        <v>790</v>
      </c>
      <c r="G543" s="288" t="s">
        <v>764</v>
      </c>
      <c r="H543" s="273" t="s">
        <v>793</v>
      </c>
      <c r="I543" s="290" t="s">
        <v>1139</v>
      </c>
      <c r="J543" s="274">
        <v>20</v>
      </c>
      <c r="K543" s="292">
        <v>420</v>
      </c>
      <c r="L543" s="274">
        <v>8400</v>
      </c>
      <c r="M543" s="294">
        <v>7.0000000000000007E-2</v>
      </c>
      <c r="N543" s="275">
        <v>7812</v>
      </c>
      <c r="O543" s="288" t="s">
        <v>775</v>
      </c>
      <c r="P543" s="276" t="s">
        <v>767</v>
      </c>
      <c r="Q543" s="296" t="s">
        <v>1935</v>
      </c>
      <c r="R543" s="296" t="s">
        <v>1937</v>
      </c>
      <c r="S543" s="50"/>
      <c r="T543" s="50"/>
      <c r="U543" s="50"/>
      <c r="V543" s="50"/>
      <c r="W543" s="50"/>
      <c r="X543" s="50"/>
    </row>
    <row r="544" spans="1:24" x14ac:dyDescent="0.3">
      <c r="A544" s="272">
        <v>1850</v>
      </c>
      <c r="B544" s="535">
        <v>42937</v>
      </c>
      <c r="C544" s="284" t="s">
        <v>593</v>
      </c>
      <c r="D544" s="273" t="s">
        <v>928</v>
      </c>
      <c r="E544" s="286" t="s">
        <v>395</v>
      </c>
      <c r="F544" s="273" t="s">
        <v>778</v>
      </c>
      <c r="G544" s="288" t="s">
        <v>764</v>
      </c>
      <c r="H544" s="273" t="s">
        <v>921</v>
      </c>
      <c r="I544" s="290" t="s">
        <v>1027</v>
      </c>
      <c r="J544" s="274">
        <v>28</v>
      </c>
      <c r="K544" s="292">
        <v>300</v>
      </c>
      <c r="L544" s="274">
        <v>8400</v>
      </c>
      <c r="M544" s="294">
        <v>0.08</v>
      </c>
      <c r="N544" s="275">
        <v>7728</v>
      </c>
      <c r="O544" s="288" t="s">
        <v>788</v>
      </c>
      <c r="P544" s="276" t="s">
        <v>760</v>
      </c>
      <c r="Q544" s="296" t="s">
        <v>1936</v>
      </c>
      <c r="R544" s="296" t="s">
        <v>1933</v>
      </c>
      <c r="S544" s="50"/>
      <c r="T544" s="50"/>
      <c r="U544" s="50"/>
      <c r="V544" s="50"/>
      <c r="W544" s="50"/>
      <c r="X544" s="50"/>
    </row>
    <row r="545" spans="1:24" x14ac:dyDescent="0.3">
      <c r="A545" s="272">
        <v>1921</v>
      </c>
      <c r="B545" s="535">
        <v>42948</v>
      </c>
      <c r="C545" s="284" t="s">
        <v>594</v>
      </c>
      <c r="D545" s="273" t="s">
        <v>922</v>
      </c>
      <c r="E545" s="286" t="s">
        <v>395</v>
      </c>
      <c r="F545" s="273" t="s">
        <v>765</v>
      </c>
      <c r="G545" s="288" t="s">
        <v>764</v>
      </c>
      <c r="H545" s="273" t="s">
        <v>921</v>
      </c>
      <c r="I545" s="290" t="s">
        <v>920</v>
      </c>
      <c r="J545" s="274">
        <v>28</v>
      </c>
      <c r="K545" s="292">
        <v>300</v>
      </c>
      <c r="L545" s="274">
        <v>8400</v>
      </c>
      <c r="M545" s="294">
        <v>7.0000000000000007E-2</v>
      </c>
      <c r="N545" s="275">
        <v>7812</v>
      </c>
      <c r="O545" s="288" t="s">
        <v>788</v>
      </c>
      <c r="P545" s="276" t="s">
        <v>760</v>
      </c>
      <c r="Q545" s="296" t="s">
        <v>1936</v>
      </c>
      <c r="R545" s="296" t="s">
        <v>1937</v>
      </c>
      <c r="S545" s="50"/>
      <c r="T545" s="50"/>
      <c r="U545" s="50"/>
      <c r="V545" s="50"/>
      <c r="W545" s="50"/>
      <c r="X545" s="50"/>
    </row>
    <row r="546" spans="1:24" hidden="1" x14ac:dyDescent="0.3">
      <c r="A546" s="272">
        <v>1947</v>
      </c>
      <c r="B546" s="535">
        <v>42953</v>
      </c>
      <c r="C546" s="284" t="s">
        <v>594</v>
      </c>
      <c r="D546" s="273" t="s">
        <v>882</v>
      </c>
      <c r="E546" s="286" t="s">
        <v>405</v>
      </c>
      <c r="F546" s="273" t="s">
        <v>812</v>
      </c>
      <c r="G546" s="288" t="s">
        <v>764</v>
      </c>
      <c r="H546" s="273" t="s">
        <v>793</v>
      </c>
      <c r="I546" s="290" t="s">
        <v>881</v>
      </c>
      <c r="J546" s="274">
        <v>20</v>
      </c>
      <c r="K546" s="292">
        <v>420</v>
      </c>
      <c r="L546" s="274">
        <v>8400</v>
      </c>
      <c r="M546" s="294">
        <v>0.02</v>
      </c>
      <c r="N546" s="275">
        <v>8232</v>
      </c>
      <c r="O546" s="288" t="s">
        <v>775</v>
      </c>
      <c r="P546" s="276" t="s">
        <v>760</v>
      </c>
      <c r="Q546" s="296" t="s">
        <v>1935</v>
      </c>
      <c r="R546" s="296" t="s">
        <v>1933</v>
      </c>
      <c r="S546" s="50"/>
      <c r="T546" s="50"/>
      <c r="U546" s="50"/>
      <c r="V546" s="50"/>
      <c r="W546" s="50"/>
      <c r="X546" s="50"/>
    </row>
    <row r="547" spans="1:24" hidden="1" x14ac:dyDescent="0.3">
      <c r="A547" s="272">
        <v>1126</v>
      </c>
      <c r="B547" s="535">
        <v>42816</v>
      </c>
      <c r="C547" s="284" t="s">
        <v>590</v>
      </c>
      <c r="D547" s="273" t="s">
        <v>1807</v>
      </c>
      <c r="E547" s="286" t="s">
        <v>398</v>
      </c>
      <c r="F547" s="273" t="s">
        <v>812</v>
      </c>
      <c r="G547" s="288" t="s">
        <v>764</v>
      </c>
      <c r="H547" s="273" t="s">
        <v>793</v>
      </c>
      <c r="I547" s="290" t="s">
        <v>1806</v>
      </c>
      <c r="J547" s="274">
        <v>23</v>
      </c>
      <c r="K547" s="292">
        <v>360</v>
      </c>
      <c r="L547" s="274">
        <v>8280</v>
      </c>
      <c r="M547" s="294">
        <v>0.08</v>
      </c>
      <c r="N547" s="275">
        <v>7617.6</v>
      </c>
      <c r="O547" s="288" t="s">
        <v>761</v>
      </c>
      <c r="P547" s="276" t="s">
        <v>760</v>
      </c>
      <c r="Q547" s="296" t="s">
        <v>1932</v>
      </c>
      <c r="R547" s="296" t="s">
        <v>1933</v>
      </c>
      <c r="S547" s="50"/>
      <c r="T547" s="50"/>
      <c r="U547" s="50"/>
      <c r="V547" s="50"/>
      <c r="W547" s="50"/>
      <c r="X547" s="50"/>
    </row>
    <row r="548" spans="1:24" hidden="1" x14ac:dyDescent="0.3">
      <c r="A548" s="272">
        <v>1072</v>
      </c>
      <c r="B548" s="535">
        <v>42806</v>
      </c>
      <c r="C548" s="284" t="s">
        <v>590</v>
      </c>
      <c r="D548" s="273" t="s">
        <v>1839</v>
      </c>
      <c r="E548" s="286" t="s">
        <v>398</v>
      </c>
      <c r="F548" s="273" t="s">
        <v>778</v>
      </c>
      <c r="G548" s="288" t="s">
        <v>764</v>
      </c>
      <c r="H548" s="273" t="s">
        <v>793</v>
      </c>
      <c r="I548" s="290" t="s">
        <v>1843</v>
      </c>
      <c r="J548" s="274">
        <v>27</v>
      </c>
      <c r="K548" s="292">
        <v>300</v>
      </c>
      <c r="L548" s="274">
        <v>8100</v>
      </c>
      <c r="M548" s="294">
        <v>0</v>
      </c>
      <c r="N548" s="275">
        <v>8100</v>
      </c>
      <c r="O548" s="288" t="s">
        <v>788</v>
      </c>
      <c r="P548" s="276" t="s">
        <v>774</v>
      </c>
      <c r="Q548" s="296" t="s">
        <v>1936</v>
      </c>
      <c r="R548" s="296" t="s">
        <v>1933</v>
      </c>
      <c r="S548" s="50"/>
      <c r="T548" s="50"/>
      <c r="U548" s="50"/>
      <c r="V548" s="50"/>
      <c r="W548" s="50"/>
      <c r="X548" s="50"/>
    </row>
    <row r="549" spans="1:24" hidden="1" x14ac:dyDescent="0.3">
      <c r="A549" s="272">
        <v>1452</v>
      </c>
      <c r="B549" s="535">
        <v>42878</v>
      </c>
      <c r="C549" s="284" t="s">
        <v>586</v>
      </c>
      <c r="D549" s="273" t="s">
        <v>960</v>
      </c>
      <c r="E549" s="286" t="s">
        <v>395</v>
      </c>
      <c r="F549" s="273" t="s">
        <v>765</v>
      </c>
      <c r="G549" s="288" t="s">
        <v>764</v>
      </c>
      <c r="H549" s="273" t="s">
        <v>800</v>
      </c>
      <c r="I549" s="290" t="s">
        <v>1507</v>
      </c>
      <c r="J549" s="274">
        <v>45</v>
      </c>
      <c r="K549" s="292">
        <v>180</v>
      </c>
      <c r="L549" s="274">
        <v>8100</v>
      </c>
      <c r="M549" s="294">
        <v>0.02</v>
      </c>
      <c r="N549" s="275">
        <v>7938</v>
      </c>
      <c r="O549" s="288" t="s">
        <v>761</v>
      </c>
      <c r="P549" s="276" t="s">
        <v>760</v>
      </c>
      <c r="Q549" s="296" t="s">
        <v>1932</v>
      </c>
      <c r="R549" s="296" t="s">
        <v>1937</v>
      </c>
      <c r="S549" s="50"/>
      <c r="T549" s="50"/>
      <c r="U549" s="50"/>
      <c r="V549" s="50"/>
      <c r="W549" s="50"/>
      <c r="X549" s="50"/>
    </row>
    <row r="550" spans="1:24" hidden="1" x14ac:dyDescent="0.3">
      <c r="A550" s="272">
        <v>1559</v>
      </c>
      <c r="B550" s="535">
        <v>42895</v>
      </c>
      <c r="C550" s="284" t="s">
        <v>592</v>
      </c>
      <c r="D550" s="273" t="s">
        <v>1128</v>
      </c>
      <c r="E550" s="286" t="s">
        <v>398</v>
      </c>
      <c r="F550" s="273" t="s">
        <v>790</v>
      </c>
      <c r="G550" s="288" t="s">
        <v>764</v>
      </c>
      <c r="H550" s="273" t="s">
        <v>800</v>
      </c>
      <c r="I550" s="290" t="s">
        <v>957</v>
      </c>
      <c r="J550" s="274">
        <v>27</v>
      </c>
      <c r="K550" s="292">
        <v>300</v>
      </c>
      <c r="L550" s="274">
        <v>8100</v>
      </c>
      <c r="M550" s="294">
        <v>0.1</v>
      </c>
      <c r="N550" s="275">
        <v>7290</v>
      </c>
      <c r="O550" s="288" t="s">
        <v>775</v>
      </c>
      <c r="P550" s="276" t="s">
        <v>760</v>
      </c>
      <c r="Q550" s="296" t="s">
        <v>1935</v>
      </c>
      <c r="R550" s="296" t="s">
        <v>1937</v>
      </c>
      <c r="S550" s="50"/>
      <c r="T550" s="50"/>
      <c r="U550" s="50"/>
      <c r="V550" s="50"/>
      <c r="W550" s="50"/>
      <c r="X550" s="50"/>
    </row>
    <row r="551" spans="1:24" hidden="1" x14ac:dyDescent="0.3">
      <c r="A551" s="272">
        <v>1654</v>
      </c>
      <c r="B551" s="535">
        <v>42910</v>
      </c>
      <c r="C551" s="284" t="s">
        <v>592</v>
      </c>
      <c r="D551" s="273" t="s">
        <v>1278</v>
      </c>
      <c r="E551" s="286" t="s">
        <v>398</v>
      </c>
      <c r="F551" s="273" t="s">
        <v>812</v>
      </c>
      <c r="G551" s="288" t="s">
        <v>764</v>
      </c>
      <c r="H551" s="273" t="s">
        <v>818</v>
      </c>
      <c r="I551" s="290" t="s">
        <v>1277</v>
      </c>
      <c r="J551" s="274">
        <v>27</v>
      </c>
      <c r="K551" s="292">
        <v>300</v>
      </c>
      <c r="L551" s="274">
        <v>8100</v>
      </c>
      <c r="M551" s="294">
        <v>0.06</v>
      </c>
      <c r="N551" s="275">
        <v>7614</v>
      </c>
      <c r="O551" s="288" t="s">
        <v>834</v>
      </c>
      <c r="P551" s="276" t="s">
        <v>760</v>
      </c>
      <c r="Q551" s="296" t="s">
        <v>1932</v>
      </c>
      <c r="R551" s="296" t="s">
        <v>1933</v>
      </c>
      <c r="S551" s="50"/>
      <c r="T551" s="50"/>
      <c r="U551" s="50"/>
      <c r="V551" s="50"/>
      <c r="W551" s="50"/>
      <c r="X551" s="50"/>
    </row>
    <row r="552" spans="1:24" hidden="1" x14ac:dyDescent="0.3">
      <c r="A552" s="272">
        <v>1442</v>
      </c>
      <c r="B552" s="535">
        <v>42875</v>
      </c>
      <c r="C552" s="284" t="s">
        <v>586</v>
      </c>
      <c r="D552" s="273" t="s">
        <v>1319</v>
      </c>
      <c r="E552" s="286" t="s">
        <v>398</v>
      </c>
      <c r="F552" s="273" t="s">
        <v>778</v>
      </c>
      <c r="G552" s="288" t="s">
        <v>764</v>
      </c>
      <c r="H552" s="273" t="s">
        <v>800</v>
      </c>
      <c r="I552" s="290" t="s">
        <v>1520</v>
      </c>
      <c r="J552" s="274">
        <v>33</v>
      </c>
      <c r="K552" s="292">
        <v>240</v>
      </c>
      <c r="L552" s="274">
        <v>7920</v>
      </c>
      <c r="M552" s="294">
        <v>0.02</v>
      </c>
      <c r="N552" s="275">
        <v>7761.6</v>
      </c>
      <c r="O552" s="288" t="s">
        <v>761</v>
      </c>
      <c r="P552" s="276" t="s">
        <v>787</v>
      </c>
      <c r="Q552" s="296" t="s">
        <v>1932</v>
      </c>
      <c r="R552" s="296" t="s">
        <v>1933</v>
      </c>
      <c r="S552" s="50"/>
      <c r="T552" s="50"/>
      <c r="U552" s="50"/>
      <c r="V552" s="50"/>
      <c r="W552" s="50"/>
      <c r="X552" s="50"/>
    </row>
    <row r="553" spans="1:24" hidden="1" x14ac:dyDescent="0.3">
      <c r="A553" s="272">
        <v>1818</v>
      </c>
      <c r="B553" s="535">
        <v>42933</v>
      </c>
      <c r="C553" s="284" t="s">
        <v>593</v>
      </c>
      <c r="D553" s="273" t="s">
        <v>1074</v>
      </c>
      <c r="E553" s="286" t="s">
        <v>522</v>
      </c>
      <c r="F553" s="273" t="s">
        <v>765</v>
      </c>
      <c r="G553" s="288" t="s">
        <v>764</v>
      </c>
      <c r="H553" s="273" t="s">
        <v>800</v>
      </c>
      <c r="I553" s="290" t="s">
        <v>1075</v>
      </c>
      <c r="J553" s="274">
        <v>33</v>
      </c>
      <c r="K553" s="292">
        <v>240</v>
      </c>
      <c r="L553" s="274">
        <v>7920</v>
      </c>
      <c r="M553" s="294">
        <v>0.08</v>
      </c>
      <c r="N553" s="275">
        <v>7286.4</v>
      </c>
      <c r="O553" s="288" t="s">
        <v>775</v>
      </c>
      <c r="P553" s="276" t="s">
        <v>760</v>
      </c>
      <c r="Q553" s="296" t="s">
        <v>1935</v>
      </c>
      <c r="R553" s="296" t="s">
        <v>1937</v>
      </c>
      <c r="S553" s="50"/>
      <c r="T553" s="50"/>
      <c r="U553" s="50"/>
      <c r="V553" s="50"/>
      <c r="W553" s="50"/>
      <c r="X553" s="50"/>
    </row>
    <row r="554" spans="1:24" hidden="1" x14ac:dyDescent="0.3">
      <c r="A554" s="272">
        <v>1937</v>
      </c>
      <c r="B554" s="535">
        <v>42950</v>
      </c>
      <c r="C554" s="284" t="s">
        <v>594</v>
      </c>
      <c r="D554" s="273" t="s">
        <v>898</v>
      </c>
      <c r="E554" s="286" t="s">
        <v>395</v>
      </c>
      <c r="F554" s="273" t="s">
        <v>812</v>
      </c>
      <c r="G554" s="288" t="s">
        <v>764</v>
      </c>
      <c r="H554" s="273" t="s">
        <v>800</v>
      </c>
      <c r="I554" s="290" t="s">
        <v>899</v>
      </c>
      <c r="J554" s="274">
        <v>22</v>
      </c>
      <c r="K554" s="292">
        <v>360</v>
      </c>
      <c r="L554" s="274">
        <v>7920</v>
      </c>
      <c r="M554" s="294">
        <v>7.0000000000000007E-2</v>
      </c>
      <c r="N554" s="275">
        <v>7365.6</v>
      </c>
      <c r="O554" s="288" t="s">
        <v>775</v>
      </c>
      <c r="P554" s="276" t="s">
        <v>760</v>
      </c>
      <c r="Q554" s="296" t="s">
        <v>1935</v>
      </c>
      <c r="R554" s="296" t="s">
        <v>1933</v>
      </c>
      <c r="S554" s="50"/>
      <c r="T554" s="50"/>
      <c r="U554" s="50"/>
      <c r="V554" s="50"/>
      <c r="W554" s="50"/>
      <c r="X554" s="50"/>
    </row>
    <row r="555" spans="1:24" hidden="1" x14ac:dyDescent="0.3">
      <c r="A555" s="272">
        <v>1985</v>
      </c>
      <c r="B555" s="535">
        <v>42959</v>
      </c>
      <c r="C555" s="284" t="s">
        <v>594</v>
      </c>
      <c r="D555" s="273" t="s">
        <v>809</v>
      </c>
      <c r="E555" s="286" t="s">
        <v>405</v>
      </c>
      <c r="F555" s="273" t="s">
        <v>790</v>
      </c>
      <c r="G555" s="288" t="s">
        <v>764</v>
      </c>
      <c r="H555" s="273" t="s">
        <v>800</v>
      </c>
      <c r="I555" s="290" t="s">
        <v>808</v>
      </c>
      <c r="J555" s="274">
        <v>3</v>
      </c>
      <c r="K555" s="292">
        <v>2640</v>
      </c>
      <c r="L555" s="274">
        <v>7920</v>
      </c>
      <c r="M555" s="294">
        <v>0.03</v>
      </c>
      <c r="N555" s="275">
        <v>7682.4</v>
      </c>
      <c r="O555" s="288" t="s">
        <v>782</v>
      </c>
      <c r="P555" s="276" t="s">
        <v>767</v>
      </c>
      <c r="Q555" s="296" t="s">
        <v>1932</v>
      </c>
      <c r="R555" s="296" t="s">
        <v>1937</v>
      </c>
      <c r="S555" s="50"/>
      <c r="T555" s="50"/>
      <c r="U555" s="50"/>
      <c r="V555" s="50"/>
      <c r="W555" s="50"/>
      <c r="X555" s="50"/>
    </row>
    <row r="556" spans="1:24" hidden="1" x14ac:dyDescent="0.3">
      <c r="A556" s="272">
        <v>1543</v>
      </c>
      <c r="B556" s="535">
        <v>42891</v>
      </c>
      <c r="C556" s="284" t="s">
        <v>592</v>
      </c>
      <c r="D556" s="273" t="s">
        <v>833</v>
      </c>
      <c r="E556" s="286" t="s">
        <v>398</v>
      </c>
      <c r="F556" s="273" t="s">
        <v>812</v>
      </c>
      <c r="G556" s="288" t="s">
        <v>764</v>
      </c>
      <c r="H556" s="273" t="s">
        <v>800</v>
      </c>
      <c r="I556" s="290" t="s">
        <v>1413</v>
      </c>
      <c r="J556" s="274">
        <v>43</v>
      </c>
      <c r="K556" s="292">
        <v>180</v>
      </c>
      <c r="L556" s="274">
        <v>7740</v>
      </c>
      <c r="M556" s="294">
        <v>0.05</v>
      </c>
      <c r="N556" s="275">
        <v>7353</v>
      </c>
      <c r="O556" s="288" t="s">
        <v>761</v>
      </c>
      <c r="P556" s="276" t="s">
        <v>827</v>
      </c>
      <c r="Q556" s="296" t="s">
        <v>1932</v>
      </c>
      <c r="R556" s="296" t="s">
        <v>1933</v>
      </c>
      <c r="S556" s="50"/>
      <c r="T556" s="50"/>
      <c r="U556" s="50"/>
      <c r="V556" s="50"/>
      <c r="W556" s="50"/>
      <c r="X556" s="50"/>
    </row>
    <row r="557" spans="1:24" hidden="1" x14ac:dyDescent="0.3">
      <c r="A557" s="272">
        <v>1824</v>
      </c>
      <c r="B557" s="535">
        <v>42933</v>
      </c>
      <c r="C557" s="284" t="s">
        <v>593</v>
      </c>
      <c r="D557" s="273" t="s">
        <v>1066</v>
      </c>
      <c r="E557" s="286" t="s">
        <v>522</v>
      </c>
      <c r="F557" s="273" t="s">
        <v>765</v>
      </c>
      <c r="G557" s="288" t="s">
        <v>764</v>
      </c>
      <c r="H557" s="273" t="s">
        <v>921</v>
      </c>
      <c r="I557" s="290" t="s">
        <v>1065</v>
      </c>
      <c r="J557" s="274">
        <v>43</v>
      </c>
      <c r="K557" s="292">
        <v>180</v>
      </c>
      <c r="L557" s="274">
        <v>7740</v>
      </c>
      <c r="M557" s="294">
        <v>0.02</v>
      </c>
      <c r="N557" s="275">
        <v>7585.2</v>
      </c>
      <c r="O557" s="288" t="s">
        <v>782</v>
      </c>
      <c r="P557" s="276" t="s">
        <v>767</v>
      </c>
      <c r="Q557" s="296" t="s">
        <v>1932</v>
      </c>
      <c r="R557" s="296" t="s">
        <v>1937</v>
      </c>
      <c r="S557" s="50"/>
      <c r="T557" s="50"/>
      <c r="U557" s="50"/>
      <c r="V557" s="50"/>
      <c r="W557" s="50"/>
      <c r="X557" s="50"/>
    </row>
    <row r="558" spans="1:24" hidden="1" x14ac:dyDescent="0.3">
      <c r="A558" s="272">
        <v>1213</v>
      </c>
      <c r="B558" s="535">
        <v>42833</v>
      </c>
      <c r="C558" s="284" t="s">
        <v>591</v>
      </c>
      <c r="D558" s="273" t="s">
        <v>791</v>
      </c>
      <c r="E558" s="286" t="s">
        <v>522</v>
      </c>
      <c r="F558" s="273" t="s">
        <v>790</v>
      </c>
      <c r="G558" s="288" t="s">
        <v>764</v>
      </c>
      <c r="H558" s="273" t="s">
        <v>763</v>
      </c>
      <c r="I558" s="290" t="s">
        <v>1728</v>
      </c>
      <c r="J558" s="274">
        <v>16</v>
      </c>
      <c r="K558" s="292">
        <v>480</v>
      </c>
      <c r="L558" s="274">
        <v>7680</v>
      </c>
      <c r="M558" s="294">
        <v>0.02</v>
      </c>
      <c r="N558" s="275">
        <v>7526.4</v>
      </c>
      <c r="O558" s="288" t="s">
        <v>834</v>
      </c>
      <c r="P558" s="276" t="s">
        <v>774</v>
      </c>
      <c r="Q558" s="296" t="s">
        <v>1932</v>
      </c>
      <c r="R558" s="296" t="s">
        <v>1937</v>
      </c>
      <c r="S558" s="50"/>
      <c r="T558" s="50"/>
      <c r="U558" s="50"/>
      <c r="V558" s="50"/>
      <c r="W558" s="50"/>
      <c r="X558" s="50"/>
    </row>
    <row r="559" spans="1:24" hidden="1" x14ac:dyDescent="0.3">
      <c r="A559" s="272">
        <v>1421</v>
      </c>
      <c r="B559" s="535">
        <v>42871</v>
      </c>
      <c r="C559" s="284" t="s">
        <v>586</v>
      </c>
      <c r="D559" s="273" t="s">
        <v>1540</v>
      </c>
      <c r="E559" s="286" t="s">
        <v>398</v>
      </c>
      <c r="F559" s="273" t="s">
        <v>790</v>
      </c>
      <c r="G559" s="288" t="s">
        <v>764</v>
      </c>
      <c r="H559" s="273" t="s">
        <v>800</v>
      </c>
      <c r="I559" s="290" t="s">
        <v>1424</v>
      </c>
      <c r="J559" s="274">
        <v>32</v>
      </c>
      <c r="K559" s="292">
        <v>240</v>
      </c>
      <c r="L559" s="274">
        <v>7680</v>
      </c>
      <c r="M559" s="294">
        <v>7.0000000000000007E-2</v>
      </c>
      <c r="N559" s="275">
        <v>7142.4</v>
      </c>
      <c r="O559" s="288" t="s">
        <v>834</v>
      </c>
      <c r="P559" s="276" t="s">
        <v>760</v>
      </c>
      <c r="Q559" s="296" t="s">
        <v>1932</v>
      </c>
      <c r="R559" s="296" t="s">
        <v>1937</v>
      </c>
      <c r="S559" s="50"/>
      <c r="T559" s="50"/>
      <c r="U559" s="50"/>
      <c r="V559" s="50"/>
      <c r="W559" s="50"/>
      <c r="X559" s="50"/>
    </row>
    <row r="560" spans="1:24" hidden="1" x14ac:dyDescent="0.3">
      <c r="A560" s="272">
        <v>1439</v>
      </c>
      <c r="B560" s="535">
        <v>42874</v>
      </c>
      <c r="C560" s="284" t="s">
        <v>586</v>
      </c>
      <c r="D560" s="273" t="s">
        <v>1523</v>
      </c>
      <c r="E560" s="286" t="s">
        <v>395</v>
      </c>
      <c r="F560" s="273" t="s">
        <v>812</v>
      </c>
      <c r="G560" s="288" t="s">
        <v>764</v>
      </c>
      <c r="H560" s="273" t="s">
        <v>793</v>
      </c>
      <c r="I560" s="290" t="s">
        <v>1522</v>
      </c>
      <c r="J560" s="274">
        <v>16</v>
      </c>
      <c r="K560" s="292">
        <v>480</v>
      </c>
      <c r="L560" s="274">
        <v>7680</v>
      </c>
      <c r="M560" s="294">
        <v>0.01</v>
      </c>
      <c r="N560" s="275">
        <v>7603.2</v>
      </c>
      <c r="O560" s="288" t="s">
        <v>761</v>
      </c>
      <c r="P560" s="276" t="s">
        <v>760</v>
      </c>
      <c r="Q560" s="296" t="s">
        <v>1932</v>
      </c>
      <c r="R560" s="296" t="s">
        <v>1933</v>
      </c>
      <c r="S560" s="50"/>
      <c r="T560" s="50"/>
      <c r="U560" s="50"/>
      <c r="V560" s="50"/>
      <c r="W560" s="50"/>
      <c r="X560" s="50"/>
    </row>
    <row r="561" spans="1:24" hidden="1" x14ac:dyDescent="0.3">
      <c r="A561" s="272">
        <v>1447</v>
      </c>
      <c r="B561" s="535">
        <v>42876</v>
      </c>
      <c r="C561" s="284" t="s">
        <v>586</v>
      </c>
      <c r="D561" s="273" t="s">
        <v>820</v>
      </c>
      <c r="E561" s="286" t="s">
        <v>395</v>
      </c>
      <c r="F561" s="273" t="s">
        <v>778</v>
      </c>
      <c r="G561" s="288" t="s">
        <v>764</v>
      </c>
      <c r="H561" s="273" t="s">
        <v>772</v>
      </c>
      <c r="I561" s="290" t="s">
        <v>1514</v>
      </c>
      <c r="J561" s="274">
        <v>16</v>
      </c>
      <c r="K561" s="292">
        <v>480</v>
      </c>
      <c r="L561" s="274">
        <v>7680</v>
      </c>
      <c r="M561" s="294">
        <v>0.09</v>
      </c>
      <c r="N561" s="275">
        <v>6988.8</v>
      </c>
      <c r="O561" s="288" t="s">
        <v>761</v>
      </c>
      <c r="P561" s="276" t="s">
        <v>798</v>
      </c>
      <c r="Q561" s="296" t="s">
        <v>1932</v>
      </c>
      <c r="R561" s="296" t="s">
        <v>1933</v>
      </c>
      <c r="S561" s="50"/>
      <c r="T561" s="50"/>
      <c r="U561" s="50"/>
      <c r="V561" s="50"/>
      <c r="W561" s="50"/>
      <c r="X561" s="50"/>
    </row>
    <row r="562" spans="1:24" hidden="1" x14ac:dyDescent="0.3">
      <c r="A562" s="272">
        <v>1722</v>
      </c>
      <c r="B562" s="535">
        <v>42920</v>
      </c>
      <c r="C562" s="284" t="s">
        <v>593</v>
      </c>
      <c r="D562" s="273" t="s">
        <v>1194</v>
      </c>
      <c r="E562" s="286" t="s">
        <v>398</v>
      </c>
      <c r="F562" s="273" t="s">
        <v>778</v>
      </c>
      <c r="G562" s="288" t="s">
        <v>764</v>
      </c>
      <c r="H562" s="273" t="s">
        <v>800</v>
      </c>
      <c r="I562" s="290" t="s">
        <v>1195</v>
      </c>
      <c r="J562" s="274">
        <v>8</v>
      </c>
      <c r="K562" s="292">
        <v>960</v>
      </c>
      <c r="L562" s="274">
        <v>7680</v>
      </c>
      <c r="M562" s="294">
        <v>0.03</v>
      </c>
      <c r="N562" s="275">
        <v>7449.6</v>
      </c>
      <c r="O562" s="288" t="s">
        <v>782</v>
      </c>
      <c r="P562" s="276" t="s">
        <v>760</v>
      </c>
      <c r="Q562" s="296" t="s">
        <v>1932</v>
      </c>
      <c r="R562" s="296" t="s">
        <v>1933</v>
      </c>
      <c r="S562" s="50"/>
      <c r="T562" s="50"/>
      <c r="U562" s="50"/>
      <c r="V562" s="50"/>
      <c r="W562" s="50"/>
      <c r="X562" s="50"/>
    </row>
    <row r="563" spans="1:24" hidden="1" x14ac:dyDescent="0.3">
      <c r="A563" s="272">
        <v>1181</v>
      </c>
      <c r="B563" s="535">
        <v>42827</v>
      </c>
      <c r="C563" s="284" t="s">
        <v>591</v>
      </c>
      <c r="D563" s="273" t="s">
        <v>1762</v>
      </c>
      <c r="E563" s="286" t="s">
        <v>398</v>
      </c>
      <c r="F563" s="273" t="s">
        <v>778</v>
      </c>
      <c r="G563" s="288" t="s">
        <v>764</v>
      </c>
      <c r="H563" s="273" t="s">
        <v>793</v>
      </c>
      <c r="I563" s="290" t="s">
        <v>1531</v>
      </c>
      <c r="J563" s="274">
        <v>18</v>
      </c>
      <c r="K563" s="292">
        <v>420</v>
      </c>
      <c r="L563" s="274">
        <v>7560</v>
      </c>
      <c r="M563" s="294">
        <v>0.04</v>
      </c>
      <c r="N563" s="275">
        <v>7257.6</v>
      </c>
      <c r="O563" s="288" t="s">
        <v>775</v>
      </c>
      <c r="P563" s="276" t="s">
        <v>760</v>
      </c>
      <c r="Q563" s="296" t="s">
        <v>1935</v>
      </c>
      <c r="R563" s="296" t="s">
        <v>1933</v>
      </c>
      <c r="S563" s="50"/>
      <c r="T563" s="50"/>
      <c r="U563" s="50"/>
      <c r="V563" s="50"/>
      <c r="W563" s="50"/>
      <c r="X563" s="50"/>
    </row>
    <row r="564" spans="1:24" hidden="1" x14ac:dyDescent="0.3">
      <c r="A564" s="272">
        <v>1696</v>
      </c>
      <c r="B564" s="535">
        <v>42915</v>
      </c>
      <c r="C564" s="284" t="s">
        <v>592</v>
      </c>
      <c r="D564" s="273" t="s">
        <v>1214</v>
      </c>
      <c r="E564" s="286" t="s">
        <v>405</v>
      </c>
      <c r="F564" s="273" t="s">
        <v>778</v>
      </c>
      <c r="G564" s="288" t="s">
        <v>764</v>
      </c>
      <c r="H564" s="273" t="s">
        <v>818</v>
      </c>
      <c r="I564" s="290" t="s">
        <v>1224</v>
      </c>
      <c r="J564" s="274">
        <v>6</v>
      </c>
      <c r="K564" s="292">
        <v>1260</v>
      </c>
      <c r="L564" s="274">
        <v>7560</v>
      </c>
      <c r="M564" s="294">
        <v>0.09</v>
      </c>
      <c r="N564" s="275">
        <v>6879.6</v>
      </c>
      <c r="O564" s="288" t="s">
        <v>834</v>
      </c>
      <c r="P564" s="276" t="s">
        <v>760</v>
      </c>
      <c r="Q564" s="296" t="s">
        <v>1932</v>
      </c>
      <c r="R564" s="296" t="s">
        <v>1933</v>
      </c>
      <c r="S564" s="50"/>
      <c r="T564" s="50"/>
      <c r="U564" s="50"/>
      <c r="V564" s="50"/>
      <c r="W564" s="50"/>
      <c r="X564" s="50"/>
    </row>
    <row r="565" spans="1:24" hidden="1" x14ac:dyDescent="0.3">
      <c r="A565" s="272">
        <v>1666</v>
      </c>
      <c r="B565" s="535">
        <v>42911</v>
      </c>
      <c r="C565" s="284" t="s">
        <v>592</v>
      </c>
      <c r="D565" s="273" t="s">
        <v>1261</v>
      </c>
      <c r="E565" s="286" t="s">
        <v>398</v>
      </c>
      <c r="F565" s="273" t="s">
        <v>778</v>
      </c>
      <c r="G565" s="288" t="s">
        <v>764</v>
      </c>
      <c r="H565" s="273" t="s">
        <v>921</v>
      </c>
      <c r="I565" s="290" t="s">
        <v>1263</v>
      </c>
      <c r="J565" s="274">
        <v>31</v>
      </c>
      <c r="K565" s="292">
        <v>240</v>
      </c>
      <c r="L565" s="274">
        <v>7440</v>
      </c>
      <c r="M565" s="294">
        <v>0.05</v>
      </c>
      <c r="N565" s="275">
        <v>7068</v>
      </c>
      <c r="O565" s="288" t="s">
        <v>788</v>
      </c>
      <c r="P565" s="276" t="s">
        <v>841</v>
      </c>
      <c r="Q565" s="296" t="s">
        <v>1936</v>
      </c>
      <c r="R565" s="296" t="s">
        <v>1933</v>
      </c>
      <c r="S565" s="50"/>
      <c r="T565" s="50"/>
      <c r="U565" s="50"/>
      <c r="V565" s="50"/>
      <c r="W565" s="50"/>
      <c r="X565" s="50"/>
    </row>
    <row r="566" spans="1:24" x14ac:dyDescent="0.3">
      <c r="A566" s="272">
        <v>1779</v>
      </c>
      <c r="B566" s="535">
        <v>42927</v>
      </c>
      <c r="C566" s="284" t="s">
        <v>593</v>
      </c>
      <c r="D566" s="273" t="s">
        <v>1130</v>
      </c>
      <c r="E566" s="286" t="s">
        <v>405</v>
      </c>
      <c r="F566" s="273" t="s">
        <v>778</v>
      </c>
      <c r="G566" s="288" t="s">
        <v>764</v>
      </c>
      <c r="H566" s="273" t="s">
        <v>805</v>
      </c>
      <c r="I566" s="290" t="s">
        <v>1129</v>
      </c>
      <c r="J566" s="274">
        <v>31</v>
      </c>
      <c r="K566" s="292">
        <v>240</v>
      </c>
      <c r="L566" s="274">
        <v>7440</v>
      </c>
      <c r="M566" s="294">
        <v>0.09</v>
      </c>
      <c r="N566" s="275">
        <v>6770.4</v>
      </c>
      <c r="O566" s="288" t="s">
        <v>788</v>
      </c>
      <c r="P566" s="276" t="s">
        <v>760</v>
      </c>
      <c r="Q566" s="296" t="s">
        <v>1936</v>
      </c>
      <c r="R566" s="296" t="s">
        <v>1933</v>
      </c>
      <c r="S566" s="50"/>
      <c r="T566" s="50"/>
      <c r="U566" s="50"/>
      <c r="V566" s="50"/>
      <c r="W566" s="50"/>
      <c r="X566" s="50"/>
    </row>
    <row r="567" spans="1:24" hidden="1" x14ac:dyDescent="0.3">
      <c r="A567" s="272">
        <v>1203</v>
      </c>
      <c r="B567" s="535">
        <v>42832</v>
      </c>
      <c r="C567" s="284" t="s">
        <v>591</v>
      </c>
      <c r="D567" s="273" t="s">
        <v>1737</v>
      </c>
      <c r="E567" s="286" t="s">
        <v>398</v>
      </c>
      <c r="F567" s="273" t="s">
        <v>778</v>
      </c>
      <c r="G567" s="288" t="s">
        <v>764</v>
      </c>
      <c r="H567" s="273" t="s">
        <v>763</v>
      </c>
      <c r="I567" s="290" t="s">
        <v>762</v>
      </c>
      <c r="J567" s="274">
        <v>41</v>
      </c>
      <c r="K567" s="292">
        <v>180</v>
      </c>
      <c r="L567" s="274">
        <v>7380</v>
      </c>
      <c r="M567" s="294">
        <v>0.03</v>
      </c>
      <c r="N567" s="275">
        <v>7158.6</v>
      </c>
      <c r="O567" s="288" t="s">
        <v>761</v>
      </c>
      <c r="P567" s="276" t="s">
        <v>767</v>
      </c>
      <c r="Q567" s="296" t="s">
        <v>1932</v>
      </c>
      <c r="R567" s="296" t="s">
        <v>1933</v>
      </c>
      <c r="S567" s="50"/>
      <c r="T567" s="50"/>
      <c r="U567" s="50"/>
      <c r="V567" s="50"/>
      <c r="W567" s="50"/>
      <c r="X567" s="50"/>
    </row>
    <row r="568" spans="1:24" hidden="1" x14ac:dyDescent="0.3">
      <c r="A568" s="272">
        <v>1041</v>
      </c>
      <c r="B568" s="535">
        <v>42801</v>
      </c>
      <c r="C568" s="284" t="s">
        <v>590</v>
      </c>
      <c r="D568" s="273" t="s">
        <v>1601</v>
      </c>
      <c r="E568" s="286" t="s">
        <v>522</v>
      </c>
      <c r="F568" s="273" t="s">
        <v>778</v>
      </c>
      <c r="G568" s="288" t="s">
        <v>764</v>
      </c>
      <c r="H568" s="273" t="s">
        <v>818</v>
      </c>
      <c r="I568" s="290" t="s">
        <v>1865</v>
      </c>
      <c r="J568" s="274">
        <v>24</v>
      </c>
      <c r="K568" s="292">
        <v>300</v>
      </c>
      <c r="L568" s="274">
        <v>7200</v>
      </c>
      <c r="M568" s="294">
        <v>0.01</v>
      </c>
      <c r="N568" s="275">
        <v>7128</v>
      </c>
      <c r="O568" s="288" t="s">
        <v>782</v>
      </c>
      <c r="P568" s="276" t="s">
        <v>760</v>
      </c>
      <c r="Q568" s="296" t="s">
        <v>1932</v>
      </c>
      <c r="R568" s="296" t="s">
        <v>1933</v>
      </c>
      <c r="S568" s="50"/>
      <c r="T568" s="50"/>
      <c r="U568" s="50"/>
      <c r="V568" s="50"/>
      <c r="W568" s="50"/>
      <c r="X568" s="50"/>
    </row>
    <row r="569" spans="1:24" hidden="1" x14ac:dyDescent="0.3">
      <c r="A569" s="272">
        <v>1096</v>
      </c>
      <c r="B569" s="535">
        <v>42810</v>
      </c>
      <c r="C569" s="284" t="s">
        <v>590</v>
      </c>
      <c r="D569" s="273" t="s">
        <v>1827</v>
      </c>
      <c r="E569" s="286" t="s">
        <v>522</v>
      </c>
      <c r="F569" s="273" t="s">
        <v>765</v>
      </c>
      <c r="G569" s="288" t="s">
        <v>764</v>
      </c>
      <c r="H569" s="273" t="s">
        <v>921</v>
      </c>
      <c r="I569" s="290" t="s">
        <v>1578</v>
      </c>
      <c r="J569" s="274">
        <v>24</v>
      </c>
      <c r="K569" s="292">
        <v>300</v>
      </c>
      <c r="L569" s="274">
        <v>7200</v>
      </c>
      <c r="M569" s="294">
        <v>0.02</v>
      </c>
      <c r="N569" s="275">
        <v>7056</v>
      </c>
      <c r="O569" s="288" t="s">
        <v>775</v>
      </c>
      <c r="P569" s="276" t="s">
        <v>760</v>
      </c>
      <c r="Q569" s="296" t="s">
        <v>1935</v>
      </c>
      <c r="R569" s="296" t="s">
        <v>1937</v>
      </c>
      <c r="S569" s="50"/>
      <c r="T569" s="50"/>
      <c r="U569" s="50"/>
      <c r="V569" s="50"/>
      <c r="W569" s="50"/>
      <c r="X569" s="50"/>
    </row>
    <row r="570" spans="1:24" hidden="1" x14ac:dyDescent="0.3">
      <c r="A570" s="272">
        <v>1122</v>
      </c>
      <c r="B570" s="535">
        <v>42815</v>
      </c>
      <c r="C570" s="284" t="s">
        <v>590</v>
      </c>
      <c r="D570" s="273" t="s">
        <v>1809</v>
      </c>
      <c r="E570" s="286" t="s">
        <v>522</v>
      </c>
      <c r="F570" s="273" t="s">
        <v>790</v>
      </c>
      <c r="G570" s="288" t="s">
        <v>764</v>
      </c>
      <c r="H570" s="273" t="s">
        <v>921</v>
      </c>
      <c r="I570" s="290" t="s">
        <v>1691</v>
      </c>
      <c r="J570" s="274">
        <v>40</v>
      </c>
      <c r="K570" s="292">
        <v>180</v>
      </c>
      <c r="L570" s="274">
        <v>7200</v>
      </c>
      <c r="M570" s="294">
        <v>0.08</v>
      </c>
      <c r="N570" s="275">
        <v>6624</v>
      </c>
      <c r="O570" s="288" t="s">
        <v>775</v>
      </c>
      <c r="P570" s="276" t="s">
        <v>760</v>
      </c>
      <c r="Q570" s="296" t="s">
        <v>1935</v>
      </c>
      <c r="R570" s="296" t="s">
        <v>1937</v>
      </c>
      <c r="S570" s="50"/>
      <c r="T570" s="50"/>
      <c r="U570" s="50"/>
      <c r="V570" s="50"/>
      <c r="W570" s="50"/>
      <c r="X570" s="50"/>
    </row>
    <row r="571" spans="1:24" hidden="1" x14ac:dyDescent="0.3">
      <c r="A571" s="272">
        <v>1242</v>
      </c>
      <c r="B571" s="535">
        <v>42838</v>
      </c>
      <c r="C571" s="284" t="s">
        <v>591</v>
      </c>
      <c r="D571" s="273" t="s">
        <v>1707</v>
      </c>
      <c r="E571" s="286" t="s">
        <v>522</v>
      </c>
      <c r="F571" s="273" t="s">
        <v>765</v>
      </c>
      <c r="G571" s="288" t="s">
        <v>764</v>
      </c>
      <c r="H571" s="273" t="s">
        <v>995</v>
      </c>
      <c r="I571" s="290" t="s">
        <v>1706</v>
      </c>
      <c r="J571" s="274">
        <v>15</v>
      </c>
      <c r="K571" s="292">
        <v>480</v>
      </c>
      <c r="L571" s="274">
        <v>7200</v>
      </c>
      <c r="M571" s="294">
        <v>0</v>
      </c>
      <c r="N571" s="275">
        <v>7200</v>
      </c>
      <c r="O571" s="288" t="s">
        <v>788</v>
      </c>
      <c r="P571" s="276" t="s">
        <v>760</v>
      </c>
      <c r="Q571" s="296" t="s">
        <v>1936</v>
      </c>
      <c r="R571" s="296" t="s">
        <v>1937</v>
      </c>
      <c r="S571" s="50"/>
      <c r="T571" s="50"/>
      <c r="U571" s="50"/>
      <c r="V571" s="50"/>
      <c r="W571" s="50"/>
      <c r="X571" s="50"/>
    </row>
    <row r="572" spans="1:24" hidden="1" x14ac:dyDescent="0.3">
      <c r="A572" s="272">
        <v>1356</v>
      </c>
      <c r="B572" s="535">
        <v>42859</v>
      </c>
      <c r="C572" s="284" t="s">
        <v>586</v>
      </c>
      <c r="D572" s="273" t="s">
        <v>1530</v>
      </c>
      <c r="E572" s="286" t="s">
        <v>405</v>
      </c>
      <c r="F572" s="273" t="s">
        <v>790</v>
      </c>
      <c r="G572" s="288" t="s">
        <v>764</v>
      </c>
      <c r="H572" s="273" t="s">
        <v>793</v>
      </c>
      <c r="I572" s="290" t="s">
        <v>1603</v>
      </c>
      <c r="J572" s="274">
        <v>24</v>
      </c>
      <c r="K572" s="292">
        <v>300</v>
      </c>
      <c r="L572" s="274">
        <v>7200</v>
      </c>
      <c r="M572" s="294">
        <v>0.04</v>
      </c>
      <c r="N572" s="275">
        <v>6912</v>
      </c>
      <c r="O572" s="288" t="s">
        <v>788</v>
      </c>
      <c r="P572" s="276" t="s">
        <v>767</v>
      </c>
      <c r="Q572" s="296" t="s">
        <v>1936</v>
      </c>
      <c r="R572" s="296" t="s">
        <v>1937</v>
      </c>
      <c r="S572" s="50"/>
      <c r="T572" s="50"/>
      <c r="U572" s="50"/>
      <c r="V572" s="50"/>
      <c r="W572" s="50"/>
      <c r="X572" s="50"/>
    </row>
    <row r="573" spans="1:24" hidden="1" x14ac:dyDescent="0.3">
      <c r="A573" s="272">
        <v>1772</v>
      </c>
      <c r="B573" s="535">
        <v>42926</v>
      </c>
      <c r="C573" s="284" t="s">
        <v>593</v>
      </c>
      <c r="D573" s="273" t="s">
        <v>1136</v>
      </c>
      <c r="E573" s="286" t="s">
        <v>405</v>
      </c>
      <c r="F573" s="273" t="s">
        <v>790</v>
      </c>
      <c r="G573" s="288" t="s">
        <v>764</v>
      </c>
      <c r="H573" s="273" t="s">
        <v>800</v>
      </c>
      <c r="I573" s="290" t="s">
        <v>1138</v>
      </c>
      <c r="J573" s="274">
        <v>8</v>
      </c>
      <c r="K573" s="292">
        <v>900</v>
      </c>
      <c r="L573" s="274">
        <v>7200</v>
      </c>
      <c r="M573" s="294">
        <v>0.05</v>
      </c>
      <c r="N573" s="275">
        <v>6840</v>
      </c>
      <c r="O573" s="288" t="s">
        <v>782</v>
      </c>
      <c r="P573" s="276" t="s">
        <v>798</v>
      </c>
      <c r="Q573" s="296" t="s">
        <v>1932</v>
      </c>
      <c r="R573" s="296" t="s">
        <v>1937</v>
      </c>
      <c r="S573" s="50"/>
      <c r="T573" s="50"/>
      <c r="U573" s="50"/>
      <c r="V573" s="50"/>
      <c r="W573" s="50"/>
      <c r="X573" s="50"/>
    </row>
    <row r="574" spans="1:24" hidden="1" x14ac:dyDescent="0.3">
      <c r="A574" s="272">
        <v>1958</v>
      </c>
      <c r="B574" s="535">
        <v>42955</v>
      </c>
      <c r="C574" s="284" t="s">
        <v>594</v>
      </c>
      <c r="D574" s="273" t="s">
        <v>864</v>
      </c>
      <c r="E574" s="286" t="s">
        <v>398</v>
      </c>
      <c r="F574" s="273" t="s">
        <v>765</v>
      </c>
      <c r="G574" s="288" t="s">
        <v>764</v>
      </c>
      <c r="H574" s="273" t="s">
        <v>793</v>
      </c>
      <c r="I574" s="290" t="s">
        <v>863</v>
      </c>
      <c r="J574" s="274">
        <v>24</v>
      </c>
      <c r="K574" s="292">
        <v>300</v>
      </c>
      <c r="L574" s="274">
        <v>7200</v>
      </c>
      <c r="M574" s="294">
        <v>0.04</v>
      </c>
      <c r="N574" s="275">
        <v>6912</v>
      </c>
      <c r="O574" s="288" t="s">
        <v>775</v>
      </c>
      <c r="P574" s="276" t="s">
        <v>760</v>
      </c>
      <c r="Q574" s="296" t="s">
        <v>1935</v>
      </c>
      <c r="R574" s="296" t="s">
        <v>1937</v>
      </c>
      <c r="S574" s="50"/>
      <c r="T574" s="50"/>
      <c r="U574" s="50"/>
      <c r="V574" s="50"/>
      <c r="W574" s="50"/>
      <c r="X574" s="50"/>
    </row>
    <row r="575" spans="1:24" hidden="1" x14ac:dyDescent="0.3">
      <c r="A575" s="272">
        <v>1959</v>
      </c>
      <c r="B575" s="535">
        <v>42955</v>
      </c>
      <c r="C575" s="284" t="s">
        <v>594</v>
      </c>
      <c r="D575" s="273" t="s">
        <v>861</v>
      </c>
      <c r="E575" s="286" t="s">
        <v>398</v>
      </c>
      <c r="F575" s="273" t="s">
        <v>778</v>
      </c>
      <c r="G575" s="288" t="s">
        <v>764</v>
      </c>
      <c r="H575" s="273" t="s">
        <v>818</v>
      </c>
      <c r="I575" s="290" t="s">
        <v>862</v>
      </c>
      <c r="J575" s="274">
        <v>10</v>
      </c>
      <c r="K575" s="292">
        <v>720</v>
      </c>
      <c r="L575" s="274">
        <v>7200</v>
      </c>
      <c r="M575" s="294">
        <v>0.04</v>
      </c>
      <c r="N575" s="275">
        <v>6912</v>
      </c>
      <c r="O575" s="288" t="s">
        <v>775</v>
      </c>
      <c r="P575" s="276" t="s">
        <v>798</v>
      </c>
      <c r="Q575" s="296" t="s">
        <v>1935</v>
      </c>
      <c r="R575" s="296" t="s">
        <v>1933</v>
      </c>
      <c r="S575" s="50"/>
      <c r="T575" s="50"/>
      <c r="U575" s="50"/>
      <c r="V575" s="50"/>
      <c r="W575" s="50"/>
      <c r="X575" s="50"/>
    </row>
    <row r="576" spans="1:24" hidden="1" x14ac:dyDescent="0.3">
      <c r="A576" s="272">
        <v>1259</v>
      </c>
      <c r="B576" s="535">
        <v>42840</v>
      </c>
      <c r="C576" s="284" t="s">
        <v>591</v>
      </c>
      <c r="D576" s="273" t="s">
        <v>1693</v>
      </c>
      <c r="E576" s="286" t="s">
        <v>522</v>
      </c>
      <c r="F576" s="273" t="s">
        <v>778</v>
      </c>
      <c r="G576" s="288" t="s">
        <v>764</v>
      </c>
      <c r="H576" s="273" t="s">
        <v>800</v>
      </c>
      <c r="I576" s="290" t="s">
        <v>1692</v>
      </c>
      <c r="J576" s="274">
        <v>7</v>
      </c>
      <c r="K576" s="292">
        <v>1020</v>
      </c>
      <c r="L576" s="274">
        <v>7140</v>
      </c>
      <c r="M576" s="294">
        <v>0.05</v>
      </c>
      <c r="N576" s="275">
        <v>6783</v>
      </c>
      <c r="O576" s="288" t="s">
        <v>761</v>
      </c>
      <c r="P576" s="276" t="s">
        <v>767</v>
      </c>
      <c r="Q576" s="296" t="s">
        <v>1932</v>
      </c>
      <c r="R576" s="296" t="s">
        <v>1933</v>
      </c>
      <c r="S576" s="50"/>
      <c r="T576" s="50"/>
      <c r="U576" s="50"/>
      <c r="V576" s="50"/>
      <c r="W576" s="50"/>
      <c r="X576" s="50"/>
    </row>
    <row r="577" spans="1:24" hidden="1" x14ac:dyDescent="0.3">
      <c r="A577" s="272">
        <v>1916</v>
      </c>
      <c r="B577" s="535">
        <v>42947</v>
      </c>
      <c r="C577" s="284" t="s">
        <v>593</v>
      </c>
      <c r="D577" s="273" t="s">
        <v>930</v>
      </c>
      <c r="E577" s="286" t="s">
        <v>522</v>
      </c>
      <c r="F577" s="273" t="s">
        <v>765</v>
      </c>
      <c r="G577" s="288" t="s">
        <v>764</v>
      </c>
      <c r="H577" s="273" t="s">
        <v>793</v>
      </c>
      <c r="I577" s="290" t="s">
        <v>929</v>
      </c>
      <c r="J577" s="274">
        <v>17</v>
      </c>
      <c r="K577" s="292">
        <v>420</v>
      </c>
      <c r="L577" s="274">
        <v>7140</v>
      </c>
      <c r="M577" s="294">
        <v>0.08</v>
      </c>
      <c r="N577" s="275">
        <v>6568.8</v>
      </c>
      <c r="O577" s="288" t="s">
        <v>782</v>
      </c>
      <c r="P577" s="276" t="s">
        <v>760</v>
      </c>
      <c r="Q577" s="296" t="s">
        <v>1932</v>
      </c>
      <c r="R577" s="296" t="s">
        <v>1937</v>
      </c>
      <c r="S577" s="50"/>
      <c r="T577" s="50"/>
      <c r="U577" s="50"/>
      <c r="V577" s="50"/>
      <c r="W577" s="50"/>
      <c r="X577" s="50"/>
    </row>
    <row r="578" spans="1:24" hidden="1" x14ac:dyDescent="0.3">
      <c r="A578" s="272">
        <v>1092</v>
      </c>
      <c r="B578" s="535">
        <v>42810</v>
      </c>
      <c r="C578" s="284" t="s">
        <v>590</v>
      </c>
      <c r="D578" s="273" t="s">
        <v>1829</v>
      </c>
      <c r="E578" s="286" t="s">
        <v>395</v>
      </c>
      <c r="F578" s="273" t="s">
        <v>812</v>
      </c>
      <c r="G578" s="288" t="s">
        <v>764</v>
      </c>
      <c r="H578" s="273" t="s">
        <v>763</v>
      </c>
      <c r="I578" s="290" t="s">
        <v>846</v>
      </c>
      <c r="J578" s="274">
        <v>29</v>
      </c>
      <c r="K578" s="292">
        <v>240</v>
      </c>
      <c r="L578" s="274">
        <v>6960</v>
      </c>
      <c r="M578" s="294">
        <v>0</v>
      </c>
      <c r="N578" s="275">
        <v>6960</v>
      </c>
      <c r="O578" s="288" t="s">
        <v>775</v>
      </c>
      <c r="P578" s="276" t="s">
        <v>760</v>
      </c>
      <c r="Q578" s="296" t="s">
        <v>1935</v>
      </c>
      <c r="R578" s="296" t="s">
        <v>1933</v>
      </c>
      <c r="S578" s="50"/>
      <c r="T578" s="50"/>
      <c r="U578" s="50"/>
      <c r="V578" s="50"/>
      <c r="W578" s="50"/>
      <c r="X578" s="50"/>
    </row>
    <row r="579" spans="1:24" hidden="1" x14ac:dyDescent="0.3">
      <c r="A579" s="272">
        <v>1222</v>
      </c>
      <c r="B579" s="535">
        <v>42835</v>
      </c>
      <c r="C579" s="284" t="s">
        <v>591</v>
      </c>
      <c r="D579" s="273" t="s">
        <v>1093</v>
      </c>
      <c r="E579" s="286" t="s">
        <v>398</v>
      </c>
      <c r="F579" s="273" t="s">
        <v>778</v>
      </c>
      <c r="G579" s="288" t="s">
        <v>764</v>
      </c>
      <c r="H579" s="273" t="s">
        <v>793</v>
      </c>
      <c r="I579" s="290" t="s">
        <v>1064</v>
      </c>
      <c r="J579" s="274">
        <v>23</v>
      </c>
      <c r="K579" s="292">
        <v>300</v>
      </c>
      <c r="L579" s="274">
        <v>6900</v>
      </c>
      <c r="M579" s="294">
        <v>0.05</v>
      </c>
      <c r="N579" s="275">
        <v>6555</v>
      </c>
      <c r="O579" s="288" t="s">
        <v>761</v>
      </c>
      <c r="P579" s="276" t="s">
        <v>760</v>
      </c>
      <c r="Q579" s="296" t="s">
        <v>1932</v>
      </c>
      <c r="R579" s="296" t="s">
        <v>1933</v>
      </c>
      <c r="S579" s="50"/>
      <c r="T579" s="50"/>
      <c r="U579" s="50"/>
      <c r="V579" s="50"/>
      <c r="W579" s="50"/>
      <c r="X579" s="50"/>
    </row>
    <row r="580" spans="1:24" hidden="1" x14ac:dyDescent="0.3">
      <c r="A580" s="272">
        <v>1250</v>
      </c>
      <c r="B580" s="535">
        <v>42839</v>
      </c>
      <c r="C580" s="284" t="s">
        <v>591</v>
      </c>
      <c r="D580" s="273" t="s">
        <v>954</v>
      </c>
      <c r="E580" s="286" t="s">
        <v>405</v>
      </c>
      <c r="F580" s="273" t="s">
        <v>790</v>
      </c>
      <c r="G580" s="288" t="s">
        <v>764</v>
      </c>
      <c r="H580" s="273" t="s">
        <v>921</v>
      </c>
      <c r="I580" s="290" t="s">
        <v>988</v>
      </c>
      <c r="J580" s="274">
        <v>23</v>
      </c>
      <c r="K580" s="292">
        <v>300</v>
      </c>
      <c r="L580" s="274">
        <v>6900</v>
      </c>
      <c r="M580" s="294">
        <v>0.02</v>
      </c>
      <c r="N580" s="275">
        <v>6762</v>
      </c>
      <c r="O580" s="288" t="s">
        <v>788</v>
      </c>
      <c r="P580" s="276" t="s">
        <v>760</v>
      </c>
      <c r="Q580" s="296" t="s">
        <v>1936</v>
      </c>
      <c r="R580" s="296" t="s">
        <v>1937</v>
      </c>
      <c r="S580" s="50"/>
      <c r="T580" s="50"/>
      <c r="U580" s="50"/>
      <c r="V580" s="50"/>
      <c r="W580" s="50"/>
      <c r="X580" s="50"/>
    </row>
    <row r="581" spans="1:24" hidden="1" x14ac:dyDescent="0.3">
      <c r="A581" s="272">
        <v>1511</v>
      </c>
      <c r="B581" s="535">
        <v>42884</v>
      </c>
      <c r="C581" s="284" t="s">
        <v>586</v>
      </c>
      <c r="D581" s="273" t="s">
        <v>1452</v>
      </c>
      <c r="E581" s="286" t="s">
        <v>395</v>
      </c>
      <c r="F581" s="273" t="s">
        <v>812</v>
      </c>
      <c r="G581" s="288" t="s">
        <v>764</v>
      </c>
      <c r="H581" s="273" t="s">
        <v>800</v>
      </c>
      <c r="I581" s="290" t="s">
        <v>1167</v>
      </c>
      <c r="J581" s="274">
        <v>23</v>
      </c>
      <c r="K581" s="292">
        <v>300</v>
      </c>
      <c r="L581" s="274">
        <v>6900</v>
      </c>
      <c r="M581" s="294">
        <v>0.09</v>
      </c>
      <c r="N581" s="275">
        <v>6279</v>
      </c>
      <c r="O581" s="288" t="s">
        <v>775</v>
      </c>
      <c r="P581" s="276" t="s">
        <v>827</v>
      </c>
      <c r="Q581" s="296" t="s">
        <v>1935</v>
      </c>
      <c r="R581" s="296" t="s">
        <v>1933</v>
      </c>
      <c r="S581" s="50"/>
      <c r="T581" s="50"/>
      <c r="U581" s="50"/>
      <c r="V581" s="50"/>
      <c r="W581" s="50"/>
      <c r="X581" s="50"/>
    </row>
    <row r="582" spans="1:24" hidden="1" x14ac:dyDescent="0.3">
      <c r="A582" s="272">
        <v>1585</v>
      </c>
      <c r="B582" s="535">
        <v>42898</v>
      </c>
      <c r="C582" s="284" t="s">
        <v>592</v>
      </c>
      <c r="D582" s="273" t="s">
        <v>1366</v>
      </c>
      <c r="E582" s="286" t="s">
        <v>522</v>
      </c>
      <c r="F582" s="273" t="s">
        <v>812</v>
      </c>
      <c r="G582" s="288" t="s">
        <v>764</v>
      </c>
      <c r="H582" s="273" t="s">
        <v>800</v>
      </c>
      <c r="I582" s="290" t="s">
        <v>1365</v>
      </c>
      <c r="J582" s="274">
        <v>23</v>
      </c>
      <c r="K582" s="292">
        <v>300</v>
      </c>
      <c r="L582" s="274">
        <v>6900</v>
      </c>
      <c r="M582" s="294">
        <v>0</v>
      </c>
      <c r="N582" s="275">
        <v>6900</v>
      </c>
      <c r="O582" s="288" t="s">
        <v>834</v>
      </c>
      <c r="P582" s="276" t="s">
        <v>787</v>
      </c>
      <c r="Q582" s="296" t="s">
        <v>1932</v>
      </c>
      <c r="R582" s="296" t="s">
        <v>1933</v>
      </c>
      <c r="S582" s="50"/>
      <c r="T582" s="50"/>
      <c r="U582" s="50"/>
      <c r="V582" s="50"/>
      <c r="W582" s="50"/>
      <c r="X582" s="50"/>
    </row>
    <row r="583" spans="1:24" hidden="1" x14ac:dyDescent="0.3">
      <c r="A583" s="272">
        <v>1015</v>
      </c>
      <c r="B583" s="535">
        <v>42798</v>
      </c>
      <c r="C583" s="284" t="s">
        <v>590</v>
      </c>
      <c r="D583" s="273" t="s">
        <v>1880</v>
      </c>
      <c r="E583" s="286" t="s">
        <v>522</v>
      </c>
      <c r="F583" s="273" t="s">
        <v>778</v>
      </c>
      <c r="G583" s="288" t="s">
        <v>764</v>
      </c>
      <c r="H583" s="273" t="s">
        <v>793</v>
      </c>
      <c r="I583" s="290" t="s">
        <v>895</v>
      </c>
      <c r="J583" s="274">
        <v>3</v>
      </c>
      <c r="K583" s="292">
        <v>2280</v>
      </c>
      <c r="L583" s="274">
        <v>6840</v>
      </c>
      <c r="M583" s="294">
        <v>0.06</v>
      </c>
      <c r="N583" s="275">
        <v>6429.6</v>
      </c>
      <c r="O583" s="288" t="s">
        <v>761</v>
      </c>
      <c r="P583" s="276" t="s">
        <v>760</v>
      </c>
      <c r="Q583" s="296" t="s">
        <v>1932</v>
      </c>
      <c r="R583" s="296" t="s">
        <v>1933</v>
      </c>
      <c r="S583" s="50"/>
      <c r="T583" s="50"/>
      <c r="U583" s="50"/>
      <c r="V583" s="50"/>
      <c r="W583" s="50"/>
      <c r="X583" s="50"/>
    </row>
    <row r="584" spans="1:24" hidden="1" x14ac:dyDescent="0.3">
      <c r="A584" s="272">
        <v>1102</v>
      </c>
      <c r="B584" s="535">
        <v>42812</v>
      </c>
      <c r="C584" s="284" t="s">
        <v>590</v>
      </c>
      <c r="D584" s="273" t="s">
        <v>1108</v>
      </c>
      <c r="E584" s="286" t="s">
        <v>522</v>
      </c>
      <c r="F584" s="273" t="s">
        <v>765</v>
      </c>
      <c r="G584" s="288" t="s">
        <v>764</v>
      </c>
      <c r="H584" s="273" t="s">
        <v>763</v>
      </c>
      <c r="I584" s="290" t="s">
        <v>1824</v>
      </c>
      <c r="J584" s="274">
        <v>19</v>
      </c>
      <c r="K584" s="292">
        <v>360</v>
      </c>
      <c r="L584" s="274">
        <v>6840</v>
      </c>
      <c r="M584" s="294">
        <v>0.01</v>
      </c>
      <c r="N584" s="275">
        <v>6771.6</v>
      </c>
      <c r="O584" s="288" t="s">
        <v>782</v>
      </c>
      <c r="P584" s="276" t="s">
        <v>760</v>
      </c>
      <c r="Q584" s="296" t="s">
        <v>1932</v>
      </c>
      <c r="R584" s="296" t="s">
        <v>1937</v>
      </c>
      <c r="S584" s="50"/>
      <c r="T584" s="50"/>
      <c r="U584" s="50"/>
      <c r="V584" s="50"/>
      <c r="W584" s="50"/>
      <c r="X584" s="50"/>
    </row>
    <row r="585" spans="1:24" hidden="1" x14ac:dyDescent="0.3">
      <c r="A585" s="272">
        <v>1612</v>
      </c>
      <c r="B585" s="535">
        <v>42901</v>
      </c>
      <c r="C585" s="284" t="s">
        <v>592</v>
      </c>
      <c r="D585" s="273" t="s">
        <v>1329</v>
      </c>
      <c r="E585" s="286" t="s">
        <v>405</v>
      </c>
      <c r="F585" s="273" t="s">
        <v>778</v>
      </c>
      <c r="G585" s="288" t="s">
        <v>764</v>
      </c>
      <c r="H585" s="273" t="s">
        <v>800</v>
      </c>
      <c r="I585" s="290" t="s">
        <v>1330</v>
      </c>
      <c r="J585" s="274">
        <v>19</v>
      </c>
      <c r="K585" s="292">
        <v>360</v>
      </c>
      <c r="L585" s="274">
        <v>6840</v>
      </c>
      <c r="M585" s="294">
        <v>0.08</v>
      </c>
      <c r="N585" s="275">
        <v>6292.8</v>
      </c>
      <c r="O585" s="288" t="s">
        <v>761</v>
      </c>
      <c r="P585" s="276" t="s">
        <v>760</v>
      </c>
      <c r="Q585" s="296" t="s">
        <v>1932</v>
      </c>
      <c r="R585" s="296" t="s">
        <v>1933</v>
      </c>
      <c r="S585" s="50"/>
      <c r="T585" s="50"/>
      <c r="U585" s="50"/>
      <c r="V585" s="50"/>
      <c r="W585" s="50"/>
      <c r="X585" s="50"/>
    </row>
    <row r="586" spans="1:24" hidden="1" x14ac:dyDescent="0.3">
      <c r="A586" s="272">
        <v>1258</v>
      </c>
      <c r="B586" s="535">
        <v>42840</v>
      </c>
      <c r="C586" s="284" t="s">
        <v>591</v>
      </c>
      <c r="D586" s="273" t="s">
        <v>1693</v>
      </c>
      <c r="E586" s="286" t="s">
        <v>522</v>
      </c>
      <c r="F586" s="273" t="s">
        <v>778</v>
      </c>
      <c r="G586" s="288" t="s">
        <v>764</v>
      </c>
      <c r="H586" s="273" t="s">
        <v>995</v>
      </c>
      <c r="I586" s="290" t="s">
        <v>1694</v>
      </c>
      <c r="J586" s="274">
        <v>28</v>
      </c>
      <c r="K586" s="292">
        <v>240</v>
      </c>
      <c r="L586" s="274">
        <v>6720</v>
      </c>
      <c r="M586" s="294">
        <v>0</v>
      </c>
      <c r="N586" s="275">
        <v>6720</v>
      </c>
      <c r="O586" s="288" t="s">
        <v>761</v>
      </c>
      <c r="P586" s="276" t="s">
        <v>827</v>
      </c>
      <c r="Q586" s="296" t="s">
        <v>1932</v>
      </c>
      <c r="R586" s="296" t="s">
        <v>1933</v>
      </c>
      <c r="S586" s="50"/>
      <c r="T586" s="50"/>
      <c r="U586" s="50"/>
      <c r="V586" s="50"/>
      <c r="W586" s="50"/>
      <c r="X586" s="50"/>
    </row>
    <row r="587" spans="1:24" hidden="1" x14ac:dyDescent="0.3">
      <c r="A587" s="272">
        <v>1260</v>
      </c>
      <c r="B587" s="535">
        <v>42841</v>
      </c>
      <c r="C587" s="284" t="s">
        <v>591</v>
      </c>
      <c r="D587" s="273" t="s">
        <v>1133</v>
      </c>
      <c r="E587" s="286" t="s">
        <v>522</v>
      </c>
      <c r="F587" s="273" t="s">
        <v>778</v>
      </c>
      <c r="G587" s="288" t="s">
        <v>764</v>
      </c>
      <c r="H587" s="273" t="s">
        <v>921</v>
      </c>
      <c r="I587" s="290" t="s">
        <v>1691</v>
      </c>
      <c r="J587" s="274">
        <v>37</v>
      </c>
      <c r="K587" s="292">
        <v>180</v>
      </c>
      <c r="L587" s="274">
        <v>6660</v>
      </c>
      <c r="M587" s="294">
        <v>0</v>
      </c>
      <c r="N587" s="275">
        <v>6660</v>
      </c>
      <c r="O587" s="288" t="s">
        <v>782</v>
      </c>
      <c r="P587" s="276" t="s">
        <v>760</v>
      </c>
      <c r="Q587" s="296" t="s">
        <v>1932</v>
      </c>
      <c r="R587" s="296" t="s">
        <v>1933</v>
      </c>
      <c r="S587" s="50"/>
      <c r="T587" s="50"/>
      <c r="U587" s="50"/>
      <c r="V587" s="50"/>
      <c r="W587" s="50"/>
      <c r="X587" s="50"/>
    </row>
    <row r="588" spans="1:24" hidden="1" x14ac:dyDescent="0.3">
      <c r="A588" s="272">
        <v>1890</v>
      </c>
      <c r="B588" s="535">
        <v>42943</v>
      </c>
      <c r="C588" s="284" t="s">
        <v>593</v>
      </c>
      <c r="D588" s="273" t="s">
        <v>971</v>
      </c>
      <c r="E588" s="286" t="s">
        <v>395</v>
      </c>
      <c r="F588" s="273" t="s">
        <v>765</v>
      </c>
      <c r="G588" s="288" t="s">
        <v>764</v>
      </c>
      <c r="H588" s="273" t="s">
        <v>763</v>
      </c>
      <c r="I588" s="290" t="s">
        <v>970</v>
      </c>
      <c r="J588" s="274">
        <v>37</v>
      </c>
      <c r="K588" s="292">
        <v>180</v>
      </c>
      <c r="L588" s="274">
        <v>6660</v>
      </c>
      <c r="M588" s="294">
        <v>0.06</v>
      </c>
      <c r="N588" s="275">
        <v>6260.4</v>
      </c>
      <c r="O588" s="288" t="s">
        <v>834</v>
      </c>
      <c r="P588" s="276" t="s">
        <v>841</v>
      </c>
      <c r="Q588" s="296" t="s">
        <v>1932</v>
      </c>
      <c r="R588" s="296" t="s">
        <v>1937</v>
      </c>
      <c r="S588" s="50"/>
      <c r="T588" s="50"/>
      <c r="U588" s="50"/>
      <c r="V588" s="50"/>
      <c r="W588" s="50"/>
      <c r="X588" s="50"/>
    </row>
    <row r="589" spans="1:24" hidden="1" x14ac:dyDescent="0.3">
      <c r="A589" s="272">
        <v>1516</v>
      </c>
      <c r="B589" s="535">
        <v>42885</v>
      </c>
      <c r="C589" s="284" t="s">
        <v>586</v>
      </c>
      <c r="D589" s="273" t="s">
        <v>1444</v>
      </c>
      <c r="E589" s="286" t="s">
        <v>522</v>
      </c>
      <c r="F589" s="273" t="s">
        <v>778</v>
      </c>
      <c r="G589" s="288" t="s">
        <v>764</v>
      </c>
      <c r="H589" s="273" t="s">
        <v>763</v>
      </c>
      <c r="I589" s="290" t="s">
        <v>1443</v>
      </c>
      <c r="J589" s="274">
        <v>27</v>
      </c>
      <c r="K589" s="292">
        <v>240</v>
      </c>
      <c r="L589" s="274">
        <v>6480</v>
      </c>
      <c r="M589" s="294">
        <v>0.06</v>
      </c>
      <c r="N589" s="275">
        <v>6091.2</v>
      </c>
      <c r="O589" s="288" t="s">
        <v>782</v>
      </c>
      <c r="P589" s="276" t="s">
        <v>787</v>
      </c>
      <c r="Q589" s="296" t="s">
        <v>1932</v>
      </c>
      <c r="R589" s="296" t="s">
        <v>1933</v>
      </c>
      <c r="S589" s="50"/>
      <c r="T589" s="50"/>
      <c r="U589" s="50"/>
      <c r="V589" s="50"/>
      <c r="W589" s="50"/>
      <c r="X589" s="50"/>
    </row>
    <row r="590" spans="1:24" hidden="1" x14ac:dyDescent="0.3">
      <c r="A590" s="272">
        <v>1526</v>
      </c>
      <c r="B590" s="535">
        <v>42887</v>
      </c>
      <c r="C590" s="284" t="s">
        <v>592</v>
      </c>
      <c r="D590" s="273" t="s">
        <v>1159</v>
      </c>
      <c r="E590" s="286" t="s">
        <v>522</v>
      </c>
      <c r="F590" s="273" t="s">
        <v>778</v>
      </c>
      <c r="G590" s="288" t="s">
        <v>764</v>
      </c>
      <c r="H590" s="273" t="s">
        <v>763</v>
      </c>
      <c r="I590" s="290" t="s">
        <v>1433</v>
      </c>
      <c r="J590" s="274">
        <v>36</v>
      </c>
      <c r="K590" s="292">
        <v>180</v>
      </c>
      <c r="L590" s="274">
        <v>6480</v>
      </c>
      <c r="M590" s="294">
        <v>0.08</v>
      </c>
      <c r="N590" s="275">
        <v>5961.6</v>
      </c>
      <c r="O590" s="288" t="s">
        <v>761</v>
      </c>
      <c r="P590" s="276" t="s">
        <v>760</v>
      </c>
      <c r="Q590" s="296" t="s">
        <v>1932</v>
      </c>
      <c r="R590" s="296" t="s">
        <v>1933</v>
      </c>
      <c r="S590" s="50"/>
      <c r="T590" s="50"/>
      <c r="U590" s="50"/>
      <c r="V590" s="50"/>
      <c r="W590" s="50"/>
      <c r="X590" s="50"/>
    </row>
    <row r="591" spans="1:24" hidden="1" x14ac:dyDescent="0.3">
      <c r="A591" s="272">
        <v>1616</v>
      </c>
      <c r="B591" s="535">
        <v>42901</v>
      </c>
      <c r="C591" s="284" t="s">
        <v>592</v>
      </c>
      <c r="D591" s="273" t="s">
        <v>1326</v>
      </c>
      <c r="E591" s="286" t="s">
        <v>398</v>
      </c>
      <c r="F591" s="273" t="s">
        <v>778</v>
      </c>
      <c r="G591" s="288" t="s">
        <v>764</v>
      </c>
      <c r="H591" s="273" t="s">
        <v>763</v>
      </c>
      <c r="I591" s="290" t="s">
        <v>1325</v>
      </c>
      <c r="J591" s="274">
        <v>9</v>
      </c>
      <c r="K591" s="292">
        <v>720</v>
      </c>
      <c r="L591" s="274">
        <v>6480</v>
      </c>
      <c r="M591" s="294">
        <v>0.02</v>
      </c>
      <c r="N591" s="275">
        <v>6350.4</v>
      </c>
      <c r="O591" s="288" t="s">
        <v>788</v>
      </c>
      <c r="P591" s="276" t="s">
        <v>798</v>
      </c>
      <c r="Q591" s="296" t="s">
        <v>1936</v>
      </c>
      <c r="R591" s="296" t="s">
        <v>1933</v>
      </c>
      <c r="S591" s="50"/>
      <c r="T591" s="50"/>
      <c r="U591" s="50"/>
      <c r="V591" s="50"/>
      <c r="W591" s="50"/>
      <c r="X591" s="50"/>
    </row>
    <row r="592" spans="1:24" x14ac:dyDescent="0.3">
      <c r="A592" s="272">
        <v>1858</v>
      </c>
      <c r="B592" s="535">
        <v>42939</v>
      </c>
      <c r="C592" s="284" t="s">
        <v>593</v>
      </c>
      <c r="D592" s="273" t="s">
        <v>1015</v>
      </c>
      <c r="E592" s="286" t="s">
        <v>398</v>
      </c>
      <c r="F592" s="273" t="s">
        <v>790</v>
      </c>
      <c r="G592" s="288" t="s">
        <v>764</v>
      </c>
      <c r="H592" s="273" t="s">
        <v>921</v>
      </c>
      <c r="I592" s="290" t="s">
        <v>1014</v>
      </c>
      <c r="J592" s="274">
        <v>27</v>
      </c>
      <c r="K592" s="292">
        <v>240</v>
      </c>
      <c r="L592" s="274">
        <v>6480</v>
      </c>
      <c r="M592" s="294">
        <v>0.04</v>
      </c>
      <c r="N592" s="275">
        <v>6220.8</v>
      </c>
      <c r="O592" s="288" t="s">
        <v>788</v>
      </c>
      <c r="P592" s="276" t="s">
        <v>760</v>
      </c>
      <c r="Q592" s="296" t="s">
        <v>1936</v>
      </c>
      <c r="R592" s="296" t="s">
        <v>1937</v>
      </c>
      <c r="S592" s="50"/>
      <c r="T592" s="50"/>
      <c r="U592" s="50"/>
      <c r="V592" s="50"/>
      <c r="W592" s="50"/>
      <c r="X592" s="50"/>
    </row>
    <row r="593" spans="1:24" hidden="1" x14ac:dyDescent="0.3">
      <c r="A593" s="272">
        <v>1924</v>
      </c>
      <c r="B593" s="535">
        <v>42948</v>
      </c>
      <c r="C593" s="284" t="s">
        <v>594</v>
      </c>
      <c r="D593" s="273" t="s">
        <v>918</v>
      </c>
      <c r="E593" s="286" t="s">
        <v>395</v>
      </c>
      <c r="F593" s="273" t="s">
        <v>790</v>
      </c>
      <c r="G593" s="288" t="s">
        <v>764</v>
      </c>
      <c r="H593" s="273" t="s">
        <v>793</v>
      </c>
      <c r="I593" s="290" t="s">
        <v>917</v>
      </c>
      <c r="J593" s="274">
        <v>3</v>
      </c>
      <c r="K593" s="292">
        <v>2160</v>
      </c>
      <c r="L593" s="274">
        <v>6480</v>
      </c>
      <c r="M593" s="294">
        <v>0</v>
      </c>
      <c r="N593" s="275">
        <v>6480</v>
      </c>
      <c r="O593" s="288" t="s">
        <v>788</v>
      </c>
      <c r="P593" s="276" t="s">
        <v>760</v>
      </c>
      <c r="Q593" s="296" t="s">
        <v>1936</v>
      </c>
      <c r="R593" s="296" t="s">
        <v>1937</v>
      </c>
      <c r="S593" s="50"/>
      <c r="T593" s="50"/>
      <c r="U593" s="50"/>
      <c r="V593" s="50"/>
      <c r="W593" s="50"/>
      <c r="X593" s="50"/>
    </row>
    <row r="594" spans="1:24" hidden="1" x14ac:dyDescent="0.3">
      <c r="A594" s="272">
        <v>1329</v>
      </c>
      <c r="B594" s="535">
        <v>42856</v>
      </c>
      <c r="C594" s="284" t="s">
        <v>586</v>
      </c>
      <c r="D594" s="273" t="s">
        <v>1261</v>
      </c>
      <c r="E594" s="286" t="s">
        <v>398</v>
      </c>
      <c r="F594" s="273" t="s">
        <v>778</v>
      </c>
      <c r="G594" s="288" t="s">
        <v>764</v>
      </c>
      <c r="H594" s="273" t="s">
        <v>818</v>
      </c>
      <c r="I594" s="290" t="s">
        <v>1631</v>
      </c>
      <c r="J594" s="274">
        <v>7</v>
      </c>
      <c r="K594" s="292">
        <v>900</v>
      </c>
      <c r="L594" s="274">
        <v>6300</v>
      </c>
      <c r="M594" s="294">
        <v>7.0000000000000007E-2</v>
      </c>
      <c r="N594" s="275">
        <v>5859</v>
      </c>
      <c r="O594" s="288" t="s">
        <v>775</v>
      </c>
      <c r="P594" s="276" t="s">
        <v>760</v>
      </c>
      <c r="Q594" s="296" t="s">
        <v>1935</v>
      </c>
      <c r="R594" s="296" t="s">
        <v>1933</v>
      </c>
      <c r="S594" s="50"/>
      <c r="T594" s="50"/>
      <c r="U594" s="50"/>
      <c r="V594" s="50"/>
      <c r="W594" s="50"/>
      <c r="X594" s="50"/>
    </row>
    <row r="595" spans="1:24" hidden="1" x14ac:dyDescent="0.3">
      <c r="A595" s="272">
        <v>1541</v>
      </c>
      <c r="B595" s="535">
        <v>42891</v>
      </c>
      <c r="C595" s="284" t="s">
        <v>592</v>
      </c>
      <c r="D595" s="273" t="s">
        <v>1415</v>
      </c>
      <c r="E595" s="286" t="s">
        <v>395</v>
      </c>
      <c r="F595" s="273" t="s">
        <v>778</v>
      </c>
      <c r="G595" s="288" t="s">
        <v>764</v>
      </c>
      <c r="H595" s="273" t="s">
        <v>805</v>
      </c>
      <c r="I595" s="290" t="s">
        <v>804</v>
      </c>
      <c r="J595" s="274">
        <v>26</v>
      </c>
      <c r="K595" s="292">
        <v>240</v>
      </c>
      <c r="L595" s="274">
        <v>6240</v>
      </c>
      <c r="M595" s="294">
        <v>0.08</v>
      </c>
      <c r="N595" s="275">
        <v>5740.8</v>
      </c>
      <c r="O595" s="288" t="s">
        <v>761</v>
      </c>
      <c r="P595" s="276" t="s">
        <v>760</v>
      </c>
      <c r="Q595" s="296" t="s">
        <v>1932</v>
      </c>
      <c r="R595" s="296" t="s">
        <v>1933</v>
      </c>
      <c r="S595" s="50"/>
      <c r="T595" s="50"/>
      <c r="U595" s="50"/>
      <c r="V595" s="50"/>
      <c r="W595" s="50"/>
      <c r="X595" s="50"/>
    </row>
    <row r="596" spans="1:24" hidden="1" x14ac:dyDescent="0.3">
      <c r="A596" s="272">
        <v>1161</v>
      </c>
      <c r="B596" s="535">
        <v>42824</v>
      </c>
      <c r="C596" s="284" t="s">
        <v>590</v>
      </c>
      <c r="D596" s="273" t="s">
        <v>1779</v>
      </c>
      <c r="E596" s="286" t="s">
        <v>405</v>
      </c>
      <c r="F596" s="273" t="s">
        <v>778</v>
      </c>
      <c r="G596" s="288" t="s">
        <v>764</v>
      </c>
      <c r="H596" s="273" t="s">
        <v>800</v>
      </c>
      <c r="I596" s="290" t="s">
        <v>1780</v>
      </c>
      <c r="J596" s="274">
        <v>17</v>
      </c>
      <c r="K596" s="292">
        <v>360</v>
      </c>
      <c r="L596" s="274">
        <v>6120</v>
      </c>
      <c r="M596" s="294">
        <v>7.0000000000000007E-2</v>
      </c>
      <c r="N596" s="275">
        <v>5691.6</v>
      </c>
      <c r="O596" s="288" t="s">
        <v>788</v>
      </c>
      <c r="P596" s="276" t="s">
        <v>760</v>
      </c>
      <c r="Q596" s="296" t="s">
        <v>1936</v>
      </c>
      <c r="R596" s="296" t="s">
        <v>1933</v>
      </c>
      <c r="S596" s="50"/>
      <c r="T596" s="50"/>
      <c r="U596" s="50"/>
      <c r="V596" s="50"/>
      <c r="W596" s="50"/>
      <c r="X596" s="50"/>
    </row>
    <row r="597" spans="1:24" hidden="1" x14ac:dyDescent="0.3">
      <c r="A597" s="272">
        <v>1146</v>
      </c>
      <c r="B597" s="535">
        <v>42820</v>
      </c>
      <c r="C597" s="284" t="s">
        <v>590</v>
      </c>
      <c r="D597" s="273" t="s">
        <v>1795</v>
      </c>
      <c r="E597" s="286" t="s">
        <v>522</v>
      </c>
      <c r="F597" s="273" t="s">
        <v>812</v>
      </c>
      <c r="G597" s="288" t="s">
        <v>764</v>
      </c>
      <c r="H597" s="273" t="s">
        <v>793</v>
      </c>
      <c r="I597" s="290" t="s">
        <v>1794</v>
      </c>
      <c r="J597" s="274">
        <v>5</v>
      </c>
      <c r="K597" s="292">
        <v>1200</v>
      </c>
      <c r="L597" s="274">
        <v>6000</v>
      </c>
      <c r="M597" s="294">
        <v>0.05</v>
      </c>
      <c r="N597" s="275">
        <v>5700</v>
      </c>
      <c r="O597" s="288" t="s">
        <v>775</v>
      </c>
      <c r="P597" s="276" t="s">
        <v>767</v>
      </c>
      <c r="Q597" s="296" t="s">
        <v>1935</v>
      </c>
      <c r="R597" s="296" t="s">
        <v>1933</v>
      </c>
      <c r="S597" s="50"/>
      <c r="T597" s="50"/>
      <c r="U597" s="50"/>
      <c r="V597" s="50"/>
      <c r="W597" s="50"/>
      <c r="X597" s="50"/>
    </row>
    <row r="598" spans="1:24" hidden="1" x14ac:dyDescent="0.3">
      <c r="A598" s="272">
        <v>1871</v>
      </c>
      <c r="B598" s="535">
        <v>42941</v>
      </c>
      <c r="C598" s="284" t="s">
        <v>593</v>
      </c>
      <c r="D598" s="273" t="s">
        <v>855</v>
      </c>
      <c r="E598" s="286" t="s">
        <v>522</v>
      </c>
      <c r="F598" s="273" t="s">
        <v>790</v>
      </c>
      <c r="G598" s="288" t="s">
        <v>764</v>
      </c>
      <c r="H598" s="273" t="s">
        <v>995</v>
      </c>
      <c r="I598" s="290" t="s">
        <v>994</v>
      </c>
      <c r="J598" s="274">
        <v>50</v>
      </c>
      <c r="K598" s="292">
        <v>120</v>
      </c>
      <c r="L598" s="274">
        <v>6000</v>
      </c>
      <c r="M598" s="294">
        <v>0.08</v>
      </c>
      <c r="N598" s="275">
        <v>5520</v>
      </c>
      <c r="O598" s="288" t="s">
        <v>775</v>
      </c>
      <c r="P598" s="276" t="s">
        <v>767</v>
      </c>
      <c r="Q598" s="296" t="s">
        <v>1935</v>
      </c>
      <c r="R598" s="296" t="s">
        <v>1937</v>
      </c>
      <c r="S598" s="50"/>
      <c r="T598" s="50"/>
      <c r="U598" s="50"/>
      <c r="V598" s="50"/>
      <c r="W598" s="50"/>
      <c r="X598" s="50"/>
    </row>
    <row r="599" spans="1:24" hidden="1" x14ac:dyDescent="0.3">
      <c r="A599" s="272">
        <v>1901</v>
      </c>
      <c r="B599" s="535">
        <v>42945</v>
      </c>
      <c r="C599" s="284" t="s">
        <v>593</v>
      </c>
      <c r="D599" s="273" t="s">
        <v>954</v>
      </c>
      <c r="E599" s="286" t="s">
        <v>395</v>
      </c>
      <c r="F599" s="273" t="s">
        <v>790</v>
      </c>
      <c r="G599" s="288" t="s">
        <v>764</v>
      </c>
      <c r="H599" s="273" t="s">
        <v>763</v>
      </c>
      <c r="I599" s="290" t="s">
        <v>953</v>
      </c>
      <c r="J599" s="274">
        <v>50</v>
      </c>
      <c r="K599" s="292">
        <v>120</v>
      </c>
      <c r="L599" s="274">
        <v>6000</v>
      </c>
      <c r="M599" s="294">
        <v>0.09</v>
      </c>
      <c r="N599" s="275">
        <v>5460</v>
      </c>
      <c r="O599" s="288" t="s">
        <v>834</v>
      </c>
      <c r="P599" s="276" t="s">
        <v>767</v>
      </c>
      <c r="Q599" s="296" t="s">
        <v>1932</v>
      </c>
      <c r="R599" s="296" t="s">
        <v>1937</v>
      </c>
      <c r="S599" s="50"/>
      <c r="T599" s="50"/>
      <c r="U599" s="50"/>
      <c r="V599" s="50"/>
      <c r="W599" s="50"/>
      <c r="X599" s="50"/>
    </row>
    <row r="600" spans="1:24" hidden="1" x14ac:dyDescent="0.3">
      <c r="A600" s="272">
        <v>1577</v>
      </c>
      <c r="B600" s="535">
        <v>42897</v>
      </c>
      <c r="C600" s="284" t="s">
        <v>592</v>
      </c>
      <c r="D600" s="273" t="s">
        <v>1338</v>
      </c>
      <c r="E600" s="286" t="s">
        <v>522</v>
      </c>
      <c r="F600" s="273" t="s">
        <v>790</v>
      </c>
      <c r="G600" s="288" t="s">
        <v>764</v>
      </c>
      <c r="H600" s="273" t="s">
        <v>763</v>
      </c>
      <c r="I600" s="290" t="s">
        <v>1377</v>
      </c>
      <c r="J600" s="274">
        <v>33</v>
      </c>
      <c r="K600" s="292">
        <v>180</v>
      </c>
      <c r="L600" s="274">
        <v>5940</v>
      </c>
      <c r="M600" s="294">
        <v>0</v>
      </c>
      <c r="N600" s="275">
        <v>5940</v>
      </c>
      <c r="O600" s="288" t="s">
        <v>782</v>
      </c>
      <c r="P600" s="276" t="s">
        <v>774</v>
      </c>
      <c r="Q600" s="296" t="s">
        <v>1932</v>
      </c>
      <c r="R600" s="296" t="s">
        <v>1937</v>
      </c>
      <c r="S600" s="50"/>
      <c r="T600" s="50"/>
      <c r="U600" s="50"/>
      <c r="V600" s="50"/>
      <c r="W600" s="50"/>
      <c r="X600" s="50"/>
    </row>
    <row r="601" spans="1:24" hidden="1" x14ac:dyDescent="0.3">
      <c r="A601" s="272">
        <v>1417</v>
      </c>
      <c r="B601" s="535">
        <v>42870</v>
      </c>
      <c r="C601" s="284" t="s">
        <v>586</v>
      </c>
      <c r="D601" s="273" t="s">
        <v>829</v>
      </c>
      <c r="E601" s="286" t="s">
        <v>522</v>
      </c>
      <c r="F601" s="273" t="s">
        <v>765</v>
      </c>
      <c r="G601" s="288" t="s">
        <v>764</v>
      </c>
      <c r="H601" s="273" t="s">
        <v>995</v>
      </c>
      <c r="I601" s="290" t="s">
        <v>1543</v>
      </c>
      <c r="J601" s="274">
        <v>32</v>
      </c>
      <c r="K601" s="292">
        <v>180</v>
      </c>
      <c r="L601" s="274">
        <v>5760</v>
      </c>
      <c r="M601" s="294">
        <v>0.01</v>
      </c>
      <c r="N601" s="275">
        <v>5702.4</v>
      </c>
      <c r="O601" s="288" t="s">
        <v>761</v>
      </c>
      <c r="P601" s="276" t="s">
        <v>760</v>
      </c>
      <c r="Q601" s="296" t="s">
        <v>1932</v>
      </c>
      <c r="R601" s="296" t="s">
        <v>1937</v>
      </c>
      <c r="S601" s="50"/>
      <c r="T601" s="50"/>
      <c r="U601" s="50"/>
      <c r="V601" s="50"/>
      <c r="W601" s="50"/>
      <c r="X601" s="50"/>
    </row>
    <row r="602" spans="1:24" hidden="1" x14ac:dyDescent="0.3">
      <c r="A602" s="272">
        <v>1733</v>
      </c>
      <c r="B602" s="535">
        <v>42921</v>
      </c>
      <c r="C602" s="284" t="s">
        <v>593</v>
      </c>
      <c r="D602" s="273" t="s">
        <v>1184</v>
      </c>
      <c r="E602" s="286" t="s">
        <v>395</v>
      </c>
      <c r="F602" s="273" t="s">
        <v>790</v>
      </c>
      <c r="G602" s="288" t="s">
        <v>764</v>
      </c>
      <c r="H602" s="273" t="s">
        <v>811</v>
      </c>
      <c r="I602" s="290" t="s">
        <v>1183</v>
      </c>
      <c r="J602" s="274">
        <v>16</v>
      </c>
      <c r="K602" s="292">
        <v>360</v>
      </c>
      <c r="L602" s="274">
        <v>5760</v>
      </c>
      <c r="M602" s="294">
        <v>0.03</v>
      </c>
      <c r="N602" s="275">
        <v>5587.2</v>
      </c>
      <c r="O602" s="288" t="s">
        <v>761</v>
      </c>
      <c r="P602" s="276" t="s">
        <v>760</v>
      </c>
      <c r="Q602" s="296" t="s">
        <v>1932</v>
      </c>
      <c r="R602" s="296" t="s">
        <v>1937</v>
      </c>
      <c r="S602" s="50"/>
      <c r="T602" s="50"/>
      <c r="U602" s="50"/>
      <c r="V602" s="50"/>
      <c r="W602" s="50"/>
      <c r="X602" s="50"/>
    </row>
    <row r="603" spans="1:24" hidden="1" x14ac:dyDescent="0.3">
      <c r="A603" s="272">
        <v>1780</v>
      </c>
      <c r="B603" s="535">
        <v>42927</v>
      </c>
      <c r="C603" s="284" t="s">
        <v>593</v>
      </c>
      <c r="D603" s="273" t="s">
        <v>1128</v>
      </c>
      <c r="E603" s="286" t="s">
        <v>398</v>
      </c>
      <c r="F603" s="273" t="s">
        <v>790</v>
      </c>
      <c r="G603" s="288" t="s">
        <v>764</v>
      </c>
      <c r="H603" s="273" t="s">
        <v>800</v>
      </c>
      <c r="I603" s="290" t="s">
        <v>1105</v>
      </c>
      <c r="J603" s="274">
        <v>12</v>
      </c>
      <c r="K603" s="292">
        <v>480</v>
      </c>
      <c r="L603" s="274">
        <v>5760</v>
      </c>
      <c r="M603" s="294">
        <v>0.04</v>
      </c>
      <c r="N603" s="275">
        <v>5529.6</v>
      </c>
      <c r="O603" s="288" t="s">
        <v>775</v>
      </c>
      <c r="P603" s="276" t="s">
        <v>841</v>
      </c>
      <c r="Q603" s="296" t="s">
        <v>1935</v>
      </c>
      <c r="R603" s="296" t="s">
        <v>1937</v>
      </c>
      <c r="S603" s="50"/>
      <c r="T603" s="50"/>
      <c r="U603" s="50"/>
      <c r="V603" s="50"/>
      <c r="W603" s="50"/>
      <c r="X603" s="50"/>
    </row>
    <row r="604" spans="1:24" hidden="1" x14ac:dyDescent="0.3">
      <c r="A604" s="272">
        <v>1401</v>
      </c>
      <c r="B604" s="535">
        <v>42867</v>
      </c>
      <c r="C604" s="284" t="s">
        <v>586</v>
      </c>
      <c r="D604" s="273" t="s">
        <v>807</v>
      </c>
      <c r="E604" s="286" t="s">
        <v>395</v>
      </c>
      <c r="F604" s="273" t="s">
        <v>778</v>
      </c>
      <c r="G604" s="288" t="s">
        <v>764</v>
      </c>
      <c r="H604" s="273" t="s">
        <v>800</v>
      </c>
      <c r="I604" s="290" t="s">
        <v>1307</v>
      </c>
      <c r="J604" s="274">
        <v>19</v>
      </c>
      <c r="K604" s="292">
        <v>300</v>
      </c>
      <c r="L604" s="274">
        <v>5700</v>
      </c>
      <c r="M604" s="294">
        <v>0.1</v>
      </c>
      <c r="N604" s="275">
        <v>5130</v>
      </c>
      <c r="O604" s="288" t="s">
        <v>775</v>
      </c>
      <c r="P604" s="276" t="s">
        <v>760</v>
      </c>
      <c r="Q604" s="296" t="s">
        <v>1935</v>
      </c>
      <c r="R604" s="296" t="s">
        <v>1933</v>
      </c>
      <c r="S604" s="50"/>
      <c r="T604" s="50"/>
      <c r="U604" s="50"/>
      <c r="V604" s="50"/>
      <c r="W604" s="50"/>
      <c r="X604" s="50"/>
    </row>
    <row r="605" spans="1:24" x14ac:dyDescent="0.3">
      <c r="A605" s="272">
        <v>1200</v>
      </c>
      <c r="B605" s="535">
        <v>42832</v>
      </c>
      <c r="C605" s="284" t="s">
        <v>591</v>
      </c>
      <c r="D605" s="273" t="s">
        <v>1741</v>
      </c>
      <c r="E605" s="286" t="s">
        <v>405</v>
      </c>
      <c r="F605" s="273" t="s">
        <v>778</v>
      </c>
      <c r="G605" s="288" t="s">
        <v>764</v>
      </c>
      <c r="H605" s="273" t="s">
        <v>995</v>
      </c>
      <c r="I605" s="290" t="s">
        <v>1019</v>
      </c>
      <c r="J605" s="274">
        <v>47</v>
      </c>
      <c r="K605" s="292">
        <v>120</v>
      </c>
      <c r="L605" s="274">
        <v>5640</v>
      </c>
      <c r="M605" s="294">
        <v>7.0000000000000007E-2</v>
      </c>
      <c r="N605" s="275">
        <v>5245.2</v>
      </c>
      <c r="O605" s="288" t="s">
        <v>788</v>
      </c>
      <c r="P605" s="276" t="s">
        <v>760</v>
      </c>
      <c r="Q605" s="296" t="s">
        <v>1936</v>
      </c>
      <c r="R605" s="296" t="s">
        <v>1933</v>
      </c>
      <c r="S605" s="50"/>
      <c r="T605" s="50"/>
      <c r="U605" s="50"/>
      <c r="V605" s="50"/>
      <c r="W605" s="50"/>
      <c r="X605" s="50"/>
    </row>
    <row r="606" spans="1:24" hidden="1" x14ac:dyDescent="0.3">
      <c r="A606" s="272">
        <v>1855</v>
      </c>
      <c r="B606" s="535">
        <v>42938</v>
      </c>
      <c r="C606" s="284" t="s">
        <v>593</v>
      </c>
      <c r="D606" s="273" t="s">
        <v>1020</v>
      </c>
      <c r="E606" s="286" t="s">
        <v>522</v>
      </c>
      <c r="F606" s="273" t="s">
        <v>778</v>
      </c>
      <c r="G606" s="288" t="s">
        <v>764</v>
      </c>
      <c r="H606" s="273" t="s">
        <v>995</v>
      </c>
      <c r="I606" s="290" t="s">
        <v>1019</v>
      </c>
      <c r="J606" s="274">
        <v>47</v>
      </c>
      <c r="K606" s="292">
        <v>120</v>
      </c>
      <c r="L606" s="274">
        <v>5640</v>
      </c>
      <c r="M606" s="294">
        <v>0</v>
      </c>
      <c r="N606" s="275">
        <v>5640</v>
      </c>
      <c r="O606" s="288" t="s">
        <v>834</v>
      </c>
      <c r="P606" s="276" t="s">
        <v>774</v>
      </c>
      <c r="Q606" s="296" t="s">
        <v>1932</v>
      </c>
      <c r="R606" s="296" t="s">
        <v>1933</v>
      </c>
      <c r="S606" s="50"/>
      <c r="T606" s="50"/>
      <c r="U606" s="50"/>
      <c r="V606" s="50"/>
      <c r="W606" s="50"/>
      <c r="X606" s="50"/>
    </row>
    <row r="607" spans="1:24" hidden="1" x14ac:dyDescent="0.3">
      <c r="A607" s="272">
        <v>1227</v>
      </c>
      <c r="B607" s="535">
        <v>42836</v>
      </c>
      <c r="C607" s="284" t="s">
        <v>591</v>
      </c>
      <c r="D607" s="273" t="s">
        <v>1717</v>
      </c>
      <c r="E607" s="286" t="s">
        <v>405</v>
      </c>
      <c r="F607" s="273" t="s">
        <v>778</v>
      </c>
      <c r="G607" s="288" t="s">
        <v>764</v>
      </c>
      <c r="H607" s="273" t="s">
        <v>800</v>
      </c>
      <c r="I607" s="290" t="s">
        <v>1718</v>
      </c>
      <c r="J607" s="274">
        <v>3</v>
      </c>
      <c r="K607" s="292">
        <v>1860</v>
      </c>
      <c r="L607" s="274">
        <v>5580</v>
      </c>
      <c r="M607" s="294">
        <v>0.02</v>
      </c>
      <c r="N607" s="275">
        <v>5468.4</v>
      </c>
      <c r="O607" s="288" t="s">
        <v>782</v>
      </c>
      <c r="P607" s="276" t="s">
        <v>787</v>
      </c>
      <c r="Q607" s="296" t="s">
        <v>1932</v>
      </c>
      <c r="R607" s="296" t="s">
        <v>1933</v>
      </c>
      <c r="S607" s="50"/>
      <c r="T607" s="50"/>
      <c r="U607" s="50"/>
      <c r="V607" s="50"/>
      <c r="W607" s="50"/>
      <c r="X607" s="50"/>
    </row>
    <row r="608" spans="1:24" hidden="1" x14ac:dyDescent="0.3">
      <c r="A608" s="272">
        <v>1568</v>
      </c>
      <c r="B608" s="535">
        <v>42896</v>
      </c>
      <c r="C608" s="284" t="s">
        <v>592</v>
      </c>
      <c r="D608" s="273" t="s">
        <v>1388</v>
      </c>
      <c r="E608" s="286" t="s">
        <v>398</v>
      </c>
      <c r="F608" s="273" t="s">
        <v>790</v>
      </c>
      <c r="G608" s="288" t="s">
        <v>764</v>
      </c>
      <c r="H608" s="273" t="s">
        <v>763</v>
      </c>
      <c r="I608" s="290" t="s">
        <v>1389</v>
      </c>
      <c r="J608" s="274">
        <v>31</v>
      </c>
      <c r="K608" s="292">
        <v>180</v>
      </c>
      <c r="L608" s="274">
        <v>5580</v>
      </c>
      <c r="M608" s="294">
        <v>0.04</v>
      </c>
      <c r="N608" s="275">
        <v>5356.8</v>
      </c>
      <c r="O608" s="288" t="s">
        <v>775</v>
      </c>
      <c r="P608" s="276" t="s">
        <v>760</v>
      </c>
      <c r="Q608" s="296" t="s">
        <v>1935</v>
      </c>
      <c r="R608" s="296" t="s">
        <v>1937</v>
      </c>
      <c r="S608" s="50"/>
      <c r="T608" s="50"/>
      <c r="U608" s="50"/>
      <c r="V608" s="50"/>
      <c r="W608" s="50"/>
      <c r="X608" s="50"/>
    </row>
    <row r="609" spans="1:24" hidden="1" x14ac:dyDescent="0.3">
      <c r="A609" s="272">
        <v>1753</v>
      </c>
      <c r="B609" s="535">
        <v>42923</v>
      </c>
      <c r="C609" s="284" t="s">
        <v>593</v>
      </c>
      <c r="D609" s="273" t="s">
        <v>779</v>
      </c>
      <c r="E609" s="286" t="s">
        <v>522</v>
      </c>
      <c r="F609" s="273" t="s">
        <v>778</v>
      </c>
      <c r="G609" s="288" t="s">
        <v>764</v>
      </c>
      <c r="H609" s="273" t="s">
        <v>763</v>
      </c>
      <c r="I609" s="290" t="s">
        <v>1161</v>
      </c>
      <c r="J609" s="274">
        <v>31</v>
      </c>
      <c r="K609" s="292">
        <v>180</v>
      </c>
      <c r="L609" s="274">
        <v>5580</v>
      </c>
      <c r="M609" s="294">
        <v>0.08</v>
      </c>
      <c r="N609" s="275">
        <v>5133.6000000000004</v>
      </c>
      <c r="O609" s="288" t="s">
        <v>761</v>
      </c>
      <c r="P609" s="276" t="s">
        <v>760</v>
      </c>
      <c r="Q609" s="296" t="s">
        <v>1932</v>
      </c>
      <c r="R609" s="296" t="s">
        <v>1933</v>
      </c>
      <c r="S609" s="50"/>
      <c r="T609" s="50"/>
      <c r="U609" s="50"/>
      <c r="V609" s="50"/>
      <c r="W609" s="50"/>
      <c r="X609" s="50"/>
    </row>
    <row r="610" spans="1:24" hidden="1" x14ac:dyDescent="0.3">
      <c r="A610" s="272">
        <v>1415</v>
      </c>
      <c r="B610" s="535">
        <v>42870</v>
      </c>
      <c r="C610" s="284" t="s">
        <v>586</v>
      </c>
      <c r="D610" s="273" t="s">
        <v>840</v>
      </c>
      <c r="E610" s="286" t="s">
        <v>522</v>
      </c>
      <c r="F610" s="273" t="s">
        <v>778</v>
      </c>
      <c r="G610" s="288" t="s">
        <v>764</v>
      </c>
      <c r="H610" s="273" t="s">
        <v>921</v>
      </c>
      <c r="I610" s="290" t="s">
        <v>1263</v>
      </c>
      <c r="J610" s="274">
        <v>23</v>
      </c>
      <c r="K610" s="292">
        <v>240</v>
      </c>
      <c r="L610" s="274">
        <v>5520</v>
      </c>
      <c r="M610" s="294">
        <v>0.1</v>
      </c>
      <c r="N610" s="275">
        <v>4968</v>
      </c>
      <c r="O610" s="288" t="s">
        <v>761</v>
      </c>
      <c r="P610" s="276" t="s">
        <v>767</v>
      </c>
      <c r="Q610" s="296" t="s">
        <v>1932</v>
      </c>
      <c r="R610" s="296" t="s">
        <v>1933</v>
      </c>
      <c r="S610" s="50"/>
      <c r="T610" s="50"/>
      <c r="U610" s="50"/>
      <c r="V610" s="50"/>
      <c r="W610" s="50"/>
      <c r="X610" s="50"/>
    </row>
    <row r="611" spans="1:24" hidden="1" x14ac:dyDescent="0.3">
      <c r="A611" s="272">
        <v>1618</v>
      </c>
      <c r="B611" s="535">
        <v>42902</v>
      </c>
      <c r="C611" s="284" t="s">
        <v>592</v>
      </c>
      <c r="D611" s="273" t="s">
        <v>1110</v>
      </c>
      <c r="E611" s="286" t="s">
        <v>405</v>
      </c>
      <c r="F611" s="273" t="s">
        <v>765</v>
      </c>
      <c r="G611" s="288" t="s">
        <v>764</v>
      </c>
      <c r="H611" s="273" t="s">
        <v>921</v>
      </c>
      <c r="I611" s="290" t="s">
        <v>1323</v>
      </c>
      <c r="J611" s="274">
        <v>23</v>
      </c>
      <c r="K611" s="292">
        <v>240</v>
      </c>
      <c r="L611" s="274">
        <v>5520</v>
      </c>
      <c r="M611" s="294">
        <v>0.05</v>
      </c>
      <c r="N611" s="275">
        <v>5244</v>
      </c>
      <c r="O611" s="288" t="s">
        <v>834</v>
      </c>
      <c r="P611" s="276" t="s">
        <v>767</v>
      </c>
      <c r="Q611" s="296" t="s">
        <v>1932</v>
      </c>
      <c r="R611" s="296" t="s">
        <v>1937</v>
      </c>
      <c r="S611" s="50"/>
      <c r="T611" s="50"/>
      <c r="U611" s="50"/>
      <c r="V611" s="50"/>
      <c r="W611" s="50"/>
      <c r="X611" s="50"/>
    </row>
    <row r="612" spans="1:24" hidden="1" x14ac:dyDescent="0.3">
      <c r="A612" s="272">
        <v>1420</v>
      </c>
      <c r="B612" s="535">
        <v>42871</v>
      </c>
      <c r="C612" s="284" t="s">
        <v>586</v>
      </c>
      <c r="D612" s="273" t="s">
        <v>1541</v>
      </c>
      <c r="E612" s="286" t="s">
        <v>398</v>
      </c>
      <c r="F612" s="273" t="s">
        <v>812</v>
      </c>
      <c r="G612" s="288" t="s">
        <v>764</v>
      </c>
      <c r="H612" s="273" t="s">
        <v>793</v>
      </c>
      <c r="I612" s="290" t="s">
        <v>1477</v>
      </c>
      <c r="J612" s="274">
        <v>13</v>
      </c>
      <c r="K612" s="292">
        <v>420</v>
      </c>
      <c r="L612" s="274">
        <v>5460</v>
      </c>
      <c r="M612" s="294">
        <v>0.06</v>
      </c>
      <c r="N612" s="275">
        <v>5132.3999999999996</v>
      </c>
      <c r="O612" s="288" t="s">
        <v>761</v>
      </c>
      <c r="P612" s="276" t="s">
        <v>827</v>
      </c>
      <c r="Q612" s="296" t="s">
        <v>1932</v>
      </c>
      <c r="R612" s="296" t="s">
        <v>1933</v>
      </c>
      <c r="S612" s="50"/>
      <c r="T612" s="50"/>
      <c r="U612" s="50"/>
      <c r="V612" s="50"/>
      <c r="W612" s="50"/>
      <c r="X612" s="50"/>
    </row>
    <row r="613" spans="1:24" hidden="1" x14ac:dyDescent="0.3">
      <c r="A613" s="272">
        <v>1940</v>
      </c>
      <c r="B613" s="535">
        <v>42951</v>
      </c>
      <c r="C613" s="284" t="s">
        <v>594</v>
      </c>
      <c r="D613" s="273" t="s">
        <v>894</v>
      </c>
      <c r="E613" s="286" t="s">
        <v>405</v>
      </c>
      <c r="F613" s="273" t="s">
        <v>790</v>
      </c>
      <c r="G613" s="288" t="s">
        <v>764</v>
      </c>
      <c r="H613" s="273" t="s">
        <v>800</v>
      </c>
      <c r="I613" s="290" t="s">
        <v>893</v>
      </c>
      <c r="J613" s="274">
        <v>7</v>
      </c>
      <c r="K613" s="292">
        <v>780</v>
      </c>
      <c r="L613" s="274">
        <v>5460</v>
      </c>
      <c r="M613" s="294">
        <v>0.1</v>
      </c>
      <c r="N613" s="275">
        <v>4914</v>
      </c>
      <c r="O613" s="288" t="s">
        <v>761</v>
      </c>
      <c r="P613" s="276" t="s">
        <v>760</v>
      </c>
      <c r="Q613" s="296" t="s">
        <v>1932</v>
      </c>
      <c r="R613" s="296" t="s">
        <v>1937</v>
      </c>
      <c r="S613" s="50"/>
      <c r="T613" s="50"/>
      <c r="U613" s="50"/>
      <c r="V613" s="50"/>
      <c r="W613" s="50"/>
      <c r="X613" s="50"/>
    </row>
    <row r="614" spans="1:24" hidden="1" x14ac:dyDescent="0.3">
      <c r="A614" s="272">
        <v>1797</v>
      </c>
      <c r="B614" s="535">
        <v>42928</v>
      </c>
      <c r="C614" s="284" t="s">
        <v>593</v>
      </c>
      <c r="D614" s="273" t="s">
        <v>1103</v>
      </c>
      <c r="E614" s="286" t="s">
        <v>395</v>
      </c>
      <c r="F614" s="273" t="s">
        <v>765</v>
      </c>
      <c r="G614" s="288" t="s">
        <v>764</v>
      </c>
      <c r="H614" s="273" t="s">
        <v>995</v>
      </c>
      <c r="I614" s="290" t="s">
        <v>1004</v>
      </c>
      <c r="J614" s="274">
        <v>30</v>
      </c>
      <c r="K614" s="292">
        <v>180</v>
      </c>
      <c r="L614" s="274">
        <v>5400</v>
      </c>
      <c r="M614" s="294">
        <v>0.05</v>
      </c>
      <c r="N614" s="275">
        <v>5130</v>
      </c>
      <c r="O614" s="288" t="s">
        <v>775</v>
      </c>
      <c r="P614" s="276" t="s">
        <v>767</v>
      </c>
      <c r="Q614" s="296" t="s">
        <v>1935</v>
      </c>
      <c r="R614" s="296" t="s">
        <v>1937</v>
      </c>
      <c r="S614" s="50"/>
      <c r="T614" s="50"/>
      <c r="U614" s="50"/>
      <c r="V614" s="50"/>
      <c r="W614" s="50"/>
      <c r="X614" s="50"/>
    </row>
    <row r="615" spans="1:24" hidden="1" x14ac:dyDescent="0.3">
      <c r="A615" s="272">
        <v>1474</v>
      </c>
      <c r="B615" s="535">
        <v>42879</v>
      </c>
      <c r="C615" s="284" t="s">
        <v>586</v>
      </c>
      <c r="D615" s="273" t="s">
        <v>1491</v>
      </c>
      <c r="E615" s="286" t="s">
        <v>395</v>
      </c>
      <c r="F615" s="273" t="s">
        <v>765</v>
      </c>
      <c r="G615" s="288" t="s">
        <v>764</v>
      </c>
      <c r="H615" s="273" t="s">
        <v>805</v>
      </c>
      <c r="I615" s="290" t="s">
        <v>1488</v>
      </c>
      <c r="J615" s="274">
        <v>8</v>
      </c>
      <c r="K615" s="292">
        <v>660</v>
      </c>
      <c r="L615" s="274">
        <v>5280</v>
      </c>
      <c r="M615" s="294">
        <v>0.1</v>
      </c>
      <c r="N615" s="275">
        <v>4752</v>
      </c>
      <c r="O615" s="288" t="s">
        <v>775</v>
      </c>
      <c r="P615" s="276" t="s">
        <v>760</v>
      </c>
      <c r="Q615" s="296" t="s">
        <v>1935</v>
      </c>
      <c r="R615" s="296" t="s">
        <v>1937</v>
      </c>
      <c r="S615" s="50"/>
      <c r="T615" s="50"/>
      <c r="U615" s="50"/>
      <c r="V615" s="50"/>
      <c r="W615" s="50"/>
      <c r="X615" s="50"/>
    </row>
    <row r="616" spans="1:24" hidden="1" x14ac:dyDescent="0.3">
      <c r="A616" s="272">
        <v>1545</v>
      </c>
      <c r="B616" s="535">
        <v>42892</v>
      </c>
      <c r="C616" s="284" t="s">
        <v>592</v>
      </c>
      <c r="D616" s="273" t="s">
        <v>1408</v>
      </c>
      <c r="E616" s="286" t="s">
        <v>398</v>
      </c>
      <c r="F616" s="273" t="s">
        <v>778</v>
      </c>
      <c r="G616" s="288" t="s">
        <v>764</v>
      </c>
      <c r="H616" s="273" t="s">
        <v>818</v>
      </c>
      <c r="I616" s="290" t="s">
        <v>1410</v>
      </c>
      <c r="J616" s="274">
        <v>29</v>
      </c>
      <c r="K616" s="292">
        <v>180</v>
      </c>
      <c r="L616" s="274">
        <v>5220</v>
      </c>
      <c r="M616" s="294">
        <v>7.0000000000000007E-2</v>
      </c>
      <c r="N616" s="275">
        <v>4854.6000000000004</v>
      </c>
      <c r="O616" s="288" t="s">
        <v>834</v>
      </c>
      <c r="P616" s="276" t="s">
        <v>760</v>
      </c>
      <c r="Q616" s="296" t="s">
        <v>1932</v>
      </c>
      <c r="R616" s="296" t="s">
        <v>1933</v>
      </c>
      <c r="S616" s="50"/>
      <c r="T616" s="50"/>
      <c r="U616" s="50"/>
      <c r="V616" s="50"/>
      <c r="W616" s="50"/>
      <c r="X616" s="50"/>
    </row>
    <row r="617" spans="1:24" hidden="1" x14ac:dyDescent="0.3">
      <c r="A617" s="272">
        <v>1145</v>
      </c>
      <c r="B617" s="535">
        <v>42820</v>
      </c>
      <c r="C617" s="284" t="s">
        <v>590</v>
      </c>
      <c r="D617" s="273" t="s">
        <v>1059</v>
      </c>
      <c r="E617" s="286" t="s">
        <v>522</v>
      </c>
      <c r="F617" s="273" t="s">
        <v>790</v>
      </c>
      <c r="G617" s="288" t="s">
        <v>764</v>
      </c>
      <c r="H617" s="273" t="s">
        <v>763</v>
      </c>
      <c r="I617" s="290" t="s">
        <v>852</v>
      </c>
      <c r="J617" s="274">
        <v>43</v>
      </c>
      <c r="K617" s="292">
        <v>120</v>
      </c>
      <c r="L617" s="274">
        <v>5160</v>
      </c>
      <c r="M617" s="294">
        <v>0.01</v>
      </c>
      <c r="N617" s="275">
        <v>5108.3999999999996</v>
      </c>
      <c r="O617" s="288" t="s">
        <v>782</v>
      </c>
      <c r="P617" s="276" t="s">
        <v>798</v>
      </c>
      <c r="Q617" s="296" t="s">
        <v>1932</v>
      </c>
      <c r="R617" s="296" t="s">
        <v>1937</v>
      </c>
      <c r="S617" s="50"/>
      <c r="T617" s="50"/>
      <c r="U617" s="50"/>
      <c r="V617" s="50"/>
      <c r="W617" s="50"/>
      <c r="X617" s="50"/>
    </row>
    <row r="618" spans="1:24" hidden="1" x14ac:dyDescent="0.3">
      <c r="A618" s="272">
        <v>1035</v>
      </c>
      <c r="B618" s="535">
        <v>42799</v>
      </c>
      <c r="C618" s="284" t="s">
        <v>590</v>
      </c>
      <c r="D618" s="273" t="s">
        <v>1867</v>
      </c>
      <c r="E618" s="286" t="s">
        <v>405</v>
      </c>
      <c r="F618" s="273" t="s">
        <v>778</v>
      </c>
      <c r="G618" s="288" t="s">
        <v>764</v>
      </c>
      <c r="H618" s="273" t="s">
        <v>921</v>
      </c>
      <c r="I618" s="290" t="s">
        <v>988</v>
      </c>
      <c r="J618" s="274">
        <v>17</v>
      </c>
      <c r="K618" s="292">
        <v>300</v>
      </c>
      <c r="L618" s="274">
        <v>5100</v>
      </c>
      <c r="M618" s="294">
        <v>0.01</v>
      </c>
      <c r="N618" s="275">
        <v>5049</v>
      </c>
      <c r="O618" s="288" t="s">
        <v>782</v>
      </c>
      <c r="P618" s="276" t="s">
        <v>767</v>
      </c>
      <c r="Q618" s="296" t="s">
        <v>1932</v>
      </c>
      <c r="R618" s="296" t="s">
        <v>1933</v>
      </c>
      <c r="S618" s="50"/>
      <c r="T618" s="50"/>
      <c r="U618" s="50"/>
      <c r="V618" s="50"/>
      <c r="W618" s="50"/>
      <c r="X618" s="50"/>
    </row>
    <row r="619" spans="1:24" hidden="1" x14ac:dyDescent="0.3">
      <c r="A619" s="272">
        <v>1058</v>
      </c>
      <c r="B619" s="535">
        <v>42803</v>
      </c>
      <c r="C619" s="284" t="s">
        <v>590</v>
      </c>
      <c r="D619" s="273" t="s">
        <v>1267</v>
      </c>
      <c r="E619" s="286" t="s">
        <v>395</v>
      </c>
      <c r="F619" s="273" t="s">
        <v>790</v>
      </c>
      <c r="G619" s="288" t="s">
        <v>764</v>
      </c>
      <c r="H619" s="273" t="s">
        <v>772</v>
      </c>
      <c r="I619" s="290" t="s">
        <v>1854</v>
      </c>
      <c r="J619" s="274">
        <v>5</v>
      </c>
      <c r="K619" s="292">
        <v>1020</v>
      </c>
      <c r="L619" s="274">
        <v>5100</v>
      </c>
      <c r="M619" s="294">
        <v>0.05</v>
      </c>
      <c r="N619" s="275">
        <v>4845</v>
      </c>
      <c r="O619" s="288" t="s">
        <v>761</v>
      </c>
      <c r="P619" s="276" t="s">
        <v>827</v>
      </c>
      <c r="Q619" s="296" t="s">
        <v>1932</v>
      </c>
      <c r="R619" s="296" t="s">
        <v>1937</v>
      </c>
      <c r="S619" s="50"/>
      <c r="T619" s="50"/>
      <c r="U619" s="50"/>
      <c r="V619" s="50"/>
      <c r="W619" s="50"/>
      <c r="X619" s="50"/>
    </row>
    <row r="620" spans="1:24" hidden="1" x14ac:dyDescent="0.3">
      <c r="A620" s="272">
        <v>1036</v>
      </c>
      <c r="B620" s="535">
        <v>42799</v>
      </c>
      <c r="C620" s="284" t="s">
        <v>590</v>
      </c>
      <c r="D620" s="273" t="s">
        <v>1867</v>
      </c>
      <c r="E620" s="286" t="s">
        <v>405</v>
      </c>
      <c r="F620" s="273" t="s">
        <v>778</v>
      </c>
      <c r="G620" s="288" t="s">
        <v>764</v>
      </c>
      <c r="H620" s="273" t="s">
        <v>763</v>
      </c>
      <c r="I620" s="290" t="s">
        <v>789</v>
      </c>
      <c r="J620" s="274">
        <v>7</v>
      </c>
      <c r="K620" s="292">
        <v>720</v>
      </c>
      <c r="L620" s="274">
        <v>5040</v>
      </c>
      <c r="M620" s="294">
        <v>7.0000000000000007E-2</v>
      </c>
      <c r="N620" s="275">
        <v>4687.2</v>
      </c>
      <c r="O620" s="288" t="s">
        <v>782</v>
      </c>
      <c r="P620" s="276" t="s">
        <v>787</v>
      </c>
      <c r="Q620" s="296" t="s">
        <v>1932</v>
      </c>
      <c r="R620" s="296" t="s">
        <v>1933</v>
      </c>
      <c r="S620" s="50"/>
      <c r="T620" s="50"/>
      <c r="U620" s="50"/>
      <c r="V620" s="50"/>
      <c r="W620" s="50"/>
      <c r="X620" s="50"/>
    </row>
    <row r="621" spans="1:24" hidden="1" x14ac:dyDescent="0.3">
      <c r="A621" s="272">
        <v>1043</v>
      </c>
      <c r="B621" s="535">
        <v>42801</v>
      </c>
      <c r="C621" s="284" t="s">
        <v>590</v>
      </c>
      <c r="D621" s="273" t="s">
        <v>1313</v>
      </c>
      <c r="E621" s="286" t="s">
        <v>395</v>
      </c>
      <c r="F621" s="273" t="s">
        <v>765</v>
      </c>
      <c r="G621" s="288" t="s">
        <v>764</v>
      </c>
      <c r="H621" s="273" t="s">
        <v>763</v>
      </c>
      <c r="I621" s="290" t="s">
        <v>1325</v>
      </c>
      <c r="J621" s="274">
        <v>7</v>
      </c>
      <c r="K621" s="292">
        <v>720</v>
      </c>
      <c r="L621" s="274">
        <v>5040</v>
      </c>
      <c r="M621" s="294">
        <v>0</v>
      </c>
      <c r="N621" s="275">
        <v>5040</v>
      </c>
      <c r="O621" s="288" t="s">
        <v>834</v>
      </c>
      <c r="P621" s="276" t="s">
        <v>760</v>
      </c>
      <c r="Q621" s="296" t="s">
        <v>1932</v>
      </c>
      <c r="R621" s="296" t="s">
        <v>1937</v>
      </c>
      <c r="S621" s="50"/>
      <c r="T621" s="50"/>
      <c r="U621" s="50"/>
      <c r="V621" s="50"/>
      <c r="W621" s="50"/>
      <c r="X621" s="50"/>
    </row>
    <row r="622" spans="1:24" hidden="1" x14ac:dyDescent="0.3">
      <c r="A622" s="272">
        <v>1846</v>
      </c>
      <c r="B622" s="535">
        <v>42937</v>
      </c>
      <c r="C622" s="284" t="s">
        <v>593</v>
      </c>
      <c r="D622" s="273" t="s">
        <v>849</v>
      </c>
      <c r="E622" s="286" t="s">
        <v>522</v>
      </c>
      <c r="F622" s="273" t="s">
        <v>790</v>
      </c>
      <c r="G622" s="288" t="s">
        <v>764</v>
      </c>
      <c r="H622" s="273" t="s">
        <v>800</v>
      </c>
      <c r="I622" s="290" t="s">
        <v>848</v>
      </c>
      <c r="J622" s="274">
        <v>21</v>
      </c>
      <c r="K622" s="292">
        <v>240</v>
      </c>
      <c r="L622" s="274">
        <v>5040</v>
      </c>
      <c r="M622" s="294">
        <v>0.09</v>
      </c>
      <c r="N622" s="275">
        <v>4586.3999999999996</v>
      </c>
      <c r="O622" s="288" t="s">
        <v>788</v>
      </c>
      <c r="P622" s="276" t="s">
        <v>760</v>
      </c>
      <c r="Q622" s="296" t="s">
        <v>1936</v>
      </c>
      <c r="R622" s="296" t="s">
        <v>1937</v>
      </c>
      <c r="S622" s="50"/>
      <c r="T622" s="50"/>
      <c r="U622" s="50"/>
      <c r="V622" s="50"/>
      <c r="W622" s="50"/>
      <c r="X622" s="50"/>
    </row>
    <row r="623" spans="1:24" hidden="1" x14ac:dyDescent="0.3">
      <c r="A623" s="272">
        <v>1870</v>
      </c>
      <c r="B623" s="535">
        <v>42941</v>
      </c>
      <c r="C623" s="284" t="s">
        <v>593</v>
      </c>
      <c r="D623" s="273" t="s">
        <v>855</v>
      </c>
      <c r="E623" s="286" t="s">
        <v>522</v>
      </c>
      <c r="F623" s="273" t="s">
        <v>790</v>
      </c>
      <c r="G623" s="288" t="s">
        <v>764</v>
      </c>
      <c r="H623" s="273" t="s">
        <v>921</v>
      </c>
      <c r="I623" s="290" t="s">
        <v>996</v>
      </c>
      <c r="J623" s="274">
        <v>21</v>
      </c>
      <c r="K623" s="292">
        <v>240</v>
      </c>
      <c r="L623" s="274">
        <v>5040</v>
      </c>
      <c r="M623" s="294">
        <v>0</v>
      </c>
      <c r="N623" s="275">
        <v>5040</v>
      </c>
      <c r="O623" s="288" t="s">
        <v>775</v>
      </c>
      <c r="P623" s="276" t="s">
        <v>760</v>
      </c>
      <c r="Q623" s="296" t="s">
        <v>1935</v>
      </c>
      <c r="R623" s="296" t="s">
        <v>1937</v>
      </c>
      <c r="S623" s="50"/>
      <c r="T623" s="50"/>
      <c r="U623" s="50"/>
      <c r="V623" s="50"/>
      <c r="W623" s="50"/>
      <c r="X623" s="50"/>
    </row>
    <row r="624" spans="1:24" hidden="1" x14ac:dyDescent="0.3">
      <c r="A624" s="272">
        <v>1489</v>
      </c>
      <c r="B624" s="535">
        <v>42883</v>
      </c>
      <c r="C624" s="284" t="s">
        <v>586</v>
      </c>
      <c r="D624" s="273" t="s">
        <v>1476</v>
      </c>
      <c r="E624" s="286" t="s">
        <v>405</v>
      </c>
      <c r="F624" s="273" t="s">
        <v>812</v>
      </c>
      <c r="G624" s="288" t="s">
        <v>764</v>
      </c>
      <c r="H624" s="273" t="s">
        <v>995</v>
      </c>
      <c r="I624" s="290" t="s">
        <v>1475</v>
      </c>
      <c r="J624" s="274">
        <v>41</v>
      </c>
      <c r="K624" s="292">
        <v>120</v>
      </c>
      <c r="L624" s="274">
        <v>4920</v>
      </c>
      <c r="M624" s="294">
        <v>0.01</v>
      </c>
      <c r="N624" s="275">
        <v>4870.8</v>
      </c>
      <c r="O624" s="288" t="s">
        <v>834</v>
      </c>
      <c r="P624" s="276" t="s">
        <v>767</v>
      </c>
      <c r="Q624" s="296" t="s">
        <v>1932</v>
      </c>
      <c r="R624" s="296" t="s">
        <v>1933</v>
      </c>
      <c r="S624" s="50"/>
      <c r="T624" s="50"/>
      <c r="U624" s="50"/>
      <c r="V624" s="50"/>
      <c r="W624" s="50"/>
      <c r="X624" s="50"/>
    </row>
    <row r="625" spans="1:24" hidden="1" x14ac:dyDescent="0.3">
      <c r="A625" s="272">
        <v>1147</v>
      </c>
      <c r="B625" s="535">
        <v>42821</v>
      </c>
      <c r="C625" s="284" t="s">
        <v>590</v>
      </c>
      <c r="D625" s="273" t="s">
        <v>1713</v>
      </c>
      <c r="E625" s="286" t="s">
        <v>405</v>
      </c>
      <c r="F625" s="273" t="s">
        <v>778</v>
      </c>
      <c r="G625" s="288" t="s">
        <v>764</v>
      </c>
      <c r="H625" s="273" t="s">
        <v>763</v>
      </c>
      <c r="I625" s="290" t="s">
        <v>1793</v>
      </c>
      <c r="J625" s="274">
        <v>27</v>
      </c>
      <c r="K625" s="292">
        <v>180</v>
      </c>
      <c r="L625" s="274">
        <v>4860</v>
      </c>
      <c r="M625" s="294">
        <v>0.01</v>
      </c>
      <c r="N625" s="275">
        <v>4811.3999999999996</v>
      </c>
      <c r="O625" s="288" t="s">
        <v>775</v>
      </c>
      <c r="P625" s="276" t="s">
        <v>767</v>
      </c>
      <c r="Q625" s="296" t="s">
        <v>1935</v>
      </c>
      <c r="R625" s="296" t="s">
        <v>1933</v>
      </c>
      <c r="S625" s="50"/>
      <c r="T625" s="50"/>
      <c r="U625" s="50"/>
      <c r="V625" s="50"/>
      <c r="W625" s="50"/>
      <c r="X625" s="50"/>
    </row>
    <row r="626" spans="1:24" hidden="1" x14ac:dyDescent="0.3">
      <c r="A626" s="272">
        <v>1504</v>
      </c>
      <c r="B626" s="535">
        <v>42883</v>
      </c>
      <c r="C626" s="284" t="s">
        <v>586</v>
      </c>
      <c r="D626" s="273" t="s">
        <v>1459</v>
      </c>
      <c r="E626" s="286" t="s">
        <v>395</v>
      </c>
      <c r="F626" s="273" t="s">
        <v>765</v>
      </c>
      <c r="G626" s="288" t="s">
        <v>764</v>
      </c>
      <c r="H626" s="273" t="s">
        <v>921</v>
      </c>
      <c r="I626" s="290" t="s">
        <v>1460</v>
      </c>
      <c r="J626" s="274">
        <v>27</v>
      </c>
      <c r="K626" s="292">
        <v>180</v>
      </c>
      <c r="L626" s="274">
        <v>4860</v>
      </c>
      <c r="M626" s="294">
        <v>0.09</v>
      </c>
      <c r="N626" s="275">
        <v>4422.6000000000004</v>
      </c>
      <c r="O626" s="288" t="s">
        <v>761</v>
      </c>
      <c r="P626" s="276" t="s">
        <v>760</v>
      </c>
      <c r="Q626" s="296" t="s">
        <v>1932</v>
      </c>
      <c r="R626" s="296" t="s">
        <v>1937</v>
      </c>
      <c r="S626" s="50"/>
      <c r="T626" s="50"/>
      <c r="U626" s="50"/>
      <c r="V626" s="50"/>
      <c r="W626" s="50"/>
      <c r="X626" s="50"/>
    </row>
    <row r="627" spans="1:24" hidden="1" x14ac:dyDescent="0.3">
      <c r="A627" s="272">
        <v>1039</v>
      </c>
      <c r="B627" s="535">
        <v>42800</v>
      </c>
      <c r="C627" s="284" t="s">
        <v>590</v>
      </c>
      <c r="D627" s="273" t="s">
        <v>896</v>
      </c>
      <c r="E627" s="286" t="s">
        <v>405</v>
      </c>
      <c r="F627" s="273" t="s">
        <v>790</v>
      </c>
      <c r="G627" s="288" t="s">
        <v>764</v>
      </c>
      <c r="H627" s="273" t="s">
        <v>818</v>
      </c>
      <c r="I627" s="290" t="s">
        <v>1361</v>
      </c>
      <c r="J627" s="274">
        <v>10</v>
      </c>
      <c r="K627" s="292">
        <v>480</v>
      </c>
      <c r="L627" s="274">
        <v>4800</v>
      </c>
      <c r="M627" s="294">
        <v>0.05</v>
      </c>
      <c r="N627" s="275">
        <v>4560</v>
      </c>
      <c r="O627" s="288" t="s">
        <v>788</v>
      </c>
      <c r="P627" s="276" t="s">
        <v>760</v>
      </c>
      <c r="Q627" s="296" t="s">
        <v>1936</v>
      </c>
      <c r="R627" s="296" t="s">
        <v>1937</v>
      </c>
      <c r="S627" s="50"/>
      <c r="T627" s="50"/>
      <c r="U627" s="50"/>
      <c r="V627" s="50"/>
      <c r="W627" s="50"/>
      <c r="X627" s="50"/>
    </row>
    <row r="628" spans="1:24" hidden="1" x14ac:dyDescent="0.3">
      <c r="A628" s="272">
        <v>1184</v>
      </c>
      <c r="B628" s="535">
        <v>42827</v>
      </c>
      <c r="C628" s="284" t="s">
        <v>591</v>
      </c>
      <c r="D628" s="273" t="s">
        <v>1759</v>
      </c>
      <c r="E628" s="286" t="s">
        <v>395</v>
      </c>
      <c r="F628" s="273" t="s">
        <v>778</v>
      </c>
      <c r="G628" s="288" t="s">
        <v>764</v>
      </c>
      <c r="H628" s="273" t="s">
        <v>763</v>
      </c>
      <c r="I628" s="290" t="s">
        <v>852</v>
      </c>
      <c r="J628" s="274">
        <v>40</v>
      </c>
      <c r="K628" s="292">
        <v>120</v>
      </c>
      <c r="L628" s="274">
        <v>4800</v>
      </c>
      <c r="M628" s="294">
        <v>0.01</v>
      </c>
      <c r="N628" s="275">
        <v>4752</v>
      </c>
      <c r="O628" s="288" t="s">
        <v>782</v>
      </c>
      <c r="P628" s="276" t="s">
        <v>798</v>
      </c>
      <c r="Q628" s="296" t="s">
        <v>1932</v>
      </c>
      <c r="R628" s="296" t="s">
        <v>1933</v>
      </c>
      <c r="S628" s="50"/>
      <c r="T628" s="50"/>
      <c r="U628" s="50"/>
      <c r="V628" s="50"/>
      <c r="W628" s="50"/>
      <c r="X628" s="50"/>
    </row>
    <row r="629" spans="1:24" hidden="1" x14ac:dyDescent="0.3">
      <c r="A629" s="272">
        <v>1305</v>
      </c>
      <c r="B629" s="535">
        <v>42849</v>
      </c>
      <c r="C629" s="284" t="s">
        <v>591</v>
      </c>
      <c r="D629" s="273" t="s">
        <v>1565</v>
      </c>
      <c r="E629" s="286" t="s">
        <v>395</v>
      </c>
      <c r="F629" s="273" t="s">
        <v>812</v>
      </c>
      <c r="G629" s="288" t="s">
        <v>764</v>
      </c>
      <c r="H629" s="273" t="s">
        <v>995</v>
      </c>
      <c r="I629" s="290" t="s">
        <v>1019</v>
      </c>
      <c r="J629" s="274">
        <v>40</v>
      </c>
      <c r="K629" s="292">
        <v>120</v>
      </c>
      <c r="L629" s="274">
        <v>4800</v>
      </c>
      <c r="M629" s="294">
        <v>0.04</v>
      </c>
      <c r="N629" s="275">
        <v>4608</v>
      </c>
      <c r="O629" s="288" t="s">
        <v>782</v>
      </c>
      <c r="P629" s="276" t="s">
        <v>760</v>
      </c>
      <c r="Q629" s="296" t="s">
        <v>1932</v>
      </c>
      <c r="R629" s="296" t="s">
        <v>1933</v>
      </c>
      <c r="S629" s="50"/>
      <c r="T629" s="50"/>
      <c r="U629" s="50"/>
      <c r="V629" s="50"/>
      <c r="W629" s="50"/>
      <c r="X629" s="50"/>
    </row>
    <row r="630" spans="1:24" hidden="1" x14ac:dyDescent="0.3">
      <c r="A630" s="272">
        <v>1624</v>
      </c>
      <c r="B630" s="535">
        <v>42903</v>
      </c>
      <c r="C630" s="284" t="s">
        <v>592</v>
      </c>
      <c r="D630" s="273" t="s">
        <v>1315</v>
      </c>
      <c r="E630" s="286" t="s">
        <v>405</v>
      </c>
      <c r="F630" s="273" t="s">
        <v>812</v>
      </c>
      <c r="G630" s="288" t="s">
        <v>764</v>
      </c>
      <c r="H630" s="273" t="s">
        <v>793</v>
      </c>
      <c r="I630" s="290" t="s">
        <v>955</v>
      </c>
      <c r="J630" s="274">
        <v>10</v>
      </c>
      <c r="K630" s="292">
        <v>480</v>
      </c>
      <c r="L630" s="274">
        <v>4800</v>
      </c>
      <c r="M630" s="294">
        <v>0.05</v>
      </c>
      <c r="N630" s="275">
        <v>4560</v>
      </c>
      <c r="O630" s="288" t="s">
        <v>788</v>
      </c>
      <c r="P630" s="276" t="s">
        <v>774</v>
      </c>
      <c r="Q630" s="296" t="s">
        <v>1936</v>
      </c>
      <c r="R630" s="296" t="s">
        <v>1933</v>
      </c>
      <c r="S630" s="50"/>
      <c r="T630" s="50"/>
      <c r="U630" s="50"/>
      <c r="V630" s="50"/>
      <c r="W630" s="50"/>
      <c r="X630" s="50"/>
    </row>
    <row r="631" spans="1:24" hidden="1" x14ac:dyDescent="0.3">
      <c r="A631" s="272">
        <v>1630</v>
      </c>
      <c r="B631" s="535">
        <v>42904</v>
      </c>
      <c r="C631" s="284" t="s">
        <v>592</v>
      </c>
      <c r="D631" s="273" t="s">
        <v>816</v>
      </c>
      <c r="E631" s="286" t="s">
        <v>395</v>
      </c>
      <c r="F631" s="273" t="s">
        <v>778</v>
      </c>
      <c r="G631" s="288" t="s">
        <v>764</v>
      </c>
      <c r="H631" s="273" t="s">
        <v>800</v>
      </c>
      <c r="I631" s="290" t="s">
        <v>1307</v>
      </c>
      <c r="J631" s="274">
        <v>16</v>
      </c>
      <c r="K631" s="292">
        <v>300</v>
      </c>
      <c r="L631" s="274">
        <v>4800</v>
      </c>
      <c r="M631" s="294">
        <v>0.08</v>
      </c>
      <c r="N631" s="275">
        <v>4416</v>
      </c>
      <c r="O631" s="288" t="s">
        <v>761</v>
      </c>
      <c r="P631" s="276" t="s">
        <v>760</v>
      </c>
      <c r="Q631" s="296" t="s">
        <v>1932</v>
      </c>
      <c r="R631" s="296" t="s">
        <v>1933</v>
      </c>
      <c r="S631" s="50"/>
      <c r="T631" s="50"/>
      <c r="U631" s="50"/>
      <c r="V631" s="50"/>
      <c r="W631" s="50"/>
      <c r="X631" s="50"/>
    </row>
    <row r="632" spans="1:24" hidden="1" x14ac:dyDescent="0.3">
      <c r="A632" s="272">
        <v>1716</v>
      </c>
      <c r="B632" s="535">
        <v>42919</v>
      </c>
      <c r="C632" s="284" t="s">
        <v>593</v>
      </c>
      <c r="D632" s="273" t="s">
        <v>1169</v>
      </c>
      <c r="E632" s="286" t="s">
        <v>522</v>
      </c>
      <c r="F632" s="273" t="s">
        <v>778</v>
      </c>
      <c r="G632" s="288" t="s">
        <v>764</v>
      </c>
      <c r="H632" s="273" t="s">
        <v>800</v>
      </c>
      <c r="I632" s="290" t="s">
        <v>1075</v>
      </c>
      <c r="J632" s="274">
        <v>20</v>
      </c>
      <c r="K632" s="292">
        <v>240</v>
      </c>
      <c r="L632" s="274">
        <v>4800</v>
      </c>
      <c r="M632" s="294">
        <v>0.03</v>
      </c>
      <c r="N632" s="275">
        <v>4656</v>
      </c>
      <c r="O632" s="288" t="s">
        <v>782</v>
      </c>
      <c r="P632" s="276" t="s">
        <v>774</v>
      </c>
      <c r="Q632" s="296" t="s">
        <v>1932</v>
      </c>
      <c r="R632" s="296" t="s">
        <v>1933</v>
      </c>
      <c r="S632" s="50"/>
      <c r="T632" s="50"/>
      <c r="U632" s="50"/>
      <c r="V632" s="50"/>
      <c r="W632" s="50"/>
      <c r="X632" s="50"/>
    </row>
    <row r="633" spans="1:24" hidden="1" x14ac:dyDescent="0.3">
      <c r="A633" s="272">
        <v>1011</v>
      </c>
      <c r="B633" s="535">
        <v>42797</v>
      </c>
      <c r="C633" s="284" t="s">
        <v>590</v>
      </c>
      <c r="D633" s="273" t="s">
        <v>1350</v>
      </c>
      <c r="E633" s="286" t="s">
        <v>395</v>
      </c>
      <c r="F633" s="273" t="s">
        <v>790</v>
      </c>
      <c r="G633" s="288" t="s">
        <v>764</v>
      </c>
      <c r="H633" s="273" t="s">
        <v>763</v>
      </c>
      <c r="I633" s="290" t="s">
        <v>970</v>
      </c>
      <c r="J633" s="274">
        <v>26</v>
      </c>
      <c r="K633" s="292">
        <v>180</v>
      </c>
      <c r="L633" s="274">
        <v>4680</v>
      </c>
      <c r="M633" s="294">
        <v>0.08</v>
      </c>
      <c r="N633" s="275">
        <v>4305.6000000000004</v>
      </c>
      <c r="O633" s="288" t="s">
        <v>782</v>
      </c>
      <c r="P633" s="276" t="s">
        <v>760</v>
      </c>
      <c r="Q633" s="296" t="s">
        <v>1932</v>
      </c>
      <c r="R633" s="296" t="s">
        <v>1937</v>
      </c>
      <c r="S633" s="50"/>
      <c r="T633" s="50"/>
      <c r="U633" s="50"/>
      <c r="V633" s="50"/>
      <c r="W633" s="50"/>
      <c r="X633" s="50"/>
    </row>
    <row r="634" spans="1:24" hidden="1" x14ac:dyDescent="0.3">
      <c r="A634" s="272">
        <v>1194</v>
      </c>
      <c r="B634" s="535">
        <v>42831</v>
      </c>
      <c r="C634" s="284" t="s">
        <v>591</v>
      </c>
      <c r="D634" s="273" t="s">
        <v>1746</v>
      </c>
      <c r="E634" s="286" t="s">
        <v>405</v>
      </c>
      <c r="F634" s="273" t="s">
        <v>765</v>
      </c>
      <c r="G634" s="288" t="s">
        <v>764</v>
      </c>
      <c r="H634" s="273" t="s">
        <v>793</v>
      </c>
      <c r="I634" s="290" t="s">
        <v>1745</v>
      </c>
      <c r="J634" s="274">
        <v>13</v>
      </c>
      <c r="K634" s="292">
        <v>360</v>
      </c>
      <c r="L634" s="274">
        <v>4680</v>
      </c>
      <c r="M634" s="294">
        <v>0.09</v>
      </c>
      <c r="N634" s="275">
        <v>4258.8</v>
      </c>
      <c r="O634" s="288" t="s">
        <v>782</v>
      </c>
      <c r="P634" s="276" t="s">
        <v>760</v>
      </c>
      <c r="Q634" s="296" t="s">
        <v>1932</v>
      </c>
      <c r="R634" s="296" t="s">
        <v>1937</v>
      </c>
      <c r="S634" s="50"/>
      <c r="T634" s="50"/>
      <c r="U634" s="50"/>
      <c r="V634" s="50"/>
      <c r="W634" s="50"/>
      <c r="X634" s="50"/>
    </row>
    <row r="635" spans="1:24" hidden="1" x14ac:dyDescent="0.3">
      <c r="A635" s="272">
        <v>1481</v>
      </c>
      <c r="B635" s="535">
        <v>42882</v>
      </c>
      <c r="C635" s="284" t="s">
        <v>586</v>
      </c>
      <c r="D635" s="273" t="s">
        <v>1136</v>
      </c>
      <c r="E635" s="286" t="s">
        <v>522</v>
      </c>
      <c r="F635" s="273" t="s">
        <v>790</v>
      </c>
      <c r="G635" s="288" t="s">
        <v>764</v>
      </c>
      <c r="H635" s="273" t="s">
        <v>800</v>
      </c>
      <c r="I635" s="290" t="s">
        <v>1483</v>
      </c>
      <c r="J635" s="274">
        <v>13</v>
      </c>
      <c r="K635" s="292">
        <v>360</v>
      </c>
      <c r="L635" s="274">
        <v>4680</v>
      </c>
      <c r="M635" s="294">
        <v>0.06</v>
      </c>
      <c r="N635" s="275">
        <v>4399.2</v>
      </c>
      <c r="O635" s="288" t="s">
        <v>775</v>
      </c>
      <c r="P635" s="276" t="s">
        <v>760</v>
      </c>
      <c r="Q635" s="296" t="s">
        <v>1935</v>
      </c>
      <c r="R635" s="296" t="s">
        <v>1937</v>
      </c>
      <c r="S635" s="50"/>
      <c r="T635" s="50"/>
      <c r="U635" s="50"/>
      <c r="V635" s="50"/>
      <c r="W635" s="50"/>
      <c r="X635" s="50"/>
    </row>
    <row r="636" spans="1:24" hidden="1" x14ac:dyDescent="0.3">
      <c r="A636" s="272">
        <v>1903</v>
      </c>
      <c r="B636" s="535">
        <v>42945</v>
      </c>
      <c r="C636" s="284" t="s">
        <v>593</v>
      </c>
      <c r="D636" s="273" t="s">
        <v>950</v>
      </c>
      <c r="E636" s="286" t="s">
        <v>395</v>
      </c>
      <c r="F636" s="273" t="s">
        <v>790</v>
      </c>
      <c r="G636" s="288" t="s">
        <v>764</v>
      </c>
      <c r="H636" s="273" t="s">
        <v>763</v>
      </c>
      <c r="I636" s="290" t="s">
        <v>951</v>
      </c>
      <c r="J636" s="274">
        <v>26</v>
      </c>
      <c r="K636" s="292">
        <v>180</v>
      </c>
      <c r="L636" s="274">
        <v>4680</v>
      </c>
      <c r="M636" s="294">
        <v>0.04</v>
      </c>
      <c r="N636" s="275">
        <v>4492.8</v>
      </c>
      <c r="O636" s="288" t="s">
        <v>782</v>
      </c>
      <c r="P636" s="276" t="s">
        <v>774</v>
      </c>
      <c r="Q636" s="296" t="s">
        <v>1932</v>
      </c>
      <c r="R636" s="296" t="s">
        <v>1937</v>
      </c>
      <c r="S636" s="50"/>
      <c r="T636" s="50"/>
      <c r="U636" s="50"/>
      <c r="V636" s="50"/>
      <c r="W636" s="50"/>
      <c r="X636" s="50"/>
    </row>
    <row r="637" spans="1:24" hidden="1" x14ac:dyDescent="0.3">
      <c r="A637" s="272">
        <v>1965</v>
      </c>
      <c r="B637" s="535">
        <v>42955</v>
      </c>
      <c r="C637" s="284" t="s">
        <v>594</v>
      </c>
      <c r="D637" s="273" t="s">
        <v>853</v>
      </c>
      <c r="E637" s="286" t="s">
        <v>395</v>
      </c>
      <c r="F637" s="273" t="s">
        <v>778</v>
      </c>
      <c r="G637" s="288" t="s">
        <v>764</v>
      </c>
      <c r="H637" s="273" t="s">
        <v>763</v>
      </c>
      <c r="I637" s="290" t="s">
        <v>852</v>
      </c>
      <c r="J637" s="274">
        <v>39</v>
      </c>
      <c r="K637" s="292">
        <v>120</v>
      </c>
      <c r="L637" s="274">
        <v>4680</v>
      </c>
      <c r="M637" s="294">
        <v>0.1</v>
      </c>
      <c r="N637" s="275">
        <v>4212</v>
      </c>
      <c r="O637" s="288" t="s">
        <v>761</v>
      </c>
      <c r="P637" s="276" t="s">
        <v>787</v>
      </c>
      <c r="Q637" s="296" t="s">
        <v>1932</v>
      </c>
      <c r="R637" s="296" t="s">
        <v>1933</v>
      </c>
      <c r="S637" s="50"/>
      <c r="T637" s="50"/>
      <c r="U637" s="50"/>
      <c r="V637" s="50"/>
      <c r="W637" s="50"/>
      <c r="X637" s="50"/>
    </row>
    <row r="638" spans="1:24" hidden="1" x14ac:dyDescent="0.3">
      <c r="A638" s="272">
        <v>1476</v>
      </c>
      <c r="B638" s="535">
        <v>42881</v>
      </c>
      <c r="C638" s="284" t="s">
        <v>586</v>
      </c>
      <c r="D638" s="273" t="s">
        <v>1179</v>
      </c>
      <c r="E638" s="286" t="s">
        <v>398</v>
      </c>
      <c r="F638" s="273" t="s">
        <v>790</v>
      </c>
      <c r="G638" s="288" t="s">
        <v>764</v>
      </c>
      <c r="H638" s="273" t="s">
        <v>805</v>
      </c>
      <c r="I638" s="290" t="s">
        <v>1488</v>
      </c>
      <c r="J638" s="274">
        <v>7</v>
      </c>
      <c r="K638" s="292">
        <v>660</v>
      </c>
      <c r="L638" s="274">
        <v>4620</v>
      </c>
      <c r="M638" s="294">
        <v>0.04</v>
      </c>
      <c r="N638" s="275">
        <v>4435.2</v>
      </c>
      <c r="O638" s="288" t="s">
        <v>788</v>
      </c>
      <c r="P638" s="276" t="s">
        <v>760</v>
      </c>
      <c r="Q638" s="296" t="s">
        <v>1936</v>
      </c>
      <c r="R638" s="296" t="s">
        <v>1937</v>
      </c>
      <c r="S638" s="50"/>
      <c r="T638" s="50"/>
      <c r="U638" s="50"/>
      <c r="V638" s="50"/>
      <c r="W638" s="50"/>
      <c r="X638" s="50"/>
    </row>
    <row r="639" spans="1:24" hidden="1" x14ac:dyDescent="0.3">
      <c r="A639" s="272">
        <v>1604</v>
      </c>
      <c r="B639" s="535">
        <v>42900</v>
      </c>
      <c r="C639" s="284" t="s">
        <v>592</v>
      </c>
      <c r="D639" s="273" t="s">
        <v>1339</v>
      </c>
      <c r="E639" s="286" t="s">
        <v>398</v>
      </c>
      <c r="F639" s="273" t="s">
        <v>765</v>
      </c>
      <c r="G639" s="288" t="s">
        <v>764</v>
      </c>
      <c r="H639" s="273" t="s">
        <v>921</v>
      </c>
      <c r="I639" s="290" t="s">
        <v>1340</v>
      </c>
      <c r="J639" s="274">
        <v>25</v>
      </c>
      <c r="K639" s="292">
        <v>180</v>
      </c>
      <c r="L639" s="274">
        <v>4500</v>
      </c>
      <c r="M639" s="294">
        <v>0.1</v>
      </c>
      <c r="N639" s="275">
        <v>4050</v>
      </c>
      <c r="O639" s="288" t="s">
        <v>775</v>
      </c>
      <c r="P639" s="276" t="s">
        <v>760</v>
      </c>
      <c r="Q639" s="296" t="s">
        <v>1935</v>
      </c>
      <c r="R639" s="296" t="s">
        <v>1937</v>
      </c>
      <c r="S639" s="50"/>
      <c r="T639" s="50"/>
      <c r="U639" s="50"/>
      <c r="V639" s="50"/>
      <c r="W639" s="50"/>
      <c r="X639" s="50"/>
    </row>
    <row r="640" spans="1:24" hidden="1" x14ac:dyDescent="0.3">
      <c r="A640" s="272">
        <v>1809</v>
      </c>
      <c r="B640" s="535">
        <v>42929</v>
      </c>
      <c r="C640" s="284" t="s">
        <v>593</v>
      </c>
      <c r="D640" s="273" t="s">
        <v>930</v>
      </c>
      <c r="E640" s="286" t="s">
        <v>522</v>
      </c>
      <c r="F640" s="273" t="s">
        <v>765</v>
      </c>
      <c r="G640" s="288" t="s">
        <v>764</v>
      </c>
      <c r="H640" s="273" t="s">
        <v>800</v>
      </c>
      <c r="I640" s="290" t="s">
        <v>1087</v>
      </c>
      <c r="J640" s="274">
        <v>15</v>
      </c>
      <c r="K640" s="292">
        <v>300</v>
      </c>
      <c r="L640" s="274">
        <v>4500</v>
      </c>
      <c r="M640" s="294">
        <v>0.03</v>
      </c>
      <c r="N640" s="275">
        <v>4365</v>
      </c>
      <c r="O640" s="288" t="s">
        <v>788</v>
      </c>
      <c r="P640" s="276" t="s">
        <v>760</v>
      </c>
      <c r="Q640" s="296" t="s">
        <v>1936</v>
      </c>
      <c r="R640" s="296" t="s">
        <v>1937</v>
      </c>
      <c r="S640" s="50"/>
      <c r="T640" s="50"/>
      <c r="U640" s="50"/>
      <c r="V640" s="50"/>
      <c r="W640" s="50"/>
      <c r="X640" s="50"/>
    </row>
    <row r="641" spans="1:24" hidden="1" x14ac:dyDescent="0.3">
      <c r="A641" s="272">
        <v>1180</v>
      </c>
      <c r="B641" s="535">
        <v>42827</v>
      </c>
      <c r="C641" s="284" t="s">
        <v>591</v>
      </c>
      <c r="D641" s="273" t="s">
        <v>1379</v>
      </c>
      <c r="E641" s="286" t="s">
        <v>398</v>
      </c>
      <c r="F641" s="273" t="s">
        <v>790</v>
      </c>
      <c r="G641" s="288" t="s">
        <v>764</v>
      </c>
      <c r="H641" s="273" t="s">
        <v>995</v>
      </c>
      <c r="I641" s="290" t="s">
        <v>1763</v>
      </c>
      <c r="J641" s="274">
        <v>36</v>
      </c>
      <c r="K641" s="292">
        <v>120</v>
      </c>
      <c r="L641" s="274">
        <v>4320</v>
      </c>
      <c r="M641" s="294">
        <v>0.04</v>
      </c>
      <c r="N641" s="275">
        <v>4147.2</v>
      </c>
      <c r="O641" s="288" t="s">
        <v>775</v>
      </c>
      <c r="P641" s="276" t="s">
        <v>827</v>
      </c>
      <c r="Q641" s="296" t="s">
        <v>1935</v>
      </c>
      <c r="R641" s="296" t="s">
        <v>1937</v>
      </c>
      <c r="S641" s="50"/>
      <c r="T641" s="50"/>
      <c r="U641" s="50"/>
      <c r="V641" s="50"/>
      <c r="W641" s="50"/>
      <c r="X641" s="50"/>
    </row>
    <row r="642" spans="1:24" hidden="1" x14ac:dyDescent="0.3">
      <c r="A642" s="272">
        <v>1267</v>
      </c>
      <c r="B642" s="535">
        <v>42842</v>
      </c>
      <c r="C642" s="284" t="s">
        <v>591</v>
      </c>
      <c r="D642" s="273" t="s">
        <v>1143</v>
      </c>
      <c r="E642" s="286" t="s">
        <v>395</v>
      </c>
      <c r="F642" s="273" t="s">
        <v>778</v>
      </c>
      <c r="G642" s="288" t="s">
        <v>764</v>
      </c>
      <c r="H642" s="273" t="s">
        <v>800</v>
      </c>
      <c r="I642" s="290" t="s">
        <v>1686</v>
      </c>
      <c r="J642" s="274">
        <v>24</v>
      </c>
      <c r="K642" s="292">
        <v>180</v>
      </c>
      <c r="L642" s="274">
        <v>4320</v>
      </c>
      <c r="M642" s="294">
        <v>0</v>
      </c>
      <c r="N642" s="275">
        <v>4320</v>
      </c>
      <c r="O642" s="288" t="s">
        <v>834</v>
      </c>
      <c r="P642" s="276" t="s">
        <v>760</v>
      </c>
      <c r="Q642" s="296" t="s">
        <v>1932</v>
      </c>
      <c r="R642" s="296" t="s">
        <v>1933</v>
      </c>
      <c r="S642" s="50"/>
      <c r="T642" s="50"/>
      <c r="U642" s="50"/>
      <c r="V642" s="50"/>
      <c r="W642" s="50"/>
      <c r="X642" s="50"/>
    </row>
    <row r="643" spans="1:24" hidden="1" x14ac:dyDescent="0.3">
      <c r="A643" s="272">
        <v>1297</v>
      </c>
      <c r="B643" s="535">
        <v>42848</v>
      </c>
      <c r="C643" s="284" t="s">
        <v>591</v>
      </c>
      <c r="D643" s="273" t="s">
        <v>1211</v>
      </c>
      <c r="E643" s="286" t="s">
        <v>398</v>
      </c>
      <c r="F643" s="273" t="s">
        <v>812</v>
      </c>
      <c r="G643" s="288" t="s">
        <v>764</v>
      </c>
      <c r="H643" s="273" t="s">
        <v>763</v>
      </c>
      <c r="I643" s="290" t="s">
        <v>1662</v>
      </c>
      <c r="J643" s="274">
        <v>24</v>
      </c>
      <c r="K643" s="292">
        <v>180</v>
      </c>
      <c r="L643" s="274">
        <v>4320</v>
      </c>
      <c r="M643" s="294">
        <v>0.02</v>
      </c>
      <c r="N643" s="275">
        <v>4233.6000000000004</v>
      </c>
      <c r="O643" s="288" t="s">
        <v>788</v>
      </c>
      <c r="P643" s="276" t="s">
        <v>760</v>
      </c>
      <c r="Q643" s="296" t="s">
        <v>1936</v>
      </c>
      <c r="R643" s="296" t="s">
        <v>1933</v>
      </c>
      <c r="S643" s="50"/>
      <c r="T643" s="50"/>
      <c r="U643" s="50"/>
      <c r="V643" s="50"/>
      <c r="W643" s="50"/>
      <c r="X643" s="50"/>
    </row>
    <row r="644" spans="1:24" hidden="1" x14ac:dyDescent="0.3">
      <c r="A644" s="272">
        <v>1884</v>
      </c>
      <c r="B644" s="535">
        <v>42942</v>
      </c>
      <c r="C644" s="284" t="s">
        <v>593</v>
      </c>
      <c r="D644" s="273" t="s">
        <v>896</v>
      </c>
      <c r="E644" s="286" t="s">
        <v>405</v>
      </c>
      <c r="F644" s="273" t="s">
        <v>790</v>
      </c>
      <c r="G644" s="288" t="s">
        <v>764</v>
      </c>
      <c r="H644" s="273" t="s">
        <v>800</v>
      </c>
      <c r="I644" s="290" t="s">
        <v>979</v>
      </c>
      <c r="J644" s="274">
        <v>12</v>
      </c>
      <c r="K644" s="292">
        <v>360</v>
      </c>
      <c r="L644" s="274">
        <v>4320</v>
      </c>
      <c r="M644" s="294">
        <v>0.1</v>
      </c>
      <c r="N644" s="275">
        <v>3888</v>
      </c>
      <c r="O644" s="288" t="s">
        <v>834</v>
      </c>
      <c r="P644" s="276" t="s">
        <v>760</v>
      </c>
      <c r="Q644" s="296" t="s">
        <v>1932</v>
      </c>
      <c r="R644" s="296" t="s">
        <v>1937</v>
      </c>
      <c r="S644" s="50"/>
      <c r="T644" s="50"/>
      <c r="U644" s="50"/>
      <c r="V644" s="50"/>
      <c r="W644" s="50"/>
      <c r="X644" s="50"/>
    </row>
    <row r="645" spans="1:24" hidden="1" x14ac:dyDescent="0.3">
      <c r="A645" s="272">
        <v>1776</v>
      </c>
      <c r="B645" s="535">
        <v>42926</v>
      </c>
      <c r="C645" s="284" t="s">
        <v>593</v>
      </c>
      <c r="D645" s="273" t="s">
        <v>1133</v>
      </c>
      <c r="E645" s="286" t="s">
        <v>522</v>
      </c>
      <c r="F645" s="273" t="s">
        <v>778</v>
      </c>
      <c r="G645" s="288" t="s">
        <v>764</v>
      </c>
      <c r="H645" s="273" t="s">
        <v>793</v>
      </c>
      <c r="I645" s="290" t="s">
        <v>1134</v>
      </c>
      <c r="J645" s="274">
        <v>14</v>
      </c>
      <c r="K645" s="292">
        <v>300</v>
      </c>
      <c r="L645" s="274">
        <v>4200</v>
      </c>
      <c r="M645" s="294">
        <v>0.05</v>
      </c>
      <c r="N645" s="275">
        <v>3990</v>
      </c>
      <c r="O645" s="288" t="s">
        <v>834</v>
      </c>
      <c r="P645" s="276" t="s">
        <v>767</v>
      </c>
      <c r="Q645" s="296" t="s">
        <v>1932</v>
      </c>
      <c r="R645" s="296" t="s">
        <v>1933</v>
      </c>
      <c r="S645" s="50"/>
      <c r="T645" s="50"/>
      <c r="U645" s="50"/>
      <c r="V645" s="50"/>
      <c r="W645" s="50"/>
      <c r="X645" s="50"/>
    </row>
    <row r="646" spans="1:24" hidden="1" x14ac:dyDescent="0.3">
      <c r="A646" s="272">
        <v>1683</v>
      </c>
      <c r="B646" s="535">
        <v>42913</v>
      </c>
      <c r="C646" s="284" t="s">
        <v>592</v>
      </c>
      <c r="D646" s="273" t="s">
        <v>1243</v>
      </c>
      <c r="E646" s="286" t="s">
        <v>405</v>
      </c>
      <c r="F646" s="273" t="s">
        <v>778</v>
      </c>
      <c r="G646" s="288" t="s">
        <v>764</v>
      </c>
      <c r="H646" s="273" t="s">
        <v>763</v>
      </c>
      <c r="I646" s="290" t="s">
        <v>1242</v>
      </c>
      <c r="J646" s="274">
        <v>34</v>
      </c>
      <c r="K646" s="292">
        <v>120</v>
      </c>
      <c r="L646" s="274">
        <v>4080</v>
      </c>
      <c r="M646" s="294">
        <v>0.06</v>
      </c>
      <c r="N646" s="275">
        <v>3835.2</v>
      </c>
      <c r="O646" s="288" t="s">
        <v>782</v>
      </c>
      <c r="P646" s="276" t="s">
        <v>760</v>
      </c>
      <c r="Q646" s="296" t="s">
        <v>1932</v>
      </c>
      <c r="R646" s="296" t="s">
        <v>1933</v>
      </c>
      <c r="S646" s="50"/>
      <c r="T646" s="50"/>
      <c r="U646" s="50"/>
      <c r="V646" s="50"/>
      <c r="W646" s="50"/>
      <c r="X646" s="50"/>
    </row>
    <row r="647" spans="1:24" hidden="1" x14ac:dyDescent="0.3">
      <c r="A647" s="272">
        <v>1758</v>
      </c>
      <c r="B647" s="535">
        <v>42924</v>
      </c>
      <c r="C647" s="284" t="s">
        <v>593</v>
      </c>
      <c r="D647" s="273" t="s">
        <v>1085</v>
      </c>
      <c r="E647" s="286" t="s">
        <v>398</v>
      </c>
      <c r="F647" s="273" t="s">
        <v>812</v>
      </c>
      <c r="G647" s="288" t="s">
        <v>764</v>
      </c>
      <c r="H647" s="273" t="s">
        <v>763</v>
      </c>
      <c r="I647" s="290" t="s">
        <v>1157</v>
      </c>
      <c r="J647" s="274">
        <v>17</v>
      </c>
      <c r="K647" s="292">
        <v>240</v>
      </c>
      <c r="L647" s="274">
        <v>4080</v>
      </c>
      <c r="M647" s="294">
        <v>0.08</v>
      </c>
      <c r="N647" s="275">
        <v>3753.6</v>
      </c>
      <c r="O647" s="288" t="s">
        <v>788</v>
      </c>
      <c r="P647" s="276" t="s">
        <v>760</v>
      </c>
      <c r="Q647" s="296" t="s">
        <v>1936</v>
      </c>
      <c r="R647" s="296" t="s">
        <v>1933</v>
      </c>
      <c r="S647" s="50"/>
      <c r="T647" s="50"/>
      <c r="U647" s="50"/>
      <c r="V647" s="50"/>
      <c r="W647" s="50"/>
      <c r="X647" s="50"/>
    </row>
    <row r="648" spans="1:24" hidden="1" x14ac:dyDescent="0.3">
      <c r="A648" s="272">
        <v>1335</v>
      </c>
      <c r="B648" s="535">
        <v>42857</v>
      </c>
      <c r="C648" s="284" t="s">
        <v>586</v>
      </c>
      <c r="D648" s="273" t="s">
        <v>1626</v>
      </c>
      <c r="E648" s="286" t="s">
        <v>405</v>
      </c>
      <c r="F648" s="273" t="s">
        <v>812</v>
      </c>
      <c r="G648" s="288" t="s">
        <v>764</v>
      </c>
      <c r="H648" s="273" t="s">
        <v>763</v>
      </c>
      <c r="I648" s="290" t="s">
        <v>1625</v>
      </c>
      <c r="J648" s="274">
        <v>3</v>
      </c>
      <c r="K648" s="292">
        <v>1320</v>
      </c>
      <c r="L648" s="274">
        <v>3960</v>
      </c>
      <c r="M648" s="294">
        <v>0.09</v>
      </c>
      <c r="N648" s="275">
        <v>3603.6</v>
      </c>
      <c r="O648" s="288" t="s">
        <v>834</v>
      </c>
      <c r="P648" s="276" t="s">
        <v>760</v>
      </c>
      <c r="Q648" s="296" t="s">
        <v>1932</v>
      </c>
      <c r="R648" s="296" t="s">
        <v>1933</v>
      </c>
      <c r="S648" s="50"/>
      <c r="T648" s="50"/>
      <c r="U648" s="50"/>
      <c r="V648" s="50"/>
      <c r="W648" s="50"/>
      <c r="X648" s="50"/>
    </row>
    <row r="649" spans="1:24" hidden="1" x14ac:dyDescent="0.3">
      <c r="A649" s="272">
        <v>1369</v>
      </c>
      <c r="B649" s="535">
        <v>42862</v>
      </c>
      <c r="C649" s="284" t="s">
        <v>586</v>
      </c>
      <c r="D649" s="273" t="s">
        <v>1211</v>
      </c>
      <c r="E649" s="286" t="s">
        <v>398</v>
      </c>
      <c r="F649" s="273" t="s">
        <v>778</v>
      </c>
      <c r="G649" s="288" t="s">
        <v>764</v>
      </c>
      <c r="H649" s="273" t="s">
        <v>763</v>
      </c>
      <c r="I649" s="290" t="s">
        <v>1517</v>
      </c>
      <c r="J649" s="274">
        <v>11</v>
      </c>
      <c r="K649" s="292">
        <v>360</v>
      </c>
      <c r="L649" s="274">
        <v>3960</v>
      </c>
      <c r="M649" s="294">
        <v>0.09</v>
      </c>
      <c r="N649" s="275">
        <v>3603.6</v>
      </c>
      <c r="O649" s="288" t="s">
        <v>782</v>
      </c>
      <c r="P649" s="276" t="s">
        <v>767</v>
      </c>
      <c r="Q649" s="296" t="s">
        <v>1932</v>
      </c>
      <c r="R649" s="296" t="s">
        <v>1933</v>
      </c>
      <c r="S649" s="50"/>
      <c r="T649" s="50"/>
      <c r="U649" s="50"/>
      <c r="V649" s="50"/>
      <c r="W649" s="50"/>
      <c r="X649" s="50"/>
    </row>
    <row r="650" spans="1:24" hidden="1" x14ac:dyDescent="0.3">
      <c r="A650" s="272">
        <v>1110</v>
      </c>
      <c r="B650" s="535">
        <v>42813</v>
      </c>
      <c r="C650" s="284" t="s">
        <v>590</v>
      </c>
      <c r="D650" s="273" t="s">
        <v>1817</v>
      </c>
      <c r="E650" s="286" t="s">
        <v>522</v>
      </c>
      <c r="F650" s="273" t="s">
        <v>812</v>
      </c>
      <c r="G650" s="288" t="s">
        <v>764</v>
      </c>
      <c r="H650" s="273" t="s">
        <v>772</v>
      </c>
      <c r="I650" s="290" t="s">
        <v>1800</v>
      </c>
      <c r="J650" s="274">
        <v>5</v>
      </c>
      <c r="K650" s="292">
        <v>780</v>
      </c>
      <c r="L650" s="274">
        <v>3900</v>
      </c>
      <c r="M650" s="294">
        <v>0.01</v>
      </c>
      <c r="N650" s="275">
        <v>3861</v>
      </c>
      <c r="O650" s="288" t="s">
        <v>834</v>
      </c>
      <c r="P650" s="276" t="s">
        <v>774</v>
      </c>
      <c r="Q650" s="296" t="s">
        <v>1932</v>
      </c>
      <c r="R650" s="296" t="s">
        <v>1933</v>
      </c>
      <c r="S650" s="50"/>
      <c r="T650" s="50"/>
      <c r="U650" s="50"/>
      <c r="V650" s="50"/>
      <c r="W650" s="50"/>
      <c r="X650" s="50"/>
    </row>
    <row r="651" spans="1:24" hidden="1" x14ac:dyDescent="0.3">
      <c r="A651" s="272">
        <v>1301</v>
      </c>
      <c r="B651" s="535">
        <v>42848</v>
      </c>
      <c r="C651" s="284" t="s">
        <v>591</v>
      </c>
      <c r="D651" s="273" t="s">
        <v>1315</v>
      </c>
      <c r="E651" s="286" t="s">
        <v>405</v>
      </c>
      <c r="F651" s="273" t="s">
        <v>812</v>
      </c>
      <c r="G651" s="288" t="s">
        <v>764</v>
      </c>
      <c r="H651" s="273" t="s">
        <v>793</v>
      </c>
      <c r="I651" s="290" t="s">
        <v>1659</v>
      </c>
      <c r="J651" s="274">
        <v>9</v>
      </c>
      <c r="K651" s="292">
        <v>420</v>
      </c>
      <c r="L651" s="274">
        <v>3780</v>
      </c>
      <c r="M651" s="294">
        <v>0.01</v>
      </c>
      <c r="N651" s="275">
        <v>3742.2</v>
      </c>
      <c r="O651" s="288" t="s">
        <v>834</v>
      </c>
      <c r="P651" s="276" t="s">
        <v>760</v>
      </c>
      <c r="Q651" s="296" t="s">
        <v>1932</v>
      </c>
      <c r="R651" s="296" t="s">
        <v>1933</v>
      </c>
      <c r="S651" s="50"/>
      <c r="T651" s="50"/>
      <c r="U651" s="50"/>
      <c r="V651" s="50"/>
      <c r="W651" s="50"/>
      <c r="X651" s="50"/>
    </row>
    <row r="652" spans="1:24" hidden="1" x14ac:dyDescent="0.3">
      <c r="A652" s="272">
        <v>1473</v>
      </c>
      <c r="B652" s="535">
        <v>42879</v>
      </c>
      <c r="C652" s="284" t="s">
        <v>586</v>
      </c>
      <c r="D652" s="273" t="s">
        <v>902</v>
      </c>
      <c r="E652" s="286" t="s">
        <v>395</v>
      </c>
      <c r="F652" s="273" t="s">
        <v>812</v>
      </c>
      <c r="G652" s="288" t="s">
        <v>764</v>
      </c>
      <c r="H652" s="273" t="s">
        <v>793</v>
      </c>
      <c r="I652" s="290" t="s">
        <v>1492</v>
      </c>
      <c r="J652" s="274">
        <v>7</v>
      </c>
      <c r="K652" s="292">
        <v>540</v>
      </c>
      <c r="L652" s="274">
        <v>3780</v>
      </c>
      <c r="M652" s="294">
        <v>0.1</v>
      </c>
      <c r="N652" s="275">
        <v>3402</v>
      </c>
      <c r="O652" s="288" t="s">
        <v>788</v>
      </c>
      <c r="P652" s="276" t="s">
        <v>760</v>
      </c>
      <c r="Q652" s="296" t="s">
        <v>1936</v>
      </c>
      <c r="R652" s="296" t="s">
        <v>1933</v>
      </c>
      <c r="S652" s="50"/>
      <c r="T652" s="50"/>
      <c r="U652" s="50"/>
      <c r="V652" s="50"/>
      <c r="W652" s="50"/>
      <c r="X652" s="50"/>
    </row>
    <row r="653" spans="1:24" hidden="1" x14ac:dyDescent="0.3">
      <c r="A653" s="272">
        <v>1984</v>
      </c>
      <c r="B653" s="535">
        <v>42959</v>
      </c>
      <c r="C653" s="284" t="s">
        <v>594</v>
      </c>
      <c r="D653" s="273" t="s">
        <v>813</v>
      </c>
      <c r="E653" s="286" t="s">
        <v>398</v>
      </c>
      <c r="F653" s="273" t="s">
        <v>812</v>
      </c>
      <c r="G653" s="288" t="s">
        <v>764</v>
      </c>
      <c r="H653" s="273" t="s">
        <v>811</v>
      </c>
      <c r="I653" s="290" t="s">
        <v>810</v>
      </c>
      <c r="J653" s="274">
        <v>21</v>
      </c>
      <c r="K653" s="292">
        <v>180</v>
      </c>
      <c r="L653" s="274">
        <v>3780</v>
      </c>
      <c r="M653" s="294">
        <v>0</v>
      </c>
      <c r="N653" s="275">
        <v>3780</v>
      </c>
      <c r="O653" s="288" t="s">
        <v>782</v>
      </c>
      <c r="P653" s="276" t="s">
        <v>760</v>
      </c>
      <c r="Q653" s="296" t="s">
        <v>1932</v>
      </c>
      <c r="R653" s="296" t="s">
        <v>1933</v>
      </c>
      <c r="S653" s="50"/>
      <c r="T653" s="50"/>
      <c r="U653" s="50"/>
      <c r="V653" s="50"/>
      <c r="W653" s="50"/>
      <c r="X653" s="50"/>
    </row>
    <row r="654" spans="1:24" hidden="1" x14ac:dyDescent="0.3">
      <c r="A654" s="272">
        <v>1741</v>
      </c>
      <c r="B654" s="535">
        <v>42922</v>
      </c>
      <c r="C654" s="284" t="s">
        <v>593</v>
      </c>
      <c r="D654" s="273" t="s">
        <v>1174</v>
      </c>
      <c r="E654" s="286" t="s">
        <v>398</v>
      </c>
      <c r="F654" s="273" t="s">
        <v>790</v>
      </c>
      <c r="G654" s="288" t="s">
        <v>764</v>
      </c>
      <c r="H654" s="273" t="s">
        <v>995</v>
      </c>
      <c r="I654" s="290" t="s">
        <v>1173</v>
      </c>
      <c r="J654" s="274">
        <v>31</v>
      </c>
      <c r="K654" s="292">
        <v>120</v>
      </c>
      <c r="L654" s="274">
        <v>3720</v>
      </c>
      <c r="M654" s="294">
        <v>7.0000000000000007E-2</v>
      </c>
      <c r="N654" s="275">
        <v>3459.6</v>
      </c>
      <c r="O654" s="288" t="s">
        <v>782</v>
      </c>
      <c r="P654" s="276" t="s">
        <v>760</v>
      </c>
      <c r="Q654" s="296" t="s">
        <v>1932</v>
      </c>
      <c r="R654" s="296" t="s">
        <v>1937</v>
      </c>
      <c r="S654" s="50"/>
      <c r="T654" s="50"/>
      <c r="U654" s="50"/>
      <c r="V654" s="50"/>
      <c r="W654" s="50"/>
      <c r="X654" s="50"/>
    </row>
    <row r="655" spans="1:24" hidden="1" x14ac:dyDescent="0.3">
      <c r="A655" s="272">
        <v>1128</v>
      </c>
      <c r="B655" s="535">
        <v>42817</v>
      </c>
      <c r="C655" s="284" t="s">
        <v>590</v>
      </c>
      <c r="D655" s="273" t="s">
        <v>1805</v>
      </c>
      <c r="E655" s="286" t="s">
        <v>405</v>
      </c>
      <c r="F655" s="273" t="s">
        <v>790</v>
      </c>
      <c r="G655" s="288" t="s">
        <v>764</v>
      </c>
      <c r="H655" s="273" t="s">
        <v>818</v>
      </c>
      <c r="I655" s="290" t="s">
        <v>1804</v>
      </c>
      <c r="J655" s="274">
        <v>1</v>
      </c>
      <c r="K655" s="292">
        <v>3660</v>
      </c>
      <c r="L655" s="274">
        <v>3660</v>
      </c>
      <c r="M655" s="294">
        <v>0.01</v>
      </c>
      <c r="N655" s="275">
        <v>3623.4</v>
      </c>
      <c r="O655" s="288" t="s">
        <v>761</v>
      </c>
      <c r="P655" s="276" t="s">
        <v>760</v>
      </c>
      <c r="Q655" s="296" t="s">
        <v>1932</v>
      </c>
      <c r="R655" s="296" t="s">
        <v>1937</v>
      </c>
      <c r="S655" s="50"/>
      <c r="T655" s="50"/>
      <c r="U655" s="50"/>
      <c r="V655" s="50"/>
      <c r="W655" s="50"/>
      <c r="X655" s="50"/>
    </row>
    <row r="656" spans="1:24" hidden="1" x14ac:dyDescent="0.3">
      <c r="A656" s="272">
        <v>1047</v>
      </c>
      <c r="B656" s="535">
        <v>42802</v>
      </c>
      <c r="C656" s="284" t="s">
        <v>590</v>
      </c>
      <c r="D656" s="273" t="s">
        <v>1860</v>
      </c>
      <c r="E656" s="286" t="s">
        <v>405</v>
      </c>
      <c r="F656" s="273" t="s">
        <v>812</v>
      </c>
      <c r="G656" s="288" t="s">
        <v>764</v>
      </c>
      <c r="H656" s="273" t="s">
        <v>818</v>
      </c>
      <c r="I656" s="290" t="s">
        <v>862</v>
      </c>
      <c r="J656" s="274">
        <v>5</v>
      </c>
      <c r="K656" s="292">
        <v>720</v>
      </c>
      <c r="L656" s="274">
        <v>3600</v>
      </c>
      <c r="M656" s="294">
        <v>0.01</v>
      </c>
      <c r="N656" s="275">
        <v>3564</v>
      </c>
      <c r="O656" s="288" t="s">
        <v>761</v>
      </c>
      <c r="P656" s="276" t="s">
        <v>760</v>
      </c>
      <c r="Q656" s="296" t="s">
        <v>1932</v>
      </c>
      <c r="R656" s="296" t="s">
        <v>1933</v>
      </c>
      <c r="S656" s="50"/>
      <c r="T656" s="50"/>
      <c r="U656" s="50"/>
      <c r="V656" s="50"/>
      <c r="W656" s="50"/>
      <c r="X656" s="50"/>
    </row>
    <row r="657" spans="1:24" hidden="1" x14ac:dyDescent="0.3">
      <c r="A657" s="272">
        <v>1078</v>
      </c>
      <c r="B657" s="535">
        <v>42806</v>
      </c>
      <c r="C657" s="284" t="s">
        <v>590</v>
      </c>
      <c r="D657" s="273" t="s">
        <v>1761</v>
      </c>
      <c r="E657" s="286" t="s">
        <v>522</v>
      </c>
      <c r="F657" s="273" t="s">
        <v>765</v>
      </c>
      <c r="G657" s="288" t="s">
        <v>764</v>
      </c>
      <c r="H657" s="273" t="s">
        <v>763</v>
      </c>
      <c r="I657" s="290" t="s">
        <v>1838</v>
      </c>
      <c r="J657" s="274">
        <v>12</v>
      </c>
      <c r="K657" s="292">
        <v>300</v>
      </c>
      <c r="L657" s="274">
        <v>3600</v>
      </c>
      <c r="M657" s="294">
        <v>7.0000000000000007E-2</v>
      </c>
      <c r="N657" s="275">
        <v>3348</v>
      </c>
      <c r="O657" s="288" t="s">
        <v>834</v>
      </c>
      <c r="P657" s="276" t="s">
        <v>774</v>
      </c>
      <c r="Q657" s="296" t="s">
        <v>1932</v>
      </c>
      <c r="R657" s="296" t="s">
        <v>1937</v>
      </c>
      <c r="S657" s="50"/>
      <c r="T657" s="50"/>
      <c r="U657" s="50"/>
      <c r="V657" s="50"/>
      <c r="W657" s="50"/>
      <c r="X657" s="50"/>
    </row>
    <row r="658" spans="1:24" hidden="1" x14ac:dyDescent="0.3">
      <c r="A658" s="272">
        <v>1269</v>
      </c>
      <c r="B658" s="535">
        <v>42842</v>
      </c>
      <c r="C658" s="284" t="s">
        <v>591</v>
      </c>
      <c r="D658" s="273" t="s">
        <v>1352</v>
      </c>
      <c r="E658" s="286" t="s">
        <v>522</v>
      </c>
      <c r="F658" s="273" t="s">
        <v>778</v>
      </c>
      <c r="G658" s="288" t="s">
        <v>764</v>
      </c>
      <c r="H658" s="273" t="s">
        <v>763</v>
      </c>
      <c r="I658" s="290" t="s">
        <v>1683</v>
      </c>
      <c r="J658" s="274">
        <v>20</v>
      </c>
      <c r="K658" s="292">
        <v>180</v>
      </c>
      <c r="L658" s="274">
        <v>3600</v>
      </c>
      <c r="M658" s="294">
        <v>0.03</v>
      </c>
      <c r="N658" s="275">
        <v>3492</v>
      </c>
      <c r="O658" s="288" t="s">
        <v>788</v>
      </c>
      <c r="P658" s="276" t="s">
        <v>787</v>
      </c>
      <c r="Q658" s="296" t="s">
        <v>1936</v>
      </c>
      <c r="R658" s="296" t="s">
        <v>1933</v>
      </c>
      <c r="S658" s="50"/>
      <c r="T658" s="50"/>
      <c r="U658" s="50"/>
      <c r="V658" s="50"/>
      <c r="W658" s="50"/>
      <c r="X658" s="50"/>
    </row>
    <row r="659" spans="1:24" hidden="1" x14ac:dyDescent="0.3">
      <c r="A659" s="272">
        <v>1289</v>
      </c>
      <c r="B659" s="535">
        <v>42844</v>
      </c>
      <c r="C659" s="284" t="s">
        <v>591</v>
      </c>
      <c r="D659" s="273" t="s">
        <v>900</v>
      </c>
      <c r="E659" s="286" t="s">
        <v>395</v>
      </c>
      <c r="F659" s="273" t="s">
        <v>765</v>
      </c>
      <c r="G659" s="288" t="s">
        <v>764</v>
      </c>
      <c r="H659" s="273" t="s">
        <v>763</v>
      </c>
      <c r="I659" s="290" t="s">
        <v>1253</v>
      </c>
      <c r="J659" s="274">
        <v>12</v>
      </c>
      <c r="K659" s="292">
        <v>300</v>
      </c>
      <c r="L659" s="274">
        <v>3600</v>
      </c>
      <c r="M659" s="294">
        <v>0.09</v>
      </c>
      <c r="N659" s="275">
        <v>3276</v>
      </c>
      <c r="O659" s="288" t="s">
        <v>761</v>
      </c>
      <c r="P659" s="276" t="s">
        <v>760</v>
      </c>
      <c r="Q659" s="296" t="s">
        <v>1932</v>
      </c>
      <c r="R659" s="296" t="s">
        <v>1937</v>
      </c>
      <c r="S659" s="50"/>
      <c r="T659" s="50"/>
      <c r="U659" s="50"/>
      <c r="V659" s="50"/>
      <c r="W659" s="50"/>
      <c r="X659" s="50"/>
    </row>
    <row r="660" spans="1:24" hidden="1" x14ac:dyDescent="0.3">
      <c r="A660" s="272">
        <v>1495</v>
      </c>
      <c r="B660" s="535">
        <v>42883</v>
      </c>
      <c r="C660" s="284" t="s">
        <v>586</v>
      </c>
      <c r="D660" s="273" t="s">
        <v>1469</v>
      </c>
      <c r="E660" s="286" t="s">
        <v>522</v>
      </c>
      <c r="F660" s="273" t="s">
        <v>790</v>
      </c>
      <c r="G660" s="288" t="s">
        <v>764</v>
      </c>
      <c r="H660" s="273" t="s">
        <v>793</v>
      </c>
      <c r="I660" s="290" t="s">
        <v>892</v>
      </c>
      <c r="J660" s="274">
        <v>12</v>
      </c>
      <c r="K660" s="292">
        <v>300</v>
      </c>
      <c r="L660" s="274">
        <v>3600</v>
      </c>
      <c r="M660" s="294">
        <v>0.02</v>
      </c>
      <c r="N660" s="275">
        <v>3528</v>
      </c>
      <c r="O660" s="288" t="s">
        <v>761</v>
      </c>
      <c r="P660" s="276" t="s">
        <v>787</v>
      </c>
      <c r="Q660" s="296" t="s">
        <v>1932</v>
      </c>
      <c r="R660" s="296" t="s">
        <v>1937</v>
      </c>
      <c r="S660" s="50"/>
      <c r="T660" s="50"/>
      <c r="U660" s="50"/>
      <c r="V660" s="50"/>
      <c r="W660" s="50"/>
      <c r="X660" s="50"/>
    </row>
    <row r="661" spans="1:24" hidden="1" x14ac:dyDescent="0.3">
      <c r="A661" s="272">
        <v>1095</v>
      </c>
      <c r="B661" s="535">
        <v>42810</v>
      </c>
      <c r="C661" s="284" t="s">
        <v>590</v>
      </c>
      <c r="D661" s="273" t="s">
        <v>1068</v>
      </c>
      <c r="E661" s="286" t="s">
        <v>405</v>
      </c>
      <c r="F661" s="273" t="s">
        <v>790</v>
      </c>
      <c r="G661" s="288" t="s">
        <v>764</v>
      </c>
      <c r="H661" s="273" t="s">
        <v>793</v>
      </c>
      <c r="I661" s="290" t="s">
        <v>1828</v>
      </c>
      <c r="J661" s="274">
        <v>14</v>
      </c>
      <c r="K661" s="292">
        <v>240</v>
      </c>
      <c r="L661" s="274">
        <v>3360</v>
      </c>
      <c r="M661" s="294">
        <v>0.09</v>
      </c>
      <c r="N661" s="275">
        <v>3057.6</v>
      </c>
      <c r="O661" s="288" t="s">
        <v>834</v>
      </c>
      <c r="P661" s="276" t="s">
        <v>841</v>
      </c>
      <c r="Q661" s="296" t="s">
        <v>1932</v>
      </c>
      <c r="R661" s="296" t="s">
        <v>1937</v>
      </c>
      <c r="S661" s="50"/>
      <c r="T661" s="50"/>
      <c r="U661" s="50"/>
      <c r="V661" s="50"/>
      <c r="W661" s="50"/>
      <c r="X661" s="50"/>
    </row>
    <row r="662" spans="1:24" hidden="1" x14ac:dyDescent="0.3">
      <c r="A662" s="272">
        <v>1347</v>
      </c>
      <c r="B662" s="535">
        <v>42858</v>
      </c>
      <c r="C662" s="284" t="s">
        <v>586</v>
      </c>
      <c r="D662" s="273" t="s">
        <v>1202</v>
      </c>
      <c r="E662" s="286" t="s">
        <v>395</v>
      </c>
      <c r="F662" s="273" t="s">
        <v>790</v>
      </c>
      <c r="G662" s="288" t="s">
        <v>764</v>
      </c>
      <c r="H662" s="273" t="s">
        <v>805</v>
      </c>
      <c r="I662" s="290" t="s">
        <v>1616</v>
      </c>
      <c r="J662" s="274">
        <v>8</v>
      </c>
      <c r="K662" s="292">
        <v>420</v>
      </c>
      <c r="L662" s="274">
        <v>3360</v>
      </c>
      <c r="M662" s="294">
        <v>0.03</v>
      </c>
      <c r="N662" s="275">
        <v>3259.2</v>
      </c>
      <c r="O662" s="288" t="s">
        <v>834</v>
      </c>
      <c r="P662" s="276" t="s">
        <v>767</v>
      </c>
      <c r="Q662" s="296" t="s">
        <v>1932</v>
      </c>
      <c r="R662" s="296" t="s">
        <v>1937</v>
      </c>
      <c r="S662" s="50"/>
      <c r="T662" s="50"/>
      <c r="U662" s="50"/>
      <c r="V662" s="50"/>
      <c r="W662" s="50"/>
      <c r="X662" s="50"/>
    </row>
    <row r="663" spans="1:24" hidden="1" x14ac:dyDescent="0.3">
      <c r="A663" s="272">
        <v>1372</v>
      </c>
      <c r="B663" s="535">
        <v>42862</v>
      </c>
      <c r="C663" s="284" t="s">
        <v>586</v>
      </c>
      <c r="D663" s="273" t="s">
        <v>1590</v>
      </c>
      <c r="E663" s="286" t="s">
        <v>522</v>
      </c>
      <c r="F663" s="273" t="s">
        <v>778</v>
      </c>
      <c r="G663" s="288" t="s">
        <v>764</v>
      </c>
      <c r="H663" s="273" t="s">
        <v>772</v>
      </c>
      <c r="I663" s="290" t="s">
        <v>986</v>
      </c>
      <c r="J663" s="274">
        <v>2</v>
      </c>
      <c r="K663" s="292">
        <v>1680</v>
      </c>
      <c r="L663" s="274">
        <v>3360</v>
      </c>
      <c r="M663" s="294">
        <v>0</v>
      </c>
      <c r="N663" s="275">
        <v>3360</v>
      </c>
      <c r="O663" s="288" t="s">
        <v>775</v>
      </c>
      <c r="P663" s="276" t="s">
        <v>760</v>
      </c>
      <c r="Q663" s="296" t="s">
        <v>1935</v>
      </c>
      <c r="R663" s="296" t="s">
        <v>1933</v>
      </c>
      <c r="S663" s="50"/>
      <c r="T663" s="50"/>
      <c r="U663" s="50"/>
      <c r="V663" s="50"/>
      <c r="W663" s="50"/>
      <c r="X663" s="50"/>
    </row>
    <row r="664" spans="1:24" hidden="1" x14ac:dyDescent="0.3">
      <c r="A664" s="272">
        <v>1572</v>
      </c>
      <c r="B664" s="535">
        <v>42896</v>
      </c>
      <c r="C664" s="284" t="s">
        <v>592</v>
      </c>
      <c r="D664" s="273" t="s">
        <v>1383</v>
      </c>
      <c r="E664" s="286" t="s">
        <v>395</v>
      </c>
      <c r="F664" s="273" t="s">
        <v>778</v>
      </c>
      <c r="G664" s="288" t="s">
        <v>764</v>
      </c>
      <c r="H664" s="273" t="s">
        <v>793</v>
      </c>
      <c r="I664" s="290" t="s">
        <v>1382</v>
      </c>
      <c r="J664" s="274">
        <v>8</v>
      </c>
      <c r="K664" s="292">
        <v>420</v>
      </c>
      <c r="L664" s="274">
        <v>3360</v>
      </c>
      <c r="M664" s="294">
        <v>0</v>
      </c>
      <c r="N664" s="275">
        <v>3360</v>
      </c>
      <c r="O664" s="288" t="s">
        <v>775</v>
      </c>
      <c r="P664" s="276" t="s">
        <v>760</v>
      </c>
      <c r="Q664" s="296" t="s">
        <v>1935</v>
      </c>
      <c r="R664" s="296" t="s">
        <v>1933</v>
      </c>
      <c r="S664" s="50"/>
      <c r="T664" s="50"/>
      <c r="U664" s="50"/>
      <c r="V664" s="50"/>
      <c r="W664" s="50"/>
      <c r="X664" s="50"/>
    </row>
    <row r="665" spans="1:24" hidden="1" x14ac:dyDescent="0.3">
      <c r="A665" s="272">
        <v>1795</v>
      </c>
      <c r="B665" s="535">
        <v>42928</v>
      </c>
      <c r="C665" s="284" t="s">
        <v>593</v>
      </c>
      <c r="D665" s="273" t="s">
        <v>1103</v>
      </c>
      <c r="E665" s="286" t="s">
        <v>395</v>
      </c>
      <c r="F665" s="273" t="s">
        <v>765</v>
      </c>
      <c r="G665" s="288" t="s">
        <v>764</v>
      </c>
      <c r="H665" s="273" t="s">
        <v>793</v>
      </c>
      <c r="I665" s="290" t="s">
        <v>881</v>
      </c>
      <c r="J665" s="274">
        <v>8</v>
      </c>
      <c r="K665" s="292">
        <v>420</v>
      </c>
      <c r="L665" s="274">
        <v>3360</v>
      </c>
      <c r="M665" s="294">
        <v>0.08</v>
      </c>
      <c r="N665" s="275">
        <v>3091.2</v>
      </c>
      <c r="O665" s="288" t="s">
        <v>775</v>
      </c>
      <c r="P665" s="276" t="s">
        <v>798</v>
      </c>
      <c r="Q665" s="296" t="s">
        <v>1935</v>
      </c>
      <c r="R665" s="296" t="s">
        <v>1937</v>
      </c>
      <c r="S665" s="50"/>
      <c r="T665" s="50"/>
      <c r="U665" s="50"/>
      <c r="V665" s="50"/>
      <c r="W665" s="50"/>
      <c r="X665" s="50"/>
    </row>
    <row r="666" spans="1:24" hidden="1" x14ac:dyDescent="0.3">
      <c r="A666" s="272">
        <v>1199</v>
      </c>
      <c r="B666" s="535">
        <v>42832</v>
      </c>
      <c r="C666" s="284" t="s">
        <v>591</v>
      </c>
      <c r="D666" s="273" t="s">
        <v>1741</v>
      </c>
      <c r="E666" s="286" t="s">
        <v>405</v>
      </c>
      <c r="F666" s="273" t="s">
        <v>778</v>
      </c>
      <c r="G666" s="288" t="s">
        <v>764</v>
      </c>
      <c r="H666" s="273" t="s">
        <v>793</v>
      </c>
      <c r="I666" s="290" t="s">
        <v>1370</v>
      </c>
      <c r="J666" s="274">
        <v>1</v>
      </c>
      <c r="K666" s="292">
        <v>3300</v>
      </c>
      <c r="L666" s="274">
        <v>3300</v>
      </c>
      <c r="M666" s="294">
        <v>0.09</v>
      </c>
      <c r="N666" s="275">
        <v>3003</v>
      </c>
      <c r="O666" s="288" t="s">
        <v>788</v>
      </c>
      <c r="P666" s="276" t="s">
        <v>760</v>
      </c>
      <c r="Q666" s="296" t="s">
        <v>1936</v>
      </c>
      <c r="R666" s="296" t="s">
        <v>1933</v>
      </c>
      <c r="S666" s="50"/>
      <c r="T666" s="50"/>
      <c r="U666" s="50"/>
      <c r="V666" s="50"/>
      <c r="W666" s="50"/>
      <c r="X666" s="50"/>
    </row>
    <row r="667" spans="1:24" hidden="1" x14ac:dyDescent="0.3">
      <c r="A667" s="272">
        <v>1022</v>
      </c>
      <c r="B667" s="535">
        <v>42798</v>
      </c>
      <c r="C667" s="284" t="s">
        <v>590</v>
      </c>
      <c r="D667" s="273" t="s">
        <v>1875</v>
      </c>
      <c r="E667" s="286" t="s">
        <v>395</v>
      </c>
      <c r="F667" s="273" t="s">
        <v>812</v>
      </c>
      <c r="G667" s="288" t="s">
        <v>764</v>
      </c>
      <c r="H667" s="273" t="s">
        <v>763</v>
      </c>
      <c r="I667" s="290" t="s">
        <v>1389</v>
      </c>
      <c r="J667" s="274">
        <v>18</v>
      </c>
      <c r="K667" s="292">
        <v>180</v>
      </c>
      <c r="L667" s="274">
        <v>3240</v>
      </c>
      <c r="M667" s="294">
        <v>0.01</v>
      </c>
      <c r="N667" s="275">
        <v>3207.6</v>
      </c>
      <c r="O667" s="288" t="s">
        <v>788</v>
      </c>
      <c r="P667" s="276" t="s">
        <v>760</v>
      </c>
      <c r="Q667" s="296" t="s">
        <v>1936</v>
      </c>
      <c r="R667" s="296" t="s">
        <v>1933</v>
      </c>
      <c r="S667" s="50"/>
      <c r="T667" s="50"/>
      <c r="U667" s="50"/>
      <c r="V667" s="50"/>
      <c r="W667" s="50"/>
      <c r="X667" s="50"/>
    </row>
    <row r="668" spans="1:24" hidden="1" x14ac:dyDescent="0.3">
      <c r="A668" s="272">
        <v>1210</v>
      </c>
      <c r="B668" s="535">
        <v>42833</v>
      </c>
      <c r="C668" s="284" t="s">
        <v>591</v>
      </c>
      <c r="D668" s="273" t="s">
        <v>1733</v>
      </c>
      <c r="E668" s="286" t="s">
        <v>398</v>
      </c>
      <c r="F668" s="273" t="s">
        <v>778</v>
      </c>
      <c r="G668" s="288" t="s">
        <v>764</v>
      </c>
      <c r="H668" s="273" t="s">
        <v>921</v>
      </c>
      <c r="I668" s="290" t="s">
        <v>1732</v>
      </c>
      <c r="J668" s="274">
        <v>18</v>
      </c>
      <c r="K668" s="292">
        <v>180</v>
      </c>
      <c r="L668" s="274">
        <v>3240</v>
      </c>
      <c r="M668" s="294">
        <v>0.02</v>
      </c>
      <c r="N668" s="275">
        <v>3175.2</v>
      </c>
      <c r="O668" s="288" t="s">
        <v>782</v>
      </c>
      <c r="P668" s="276" t="s">
        <v>798</v>
      </c>
      <c r="Q668" s="296" t="s">
        <v>1932</v>
      </c>
      <c r="R668" s="296" t="s">
        <v>1933</v>
      </c>
      <c r="S668" s="50"/>
      <c r="T668" s="50"/>
      <c r="U668" s="50"/>
      <c r="V668" s="50"/>
      <c r="W668" s="50"/>
      <c r="X668" s="50"/>
    </row>
    <row r="669" spans="1:24" hidden="1" x14ac:dyDescent="0.3">
      <c r="A669" s="272">
        <v>1863</v>
      </c>
      <c r="B669" s="535">
        <v>42940</v>
      </c>
      <c r="C669" s="284" t="s">
        <v>593</v>
      </c>
      <c r="D669" s="273" t="s">
        <v>1006</v>
      </c>
      <c r="E669" s="286" t="s">
        <v>522</v>
      </c>
      <c r="F669" s="273" t="s">
        <v>790</v>
      </c>
      <c r="G669" s="288" t="s">
        <v>764</v>
      </c>
      <c r="H669" s="273" t="s">
        <v>921</v>
      </c>
      <c r="I669" s="290" t="s">
        <v>1005</v>
      </c>
      <c r="J669" s="274">
        <v>18</v>
      </c>
      <c r="K669" s="292">
        <v>180</v>
      </c>
      <c r="L669" s="274">
        <v>3240</v>
      </c>
      <c r="M669" s="294">
        <v>0.03</v>
      </c>
      <c r="N669" s="275">
        <v>3142.8</v>
      </c>
      <c r="O669" s="288" t="s">
        <v>834</v>
      </c>
      <c r="P669" s="276" t="s">
        <v>760</v>
      </c>
      <c r="Q669" s="296" t="s">
        <v>1932</v>
      </c>
      <c r="R669" s="296" t="s">
        <v>1937</v>
      </c>
      <c r="S669" s="50"/>
      <c r="T669" s="50"/>
      <c r="U669" s="50"/>
      <c r="V669" s="50"/>
      <c r="W669" s="50"/>
      <c r="X669" s="50"/>
    </row>
    <row r="670" spans="1:24" hidden="1" x14ac:dyDescent="0.3">
      <c r="A670" s="272">
        <v>1867</v>
      </c>
      <c r="B670" s="535">
        <v>42941</v>
      </c>
      <c r="C670" s="284" t="s">
        <v>593</v>
      </c>
      <c r="D670" s="273" t="s">
        <v>998</v>
      </c>
      <c r="E670" s="286" t="s">
        <v>398</v>
      </c>
      <c r="F670" s="273" t="s">
        <v>778</v>
      </c>
      <c r="G670" s="288" t="s">
        <v>764</v>
      </c>
      <c r="H670" s="273" t="s">
        <v>793</v>
      </c>
      <c r="I670" s="290" t="s">
        <v>1000</v>
      </c>
      <c r="J670" s="274">
        <v>6</v>
      </c>
      <c r="K670" s="292">
        <v>540</v>
      </c>
      <c r="L670" s="274">
        <v>3240</v>
      </c>
      <c r="M670" s="294">
        <v>0.1</v>
      </c>
      <c r="N670" s="275">
        <v>2916</v>
      </c>
      <c r="O670" s="288" t="s">
        <v>788</v>
      </c>
      <c r="P670" s="276" t="s">
        <v>798</v>
      </c>
      <c r="Q670" s="296" t="s">
        <v>1936</v>
      </c>
      <c r="R670" s="296" t="s">
        <v>1933</v>
      </c>
      <c r="S670" s="50"/>
      <c r="T670" s="50"/>
      <c r="U670" s="50"/>
      <c r="V670" s="50"/>
      <c r="W670" s="50"/>
      <c r="X670" s="50"/>
    </row>
    <row r="671" spans="1:24" hidden="1" x14ac:dyDescent="0.3">
      <c r="A671" s="272">
        <v>1747</v>
      </c>
      <c r="B671" s="535">
        <v>42923</v>
      </c>
      <c r="C671" s="284" t="s">
        <v>593</v>
      </c>
      <c r="D671" s="273" t="s">
        <v>1166</v>
      </c>
      <c r="E671" s="286" t="s">
        <v>398</v>
      </c>
      <c r="F671" s="273" t="s">
        <v>765</v>
      </c>
      <c r="G671" s="288" t="s">
        <v>764</v>
      </c>
      <c r="H671" s="273" t="s">
        <v>800</v>
      </c>
      <c r="I671" s="290" t="s">
        <v>1167</v>
      </c>
      <c r="J671" s="274">
        <v>10</v>
      </c>
      <c r="K671" s="292">
        <v>300</v>
      </c>
      <c r="L671" s="274">
        <v>3000</v>
      </c>
      <c r="M671" s="294">
        <v>0.06</v>
      </c>
      <c r="N671" s="275">
        <v>2820</v>
      </c>
      <c r="O671" s="288" t="s">
        <v>775</v>
      </c>
      <c r="P671" s="276" t="s">
        <v>767</v>
      </c>
      <c r="Q671" s="296" t="s">
        <v>1935</v>
      </c>
      <c r="R671" s="296" t="s">
        <v>1937</v>
      </c>
      <c r="S671" s="50"/>
      <c r="T671" s="50"/>
      <c r="U671" s="50"/>
      <c r="V671" s="50"/>
      <c r="W671" s="50"/>
      <c r="X671" s="50"/>
    </row>
    <row r="672" spans="1:24" hidden="1" x14ac:dyDescent="0.3">
      <c r="A672" s="272">
        <v>1633</v>
      </c>
      <c r="B672" s="535">
        <v>42904</v>
      </c>
      <c r="C672" s="284" t="s">
        <v>592</v>
      </c>
      <c r="D672" s="273" t="s">
        <v>1304</v>
      </c>
      <c r="E672" s="286" t="s">
        <v>395</v>
      </c>
      <c r="F672" s="273" t="s">
        <v>778</v>
      </c>
      <c r="G672" s="288" t="s">
        <v>764</v>
      </c>
      <c r="H672" s="273" t="s">
        <v>793</v>
      </c>
      <c r="I672" s="290" t="s">
        <v>1303</v>
      </c>
      <c r="J672" s="274">
        <v>7</v>
      </c>
      <c r="K672" s="292">
        <v>420</v>
      </c>
      <c r="L672" s="274">
        <v>2940</v>
      </c>
      <c r="M672" s="294">
        <v>0.02</v>
      </c>
      <c r="N672" s="275">
        <v>2881.2</v>
      </c>
      <c r="O672" s="288" t="s">
        <v>782</v>
      </c>
      <c r="P672" s="276" t="s">
        <v>798</v>
      </c>
      <c r="Q672" s="296" t="s">
        <v>1932</v>
      </c>
      <c r="R672" s="296" t="s">
        <v>1933</v>
      </c>
      <c r="S672" s="50"/>
      <c r="T672" s="50"/>
      <c r="U672" s="50"/>
      <c r="V672" s="50"/>
      <c r="W672" s="50"/>
      <c r="X672" s="50"/>
    </row>
    <row r="673" spans="1:24" hidden="1" x14ac:dyDescent="0.3">
      <c r="A673" s="272">
        <v>1660</v>
      </c>
      <c r="B673" s="535">
        <v>42910</v>
      </c>
      <c r="C673" s="284" t="s">
        <v>592</v>
      </c>
      <c r="D673" s="273" t="s">
        <v>1267</v>
      </c>
      <c r="E673" s="286" t="s">
        <v>395</v>
      </c>
      <c r="F673" s="273" t="s">
        <v>812</v>
      </c>
      <c r="G673" s="288" t="s">
        <v>764</v>
      </c>
      <c r="H673" s="273" t="s">
        <v>793</v>
      </c>
      <c r="I673" s="290" t="s">
        <v>1139</v>
      </c>
      <c r="J673" s="274">
        <v>7</v>
      </c>
      <c r="K673" s="292">
        <v>420</v>
      </c>
      <c r="L673" s="274">
        <v>2940</v>
      </c>
      <c r="M673" s="294">
        <v>0.02</v>
      </c>
      <c r="N673" s="275">
        <v>2881.2</v>
      </c>
      <c r="O673" s="288" t="s">
        <v>761</v>
      </c>
      <c r="P673" s="276" t="s">
        <v>827</v>
      </c>
      <c r="Q673" s="296" t="s">
        <v>1932</v>
      </c>
      <c r="R673" s="296" t="s">
        <v>1933</v>
      </c>
      <c r="S673" s="50"/>
      <c r="T673" s="50"/>
      <c r="U673" s="50"/>
      <c r="V673" s="50"/>
      <c r="W673" s="50"/>
      <c r="X673" s="50"/>
    </row>
    <row r="674" spans="1:24" hidden="1" x14ac:dyDescent="0.3">
      <c r="A674" s="272">
        <v>1354</v>
      </c>
      <c r="B674" s="535">
        <v>42859</v>
      </c>
      <c r="C674" s="284" t="s">
        <v>586</v>
      </c>
      <c r="D674" s="273" t="s">
        <v>1607</v>
      </c>
      <c r="E674" s="286" t="s">
        <v>395</v>
      </c>
      <c r="F674" s="273" t="s">
        <v>790</v>
      </c>
      <c r="G674" s="288" t="s">
        <v>764</v>
      </c>
      <c r="H674" s="273" t="s">
        <v>995</v>
      </c>
      <c r="I674" s="290" t="s">
        <v>1606</v>
      </c>
      <c r="J674" s="274">
        <v>12</v>
      </c>
      <c r="K674" s="292">
        <v>240</v>
      </c>
      <c r="L674" s="274">
        <v>2880</v>
      </c>
      <c r="M674" s="294">
        <v>0.04</v>
      </c>
      <c r="N674" s="275">
        <v>2764.8</v>
      </c>
      <c r="O674" s="288" t="s">
        <v>782</v>
      </c>
      <c r="P674" s="276" t="s">
        <v>760</v>
      </c>
      <c r="Q674" s="296" t="s">
        <v>1932</v>
      </c>
      <c r="R674" s="296" t="s">
        <v>1937</v>
      </c>
      <c r="S674" s="50"/>
      <c r="T674" s="50"/>
      <c r="U674" s="50"/>
      <c r="V674" s="50"/>
      <c r="W674" s="50"/>
      <c r="X674" s="50"/>
    </row>
    <row r="675" spans="1:24" hidden="1" x14ac:dyDescent="0.3">
      <c r="A675" s="272">
        <v>1440</v>
      </c>
      <c r="B675" s="535">
        <v>42875</v>
      </c>
      <c r="C675" s="284" t="s">
        <v>586</v>
      </c>
      <c r="D675" s="273" t="s">
        <v>891</v>
      </c>
      <c r="E675" s="286" t="s">
        <v>395</v>
      </c>
      <c r="F675" s="273" t="s">
        <v>778</v>
      </c>
      <c r="G675" s="288" t="s">
        <v>764</v>
      </c>
      <c r="H675" s="273" t="s">
        <v>763</v>
      </c>
      <c r="I675" s="290" t="s">
        <v>1521</v>
      </c>
      <c r="J675" s="274">
        <v>16</v>
      </c>
      <c r="K675" s="292">
        <v>180</v>
      </c>
      <c r="L675" s="274">
        <v>2880</v>
      </c>
      <c r="M675" s="294">
        <v>0.04</v>
      </c>
      <c r="N675" s="275">
        <v>2764.8</v>
      </c>
      <c r="O675" s="288" t="s">
        <v>788</v>
      </c>
      <c r="P675" s="276" t="s">
        <v>798</v>
      </c>
      <c r="Q675" s="296" t="s">
        <v>1936</v>
      </c>
      <c r="R675" s="296" t="s">
        <v>1933</v>
      </c>
      <c r="S675" s="50"/>
      <c r="T675" s="50"/>
      <c r="U675" s="50"/>
      <c r="V675" s="50"/>
      <c r="W675" s="50"/>
      <c r="X675" s="50"/>
    </row>
    <row r="676" spans="1:24" hidden="1" x14ac:dyDescent="0.3">
      <c r="A676" s="272">
        <v>1469</v>
      </c>
      <c r="B676" s="535">
        <v>42879</v>
      </c>
      <c r="C676" s="284" t="s">
        <v>586</v>
      </c>
      <c r="D676" s="273" t="s">
        <v>1494</v>
      </c>
      <c r="E676" s="286" t="s">
        <v>522</v>
      </c>
      <c r="F676" s="273" t="s">
        <v>790</v>
      </c>
      <c r="G676" s="288" t="s">
        <v>764</v>
      </c>
      <c r="H676" s="273" t="s">
        <v>800</v>
      </c>
      <c r="I676" s="290" t="s">
        <v>1495</v>
      </c>
      <c r="J676" s="274">
        <v>6</v>
      </c>
      <c r="K676" s="292">
        <v>480</v>
      </c>
      <c r="L676" s="274">
        <v>2880</v>
      </c>
      <c r="M676" s="294">
        <v>0.03</v>
      </c>
      <c r="N676" s="275">
        <v>2793.6</v>
      </c>
      <c r="O676" s="288" t="s">
        <v>834</v>
      </c>
      <c r="P676" s="276" t="s">
        <v>760</v>
      </c>
      <c r="Q676" s="296" t="s">
        <v>1932</v>
      </c>
      <c r="R676" s="296" t="s">
        <v>1937</v>
      </c>
      <c r="S676" s="50"/>
      <c r="T676" s="50"/>
      <c r="U676" s="50"/>
      <c r="V676" s="50"/>
      <c r="W676" s="50"/>
      <c r="X676" s="50"/>
    </row>
    <row r="677" spans="1:24" hidden="1" x14ac:dyDescent="0.3">
      <c r="A677" s="272">
        <v>1602</v>
      </c>
      <c r="B677" s="535">
        <v>42900</v>
      </c>
      <c r="C677" s="284" t="s">
        <v>592</v>
      </c>
      <c r="D677" s="273" t="s">
        <v>1342</v>
      </c>
      <c r="E677" s="286" t="s">
        <v>395</v>
      </c>
      <c r="F677" s="273" t="s">
        <v>812</v>
      </c>
      <c r="G677" s="288" t="s">
        <v>764</v>
      </c>
      <c r="H677" s="273" t="s">
        <v>793</v>
      </c>
      <c r="I677" s="290" t="s">
        <v>1343</v>
      </c>
      <c r="J677" s="274">
        <v>6</v>
      </c>
      <c r="K677" s="292">
        <v>480</v>
      </c>
      <c r="L677" s="274">
        <v>2880</v>
      </c>
      <c r="M677" s="294">
        <v>0</v>
      </c>
      <c r="N677" s="275">
        <v>2880</v>
      </c>
      <c r="O677" s="288" t="s">
        <v>834</v>
      </c>
      <c r="P677" s="276" t="s">
        <v>774</v>
      </c>
      <c r="Q677" s="296" t="s">
        <v>1932</v>
      </c>
      <c r="R677" s="296" t="s">
        <v>1933</v>
      </c>
      <c r="S677" s="50"/>
      <c r="T677" s="50"/>
      <c r="U677" s="50"/>
      <c r="V677" s="50"/>
      <c r="W677" s="50"/>
      <c r="X677" s="50"/>
    </row>
    <row r="678" spans="1:24" hidden="1" x14ac:dyDescent="0.3">
      <c r="A678" s="272">
        <v>1864</v>
      </c>
      <c r="B678" s="535">
        <v>42940</v>
      </c>
      <c r="C678" s="284" t="s">
        <v>593</v>
      </c>
      <c r="D678" s="273" t="s">
        <v>831</v>
      </c>
      <c r="E678" s="286" t="s">
        <v>522</v>
      </c>
      <c r="F678" s="273" t="s">
        <v>778</v>
      </c>
      <c r="G678" s="288" t="s">
        <v>764</v>
      </c>
      <c r="H678" s="273" t="s">
        <v>995</v>
      </c>
      <c r="I678" s="290" t="s">
        <v>1004</v>
      </c>
      <c r="J678" s="274">
        <v>16</v>
      </c>
      <c r="K678" s="292">
        <v>180</v>
      </c>
      <c r="L678" s="274">
        <v>2880</v>
      </c>
      <c r="M678" s="294">
        <v>0.09</v>
      </c>
      <c r="N678" s="275">
        <v>2620.8000000000002</v>
      </c>
      <c r="O678" s="288" t="s">
        <v>788</v>
      </c>
      <c r="P678" s="276" t="s">
        <v>798</v>
      </c>
      <c r="Q678" s="296" t="s">
        <v>1936</v>
      </c>
      <c r="R678" s="296" t="s">
        <v>1933</v>
      </c>
      <c r="S678" s="50"/>
      <c r="T678" s="50"/>
      <c r="U678" s="50"/>
      <c r="V678" s="50"/>
      <c r="W678" s="50"/>
      <c r="X678" s="50"/>
    </row>
    <row r="679" spans="1:24" hidden="1" x14ac:dyDescent="0.3">
      <c r="A679" s="272">
        <v>1381</v>
      </c>
      <c r="B679" s="535">
        <v>42864</v>
      </c>
      <c r="C679" s="284" t="s">
        <v>586</v>
      </c>
      <c r="D679" s="273" t="s">
        <v>1582</v>
      </c>
      <c r="E679" s="286" t="s">
        <v>405</v>
      </c>
      <c r="F679" s="273" t="s">
        <v>765</v>
      </c>
      <c r="G679" s="288" t="s">
        <v>764</v>
      </c>
      <c r="H679" s="273" t="s">
        <v>763</v>
      </c>
      <c r="I679" s="290" t="s">
        <v>1581</v>
      </c>
      <c r="J679" s="274">
        <v>23</v>
      </c>
      <c r="K679" s="292">
        <v>120</v>
      </c>
      <c r="L679" s="274">
        <v>2760</v>
      </c>
      <c r="M679" s="294">
        <v>0.09</v>
      </c>
      <c r="N679" s="275">
        <v>2511.6</v>
      </c>
      <c r="O679" s="288" t="s">
        <v>782</v>
      </c>
      <c r="P679" s="276" t="s">
        <v>760</v>
      </c>
      <c r="Q679" s="296" t="s">
        <v>1932</v>
      </c>
      <c r="R679" s="296" t="s">
        <v>1937</v>
      </c>
      <c r="S679" s="50"/>
      <c r="T679" s="50"/>
      <c r="U679" s="50"/>
      <c r="V679" s="50"/>
      <c r="W679" s="50"/>
      <c r="X679" s="50"/>
    </row>
    <row r="680" spans="1:24" hidden="1" x14ac:dyDescent="0.3">
      <c r="A680" s="272">
        <v>1223</v>
      </c>
      <c r="B680" s="535">
        <v>42835</v>
      </c>
      <c r="C680" s="284" t="s">
        <v>591</v>
      </c>
      <c r="D680" s="273" t="s">
        <v>1638</v>
      </c>
      <c r="E680" s="286" t="s">
        <v>405</v>
      </c>
      <c r="F680" s="273" t="s">
        <v>812</v>
      </c>
      <c r="G680" s="288" t="s">
        <v>764</v>
      </c>
      <c r="H680" s="273" t="s">
        <v>763</v>
      </c>
      <c r="I680" s="290" t="s">
        <v>1500</v>
      </c>
      <c r="J680" s="274">
        <v>9</v>
      </c>
      <c r="K680" s="292">
        <v>300</v>
      </c>
      <c r="L680" s="274">
        <v>2700</v>
      </c>
      <c r="M680" s="294">
        <v>0.03</v>
      </c>
      <c r="N680" s="275">
        <v>2619</v>
      </c>
      <c r="O680" s="288" t="s">
        <v>761</v>
      </c>
      <c r="P680" s="276" t="s">
        <v>760</v>
      </c>
      <c r="Q680" s="296" t="s">
        <v>1932</v>
      </c>
      <c r="R680" s="296" t="s">
        <v>1933</v>
      </c>
      <c r="S680" s="50"/>
      <c r="T680" s="50"/>
      <c r="U680" s="50"/>
      <c r="V680" s="50"/>
      <c r="W680" s="50"/>
      <c r="X680" s="50"/>
    </row>
    <row r="681" spans="1:24" hidden="1" x14ac:dyDescent="0.3">
      <c r="A681" s="272">
        <v>1646</v>
      </c>
      <c r="B681" s="535">
        <v>42908</v>
      </c>
      <c r="C681" s="284" t="s">
        <v>592</v>
      </c>
      <c r="D681" s="273" t="s">
        <v>1288</v>
      </c>
      <c r="E681" s="286" t="s">
        <v>405</v>
      </c>
      <c r="F681" s="273" t="s">
        <v>790</v>
      </c>
      <c r="G681" s="288" t="s">
        <v>764</v>
      </c>
      <c r="H681" s="273" t="s">
        <v>818</v>
      </c>
      <c r="I681" s="290" t="s">
        <v>1277</v>
      </c>
      <c r="J681" s="274">
        <v>9</v>
      </c>
      <c r="K681" s="292">
        <v>300</v>
      </c>
      <c r="L681" s="274">
        <v>2700</v>
      </c>
      <c r="M681" s="294">
        <v>0.01</v>
      </c>
      <c r="N681" s="275">
        <v>2673</v>
      </c>
      <c r="O681" s="288" t="s">
        <v>834</v>
      </c>
      <c r="P681" s="276" t="s">
        <v>760</v>
      </c>
      <c r="Q681" s="296" t="s">
        <v>1932</v>
      </c>
      <c r="R681" s="296" t="s">
        <v>1937</v>
      </c>
      <c r="S681" s="50"/>
      <c r="T681" s="50"/>
      <c r="U681" s="50"/>
      <c r="V681" s="50"/>
      <c r="W681" s="50"/>
      <c r="X681" s="50"/>
    </row>
    <row r="682" spans="1:24" hidden="1" x14ac:dyDescent="0.3">
      <c r="A682" s="272">
        <v>1044</v>
      </c>
      <c r="B682" s="535">
        <v>42802</v>
      </c>
      <c r="C682" s="284" t="s">
        <v>590</v>
      </c>
      <c r="D682" s="273" t="s">
        <v>1863</v>
      </c>
      <c r="E682" s="286" t="s">
        <v>398</v>
      </c>
      <c r="F682" s="273" t="s">
        <v>778</v>
      </c>
      <c r="G682" s="288" t="s">
        <v>764</v>
      </c>
      <c r="H682" s="273" t="s">
        <v>793</v>
      </c>
      <c r="I682" s="290" t="s">
        <v>1862</v>
      </c>
      <c r="J682" s="274">
        <v>11</v>
      </c>
      <c r="K682" s="292">
        <v>240</v>
      </c>
      <c r="L682" s="274">
        <v>2640</v>
      </c>
      <c r="M682" s="294">
        <v>0.01</v>
      </c>
      <c r="N682" s="275">
        <v>2613.6</v>
      </c>
      <c r="O682" s="288" t="s">
        <v>782</v>
      </c>
      <c r="P682" s="276" t="s">
        <v>760</v>
      </c>
      <c r="Q682" s="296" t="s">
        <v>1932</v>
      </c>
      <c r="R682" s="296" t="s">
        <v>1933</v>
      </c>
      <c r="S682" s="50"/>
      <c r="T682" s="50"/>
      <c r="U682" s="50"/>
      <c r="V682" s="50"/>
      <c r="W682" s="50"/>
      <c r="X682" s="50"/>
    </row>
    <row r="683" spans="1:24" hidden="1" x14ac:dyDescent="0.3">
      <c r="A683" s="272">
        <v>1351</v>
      </c>
      <c r="B683" s="535">
        <v>42858</v>
      </c>
      <c r="C683" s="284" t="s">
        <v>586</v>
      </c>
      <c r="D683" s="273" t="s">
        <v>1612</v>
      </c>
      <c r="E683" s="286" t="s">
        <v>395</v>
      </c>
      <c r="F683" s="273" t="s">
        <v>778</v>
      </c>
      <c r="G683" s="288" t="s">
        <v>764</v>
      </c>
      <c r="H683" s="273" t="s">
        <v>995</v>
      </c>
      <c r="I683" s="290" t="s">
        <v>1611</v>
      </c>
      <c r="J683" s="274">
        <v>22</v>
      </c>
      <c r="K683" s="292">
        <v>120</v>
      </c>
      <c r="L683" s="274">
        <v>2640</v>
      </c>
      <c r="M683" s="294">
        <v>0.09</v>
      </c>
      <c r="N683" s="275">
        <v>2402.4</v>
      </c>
      <c r="O683" s="288" t="s">
        <v>788</v>
      </c>
      <c r="P683" s="276" t="s">
        <v>827</v>
      </c>
      <c r="Q683" s="296" t="s">
        <v>1936</v>
      </c>
      <c r="R683" s="296" t="s">
        <v>1933</v>
      </c>
      <c r="S683" s="50"/>
      <c r="T683" s="50"/>
      <c r="U683" s="50"/>
      <c r="V683" s="50"/>
      <c r="W683" s="50"/>
      <c r="X683" s="50"/>
    </row>
    <row r="684" spans="1:24" hidden="1" x14ac:dyDescent="0.3">
      <c r="A684" s="272">
        <v>1597</v>
      </c>
      <c r="B684" s="535">
        <v>42899</v>
      </c>
      <c r="C684" s="284" t="s">
        <v>592</v>
      </c>
      <c r="D684" s="273" t="s">
        <v>1350</v>
      </c>
      <c r="E684" s="286" t="s">
        <v>522</v>
      </c>
      <c r="F684" s="273" t="s">
        <v>790</v>
      </c>
      <c r="G684" s="288" t="s">
        <v>764</v>
      </c>
      <c r="H684" s="273" t="s">
        <v>800</v>
      </c>
      <c r="I684" s="290" t="s">
        <v>1349</v>
      </c>
      <c r="J684" s="274">
        <v>22</v>
      </c>
      <c r="K684" s="292">
        <v>120</v>
      </c>
      <c r="L684" s="274">
        <v>2640</v>
      </c>
      <c r="M684" s="294">
        <v>0.09</v>
      </c>
      <c r="N684" s="275">
        <v>2402.4</v>
      </c>
      <c r="O684" s="288" t="s">
        <v>761</v>
      </c>
      <c r="P684" s="276" t="s">
        <v>760</v>
      </c>
      <c r="Q684" s="296" t="s">
        <v>1932</v>
      </c>
      <c r="R684" s="296" t="s">
        <v>1937</v>
      </c>
      <c r="S684" s="50"/>
      <c r="T684" s="50"/>
      <c r="U684" s="50"/>
      <c r="V684" s="50"/>
      <c r="W684" s="50"/>
      <c r="X684" s="50"/>
    </row>
    <row r="685" spans="1:24" hidden="1" x14ac:dyDescent="0.3">
      <c r="A685" s="272">
        <v>1661</v>
      </c>
      <c r="B685" s="535">
        <v>42911</v>
      </c>
      <c r="C685" s="284" t="s">
        <v>592</v>
      </c>
      <c r="D685" s="273" t="s">
        <v>886</v>
      </c>
      <c r="E685" s="286" t="s">
        <v>405</v>
      </c>
      <c r="F685" s="273" t="s">
        <v>812</v>
      </c>
      <c r="G685" s="288" t="s">
        <v>764</v>
      </c>
      <c r="H685" s="273" t="s">
        <v>921</v>
      </c>
      <c r="I685" s="290" t="s">
        <v>1266</v>
      </c>
      <c r="J685" s="274">
        <v>11</v>
      </c>
      <c r="K685" s="292">
        <v>240</v>
      </c>
      <c r="L685" s="274">
        <v>2640</v>
      </c>
      <c r="M685" s="294">
        <v>0.03</v>
      </c>
      <c r="N685" s="275">
        <v>2560.8000000000002</v>
      </c>
      <c r="O685" s="288" t="s">
        <v>788</v>
      </c>
      <c r="P685" s="276" t="s">
        <v>787</v>
      </c>
      <c r="Q685" s="296" t="s">
        <v>1936</v>
      </c>
      <c r="R685" s="296" t="s">
        <v>1933</v>
      </c>
      <c r="S685" s="50"/>
      <c r="T685" s="50"/>
      <c r="U685" s="50"/>
      <c r="V685" s="50"/>
      <c r="W685" s="50"/>
      <c r="X685" s="50"/>
    </row>
    <row r="686" spans="1:24" hidden="1" x14ac:dyDescent="0.3">
      <c r="A686" s="272">
        <v>1359</v>
      </c>
      <c r="B686" s="535">
        <v>42859</v>
      </c>
      <c r="C686" s="284" t="s">
        <v>586</v>
      </c>
      <c r="D686" s="273" t="s">
        <v>1599</v>
      </c>
      <c r="E686" s="286" t="s">
        <v>395</v>
      </c>
      <c r="F686" s="273" t="s">
        <v>765</v>
      </c>
      <c r="G686" s="288" t="s">
        <v>764</v>
      </c>
      <c r="H686" s="273" t="s">
        <v>763</v>
      </c>
      <c r="I686" s="290" t="s">
        <v>1598</v>
      </c>
      <c r="J686" s="274">
        <v>14</v>
      </c>
      <c r="K686" s="292">
        <v>180</v>
      </c>
      <c r="L686" s="274">
        <v>2520</v>
      </c>
      <c r="M686" s="294">
        <v>0.05</v>
      </c>
      <c r="N686" s="275">
        <v>2394</v>
      </c>
      <c r="O686" s="288" t="s">
        <v>775</v>
      </c>
      <c r="P686" s="276" t="s">
        <v>760</v>
      </c>
      <c r="Q686" s="296" t="s">
        <v>1935</v>
      </c>
      <c r="R686" s="296" t="s">
        <v>1937</v>
      </c>
      <c r="S686" s="50"/>
      <c r="T686" s="50"/>
      <c r="U686" s="50"/>
      <c r="V686" s="50"/>
      <c r="W686" s="50"/>
      <c r="X686" s="50"/>
    </row>
    <row r="687" spans="1:24" hidden="1" x14ac:dyDescent="0.3">
      <c r="A687" s="272">
        <v>1664</v>
      </c>
      <c r="B687" s="535">
        <v>42911</v>
      </c>
      <c r="C687" s="284" t="s">
        <v>592</v>
      </c>
      <c r="D687" s="273" t="s">
        <v>1100</v>
      </c>
      <c r="E687" s="286" t="s">
        <v>398</v>
      </c>
      <c r="F687" s="273" t="s">
        <v>790</v>
      </c>
      <c r="G687" s="288" t="s">
        <v>764</v>
      </c>
      <c r="H687" s="273" t="s">
        <v>793</v>
      </c>
      <c r="I687" s="290" t="s">
        <v>1265</v>
      </c>
      <c r="J687" s="274">
        <v>7</v>
      </c>
      <c r="K687" s="292">
        <v>360</v>
      </c>
      <c r="L687" s="274">
        <v>2520</v>
      </c>
      <c r="M687" s="294">
        <v>0.1</v>
      </c>
      <c r="N687" s="275">
        <v>2268</v>
      </c>
      <c r="O687" s="288" t="s">
        <v>761</v>
      </c>
      <c r="P687" s="276" t="s">
        <v>767</v>
      </c>
      <c r="Q687" s="296" t="s">
        <v>1932</v>
      </c>
      <c r="R687" s="296" t="s">
        <v>1937</v>
      </c>
      <c r="S687" s="50"/>
      <c r="T687" s="50"/>
      <c r="U687" s="50"/>
      <c r="V687" s="50"/>
      <c r="W687" s="50"/>
      <c r="X687" s="50"/>
    </row>
    <row r="688" spans="1:24" hidden="1" x14ac:dyDescent="0.3">
      <c r="A688" s="272">
        <v>1714</v>
      </c>
      <c r="B688" s="535">
        <v>42919</v>
      </c>
      <c r="C688" s="284" t="s">
        <v>593</v>
      </c>
      <c r="D688" s="273" t="s">
        <v>1205</v>
      </c>
      <c r="E688" s="286" t="s">
        <v>398</v>
      </c>
      <c r="F688" s="273" t="s">
        <v>812</v>
      </c>
      <c r="G688" s="288" t="s">
        <v>764</v>
      </c>
      <c r="H688" s="273" t="s">
        <v>800</v>
      </c>
      <c r="I688" s="290" t="s">
        <v>1204</v>
      </c>
      <c r="J688" s="274">
        <v>14</v>
      </c>
      <c r="K688" s="292">
        <v>180</v>
      </c>
      <c r="L688" s="274">
        <v>2520</v>
      </c>
      <c r="M688" s="294">
        <v>0.08</v>
      </c>
      <c r="N688" s="275">
        <v>2318.4</v>
      </c>
      <c r="O688" s="288" t="s">
        <v>788</v>
      </c>
      <c r="P688" s="276" t="s">
        <v>760</v>
      </c>
      <c r="Q688" s="296" t="s">
        <v>1936</v>
      </c>
      <c r="R688" s="296" t="s">
        <v>1933</v>
      </c>
      <c r="S688" s="50"/>
      <c r="T688" s="50"/>
      <c r="U688" s="50"/>
      <c r="V688" s="50"/>
      <c r="W688" s="50"/>
      <c r="X688" s="50"/>
    </row>
    <row r="689" spans="1:24" hidden="1" x14ac:dyDescent="0.3">
      <c r="A689" s="272">
        <v>1285</v>
      </c>
      <c r="B689" s="535">
        <v>42844</v>
      </c>
      <c r="C689" s="284" t="s">
        <v>591</v>
      </c>
      <c r="D689" s="273" t="s">
        <v>1030</v>
      </c>
      <c r="E689" s="286" t="s">
        <v>405</v>
      </c>
      <c r="F689" s="273" t="s">
        <v>778</v>
      </c>
      <c r="G689" s="288" t="s">
        <v>764</v>
      </c>
      <c r="H689" s="273" t="s">
        <v>763</v>
      </c>
      <c r="I689" s="290" t="s">
        <v>1670</v>
      </c>
      <c r="J689" s="274">
        <v>20</v>
      </c>
      <c r="K689" s="292">
        <v>120</v>
      </c>
      <c r="L689" s="274">
        <v>2400</v>
      </c>
      <c r="M689" s="294">
        <v>0.09</v>
      </c>
      <c r="N689" s="275">
        <v>2184</v>
      </c>
      <c r="O689" s="288" t="s">
        <v>782</v>
      </c>
      <c r="P689" s="276" t="s">
        <v>774</v>
      </c>
      <c r="Q689" s="296" t="s">
        <v>1932</v>
      </c>
      <c r="R689" s="296" t="s">
        <v>1933</v>
      </c>
      <c r="S689" s="50"/>
      <c r="T689" s="50"/>
      <c r="U689" s="50"/>
      <c r="V689" s="50"/>
      <c r="W689" s="50"/>
      <c r="X689" s="50"/>
    </row>
    <row r="690" spans="1:24" hidden="1" x14ac:dyDescent="0.3">
      <c r="A690" s="272">
        <v>1517</v>
      </c>
      <c r="B690" s="535">
        <v>42885</v>
      </c>
      <c r="C690" s="284" t="s">
        <v>586</v>
      </c>
      <c r="D690" s="273" t="s">
        <v>1442</v>
      </c>
      <c r="E690" s="286" t="s">
        <v>522</v>
      </c>
      <c r="F690" s="273" t="s">
        <v>778</v>
      </c>
      <c r="G690" s="288" t="s">
        <v>764</v>
      </c>
      <c r="H690" s="273" t="s">
        <v>995</v>
      </c>
      <c r="I690" s="290" t="s">
        <v>1173</v>
      </c>
      <c r="J690" s="274">
        <v>20</v>
      </c>
      <c r="K690" s="292">
        <v>120</v>
      </c>
      <c r="L690" s="274">
        <v>2400</v>
      </c>
      <c r="M690" s="294">
        <v>0.09</v>
      </c>
      <c r="N690" s="275">
        <v>2184</v>
      </c>
      <c r="O690" s="288" t="s">
        <v>782</v>
      </c>
      <c r="P690" s="276" t="s">
        <v>841</v>
      </c>
      <c r="Q690" s="296" t="s">
        <v>1932</v>
      </c>
      <c r="R690" s="296" t="s">
        <v>1933</v>
      </c>
      <c r="S690" s="50"/>
      <c r="T690" s="50"/>
      <c r="U690" s="50"/>
      <c r="V690" s="50"/>
      <c r="W690" s="50"/>
      <c r="X690" s="50"/>
    </row>
    <row r="691" spans="1:24" hidden="1" x14ac:dyDescent="0.3">
      <c r="A691" s="272">
        <v>1685</v>
      </c>
      <c r="B691" s="535">
        <v>42913</v>
      </c>
      <c r="C691" s="284" t="s">
        <v>592</v>
      </c>
      <c r="D691" s="273" t="s">
        <v>1240</v>
      </c>
      <c r="E691" s="286" t="s">
        <v>398</v>
      </c>
      <c r="F691" s="273" t="s">
        <v>778</v>
      </c>
      <c r="G691" s="288" t="s">
        <v>764</v>
      </c>
      <c r="H691" s="273" t="s">
        <v>763</v>
      </c>
      <c r="I691" s="290" t="s">
        <v>1239</v>
      </c>
      <c r="J691" s="274">
        <v>1</v>
      </c>
      <c r="K691" s="292">
        <v>2280</v>
      </c>
      <c r="L691" s="274">
        <v>2280</v>
      </c>
      <c r="M691" s="294">
        <v>0.02</v>
      </c>
      <c r="N691" s="275">
        <v>2234.4</v>
      </c>
      <c r="O691" s="288" t="s">
        <v>788</v>
      </c>
      <c r="P691" s="276" t="s">
        <v>787</v>
      </c>
      <c r="Q691" s="296" t="s">
        <v>1936</v>
      </c>
      <c r="R691" s="296" t="s">
        <v>1933</v>
      </c>
      <c r="S691" s="50"/>
      <c r="T691" s="50"/>
      <c r="U691" s="50"/>
      <c r="V691" s="50"/>
      <c r="W691" s="50"/>
      <c r="X691" s="50"/>
    </row>
    <row r="692" spans="1:24" hidden="1" x14ac:dyDescent="0.3">
      <c r="A692" s="272">
        <v>1034</v>
      </c>
      <c r="B692" s="535">
        <v>42799</v>
      </c>
      <c r="C692" s="284" t="s">
        <v>590</v>
      </c>
      <c r="D692" s="273" t="s">
        <v>1867</v>
      </c>
      <c r="E692" s="286" t="s">
        <v>405</v>
      </c>
      <c r="F692" s="273" t="s">
        <v>778</v>
      </c>
      <c r="G692" s="288" t="s">
        <v>764</v>
      </c>
      <c r="H692" s="273" t="s">
        <v>800</v>
      </c>
      <c r="I692" s="290" t="s">
        <v>830</v>
      </c>
      <c r="J692" s="274">
        <v>4</v>
      </c>
      <c r="K692" s="292">
        <v>540</v>
      </c>
      <c r="L692" s="274">
        <v>2160</v>
      </c>
      <c r="M692" s="294">
        <v>0.05</v>
      </c>
      <c r="N692" s="275">
        <v>2052</v>
      </c>
      <c r="O692" s="288" t="s">
        <v>782</v>
      </c>
      <c r="P692" s="276" t="s">
        <v>798</v>
      </c>
      <c r="Q692" s="296" t="s">
        <v>1932</v>
      </c>
      <c r="R692" s="296" t="s">
        <v>1933</v>
      </c>
      <c r="S692" s="50"/>
      <c r="T692" s="50"/>
      <c r="U692" s="50"/>
      <c r="V692" s="50"/>
      <c r="W692" s="50"/>
      <c r="X692" s="50"/>
    </row>
    <row r="693" spans="1:24" hidden="1" x14ac:dyDescent="0.3">
      <c r="A693" s="272">
        <v>1414</v>
      </c>
      <c r="B693" s="535">
        <v>42870</v>
      </c>
      <c r="C693" s="284" t="s">
        <v>586</v>
      </c>
      <c r="D693" s="273" t="s">
        <v>1228</v>
      </c>
      <c r="E693" s="286" t="s">
        <v>398</v>
      </c>
      <c r="F693" s="273" t="s">
        <v>765</v>
      </c>
      <c r="G693" s="288" t="s">
        <v>764</v>
      </c>
      <c r="H693" s="273" t="s">
        <v>800</v>
      </c>
      <c r="I693" s="290" t="s">
        <v>1075</v>
      </c>
      <c r="J693" s="274">
        <v>8</v>
      </c>
      <c r="K693" s="292">
        <v>240</v>
      </c>
      <c r="L693" s="274">
        <v>1920</v>
      </c>
      <c r="M693" s="294">
        <v>0.03</v>
      </c>
      <c r="N693" s="275">
        <v>1862.4</v>
      </c>
      <c r="O693" s="288" t="s">
        <v>761</v>
      </c>
      <c r="P693" s="276" t="s">
        <v>767</v>
      </c>
      <c r="Q693" s="296" t="s">
        <v>1932</v>
      </c>
      <c r="R693" s="296" t="s">
        <v>1937</v>
      </c>
      <c r="S693" s="50"/>
      <c r="T693" s="50"/>
      <c r="U693" s="50"/>
      <c r="V693" s="50"/>
      <c r="W693" s="50"/>
      <c r="X693" s="50"/>
    </row>
    <row r="694" spans="1:24" hidden="1" x14ac:dyDescent="0.3">
      <c r="A694" s="272">
        <v>1468</v>
      </c>
      <c r="B694" s="535">
        <v>42879</v>
      </c>
      <c r="C694" s="284" t="s">
        <v>586</v>
      </c>
      <c r="D694" s="273" t="s">
        <v>1494</v>
      </c>
      <c r="E694" s="286" t="s">
        <v>522</v>
      </c>
      <c r="F694" s="273" t="s">
        <v>790</v>
      </c>
      <c r="G694" s="288" t="s">
        <v>764</v>
      </c>
      <c r="H694" s="273" t="s">
        <v>800</v>
      </c>
      <c r="I694" s="290" t="s">
        <v>974</v>
      </c>
      <c r="J694" s="274">
        <v>8</v>
      </c>
      <c r="K694" s="292">
        <v>240</v>
      </c>
      <c r="L694" s="274">
        <v>1920</v>
      </c>
      <c r="M694" s="294">
        <v>0.09</v>
      </c>
      <c r="N694" s="275">
        <v>1747.2</v>
      </c>
      <c r="O694" s="288" t="s">
        <v>834</v>
      </c>
      <c r="P694" s="276" t="s">
        <v>787</v>
      </c>
      <c r="Q694" s="296" t="s">
        <v>1932</v>
      </c>
      <c r="R694" s="296" t="s">
        <v>1937</v>
      </c>
      <c r="S694" s="50"/>
      <c r="T694" s="50"/>
      <c r="U694" s="50"/>
      <c r="V694" s="50"/>
      <c r="W694" s="50"/>
      <c r="X694" s="50"/>
    </row>
    <row r="695" spans="1:24" hidden="1" x14ac:dyDescent="0.3">
      <c r="A695" s="272">
        <v>1813</v>
      </c>
      <c r="B695" s="535">
        <v>42930</v>
      </c>
      <c r="C695" s="284" t="s">
        <v>593</v>
      </c>
      <c r="D695" s="273" t="s">
        <v>1082</v>
      </c>
      <c r="E695" s="286" t="s">
        <v>398</v>
      </c>
      <c r="F695" s="273" t="s">
        <v>765</v>
      </c>
      <c r="G695" s="288" t="s">
        <v>764</v>
      </c>
      <c r="H695" s="273" t="s">
        <v>763</v>
      </c>
      <c r="I695" s="290" t="s">
        <v>1081</v>
      </c>
      <c r="J695" s="274">
        <v>8</v>
      </c>
      <c r="K695" s="292">
        <v>240</v>
      </c>
      <c r="L695" s="274">
        <v>1920</v>
      </c>
      <c r="M695" s="294">
        <v>0</v>
      </c>
      <c r="N695" s="275">
        <v>1920</v>
      </c>
      <c r="O695" s="288" t="s">
        <v>788</v>
      </c>
      <c r="P695" s="276" t="s">
        <v>760</v>
      </c>
      <c r="Q695" s="296" t="s">
        <v>1936</v>
      </c>
      <c r="R695" s="296" t="s">
        <v>1937</v>
      </c>
      <c r="S695" s="50"/>
      <c r="T695" s="50"/>
      <c r="U695" s="50"/>
      <c r="V695" s="50"/>
      <c r="W695" s="50"/>
      <c r="X695" s="50"/>
    </row>
    <row r="696" spans="1:24" hidden="1" x14ac:dyDescent="0.3">
      <c r="A696" s="272">
        <v>1315</v>
      </c>
      <c r="B696" s="535">
        <v>42852</v>
      </c>
      <c r="C696" s="284" t="s">
        <v>591</v>
      </c>
      <c r="D696" s="273" t="s">
        <v>794</v>
      </c>
      <c r="E696" s="286" t="s">
        <v>395</v>
      </c>
      <c r="F696" s="273" t="s">
        <v>790</v>
      </c>
      <c r="G696" s="288" t="s">
        <v>764</v>
      </c>
      <c r="H696" s="273" t="s">
        <v>763</v>
      </c>
      <c r="I696" s="290" t="s">
        <v>1104</v>
      </c>
      <c r="J696" s="274">
        <v>10</v>
      </c>
      <c r="K696" s="292">
        <v>180</v>
      </c>
      <c r="L696" s="274">
        <v>1800</v>
      </c>
      <c r="M696" s="294">
        <v>0.01</v>
      </c>
      <c r="N696" s="275">
        <v>1782</v>
      </c>
      <c r="O696" s="288" t="s">
        <v>761</v>
      </c>
      <c r="P696" s="276" t="s">
        <v>760</v>
      </c>
      <c r="Q696" s="296" t="s">
        <v>1932</v>
      </c>
      <c r="R696" s="296" t="s">
        <v>1937</v>
      </c>
      <c r="S696" s="50"/>
      <c r="T696" s="50"/>
      <c r="U696" s="50"/>
      <c r="V696" s="50"/>
      <c r="W696" s="50"/>
      <c r="X696" s="50"/>
    </row>
    <row r="697" spans="1:24" hidden="1" x14ac:dyDescent="0.3">
      <c r="A697" s="272">
        <v>1451</v>
      </c>
      <c r="B697" s="535">
        <v>42878</v>
      </c>
      <c r="C697" s="284" t="s">
        <v>586</v>
      </c>
      <c r="D697" s="273" t="s">
        <v>1509</v>
      </c>
      <c r="E697" s="286" t="s">
        <v>405</v>
      </c>
      <c r="F697" s="273" t="s">
        <v>778</v>
      </c>
      <c r="G697" s="288" t="s">
        <v>764</v>
      </c>
      <c r="H697" s="273" t="s">
        <v>800</v>
      </c>
      <c r="I697" s="290" t="s">
        <v>1508</v>
      </c>
      <c r="J697" s="274">
        <v>5</v>
      </c>
      <c r="K697" s="292">
        <v>360</v>
      </c>
      <c r="L697" s="274">
        <v>1800</v>
      </c>
      <c r="M697" s="294">
        <v>7.0000000000000007E-2</v>
      </c>
      <c r="N697" s="275">
        <v>1674</v>
      </c>
      <c r="O697" s="288" t="s">
        <v>775</v>
      </c>
      <c r="P697" s="276" t="s">
        <v>760</v>
      </c>
      <c r="Q697" s="296" t="s">
        <v>1935</v>
      </c>
      <c r="R697" s="296" t="s">
        <v>1933</v>
      </c>
      <c r="S697" s="50"/>
      <c r="T697" s="50"/>
      <c r="U697" s="50"/>
      <c r="V697" s="50"/>
      <c r="W697" s="50"/>
      <c r="X697" s="50"/>
    </row>
    <row r="698" spans="1:24" hidden="1" x14ac:dyDescent="0.3">
      <c r="A698" s="272">
        <v>1852</v>
      </c>
      <c r="B698" s="535">
        <v>42938</v>
      </c>
      <c r="C698" s="284" t="s">
        <v>593</v>
      </c>
      <c r="D698" s="273" t="s">
        <v>1022</v>
      </c>
      <c r="E698" s="286" t="s">
        <v>398</v>
      </c>
      <c r="F698" s="273" t="s">
        <v>765</v>
      </c>
      <c r="G698" s="288" t="s">
        <v>764</v>
      </c>
      <c r="H698" s="273" t="s">
        <v>800</v>
      </c>
      <c r="I698" s="290" t="s">
        <v>1025</v>
      </c>
      <c r="J698" s="274">
        <v>5</v>
      </c>
      <c r="K698" s="292">
        <v>360</v>
      </c>
      <c r="L698" s="274">
        <v>1800</v>
      </c>
      <c r="M698" s="294">
        <v>0.02</v>
      </c>
      <c r="N698" s="275">
        <v>1764</v>
      </c>
      <c r="O698" s="288" t="s">
        <v>782</v>
      </c>
      <c r="P698" s="276" t="s">
        <v>798</v>
      </c>
      <c r="Q698" s="296" t="s">
        <v>1932</v>
      </c>
      <c r="R698" s="296" t="s">
        <v>1937</v>
      </c>
      <c r="S698" s="50"/>
      <c r="T698" s="50"/>
      <c r="U698" s="50"/>
      <c r="V698" s="50"/>
      <c r="W698" s="50"/>
      <c r="X698" s="50"/>
    </row>
    <row r="699" spans="1:24" hidden="1" x14ac:dyDescent="0.3">
      <c r="A699" s="272">
        <v>1969</v>
      </c>
      <c r="B699" s="535">
        <v>42957</v>
      </c>
      <c r="C699" s="284" t="s">
        <v>594</v>
      </c>
      <c r="D699" s="273" t="s">
        <v>843</v>
      </c>
      <c r="E699" s="286" t="s">
        <v>522</v>
      </c>
      <c r="F699" s="273" t="s">
        <v>765</v>
      </c>
      <c r="G699" s="288" t="s">
        <v>764</v>
      </c>
      <c r="H699" s="273" t="s">
        <v>811</v>
      </c>
      <c r="I699" s="290" t="s">
        <v>845</v>
      </c>
      <c r="J699" s="274">
        <v>3</v>
      </c>
      <c r="K699" s="292">
        <v>600</v>
      </c>
      <c r="L699" s="274">
        <v>1800</v>
      </c>
      <c r="M699" s="294">
        <v>0.01</v>
      </c>
      <c r="N699" s="275">
        <v>1782</v>
      </c>
      <c r="O699" s="288" t="s">
        <v>775</v>
      </c>
      <c r="P699" s="276" t="s">
        <v>760</v>
      </c>
      <c r="Q699" s="296" t="s">
        <v>1935</v>
      </c>
      <c r="R699" s="296" t="s">
        <v>1937</v>
      </c>
      <c r="S699" s="50"/>
      <c r="T699" s="50"/>
      <c r="U699" s="50"/>
      <c r="V699" s="50"/>
      <c r="W699" s="50"/>
      <c r="X699" s="50"/>
    </row>
    <row r="700" spans="1:24" hidden="1" x14ac:dyDescent="0.3">
      <c r="A700" s="272">
        <v>1878</v>
      </c>
      <c r="B700" s="535">
        <v>42942</v>
      </c>
      <c r="C700" s="284" t="s">
        <v>593</v>
      </c>
      <c r="D700" s="273" t="s">
        <v>987</v>
      </c>
      <c r="E700" s="286" t="s">
        <v>405</v>
      </c>
      <c r="F700" s="273" t="s">
        <v>790</v>
      </c>
      <c r="G700" s="288" t="s">
        <v>764</v>
      </c>
      <c r="H700" s="273" t="s">
        <v>772</v>
      </c>
      <c r="I700" s="290" t="s">
        <v>986</v>
      </c>
      <c r="J700" s="274">
        <v>1</v>
      </c>
      <c r="K700" s="292">
        <v>1680</v>
      </c>
      <c r="L700" s="274">
        <v>1680</v>
      </c>
      <c r="M700" s="294">
        <v>0.09</v>
      </c>
      <c r="N700" s="275">
        <v>1528.8</v>
      </c>
      <c r="O700" s="288" t="s">
        <v>782</v>
      </c>
      <c r="P700" s="276" t="s">
        <v>760</v>
      </c>
      <c r="Q700" s="296" t="s">
        <v>1932</v>
      </c>
      <c r="R700" s="296" t="s">
        <v>1937</v>
      </c>
      <c r="S700" s="50"/>
      <c r="T700" s="50"/>
      <c r="U700" s="50"/>
      <c r="V700" s="50"/>
      <c r="W700" s="50"/>
      <c r="X700" s="50"/>
    </row>
    <row r="701" spans="1:24" hidden="1" x14ac:dyDescent="0.3">
      <c r="A701" s="272">
        <v>1074</v>
      </c>
      <c r="B701" s="535">
        <v>42806</v>
      </c>
      <c r="C701" s="284" t="s">
        <v>590</v>
      </c>
      <c r="D701" s="273" t="s">
        <v>1840</v>
      </c>
      <c r="E701" s="286" t="s">
        <v>522</v>
      </c>
      <c r="F701" s="273" t="s">
        <v>778</v>
      </c>
      <c r="G701" s="288" t="s">
        <v>764</v>
      </c>
      <c r="H701" s="273" t="s">
        <v>800</v>
      </c>
      <c r="I701" s="290" t="s">
        <v>1755</v>
      </c>
      <c r="J701" s="274">
        <v>3</v>
      </c>
      <c r="K701" s="292">
        <v>540</v>
      </c>
      <c r="L701" s="274">
        <v>1620</v>
      </c>
      <c r="M701" s="294">
        <v>0.03</v>
      </c>
      <c r="N701" s="275">
        <v>1571.4</v>
      </c>
      <c r="O701" s="288" t="s">
        <v>775</v>
      </c>
      <c r="P701" s="276" t="s">
        <v>827</v>
      </c>
      <c r="Q701" s="296" t="s">
        <v>1935</v>
      </c>
      <c r="R701" s="296" t="s">
        <v>1933</v>
      </c>
      <c r="S701" s="50"/>
      <c r="T701" s="50"/>
      <c r="U701" s="50"/>
      <c r="V701" s="50"/>
      <c r="W701" s="50"/>
      <c r="X701" s="50"/>
    </row>
    <row r="702" spans="1:24" hidden="1" x14ac:dyDescent="0.3">
      <c r="A702" s="272">
        <v>1450</v>
      </c>
      <c r="B702" s="535">
        <v>42877</v>
      </c>
      <c r="C702" s="284" t="s">
        <v>586</v>
      </c>
      <c r="D702" s="273" t="s">
        <v>1145</v>
      </c>
      <c r="E702" s="286" t="s">
        <v>395</v>
      </c>
      <c r="F702" s="273" t="s">
        <v>778</v>
      </c>
      <c r="G702" s="288" t="s">
        <v>764</v>
      </c>
      <c r="H702" s="273" t="s">
        <v>800</v>
      </c>
      <c r="I702" s="290" t="s">
        <v>1204</v>
      </c>
      <c r="J702" s="274">
        <v>9</v>
      </c>
      <c r="K702" s="292">
        <v>180</v>
      </c>
      <c r="L702" s="274">
        <v>1620</v>
      </c>
      <c r="M702" s="294">
        <v>0</v>
      </c>
      <c r="N702" s="275">
        <v>1620</v>
      </c>
      <c r="O702" s="288" t="s">
        <v>775</v>
      </c>
      <c r="P702" s="276" t="s">
        <v>760</v>
      </c>
      <c r="Q702" s="296" t="s">
        <v>1935</v>
      </c>
      <c r="R702" s="296" t="s">
        <v>1933</v>
      </c>
      <c r="S702" s="50"/>
      <c r="T702" s="50"/>
      <c r="U702" s="50"/>
      <c r="V702" s="50"/>
      <c r="W702" s="50"/>
      <c r="X702" s="50"/>
    </row>
    <row r="703" spans="1:24" hidden="1" x14ac:dyDescent="0.3">
      <c r="A703" s="272">
        <v>1718</v>
      </c>
      <c r="B703" s="535">
        <v>42919</v>
      </c>
      <c r="C703" s="284" t="s">
        <v>593</v>
      </c>
      <c r="D703" s="273" t="s">
        <v>1201</v>
      </c>
      <c r="E703" s="286" t="s">
        <v>395</v>
      </c>
      <c r="F703" s="273" t="s">
        <v>778</v>
      </c>
      <c r="G703" s="288" t="s">
        <v>764</v>
      </c>
      <c r="H703" s="273" t="s">
        <v>763</v>
      </c>
      <c r="I703" s="290" t="s">
        <v>1200</v>
      </c>
      <c r="J703" s="274">
        <v>9</v>
      </c>
      <c r="K703" s="292">
        <v>180</v>
      </c>
      <c r="L703" s="274">
        <v>1620</v>
      </c>
      <c r="M703" s="294">
        <v>0.08</v>
      </c>
      <c r="N703" s="275">
        <v>1490.4</v>
      </c>
      <c r="O703" s="288" t="s">
        <v>788</v>
      </c>
      <c r="P703" s="276" t="s">
        <v>774</v>
      </c>
      <c r="Q703" s="296" t="s">
        <v>1936</v>
      </c>
      <c r="R703" s="296" t="s">
        <v>1933</v>
      </c>
      <c r="S703" s="50"/>
      <c r="T703" s="50"/>
      <c r="U703" s="50"/>
      <c r="V703" s="50"/>
      <c r="W703" s="50"/>
      <c r="X703" s="50"/>
    </row>
    <row r="704" spans="1:24" hidden="1" x14ac:dyDescent="0.3">
      <c r="A704" s="272">
        <v>1350</v>
      </c>
      <c r="B704" s="535">
        <v>42858</v>
      </c>
      <c r="C704" s="284" t="s">
        <v>586</v>
      </c>
      <c r="D704" s="273" t="s">
        <v>1612</v>
      </c>
      <c r="E704" s="286" t="s">
        <v>395</v>
      </c>
      <c r="F704" s="273" t="s">
        <v>778</v>
      </c>
      <c r="G704" s="288" t="s">
        <v>764</v>
      </c>
      <c r="H704" s="273" t="s">
        <v>793</v>
      </c>
      <c r="I704" s="290" t="s">
        <v>1613</v>
      </c>
      <c r="J704" s="274">
        <v>5</v>
      </c>
      <c r="K704" s="292">
        <v>300</v>
      </c>
      <c r="L704" s="274">
        <v>1500</v>
      </c>
      <c r="M704" s="294">
        <v>0</v>
      </c>
      <c r="N704" s="275">
        <v>1500</v>
      </c>
      <c r="O704" s="288" t="s">
        <v>788</v>
      </c>
      <c r="P704" s="276" t="s">
        <v>841</v>
      </c>
      <c r="Q704" s="296" t="s">
        <v>1936</v>
      </c>
      <c r="R704" s="296" t="s">
        <v>1933</v>
      </c>
      <c r="S704" s="50"/>
      <c r="T704" s="50"/>
      <c r="U704" s="50"/>
      <c r="V704" s="50"/>
      <c r="W704" s="50"/>
      <c r="X704" s="50"/>
    </row>
    <row r="705" spans="1:24" hidden="1" x14ac:dyDescent="0.3">
      <c r="A705" s="272">
        <v>1603</v>
      </c>
      <c r="B705" s="535">
        <v>42900</v>
      </c>
      <c r="C705" s="284" t="s">
        <v>592</v>
      </c>
      <c r="D705" s="273" t="s">
        <v>1342</v>
      </c>
      <c r="E705" s="286" t="s">
        <v>395</v>
      </c>
      <c r="F705" s="273" t="s">
        <v>812</v>
      </c>
      <c r="G705" s="288" t="s">
        <v>764</v>
      </c>
      <c r="H705" s="273" t="s">
        <v>763</v>
      </c>
      <c r="I705" s="290" t="s">
        <v>1341</v>
      </c>
      <c r="J705" s="274">
        <v>5</v>
      </c>
      <c r="K705" s="292">
        <v>300</v>
      </c>
      <c r="L705" s="274">
        <v>1500</v>
      </c>
      <c r="M705" s="294">
        <v>0.01</v>
      </c>
      <c r="N705" s="275">
        <v>1485</v>
      </c>
      <c r="O705" s="288" t="s">
        <v>834</v>
      </c>
      <c r="P705" s="276" t="s">
        <v>774</v>
      </c>
      <c r="Q705" s="296" t="s">
        <v>1932</v>
      </c>
      <c r="R705" s="296" t="s">
        <v>1933</v>
      </c>
      <c r="S705" s="50"/>
      <c r="T705" s="50"/>
      <c r="U705" s="50"/>
      <c r="V705" s="50"/>
      <c r="W705" s="50"/>
      <c r="X705" s="50"/>
    </row>
    <row r="706" spans="1:24" hidden="1" x14ac:dyDescent="0.3">
      <c r="A706" s="272">
        <v>1614</v>
      </c>
      <c r="B706" s="535">
        <v>42901</v>
      </c>
      <c r="C706" s="284" t="s">
        <v>592</v>
      </c>
      <c r="D706" s="273" t="s">
        <v>1328</v>
      </c>
      <c r="E706" s="286" t="s">
        <v>398</v>
      </c>
      <c r="F706" s="273" t="s">
        <v>778</v>
      </c>
      <c r="G706" s="288" t="s">
        <v>764</v>
      </c>
      <c r="H706" s="273" t="s">
        <v>793</v>
      </c>
      <c r="I706" s="290" t="s">
        <v>1327</v>
      </c>
      <c r="J706" s="274">
        <v>5</v>
      </c>
      <c r="K706" s="292">
        <v>300</v>
      </c>
      <c r="L706" s="274">
        <v>1500</v>
      </c>
      <c r="M706" s="294">
        <v>0.09</v>
      </c>
      <c r="N706" s="275">
        <v>1365</v>
      </c>
      <c r="O706" s="288" t="s">
        <v>761</v>
      </c>
      <c r="P706" s="276" t="s">
        <v>760</v>
      </c>
      <c r="Q706" s="296" t="s">
        <v>1932</v>
      </c>
      <c r="R706" s="296" t="s">
        <v>1933</v>
      </c>
      <c r="S706" s="50"/>
      <c r="T706" s="50"/>
      <c r="U706" s="50"/>
      <c r="V706" s="50"/>
      <c r="W706" s="50"/>
      <c r="X706" s="50"/>
    </row>
    <row r="707" spans="1:24" hidden="1" x14ac:dyDescent="0.3">
      <c r="A707" s="272">
        <v>1675</v>
      </c>
      <c r="B707" s="535">
        <v>42912</v>
      </c>
      <c r="C707" s="284" t="s">
        <v>592</v>
      </c>
      <c r="D707" s="273" t="s">
        <v>1226</v>
      </c>
      <c r="E707" s="286" t="s">
        <v>398</v>
      </c>
      <c r="F707" s="273" t="s">
        <v>778</v>
      </c>
      <c r="G707" s="288" t="s">
        <v>764</v>
      </c>
      <c r="H707" s="273" t="s">
        <v>763</v>
      </c>
      <c r="I707" s="290" t="s">
        <v>1253</v>
      </c>
      <c r="J707" s="274">
        <v>5</v>
      </c>
      <c r="K707" s="292">
        <v>300</v>
      </c>
      <c r="L707" s="274">
        <v>1500</v>
      </c>
      <c r="M707" s="294">
        <v>0.05</v>
      </c>
      <c r="N707" s="275">
        <v>1425</v>
      </c>
      <c r="O707" s="288" t="s">
        <v>761</v>
      </c>
      <c r="P707" s="276" t="s">
        <v>774</v>
      </c>
      <c r="Q707" s="296" t="s">
        <v>1932</v>
      </c>
      <c r="R707" s="296" t="s">
        <v>1933</v>
      </c>
      <c r="S707" s="50"/>
      <c r="T707" s="50"/>
      <c r="U707" s="50"/>
      <c r="V707" s="50"/>
      <c r="W707" s="50"/>
      <c r="X707" s="50"/>
    </row>
    <row r="708" spans="1:24" hidden="1" x14ac:dyDescent="0.3">
      <c r="A708" s="272">
        <v>1825</v>
      </c>
      <c r="B708" s="535">
        <v>42933</v>
      </c>
      <c r="C708" s="284" t="s">
        <v>593</v>
      </c>
      <c r="D708" s="273" t="s">
        <v>840</v>
      </c>
      <c r="E708" s="286" t="s">
        <v>522</v>
      </c>
      <c r="F708" s="273" t="s">
        <v>778</v>
      </c>
      <c r="G708" s="288" t="s">
        <v>764</v>
      </c>
      <c r="H708" s="273" t="s">
        <v>793</v>
      </c>
      <c r="I708" s="290" t="s">
        <v>1064</v>
      </c>
      <c r="J708" s="274">
        <v>5</v>
      </c>
      <c r="K708" s="292">
        <v>300</v>
      </c>
      <c r="L708" s="274">
        <v>1500</v>
      </c>
      <c r="M708" s="294">
        <v>0.09</v>
      </c>
      <c r="N708" s="275">
        <v>1365</v>
      </c>
      <c r="O708" s="288" t="s">
        <v>761</v>
      </c>
      <c r="P708" s="276" t="s">
        <v>760</v>
      </c>
      <c r="Q708" s="296" t="s">
        <v>1932</v>
      </c>
      <c r="R708" s="296" t="s">
        <v>1933</v>
      </c>
      <c r="S708" s="50"/>
      <c r="T708" s="50"/>
      <c r="U708" s="50"/>
      <c r="V708" s="50"/>
      <c r="W708" s="50"/>
      <c r="X708" s="50"/>
    </row>
    <row r="709" spans="1:24" hidden="1" x14ac:dyDescent="0.3">
      <c r="A709" s="272">
        <v>1265</v>
      </c>
      <c r="B709" s="535">
        <v>42841</v>
      </c>
      <c r="C709" s="284" t="s">
        <v>591</v>
      </c>
      <c r="D709" s="273" t="s">
        <v>1688</v>
      </c>
      <c r="E709" s="286" t="s">
        <v>395</v>
      </c>
      <c r="F709" s="273" t="s">
        <v>812</v>
      </c>
      <c r="G709" s="288" t="s">
        <v>764</v>
      </c>
      <c r="H709" s="273" t="s">
        <v>921</v>
      </c>
      <c r="I709" s="290" t="s">
        <v>1687</v>
      </c>
      <c r="J709" s="274">
        <v>8</v>
      </c>
      <c r="K709" s="292">
        <v>180</v>
      </c>
      <c r="L709" s="274">
        <v>1440</v>
      </c>
      <c r="M709" s="294">
        <v>0.02</v>
      </c>
      <c r="N709" s="275">
        <v>1411.2</v>
      </c>
      <c r="O709" s="288" t="s">
        <v>788</v>
      </c>
      <c r="P709" s="276" t="s">
        <v>767</v>
      </c>
      <c r="Q709" s="296" t="s">
        <v>1936</v>
      </c>
      <c r="R709" s="296" t="s">
        <v>1933</v>
      </c>
      <c r="S709" s="50"/>
      <c r="T709" s="50"/>
      <c r="U709" s="50"/>
      <c r="V709" s="50"/>
      <c r="W709" s="50"/>
      <c r="X709" s="50"/>
    </row>
    <row r="710" spans="1:24" hidden="1" x14ac:dyDescent="0.3">
      <c r="A710" s="272">
        <v>1539</v>
      </c>
      <c r="B710" s="535">
        <v>42890</v>
      </c>
      <c r="C710" s="284" t="s">
        <v>592</v>
      </c>
      <c r="D710" s="273" t="s">
        <v>1417</v>
      </c>
      <c r="E710" s="286" t="s">
        <v>395</v>
      </c>
      <c r="F710" s="273" t="s">
        <v>778</v>
      </c>
      <c r="G710" s="288" t="s">
        <v>764</v>
      </c>
      <c r="H710" s="273" t="s">
        <v>805</v>
      </c>
      <c r="I710" s="290" t="s">
        <v>804</v>
      </c>
      <c r="J710" s="274">
        <v>6</v>
      </c>
      <c r="K710" s="292">
        <v>240</v>
      </c>
      <c r="L710" s="274">
        <v>1440</v>
      </c>
      <c r="M710" s="294">
        <v>0.04</v>
      </c>
      <c r="N710" s="275">
        <v>1382.4</v>
      </c>
      <c r="O710" s="288" t="s">
        <v>775</v>
      </c>
      <c r="P710" s="276" t="s">
        <v>798</v>
      </c>
      <c r="Q710" s="296" t="s">
        <v>1935</v>
      </c>
      <c r="R710" s="296" t="s">
        <v>1933</v>
      </c>
      <c r="S710" s="50"/>
      <c r="T710" s="50"/>
      <c r="U710" s="50"/>
      <c r="V710" s="50"/>
      <c r="W710" s="50"/>
      <c r="X710" s="50"/>
    </row>
    <row r="711" spans="1:24" hidden="1" x14ac:dyDescent="0.3">
      <c r="A711" s="272">
        <v>1598</v>
      </c>
      <c r="B711" s="535">
        <v>42899</v>
      </c>
      <c r="C711" s="284" t="s">
        <v>592</v>
      </c>
      <c r="D711" s="273" t="s">
        <v>1347</v>
      </c>
      <c r="E711" s="286" t="s">
        <v>405</v>
      </c>
      <c r="F711" s="273" t="s">
        <v>812</v>
      </c>
      <c r="G711" s="288" t="s">
        <v>764</v>
      </c>
      <c r="H711" s="273" t="s">
        <v>793</v>
      </c>
      <c r="I711" s="290" t="s">
        <v>1348</v>
      </c>
      <c r="J711" s="274">
        <v>4</v>
      </c>
      <c r="K711" s="292">
        <v>360</v>
      </c>
      <c r="L711" s="274">
        <v>1440</v>
      </c>
      <c r="M711" s="294">
        <v>0.06</v>
      </c>
      <c r="N711" s="275">
        <v>1353.6</v>
      </c>
      <c r="O711" s="288" t="s">
        <v>834</v>
      </c>
      <c r="P711" s="276" t="s">
        <v>760</v>
      </c>
      <c r="Q711" s="296" t="s">
        <v>1932</v>
      </c>
      <c r="R711" s="296" t="s">
        <v>1933</v>
      </c>
      <c r="S711" s="50"/>
      <c r="T711" s="50"/>
      <c r="U711" s="50"/>
      <c r="V711" s="50"/>
      <c r="W711" s="50"/>
      <c r="X711" s="50"/>
    </row>
    <row r="712" spans="1:24" hidden="1" x14ac:dyDescent="0.3">
      <c r="A712" s="272">
        <v>1761</v>
      </c>
      <c r="B712" s="535">
        <v>42924</v>
      </c>
      <c r="C712" s="284" t="s">
        <v>593</v>
      </c>
      <c r="D712" s="273" t="s">
        <v>1154</v>
      </c>
      <c r="E712" s="286" t="s">
        <v>395</v>
      </c>
      <c r="F712" s="273" t="s">
        <v>778</v>
      </c>
      <c r="G712" s="288" t="s">
        <v>764</v>
      </c>
      <c r="H712" s="273" t="s">
        <v>800</v>
      </c>
      <c r="I712" s="290" t="s">
        <v>1153</v>
      </c>
      <c r="J712" s="274">
        <v>4</v>
      </c>
      <c r="K712" s="292">
        <v>360</v>
      </c>
      <c r="L712" s="274">
        <v>1440</v>
      </c>
      <c r="M712" s="294">
        <v>0.05</v>
      </c>
      <c r="N712" s="275">
        <v>1368</v>
      </c>
      <c r="O712" s="288" t="s">
        <v>775</v>
      </c>
      <c r="P712" s="276" t="s">
        <v>798</v>
      </c>
      <c r="Q712" s="296" t="s">
        <v>1935</v>
      </c>
      <c r="R712" s="296" t="s">
        <v>1933</v>
      </c>
      <c r="S712" s="50"/>
      <c r="T712" s="50"/>
      <c r="U712" s="50"/>
      <c r="V712" s="50"/>
      <c r="W712" s="50"/>
      <c r="X712" s="50"/>
    </row>
    <row r="713" spans="1:24" hidden="1" x14ac:dyDescent="0.3">
      <c r="A713" s="272">
        <v>1416</v>
      </c>
      <c r="B713" s="535">
        <v>42870</v>
      </c>
      <c r="C713" s="284" t="s">
        <v>586</v>
      </c>
      <c r="D713" s="273" t="s">
        <v>840</v>
      </c>
      <c r="E713" s="286" t="s">
        <v>522</v>
      </c>
      <c r="F713" s="273" t="s">
        <v>778</v>
      </c>
      <c r="G713" s="288" t="s">
        <v>764</v>
      </c>
      <c r="H713" s="273" t="s">
        <v>995</v>
      </c>
      <c r="I713" s="290" t="s">
        <v>1019</v>
      </c>
      <c r="J713" s="274">
        <v>11</v>
      </c>
      <c r="K713" s="292">
        <v>120</v>
      </c>
      <c r="L713" s="274">
        <v>1320</v>
      </c>
      <c r="M713" s="294">
        <v>0</v>
      </c>
      <c r="N713" s="275">
        <v>1320</v>
      </c>
      <c r="O713" s="288" t="s">
        <v>761</v>
      </c>
      <c r="P713" s="276" t="s">
        <v>760</v>
      </c>
      <c r="Q713" s="296" t="s">
        <v>1932</v>
      </c>
      <c r="R713" s="296" t="s">
        <v>1933</v>
      </c>
      <c r="S713" s="50"/>
      <c r="T713" s="50"/>
      <c r="U713" s="50"/>
      <c r="V713" s="50"/>
      <c r="W713" s="50"/>
      <c r="X713" s="50"/>
    </row>
    <row r="714" spans="1:24" hidden="1" x14ac:dyDescent="0.3">
      <c r="A714" s="272">
        <v>1785</v>
      </c>
      <c r="B714" s="535">
        <v>42928</v>
      </c>
      <c r="C714" s="284" t="s">
        <v>593</v>
      </c>
      <c r="D714" s="273" t="s">
        <v>1119</v>
      </c>
      <c r="E714" s="286" t="s">
        <v>398</v>
      </c>
      <c r="F714" s="273" t="s">
        <v>790</v>
      </c>
      <c r="G714" s="288" t="s">
        <v>764</v>
      </c>
      <c r="H714" s="273" t="s">
        <v>793</v>
      </c>
      <c r="I714" s="290" t="s">
        <v>1118</v>
      </c>
      <c r="J714" s="274">
        <v>3</v>
      </c>
      <c r="K714" s="292">
        <v>420</v>
      </c>
      <c r="L714" s="274">
        <v>1260</v>
      </c>
      <c r="M714" s="294">
        <v>0</v>
      </c>
      <c r="N714" s="275">
        <v>1260</v>
      </c>
      <c r="O714" s="288" t="s">
        <v>782</v>
      </c>
      <c r="P714" s="276" t="s">
        <v>760</v>
      </c>
      <c r="Q714" s="296" t="s">
        <v>1932</v>
      </c>
      <c r="R714" s="296" t="s">
        <v>1937</v>
      </c>
      <c r="S714" s="50"/>
      <c r="T714" s="50"/>
      <c r="U714" s="50"/>
      <c r="V714" s="50"/>
      <c r="W714" s="50"/>
      <c r="X714" s="50"/>
    </row>
    <row r="715" spans="1:24" hidden="1" x14ac:dyDescent="0.3">
      <c r="A715" s="272">
        <v>1977</v>
      </c>
      <c r="B715" s="535">
        <v>42958</v>
      </c>
      <c r="C715" s="284" t="s">
        <v>594</v>
      </c>
      <c r="D715" s="273" t="s">
        <v>829</v>
      </c>
      <c r="E715" s="286" t="s">
        <v>395</v>
      </c>
      <c r="F715" s="273" t="s">
        <v>765</v>
      </c>
      <c r="G715" s="288" t="s">
        <v>764</v>
      </c>
      <c r="H715" s="273" t="s">
        <v>793</v>
      </c>
      <c r="I715" s="290" t="s">
        <v>828</v>
      </c>
      <c r="J715" s="274">
        <v>1</v>
      </c>
      <c r="K715" s="292">
        <v>1140</v>
      </c>
      <c r="L715" s="274">
        <v>1140</v>
      </c>
      <c r="M715" s="294">
        <v>0.05</v>
      </c>
      <c r="N715" s="275">
        <v>1083</v>
      </c>
      <c r="O715" s="288" t="s">
        <v>782</v>
      </c>
      <c r="P715" s="276" t="s">
        <v>827</v>
      </c>
      <c r="Q715" s="296" t="s">
        <v>1932</v>
      </c>
      <c r="R715" s="296" t="s">
        <v>1937</v>
      </c>
      <c r="S715" s="50"/>
      <c r="T715" s="50"/>
      <c r="U715" s="50"/>
      <c r="V715" s="50"/>
      <c r="W715" s="50"/>
      <c r="X715" s="50"/>
    </row>
    <row r="716" spans="1:24" hidden="1" x14ac:dyDescent="0.3">
      <c r="A716" s="272">
        <v>1079</v>
      </c>
      <c r="B716" s="535">
        <v>42806</v>
      </c>
      <c r="C716" s="284" t="s">
        <v>590</v>
      </c>
      <c r="D716" s="273" t="s">
        <v>1837</v>
      </c>
      <c r="E716" s="286" t="s">
        <v>395</v>
      </c>
      <c r="F716" s="273" t="s">
        <v>812</v>
      </c>
      <c r="G716" s="288" t="s">
        <v>764</v>
      </c>
      <c r="H716" s="273" t="s">
        <v>800</v>
      </c>
      <c r="I716" s="290" t="s">
        <v>1353</v>
      </c>
      <c r="J716" s="274">
        <v>2</v>
      </c>
      <c r="K716" s="292">
        <v>540</v>
      </c>
      <c r="L716" s="274">
        <v>1080</v>
      </c>
      <c r="M716" s="294">
        <v>0</v>
      </c>
      <c r="N716" s="275">
        <v>1080</v>
      </c>
      <c r="O716" s="288" t="s">
        <v>834</v>
      </c>
      <c r="P716" s="276" t="s">
        <v>760</v>
      </c>
      <c r="Q716" s="296" t="s">
        <v>1932</v>
      </c>
      <c r="R716" s="296" t="s">
        <v>1933</v>
      </c>
      <c r="S716" s="50"/>
      <c r="T716" s="50"/>
      <c r="U716" s="50"/>
      <c r="V716" s="50"/>
      <c r="W716" s="50"/>
      <c r="X716" s="50"/>
    </row>
    <row r="717" spans="1:24" hidden="1" x14ac:dyDescent="0.3">
      <c r="A717" s="272">
        <v>1711</v>
      </c>
      <c r="B717" s="535">
        <v>42918</v>
      </c>
      <c r="C717" s="284" t="s">
        <v>593</v>
      </c>
      <c r="D717" s="273" t="s">
        <v>1208</v>
      </c>
      <c r="E717" s="286" t="s">
        <v>395</v>
      </c>
      <c r="F717" s="273" t="s">
        <v>812</v>
      </c>
      <c r="G717" s="288" t="s">
        <v>764</v>
      </c>
      <c r="H717" s="273" t="s">
        <v>800</v>
      </c>
      <c r="I717" s="290" t="s">
        <v>979</v>
      </c>
      <c r="J717" s="274">
        <v>3</v>
      </c>
      <c r="K717" s="292">
        <v>360</v>
      </c>
      <c r="L717" s="274">
        <v>1080</v>
      </c>
      <c r="M717" s="294">
        <v>0.05</v>
      </c>
      <c r="N717" s="275">
        <v>1026</v>
      </c>
      <c r="O717" s="288" t="s">
        <v>782</v>
      </c>
      <c r="P717" s="276" t="s">
        <v>760</v>
      </c>
      <c r="Q717" s="296" t="s">
        <v>1932</v>
      </c>
      <c r="R717" s="296" t="s">
        <v>1933</v>
      </c>
      <c r="S717" s="50"/>
      <c r="T717" s="50"/>
      <c r="U717" s="50"/>
      <c r="V717" s="50"/>
      <c r="W717" s="50"/>
      <c r="X717" s="50"/>
    </row>
    <row r="718" spans="1:24" hidden="1" x14ac:dyDescent="0.3">
      <c r="A718" s="272">
        <v>1976</v>
      </c>
      <c r="B718" s="535">
        <v>42958</v>
      </c>
      <c r="C718" s="284" t="s">
        <v>594</v>
      </c>
      <c r="D718" s="273" t="s">
        <v>831</v>
      </c>
      <c r="E718" s="286" t="s">
        <v>405</v>
      </c>
      <c r="F718" s="273" t="s">
        <v>778</v>
      </c>
      <c r="G718" s="288" t="s">
        <v>764</v>
      </c>
      <c r="H718" s="273" t="s">
        <v>800</v>
      </c>
      <c r="I718" s="290" t="s">
        <v>830</v>
      </c>
      <c r="J718" s="274">
        <v>2</v>
      </c>
      <c r="K718" s="292">
        <v>540</v>
      </c>
      <c r="L718" s="274">
        <v>1080</v>
      </c>
      <c r="M718" s="294">
        <v>7.0000000000000007E-2</v>
      </c>
      <c r="N718" s="275">
        <v>1004.4</v>
      </c>
      <c r="O718" s="288" t="s">
        <v>775</v>
      </c>
      <c r="P718" s="276" t="s">
        <v>767</v>
      </c>
      <c r="Q718" s="296" t="s">
        <v>1935</v>
      </c>
      <c r="R718" s="296" t="s">
        <v>1933</v>
      </c>
      <c r="S718" s="50"/>
      <c r="T718" s="50"/>
      <c r="U718" s="50"/>
      <c r="V718" s="50"/>
      <c r="W718" s="50"/>
      <c r="X718" s="50"/>
    </row>
    <row r="719" spans="1:24" hidden="1" x14ac:dyDescent="0.3">
      <c r="A719" s="272">
        <v>1600</v>
      </c>
      <c r="B719" s="535">
        <v>42900</v>
      </c>
      <c r="C719" s="284" t="s">
        <v>592</v>
      </c>
      <c r="D719" s="273" t="s">
        <v>1345</v>
      </c>
      <c r="E719" s="286" t="s">
        <v>405</v>
      </c>
      <c r="F719" s="273" t="s">
        <v>778</v>
      </c>
      <c r="G719" s="288" t="s">
        <v>764</v>
      </c>
      <c r="H719" s="273" t="s">
        <v>818</v>
      </c>
      <c r="I719" s="290" t="s">
        <v>1344</v>
      </c>
      <c r="J719" s="274">
        <v>4</v>
      </c>
      <c r="K719" s="292">
        <v>240</v>
      </c>
      <c r="L719" s="274">
        <v>960</v>
      </c>
      <c r="M719" s="294">
        <v>0.08</v>
      </c>
      <c r="N719" s="275">
        <v>883.2</v>
      </c>
      <c r="O719" s="288" t="s">
        <v>834</v>
      </c>
      <c r="P719" s="276" t="s">
        <v>760</v>
      </c>
      <c r="Q719" s="296" t="s">
        <v>1932</v>
      </c>
      <c r="R719" s="296" t="s">
        <v>1933</v>
      </c>
      <c r="S719" s="50"/>
      <c r="T719" s="50"/>
      <c r="U719" s="50"/>
      <c r="V719" s="50"/>
      <c r="W719" s="50"/>
      <c r="X719" s="50"/>
    </row>
    <row r="720" spans="1:24" hidden="1" x14ac:dyDescent="0.3">
      <c r="A720" s="272">
        <v>1687</v>
      </c>
      <c r="B720" s="535">
        <v>42913</v>
      </c>
      <c r="C720" s="284" t="s">
        <v>592</v>
      </c>
      <c r="D720" s="273" t="s">
        <v>1237</v>
      </c>
      <c r="E720" s="286" t="s">
        <v>522</v>
      </c>
      <c r="F720" s="273" t="s">
        <v>790</v>
      </c>
      <c r="G720" s="288" t="s">
        <v>764</v>
      </c>
      <c r="H720" s="273" t="s">
        <v>763</v>
      </c>
      <c r="I720" s="290" t="s">
        <v>846</v>
      </c>
      <c r="J720" s="274">
        <v>4</v>
      </c>
      <c r="K720" s="292">
        <v>240</v>
      </c>
      <c r="L720" s="274">
        <v>960</v>
      </c>
      <c r="M720" s="294">
        <v>0.06</v>
      </c>
      <c r="N720" s="275">
        <v>902.4</v>
      </c>
      <c r="O720" s="288" t="s">
        <v>834</v>
      </c>
      <c r="P720" s="276" t="s">
        <v>787</v>
      </c>
      <c r="Q720" s="296" t="s">
        <v>1932</v>
      </c>
      <c r="R720" s="296" t="s">
        <v>1937</v>
      </c>
      <c r="S720" s="50"/>
      <c r="T720" s="50"/>
      <c r="U720" s="50"/>
      <c r="V720" s="50"/>
      <c r="W720" s="50"/>
      <c r="X720" s="50"/>
    </row>
    <row r="721" spans="1:24" hidden="1" x14ac:dyDescent="0.3">
      <c r="A721" s="272">
        <v>1127</v>
      </c>
      <c r="B721" s="535">
        <v>42816</v>
      </c>
      <c r="C721" s="284" t="s">
        <v>590</v>
      </c>
      <c r="D721" s="273" t="s">
        <v>1473</v>
      </c>
      <c r="E721" s="286" t="s">
        <v>395</v>
      </c>
      <c r="F721" s="273" t="s">
        <v>812</v>
      </c>
      <c r="G721" s="288" t="s">
        <v>764</v>
      </c>
      <c r="H721" s="273" t="s">
        <v>800</v>
      </c>
      <c r="I721" s="290" t="s">
        <v>1204</v>
      </c>
      <c r="J721" s="274">
        <v>5</v>
      </c>
      <c r="K721" s="292">
        <v>180</v>
      </c>
      <c r="L721" s="274">
        <v>900</v>
      </c>
      <c r="M721" s="294">
        <v>0.08</v>
      </c>
      <c r="N721" s="275">
        <v>828</v>
      </c>
      <c r="O721" s="288" t="s">
        <v>775</v>
      </c>
      <c r="P721" s="276" t="s">
        <v>760</v>
      </c>
      <c r="Q721" s="296" t="s">
        <v>1935</v>
      </c>
      <c r="R721" s="296" t="s">
        <v>1933</v>
      </c>
      <c r="S721" s="50"/>
      <c r="T721" s="50"/>
      <c r="U721" s="50"/>
      <c r="V721" s="50"/>
      <c r="W721" s="50"/>
      <c r="X721" s="50"/>
    </row>
    <row r="722" spans="1:24" hidden="1" x14ac:dyDescent="0.3">
      <c r="A722" s="272">
        <v>1251</v>
      </c>
      <c r="B722" s="535">
        <v>42839</v>
      </c>
      <c r="C722" s="284" t="s">
        <v>591</v>
      </c>
      <c r="D722" s="273" t="s">
        <v>1701</v>
      </c>
      <c r="E722" s="286" t="s">
        <v>405</v>
      </c>
      <c r="F722" s="273" t="s">
        <v>778</v>
      </c>
      <c r="G722" s="288" t="s">
        <v>764</v>
      </c>
      <c r="H722" s="273" t="s">
        <v>800</v>
      </c>
      <c r="I722" s="290" t="s">
        <v>1700</v>
      </c>
      <c r="J722" s="274">
        <v>5</v>
      </c>
      <c r="K722" s="292">
        <v>180</v>
      </c>
      <c r="L722" s="274">
        <v>900</v>
      </c>
      <c r="M722" s="294">
        <v>7.0000000000000007E-2</v>
      </c>
      <c r="N722" s="275">
        <v>837</v>
      </c>
      <c r="O722" s="288" t="s">
        <v>761</v>
      </c>
      <c r="P722" s="276" t="s">
        <v>760</v>
      </c>
      <c r="Q722" s="296" t="s">
        <v>1932</v>
      </c>
      <c r="R722" s="296" t="s">
        <v>1933</v>
      </c>
      <c r="S722" s="50"/>
      <c r="T722" s="50"/>
      <c r="U722" s="50"/>
      <c r="V722" s="50"/>
      <c r="W722" s="50"/>
      <c r="X722" s="50"/>
    </row>
    <row r="723" spans="1:24" hidden="1" x14ac:dyDescent="0.3">
      <c r="A723" s="272">
        <v>1725</v>
      </c>
      <c r="B723" s="535">
        <v>42920</v>
      </c>
      <c r="C723" s="284" t="s">
        <v>593</v>
      </c>
      <c r="D723" s="273" t="s">
        <v>1040</v>
      </c>
      <c r="E723" s="286" t="s">
        <v>395</v>
      </c>
      <c r="F723" s="273" t="s">
        <v>765</v>
      </c>
      <c r="G723" s="288" t="s">
        <v>764</v>
      </c>
      <c r="H723" s="273" t="s">
        <v>921</v>
      </c>
      <c r="I723" s="290" t="s">
        <v>1191</v>
      </c>
      <c r="J723" s="274">
        <v>5</v>
      </c>
      <c r="K723" s="292">
        <v>180</v>
      </c>
      <c r="L723" s="274">
        <v>900</v>
      </c>
      <c r="M723" s="294">
        <v>0.03</v>
      </c>
      <c r="N723" s="275">
        <v>873</v>
      </c>
      <c r="O723" s="288" t="s">
        <v>782</v>
      </c>
      <c r="P723" s="276" t="s">
        <v>787</v>
      </c>
      <c r="Q723" s="296" t="s">
        <v>1932</v>
      </c>
      <c r="R723" s="296" t="s">
        <v>1937</v>
      </c>
      <c r="S723" s="50"/>
      <c r="T723" s="50"/>
      <c r="U723" s="50"/>
      <c r="V723" s="50"/>
      <c r="W723" s="50"/>
      <c r="X723" s="50"/>
    </row>
    <row r="724" spans="1:24" hidden="1" x14ac:dyDescent="0.3">
      <c r="A724" s="272">
        <v>1767</v>
      </c>
      <c r="B724" s="535">
        <v>42925</v>
      </c>
      <c r="C724" s="284" t="s">
        <v>593</v>
      </c>
      <c r="D724" s="273" t="s">
        <v>1145</v>
      </c>
      <c r="E724" s="286" t="s">
        <v>395</v>
      </c>
      <c r="F724" s="273" t="s">
        <v>778</v>
      </c>
      <c r="G724" s="288" t="s">
        <v>764</v>
      </c>
      <c r="H724" s="273" t="s">
        <v>921</v>
      </c>
      <c r="I724" s="290" t="s">
        <v>1144</v>
      </c>
      <c r="J724" s="274">
        <v>2</v>
      </c>
      <c r="K724" s="292">
        <v>420</v>
      </c>
      <c r="L724" s="274">
        <v>840</v>
      </c>
      <c r="M724" s="294">
        <v>0.02</v>
      </c>
      <c r="N724" s="275">
        <v>823.2</v>
      </c>
      <c r="O724" s="288" t="s">
        <v>782</v>
      </c>
      <c r="P724" s="276" t="s">
        <v>787</v>
      </c>
      <c r="Q724" s="296" t="s">
        <v>1932</v>
      </c>
      <c r="R724" s="296" t="s">
        <v>1933</v>
      </c>
      <c r="S724" s="50"/>
      <c r="T724" s="50"/>
      <c r="U724" s="50"/>
      <c r="V724" s="50"/>
      <c r="W724" s="50"/>
      <c r="X724" s="50"/>
    </row>
    <row r="725" spans="1:24" hidden="1" x14ac:dyDescent="0.3">
      <c r="A725" s="272">
        <v>1013</v>
      </c>
      <c r="B725" s="535">
        <v>42797</v>
      </c>
      <c r="C725" s="284" t="s">
        <v>590</v>
      </c>
      <c r="D725" s="273" t="s">
        <v>1201</v>
      </c>
      <c r="E725" s="286" t="s">
        <v>395</v>
      </c>
      <c r="F725" s="273" t="s">
        <v>778</v>
      </c>
      <c r="G725" s="288" t="s">
        <v>764</v>
      </c>
      <c r="H725" s="273" t="s">
        <v>763</v>
      </c>
      <c r="I725" s="290" t="s">
        <v>1882</v>
      </c>
      <c r="J725" s="274">
        <v>6</v>
      </c>
      <c r="K725" s="292">
        <v>120</v>
      </c>
      <c r="L725" s="274">
        <v>720</v>
      </c>
      <c r="M725" s="294">
        <v>0.1</v>
      </c>
      <c r="N725" s="275">
        <v>648</v>
      </c>
      <c r="O725" s="288" t="s">
        <v>788</v>
      </c>
      <c r="P725" s="276" t="s">
        <v>827</v>
      </c>
      <c r="Q725" s="296" t="s">
        <v>1936</v>
      </c>
      <c r="R725" s="296" t="s">
        <v>1933</v>
      </c>
      <c r="S725" s="50"/>
      <c r="T725" s="50"/>
      <c r="U725" s="50"/>
      <c r="V725" s="50"/>
      <c r="W725" s="50"/>
      <c r="X725" s="50"/>
    </row>
    <row r="726" spans="1:24" hidden="1" x14ac:dyDescent="0.3">
      <c r="A726" s="272">
        <v>1257</v>
      </c>
      <c r="B726" s="535">
        <v>42840</v>
      </c>
      <c r="C726" s="284" t="s">
        <v>591</v>
      </c>
      <c r="D726" s="273" t="s">
        <v>1585</v>
      </c>
      <c r="E726" s="286" t="s">
        <v>398</v>
      </c>
      <c r="F726" s="273" t="s">
        <v>778</v>
      </c>
      <c r="G726" s="288" t="s">
        <v>764</v>
      </c>
      <c r="H726" s="273" t="s">
        <v>763</v>
      </c>
      <c r="I726" s="290" t="s">
        <v>789</v>
      </c>
      <c r="J726" s="274">
        <v>1</v>
      </c>
      <c r="K726" s="292">
        <v>720</v>
      </c>
      <c r="L726" s="274">
        <v>720</v>
      </c>
      <c r="M726" s="294">
        <v>7.0000000000000007E-2</v>
      </c>
      <c r="N726" s="275">
        <v>669.6</v>
      </c>
      <c r="O726" s="288" t="s">
        <v>782</v>
      </c>
      <c r="P726" s="276" t="s">
        <v>760</v>
      </c>
      <c r="Q726" s="296" t="s">
        <v>1932</v>
      </c>
      <c r="R726" s="296" t="s">
        <v>1933</v>
      </c>
      <c r="S726" s="50"/>
      <c r="T726" s="50"/>
      <c r="U726" s="50"/>
      <c r="V726" s="50"/>
      <c r="W726" s="50"/>
      <c r="X726" s="50"/>
    </row>
    <row r="727" spans="1:24" hidden="1" x14ac:dyDescent="0.3">
      <c r="A727" s="272">
        <v>1929</v>
      </c>
      <c r="B727" s="535">
        <v>42949</v>
      </c>
      <c r="C727" s="284" t="s">
        <v>594</v>
      </c>
      <c r="D727" s="273" t="s">
        <v>910</v>
      </c>
      <c r="E727" s="286" t="s">
        <v>405</v>
      </c>
      <c r="F727" s="273" t="s">
        <v>790</v>
      </c>
      <c r="G727" s="288" t="s">
        <v>764</v>
      </c>
      <c r="H727" s="273" t="s">
        <v>793</v>
      </c>
      <c r="I727" s="290" t="s">
        <v>911</v>
      </c>
      <c r="J727" s="274">
        <v>2</v>
      </c>
      <c r="K727" s="292">
        <v>360</v>
      </c>
      <c r="L727" s="274">
        <v>720</v>
      </c>
      <c r="M727" s="294">
        <v>0.03</v>
      </c>
      <c r="N727" s="275">
        <v>698.4</v>
      </c>
      <c r="O727" s="288" t="s">
        <v>775</v>
      </c>
      <c r="P727" s="276" t="s">
        <v>760</v>
      </c>
      <c r="Q727" s="296" t="s">
        <v>1935</v>
      </c>
      <c r="R727" s="296" t="s">
        <v>1937</v>
      </c>
      <c r="S727" s="50"/>
      <c r="T727" s="50"/>
      <c r="U727" s="50"/>
      <c r="V727" s="50"/>
      <c r="W727" s="50"/>
      <c r="X727" s="50"/>
    </row>
    <row r="728" spans="1:24" hidden="1" x14ac:dyDescent="0.3">
      <c r="A728" s="272">
        <v>1593</v>
      </c>
      <c r="B728" s="535">
        <v>42899</v>
      </c>
      <c r="C728" s="284" t="s">
        <v>592</v>
      </c>
      <c r="D728" s="273" t="s">
        <v>1352</v>
      </c>
      <c r="E728" s="286" t="s">
        <v>522</v>
      </c>
      <c r="F728" s="273" t="s">
        <v>778</v>
      </c>
      <c r="G728" s="288" t="s">
        <v>764</v>
      </c>
      <c r="H728" s="273" t="s">
        <v>818</v>
      </c>
      <c r="I728" s="290" t="s">
        <v>1354</v>
      </c>
      <c r="J728" s="274">
        <v>1</v>
      </c>
      <c r="K728" s="292">
        <v>660</v>
      </c>
      <c r="L728" s="274">
        <v>660</v>
      </c>
      <c r="M728" s="294">
        <v>0</v>
      </c>
      <c r="N728" s="275">
        <v>660</v>
      </c>
      <c r="O728" s="288" t="s">
        <v>775</v>
      </c>
      <c r="P728" s="276" t="s">
        <v>760</v>
      </c>
      <c r="Q728" s="296" t="s">
        <v>1935</v>
      </c>
      <c r="R728" s="296" t="s">
        <v>1933</v>
      </c>
      <c r="S728" s="50"/>
      <c r="T728" s="50"/>
      <c r="U728" s="50"/>
      <c r="V728" s="50"/>
      <c r="W728" s="50"/>
      <c r="X728" s="50"/>
    </row>
    <row r="729" spans="1:24" hidden="1" x14ac:dyDescent="0.3">
      <c r="A729" s="272">
        <v>1553</v>
      </c>
      <c r="B729" s="535">
        <v>42893</v>
      </c>
      <c r="C729" s="284" t="s">
        <v>592</v>
      </c>
      <c r="D729" s="273" t="s">
        <v>1402</v>
      </c>
      <c r="E729" s="286" t="s">
        <v>522</v>
      </c>
      <c r="F729" s="273" t="s">
        <v>790</v>
      </c>
      <c r="G729" s="288" t="s">
        <v>764</v>
      </c>
      <c r="H729" s="273" t="s">
        <v>995</v>
      </c>
      <c r="I729" s="290" t="s">
        <v>1401</v>
      </c>
      <c r="J729" s="274">
        <v>2</v>
      </c>
      <c r="K729" s="292">
        <v>300</v>
      </c>
      <c r="L729" s="274">
        <v>600</v>
      </c>
      <c r="M729" s="294">
        <v>0.02</v>
      </c>
      <c r="N729" s="275">
        <v>588</v>
      </c>
      <c r="O729" s="288" t="s">
        <v>834</v>
      </c>
      <c r="P729" s="276" t="s">
        <v>760</v>
      </c>
      <c r="Q729" s="296" t="s">
        <v>1932</v>
      </c>
      <c r="R729" s="296" t="s">
        <v>1937</v>
      </c>
      <c r="S729" s="50"/>
      <c r="T729" s="50"/>
      <c r="U729" s="50"/>
      <c r="V729" s="50"/>
      <c r="W729" s="50"/>
      <c r="X729" s="50"/>
    </row>
    <row r="730" spans="1:24" hidden="1" x14ac:dyDescent="0.3">
      <c r="A730" s="272">
        <v>1433</v>
      </c>
      <c r="B730" s="535">
        <v>42873</v>
      </c>
      <c r="C730" s="284" t="s">
        <v>586</v>
      </c>
      <c r="D730" s="273" t="s">
        <v>1530</v>
      </c>
      <c r="E730" s="286" t="s">
        <v>405</v>
      </c>
      <c r="F730" s="273" t="s">
        <v>790</v>
      </c>
      <c r="G730" s="288" t="s">
        <v>764</v>
      </c>
      <c r="H730" s="273" t="s">
        <v>793</v>
      </c>
      <c r="I730" s="290" t="s">
        <v>1000</v>
      </c>
      <c r="J730" s="274">
        <v>1</v>
      </c>
      <c r="K730" s="292">
        <v>540</v>
      </c>
      <c r="L730" s="274">
        <v>540</v>
      </c>
      <c r="M730" s="294">
        <v>0.1</v>
      </c>
      <c r="N730" s="275">
        <v>486</v>
      </c>
      <c r="O730" s="288" t="s">
        <v>775</v>
      </c>
      <c r="P730" s="276" t="s">
        <v>760</v>
      </c>
      <c r="Q730" s="296" t="s">
        <v>1935</v>
      </c>
      <c r="R730" s="296" t="s">
        <v>1937</v>
      </c>
      <c r="S730" s="50"/>
      <c r="T730" s="50"/>
      <c r="U730" s="50"/>
      <c r="V730" s="50"/>
      <c r="W730" s="50"/>
      <c r="X730" s="50"/>
    </row>
    <row r="731" spans="1:24" hidden="1" x14ac:dyDescent="0.3">
      <c r="A731" s="272">
        <v>1628</v>
      </c>
      <c r="B731" s="535">
        <v>42904</v>
      </c>
      <c r="C731" s="284" t="s">
        <v>592</v>
      </c>
      <c r="D731" s="273" t="s">
        <v>816</v>
      </c>
      <c r="E731" s="286" t="s">
        <v>395</v>
      </c>
      <c r="F731" s="273" t="s">
        <v>778</v>
      </c>
      <c r="G731" s="288" t="s">
        <v>764</v>
      </c>
      <c r="H731" s="273" t="s">
        <v>800</v>
      </c>
      <c r="I731" s="290" t="s">
        <v>1309</v>
      </c>
      <c r="J731" s="274">
        <v>1</v>
      </c>
      <c r="K731" s="292">
        <v>540</v>
      </c>
      <c r="L731" s="274">
        <v>540</v>
      </c>
      <c r="M731" s="294">
        <v>0.06</v>
      </c>
      <c r="N731" s="275">
        <v>507.6</v>
      </c>
      <c r="O731" s="288" t="s">
        <v>761</v>
      </c>
      <c r="P731" s="276" t="s">
        <v>760</v>
      </c>
      <c r="Q731" s="296" t="s">
        <v>1932</v>
      </c>
      <c r="R731" s="296" t="s">
        <v>1933</v>
      </c>
      <c r="S731" s="50"/>
      <c r="T731" s="50"/>
      <c r="U731" s="50"/>
      <c r="V731" s="50"/>
      <c r="W731" s="50"/>
      <c r="X731" s="50"/>
    </row>
    <row r="732" spans="1:24" hidden="1" x14ac:dyDescent="0.3">
      <c r="A732" s="272">
        <v>1873</v>
      </c>
      <c r="B732" s="535">
        <v>42941</v>
      </c>
      <c r="C732" s="284" t="s">
        <v>593</v>
      </c>
      <c r="D732" s="273" t="s">
        <v>843</v>
      </c>
      <c r="E732" s="286" t="s">
        <v>405</v>
      </c>
      <c r="F732" s="273" t="s">
        <v>765</v>
      </c>
      <c r="G732" s="288" t="s">
        <v>764</v>
      </c>
      <c r="H732" s="273" t="s">
        <v>793</v>
      </c>
      <c r="I732" s="290" t="s">
        <v>992</v>
      </c>
      <c r="J732" s="274">
        <v>1</v>
      </c>
      <c r="K732" s="292">
        <v>420</v>
      </c>
      <c r="L732" s="274">
        <v>420</v>
      </c>
      <c r="M732" s="294">
        <v>0.09</v>
      </c>
      <c r="N732" s="275">
        <v>382.2</v>
      </c>
      <c r="O732" s="288" t="s">
        <v>788</v>
      </c>
      <c r="P732" s="276" t="s">
        <v>767</v>
      </c>
      <c r="Q732" s="296" t="s">
        <v>1936</v>
      </c>
      <c r="R732" s="296" t="s">
        <v>1937</v>
      </c>
      <c r="S732" s="50"/>
      <c r="T732" s="50"/>
      <c r="U732" s="50"/>
      <c r="V732" s="50"/>
      <c r="W732" s="50"/>
      <c r="X732" s="50"/>
    </row>
    <row r="733" spans="1:24" hidden="1" x14ac:dyDescent="0.3">
      <c r="A733" s="272">
        <v>1291</v>
      </c>
      <c r="B733" s="535">
        <v>42845</v>
      </c>
      <c r="C733" s="284" t="s">
        <v>591</v>
      </c>
      <c r="D733" s="273" t="s">
        <v>1154</v>
      </c>
      <c r="E733" s="286" t="s">
        <v>395</v>
      </c>
      <c r="F733" s="273" t="s">
        <v>778</v>
      </c>
      <c r="G733" s="288" t="s">
        <v>764</v>
      </c>
      <c r="H733" s="273" t="s">
        <v>805</v>
      </c>
      <c r="I733" s="290" t="s">
        <v>1289</v>
      </c>
      <c r="J733" s="274">
        <v>2</v>
      </c>
      <c r="K733" s="292">
        <v>180</v>
      </c>
      <c r="L733" s="274">
        <v>360</v>
      </c>
      <c r="M733" s="294">
        <v>0.01</v>
      </c>
      <c r="N733" s="275">
        <v>356.4</v>
      </c>
      <c r="O733" s="288" t="s">
        <v>761</v>
      </c>
      <c r="P733" s="276" t="s">
        <v>767</v>
      </c>
      <c r="Q733" s="296" t="s">
        <v>1932</v>
      </c>
      <c r="R733" s="296" t="s">
        <v>1933</v>
      </c>
      <c r="S733" s="50"/>
      <c r="T733" s="50"/>
      <c r="U733" s="50"/>
      <c r="V733" s="50"/>
      <c r="W733" s="50"/>
      <c r="X733" s="50"/>
    </row>
    <row r="734" spans="1:24" hidden="1" x14ac:dyDescent="0.3">
      <c r="A734" s="272">
        <v>1390</v>
      </c>
      <c r="B734" s="535">
        <v>42865</v>
      </c>
      <c r="C734" s="284" t="s">
        <v>586</v>
      </c>
      <c r="D734" s="273" t="s">
        <v>1261</v>
      </c>
      <c r="E734" s="286" t="s">
        <v>398</v>
      </c>
      <c r="F734" s="273" t="s">
        <v>778</v>
      </c>
      <c r="G734" s="288" t="s">
        <v>764</v>
      </c>
      <c r="H734" s="273" t="s">
        <v>995</v>
      </c>
      <c r="I734" s="290" t="s">
        <v>1572</v>
      </c>
      <c r="J734" s="274">
        <v>3</v>
      </c>
      <c r="K734" s="292">
        <v>120</v>
      </c>
      <c r="L734" s="274">
        <v>360</v>
      </c>
      <c r="M734" s="294">
        <v>0.1</v>
      </c>
      <c r="N734" s="275">
        <v>324</v>
      </c>
      <c r="O734" s="288" t="s">
        <v>775</v>
      </c>
      <c r="P734" s="276" t="s">
        <v>760</v>
      </c>
      <c r="Q734" s="296" t="s">
        <v>1935</v>
      </c>
      <c r="R734" s="296" t="s">
        <v>1933</v>
      </c>
      <c r="S734" s="50"/>
      <c r="T734" s="50"/>
      <c r="U734" s="50"/>
      <c r="V734" s="50"/>
      <c r="W734" s="50"/>
      <c r="X734" s="50"/>
    </row>
    <row r="735" spans="1:24" hidden="1" x14ac:dyDescent="0.3">
      <c r="A735" s="272">
        <v>1665</v>
      </c>
      <c r="B735" s="535">
        <v>42911</v>
      </c>
      <c r="C735" s="284" t="s">
        <v>592</v>
      </c>
      <c r="D735" s="273" t="s">
        <v>1264</v>
      </c>
      <c r="E735" s="286" t="s">
        <v>405</v>
      </c>
      <c r="F735" s="273" t="s">
        <v>812</v>
      </c>
      <c r="G735" s="288" t="s">
        <v>764</v>
      </c>
      <c r="H735" s="273" t="s">
        <v>995</v>
      </c>
      <c r="I735" s="290" t="s">
        <v>1173</v>
      </c>
      <c r="J735" s="274">
        <v>3</v>
      </c>
      <c r="K735" s="292">
        <v>120</v>
      </c>
      <c r="L735" s="274">
        <v>360</v>
      </c>
      <c r="M735" s="294">
        <v>0.1</v>
      </c>
      <c r="N735" s="275">
        <v>324</v>
      </c>
      <c r="O735" s="288" t="s">
        <v>761</v>
      </c>
      <c r="P735" s="276" t="s">
        <v>760</v>
      </c>
      <c r="Q735" s="296" t="s">
        <v>1932</v>
      </c>
      <c r="R735" s="296" t="s">
        <v>1933</v>
      </c>
      <c r="S735" s="50"/>
      <c r="T735" s="50"/>
      <c r="U735" s="50"/>
      <c r="V735" s="50"/>
      <c r="W735" s="50"/>
      <c r="X735" s="50"/>
    </row>
    <row r="736" spans="1:24" hidden="1" x14ac:dyDescent="0.3">
      <c r="A736" s="272">
        <v>1967</v>
      </c>
      <c r="B736" s="535">
        <v>42957</v>
      </c>
      <c r="C736" s="284" t="s">
        <v>594</v>
      </c>
      <c r="D736" s="273" t="s">
        <v>849</v>
      </c>
      <c r="E736" s="286" t="s">
        <v>405</v>
      </c>
      <c r="F736" s="273" t="s">
        <v>778</v>
      </c>
      <c r="G736" s="288" t="s">
        <v>764</v>
      </c>
      <c r="H736" s="273" t="s">
        <v>800</v>
      </c>
      <c r="I736" s="290" t="s">
        <v>848</v>
      </c>
      <c r="J736" s="274">
        <v>1</v>
      </c>
      <c r="K736" s="292">
        <v>240</v>
      </c>
      <c r="L736" s="274">
        <v>240</v>
      </c>
      <c r="M736" s="294">
        <v>0.06</v>
      </c>
      <c r="N736" s="275">
        <v>225.6</v>
      </c>
      <c r="O736" s="288" t="s">
        <v>788</v>
      </c>
      <c r="P736" s="276" t="s">
        <v>760</v>
      </c>
      <c r="Q736" s="296" t="s">
        <v>1936</v>
      </c>
      <c r="R736" s="296" t="s">
        <v>1933</v>
      </c>
      <c r="S736" s="50"/>
      <c r="T736" s="50"/>
      <c r="U736" s="50"/>
      <c r="V736" s="50"/>
      <c r="W736" s="50"/>
      <c r="X736" s="50"/>
    </row>
    <row r="737" spans="1:24" hidden="1" x14ac:dyDescent="0.3">
      <c r="A737" s="272">
        <v>1134</v>
      </c>
      <c r="B737" s="535">
        <v>42818</v>
      </c>
      <c r="C737" s="284" t="s">
        <v>590</v>
      </c>
      <c r="D737" s="273" t="s">
        <v>1628</v>
      </c>
      <c r="E737" s="286" t="s">
        <v>398</v>
      </c>
      <c r="F737" s="273" t="s">
        <v>778</v>
      </c>
      <c r="G737" s="288" t="s">
        <v>764</v>
      </c>
      <c r="H737" s="273" t="s">
        <v>763</v>
      </c>
      <c r="I737" s="290" t="s">
        <v>1802</v>
      </c>
      <c r="J737" s="274">
        <v>1</v>
      </c>
      <c r="K737" s="292">
        <v>180</v>
      </c>
      <c r="L737" s="274">
        <v>180</v>
      </c>
      <c r="M737" s="294">
        <v>0.03</v>
      </c>
      <c r="N737" s="275">
        <v>174.6</v>
      </c>
      <c r="O737" s="288" t="s">
        <v>782</v>
      </c>
      <c r="P737" s="276" t="s">
        <v>760</v>
      </c>
      <c r="Q737" s="296" t="s">
        <v>1932</v>
      </c>
      <c r="R737" s="296" t="s">
        <v>1933</v>
      </c>
      <c r="S737" s="50"/>
      <c r="T737" s="50"/>
      <c r="U737" s="50"/>
      <c r="V737" s="50"/>
      <c r="W737" s="50"/>
      <c r="X737" s="50"/>
    </row>
    <row r="738" spans="1:24" hidden="1" x14ac:dyDescent="0.3">
      <c r="A738" s="272">
        <v>1845</v>
      </c>
      <c r="B738" s="535">
        <v>42937</v>
      </c>
      <c r="C738" s="284" t="s">
        <v>593</v>
      </c>
      <c r="D738" s="273" t="s">
        <v>1033</v>
      </c>
      <c r="E738" s="286" t="s">
        <v>522</v>
      </c>
      <c r="F738" s="273" t="s">
        <v>778</v>
      </c>
      <c r="G738" s="288" t="s">
        <v>785</v>
      </c>
      <c r="H738" s="273" t="s">
        <v>815</v>
      </c>
      <c r="I738" s="290" t="s">
        <v>1032</v>
      </c>
      <c r="J738" s="274">
        <v>8</v>
      </c>
      <c r="K738" s="292">
        <v>407040</v>
      </c>
      <c r="L738" s="274">
        <v>3256320</v>
      </c>
      <c r="M738" s="294">
        <v>0.09</v>
      </c>
      <c r="N738" s="275">
        <v>2963251.2000000002</v>
      </c>
      <c r="O738" s="288" t="s">
        <v>788</v>
      </c>
      <c r="P738" s="276" t="s">
        <v>760</v>
      </c>
      <c r="Q738" s="296" t="s">
        <v>1936</v>
      </c>
      <c r="R738" s="296" t="s">
        <v>1933</v>
      </c>
      <c r="S738" s="50"/>
      <c r="T738" s="50"/>
      <c r="U738" s="50"/>
      <c r="V738" s="50"/>
      <c r="W738" s="50"/>
      <c r="X738" s="50"/>
    </row>
    <row r="739" spans="1:24" hidden="1" x14ac:dyDescent="0.3">
      <c r="A739" s="272">
        <v>1082</v>
      </c>
      <c r="B739" s="535">
        <v>42807</v>
      </c>
      <c r="C739" s="284" t="s">
        <v>590</v>
      </c>
      <c r="D739" s="273" t="s">
        <v>1835</v>
      </c>
      <c r="E739" s="286" t="s">
        <v>522</v>
      </c>
      <c r="F739" s="273" t="s">
        <v>778</v>
      </c>
      <c r="G739" s="288" t="s">
        <v>785</v>
      </c>
      <c r="H739" s="273" t="s">
        <v>815</v>
      </c>
      <c r="I739" s="290" t="s">
        <v>1836</v>
      </c>
      <c r="J739" s="274">
        <v>47</v>
      </c>
      <c r="K739" s="292">
        <v>31080</v>
      </c>
      <c r="L739" s="274">
        <v>1460760</v>
      </c>
      <c r="M739" s="294">
        <v>0.01</v>
      </c>
      <c r="N739" s="275">
        <v>1446152.4</v>
      </c>
      <c r="O739" s="288" t="s">
        <v>761</v>
      </c>
      <c r="P739" s="276" t="s">
        <v>760</v>
      </c>
      <c r="Q739" s="296" t="s">
        <v>1932</v>
      </c>
      <c r="R739" s="296" t="s">
        <v>1933</v>
      </c>
      <c r="S739" s="50"/>
      <c r="T739" s="50"/>
      <c r="U739" s="50"/>
      <c r="V739" s="50"/>
      <c r="W739" s="50"/>
      <c r="X739" s="50"/>
    </row>
    <row r="740" spans="1:24" hidden="1" x14ac:dyDescent="0.3">
      <c r="A740" s="272">
        <v>1515</v>
      </c>
      <c r="B740" s="535">
        <v>42885</v>
      </c>
      <c r="C740" s="284" t="s">
        <v>586</v>
      </c>
      <c r="D740" s="273" t="s">
        <v>1446</v>
      </c>
      <c r="E740" s="286" t="s">
        <v>522</v>
      </c>
      <c r="F740" s="273" t="s">
        <v>778</v>
      </c>
      <c r="G740" s="288" t="s">
        <v>785</v>
      </c>
      <c r="H740" s="273" t="s">
        <v>1125</v>
      </c>
      <c r="I740" s="290" t="s">
        <v>1445</v>
      </c>
      <c r="J740" s="274">
        <v>33</v>
      </c>
      <c r="K740" s="292">
        <v>42000</v>
      </c>
      <c r="L740" s="274">
        <v>1386000</v>
      </c>
      <c r="M740" s="294">
        <v>0.1</v>
      </c>
      <c r="N740" s="275">
        <v>1247400</v>
      </c>
      <c r="O740" s="288" t="s">
        <v>782</v>
      </c>
      <c r="P740" s="276" t="s">
        <v>767</v>
      </c>
      <c r="Q740" s="296" t="s">
        <v>1932</v>
      </c>
      <c r="R740" s="296" t="s">
        <v>1933</v>
      </c>
      <c r="S740" s="50"/>
      <c r="T740" s="50"/>
      <c r="U740" s="50"/>
      <c r="V740" s="50"/>
      <c r="W740" s="50"/>
      <c r="X740" s="50"/>
    </row>
    <row r="741" spans="1:24" hidden="1" x14ac:dyDescent="0.3">
      <c r="A741" s="272">
        <v>1274</v>
      </c>
      <c r="B741" s="535">
        <v>42842</v>
      </c>
      <c r="C741" s="284" t="s">
        <v>591</v>
      </c>
      <c r="D741" s="273" t="s">
        <v>1679</v>
      </c>
      <c r="E741" s="286" t="s">
        <v>395</v>
      </c>
      <c r="F741" s="273" t="s">
        <v>765</v>
      </c>
      <c r="G741" s="288" t="s">
        <v>785</v>
      </c>
      <c r="H741" s="273" t="s">
        <v>1125</v>
      </c>
      <c r="I741" s="290" t="s">
        <v>1597</v>
      </c>
      <c r="J741" s="274">
        <v>49</v>
      </c>
      <c r="K741" s="292">
        <v>27000</v>
      </c>
      <c r="L741" s="274">
        <v>1323000</v>
      </c>
      <c r="M741" s="294">
        <v>0.06</v>
      </c>
      <c r="N741" s="275">
        <v>1243620</v>
      </c>
      <c r="O741" s="288" t="s">
        <v>834</v>
      </c>
      <c r="P741" s="276" t="s">
        <v>774</v>
      </c>
      <c r="Q741" s="296" t="s">
        <v>1932</v>
      </c>
      <c r="R741" s="296" t="s">
        <v>1937</v>
      </c>
      <c r="S741" s="50"/>
      <c r="T741" s="50"/>
      <c r="U741" s="50"/>
      <c r="V741" s="50"/>
      <c r="W741" s="50"/>
      <c r="X741" s="50"/>
    </row>
    <row r="742" spans="1:24" hidden="1" x14ac:dyDescent="0.3">
      <c r="A742" s="272">
        <v>1724</v>
      </c>
      <c r="B742" s="535">
        <v>42920</v>
      </c>
      <c r="C742" s="284" t="s">
        <v>593</v>
      </c>
      <c r="D742" s="273" t="s">
        <v>1193</v>
      </c>
      <c r="E742" s="286" t="s">
        <v>405</v>
      </c>
      <c r="F742" s="273" t="s">
        <v>765</v>
      </c>
      <c r="G742" s="288" t="s">
        <v>785</v>
      </c>
      <c r="H742" s="273" t="s">
        <v>815</v>
      </c>
      <c r="I742" s="290" t="s">
        <v>1192</v>
      </c>
      <c r="J742" s="274">
        <v>11</v>
      </c>
      <c r="K742" s="292">
        <v>116340</v>
      </c>
      <c r="L742" s="274">
        <v>1279740</v>
      </c>
      <c r="M742" s="294">
        <v>0.02</v>
      </c>
      <c r="N742" s="275">
        <v>1254145.2</v>
      </c>
      <c r="O742" s="288" t="s">
        <v>775</v>
      </c>
      <c r="P742" s="276" t="s">
        <v>760</v>
      </c>
      <c r="Q742" s="296" t="s">
        <v>1935</v>
      </c>
      <c r="R742" s="296" t="s">
        <v>1937</v>
      </c>
      <c r="S742" s="50"/>
      <c r="T742" s="50"/>
      <c r="U742" s="50"/>
      <c r="V742" s="50"/>
      <c r="W742" s="50"/>
      <c r="X742" s="50"/>
    </row>
    <row r="743" spans="1:24" x14ac:dyDescent="0.3">
      <c r="A743" s="272">
        <v>1360</v>
      </c>
      <c r="B743" s="535">
        <v>42860</v>
      </c>
      <c r="C743" s="284" t="s">
        <v>586</v>
      </c>
      <c r="D743" s="273" t="s">
        <v>1404</v>
      </c>
      <c r="E743" s="286" t="s">
        <v>522</v>
      </c>
      <c r="F743" s="273" t="s">
        <v>778</v>
      </c>
      <c r="G743" s="288" t="s">
        <v>785</v>
      </c>
      <c r="H743" s="273" t="s">
        <v>1125</v>
      </c>
      <c r="I743" s="290" t="s">
        <v>1597</v>
      </c>
      <c r="J743" s="274">
        <v>43</v>
      </c>
      <c r="K743" s="292">
        <v>27000</v>
      </c>
      <c r="L743" s="274">
        <v>1161000</v>
      </c>
      <c r="M743" s="294">
        <v>0.06</v>
      </c>
      <c r="N743" s="275">
        <v>1091340</v>
      </c>
      <c r="O743" s="288" t="s">
        <v>788</v>
      </c>
      <c r="P743" s="276" t="s">
        <v>760</v>
      </c>
      <c r="Q743" s="296" t="s">
        <v>1936</v>
      </c>
      <c r="R743" s="296" t="s">
        <v>1933</v>
      </c>
      <c r="S743" s="50"/>
      <c r="T743" s="50"/>
      <c r="U743" s="50"/>
      <c r="V743" s="50"/>
      <c r="W743" s="50"/>
      <c r="X743" s="50"/>
    </row>
    <row r="744" spans="1:24" hidden="1" x14ac:dyDescent="0.3">
      <c r="A744" s="272">
        <v>1392</v>
      </c>
      <c r="B744" s="535">
        <v>42866</v>
      </c>
      <c r="C744" s="284" t="s">
        <v>586</v>
      </c>
      <c r="D744" s="273" t="s">
        <v>1570</v>
      </c>
      <c r="E744" s="286" t="s">
        <v>398</v>
      </c>
      <c r="F744" s="273" t="s">
        <v>778</v>
      </c>
      <c r="G744" s="288" t="s">
        <v>785</v>
      </c>
      <c r="H744" s="273" t="s">
        <v>815</v>
      </c>
      <c r="I744" s="290" t="s">
        <v>1381</v>
      </c>
      <c r="J744" s="274">
        <v>7</v>
      </c>
      <c r="K744" s="292">
        <v>153060</v>
      </c>
      <c r="L744" s="274">
        <v>1071420</v>
      </c>
      <c r="M744" s="294">
        <v>0.08</v>
      </c>
      <c r="N744" s="275">
        <v>985706.4</v>
      </c>
      <c r="O744" s="288" t="s">
        <v>782</v>
      </c>
      <c r="P744" s="276" t="s">
        <v>760</v>
      </c>
      <c r="Q744" s="296" t="s">
        <v>1932</v>
      </c>
      <c r="R744" s="296" t="s">
        <v>1933</v>
      </c>
      <c r="S744" s="50"/>
      <c r="T744" s="50"/>
      <c r="U744" s="50"/>
      <c r="V744" s="50"/>
      <c r="W744" s="50"/>
      <c r="X744" s="50"/>
    </row>
    <row r="745" spans="1:24" hidden="1" x14ac:dyDescent="0.3">
      <c r="A745" s="272">
        <v>1179</v>
      </c>
      <c r="B745" s="535">
        <v>42826</v>
      </c>
      <c r="C745" s="284" t="s">
        <v>591</v>
      </c>
      <c r="D745" s="273" t="s">
        <v>1145</v>
      </c>
      <c r="E745" s="286" t="s">
        <v>395</v>
      </c>
      <c r="F745" s="273" t="s">
        <v>765</v>
      </c>
      <c r="G745" s="288" t="s">
        <v>785</v>
      </c>
      <c r="H745" s="273" t="s">
        <v>815</v>
      </c>
      <c r="I745" s="290" t="s">
        <v>1192</v>
      </c>
      <c r="J745" s="274">
        <v>9</v>
      </c>
      <c r="K745" s="292">
        <v>116340</v>
      </c>
      <c r="L745" s="274">
        <v>1047060</v>
      </c>
      <c r="M745" s="294">
        <v>0</v>
      </c>
      <c r="N745" s="275">
        <v>1047060</v>
      </c>
      <c r="O745" s="288" t="s">
        <v>775</v>
      </c>
      <c r="P745" s="276" t="s">
        <v>767</v>
      </c>
      <c r="Q745" s="296" t="s">
        <v>1935</v>
      </c>
      <c r="R745" s="296" t="s">
        <v>1937</v>
      </c>
      <c r="S745" s="50"/>
      <c r="T745" s="50"/>
      <c r="U745" s="50"/>
      <c r="V745" s="50"/>
      <c r="W745" s="50"/>
      <c r="X745" s="50"/>
    </row>
    <row r="746" spans="1:24" hidden="1" x14ac:dyDescent="0.3">
      <c r="A746" s="272">
        <v>1088</v>
      </c>
      <c r="B746" s="535">
        <v>42808</v>
      </c>
      <c r="C746" s="284" t="s">
        <v>590</v>
      </c>
      <c r="D746" s="273" t="s">
        <v>1832</v>
      </c>
      <c r="E746" s="286" t="s">
        <v>395</v>
      </c>
      <c r="F746" s="273" t="s">
        <v>812</v>
      </c>
      <c r="G746" s="288" t="s">
        <v>785</v>
      </c>
      <c r="H746" s="273" t="s">
        <v>1125</v>
      </c>
      <c r="I746" s="290" t="s">
        <v>1597</v>
      </c>
      <c r="J746" s="274">
        <v>38</v>
      </c>
      <c r="K746" s="292">
        <v>27000</v>
      </c>
      <c r="L746" s="274">
        <v>1026000</v>
      </c>
      <c r="M746" s="294">
        <v>0.01</v>
      </c>
      <c r="N746" s="275">
        <v>1015740</v>
      </c>
      <c r="O746" s="288" t="s">
        <v>761</v>
      </c>
      <c r="P746" s="276" t="s">
        <v>760</v>
      </c>
      <c r="Q746" s="296" t="s">
        <v>1932</v>
      </c>
      <c r="R746" s="296" t="s">
        <v>1933</v>
      </c>
      <c r="S746" s="50"/>
      <c r="T746" s="50"/>
      <c r="U746" s="50"/>
      <c r="V746" s="50"/>
      <c r="W746" s="50"/>
      <c r="X746" s="50"/>
    </row>
    <row r="747" spans="1:24" hidden="1" x14ac:dyDescent="0.3">
      <c r="A747" s="272">
        <v>1547</v>
      </c>
      <c r="B747" s="535">
        <v>42892</v>
      </c>
      <c r="C747" s="284" t="s">
        <v>592</v>
      </c>
      <c r="D747" s="273" t="s">
        <v>1408</v>
      </c>
      <c r="E747" s="286" t="s">
        <v>398</v>
      </c>
      <c r="F747" s="273" t="s">
        <v>778</v>
      </c>
      <c r="G747" s="288" t="s">
        <v>785</v>
      </c>
      <c r="H747" s="273" t="s">
        <v>815</v>
      </c>
      <c r="I747" s="290" t="s">
        <v>1409</v>
      </c>
      <c r="J747" s="274">
        <v>38</v>
      </c>
      <c r="K747" s="292">
        <v>24060</v>
      </c>
      <c r="L747" s="274">
        <v>914280</v>
      </c>
      <c r="M747" s="294">
        <v>0.02</v>
      </c>
      <c r="N747" s="275">
        <v>895994.4</v>
      </c>
      <c r="O747" s="288" t="s">
        <v>834</v>
      </c>
      <c r="P747" s="276" t="s">
        <v>787</v>
      </c>
      <c r="Q747" s="296" t="s">
        <v>1932</v>
      </c>
      <c r="R747" s="296" t="s">
        <v>1933</v>
      </c>
      <c r="S747" s="50"/>
      <c r="T747" s="50"/>
      <c r="U747" s="50"/>
      <c r="V747" s="50"/>
      <c r="W747" s="50"/>
      <c r="X747" s="50"/>
    </row>
    <row r="748" spans="1:24" x14ac:dyDescent="0.3">
      <c r="A748" s="272">
        <v>1743</v>
      </c>
      <c r="B748" s="535">
        <v>42922</v>
      </c>
      <c r="C748" s="284" t="s">
        <v>593</v>
      </c>
      <c r="D748" s="273" t="s">
        <v>1169</v>
      </c>
      <c r="E748" s="286" t="s">
        <v>522</v>
      </c>
      <c r="F748" s="273" t="s">
        <v>778</v>
      </c>
      <c r="G748" s="288" t="s">
        <v>785</v>
      </c>
      <c r="H748" s="273" t="s">
        <v>1125</v>
      </c>
      <c r="I748" s="290" t="s">
        <v>1171</v>
      </c>
      <c r="J748" s="274">
        <v>49</v>
      </c>
      <c r="K748" s="292">
        <v>18000</v>
      </c>
      <c r="L748" s="274">
        <v>882000</v>
      </c>
      <c r="M748" s="294">
        <v>0.02</v>
      </c>
      <c r="N748" s="275">
        <v>864360</v>
      </c>
      <c r="O748" s="288" t="s">
        <v>788</v>
      </c>
      <c r="P748" s="276" t="s">
        <v>760</v>
      </c>
      <c r="Q748" s="296" t="s">
        <v>1936</v>
      </c>
      <c r="R748" s="296" t="s">
        <v>1933</v>
      </c>
      <c r="S748" s="50"/>
      <c r="T748" s="50"/>
      <c r="U748" s="50"/>
      <c r="V748" s="50"/>
      <c r="W748" s="50"/>
      <c r="X748" s="50"/>
    </row>
    <row r="749" spans="1:24" hidden="1" x14ac:dyDescent="0.3">
      <c r="A749" s="272">
        <v>1531</v>
      </c>
      <c r="B749" s="535">
        <v>42889</v>
      </c>
      <c r="C749" s="284" t="s">
        <v>592</v>
      </c>
      <c r="D749" s="273" t="s">
        <v>1427</v>
      </c>
      <c r="E749" s="286" t="s">
        <v>405</v>
      </c>
      <c r="F749" s="273" t="s">
        <v>790</v>
      </c>
      <c r="G749" s="288" t="s">
        <v>785</v>
      </c>
      <c r="H749" s="273" t="s">
        <v>815</v>
      </c>
      <c r="I749" s="290" t="s">
        <v>1426</v>
      </c>
      <c r="J749" s="274">
        <v>47</v>
      </c>
      <c r="K749" s="292">
        <v>18420</v>
      </c>
      <c r="L749" s="274">
        <v>865740</v>
      </c>
      <c r="M749" s="294">
        <v>0.09</v>
      </c>
      <c r="N749" s="275">
        <v>787823.4</v>
      </c>
      <c r="O749" s="288" t="s">
        <v>782</v>
      </c>
      <c r="P749" s="276" t="s">
        <v>760</v>
      </c>
      <c r="Q749" s="296" t="s">
        <v>1932</v>
      </c>
      <c r="R749" s="296" t="s">
        <v>1937</v>
      </c>
      <c r="S749" s="50"/>
      <c r="T749" s="50"/>
      <c r="U749" s="50"/>
      <c r="V749" s="50"/>
      <c r="W749" s="50"/>
      <c r="X749" s="50"/>
    </row>
    <row r="750" spans="1:24" hidden="1" x14ac:dyDescent="0.3">
      <c r="A750" s="272">
        <v>1334</v>
      </c>
      <c r="B750" s="535">
        <v>42857</v>
      </c>
      <c r="C750" s="284" t="s">
        <v>586</v>
      </c>
      <c r="D750" s="273" t="s">
        <v>1626</v>
      </c>
      <c r="E750" s="286" t="s">
        <v>405</v>
      </c>
      <c r="F750" s="273" t="s">
        <v>812</v>
      </c>
      <c r="G750" s="288" t="s">
        <v>785</v>
      </c>
      <c r="H750" s="273" t="s">
        <v>1125</v>
      </c>
      <c r="I750" s="290" t="s">
        <v>1373</v>
      </c>
      <c r="J750" s="274">
        <v>27</v>
      </c>
      <c r="K750" s="292">
        <v>30000</v>
      </c>
      <c r="L750" s="274">
        <v>810000</v>
      </c>
      <c r="M750" s="294">
        <v>0.01</v>
      </c>
      <c r="N750" s="275">
        <v>801900</v>
      </c>
      <c r="O750" s="288" t="s">
        <v>834</v>
      </c>
      <c r="P750" s="276" t="s">
        <v>767</v>
      </c>
      <c r="Q750" s="296" t="s">
        <v>1932</v>
      </c>
      <c r="R750" s="296" t="s">
        <v>1933</v>
      </c>
      <c r="S750" s="50"/>
      <c r="T750" s="50"/>
      <c r="U750" s="50"/>
      <c r="V750" s="50"/>
      <c r="W750" s="50"/>
      <c r="X750" s="50"/>
    </row>
    <row r="751" spans="1:24" hidden="1" x14ac:dyDescent="0.3">
      <c r="A751" s="272">
        <v>1834</v>
      </c>
      <c r="B751" s="535">
        <v>42936</v>
      </c>
      <c r="C751" s="284" t="s">
        <v>593</v>
      </c>
      <c r="D751" s="273" t="s">
        <v>1051</v>
      </c>
      <c r="E751" s="286" t="s">
        <v>405</v>
      </c>
      <c r="F751" s="273" t="s">
        <v>778</v>
      </c>
      <c r="G751" s="288" t="s">
        <v>785</v>
      </c>
      <c r="H751" s="273" t="s">
        <v>784</v>
      </c>
      <c r="I751" s="290" t="s">
        <v>801</v>
      </c>
      <c r="J751" s="274">
        <v>49</v>
      </c>
      <c r="K751" s="292">
        <v>11760</v>
      </c>
      <c r="L751" s="274">
        <v>576240</v>
      </c>
      <c r="M751" s="294">
        <v>0.06</v>
      </c>
      <c r="N751" s="275">
        <v>541665.6</v>
      </c>
      <c r="O751" s="288" t="s">
        <v>834</v>
      </c>
      <c r="P751" s="276" t="s">
        <v>760</v>
      </c>
      <c r="Q751" s="296" t="s">
        <v>1932</v>
      </c>
      <c r="R751" s="296" t="s">
        <v>1933</v>
      </c>
      <c r="S751" s="50"/>
      <c r="T751" s="50"/>
      <c r="U751" s="50"/>
      <c r="V751" s="50"/>
      <c r="W751" s="50"/>
      <c r="X751" s="50"/>
    </row>
    <row r="752" spans="1:24" hidden="1" x14ac:dyDescent="0.3">
      <c r="A752" s="272">
        <v>1913</v>
      </c>
      <c r="B752" s="535">
        <v>42947</v>
      </c>
      <c r="C752" s="284" t="s">
        <v>593</v>
      </c>
      <c r="D752" s="273" t="s">
        <v>935</v>
      </c>
      <c r="E752" s="286" t="s">
        <v>522</v>
      </c>
      <c r="F752" s="273" t="s">
        <v>778</v>
      </c>
      <c r="G752" s="288" t="s">
        <v>785</v>
      </c>
      <c r="H752" s="273" t="s">
        <v>784</v>
      </c>
      <c r="I752" s="290" t="s">
        <v>934</v>
      </c>
      <c r="J752" s="274">
        <v>46</v>
      </c>
      <c r="K752" s="292">
        <v>11760</v>
      </c>
      <c r="L752" s="274">
        <v>540960</v>
      </c>
      <c r="M752" s="294">
        <v>0.01</v>
      </c>
      <c r="N752" s="275">
        <v>535550.4</v>
      </c>
      <c r="O752" s="288" t="s">
        <v>788</v>
      </c>
      <c r="P752" s="276" t="s">
        <v>841</v>
      </c>
      <c r="Q752" s="296" t="s">
        <v>1936</v>
      </c>
      <c r="R752" s="296" t="s">
        <v>1933</v>
      </c>
      <c r="S752" s="50"/>
      <c r="T752" s="50"/>
      <c r="U752" s="50"/>
      <c r="V752" s="50"/>
      <c r="W752" s="50"/>
      <c r="X752" s="50"/>
    </row>
    <row r="753" spans="1:24" hidden="1" x14ac:dyDescent="0.3">
      <c r="A753" s="272">
        <v>1306</v>
      </c>
      <c r="B753" s="535">
        <v>42849</v>
      </c>
      <c r="C753" s="284" t="s">
        <v>591</v>
      </c>
      <c r="D753" s="273" t="s">
        <v>1133</v>
      </c>
      <c r="E753" s="286" t="s">
        <v>522</v>
      </c>
      <c r="F753" s="273" t="s">
        <v>778</v>
      </c>
      <c r="G753" s="288" t="s">
        <v>785</v>
      </c>
      <c r="H753" s="273" t="s">
        <v>784</v>
      </c>
      <c r="I753" s="290" t="s">
        <v>783</v>
      </c>
      <c r="J753" s="274">
        <v>43</v>
      </c>
      <c r="K753" s="292">
        <v>12360</v>
      </c>
      <c r="L753" s="274">
        <v>531480</v>
      </c>
      <c r="M753" s="294">
        <v>0</v>
      </c>
      <c r="N753" s="275">
        <v>531480</v>
      </c>
      <c r="O753" s="288" t="s">
        <v>834</v>
      </c>
      <c r="P753" s="276" t="s">
        <v>798</v>
      </c>
      <c r="Q753" s="296" t="s">
        <v>1932</v>
      </c>
      <c r="R753" s="296" t="s">
        <v>1933</v>
      </c>
      <c r="S753" s="50"/>
      <c r="T753" s="50"/>
      <c r="U753" s="50"/>
      <c r="V753" s="50"/>
      <c r="W753" s="50"/>
      <c r="X753" s="50"/>
    </row>
    <row r="754" spans="1:24" hidden="1" x14ac:dyDescent="0.3">
      <c r="A754" s="272">
        <v>1214</v>
      </c>
      <c r="B754" s="535">
        <v>42833</v>
      </c>
      <c r="C754" s="284" t="s">
        <v>591</v>
      </c>
      <c r="D754" s="273" t="s">
        <v>1727</v>
      </c>
      <c r="E754" s="286" t="s">
        <v>405</v>
      </c>
      <c r="F754" s="273" t="s">
        <v>765</v>
      </c>
      <c r="G754" s="288" t="s">
        <v>785</v>
      </c>
      <c r="H754" s="273" t="s">
        <v>784</v>
      </c>
      <c r="I754" s="290" t="s">
        <v>1155</v>
      </c>
      <c r="J754" s="274">
        <v>50</v>
      </c>
      <c r="K754" s="292">
        <v>10560</v>
      </c>
      <c r="L754" s="274">
        <v>528000</v>
      </c>
      <c r="M754" s="294">
        <v>0</v>
      </c>
      <c r="N754" s="275">
        <v>528000</v>
      </c>
      <c r="O754" s="288" t="s">
        <v>775</v>
      </c>
      <c r="P754" s="276" t="s">
        <v>787</v>
      </c>
      <c r="Q754" s="296" t="s">
        <v>1935</v>
      </c>
      <c r="R754" s="296" t="s">
        <v>1937</v>
      </c>
      <c r="S754" s="50"/>
      <c r="T754" s="50"/>
      <c r="U754" s="50"/>
      <c r="V754" s="50"/>
      <c r="W754" s="50"/>
      <c r="X754" s="50"/>
    </row>
    <row r="755" spans="1:24" hidden="1" x14ac:dyDescent="0.3">
      <c r="A755" s="272">
        <v>1989</v>
      </c>
      <c r="B755" s="535">
        <v>42960</v>
      </c>
      <c r="C755" s="284" t="s">
        <v>594</v>
      </c>
      <c r="D755" s="273" t="s">
        <v>802</v>
      </c>
      <c r="E755" s="286" t="s">
        <v>522</v>
      </c>
      <c r="F755" s="273" t="s">
        <v>778</v>
      </c>
      <c r="G755" s="288" t="s">
        <v>785</v>
      </c>
      <c r="H755" s="273" t="s">
        <v>784</v>
      </c>
      <c r="I755" s="290" t="s">
        <v>801</v>
      </c>
      <c r="J755" s="274">
        <v>43</v>
      </c>
      <c r="K755" s="292">
        <v>11760</v>
      </c>
      <c r="L755" s="274">
        <v>505680</v>
      </c>
      <c r="M755" s="294">
        <v>7.0000000000000007E-2</v>
      </c>
      <c r="N755" s="275">
        <v>470282.4</v>
      </c>
      <c r="O755" s="288" t="s">
        <v>761</v>
      </c>
      <c r="P755" s="276" t="s">
        <v>760</v>
      </c>
      <c r="Q755" s="296" t="s">
        <v>1932</v>
      </c>
      <c r="R755" s="296" t="s">
        <v>1933</v>
      </c>
      <c r="S755" s="50"/>
      <c r="T755" s="50"/>
      <c r="U755" s="50"/>
      <c r="V755" s="50"/>
      <c r="W755" s="50"/>
      <c r="X755" s="50"/>
    </row>
    <row r="756" spans="1:24" hidden="1" x14ac:dyDescent="0.3">
      <c r="A756" s="272">
        <v>1926</v>
      </c>
      <c r="B756" s="535">
        <v>42949</v>
      </c>
      <c r="C756" s="284" t="s">
        <v>594</v>
      </c>
      <c r="D756" s="273" t="s">
        <v>907</v>
      </c>
      <c r="E756" s="286" t="s">
        <v>405</v>
      </c>
      <c r="F756" s="273" t="s">
        <v>778</v>
      </c>
      <c r="G756" s="288" t="s">
        <v>785</v>
      </c>
      <c r="H756" s="273" t="s">
        <v>815</v>
      </c>
      <c r="I756" s="290" t="s">
        <v>914</v>
      </c>
      <c r="J756" s="274">
        <v>39</v>
      </c>
      <c r="K756" s="292">
        <v>12300</v>
      </c>
      <c r="L756" s="274">
        <v>479700</v>
      </c>
      <c r="M756" s="294">
        <v>0.03</v>
      </c>
      <c r="N756" s="275">
        <v>465309</v>
      </c>
      <c r="O756" s="288" t="s">
        <v>782</v>
      </c>
      <c r="P756" s="276" t="s">
        <v>760</v>
      </c>
      <c r="Q756" s="296" t="s">
        <v>1932</v>
      </c>
      <c r="R756" s="296" t="s">
        <v>1933</v>
      </c>
      <c r="S756" s="50"/>
      <c r="T756" s="50"/>
      <c r="U756" s="50"/>
      <c r="V756" s="50"/>
      <c r="W756" s="50"/>
      <c r="X756" s="50"/>
    </row>
    <row r="757" spans="1:24" hidden="1" x14ac:dyDescent="0.3">
      <c r="A757" s="272">
        <v>1501</v>
      </c>
      <c r="B757" s="535">
        <v>42883</v>
      </c>
      <c r="C757" s="284" t="s">
        <v>586</v>
      </c>
      <c r="D757" s="273" t="s">
        <v>1216</v>
      </c>
      <c r="E757" s="286" t="s">
        <v>395</v>
      </c>
      <c r="F757" s="273" t="s">
        <v>778</v>
      </c>
      <c r="G757" s="288" t="s">
        <v>785</v>
      </c>
      <c r="H757" s="273" t="s">
        <v>784</v>
      </c>
      <c r="I757" s="290" t="s">
        <v>1462</v>
      </c>
      <c r="J757" s="274">
        <v>50</v>
      </c>
      <c r="K757" s="292">
        <v>9360</v>
      </c>
      <c r="L757" s="274">
        <v>468000</v>
      </c>
      <c r="M757" s="294">
        <v>0.09</v>
      </c>
      <c r="N757" s="275">
        <v>425880</v>
      </c>
      <c r="O757" s="288" t="s">
        <v>775</v>
      </c>
      <c r="P757" s="276" t="s">
        <v>760</v>
      </c>
      <c r="Q757" s="296" t="s">
        <v>1935</v>
      </c>
      <c r="R757" s="296" t="s">
        <v>1933</v>
      </c>
      <c r="S757" s="50"/>
      <c r="T757" s="50"/>
      <c r="U757" s="50"/>
      <c r="V757" s="50"/>
      <c r="W757" s="50"/>
      <c r="X757" s="50"/>
    </row>
    <row r="758" spans="1:24" hidden="1" x14ac:dyDescent="0.3">
      <c r="A758" s="272">
        <v>1005</v>
      </c>
      <c r="B758" s="535">
        <v>42796</v>
      </c>
      <c r="C758" s="284" t="s">
        <v>590</v>
      </c>
      <c r="D758" s="273" t="s">
        <v>1452</v>
      </c>
      <c r="E758" s="286" t="s">
        <v>395</v>
      </c>
      <c r="F758" s="273" t="s">
        <v>812</v>
      </c>
      <c r="G758" s="288" t="s">
        <v>785</v>
      </c>
      <c r="H758" s="273" t="s">
        <v>1125</v>
      </c>
      <c r="I758" s="290" t="s">
        <v>1886</v>
      </c>
      <c r="J758" s="274">
        <v>38</v>
      </c>
      <c r="K758" s="292">
        <v>12000</v>
      </c>
      <c r="L758" s="274">
        <v>456000</v>
      </c>
      <c r="M758" s="294">
        <v>0.04</v>
      </c>
      <c r="N758" s="275">
        <v>437760</v>
      </c>
      <c r="O758" s="288" t="s">
        <v>775</v>
      </c>
      <c r="P758" s="276" t="s">
        <v>827</v>
      </c>
      <c r="Q758" s="296" t="s">
        <v>1935</v>
      </c>
      <c r="R758" s="296" t="s">
        <v>1933</v>
      </c>
      <c r="S758" s="50"/>
      <c r="T758" s="50"/>
      <c r="U758" s="50"/>
      <c r="V758" s="50"/>
      <c r="W758" s="50"/>
      <c r="X758" s="50"/>
    </row>
    <row r="759" spans="1:24" hidden="1" x14ac:dyDescent="0.3">
      <c r="A759" s="272">
        <v>1066</v>
      </c>
      <c r="B759" s="535">
        <v>42805</v>
      </c>
      <c r="C759" s="284" t="s">
        <v>590</v>
      </c>
      <c r="D759" s="273" t="s">
        <v>1628</v>
      </c>
      <c r="E759" s="286" t="s">
        <v>522</v>
      </c>
      <c r="F759" s="273" t="s">
        <v>778</v>
      </c>
      <c r="G759" s="288" t="s">
        <v>785</v>
      </c>
      <c r="H759" s="273" t="s">
        <v>815</v>
      </c>
      <c r="I759" s="290" t="s">
        <v>1847</v>
      </c>
      <c r="J759" s="274">
        <v>15</v>
      </c>
      <c r="K759" s="292">
        <v>30060</v>
      </c>
      <c r="L759" s="274">
        <v>450900</v>
      </c>
      <c r="M759" s="294">
        <v>0.08</v>
      </c>
      <c r="N759" s="275">
        <v>414828</v>
      </c>
      <c r="O759" s="288" t="s">
        <v>782</v>
      </c>
      <c r="P759" s="276" t="s">
        <v>798</v>
      </c>
      <c r="Q759" s="296" t="s">
        <v>1932</v>
      </c>
      <c r="R759" s="296" t="s">
        <v>1933</v>
      </c>
      <c r="S759" s="50"/>
      <c r="T759" s="50"/>
      <c r="U759" s="50"/>
      <c r="V759" s="50"/>
      <c r="W759" s="50"/>
      <c r="X759" s="50"/>
    </row>
    <row r="760" spans="1:24" hidden="1" x14ac:dyDescent="0.3">
      <c r="A760" s="272">
        <v>1108</v>
      </c>
      <c r="B760" s="535">
        <v>42813</v>
      </c>
      <c r="C760" s="284" t="s">
        <v>590</v>
      </c>
      <c r="D760" s="273" t="s">
        <v>1644</v>
      </c>
      <c r="E760" s="286" t="s">
        <v>398</v>
      </c>
      <c r="F760" s="273" t="s">
        <v>790</v>
      </c>
      <c r="G760" s="288" t="s">
        <v>785</v>
      </c>
      <c r="H760" s="273" t="s">
        <v>815</v>
      </c>
      <c r="I760" s="290" t="s">
        <v>1819</v>
      </c>
      <c r="J760" s="274">
        <v>50</v>
      </c>
      <c r="K760" s="292">
        <v>8760</v>
      </c>
      <c r="L760" s="274">
        <v>438000</v>
      </c>
      <c r="M760" s="294">
        <v>0.1</v>
      </c>
      <c r="N760" s="275">
        <v>394200</v>
      </c>
      <c r="O760" s="288" t="s">
        <v>788</v>
      </c>
      <c r="P760" s="276" t="s">
        <v>841</v>
      </c>
      <c r="Q760" s="296" t="s">
        <v>1936</v>
      </c>
      <c r="R760" s="296" t="s">
        <v>1937</v>
      </c>
      <c r="S760" s="50"/>
      <c r="T760" s="50"/>
      <c r="U760" s="50"/>
      <c r="V760" s="50"/>
      <c r="W760" s="50"/>
      <c r="X760" s="50"/>
    </row>
    <row r="761" spans="1:24" hidden="1" x14ac:dyDescent="0.3">
      <c r="A761" s="272">
        <v>1252</v>
      </c>
      <c r="B761" s="535">
        <v>42839</v>
      </c>
      <c r="C761" s="284" t="s">
        <v>591</v>
      </c>
      <c r="D761" s="273" t="s">
        <v>1699</v>
      </c>
      <c r="E761" s="286" t="s">
        <v>405</v>
      </c>
      <c r="F761" s="273" t="s">
        <v>765</v>
      </c>
      <c r="G761" s="288" t="s">
        <v>785</v>
      </c>
      <c r="H761" s="273" t="s">
        <v>784</v>
      </c>
      <c r="I761" s="290" t="s">
        <v>990</v>
      </c>
      <c r="J761" s="274">
        <v>34</v>
      </c>
      <c r="K761" s="292">
        <v>12060</v>
      </c>
      <c r="L761" s="274">
        <v>410040</v>
      </c>
      <c r="M761" s="294">
        <v>0.03</v>
      </c>
      <c r="N761" s="275">
        <v>397738.8</v>
      </c>
      <c r="O761" s="288" t="s">
        <v>834</v>
      </c>
      <c r="P761" s="276" t="s">
        <v>760</v>
      </c>
      <c r="Q761" s="296" t="s">
        <v>1932</v>
      </c>
      <c r="R761" s="296" t="s">
        <v>1937</v>
      </c>
      <c r="S761" s="50"/>
      <c r="T761" s="50"/>
      <c r="U761" s="50"/>
      <c r="V761" s="50"/>
      <c r="W761" s="50"/>
      <c r="X761" s="50"/>
    </row>
    <row r="762" spans="1:24" hidden="1" x14ac:dyDescent="0.3">
      <c r="A762" s="272">
        <v>1026</v>
      </c>
      <c r="B762" s="535">
        <v>42799</v>
      </c>
      <c r="C762" s="284" t="s">
        <v>590</v>
      </c>
      <c r="D762" s="273" t="s">
        <v>1395</v>
      </c>
      <c r="E762" s="286" t="s">
        <v>398</v>
      </c>
      <c r="F762" s="273" t="s">
        <v>778</v>
      </c>
      <c r="G762" s="288" t="s">
        <v>785</v>
      </c>
      <c r="H762" s="273" t="s">
        <v>815</v>
      </c>
      <c r="I762" s="290" t="s">
        <v>1438</v>
      </c>
      <c r="J762" s="274">
        <v>50</v>
      </c>
      <c r="K762" s="292">
        <v>7200</v>
      </c>
      <c r="L762" s="274">
        <v>360000</v>
      </c>
      <c r="M762" s="294">
        <v>0.08</v>
      </c>
      <c r="N762" s="275">
        <v>331200</v>
      </c>
      <c r="O762" s="288" t="s">
        <v>834</v>
      </c>
      <c r="P762" s="276" t="s">
        <v>798</v>
      </c>
      <c r="Q762" s="296" t="s">
        <v>1932</v>
      </c>
      <c r="R762" s="296" t="s">
        <v>1933</v>
      </c>
      <c r="S762" s="50"/>
      <c r="T762" s="50"/>
      <c r="U762" s="50"/>
      <c r="V762" s="50"/>
      <c r="W762" s="50"/>
      <c r="X762" s="50"/>
    </row>
    <row r="763" spans="1:24" hidden="1" x14ac:dyDescent="0.3">
      <c r="A763" s="272">
        <v>1983</v>
      </c>
      <c r="B763" s="535">
        <v>42959</v>
      </c>
      <c r="C763" s="284" t="s">
        <v>594</v>
      </c>
      <c r="D763" s="273" t="s">
        <v>816</v>
      </c>
      <c r="E763" s="286" t="s">
        <v>395</v>
      </c>
      <c r="F763" s="273" t="s">
        <v>778</v>
      </c>
      <c r="G763" s="288" t="s">
        <v>785</v>
      </c>
      <c r="H763" s="273" t="s">
        <v>815</v>
      </c>
      <c r="I763" s="290" t="s">
        <v>814</v>
      </c>
      <c r="J763" s="274">
        <v>22</v>
      </c>
      <c r="K763" s="292">
        <v>16260</v>
      </c>
      <c r="L763" s="274">
        <v>357720</v>
      </c>
      <c r="M763" s="294">
        <v>0.1</v>
      </c>
      <c r="N763" s="275">
        <v>321948</v>
      </c>
      <c r="O763" s="288" t="s">
        <v>775</v>
      </c>
      <c r="P763" s="276" t="s">
        <v>760</v>
      </c>
      <c r="Q763" s="296" t="s">
        <v>1935</v>
      </c>
      <c r="R763" s="296" t="s">
        <v>1933</v>
      </c>
      <c r="S763" s="50"/>
      <c r="T763" s="50"/>
      <c r="U763" s="50"/>
      <c r="V763" s="50"/>
      <c r="W763" s="50"/>
      <c r="X763" s="50"/>
    </row>
    <row r="764" spans="1:24" hidden="1" x14ac:dyDescent="0.3">
      <c r="A764" s="272">
        <v>1086</v>
      </c>
      <c r="B764" s="535">
        <v>42807</v>
      </c>
      <c r="C764" s="284" t="s">
        <v>590</v>
      </c>
      <c r="D764" s="273" t="s">
        <v>1834</v>
      </c>
      <c r="E764" s="286" t="s">
        <v>522</v>
      </c>
      <c r="F764" s="273" t="s">
        <v>778</v>
      </c>
      <c r="G764" s="288" t="s">
        <v>785</v>
      </c>
      <c r="H764" s="273" t="s">
        <v>784</v>
      </c>
      <c r="I764" s="290" t="s">
        <v>1564</v>
      </c>
      <c r="J764" s="274">
        <v>46</v>
      </c>
      <c r="K764" s="292">
        <v>7560</v>
      </c>
      <c r="L764" s="274">
        <v>347760</v>
      </c>
      <c r="M764" s="294">
        <v>0.09</v>
      </c>
      <c r="N764" s="275">
        <v>316461.59999999998</v>
      </c>
      <c r="O764" s="288" t="s">
        <v>834</v>
      </c>
      <c r="P764" s="276" t="s">
        <v>787</v>
      </c>
      <c r="Q764" s="296" t="s">
        <v>1932</v>
      </c>
      <c r="R764" s="296" t="s">
        <v>1933</v>
      </c>
      <c r="S764" s="50"/>
      <c r="T764" s="50"/>
      <c r="U764" s="50"/>
      <c r="V764" s="50"/>
      <c r="W764" s="50"/>
      <c r="X764" s="50"/>
    </row>
    <row r="765" spans="1:24" hidden="1" x14ac:dyDescent="0.3">
      <c r="A765" s="272">
        <v>1975</v>
      </c>
      <c r="B765" s="535">
        <v>42958</v>
      </c>
      <c r="C765" s="284" t="s">
        <v>594</v>
      </c>
      <c r="D765" s="273" t="s">
        <v>833</v>
      </c>
      <c r="E765" s="286" t="s">
        <v>398</v>
      </c>
      <c r="F765" s="273" t="s">
        <v>812</v>
      </c>
      <c r="G765" s="288" t="s">
        <v>785</v>
      </c>
      <c r="H765" s="273" t="s">
        <v>784</v>
      </c>
      <c r="I765" s="290" t="s">
        <v>832</v>
      </c>
      <c r="J765" s="274">
        <v>46</v>
      </c>
      <c r="K765" s="292">
        <v>7560</v>
      </c>
      <c r="L765" s="274">
        <v>347760</v>
      </c>
      <c r="M765" s="294">
        <v>0.01</v>
      </c>
      <c r="N765" s="275">
        <v>344282.4</v>
      </c>
      <c r="O765" s="288" t="s">
        <v>782</v>
      </c>
      <c r="P765" s="276" t="s">
        <v>760</v>
      </c>
      <c r="Q765" s="296" t="s">
        <v>1932</v>
      </c>
      <c r="R765" s="296" t="s">
        <v>1933</v>
      </c>
      <c r="S765" s="50"/>
      <c r="T765" s="50"/>
      <c r="U765" s="50"/>
      <c r="V765" s="50"/>
      <c r="W765" s="50"/>
      <c r="X765" s="50"/>
    </row>
    <row r="766" spans="1:24" hidden="1" x14ac:dyDescent="0.3">
      <c r="A766" s="272">
        <v>1653</v>
      </c>
      <c r="B766" s="535">
        <v>42909</v>
      </c>
      <c r="C766" s="284" t="s">
        <v>592</v>
      </c>
      <c r="D766" s="273" t="s">
        <v>1280</v>
      </c>
      <c r="E766" s="286" t="s">
        <v>395</v>
      </c>
      <c r="F766" s="273" t="s">
        <v>765</v>
      </c>
      <c r="G766" s="288" t="s">
        <v>785</v>
      </c>
      <c r="H766" s="273" t="s">
        <v>784</v>
      </c>
      <c r="I766" s="290" t="s">
        <v>1279</v>
      </c>
      <c r="J766" s="274">
        <v>37</v>
      </c>
      <c r="K766" s="292">
        <v>9360</v>
      </c>
      <c r="L766" s="274">
        <v>346320</v>
      </c>
      <c r="M766" s="294">
        <v>0.06</v>
      </c>
      <c r="N766" s="275">
        <v>325540.8</v>
      </c>
      <c r="O766" s="288" t="s">
        <v>775</v>
      </c>
      <c r="P766" s="276" t="s">
        <v>787</v>
      </c>
      <c r="Q766" s="296" t="s">
        <v>1935</v>
      </c>
      <c r="R766" s="296" t="s">
        <v>1937</v>
      </c>
      <c r="S766" s="50"/>
      <c r="T766" s="50"/>
      <c r="U766" s="50"/>
      <c r="V766" s="50"/>
      <c r="W766" s="50"/>
      <c r="X766" s="50"/>
    </row>
    <row r="767" spans="1:24" hidden="1" x14ac:dyDescent="0.3">
      <c r="A767" s="272">
        <v>1255</v>
      </c>
      <c r="B767" s="535">
        <v>42840</v>
      </c>
      <c r="C767" s="284" t="s">
        <v>591</v>
      </c>
      <c r="D767" s="273" t="s">
        <v>1585</v>
      </c>
      <c r="E767" s="286" t="s">
        <v>405</v>
      </c>
      <c r="F767" s="273" t="s">
        <v>778</v>
      </c>
      <c r="G767" s="288" t="s">
        <v>785</v>
      </c>
      <c r="H767" s="273" t="s">
        <v>784</v>
      </c>
      <c r="I767" s="290" t="s">
        <v>1696</v>
      </c>
      <c r="J767" s="274">
        <v>49</v>
      </c>
      <c r="K767" s="292">
        <v>6960</v>
      </c>
      <c r="L767" s="274">
        <v>341040</v>
      </c>
      <c r="M767" s="294">
        <v>0.04</v>
      </c>
      <c r="N767" s="275">
        <v>327398.40000000002</v>
      </c>
      <c r="O767" s="288" t="s">
        <v>782</v>
      </c>
      <c r="P767" s="276" t="s">
        <v>798</v>
      </c>
      <c r="Q767" s="296" t="s">
        <v>1932</v>
      </c>
      <c r="R767" s="296" t="s">
        <v>1933</v>
      </c>
      <c r="S767" s="50"/>
      <c r="T767" s="50"/>
      <c r="U767" s="50"/>
      <c r="V767" s="50"/>
      <c r="W767" s="50"/>
      <c r="X767" s="50"/>
    </row>
    <row r="768" spans="1:24" hidden="1" x14ac:dyDescent="0.3">
      <c r="A768" s="272">
        <v>1736</v>
      </c>
      <c r="B768" s="535">
        <v>42922</v>
      </c>
      <c r="C768" s="284" t="s">
        <v>593</v>
      </c>
      <c r="D768" s="273" t="s">
        <v>1179</v>
      </c>
      <c r="E768" s="286" t="s">
        <v>398</v>
      </c>
      <c r="F768" s="273" t="s">
        <v>790</v>
      </c>
      <c r="G768" s="288" t="s">
        <v>785</v>
      </c>
      <c r="H768" s="273" t="s">
        <v>824</v>
      </c>
      <c r="I768" s="290" t="s">
        <v>870</v>
      </c>
      <c r="J768" s="274">
        <v>37</v>
      </c>
      <c r="K768" s="292">
        <v>9180</v>
      </c>
      <c r="L768" s="274">
        <v>339660</v>
      </c>
      <c r="M768" s="294">
        <v>0.1</v>
      </c>
      <c r="N768" s="275">
        <v>305694</v>
      </c>
      <c r="O768" s="288" t="s">
        <v>834</v>
      </c>
      <c r="P768" s="276" t="s">
        <v>767</v>
      </c>
      <c r="Q768" s="296" t="s">
        <v>1932</v>
      </c>
      <c r="R768" s="296" t="s">
        <v>1937</v>
      </c>
      <c r="S768" s="50"/>
      <c r="T768" s="50"/>
      <c r="U768" s="50"/>
      <c r="V768" s="50"/>
      <c r="W768" s="50"/>
      <c r="X768" s="50"/>
    </row>
    <row r="769" spans="1:24" x14ac:dyDescent="0.3">
      <c r="A769" s="272">
        <v>1894</v>
      </c>
      <c r="B769" s="535">
        <v>42944</v>
      </c>
      <c r="C769" s="284" t="s">
        <v>593</v>
      </c>
      <c r="D769" s="273" t="s">
        <v>965</v>
      </c>
      <c r="E769" s="286" t="s">
        <v>398</v>
      </c>
      <c r="F769" s="273" t="s">
        <v>790</v>
      </c>
      <c r="G769" s="288" t="s">
        <v>785</v>
      </c>
      <c r="H769" s="273" t="s">
        <v>784</v>
      </c>
      <c r="I769" s="290" t="s">
        <v>890</v>
      </c>
      <c r="J769" s="274">
        <v>32</v>
      </c>
      <c r="K769" s="292">
        <v>10560</v>
      </c>
      <c r="L769" s="274">
        <v>337920</v>
      </c>
      <c r="M769" s="294">
        <v>0</v>
      </c>
      <c r="N769" s="275">
        <v>337920</v>
      </c>
      <c r="O769" s="288" t="s">
        <v>788</v>
      </c>
      <c r="P769" s="276" t="s">
        <v>760</v>
      </c>
      <c r="Q769" s="296" t="s">
        <v>1936</v>
      </c>
      <c r="R769" s="296" t="s">
        <v>1937</v>
      </c>
      <c r="S769" s="50"/>
      <c r="T769" s="50"/>
      <c r="U769" s="50"/>
      <c r="V769" s="50"/>
      <c r="W769" s="50"/>
      <c r="X769" s="50"/>
    </row>
    <row r="770" spans="1:24" hidden="1" x14ac:dyDescent="0.3">
      <c r="A770" s="272">
        <v>1331</v>
      </c>
      <c r="B770" s="535">
        <v>42857</v>
      </c>
      <c r="C770" s="284" t="s">
        <v>586</v>
      </c>
      <c r="D770" s="273" t="s">
        <v>1329</v>
      </c>
      <c r="E770" s="286" t="s">
        <v>405</v>
      </c>
      <c r="F770" s="273" t="s">
        <v>778</v>
      </c>
      <c r="G770" s="288" t="s">
        <v>785</v>
      </c>
      <c r="H770" s="273" t="s">
        <v>815</v>
      </c>
      <c r="I770" s="290" t="s">
        <v>1160</v>
      </c>
      <c r="J770" s="274">
        <v>37</v>
      </c>
      <c r="K770" s="292">
        <v>9060</v>
      </c>
      <c r="L770" s="274">
        <v>335220</v>
      </c>
      <c r="M770" s="294">
        <v>0</v>
      </c>
      <c r="N770" s="275">
        <v>335220</v>
      </c>
      <c r="O770" s="288" t="s">
        <v>782</v>
      </c>
      <c r="P770" s="276" t="s">
        <v>798</v>
      </c>
      <c r="Q770" s="296" t="s">
        <v>1932</v>
      </c>
      <c r="R770" s="296" t="s">
        <v>1933</v>
      </c>
      <c r="S770" s="50"/>
      <c r="T770" s="50"/>
      <c r="U770" s="50"/>
      <c r="V770" s="50"/>
      <c r="W770" s="50"/>
      <c r="X770" s="50"/>
    </row>
    <row r="771" spans="1:24" hidden="1" x14ac:dyDescent="0.3">
      <c r="A771" s="272">
        <v>1995</v>
      </c>
      <c r="B771" s="535">
        <v>42961</v>
      </c>
      <c r="C771" s="284" t="s">
        <v>594</v>
      </c>
      <c r="D771" s="273" t="s">
        <v>786</v>
      </c>
      <c r="E771" s="286" t="s">
        <v>522</v>
      </c>
      <c r="F771" s="273" t="s">
        <v>765</v>
      </c>
      <c r="G771" s="288" t="s">
        <v>785</v>
      </c>
      <c r="H771" s="273" t="s">
        <v>784</v>
      </c>
      <c r="I771" s="290" t="s">
        <v>783</v>
      </c>
      <c r="J771" s="274">
        <v>27</v>
      </c>
      <c r="K771" s="292">
        <v>12360</v>
      </c>
      <c r="L771" s="274">
        <v>333720</v>
      </c>
      <c r="M771" s="294">
        <v>0.06</v>
      </c>
      <c r="N771" s="275">
        <v>313696.8</v>
      </c>
      <c r="O771" s="288" t="s">
        <v>782</v>
      </c>
      <c r="P771" s="276" t="s">
        <v>760</v>
      </c>
      <c r="Q771" s="296" t="s">
        <v>1932</v>
      </c>
      <c r="R771" s="296" t="s">
        <v>1937</v>
      </c>
      <c r="S771" s="50"/>
      <c r="T771" s="50"/>
      <c r="U771" s="50"/>
      <c r="V771" s="50"/>
      <c r="W771" s="50"/>
      <c r="X771" s="50"/>
    </row>
    <row r="772" spans="1:24" hidden="1" x14ac:dyDescent="0.3">
      <c r="A772" s="272">
        <v>1436</v>
      </c>
      <c r="B772" s="535">
        <v>42874</v>
      </c>
      <c r="C772" s="284" t="s">
        <v>586</v>
      </c>
      <c r="D772" s="273" t="s">
        <v>1527</v>
      </c>
      <c r="E772" s="286" t="s">
        <v>395</v>
      </c>
      <c r="F772" s="273" t="s">
        <v>790</v>
      </c>
      <c r="G772" s="288" t="s">
        <v>785</v>
      </c>
      <c r="H772" s="273" t="s">
        <v>784</v>
      </c>
      <c r="I772" s="290" t="s">
        <v>1255</v>
      </c>
      <c r="J772" s="274">
        <v>44</v>
      </c>
      <c r="K772" s="292">
        <v>7560</v>
      </c>
      <c r="L772" s="274">
        <v>332640</v>
      </c>
      <c r="M772" s="294">
        <v>0.1</v>
      </c>
      <c r="N772" s="275">
        <v>299376</v>
      </c>
      <c r="O772" s="288" t="s">
        <v>761</v>
      </c>
      <c r="P772" s="276" t="s">
        <v>787</v>
      </c>
      <c r="Q772" s="296" t="s">
        <v>1932</v>
      </c>
      <c r="R772" s="296" t="s">
        <v>1937</v>
      </c>
      <c r="S772" s="50"/>
      <c r="T772" s="50"/>
      <c r="U772" s="50"/>
      <c r="V772" s="50"/>
      <c r="W772" s="50"/>
      <c r="X772" s="50"/>
    </row>
    <row r="773" spans="1:24" hidden="1" x14ac:dyDescent="0.3">
      <c r="A773" s="272">
        <v>1942</v>
      </c>
      <c r="B773" s="535">
        <v>42952</v>
      </c>
      <c r="C773" s="284" t="s">
        <v>594</v>
      </c>
      <c r="D773" s="273" t="s">
        <v>891</v>
      </c>
      <c r="E773" s="286" t="s">
        <v>395</v>
      </c>
      <c r="F773" s="273" t="s">
        <v>778</v>
      </c>
      <c r="G773" s="288" t="s">
        <v>785</v>
      </c>
      <c r="H773" s="273" t="s">
        <v>784</v>
      </c>
      <c r="I773" s="290" t="s">
        <v>890</v>
      </c>
      <c r="J773" s="274">
        <v>31</v>
      </c>
      <c r="K773" s="292">
        <v>10560</v>
      </c>
      <c r="L773" s="274">
        <v>327360</v>
      </c>
      <c r="M773" s="294">
        <v>0.05</v>
      </c>
      <c r="N773" s="275">
        <v>310992</v>
      </c>
      <c r="O773" s="288" t="s">
        <v>782</v>
      </c>
      <c r="P773" s="276" t="s">
        <v>767</v>
      </c>
      <c r="Q773" s="296" t="s">
        <v>1932</v>
      </c>
      <c r="R773" s="296" t="s">
        <v>1933</v>
      </c>
      <c r="S773" s="50"/>
      <c r="T773" s="50"/>
      <c r="U773" s="50"/>
      <c r="V773" s="50"/>
      <c r="W773" s="50"/>
      <c r="X773" s="50"/>
    </row>
    <row r="774" spans="1:24" x14ac:dyDescent="0.3">
      <c r="A774" s="272">
        <v>1657</v>
      </c>
      <c r="B774" s="535">
        <v>42910</v>
      </c>
      <c r="C774" s="284" t="s">
        <v>592</v>
      </c>
      <c r="D774" s="273" t="s">
        <v>1271</v>
      </c>
      <c r="E774" s="286" t="s">
        <v>398</v>
      </c>
      <c r="F774" s="273" t="s">
        <v>765</v>
      </c>
      <c r="G774" s="288" t="s">
        <v>785</v>
      </c>
      <c r="H774" s="273" t="s">
        <v>784</v>
      </c>
      <c r="I774" s="290" t="s">
        <v>1272</v>
      </c>
      <c r="J774" s="274">
        <v>47</v>
      </c>
      <c r="K774" s="292">
        <v>6960</v>
      </c>
      <c r="L774" s="274">
        <v>327120</v>
      </c>
      <c r="M774" s="294">
        <v>0.01</v>
      </c>
      <c r="N774" s="275">
        <v>323848.8</v>
      </c>
      <c r="O774" s="288" t="s">
        <v>788</v>
      </c>
      <c r="P774" s="276" t="s">
        <v>760</v>
      </c>
      <c r="Q774" s="296" t="s">
        <v>1936</v>
      </c>
      <c r="R774" s="296" t="s">
        <v>1937</v>
      </c>
      <c r="S774" s="50"/>
      <c r="T774" s="50"/>
      <c r="U774" s="50"/>
      <c r="V774" s="50"/>
      <c r="W774" s="50"/>
      <c r="X774" s="50"/>
    </row>
    <row r="775" spans="1:24" hidden="1" x14ac:dyDescent="0.3">
      <c r="A775" s="272">
        <v>1263</v>
      </c>
      <c r="B775" s="535">
        <v>42841</v>
      </c>
      <c r="C775" s="284" t="s">
        <v>591</v>
      </c>
      <c r="D775" s="273" t="s">
        <v>1133</v>
      </c>
      <c r="E775" s="286" t="s">
        <v>522</v>
      </c>
      <c r="F775" s="273" t="s">
        <v>778</v>
      </c>
      <c r="G775" s="288" t="s">
        <v>785</v>
      </c>
      <c r="H775" s="273" t="s">
        <v>784</v>
      </c>
      <c r="I775" s="290" t="s">
        <v>1689</v>
      </c>
      <c r="J775" s="274">
        <v>43</v>
      </c>
      <c r="K775" s="292">
        <v>7560</v>
      </c>
      <c r="L775" s="274">
        <v>325080</v>
      </c>
      <c r="M775" s="294">
        <v>0</v>
      </c>
      <c r="N775" s="275">
        <v>325080</v>
      </c>
      <c r="O775" s="288" t="s">
        <v>782</v>
      </c>
      <c r="P775" s="276" t="s">
        <v>760</v>
      </c>
      <c r="Q775" s="296" t="s">
        <v>1932</v>
      </c>
      <c r="R775" s="296" t="s">
        <v>1933</v>
      </c>
      <c r="S775" s="50"/>
      <c r="T775" s="50"/>
      <c r="U775" s="50"/>
      <c r="V775" s="50"/>
      <c r="W775" s="50"/>
      <c r="X775" s="50"/>
    </row>
    <row r="776" spans="1:24" hidden="1" x14ac:dyDescent="0.3">
      <c r="A776" s="272">
        <v>1435</v>
      </c>
      <c r="B776" s="535">
        <v>42874</v>
      </c>
      <c r="C776" s="284" t="s">
        <v>586</v>
      </c>
      <c r="D776" s="273" t="s">
        <v>1527</v>
      </c>
      <c r="E776" s="286" t="s">
        <v>395</v>
      </c>
      <c r="F776" s="273" t="s">
        <v>790</v>
      </c>
      <c r="G776" s="288" t="s">
        <v>785</v>
      </c>
      <c r="H776" s="273" t="s">
        <v>784</v>
      </c>
      <c r="I776" s="290" t="s">
        <v>1528</v>
      </c>
      <c r="J776" s="274">
        <v>43</v>
      </c>
      <c r="K776" s="292">
        <v>7560</v>
      </c>
      <c r="L776" s="274">
        <v>325080</v>
      </c>
      <c r="M776" s="294">
        <v>0.05</v>
      </c>
      <c r="N776" s="275">
        <v>308826</v>
      </c>
      <c r="O776" s="288" t="s">
        <v>761</v>
      </c>
      <c r="P776" s="276" t="s">
        <v>760</v>
      </c>
      <c r="Q776" s="296" t="s">
        <v>1932</v>
      </c>
      <c r="R776" s="296" t="s">
        <v>1937</v>
      </c>
      <c r="S776" s="50"/>
      <c r="T776" s="50"/>
      <c r="U776" s="50"/>
      <c r="V776" s="50"/>
      <c r="W776" s="50"/>
      <c r="X776" s="50"/>
    </row>
    <row r="777" spans="1:24" hidden="1" x14ac:dyDescent="0.3">
      <c r="A777" s="272">
        <v>1387</v>
      </c>
      <c r="B777" s="535">
        <v>42865</v>
      </c>
      <c r="C777" s="284" t="s">
        <v>586</v>
      </c>
      <c r="D777" s="273" t="s">
        <v>1363</v>
      </c>
      <c r="E777" s="286" t="s">
        <v>398</v>
      </c>
      <c r="F777" s="273" t="s">
        <v>812</v>
      </c>
      <c r="G777" s="288" t="s">
        <v>785</v>
      </c>
      <c r="H777" s="273" t="s">
        <v>784</v>
      </c>
      <c r="I777" s="290" t="s">
        <v>1575</v>
      </c>
      <c r="J777" s="274">
        <v>26</v>
      </c>
      <c r="K777" s="292">
        <v>12360</v>
      </c>
      <c r="L777" s="274">
        <v>321360</v>
      </c>
      <c r="M777" s="294">
        <v>0.03</v>
      </c>
      <c r="N777" s="275">
        <v>311719.2</v>
      </c>
      <c r="O777" s="288" t="s">
        <v>775</v>
      </c>
      <c r="P777" s="276" t="s">
        <v>760</v>
      </c>
      <c r="Q777" s="296" t="s">
        <v>1935</v>
      </c>
      <c r="R777" s="296" t="s">
        <v>1933</v>
      </c>
      <c r="S777" s="50"/>
      <c r="T777" s="50"/>
      <c r="U777" s="50"/>
      <c r="V777" s="50"/>
      <c r="W777" s="50"/>
      <c r="X777" s="50"/>
    </row>
    <row r="778" spans="1:24" x14ac:dyDescent="0.3">
      <c r="A778" s="272">
        <v>1875</v>
      </c>
      <c r="B778" s="535">
        <v>42941</v>
      </c>
      <c r="C778" s="284" t="s">
        <v>593</v>
      </c>
      <c r="D778" s="273" t="s">
        <v>843</v>
      </c>
      <c r="E778" s="286" t="s">
        <v>405</v>
      </c>
      <c r="F778" s="273" t="s">
        <v>765</v>
      </c>
      <c r="G778" s="288" t="s">
        <v>785</v>
      </c>
      <c r="H778" s="273" t="s">
        <v>784</v>
      </c>
      <c r="I778" s="290" t="s">
        <v>990</v>
      </c>
      <c r="J778" s="274">
        <v>26</v>
      </c>
      <c r="K778" s="292">
        <v>12060</v>
      </c>
      <c r="L778" s="274">
        <v>313560</v>
      </c>
      <c r="M778" s="294">
        <v>0.06</v>
      </c>
      <c r="N778" s="275">
        <v>294746.40000000002</v>
      </c>
      <c r="O778" s="288" t="s">
        <v>788</v>
      </c>
      <c r="P778" s="276" t="s">
        <v>760</v>
      </c>
      <c r="Q778" s="296" t="s">
        <v>1936</v>
      </c>
      <c r="R778" s="296" t="s">
        <v>1937</v>
      </c>
      <c r="S778" s="50"/>
      <c r="T778" s="50"/>
      <c r="U778" s="50"/>
      <c r="V778" s="50"/>
      <c r="W778" s="50"/>
      <c r="X778" s="50"/>
    </row>
    <row r="779" spans="1:24" hidden="1" x14ac:dyDescent="0.3">
      <c r="A779" s="272">
        <v>1104</v>
      </c>
      <c r="B779" s="535">
        <v>42812</v>
      </c>
      <c r="C779" s="284" t="s">
        <v>590</v>
      </c>
      <c r="D779" s="273" t="s">
        <v>1822</v>
      </c>
      <c r="E779" s="286" t="s">
        <v>395</v>
      </c>
      <c r="F779" s="273" t="s">
        <v>812</v>
      </c>
      <c r="G779" s="288" t="s">
        <v>785</v>
      </c>
      <c r="H779" s="273" t="s">
        <v>784</v>
      </c>
      <c r="I779" s="290" t="s">
        <v>1821</v>
      </c>
      <c r="J779" s="274">
        <v>45</v>
      </c>
      <c r="K779" s="292">
        <v>6960</v>
      </c>
      <c r="L779" s="274">
        <v>313200</v>
      </c>
      <c r="M779" s="294">
        <v>0.1</v>
      </c>
      <c r="N779" s="275">
        <v>281880</v>
      </c>
      <c r="O779" s="288" t="s">
        <v>775</v>
      </c>
      <c r="P779" s="276" t="s">
        <v>760</v>
      </c>
      <c r="Q779" s="296" t="s">
        <v>1935</v>
      </c>
      <c r="R779" s="296" t="s">
        <v>1933</v>
      </c>
      <c r="S779" s="50"/>
      <c r="T779" s="50"/>
      <c r="U779" s="50"/>
      <c r="V779" s="50"/>
      <c r="W779" s="50"/>
      <c r="X779" s="50"/>
    </row>
    <row r="780" spans="1:24" hidden="1" x14ac:dyDescent="0.3">
      <c r="A780" s="272">
        <v>1446</v>
      </c>
      <c r="B780" s="535">
        <v>42876</v>
      </c>
      <c r="C780" s="284" t="s">
        <v>586</v>
      </c>
      <c r="D780" s="273" t="s">
        <v>1515</v>
      </c>
      <c r="E780" s="286" t="s">
        <v>522</v>
      </c>
      <c r="F780" s="273" t="s">
        <v>790</v>
      </c>
      <c r="G780" s="288" t="s">
        <v>785</v>
      </c>
      <c r="H780" s="273" t="s">
        <v>784</v>
      </c>
      <c r="I780" s="290" t="s">
        <v>1244</v>
      </c>
      <c r="J780" s="274">
        <v>25</v>
      </c>
      <c r="K780" s="292">
        <v>12360</v>
      </c>
      <c r="L780" s="274">
        <v>309000</v>
      </c>
      <c r="M780" s="294">
        <v>0</v>
      </c>
      <c r="N780" s="275">
        <v>309000</v>
      </c>
      <c r="O780" s="288" t="s">
        <v>782</v>
      </c>
      <c r="P780" s="276" t="s">
        <v>798</v>
      </c>
      <c r="Q780" s="296" t="s">
        <v>1932</v>
      </c>
      <c r="R780" s="296" t="s">
        <v>1937</v>
      </c>
      <c r="S780" s="50"/>
      <c r="T780" s="50"/>
      <c r="U780" s="50"/>
      <c r="V780" s="50"/>
      <c r="W780" s="50"/>
      <c r="X780" s="50"/>
    </row>
    <row r="781" spans="1:24" hidden="1" x14ac:dyDescent="0.3">
      <c r="A781" s="272">
        <v>1268</v>
      </c>
      <c r="B781" s="535">
        <v>42842</v>
      </c>
      <c r="C781" s="284" t="s">
        <v>591</v>
      </c>
      <c r="D781" s="273" t="s">
        <v>1685</v>
      </c>
      <c r="E781" s="286" t="s">
        <v>405</v>
      </c>
      <c r="F781" s="273" t="s">
        <v>790</v>
      </c>
      <c r="G781" s="288" t="s">
        <v>785</v>
      </c>
      <c r="H781" s="273" t="s">
        <v>815</v>
      </c>
      <c r="I781" s="290" t="s">
        <v>1684</v>
      </c>
      <c r="J781" s="274">
        <v>42</v>
      </c>
      <c r="K781" s="292">
        <v>7260</v>
      </c>
      <c r="L781" s="274">
        <v>304920</v>
      </c>
      <c r="M781" s="294">
        <v>0</v>
      </c>
      <c r="N781" s="275">
        <v>304920</v>
      </c>
      <c r="O781" s="288" t="s">
        <v>782</v>
      </c>
      <c r="P781" s="276" t="s">
        <v>760</v>
      </c>
      <c r="Q781" s="296" t="s">
        <v>1932</v>
      </c>
      <c r="R781" s="296" t="s">
        <v>1937</v>
      </c>
      <c r="S781" s="50"/>
      <c r="T781" s="50"/>
      <c r="U781" s="50"/>
      <c r="V781" s="50"/>
      <c r="W781" s="50"/>
      <c r="X781" s="50"/>
    </row>
    <row r="782" spans="1:24" hidden="1" x14ac:dyDescent="0.3">
      <c r="A782" s="272">
        <v>1625</v>
      </c>
      <c r="B782" s="535">
        <v>42903</v>
      </c>
      <c r="C782" s="284" t="s">
        <v>592</v>
      </c>
      <c r="D782" s="273" t="s">
        <v>1315</v>
      </c>
      <c r="E782" s="286" t="s">
        <v>405</v>
      </c>
      <c r="F782" s="273" t="s">
        <v>812</v>
      </c>
      <c r="G782" s="288" t="s">
        <v>785</v>
      </c>
      <c r="H782" s="273" t="s">
        <v>784</v>
      </c>
      <c r="I782" s="290" t="s">
        <v>1314</v>
      </c>
      <c r="J782" s="274">
        <v>32</v>
      </c>
      <c r="K782" s="292">
        <v>9360</v>
      </c>
      <c r="L782" s="274">
        <v>299520</v>
      </c>
      <c r="M782" s="294">
        <v>0.02</v>
      </c>
      <c r="N782" s="275">
        <v>293529.59999999998</v>
      </c>
      <c r="O782" s="288" t="s">
        <v>788</v>
      </c>
      <c r="P782" s="276" t="s">
        <v>767</v>
      </c>
      <c r="Q782" s="296" t="s">
        <v>1936</v>
      </c>
      <c r="R782" s="296" t="s">
        <v>1933</v>
      </c>
      <c r="S782" s="50"/>
      <c r="T782" s="50"/>
      <c r="U782" s="50"/>
      <c r="V782" s="50"/>
      <c r="W782" s="50"/>
      <c r="X782" s="50"/>
    </row>
    <row r="783" spans="1:24" hidden="1" x14ac:dyDescent="0.3">
      <c r="A783" s="272">
        <v>1773</v>
      </c>
      <c r="B783" s="535">
        <v>42926</v>
      </c>
      <c r="C783" s="284" t="s">
        <v>593</v>
      </c>
      <c r="D783" s="273" t="s">
        <v>1136</v>
      </c>
      <c r="E783" s="286" t="s">
        <v>405</v>
      </c>
      <c r="F783" s="273" t="s">
        <v>790</v>
      </c>
      <c r="G783" s="288" t="s">
        <v>785</v>
      </c>
      <c r="H783" s="273" t="s">
        <v>824</v>
      </c>
      <c r="I783" s="290" t="s">
        <v>1137</v>
      </c>
      <c r="J783" s="274">
        <v>31</v>
      </c>
      <c r="K783" s="292">
        <v>9600</v>
      </c>
      <c r="L783" s="274">
        <v>297600</v>
      </c>
      <c r="M783" s="294">
        <v>0.01</v>
      </c>
      <c r="N783" s="275">
        <v>294624</v>
      </c>
      <c r="O783" s="288" t="s">
        <v>782</v>
      </c>
      <c r="P783" s="276" t="s">
        <v>760</v>
      </c>
      <c r="Q783" s="296" t="s">
        <v>1932</v>
      </c>
      <c r="R783" s="296" t="s">
        <v>1937</v>
      </c>
      <c r="S783" s="50"/>
      <c r="T783" s="50"/>
      <c r="U783" s="50"/>
      <c r="V783" s="50"/>
      <c r="W783" s="50"/>
      <c r="X783" s="50"/>
    </row>
    <row r="784" spans="1:24" hidden="1" x14ac:dyDescent="0.3">
      <c r="A784" s="272">
        <v>1554</v>
      </c>
      <c r="B784" s="535">
        <v>42894</v>
      </c>
      <c r="C784" s="284" t="s">
        <v>592</v>
      </c>
      <c r="D784" s="273" t="s">
        <v>1400</v>
      </c>
      <c r="E784" s="286" t="s">
        <v>405</v>
      </c>
      <c r="F784" s="273" t="s">
        <v>778</v>
      </c>
      <c r="G784" s="288" t="s">
        <v>785</v>
      </c>
      <c r="H784" s="273" t="s">
        <v>824</v>
      </c>
      <c r="I784" s="290" t="s">
        <v>1177</v>
      </c>
      <c r="J784" s="274">
        <v>49</v>
      </c>
      <c r="K784" s="292">
        <v>6000</v>
      </c>
      <c r="L784" s="274">
        <v>294000</v>
      </c>
      <c r="M784" s="294">
        <v>0</v>
      </c>
      <c r="N784" s="275">
        <v>294000</v>
      </c>
      <c r="O784" s="288" t="s">
        <v>761</v>
      </c>
      <c r="P784" s="276" t="s">
        <v>760</v>
      </c>
      <c r="Q784" s="296" t="s">
        <v>1932</v>
      </c>
      <c r="R784" s="296" t="s">
        <v>1933</v>
      </c>
      <c r="S784" s="50"/>
      <c r="T784" s="50"/>
      <c r="U784" s="50"/>
      <c r="V784" s="50"/>
      <c r="W784" s="50"/>
      <c r="X784" s="50"/>
    </row>
    <row r="785" spans="1:24" hidden="1" x14ac:dyDescent="0.3">
      <c r="A785" s="272">
        <v>1574</v>
      </c>
      <c r="B785" s="535">
        <v>42897</v>
      </c>
      <c r="C785" s="284" t="s">
        <v>592</v>
      </c>
      <c r="D785" s="273" t="s">
        <v>1380</v>
      </c>
      <c r="E785" s="286" t="s">
        <v>395</v>
      </c>
      <c r="F785" s="273" t="s">
        <v>778</v>
      </c>
      <c r="G785" s="288" t="s">
        <v>785</v>
      </c>
      <c r="H785" s="273" t="s">
        <v>815</v>
      </c>
      <c r="I785" s="290" t="s">
        <v>1160</v>
      </c>
      <c r="J785" s="274">
        <v>32</v>
      </c>
      <c r="K785" s="292">
        <v>9060</v>
      </c>
      <c r="L785" s="274">
        <v>289920</v>
      </c>
      <c r="M785" s="294">
        <v>0.08</v>
      </c>
      <c r="N785" s="275">
        <v>266726.40000000002</v>
      </c>
      <c r="O785" s="288" t="s">
        <v>782</v>
      </c>
      <c r="P785" s="276" t="s">
        <v>767</v>
      </c>
      <c r="Q785" s="296" t="s">
        <v>1932</v>
      </c>
      <c r="R785" s="296" t="s">
        <v>1933</v>
      </c>
      <c r="S785" s="50"/>
      <c r="T785" s="50"/>
      <c r="U785" s="50"/>
      <c r="V785" s="50"/>
      <c r="W785" s="50"/>
      <c r="X785" s="50"/>
    </row>
    <row r="786" spans="1:24" x14ac:dyDescent="0.3">
      <c r="A786" s="272">
        <v>1807</v>
      </c>
      <c r="B786" s="535">
        <v>42929</v>
      </c>
      <c r="C786" s="284" t="s">
        <v>593</v>
      </c>
      <c r="D786" s="273" t="s">
        <v>1091</v>
      </c>
      <c r="E786" s="286" t="s">
        <v>398</v>
      </c>
      <c r="F786" s="273" t="s">
        <v>812</v>
      </c>
      <c r="G786" s="288" t="s">
        <v>785</v>
      </c>
      <c r="H786" s="273" t="s">
        <v>784</v>
      </c>
      <c r="I786" s="290" t="s">
        <v>1090</v>
      </c>
      <c r="J786" s="274">
        <v>38</v>
      </c>
      <c r="K786" s="292">
        <v>7560</v>
      </c>
      <c r="L786" s="274">
        <v>287280</v>
      </c>
      <c r="M786" s="294">
        <v>0.02</v>
      </c>
      <c r="N786" s="275">
        <v>281534.40000000002</v>
      </c>
      <c r="O786" s="288" t="s">
        <v>788</v>
      </c>
      <c r="P786" s="276" t="s">
        <v>760</v>
      </c>
      <c r="Q786" s="296" t="s">
        <v>1936</v>
      </c>
      <c r="R786" s="296" t="s">
        <v>1933</v>
      </c>
      <c r="S786" s="50"/>
      <c r="T786" s="50"/>
      <c r="U786" s="50"/>
      <c r="V786" s="50"/>
      <c r="W786" s="50"/>
      <c r="X786" s="50"/>
    </row>
    <row r="787" spans="1:24" hidden="1" x14ac:dyDescent="0.3">
      <c r="A787" s="272">
        <v>1738</v>
      </c>
      <c r="B787" s="535">
        <v>42922</v>
      </c>
      <c r="C787" s="284" t="s">
        <v>593</v>
      </c>
      <c r="D787" s="273" t="s">
        <v>1174</v>
      </c>
      <c r="E787" s="286" t="s">
        <v>398</v>
      </c>
      <c r="F787" s="273" t="s">
        <v>790</v>
      </c>
      <c r="G787" s="288" t="s">
        <v>785</v>
      </c>
      <c r="H787" s="273" t="s">
        <v>824</v>
      </c>
      <c r="I787" s="290" t="s">
        <v>1177</v>
      </c>
      <c r="J787" s="274">
        <v>46</v>
      </c>
      <c r="K787" s="292">
        <v>6000</v>
      </c>
      <c r="L787" s="274">
        <v>276000</v>
      </c>
      <c r="M787" s="294">
        <v>0.04</v>
      </c>
      <c r="N787" s="275">
        <v>264960</v>
      </c>
      <c r="O787" s="288" t="s">
        <v>782</v>
      </c>
      <c r="P787" s="276" t="s">
        <v>767</v>
      </c>
      <c r="Q787" s="296" t="s">
        <v>1932</v>
      </c>
      <c r="R787" s="296" t="s">
        <v>1937</v>
      </c>
      <c r="S787" s="50"/>
      <c r="T787" s="50"/>
      <c r="U787" s="50"/>
      <c r="V787" s="50"/>
      <c r="W787" s="50"/>
      <c r="X787" s="50"/>
    </row>
    <row r="788" spans="1:24" hidden="1" x14ac:dyDescent="0.3">
      <c r="A788" s="272">
        <v>1438</v>
      </c>
      <c r="B788" s="535">
        <v>42874</v>
      </c>
      <c r="C788" s="284" t="s">
        <v>586</v>
      </c>
      <c r="D788" s="273" t="s">
        <v>1525</v>
      </c>
      <c r="E788" s="286" t="s">
        <v>522</v>
      </c>
      <c r="F788" s="273" t="s">
        <v>812</v>
      </c>
      <c r="G788" s="288" t="s">
        <v>785</v>
      </c>
      <c r="H788" s="273" t="s">
        <v>784</v>
      </c>
      <c r="I788" s="290" t="s">
        <v>1524</v>
      </c>
      <c r="J788" s="274">
        <v>25</v>
      </c>
      <c r="K788" s="292">
        <v>10800</v>
      </c>
      <c r="L788" s="274">
        <v>270000</v>
      </c>
      <c r="M788" s="294">
        <v>0.02</v>
      </c>
      <c r="N788" s="275">
        <v>264600</v>
      </c>
      <c r="O788" s="288" t="s">
        <v>788</v>
      </c>
      <c r="P788" s="276" t="s">
        <v>774</v>
      </c>
      <c r="Q788" s="296" t="s">
        <v>1936</v>
      </c>
      <c r="R788" s="296" t="s">
        <v>1933</v>
      </c>
      <c r="S788" s="50"/>
      <c r="T788" s="50"/>
      <c r="U788" s="50"/>
      <c r="V788" s="50"/>
      <c r="W788" s="50"/>
      <c r="X788" s="50"/>
    </row>
    <row r="789" spans="1:24" hidden="1" x14ac:dyDescent="0.3">
      <c r="A789" s="272">
        <v>1483</v>
      </c>
      <c r="B789" s="535">
        <v>42882</v>
      </c>
      <c r="C789" s="284" t="s">
        <v>586</v>
      </c>
      <c r="D789" s="273" t="s">
        <v>1136</v>
      </c>
      <c r="E789" s="286" t="s">
        <v>522</v>
      </c>
      <c r="F789" s="273" t="s">
        <v>790</v>
      </c>
      <c r="G789" s="288" t="s">
        <v>785</v>
      </c>
      <c r="H789" s="273" t="s">
        <v>784</v>
      </c>
      <c r="I789" s="290" t="s">
        <v>1481</v>
      </c>
      <c r="J789" s="274">
        <v>35</v>
      </c>
      <c r="K789" s="292">
        <v>7560</v>
      </c>
      <c r="L789" s="274">
        <v>264600</v>
      </c>
      <c r="M789" s="294">
        <v>0.09</v>
      </c>
      <c r="N789" s="275">
        <v>240786</v>
      </c>
      <c r="O789" s="288" t="s">
        <v>775</v>
      </c>
      <c r="P789" s="276" t="s">
        <v>767</v>
      </c>
      <c r="Q789" s="296" t="s">
        <v>1935</v>
      </c>
      <c r="R789" s="296" t="s">
        <v>1937</v>
      </c>
      <c r="S789" s="50"/>
      <c r="T789" s="50"/>
      <c r="U789" s="50"/>
      <c r="V789" s="50"/>
      <c r="W789" s="50"/>
      <c r="X789" s="50"/>
    </row>
    <row r="790" spans="1:24" hidden="1" x14ac:dyDescent="0.3">
      <c r="A790" s="272">
        <v>1552</v>
      </c>
      <c r="B790" s="535">
        <v>42893</v>
      </c>
      <c r="C790" s="284" t="s">
        <v>592</v>
      </c>
      <c r="D790" s="273" t="s">
        <v>1403</v>
      </c>
      <c r="E790" s="286" t="s">
        <v>405</v>
      </c>
      <c r="F790" s="273" t="s">
        <v>765</v>
      </c>
      <c r="G790" s="288" t="s">
        <v>785</v>
      </c>
      <c r="H790" s="273" t="s">
        <v>784</v>
      </c>
      <c r="I790" s="290" t="s">
        <v>1314</v>
      </c>
      <c r="J790" s="274">
        <v>27</v>
      </c>
      <c r="K790" s="292">
        <v>9360</v>
      </c>
      <c r="L790" s="274">
        <v>252720</v>
      </c>
      <c r="M790" s="294">
        <v>0.04</v>
      </c>
      <c r="N790" s="275">
        <v>242611.20000000001</v>
      </c>
      <c r="O790" s="288" t="s">
        <v>782</v>
      </c>
      <c r="P790" s="276" t="s">
        <v>767</v>
      </c>
      <c r="Q790" s="296" t="s">
        <v>1932</v>
      </c>
      <c r="R790" s="296" t="s">
        <v>1937</v>
      </c>
      <c r="S790" s="50"/>
      <c r="T790" s="50"/>
      <c r="U790" s="50"/>
      <c r="V790" s="50"/>
      <c r="W790" s="50"/>
      <c r="X790" s="50"/>
    </row>
    <row r="791" spans="1:24" hidden="1" x14ac:dyDescent="0.3">
      <c r="A791" s="272">
        <v>1167</v>
      </c>
      <c r="B791" s="535">
        <v>42824</v>
      </c>
      <c r="C791" s="284" t="s">
        <v>590</v>
      </c>
      <c r="D791" s="273" t="s">
        <v>1757</v>
      </c>
      <c r="E791" s="286" t="s">
        <v>398</v>
      </c>
      <c r="F791" s="273" t="s">
        <v>790</v>
      </c>
      <c r="G791" s="288" t="s">
        <v>785</v>
      </c>
      <c r="H791" s="273" t="s">
        <v>784</v>
      </c>
      <c r="I791" s="290" t="s">
        <v>1775</v>
      </c>
      <c r="J791" s="274">
        <v>21</v>
      </c>
      <c r="K791" s="292">
        <v>11760</v>
      </c>
      <c r="L791" s="274">
        <v>246960</v>
      </c>
      <c r="M791" s="294">
        <v>0.05</v>
      </c>
      <c r="N791" s="275">
        <v>234612</v>
      </c>
      <c r="O791" s="288" t="s">
        <v>834</v>
      </c>
      <c r="P791" s="276" t="s">
        <v>787</v>
      </c>
      <c r="Q791" s="296" t="s">
        <v>1932</v>
      </c>
      <c r="R791" s="296" t="s">
        <v>1937</v>
      </c>
      <c r="S791" s="50"/>
      <c r="T791" s="50"/>
      <c r="U791" s="50"/>
      <c r="V791" s="50"/>
      <c r="W791" s="50"/>
      <c r="X791" s="50"/>
    </row>
    <row r="792" spans="1:24" hidden="1" x14ac:dyDescent="0.3">
      <c r="A792" s="272">
        <v>1009</v>
      </c>
      <c r="B792" s="535">
        <v>42797</v>
      </c>
      <c r="C792" s="284" t="s">
        <v>590</v>
      </c>
      <c r="D792" s="273" t="s">
        <v>1480</v>
      </c>
      <c r="E792" s="286" t="s">
        <v>395</v>
      </c>
      <c r="F792" s="273" t="s">
        <v>765</v>
      </c>
      <c r="G792" s="288" t="s">
        <v>785</v>
      </c>
      <c r="H792" s="273" t="s">
        <v>815</v>
      </c>
      <c r="I792" s="290" t="s">
        <v>1192</v>
      </c>
      <c r="J792" s="274">
        <v>2</v>
      </c>
      <c r="K792" s="292">
        <v>116341</v>
      </c>
      <c r="L792" s="274">
        <v>232682</v>
      </c>
      <c r="M792" s="294">
        <v>0.09</v>
      </c>
      <c r="N792" s="275">
        <v>211740.62</v>
      </c>
      <c r="O792" s="288" t="s">
        <v>775</v>
      </c>
      <c r="P792" s="276" t="s">
        <v>774</v>
      </c>
      <c r="Q792" s="296" t="s">
        <v>1935</v>
      </c>
      <c r="R792" s="296" t="s">
        <v>1937</v>
      </c>
      <c r="S792" s="50"/>
      <c r="T792" s="50"/>
      <c r="U792" s="50"/>
      <c r="V792" s="50"/>
      <c r="W792" s="50"/>
      <c r="X792" s="50"/>
    </row>
    <row r="793" spans="1:24" hidden="1" x14ac:dyDescent="0.3">
      <c r="A793" s="272">
        <v>1154</v>
      </c>
      <c r="B793" s="535">
        <v>42821</v>
      </c>
      <c r="C793" s="284" t="s">
        <v>590</v>
      </c>
      <c r="D793" s="273" t="s">
        <v>1788</v>
      </c>
      <c r="E793" s="286" t="s">
        <v>395</v>
      </c>
      <c r="F793" s="273" t="s">
        <v>812</v>
      </c>
      <c r="G793" s="288" t="s">
        <v>785</v>
      </c>
      <c r="H793" s="273" t="s">
        <v>784</v>
      </c>
      <c r="I793" s="290" t="s">
        <v>1787</v>
      </c>
      <c r="J793" s="274">
        <v>40</v>
      </c>
      <c r="K793" s="292">
        <v>5760</v>
      </c>
      <c r="L793" s="274">
        <v>230400</v>
      </c>
      <c r="M793" s="294">
        <v>0.05</v>
      </c>
      <c r="N793" s="275">
        <v>218880</v>
      </c>
      <c r="O793" s="288" t="s">
        <v>782</v>
      </c>
      <c r="P793" s="276" t="s">
        <v>798</v>
      </c>
      <c r="Q793" s="296" t="s">
        <v>1932</v>
      </c>
      <c r="R793" s="296" t="s">
        <v>1933</v>
      </c>
      <c r="S793" s="50"/>
      <c r="T793" s="50"/>
      <c r="U793" s="50"/>
      <c r="V793" s="50"/>
      <c r="W793" s="50"/>
      <c r="X793" s="50"/>
    </row>
    <row r="794" spans="1:24" x14ac:dyDescent="0.3">
      <c r="A794" s="272">
        <v>1578</v>
      </c>
      <c r="B794" s="535">
        <v>42897</v>
      </c>
      <c r="C794" s="284" t="s">
        <v>592</v>
      </c>
      <c r="D794" s="273" t="s">
        <v>1376</v>
      </c>
      <c r="E794" s="286" t="s">
        <v>522</v>
      </c>
      <c r="F794" s="273" t="s">
        <v>778</v>
      </c>
      <c r="G794" s="288" t="s">
        <v>785</v>
      </c>
      <c r="H794" s="273" t="s">
        <v>784</v>
      </c>
      <c r="I794" s="290" t="s">
        <v>1375</v>
      </c>
      <c r="J794" s="274">
        <v>34</v>
      </c>
      <c r="K794" s="292">
        <v>6660</v>
      </c>
      <c r="L794" s="274">
        <v>226440</v>
      </c>
      <c r="M794" s="294">
        <v>0.01</v>
      </c>
      <c r="N794" s="275">
        <v>224175.6</v>
      </c>
      <c r="O794" s="288" t="s">
        <v>788</v>
      </c>
      <c r="P794" s="276" t="s">
        <v>760</v>
      </c>
      <c r="Q794" s="296" t="s">
        <v>1936</v>
      </c>
      <c r="R794" s="296" t="s">
        <v>1933</v>
      </c>
      <c r="S794" s="50"/>
      <c r="T794" s="50"/>
      <c r="U794" s="50"/>
      <c r="V794" s="50"/>
      <c r="W794" s="50"/>
      <c r="X794" s="50"/>
    </row>
    <row r="795" spans="1:24" hidden="1" x14ac:dyDescent="0.3">
      <c r="A795" s="272">
        <v>1682</v>
      </c>
      <c r="B795" s="535">
        <v>42913</v>
      </c>
      <c r="C795" s="284" t="s">
        <v>592</v>
      </c>
      <c r="D795" s="273" t="s">
        <v>1245</v>
      </c>
      <c r="E795" s="286" t="s">
        <v>405</v>
      </c>
      <c r="F795" s="273" t="s">
        <v>790</v>
      </c>
      <c r="G795" s="288" t="s">
        <v>785</v>
      </c>
      <c r="H795" s="273" t="s">
        <v>784</v>
      </c>
      <c r="I795" s="290" t="s">
        <v>1244</v>
      </c>
      <c r="J795" s="274">
        <v>18</v>
      </c>
      <c r="K795" s="292">
        <v>12360</v>
      </c>
      <c r="L795" s="274">
        <v>222480</v>
      </c>
      <c r="M795" s="294">
        <v>7.0000000000000007E-2</v>
      </c>
      <c r="N795" s="275">
        <v>206906.4</v>
      </c>
      <c r="O795" s="288" t="s">
        <v>782</v>
      </c>
      <c r="P795" s="276" t="s">
        <v>760</v>
      </c>
      <c r="Q795" s="296" t="s">
        <v>1932</v>
      </c>
      <c r="R795" s="296" t="s">
        <v>1937</v>
      </c>
      <c r="S795" s="50"/>
      <c r="T795" s="50"/>
      <c r="U795" s="50"/>
      <c r="V795" s="50"/>
      <c r="W795" s="50"/>
      <c r="X795" s="50"/>
    </row>
    <row r="796" spans="1:24" hidden="1" x14ac:dyDescent="0.3">
      <c r="A796" s="272">
        <v>1211</v>
      </c>
      <c r="B796" s="535">
        <v>42833</v>
      </c>
      <c r="C796" s="284" t="s">
        <v>591</v>
      </c>
      <c r="D796" s="273" t="s">
        <v>1731</v>
      </c>
      <c r="E796" s="286" t="s">
        <v>522</v>
      </c>
      <c r="F796" s="273" t="s">
        <v>778</v>
      </c>
      <c r="G796" s="288" t="s">
        <v>785</v>
      </c>
      <c r="H796" s="273" t="s">
        <v>824</v>
      </c>
      <c r="I796" s="290" t="s">
        <v>1730</v>
      </c>
      <c r="J796" s="274">
        <v>50</v>
      </c>
      <c r="K796" s="292">
        <v>4440</v>
      </c>
      <c r="L796" s="274">
        <v>222000</v>
      </c>
      <c r="M796" s="294">
        <v>0.04</v>
      </c>
      <c r="N796" s="275">
        <v>213120</v>
      </c>
      <c r="O796" s="288" t="s">
        <v>834</v>
      </c>
      <c r="P796" s="276" t="s">
        <v>760</v>
      </c>
      <c r="Q796" s="296" t="s">
        <v>1932</v>
      </c>
      <c r="R796" s="296" t="s">
        <v>1933</v>
      </c>
      <c r="S796" s="50"/>
      <c r="T796" s="50"/>
      <c r="U796" s="50"/>
      <c r="V796" s="50"/>
      <c r="W796" s="50"/>
      <c r="X796" s="50"/>
    </row>
    <row r="797" spans="1:24" hidden="1" x14ac:dyDescent="0.3">
      <c r="A797" s="272">
        <v>1782</v>
      </c>
      <c r="B797" s="535">
        <v>42927</v>
      </c>
      <c r="C797" s="284" t="s">
        <v>593</v>
      </c>
      <c r="D797" s="273" t="s">
        <v>1123</v>
      </c>
      <c r="E797" s="286" t="s">
        <v>522</v>
      </c>
      <c r="F797" s="273" t="s">
        <v>778</v>
      </c>
      <c r="G797" s="288" t="s">
        <v>785</v>
      </c>
      <c r="H797" s="273" t="s">
        <v>1125</v>
      </c>
      <c r="I797" s="290" t="s">
        <v>1124</v>
      </c>
      <c r="J797" s="274">
        <v>6</v>
      </c>
      <c r="K797" s="292">
        <v>36000</v>
      </c>
      <c r="L797" s="274">
        <v>216000</v>
      </c>
      <c r="M797" s="294">
        <v>0.08</v>
      </c>
      <c r="N797" s="275">
        <v>198720</v>
      </c>
      <c r="O797" s="288" t="s">
        <v>761</v>
      </c>
      <c r="P797" s="276" t="s">
        <v>798</v>
      </c>
      <c r="Q797" s="296" t="s">
        <v>1932</v>
      </c>
      <c r="R797" s="296" t="s">
        <v>1933</v>
      </c>
      <c r="S797" s="50"/>
      <c r="T797" s="50"/>
      <c r="U797" s="50"/>
      <c r="V797" s="50"/>
      <c r="W797" s="50"/>
      <c r="X797" s="50"/>
    </row>
    <row r="798" spans="1:24" hidden="1" x14ac:dyDescent="0.3">
      <c r="A798" s="272">
        <v>1723</v>
      </c>
      <c r="B798" s="535">
        <v>42920</v>
      </c>
      <c r="C798" s="284" t="s">
        <v>593</v>
      </c>
      <c r="D798" s="273" t="s">
        <v>1194</v>
      </c>
      <c r="E798" s="286" t="s">
        <v>398</v>
      </c>
      <c r="F798" s="273" t="s">
        <v>778</v>
      </c>
      <c r="G798" s="288" t="s">
        <v>785</v>
      </c>
      <c r="H798" s="273" t="s">
        <v>784</v>
      </c>
      <c r="I798" s="290" t="s">
        <v>890</v>
      </c>
      <c r="J798" s="274">
        <v>20</v>
      </c>
      <c r="K798" s="292">
        <v>10560</v>
      </c>
      <c r="L798" s="274">
        <v>211200</v>
      </c>
      <c r="M798" s="294">
        <v>0.09</v>
      </c>
      <c r="N798" s="275">
        <v>192192</v>
      </c>
      <c r="O798" s="288" t="s">
        <v>782</v>
      </c>
      <c r="P798" s="276" t="s">
        <v>841</v>
      </c>
      <c r="Q798" s="296" t="s">
        <v>1932</v>
      </c>
      <c r="R798" s="296" t="s">
        <v>1933</v>
      </c>
      <c r="S798" s="50"/>
      <c r="T798" s="50"/>
      <c r="U798" s="50"/>
      <c r="V798" s="50"/>
      <c r="W798" s="50"/>
      <c r="X798" s="50"/>
    </row>
    <row r="799" spans="1:24" hidden="1" x14ac:dyDescent="0.3">
      <c r="A799" s="272">
        <v>1464</v>
      </c>
      <c r="B799" s="535">
        <v>42878</v>
      </c>
      <c r="C799" s="284" t="s">
        <v>586</v>
      </c>
      <c r="D799" s="273" t="s">
        <v>1123</v>
      </c>
      <c r="E799" s="286" t="s">
        <v>395</v>
      </c>
      <c r="F799" s="273" t="s">
        <v>778</v>
      </c>
      <c r="G799" s="288" t="s">
        <v>785</v>
      </c>
      <c r="H799" s="273" t="s">
        <v>815</v>
      </c>
      <c r="I799" s="290" t="s">
        <v>1497</v>
      </c>
      <c r="J799" s="274">
        <v>1</v>
      </c>
      <c r="K799" s="292">
        <v>210180</v>
      </c>
      <c r="L799" s="274">
        <v>210180</v>
      </c>
      <c r="M799" s="294">
        <v>0.05</v>
      </c>
      <c r="N799" s="275">
        <v>199671</v>
      </c>
      <c r="O799" s="288" t="s">
        <v>834</v>
      </c>
      <c r="P799" s="276" t="s">
        <v>760</v>
      </c>
      <c r="Q799" s="296" t="s">
        <v>1932</v>
      </c>
      <c r="R799" s="296" t="s">
        <v>1933</v>
      </c>
      <c r="S799" s="50"/>
      <c r="T799" s="50"/>
      <c r="U799" s="50"/>
      <c r="V799" s="50"/>
      <c r="W799" s="50"/>
      <c r="X799" s="50"/>
    </row>
    <row r="800" spans="1:24" hidden="1" x14ac:dyDescent="0.3">
      <c r="A800" s="272">
        <v>1229</v>
      </c>
      <c r="B800" s="535">
        <v>42836</v>
      </c>
      <c r="C800" s="284" t="s">
        <v>591</v>
      </c>
      <c r="D800" s="273" t="s">
        <v>1649</v>
      </c>
      <c r="E800" s="286" t="s">
        <v>522</v>
      </c>
      <c r="F800" s="273" t="s">
        <v>778</v>
      </c>
      <c r="G800" s="288" t="s">
        <v>785</v>
      </c>
      <c r="H800" s="273" t="s">
        <v>815</v>
      </c>
      <c r="I800" s="290" t="s">
        <v>1716</v>
      </c>
      <c r="J800" s="274">
        <v>35</v>
      </c>
      <c r="K800" s="292">
        <v>6000</v>
      </c>
      <c r="L800" s="274">
        <v>210000</v>
      </c>
      <c r="M800" s="294">
        <v>0.09</v>
      </c>
      <c r="N800" s="275">
        <v>191100</v>
      </c>
      <c r="O800" s="288" t="s">
        <v>782</v>
      </c>
      <c r="P800" s="276" t="s">
        <v>760</v>
      </c>
      <c r="Q800" s="296" t="s">
        <v>1932</v>
      </c>
      <c r="R800" s="296" t="s">
        <v>1933</v>
      </c>
      <c r="S800" s="50"/>
      <c r="T800" s="50"/>
      <c r="U800" s="50"/>
      <c r="V800" s="50"/>
      <c r="W800" s="50"/>
      <c r="X800" s="50"/>
    </row>
    <row r="801" spans="1:24" x14ac:dyDescent="0.3">
      <c r="A801" s="272">
        <v>1684</v>
      </c>
      <c r="B801" s="535">
        <v>42913</v>
      </c>
      <c r="C801" s="284" t="s">
        <v>592</v>
      </c>
      <c r="D801" s="273" t="s">
        <v>1240</v>
      </c>
      <c r="E801" s="286" t="s">
        <v>398</v>
      </c>
      <c r="F801" s="273" t="s">
        <v>778</v>
      </c>
      <c r="G801" s="288" t="s">
        <v>785</v>
      </c>
      <c r="H801" s="273" t="s">
        <v>824</v>
      </c>
      <c r="I801" s="290" t="s">
        <v>1241</v>
      </c>
      <c r="J801" s="274">
        <v>30</v>
      </c>
      <c r="K801" s="292">
        <v>6960</v>
      </c>
      <c r="L801" s="274">
        <v>208800</v>
      </c>
      <c r="M801" s="294">
        <v>7.0000000000000007E-2</v>
      </c>
      <c r="N801" s="275">
        <v>194184</v>
      </c>
      <c r="O801" s="288" t="s">
        <v>788</v>
      </c>
      <c r="P801" s="276" t="s">
        <v>760</v>
      </c>
      <c r="Q801" s="296" t="s">
        <v>1936</v>
      </c>
      <c r="R801" s="296" t="s">
        <v>1933</v>
      </c>
      <c r="S801" s="50"/>
      <c r="T801" s="50"/>
      <c r="U801" s="50"/>
      <c r="V801" s="50"/>
      <c r="W801" s="50"/>
      <c r="X801" s="50"/>
    </row>
    <row r="802" spans="1:24" hidden="1" x14ac:dyDescent="0.3">
      <c r="A802" s="272">
        <v>1398</v>
      </c>
      <c r="B802" s="535">
        <v>42867</v>
      </c>
      <c r="C802" s="284" t="s">
        <v>586</v>
      </c>
      <c r="D802" s="273" t="s">
        <v>1565</v>
      </c>
      <c r="E802" s="286" t="s">
        <v>398</v>
      </c>
      <c r="F802" s="273" t="s">
        <v>812</v>
      </c>
      <c r="G802" s="288" t="s">
        <v>785</v>
      </c>
      <c r="H802" s="273" t="s">
        <v>784</v>
      </c>
      <c r="I802" s="290" t="s">
        <v>1564</v>
      </c>
      <c r="J802" s="274">
        <v>27</v>
      </c>
      <c r="K802" s="292">
        <v>7560</v>
      </c>
      <c r="L802" s="274">
        <v>204120</v>
      </c>
      <c r="M802" s="294">
        <v>0.06</v>
      </c>
      <c r="N802" s="275">
        <v>191872.8</v>
      </c>
      <c r="O802" s="288" t="s">
        <v>834</v>
      </c>
      <c r="P802" s="276" t="s">
        <v>767</v>
      </c>
      <c r="Q802" s="296" t="s">
        <v>1932</v>
      </c>
      <c r="R802" s="296" t="s">
        <v>1933</v>
      </c>
      <c r="S802" s="50"/>
      <c r="T802" s="50"/>
      <c r="U802" s="50"/>
      <c r="V802" s="50"/>
      <c r="W802" s="50"/>
      <c r="X802" s="50"/>
    </row>
    <row r="803" spans="1:24" hidden="1" x14ac:dyDescent="0.3">
      <c r="A803" s="272">
        <v>1691</v>
      </c>
      <c r="B803" s="535">
        <v>42914</v>
      </c>
      <c r="C803" s="284" t="s">
        <v>592</v>
      </c>
      <c r="D803" s="273" t="s">
        <v>1231</v>
      </c>
      <c r="E803" s="286" t="s">
        <v>522</v>
      </c>
      <c r="F803" s="273" t="s">
        <v>778</v>
      </c>
      <c r="G803" s="288" t="s">
        <v>785</v>
      </c>
      <c r="H803" s="273" t="s">
        <v>815</v>
      </c>
      <c r="I803" s="290" t="s">
        <v>1230</v>
      </c>
      <c r="J803" s="274">
        <v>37</v>
      </c>
      <c r="K803" s="292">
        <v>5460</v>
      </c>
      <c r="L803" s="274">
        <v>202020</v>
      </c>
      <c r="M803" s="294">
        <v>0.04</v>
      </c>
      <c r="N803" s="275">
        <v>193939.20000000001</v>
      </c>
      <c r="O803" s="288" t="s">
        <v>775</v>
      </c>
      <c r="P803" s="276" t="s">
        <v>760</v>
      </c>
      <c r="Q803" s="296" t="s">
        <v>1935</v>
      </c>
      <c r="R803" s="296" t="s">
        <v>1933</v>
      </c>
      <c r="S803" s="50"/>
      <c r="T803" s="50"/>
      <c r="U803" s="50"/>
      <c r="V803" s="50"/>
      <c r="W803" s="50"/>
      <c r="X803" s="50"/>
    </row>
    <row r="804" spans="1:24" hidden="1" x14ac:dyDescent="0.3">
      <c r="A804" s="272">
        <v>1748</v>
      </c>
      <c r="B804" s="535">
        <v>42923</v>
      </c>
      <c r="C804" s="284" t="s">
        <v>593</v>
      </c>
      <c r="D804" s="273" t="s">
        <v>1166</v>
      </c>
      <c r="E804" s="286" t="s">
        <v>398</v>
      </c>
      <c r="F804" s="273" t="s">
        <v>765</v>
      </c>
      <c r="G804" s="288" t="s">
        <v>785</v>
      </c>
      <c r="H804" s="273" t="s">
        <v>784</v>
      </c>
      <c r="I804" s="290" t="s">
        <v>1155</v>
      </c>
      <c r="J804" s="274">
        <v>19</v>
      </c>
      <c r="K804" s="292">
        <v>10560</v>
      </c>
      <c r="L804" s="274">
        <v>200640</v>
      </c>
      <c r="M804" s="294">
        <v>0.02</v>
      </c>
      <c r="N804" s="275">
        <v>196627.20000000001</v>
      </c>
      <c r="O804" s="288" t="s">
        <v>775</v>
      </c>
      <c r="P804" s="276" t="s">
        <v>760</v>
      </c>
      <c r="Q804" s="296" t="s">
        <v>1935</v>
      </c>
      <c r="R804" s="296" t="s">
        <v>1937</v>
      </c>
      <c r="S804" s="50"/>
      <c r="T804" s="50"/>
      <c r="U804" s="50"/>
      <c r="V804" s="50"/>
      <c r="W804" s="50"/>
      <c r="X804" s="50"/>
    </row>
    <row r="805" spans="1:24" hidden="1" x14ac:dyDescent="0.3">
      <c r="A805" s="272">
        <v>1964</v>
      </c>
      <c r="B805" s="535">
        <v>42955</v>
      </c>
      <c r="C805" s="284" t="s">
        <v>594</v>
      </c>
      <c r="D805" s="273" t="s">
        <v>855</v>
      </c>
      <c r="E805" s="286" t="s">
        <v>398</v>
      </c>
      <c r="F805" s="273" t="s">
        <v>790</v>
      </c>
      <c r="G805" s="288" t="s">
        <v>785</v>
      </c>
      <c r="H805" s="273" t="s">
        <v>784</v>
      </c>
      <c r="I805" s="290" t="s">
        <v>854</v>
      </c>
      <c r="J805" s="274">
        <v>48</v>
      </c>
      <c r="K805" s="292">
        <v>3960</v>
      </c>
      <c r="L805" s="274">
        <v>190080</v>
      </c>
      <c r="M805" s="294">
        <v>0</v>
      </c>
      <c r="N805" s="275">
        <v>190080</v>
      </c>
      <c r="O805" s="288" t="s">
        <v>761</v>
      </c>
      <c r="P805" s="276" t="s">
        <v>760</v>
      </c>
      <c r="Q805" s="296" t="s">
        <v>1932</v>
      </c>
      <c r="R805" s="296" t="s">
        <v>1937</v>
      </c>
      <c r="S805" s="50"/>
      <c r="T805" s="50"/>
      <c r="U805" s="50"/>
      <c r="V805" s="50"/>
      <c r="W805" s="50"/>
      <c r="X805" s="50"/>
    </row>
    <row r="806" spans="1:24" hidden="1" x14ac:dyDescent="0.3">
      <c r="A806" s="272">
        <v>1272</v>
      </c>
      <c r="B806" s="535">
        <v>42842</v>
      </c>
      <c r="C806" s="284" t="s">
        <v>591</v>
      </c>
      <c r="D806" s="273" t="s">
        <v>1490</v>
      </c>
      <c r="E806" s="286" t="s">
        <v>395</v>
      </c>
      <c r="F806" s="273" t="s">
        <v>790</v>
      </c>
      <c r="G806" s="288" t="s">
        <v>785</v>
      </c>
      <c r="H806" s="273" t="s">
        <v>784</v>
      </c>
      <c r="I806" s="290" t="s">
        <v>1279</v>
      </c>
      <c r="J806" s="274">
        <v>20</v>
      </c>
      <c r="K806" s="292">
        <v>9360</v>
      </c>
      <c r="L806" s="274">
        <v>187200</v>
      </c>
      <c r="M806" s="294">
        <v>0.06</v>
      </c>
      <c r="N806" s="275">
        <v>175968</v>
      </c>
      <c r="O806" s="288" t="s">
        <v>834</v>
      </c>
      <c r="P806" s="276" t="s">
        <v>841</v>
      </c>
      <c r="Q806" s="296" t="s">
        <v>1932</v>
      </c>
      <c r="R806" s="296" t="s">
        <v>1937</v>
      </c>
      <c r="S806" s="50"/>
      <c r="T806" s="50"/>
      <c r="U806" s="50"/>
      <c r="V806" s="50"/>
      <c r="W806" s="50"/>
      <c r="X806" s="50"/>
    </row>
    <row r="807" spans="1:24" hidden="1" x14ac:dyDescent="0.3">
      <c r="A807" s="272">
        <v>1431</v>
      </c>
      <c r="B807" s="535">
        <v>42873</v>
      </c>
      <c r="C807" s="284" t="s">
        <v>586</v>
      </c>
      <c r="D807" s="273" t="s">
        <v>1140</v>
      </c>
      <c r="E807" s="286" t="s">
        <v>395</v>
      </c>
      <c r="F807" s="273" t="s">
        <v>778</v>
      </c>
      <c r="G807" s="288" t="s">
        <v>785</v>
      </c>
      <c r="H807" s="273" t="s">
        <v>784</v>
      </c>
      <c r="I807" s="290" t="s">
        <v>1462</v>
      </c>
      <c r="J807" s="274">
        <v>20</v>
      </c>
      <c r="K807" s="292">
        <v>9360</v>
      </c>
      <c r="L807" s="274">
        <v>187200</v>
      </c>
      <c r="M807" s="294">
        <v>0.08</v>
      </c>
      <c r="N807" s="275">
        <v>172224</v>
      </c>
      <c r="O807" s="288" t="s">
        <v>788</v>
      </c>
      <c r="P807" s="276" t="s">
        <v>767</v>
      </c>
      <c r="Q807" s="296" t="s">
        <v>1936</v>
      </c>
      <c r="R807" s="296" t="s">
        <v>1933</v>
      </c>
      <c r="S807" s="50"/>
      <c r="T807" s="50"/>
      <c r="U807" s="50"/>
      <c r="V807" s="50"/>
      <c r="W807" s="50"/>
      <c r="X807" s="50"/>
    </row>
    <row r="808" spans="1:24" hidden="1" x14ac:dyDescent="0.3">
      <c r="A808" s="272">
        <v>1674</v>
      </c>
      <c r="B808" s="535">
        <v>42912</v>
      </c>
      <c r="C808" s="284" t="s">
        <v>592</v>
      </c>
      <c r="D808" s="273" t="s">
        <v>1226</v>
      </c>
      <c r="E808" s="286" t="s">
        <v>398</v>
      </c>
      <c r="F808" s="273" t="s">
        <v>778</v>
      </c>
      <c r="G808" s="288" t="s">
        <v>785</v>
      </c>
      <c r="H808" s="273" t="s">
        <v>824</v>
      </c>
      <c r="I808" s="290" t="s">
        <v>1254</v>
      </c>
      <c r="J808" s="274">
        <v>40</v>
      </c>
      <c r="K808" s="292">
        <v>4680</v>
      </c>
      <c r="L808" s="274">
        <v>187200</v>
      </c>
      <c r="M808" s="294">
        <v>7.0000000000000007E-2</v>
      </c>
      <c r="N808" s="275">
        <v>174096</v>
      </c>
      <c r="O808" s="288" t="s">
        <v>761</v>
      </c>
      <c r="P808" s="276" t="s">
        <v>760</v>
      </c>
      <c r="Q808" s="296" t="s">
        <v>1932</v>
      </c>
      <c r="R808" s="296" t="s">
        <v>1933</v>
      </c>
      <c r="S808" s="50"/>
      <c r="T808" s="50"/>
      <c r="U808" s="50"/>
      <c r="V808" s="50"/>
      <c r="W808" s="50"/>
      <c r="X808" s="50"/>
    </row>
    <row r="809" spans="1:24" hidden="1" x14ac:dyDescent="0.3">
      <c r="A809" s="272">
        <v>1345</v>
      </c>
      <c r="B809" s="535">
        <v>42858</v>
      </c>
      <c r="C809" s="284" t="s">
        <v>586</v>
      </c>
      <c r="D809" s="273" t="s">
        <v>1467</v>
      </c>
      <c r="E809" s="286" t="s">
        <v>522</v>
      </c>
      <c r="F809" s="273" t="s">
        <v>778</v>
      </c>
      <c r="G809" s="288" t="s">
        <v>785</v>
      </c>
      <c r="H809" s="273" t="s">
        <v>784</v>
      </c>
      <c r="I809" s="290" t="s">
        <v>1617</v>
      </c>
      <c r="J809" s="274">
        <v>46</v>
      </c>
      <c r="K809" s="292">
        <v>3960</v>
      </c>
      <c r="L809" s="274">
        <v>182160</v>
      </c>
      <c r="M809" s="294">
        <v>7.0000000000000007E-2</v>
      </c>
      <c r="N809" s="275">
        <v>169408.8</v>
      </c>
      <c r="O809" s="288" t="s">
        <v>788</v>
      </c>
      <c r="P809" s="276" t="s">
        <v>774</v>
      </c>
      <c r="Q809" s="296" t="s">
        <v>1936</v>
      </c>
      <c r="R809" s="296" t="s">
        <v>1933</v>
      </c>
      <c r="S809" s="50"/>
      <c r="T809" s="50"/>
      <c r="U809" s="50"/>
      <c r="V809" s="50"/>
      <c r="W809" s="50"/>
      <c r="X809" s="50"/>
    </row>
    <row r="810" spans="1:24" hidden="1" x14ac:dyDescent="0.3">
      <c r="A810" s="272">
        <v>1801</v>
      </c>
      <c r="B810" s="535">
        <v>42929</v>
      </c>
      <c r="C810" s="284" t="s">
        <v>593</v>
      </c>
      <c r="D810" s="273" t="s">
        <v>1091</v>
      </c>
      <c r="E810" s="286" t="s">
        <v>405</v>
      </c>
      <c r="F810" s="273" t="s">
        <v>812</v>
      </c>
      <c r="G810" s="288" t="s">
        <v>785</v>
      </c>
      <c r="H810" s="273" t="s">
        <v>784</v>
      </c>
      <c r="I810" s="290" t="s">
        <v>1034</v>
      </c>
      <c r="J810" s="274">
        <v>46</v>
      </c>
      <c r="K810" s="292">
        <v>3960</v>
      </c>
      <c r="L810" s="274">
        <v>182160</v>
      </c>
      <c r="M810" s="294">
        <v>0.04</v>
      </c>
      <c r="N810" s="275">
        <v>174873.60000000001</v>
      </c>
      <c r="O810" s="288" t="s">
        <v>788</v>
      </c>
      <c r="P810" s="276" t="s">
        <v>841</v>
      </c>
      <c r="Q810" s="296" t="s">
        <v>1936</v>
      </c>
      <c r="R810" s="296" t="s">
        <v>1933</v>
      </c>
      <c r="S810" s="50"/>
      <c r="T810" s="50"/>
      <c r="U810" s="50"/>
      <c r="V810" s="50"/>
      <c r="W810" s="50"/>
      <c r="X810" s="50"/>
    </row>
    <row r="811" spans="1:24" hidden="1" x14ac:dyDescent="0.3">
      <c r="A811" s="272">
        <v>1317</v>
      </c>
      <c r="B811" s="535">
        <v>42852</v>
      </c>
      <c r="C811" s="284" t="s">
        <v>591</v>
      </c>
      <c r="D811" s="273" t="s">
        <v>1451</v>
      </c>
      <c r="E811" s="286" t="s">
        <v>405</v>
      </c>
      <c r="F811" s="273" t="s">
        <v>812</v>
      </c>
      <c r="G811" s="288" t="s">
        <v>785</v>
      </c>
      <c r="H811" s="273" t="s">
        <v>815</v>
      </c>
      <c r="I811" s="290" t="s">
        <v>1642</v>
      </c>
      <c r="J811" s="274">
        <v>33</v>
      </c>
      <c r="K811" s="292">
        <v>5460</v>
      </c>
      <c r="L811" s="274">
        <v>180180</v>
      </c>
      <c r="M811" s="294">
        <v>0.05</v>
      </c>
      <c r="N811" s="275">
        <v>171171</v>
      </c>
      <c r="O811" s="288" t="s">
        <v>782</v>
      </c>
      <c r="P811" s="276" t="s">
        <v>798</v>
      </c>
      <c r="Q811" s="296" t="s">
        <v>1932</v>
      </c>
      <c r="R811" s="296" t="s">
        <v>1933</v>
      </c>
      <c r="S811" s="50"/>
      <c r="T811" s="50"/>
      <c r="U811" s="50"/>
      <c r="V811" s="50"/>
      <c r="W811" s="50"/>
      <c r="X811" s="50"/>
    </row>
    <row r="812" spans="1:24" hidden="1" x14ac:dyDescent="0.3">
      <c r="A812" s="272">
        <v>1791</v>
      </c>
      <c r="B812" s="535">
        <v>42928</v>
      </c>
      <c r="C812" s="284" t="s">
        <v>593</v>
      </c>
      <c r="D812" s="273" t="s">
        <v>1110</v>
      </c>
      <c r="E812" s="286" t="s">
        <v>405</v>
      </c>
      <c r="F812" s="273" t="s">
        <v>765</v>
      </c>
      <c r="G812" s="288" t="s">
        <v>785</v>
      </c>
      <c r="H812" s="273" t="s">
        <v>784</v>
      </c>
      <c r="I812" s="290" t="s">
        <v>1109</v>
      </c>
      <c r="J812" s="274">
        <v>45</v>
      </c>
      <c r="K812" s="292">
        <v>3960</v>
      </c>
      <c r="L812" s="274">
        <v>178200</v>
      </c>
      <c r="M812" s="294">
        <v>0.1</v>
      </c>
      <c r="N812" s="275">
        <v>160380</v>
      </c>
      <c r="O812" s="288" t="s">
        <v>834</v>
      </c>
      <c r="P812" s="276" t="s">
        <v>798</v>
      </c>
      <c r="Q812" s="296" t="s">
        <v>1932</v>
      </c>
      <c r="R812" s="296" t="s">
        <v>1937</v>
      </c>
      <c r="S812" s="50"/>
      <c r="T812" s="50"/>
      <c r="U812" s="50"/>
      <c r="V812" s="50"/>
      <c r="W812" s="50"/>
      <c r="X812" s="50"/>
    </row>
    <row r="813" spans="1:24" hidden="1" x14ac:dyDescent="0.3">
      <c r="A813" s="272">
        <v>1848</v>
      </c>
      <c r="B813" s="535">
        <v>42937</v>
      </c>
      <c r="C813" s="284" t="s">
        <v>593</v>
      </c>
      <c r="D813" s="273" t="s">
        <v>1030</v>
      </c>
      <c r="E813" s="286" t="s">
        <v>522</v>
      </c>
      <c r="F813" s="273" t="s">
        <v>778</v>
      </c>
      <c r="G813" s="288" t="s">
        <v>785</v>
      </c>
      <c r="H813" s="273" t="s">
        <v>815</v>
      </c>
      <c r="I813" s="290" t="s">
        <v>1029</v>
      </c>
      <c r="J813" s="274">
        <v>24</v>
      </c>
      <c r="K813" s="292">
        <v>7260</v>
      </c>
      <c r="L813" s="274">
        <v>174240</v>
      </c>
      <c r="M813" s="294">
        <v>0.08</v>
      </c>
      <c r="N813" s="275">
        <v>160300.79999999999</v>
      </c>
      <c r="O813" s="288" t="s">
        <v>782</v>
      </c>
      <c r="P813" s="276" t="s">
        <v>760</v>
      </c>
      <c r="Q813" s="296" t="s">
        <v>1932</v>
      </c>
      <c r="R813" s="296" t="s">
        <v>1933</v>
      </c>
      <c r="S813" s="50"/>
      <c r="T813" s="50"/>
      <c r="U813" s="50"/>
      <c r="V813" s="50"/>
      <c r="W813" s="50"/>
      <c r="X813" s="50"/>
    </row>
    <row r="814" spans="1:24" hidden="1" x14ac:dyDescent="0.3">
      <c r="A814" s="272">
        <v>1928</v>
      </c>
      <c r="B814" s="535">
        <v>42949</v>
      </c>
      <c r="C814" s="284" t="s">
        <v>594</v>
      </c>
      <c r="D814" s="273" t="s">
        <v>910</v>
      </c>
      <c r="E814" s="286" t="s">
        <v>405</v>
      </c>
      <c r="F814" s="273" t="s">
        <v>790</v>
      </c>
      <c r="G814" s="288" t="s">
        <v>785</v>
      </c>
      <c r="H814" s="273" t="s">
        <v>784</v>
      </c>
      <c r="I814" s="290" t="s">
        <v>912</v>
      </c>
      <c r="J814" s="274">
        <v>44</v>
      </c>
      <c r="K814" s="292">
        <v>3960</v>
      </c>
      <c r="L814" s="274">
        <v>174240</v>
      </c>
      <c r="M814" s="294">
        <v>7.0000000000000007E-2</v>
      </c>
      <c r="N814" s="275">
        <v>162043.20000000001</v>
      </c>
      <c r="O814" s="288" t="s">
        <v>775</v>
      </c>
      <c r="P814" s="276" t="s">
        <v>760</v>
      </c>
      <c r="Q814" s="296" t="s">
        <v>1935</v>
      </c>
      <c r="R814" s="296" t="s">
        <v>1937</v>
      </c>
      <c r="S814" s="50"/>
      <c r="T814" s="50"/>
      <c r="U814" s="50"/>
      <c r="V814" s="50"/>
      <c r="W814" s="50"/>
      <c r="X814" s="50"/>
    </row>
    <row r="815" spans="1:24" hidden="1" x14ac:dyDescent="0.3">
      <c r="A815" s="272">
        <v>1197</v>
      </c>
      <c r="B815" s="535">
        <v>42831</v>
      </c>
      <c r="C815" s="284" t="s">
        <v>591</v>
      </c>
      <c r="D815" s="273" t="s">
        <v>1252</v>
      </c>
      <c r="E815" s="286" t="s">
        <v>522</v>
      </c>
      <c r="F815" s="273" t="s">
        <v>790</v>
      </c>
      <c r="G815" s="288" t="s">
        <v>785</v>
      </c>
      <c r="H815" s="273" t="s">
        <v>784</v>
      </c>
      <c r="I815" s="290" t="s">
        <v>962</v>
      </c>
      <c r="J815" s="274">
        <v>43</v>
      </c>
      <c r="K815" s="292">
        <v>3960</v>
      </c>
      <c r="L815" s="274">
        <v>170280</v>
      </c>
      <c r="M815" s="294">
        <v>0.06</v>
      </c>
      <c r="N815" s="275">
        <v>160063.20000000001</v>
      </c>
      <c r="O815" s="288" t="s">
        <v>761</v>
      </c>
      <c r="P815" s="276" t="s">
        <v>760</v>
      </c>
      <c r="Q815" s="296" t="s">
        <v>1932</v>
      </c>
      <c r="R815" s="296" t="s">
        <v>1937</v>
      </c>
      <c r="S815" s="50"/>
      <c r="T815" s="50"/>
      <c r="U815" s="50"/>
      <c r="V815" s="50"/>
      <c r="W815" s="50"/>
      <c r="X815" s="50"/>
    </row>
    <row r="816" spans="1:24" hidden="1" x14ac:dyDescent="0.3">
      <c r="A816" s="272">
        <v>1397</v>
      </c>
      <c r="B816" s="535">
        <v>42867</v>
      </c>
      <c r="C816" s="284" t="s">
        <v>586</v>
      </c>
      <c r="D816" s="273" t="s">
        <v>1567</v>
      </c>
      <c r="E816" s="286" t="s">
        <v>405</v>
      </c>
      <c r="F816" s="273" t="s">
        <v>778</v>
      </c>
      <c r="G816" s="288" t="s">
        <v>785</v>
      </c>
      <c r="H816" s="273" t="s">
        <v>815</v>
      </c>
      <c r="I816" s="290" t="s">
        <v>1566</v>
      </c>
      <c r="J816" s="274">
        <v>14</v>
      </c>
      <c r="K816" s="292">
        <v>12060</v>
      </c>
      <c r="L816" s="274">
        <v>168840</v>
      </c>
      <c r="M816" s="294">
        <v>0.06</v>
      </c>
      <c r="N816" s="275">
        <v>158709.6</v>
      </c>
      <c r="O816" s="288" t="s">
        <v>788</v>
      </c>
      <c r="P816" s="276" t="s">
        <v>787</v>
      </c>
      <c r="Q816" s="296" t="s">
        <v>1936</v>
      </c>
      <c r="R816" s="296" t="s">
        <v>1933</v>
      </c>
      <c r="S816" s="50"/>
      <c r="T816" s="50"/>
      <c r="U816" s="50"/>
      <c r="V816" s="50"/>
      <c r="W816" s="50"/>
      <c r="X816" s="50"/>
    </row>
    <row r="817" spans="1:24" hidden="1" x14ac:dyDescent="0.3">
      <c r="A817" s="272">
        <v>1610</v>
      </c>
      <c r="B817" s="535">
        <v>42901</v>
      </c>
      <c r="C817" s="284" t="s">
        <v>592</v>
      </c>
      <c r="D817" s="273" t="s">
        <v>1332</v>
      </c>
      <c r="E817" s="286" t="s">
        <v>398</v>
      </c>
      <c r="F817" s="273" t="s">
        <v>778</v>
      </c>
      <c r="G817" s="288" t="s">
        <v>785</v>
      </c>
      <c r="H817" s="273" t="s">
        <v>784</v>
      </c>
      <c r="I817" s="290" t="s">
        <v>1314</v>
      </c>
      <c r="J817" s="274">
        <v>18</v>
      </c>
      <c r="K817" s="292">
        <v>9360</v>
      </c>
      <c r="L817" s="274">
        <v>168480</v>
      </c>
      <c r="M817" s="294">
        <v>0.01</v>
      </c>
      <c r="N817" s="275">
        <v>166795.20000000001</v>
      </c>
      <c r="O817" s="288" t="s">
        <v>782</v>
      </c>
      <c r="P817" s="276" t="s">
        <v>774</v>
      </c>
      <c r="Q817" s="296" t="s">
        <v>1932</v>
      </c>
      <c r="R817" s="296" t="s">
        <v>1933</v>
      </c>
      <c r="S817" s="50"/>
      <c r="T817" s="50"/>
      <c r="U817" s="50"/>
      <c r="V817" s="50"/>
      <c r="W817" s="50"/>
      <c r="X817" s="50"/>
    </row>
    <row r="818" spans="1:24" hidden="1" x14ac:dyDescent="0.3">
      <c r="A818" s="272">
        <v>1521</v>
      </c>
      <c r="B818" s="535">
        <v>42886</v>
      </c>
      <c r="C818" s="284" t="s">
        <v>586</v>
      </c>
      <c r="D818" s="273" t="s">
        <v>1194</v>
      </c>
      <c r="E818" s="286" t="s">
        <v>398</v>
      </c>
      <c r="F818" s="273" t="s">
        <v>778</v>
      </c>
      <c r="G818" s="288" t="s">
        <v>785</v>
      </c>
      <c r="H818" s="273" t="s">
        <v>815</v>
      </c>
      <c r="I818" s="290" t="s">
        <v>1438</v>
      </c>
      <c r="J818" s="274">
        <v>23</v>
      </c>
      <c r="K818" s="292">
        <v>7200</v>
      </c>
      <c r="L818" s="274">
        <v>165600</v>
      </c>
      <c r="M818" s="294">
        <v>0.04</v>
      </c>
      <c r="N818" s="275">
        <v>158976</v>
      </c>
      <c r="O818" s="288" t="s">
        <v>775</v>
      </c>
      <c r="P818" s="276" t="s">
        <v>767</v>
      </c>
      <c r="Q818" s="296" t="s">
        <v>1935</v>
      </c>
      <c r="R818" s="296" t="s">
        <v>1933</v>
      </c>
      <c r="S818" s="50"/>
      <c r="T818" s="50"/>
      <c r="U818" s="50"/>
      <c r="V818" s="50"/>
      <c r="W818" s="50"/>
      <c r="X818" s="50"/>
    </row>
    <row r="819" spans="1:24" hidden="1" x14ac:dyDescent="0.3">
      <c r="A819" s="272">
        <v>1155</v>
      </c>
      <c r="B819" s="535">
        <v>42822</v>
      </c>
      <c r="C819" s="284" t="s">
        <v>590</v>
      </c>
      <c r="D819" s="273" t="s">
        <v>1786</v>
      </c>
      <c r="E819" s="286" t="s">
        <v>398</v>
      </c>
      <c r="F819" s="273" t="s">
        <v>778</v>
      </c>
      <c r="G819" s="288" t="s">
        <v>785</v>
      </c>
      <c r="H819" s="273" t="s">
        <v>784</v>
      </c>
      <c r="I819" s="290" t="s">
        <v>1785</v>
      </c>
      <c r="J819" s="274">
        <v>41</v>
      </c>
      <c r="K819" s="292">
        <v>3960</v>
      </c>
      <c r="L819" s="274">
        <v>162360</v>
      </c>
      <c r="M819" s="294">
        <v>0.01</v>
      </c>
      <c r="N819" s="275">
        <v>160736.4</v>
      </c>
      <c r="O819" s="288" t="s">
        <v>788</v>
      </c>
      <c r="P819" s="276" t="s">
        <v>787</v>
      </c>
      <c r="Q819" s="296" t="s">
        <v>1936</v>
      </c>
      <c r="R819" s="296" t="s">
        <v>1933</v>
      </c>
      <c r="S819" s="50"/>
      <c r="T819" s="50"/>
      <c r="U819" s="50"/>
      <c r="V819" s="50"/>
      <c r="W819" s="50"/>
      <c r="X819" s="50"/>
    </row>
    <row r="820" spans="1:24" hidden="1" x14ac:dyDescent="0.3">
      <c r="A820" s="272">
        <v>1694</v>
      </c>
      <c r="B820" s="535">
        <v>42915</v>
      </c>
      <c r="C820" s="284" t="s">
        <v>592</v>
      </c>
      <c r="D820" s="273" t="s">
        <v>1228</v>
      </c>
      <c r="E820" s="286" t="s">
        <v>398</v>
      </c>
      <c r="F820" s="273" t="s">
        <v>765</v>
      </c>
      <c r="G820" s="288" t="s">
        <v>785</v>
      </c>
      <c r="H820" s="273" t="s">
        <v>784</v>
      </c>
      <c r="I820" s="290" t="s">
        <v>1227</v>
      </c>
      <c r="J820" s="274">
        <v>41</v>
      </c>
      <c r="K820" s="292">
        <v>3960</v>
      </c>
      <c r="L820" s="274">
        <v>162360</v>
      </c>
      <c r="M820" s="294">
        <v>0.04</v>
      </c>
      <c r="N820" s="275">
        <v>155865.60000000001</v>
      </c>
      <c r="O820" s="288" t="s">
        <v>834</v>
      </c>
      <c r="P820" s="276" t="s">
        <v>798</v>
      </c>
      <c r="Q820" s="296" t="s">
        <v>1932</v>
      </c>
      <c r="R820" s="296" t="s">
        <v>1937</v>
      </c>
      <c r="S820" s="50"/>
      <c r="T820" s="50"/>
      <c r="U820" s="50"/>
      <c r="V820" s="50"/>
      <c r="W820" s="50"/>
      <c r="X820" s="50"/>
    </row>
    <row r="821" spans="1:24" hidden="1" x14ac:dyDescent="0.3">
      <c r="A821" s="272">
        <v>1709</v>
      </c>
      <c r="B821" s="535">
        <v>42918</v>
      </c>
      <c r="C821" s="284" t="s">
        <v>593</v>
      </c>
      <c r="D821" s="273" t="s">
        <v>1211</v>
      </c>
      <c r="E821" s="286" t="s">
        <v>398</v>
      </c>
      <c r="F821" s="273" t="s">
        <v>778</v>
      </c>
      <c r="G821" s="288" t="s">
        <v>785</v>
      </c>
      <c r="H821" s="273" t="s">
        <v>784</v>
      </c>
      <c r="I821" s="290" t="s">
        <v>1210</v>
      </c>
      <c r="J821" s="274">
        <v>41</v>
      </c>
      <c r="K821" s="292">
        <v>3960</v>
      </c>
      <c r="L821" s="274">
        <v>162360</v>
      </c>
      <c r="M821" s="294">
        <v>0.06</v>
      </c>
      <c r="N821" s="275">
        <v>152618.4</v>
      </c>
      <c r="O821" s="288" t="s">
        <v>782</v>
      </c>
      <c r="P821" s="276" t="s">
        <v>798</v>
      </c>
      <c r="Q821" s="296" t="s">
        <v>1932</v>
      </c>
      <c r="R821" s="296" t="s">
        <v>1933</v>
      </c>
      <c r="S821" s="50"/>
      <c r="T821" s="50"/>
      <c r="U821" s="50"/>
      <c r="V821" s="50"/>
      <c r="W821" s="50"/>
      <c r="X821" s="50"/>
    </row>
    <row r="822" spans="1:24" hidden="1" x14ac:dyDescent="0.3">
      <c r="A822" s="272">
        <v>1904</v>
      </c>
      <c r="B822" s="535">
        <v>42945</v>
      </c>
      <c r="C822" s="284" t="s">
        <v>593</v>
      </c>
      <c r="D822" s="273" t="s">
        <v>950</v>
      </c>
      <c r="E822" s="286" t="s">
        <v>395</v>
      </c>
      <c r="F822" s="273" t="s">
        <v>790</v>
      </c>
      <c r="G822" s="288" t="s">
        <v>785</v>
      </c>
      <c r="H822" s="273" t="s">
        <v>784</v>
      </c>
      <c r="I822" s="290" t="s">
        <v>949</v>
      </c>
      <c r="J822" s="274">
        <v>13</v>
      </c>
      <c r="K822" s="292">
        <v>12360</v>
      </c>
      <c r="L822" s="274">
        <v>160680</v>
      </c>
      <c r="M822" s="294">
        <v>0.02</v>
      </c>
      <c r="N822" s="275">
        <v>157466.4</v>
      </c>
      <c r="O822" s="288" t="s">
        <v>782</v>
      </c>
      <c r="P822" s="276" t="s">
        <v>760</v>
      </c>
      <c r="Q822" s="296" t="s">
        <v>1932</v>
      </c>
      <c r="R822" s="296" t="s">
        <v>1937</v>
      </c>
      <c r="S822" s="50"/>
      <c r="T822" s="50"/>
      <c r="U822" s="50"/>
      <c r="V822" s="50"/>
      <c r="W822" s="50"/>
      <c r="X822" s="50"/>
    </row>
    <row r="823" spans="1:24" hidden="1" x14ac:dyDescent="0.3">
      <c r="A823" s="272">
        <v>1130</v>
      </c>
      <c r="B823" s="535">
        <v>42817</v>
      </c>
      <c r="C823" s="284" t="s">
        <v>590</v>
      </c>
      <c r="D823" s="273" t="s">
        <v>1352</v>
      </c>
      <c r="E823" s="286" t="s">
        <v>522</v>
      </c>
      <c r="F823" s="273" t="s">
        <v>812</v>
      </c>
      <c r="G823" s="288" t="s">
        <v>785</v>
      </c>
      <c r="H823" s="273" t="s">
        <v>784</v>
      </c>
      <c r="I823" s="290" t="s">
        <v>1222</v>
      </c>
      <c r="J823" s="274">
        <v>31</v>
      </c>
      <c r="K823" s="292">
        <v>5160</v>
      </c>
      <c r="L823" s="274">
        <v>159960</v>
      </c>
      <c r="M823" s="294">
        <v>0.1</v>
      </c>
      <c r="N823" s="275">
        <v>143964</v>
      </c>
      <c r="O823" s="288" t="s">
        <v>834</v>
      </c>
      <c r="P823" s="276" t="s">
        <v>760</v>
      </c>
      <c r="Q823" s="296" t="s">
        <v>1932</v>
      </c>
      <c r="R823" s="296" t="s">
        <v>1933</v>
      </c>
      <c r="S823" s="50"/>
      <c r="T823" s="50"/>
      <c r="U823" s="50"/>
      <c r="V823" s="50"/>
      <c r="W823" s="50"/>
      <c r="X823" s="50"/>
    </row>
    <row r="824" spans="1:24" hidden="1" x14ac:dyDescent="0.3">
      <c r="A824" s="272">
        <v>1615</v>
      </c>
      <c r="B824" s="535">
        <v>42901</v>
      </c>
      <c r="C824" s="284" t="s">
        <v>592</v>
      </c>
      <c r="D824" s="273" t="s">
        <v>1326</v>
      </c>
      <c r="E824" s="286" t="s">
        <v>398</v>
      </c>
      <c r="F824" s="273" t="s">
        <v>778</v>
      </c>
      <c r="G824" s="288" t="s">
        <v>785</v>
      </c>
      <c r="H824" s="273" t="s">
        <v>824</v>
      </c>
      <c r="I824" s="290" t="s">
        <v>1077</v>
      </c>
      <c r="J824" s="274">
        <v>32</v>
      </c>
      <c r="K824" s="292">
        <v>4980</v>
      </c>
      <c r="L824" s="274">
        <v>159360</v>
      </c>
      <c r="M824" s="294">
        <v>0.02</v>
      </c>
      <c r="N824" s="275">
        <v>156172.79999999999</v>
      </c>
      <c r="O824" s="288" t="s">
        <v>788</v>
      </c>
      <c r="P824" s="276" t="s">
        <v>774</v>
      </c>
      <c r="Q824" s="296" t="s">
        <v>1936</v>
      </c>
      <c r="R824" s="296" t="s">
        <v>1933</v>
      </c>
      <c r="S824" s="50"/>
      <c r="T824" s="50"/>
      <c r="U824" s="50"/>
      <c r="V824" s="50"/>
      <c r="W824" s="50"/>
      <c r="X824" s="50"/>
    </row>
    <row r="825" spans="1:24" hidden="1" x14ac:dyDescent="0.3">
      <c r="A825" s="272">
        <v>1673</v>
      </c>
      <c r="B825" s="535">
        <v>42912</v>
      </c>
      <c r="C825" s="284" t="s">
        <v>592</v>
      </c>
      <c r="D825" s="273" t="s">
        <v>1256</v>
      </c>
      <c r="E825" s="286" t="s">
        <v>395</v>
      </c>
      <c r="F825" s="273" t="s">
        <v>765</v>
      </c>
      <c r="G825" s="288" t="s">
        <v>785</v>
      </c>
      <c r="H825" s="273" t="s">
        <v>784</v>
      </c>
      <c r="I825" s="290" t="s">
        <v>1255</v>
      </c>
      <c r="J825" s="274">
        <v>21</v>
      </c>
      <c r="K825" s="292">
        <v>7560</v>
      </c>
      <c r="L825" s="274">
        <v>158760</v>
      </c>
      <c r="M825" s="294">
        <v>0.1</v>
      </c>
      <c r="N825" s="275">
        <v>142884</v>
      </c>
      <c r="O825" s="288" t="s">
        <v>775</v>
      </c>
      <c r="P825" s="276" t="s">
        <v>760</v>
      </c>
      <c r="Q825" s="296" t="s">
        <v>1935</v>
      </c>
      <c r="R825" s="296" t="s">
        <v>1937</v>
      </c>
      <c r="S825" s="50"/>
      <c r="T825" s="50"/>
      <c r="U825" s="50"/>
      <c r="V825" s="50"/>
      <c r="W825" s="50"/>
      <c r="X825" s="50"/>
    </row>
    <row r="826" spans="1:24" hidden="1" x14ac:dyDescent="0.3">
      <c r="A826" s="272">
        <v>1443</v>
      </c>
      <c r="B826" s="535">
        <v>42875</v>
      </c>
      <c r="C826" s="284" t="s">
        <v>586</v>
      </c>
      <c r="D826" s="273" t="s">
        <v>1519</v>
      </c>
      <c r="E826" s="286" t="s">
        <v>398</v>
      </c>
      <c r="F826" s="273" t="s">
        <v>778</v>
      </c>
      <c r="G826" s="288" t="s">
        <v>785</v>
      </c>
      <c r="H826" s="273" t="s">
        <v>784</v>
      </c>
      <c r="I826" s="290" t="s">
        <v>903</v>
      </c>
      <c r="J826" s="274">
        <v>40</v>
      </c>
      <c r="K826" s="292">
        <v>3960</v>
      </c>
      <c r="L826" s="274">
        <v>158400</v>
      </c>
      <c r="M826" s="294">
        <v>0.01</v>
      </c>
      <c r="N826" s="275">
        <v>156816</v>
      </c>
      <c r="O826" s="288" t="s">
        <v>782</v>
      </c>
      <c r="P826" s="276" t="s">
        <v>787</v>
      </c>
      <c r="Q826" s="296" t="s">
        <v>1932</v>
      </c>
      <c r="R826" s="296" t="s">
        <v>1933</v>
      </c>
      <c r="S826" s="50"/>
      <c r="T826" s="50"/>
      <c r="U826" s="50"/>
      <c r="V826" s="50"/>
      <c r="W826" s="50"/>
      <c r="X826" s="50"/>
    </row>
    <row r="827" spans="1:24" hidden="1" x14ac:dyDescent="0.3">
      <c r="A827" s="272">
        <v>1622</v>
      </c>
      <c r="B827" s="535">
        <v>42903</v>
      </c>
      <c r="C827" s="284" t="s">
        <v>592</v>
      </c>
      <c r="D827" s="273" t="s">
        <v>1317</v>
      </c>
      <c r="E827" s="286" t="s">
        <v>398</v>
      </c>
      <c r="F827" s="273" t="s">
        <v>778</v>
      </c>
      <c r="G827" s="288" t="s">
        <v>785</v>
      </c>
      <c r="H827" s="273" t="s">
        <v>784</v>
      </c>
      <c r="I827" s="290" t="s">
        <v>1316</v>
      </c>
      <c r="J827" s="274">
        <v>40</v>
      </c>
      <c r="K827" s="292">
        <v>3960</v>
      </c>
      <c r="L827" s="274">
        <v>158400</v>
      </c>
      <c r="M827" s="294">
        <v>0.1</v>
      </c>
      <c r="N827" s="275">
        <v>142560</v>
      </c>
      <c r="O827" s="288" t="s">
        <v>775</v>
      </c>
      <c r="P827" s="276" t="s">
        <v>798</v>
      </c>
      <c r="Q827" s="296" t="s">
        <v>1935</v>
      </c>
      <c r="R827" s="296" t="s">
        <v>1933</v>
      </c>
      <c r="S827" s="50"/>
      <c r="T827" s="50"/>
      <c r="U827" s="50"/>
      <c r="V827" s="50"/>
      <c r="W827" s="50"/>
      <c r="X827" s="50"/>
    </row>
    <row r="828" spans="1:24" hidden="1" x14ac:dyDescent="0.3">
      <c r="A828" s="272">
        <v>1697</v>
      </c>
      <c r="B828" s="535">
        <v>42915</v>
      </c>
      <c r="C828" s="284" t="s">
        <v>592</v>
      </c>
      <c r="D828" s="273" t="s">
        <v>1223</v>
      </c>
      <c r="E828" s="286" t="s">
        <v>398</v>
      </c>
      <c r="F828" s="273" t="s">
        <v>778</v>
      </c>
      <c r="G828" s="288" t="s">
        <v>785</v>
      </c>
      <c r="H828" s="273" t="s">
        <v>784</v>
      </c>
      <c r="I828" s="290" t="s">
        <v>1222</v>
      </c>
      <c r="J828" s="274">
        <v>30</v>
      </c>
      <c r="K828" s="292">
        <v>5160</v>
      </c>
      <c r="L828" s="274">
        <v>154800</v>
      </c>
      <c r="M828" s="294">
        <v>0</v>
      </c>
      <c r="N828" s="275">
        <v>154800</v>
      </c>
      <c r="O828" s="288" t="s">
        <v>775</v>
      </c>
      <c r="P828" s="276" t="s">
        <v>787</v>
      </c>
      <c r="Q828" s="296" t="s">
        <v>1935</v>
      </c>
      <c r="R828" s="296" t="s">
        <v>1933</v>
      </c>
      <c r="S828" s="50"/>
      <c r="T828" s="50"/>
      <c r="U828" s="50"/>
      <c r="V828" s="50"/>
      <c r="W828" s="50"/>
      <c r="X828" s="50"/>
    </row>
    <row r="829" spans="1:24" hidden="1" x14ac:dyDescent="0.3">
      <c r="A829" s="272">
        <v>1787</v>
      </c>
      <c r="B829" s="535">
        <v>42928</v>
      </c>
      <c r="C829" s="284" t="s">
        <v>593</v>
      </c>
      <c r="D829" s="273" t="s">
        <v>1116</v>
      </c>
      <c r="E829" s="286" t="s">
        <v>398</v>
      </c>
      <c r="F829" s="273" t="s">
        <v>778</v>
      </c>
      <c r="G829" s="288" t="s">
        <v>785</v>
      </c>
      <c r="H829" s="273" t="s">
        <v>784</v>
      </c>
      <c r="I829" s="290" t="s">
        <v>1115</v>
      </c>
      <c r="J829" s="274">
        <v>46</v>
      </c>
      <c r="K829" s="292">
        <v>3360</v>
      </c>
      <c r="L829" s="274">
        <v>154560</v>
      </c>
      <c r="M829" s="294">
        <v>0.03</v>
      </c>
      <c r="N829" s="275">
        <v>149923.20000000001</v>
      </c>
      <c r="O829" s="288" t="s">
        <v>761</v>
      </c>
      <c r="P829" s="276" t="s">
        <v>760</v>
      </c>
      <c r="Q829" s="296" t="s">
        <v>1932</v>
      </c>
      <c r="R829" s="296" t="s">
        <v>1933</v>
      </c>
      <c r="S829" s="50"/>
      <c r="T829" s="50"/>
      <c r="U829" s="50"/>
      <c r="V829" s="50"/>
      <c r="W829" s="50"/>
      <c r="X829" s="50"/>
    </row>
    <row r="830" spans="1:24" hidden="1" x14ac:dyDescent="0.3">
      <c r="A830" s="272">
        <v>1876</v>
      </c>
      <c r="B830" s="535">
        <v>42942</v>
      </c>
      <c r="C830" s="284" t="s">
        <v>593</v>
      </c>
      <c r="D830" s="273" t="s">
        <v>987</v>
      </c>
      <c r="E830" s="286" t="s">
        <v>405</v>
      </c>
      <c r="F830" s="273" t="s">
        <v>790</v>
      </c>
      <c r="G830" s="288" t="s">
        <v>785</v>
      </c>
      <c r="H830" s="273" t="s">
        <v>784</v>
      </c>
      <c r="I830" s="290" t="s">
        <v>989</v>
      </c>
      <c r="J830" s="274">
        <v>39</v>
      </c>
      <c r="K830" s="292">
        <v>3960</v>
      </c>
      <c r="L830" s="274">
        <v>154440</v>
      </c>
      <c r="M830" s="294">
        <v>0.09</v>
      </c>
      <c r="N830" s="275">
        <v>140540.4</v>
      </c>
      <c r="O830" s="288" t="s">
        <v>782</v>
      </c>
      <c r="P830" s="276" t="s">
        <v>760</v>
      </c>
      <c r="Q830" s="296" t="s">
        <v>1932</v>
      </c>
      <c r="R830" s="296" t="s">
        <v>1937</v>
      </c>
      <c r="S830" s="50"/>
      <c r="T830" s="50"/>
      <c r="U830" s="50"/>
      <c r="V830" s="50"/>
      <c r="W830" s="50"/>
      <c r="X830" s="50"/>
    </row>
    <row r="831" spans="1:24" hidden="1" x14ac:dyDescent="0.3">
      <c r="A831" s="272">
        <v>1693</v>
      </c>
      <c r="B831" s="535">
        <v>42914</v>
      </c>
      <c r="C831" s="284" t="s">
        <v>592</v>
      </c>
      <c r="D831" s="273" t="s">
        <v>1229</v>
      </c>
      <c r="E831" s="286" t="s">
        <v>395</v>
      </c>
      <c r="F831" s="273" t="s">
        <v>812</v>
      </c>
      <c r="G831" s="288" t="s">
        <v>785</v>
      </c>
      <c r="H831" s="273" t="s">
        <v>824</v>
      </c>
      <c r="I831" s="290" t="s">
        <v>1077</v>
      </c>
      <c r="J831" s="274">
        <v>31</v>
      </c>
      <c r="K831" s="292">
        <v>4980</v>
      </c>
      <c r="L831" s="274">
        <v>154380</v>
      </c>
      <c r="M831" s="294">
        <v>0.08</v>
      </c>
      <c r="N831" s="275">
        <v>142029.6</v>
      </c>
      <c r="O831" s="288" t="s">
        <v>834</v>
      </c>
      <c r="P831" s="276" t="s">
        <v>841</v>
      </c>
      <c r="Q831" s="296" t="s">
        <v>1932</v>
      </c>
      <c r="R831" s="296" t="s">
        <v>1933</v>
      </c>
      <c r="S831" s="50"/>
      <c r="T831" s="50"/>
      <c r="U831" s="50"/>
      <c r="V831" s="50"/>
      <c r="W831" s="50"/>
      <c r="X831" s="50"/>
    </row>
    <row r="832" spans="1:24" hidden="1" x14ac:dyDescent="0.3">
      <c r="A832" s="272">
        <v>1828</v>
      </c>
      <c r="B832" s="535">
        <v>42934</v>
      </c>
      <c r="C832" s="284" t="s">
        <v>593</v>
      </c>
      <c r="D832" s="273" t="s">
        <v>1061</v>
      </c>
      <c r="E832" s="286" t="s">
        <v>398</v>
      </c>
      <c r="F832" s="273" t="s">
        <v>790</v>
      </c>
      <c r="G832" s="288" t="s">
        <v>785</v>
      </c>
      <c r="H832" s="273" t="s">
        <v>815</v>
      </c>
      <c r="I832" s="290" t="s">
        <v>1060</v>
      </c>
      <c r="J832" s="274">
        <v>12</v>
      </c>
      <c r="K832" s="292">
        <v>12840</v>
      </c>
      <c r="L832" s="274">
        <v>154080</v>
      </c>
      <c r="M832" s="294">
        <v>0.03</v>
      </c>
      <c r="N832" s="275">
        <v>149457.60000000001</v>
      </c>
      <c r="O832" s="288" t="s">
        <v>834</v>
      </c>
      <c r="P832" s="276" t="s">
        <v>760</v>
      </c>
      <c r="Q832" s="296" t="s">
        <v>1932</v>
      </c>
      <c r="R832" s="296" t="s">
        <v>1937</v>
      </c>
      <c r="S832" s="50"/>
      <c r="T832" s="50"/>
      <c r="U832" s="50"/>
      <c r="V832" s="50"/>
      <c r="W832" s="50"/>
      <c r="X832" s="50"/>
    </row>
    <row r="833" spans="1:24" hidden="1" x14ac:dyDescent="0.3">
      <c r="A833" s="272">
        <v>1573</v>
      </c>
      <c r="B833" s="535">
        <v>42897</v>
      </c>
      <c r="C833" s="284" t="s">
        <v>592</v>
      </c>
      <c r="D833" s="273" t="s">
        <v>1102</v>
      </c>
      <c r="E833" s="286" t="s">
        <v>405</v>
      </c>
      <c r="F833" s="273" t="s">
        <v>778</v>
      </c>
      <c r="G833" s="288" t="s">
        <v>785</v>
      </c>
      <c r="H833" s="273" t="s">
        <v>815</v>
      </c>
      <c r="I833" s="290" t="s">
        <v>1381</v>
      </c>
      <c r="J833" s="274">
        <v>1</v>
      </c>
      <c r="K833" s="292">
        <v>153060</v>
      </c>
      <c r="L833" s="274">
        <v>153060</v>
      </c>
      <c r="M833" s="294">
        <v>0</v>
      </c>
      <c r="N833" s="275">
        <v>153060</v>
      </c>
      <c r="O833" s="288" t="s">
        <v>788</v>
      </c>
      <c r="P833" s="276" t="s">
        <v>760</v>
      </c>
      <c r="Q833" s="296" t="s">
        <v>1936</v>
      </c>
      <c r="R833" s="296" t="s">
        <v>1933</v>
      </c>
      <c r="S833" s="50"/>
      <c r="T833" s="50"/>
      <c r="U833" s="50"/>
      <c r="V833" s="50"/>
      <c r="W833" s="50"/>
      <c r="X833" s="50"/>
    </row>
    <row r="834" spans="1:24" hidden="1" x14ac:dyDescent="0.3">
      <c r="A834" s="272">
        <v>1768</v>
      </c>
      <c r="B834" s="535">
        <v>42926</v>
      </c>
      <c r="C834" s="284" t="s">
        <v>593</v>
      </c>
      <c r="D834" s="273" t="s">
        <v>1143</v>
      </c>
      <c r="E834" s="286" t="s">
        <v>395</v>
      </c>
      <c r="F834" s="273" t="s">
        <v>778</v>
      </c>
      <c r="G834" s="288" t="s">
        <v>785</v>
      </c>
      <c r="H834" s="273" t="s">
        <v>784</v>
      </c>
      <c r="I834" s="290" t="s">
        <v>1142</v>
      </c>
      <c r="J834" s="274">
        <v>45</v>
      </c>
      <c r="K834" s="292">
        <v>3360</v>
      </c>
      <c r="L834" s="274">
        <v>151200</v>
      </c>
      <c r="M834" s="294">
        <v>7.0000000000000007E-2</v>
      </c>
      <c r="N834" s="275">
        <v>140616</v>
      </c>
      <c r="O834" s="288" t="s">
        <v>761</v>
      </c>
      <c r="P834" s="276" t="s">
        <v>767</v>
      </c>
      <c r="Q834" s="296" t="s">
        <v>1932</v>
      </c>
      <c r="R834" s="296" t="s">
        <v>1933</v>
      </c>
      <c r="S834" s="50"/>
      <c r="T834" s="50"/>
      <c r="U834" s="50"/>
      <c r="V834" s="50"/>
      <c r="W834" s="50"/>
      <c r="X834" s="50"/>
    </row>
    <row r="835" spans="1:24" hidden="1" x14ac:dyDescent="0.3">
      <c r="A835" s="272">
        <v>1266</v>
      </c>
      <c r="B835" s="535">
        <v>42842</v>
      </c>
      <c r="C835" s="284" t="s">
        <v>591</v>
      </c>
      <c r="D835" s="273" t="s">
        <v>1567</v>
      </c>
      <c r="E835" s="286" t="s">
        <v>405</v>
      </c>
      <c r="F835" s="273" t="s">
        <v>778</v>
      </c>
      <c r="G835" s="288" t="s">
        <v>785</v>
      </c>
      <c r="H835" s="273" t="s">
        <v>784</v>
      </c>
      <c r="I835" s="290" t="s">
        <v>1210</v>
      </c>
      <c r="J835" s="274">
        <v>38</v>
      </c>
      <c r="K835" s="292">
        <v>3960</v>
      </c>
      <c r="L835" s="274">
        <v>150480</v>
      </c>
      <c r="M835" s="294">
        <v>0</v>
      </c>
      <c r="N835" s="275">
        <v>150480</v>
      </c>
      <c r="O835" s="288" t="s">
        <v>782</v>
      </c>
      <c r="P835" s="276" t="s">
        <v>798</v>
      </c>
      <c r="Q835" s="296" t="s">
        <v>1932</v>
      </c>
      <c r="R835" s="296" t="s">
        <v>1933</v>
      </c>
      <c r="S835" s="50"/>
      <c r="T835" s="50"/>
      <c r="U835" s="50"/>
      <c r="V835" s="50"/>
      <c r="W835" s="50"/>
      <c r="X835" s="50"/>
    </row>
    <row r="836" spans="1:24" hidden="1" x14ac:dyDescent="0.3">
      <c r="A836" s="272">
        <v>1579</v>
      </c>
      <c r="B836" s="535">
        <v>42897</v>
      </c>
      <c r="C836" s="284" t="s">
        <v>592</v>
      </c>
      <c r="D836" s="273" t="s">
        <v>1374</v>
      </c>
      <c r="E836" s="286" t="s">
        <v>522</v>
      </c>
      <c r="F836" s="273" t="s">
        <v>765</v>
      </c>
      <c r="G836" s="288" t="s">
        <v>785</v>
      </c>
      <c r="H836" s="273" t="s">
        <v>1125</v>
      </c>
      <c r="I836" s="290" t="s">
        <v>1373</v>
      </c>
      <c r="J836" s="274">
        <v>5</v>
      </c>
      <c r="K836" s="292">
        <v>30000</v>
      </c>
      <c r="L836" s="274">
        <v>150000</v>
      </c>
      <c r="M836" s="294">
        <v>0.03</v>
      </c>
      <c r="N836" s="275">
        <v>145500</v>
      </c>
      <c r="O836" s="288" t="s">
        <v>775</v>
      </c>
      <c r="P836" s="276" t="s">
        <v>798</v>
      </c>
      <c r="Q836" s="296" t="s">
        <v>1935</v>
      </c>
      <c r="R836" s="296" t="s">
        <v>1937</v>
      </c>
      <c r="S836" s="50"/>
      <c r="T836" s="50"/>
      <c r="U836" s="50"/>
      <c r="V836" s="50"/>
      <c r="W836" s="50"/>
      <c r="X836" s="50"/>
    </row>
    <row r="837" spans="1:24" hidden="1" x14ac:dyDescent="0.3">
      <c r="A837" s="272">
        <v>1760</v>
      </c>
      <c r="B837" s="535">
        <v>42924</v>
      </c>
      <c r="C837" s="284" t="s">
        <v>593</v>
      </c>
      <c r="D837" s="273" t="s">
        <v>1154</v>
      </c>
      <c r="E837" s="286" t="s">
        <v>395</v>
      </c>
      <c r="F837" s="273" t="s">
        <v>778</v>
      </c>
      <c r="G837" s="288" t="s">
        <v>785</v>
      </c>
      <c r="H837" s="273" t="s">
        <v>784</v>
      </c>
      <c r="I837" s="290" t="s">
        <v>1155</v>
      </c>
      <c r="J837" s="274">
        <v>14</v>
      </c>
      <c r="K837" s="292">
        <v>10560</v>
      </c>
      <c r="L837" s="274">
        <v>147840</v>
      </c>
      <c r="M837" s="294">
        <v>7.0000000000000007E-2</v>
      </c>
      <c r="N837" s="275">
        <v>137491.20000000001</v>
      </c>
      <c r="O837" s="288" t="s">
        <v>775</v>
      </c>
      <c r="P837" s="276" t="s">
        <v>760</v>
      </c>
      <c r="Q837" s="296" t="s">
        <v>1935</v>
      </c>
      <c r="R837" s="296" t="s">
        <v>1933</v>
      </c>
      <c r="S837" s="50"/>
      <c r="T837" s="50"/>
      <c r="U837" s="50"/>
      <c r="V837" s="50"/>
      <c r="W837" s="50"/>
      <c r="X837" s="50"/>
    </row>
    <row r="838" spans="1:24" hidden="1" x14ac:dyDescent="0.3">
      <c r="A838" s="272">
        <v>1910</v>
      </c>
      <c r="B838" s="535">
        <v>42946</v>
      </c>
      <c r="C838" s="284" t="s">
        <v>593</v>
      </c>
      <c r="D838" s="273" t="s">
        <v>940</v>
      </c>
      <c r="E838" s="286" t="s">
        <v>395</v>
      </c>
      <c r="F838" s="273" t="s">
        <v>790</v>
      </c>
      <c r="G838" s="288" t="s">
        <v>785</v>
      </c>
      <c r="H838" s="273" t="s">
        <v>784</v>
      </c>
      <c r="I838" s="290" t="s">
        <v>939</v>
      </c>
      <c r="J838" s="274">
        <v>37</v>
      </c>
      <c r="K838" s="292">
        <v>3960</v>
      </c>
      <c r="L838" s="274">
        <v>146520</v>
      </c>
      <c r="M838" s="294">
        <v>0.1</v>
      </c>
      <c r="N838" s="275">
        <v>131868</v>
      </c>
      <c r="O838" s="288" t="s">
        <v>834</v>
      </c>
      <c r="P838" s="276" t="s">
        <v>760</v>
      </c>
      <c r="Q838" s="296" t="s">
        <v>1932</v>
      </c>
      <c r="R838" s="296" t="s">
        <v>1937</v>
      </c>
      <c r="S838" s="50"/>
      <c r="T838" s="50"/>
      <c r="U838" s="50"/>
      <c r="V838" s="50"/>
      <c r="W838" s="50"/>
      <c r="X838" s="50"/>
    </row>
    <row r="839" spans="1:24" hidden="1" x14ac:dyDescent="0.3">
      <c r="A839" s="272">
        <v>1175</v>
      </c>
      <c r="B839" s="535">
        <v>42826</v>
      </c>
      <c r="C839" s="284" t="s">
        <v>591</v>
      </c>
      <c r="D839" s="273" t="s">
        <v>882</v>
      </c>
      <c r="E839" s="286" t="s">
        <v>398</v>
      </c>
      <c r="F839" s="273" t="s">
        <v>812</v>
      </c>
      <c r="G839" s="288" t="s">
        <v>785</v>
      </c>
      <c r="H839" s="273" t="s">
        <v>784</v>
      </c>
      <c r="I839" s="290" t="s">
        <v>1766</v>
      </c>
      <c r="J839" s="274">
        <v>12</v>
      </c>
      <c r="K839" s="292">
        <v>12060</v>
      </c>
      <c r="L839" s="274">
        <v>144720</v>
      </c>
      <c r="M839" s="294">
        <v>0.05</v>
      </c>
      <c r="N839" s="275">
        <v>137484</v>
      </c>
      <c r="O839" s="288" t="s">
        <v>834</v>
      </c>
      <c r="P839" s="276" t="s">
        <v>798</v>
      </c>
      <c r="Q839" s="296" t="s">
        <v>1932</v>
      </c>
      <c r="R839" s="296" t="s">
        <v>1933</v>
      </c>
      <c r="S839" s="50"/>
      <c r="T839" s="50"/>
      <c r="U839" s="50"/>
      <c r="V839" s="50"/>
      <c r="W839" s="50"/>
      <c r="X839" s="50"/>
    </row>
    <row r="840" spans="1:24" hidden="1" x14ac:dyDescent="0.3">
      <c r="A840" s="272">
        <v>1798</v>
      </c>
      <c r="B840" s="535">
        <v>42929</v>
      </c>
      <c r="C840" s="284" t="s">
        <v>593</v>
      </c>
      <c r="D840" s="273" t="s">
        <v>1102</v>
      </c>
      <c r="E840" s="286" t="s">
        <v>405</v>
      </c>
      <c r="F840" s="273" t="s">
        <v>778</v>
      </c>
      <c r="G840" s="288" t="s">
        <v>785</v>
      </c>
      <c r="H840" s="273" t="s">
        <v>824</v>
      </c>
      <c r="I840" s="290" t="s">
        <v>1101</v>
      </c>
      <c r="J840" s="274">
        <v>24</v>
      </c>
      <c r="K840" s="292">
        <v>6000</v>
      </c>
      <c r="L840" s="274">
        <v>144000</v>
      </c>
      <c r="M840" s="294">
        <v>0.06</v>
      </c>
      <c r="N840" s="275">
        <v>135360</v>
      </c>
      <c r="O840" s="288" t="s">
        <v>834</v>
      </c>
      <c r="P840" s="276" t="s">
        <v>760</v>
      </c>
      <c r="Q840" s="296" t="s">
        <v>1932</v>
      </c>
      <c r="R840" s="296" t="s">
        <v>1933</v>
      </c>
      <c r="S840" s="50"/>
      <c r="T840" s="50"/>
      <c r="U840" s="50"/>
      <c r="V840" s="50"/>
      <c r="W840" s="50"/>
      <c r="X840" s="50"/>
    </row>
    <row r="841" spans="1:24" hidden="1" x14ac:dyDescent="0.3">
      <c r="A841" s="272">
        <v>1321</v>
      </c>
      <c r="B841" s="535">
        <v>42852</v>
      </c>
      <c r="C841" s="284" t="s">
        <v>591</v>
      </c>
      <c r="D841" s="273" t="s">
        <v>1639</v>
      </c>
      <c r="E841" s="286" t="s">
        <v>395</v>
      </c>
      <c r="F841" s="273" t="s">
        <v>790</v>
      </c>
      <c r="G841" s="288" t="s">
        <v>785</v>
      </c>
      <c r="H841" s="273" t="s">
        <v>784</v>
      </c>
      <c r="I841" s="290" t="s">
        <v>1122</v>
      </c>
      <c r="J841" s="274">
        <v>36</v>
      </c>
      <c r="K841" s="292">
        <v>3960</v>
      </c>
      <c r="L841" s="274">
        <v>142560</v>
      </c>
      <c r="M841" s="294">
        <v>0.08</v>
      </c>
      <c r="N841" s="275">
        <v>131155.20000000001</v>
      </c>
      <c r="O841" s="288" t="s">
        <v>788</v>
      </c>
      <c r="P841" s="276" t="s">
        <v>787</v>
      </c>
      <c r="Q841" s="296" t="s">
        <v>1936</v>
      </c>
      <c r="R841" s="296" t="s">
        <v>1937</v>
      </c>
      <c r="S841" s="50"/>
      <c r="T841" s="50"/>
      <c r="U841" s="50"/>
      <c r="V841" s="50"/>
      <c r="W841" s="50"/>
      <c r="X841" s="50"/>
    </row>
    <row r="842" spans="1:24" hidden="1" x14ac:dyDescent="0.3">
      <c r="A842" s="272">
        <v>1008</v>
      </c>
      <c r="B842" s="535">
        <v>42797</v>
      </c>
      <c r="C842" s="284" t="s">
        <v>590</v>
      </c>
      <c r="D842" s="273" t="s">
        <v>1350</v>
      </c>
      <c r="E842" s="286" t="s">
        <v>522</v>
      </c>
      <c r="F842" s="273" t="s">
        <v>790</v>
      </c>
      <c r="G842" s="288" t="s">
        <v>785</v>
      </c>
      <c r="H842" s="273" t="s">
        <v>815</v>
      </c>
      <c r="I842" s="290" t="s">
        <v>1642</v>
      </c>
      <c r="J842" s="274">
        <v>26</v>
      </c>
      <c r="K842" s="292">
        <v>5460</v>
      </c>
      <c r="L842" s="274">
        <v>141960</v>
      </c>
      <c r="M842" s="294">
        <v>0.03</v>
      </c>
      <c r="N842" s="275">
        <v>137701.20000000001</v>
      </c>
      <c r="O842" s="288" t="s">
        <v>782</v>
      </c>
      <c r="P842" s="276" t="s">
        <v>760</v>
      </c>
      <c r="Q842" s="296" t="s">
        <v>1932</v>
      </c>
      <c r="R842" s="296" t="s">
        <v>1937</v>
      </c>
      <c r="S842" s="50"/>
      <c r="T842" s="50"/>
      <c r="U842" s="50"/>
      <c r="V842" s="50"/>
      <c r="W842" s="50"/>
      <c r="X842" s="50"/>
    </row>
    <row r="843" spans="1:24" hidden="1" x14ac:dyDescent="0.3">
      <c r="A843" s="272">
        <v>1023</v>
      </c>
      <c r="B843" s="535">
        <v>42799</v>
      </c>
      <c r="C843" s="284" t="s">
        <v>590</v>
      </c>
      <c r="D843" s="273" t="s">
        <v>1415</v>
      </c>
      <c r="E843" s="286" t="s">
        <v>395</v>
      </c>
      <c r="F843" s="273" t="s">
        <v>778</v>
      </c>
      <c r="G843" s="288" t="s">
        <v>785</v>
      </c>
      <c r="H843" s="273" t="s">
        <v>824</v>
      </c>
      <c r="I843" s="290" t="s">
        <v>1874</v>
      </c>
      <c r="J843" s="274">
        <v>13</v>
      </c>
      <c r="K843" s="292">
        <v>10800</v>
      </c>
      <c r="L843" s="274">
        <v>140400</v>
      </c>
      <c r="M843" s="294">
        <v>0.08</v>
      </c>
      <c r="N843" s="275">
        <v>129168</v>
      </c>
      <c r="O843" s="288" t="s">
        <v>782</v>
      </c>
      <c r="P843" s="276" t="s">
        <v>798</v>
      </c>
      <c r="Q843" s="296" t="s">
        <v>1932</v>
      </c>
      <c r="R843" s="296" t="s">
        <v>1933</v>
      </c>
      <c r="S843" s="50"/>
      <c r="T843" s="50"/>
      <c r="U843" s="50"/>
      <c r="V843" s="50"/>
      <c r="W843" s="50"/>
      <c r="X843" s="50"/>
    </row>
    <row r="844" spans="1:24" hidden="1" x14ac:dyDescent="0.3">
      <c r="A844" s="272">
        <v>1357</v>
      </c>
      <c r="B844" s="535">
        <v>42859</v>
      </c>
      <c r="C844" s="284" t="s">
        <v>586</v>
      </c>
      <c r="D844" s="273" t="s">
        <v>1363</v>
      </c>
      <c r="E844" s="286" t="s">
        <v>398</v>
      </c>
      <c r="F844" s="273" t="s">
        <v>812</v>
      </c>
      <c r="G844" s="288" t="s">
        <v>785</v>
      </c>
      <c r="H844" s="273" t="s">
        <v>784</v>
      </c>
      <c r="I844" s="290" t="s">
        <v>1602</v>
      </c>
      <c r="J844" s="274">
        <v>50</v>
      </c>
      <c r="K844" s="292">
        <v>2760</v>
      </c>
      <c r="L844" s="274">
        <v>138000</v>
      </c>
      <c r="M844" s="294">
        <v>0.05</v>
      </c>
      <c r="N844" s="275">
        <v>131100</v>
      </c>
      <c r="O844" s="288" t="s">
        <v>788</v>
      </c>
      <c r="P844" s="276" t="s">
        <v>798</v>
      </c>
      <c r="Q844" s="296" t="s">
        <v>1936</v>
      </c>
      <c r="R844" s="296" t="s">
        <v>1933</v>
      </c>
      <c r="S844" s="50"/>
      <c r="T844" s="50"/>
      <c r="U844" s="50"/>
      <c r="V844" s="50"/>
      <c r="W844" s="50"/>
      <c r="X844" s="50"/>
    </row>
    <row r="845" spans="1:24" hidden="1" x14ac:dyDescent="0.3">
      <c r="A845" s="272">
        <v>1001</v>
      </c>
      <c r="B845" s="535">
        <v>42795</v>
      </c>
      <c r="C845" s="284" t="s">
        <v>590</v>
      </c>
      <c r="D845" s="273" t="s">
        <v>1506</v>
      </c>
      <c r="E845" s="286" t="s">
        <v>395</v>
      </c>
      <c r="F845" s="273" t="s">
        <v>778</v>
      </c>
      <c r="G845" s="288" t="s">
        <v>785</v>
      </c>
      <c r="H845" s="273" t="s">
        <v>824</v>
      </c>
      <c r="I845" s="290" t="s">
        <v>1888</v>
      </c>
      <c r="J845" s="274">
        <v>45</v>
      </c>
      <c r="K845" s="292">
        <v>3000</v>
      </c>
      <c r="L845" s="274">
        <v>135000</v>
      </c>
      <c r="M845" s="294">
        <v>0.03</v>
      </c>
      <c r="N845" s="275">
        <v>130950</v>
      </c>
      <c r="O845" s="288" t="s">
        <v>782</v>
      </c>
      <c r="P845" s="276" t="s">
        <v>774</v>
      </c>
      <c r="Q845" s="296" t="s">
        <v>1932</v>
      </c>
      <c r="R845" s="296" t="s">
        <v>1933</v>
      </c>
      <c r="S845" s="50"/>
      <c r="T845" s="50"/>
      <c r="U845" s="50"/>
      <c r="V845" s="50"/>
      <c r="W845" s="50"/>
      <c r="X845" s="50"/>
    </row>
    <row r="846" spans="1:24" hidden="1" x14ac:dyDescent="0.3">
      <c r="A846" s="272">
        <v>1934</v>
      </c>
      <c r="B846" s="535">
        <v>42949</v>
      </c>
      <c r="C846" s="284" t="s">
        <v>594</v>
      </c>
      <c r="D846" s="273" t="s">
        <v>904</v>
      </c>
      <c r="E846" s="286" t="s">
        <v>395</v>
      </c>
      <c r="F846" s="273" t="s">
        <v>778</v>
      </c>
      <c r="G846" s="288" t="s">
        <v>785</v>
      </c>
      <c r="H846" s="273" t="s">
        <v>784</v>
      </c>
      <c r="I846" s="290" t="s">
        <v>903</v>
      </c>
      <c r="J846" s="274">
        <v>34</v>
      </c>
      <c r="K846" s="292">
        <v>3960</v>
      </c>
      <c r="L846" s="274">
        <v>134640</v>
      </c>
      <c r="M846" s="294">
        <v>0.05</v>
      </c>
      <c r="N846" s="275">
        <v>127908</v>
      </c>
      <c r="O846" s="288" t="s">
        <v>788</v>
      </c>
      <c r="P846" s="276" t="s">
        <v>767</v>
      </c>
      <c r="Q846" s="296" t="s">
        <v>1936</v>
      </c>
      <c r="R846" s="296" t="s">
        <v>1933</v>
      </c>
      <c r="S846" s="50"/>
      <c r="T846" s="50"/>
      <c r="U846" s="50"/>
      <c r="V846" s="50"/>
      <c r="W846" s="50"/>
      <c r="X846" s="50"/>
    </row>
    <row r="847" spans="1:24" hidden="1" x14ac:dyDescent="0.3">
      <c r="A847" s="272">
        <v>1551</v>
      </c>
      <c r="B847" s="535">
        <v>42893</v>
      </c>
      <c r="C847" s="284" t="s">
        <v>592</v>
      </c>
      <c r="D847" s="273" t="s">
        <v>1404</v>
      </c>
      <c r="E847" s="286" t="s">
        <v>398</v>
      </c>
      <c r="F847" s="273" t="s">
        <v>778</v>
      </c>
      <c r="G847" s="288" t="s">
        <v>785</v>
      </c>
      <c r="H847" s="273" t="s">
        <v>824</v>
      </c>
      <c r="I847" s="290" t="s">
        <v>1079</v>
      </c>
      <c r="J847" s="274">
        <v>50</v>
      </c>
      <c r="K847" s="292">
        <v>2640</v>
      </c>
      <c r="L847" s="274">
        <v>132000</v>
      </c>
      <c r="M847" s="294">
        <v>0.1</v>
      </c>
      <c r="N847" s="275">
        <v>118800</v>
      </c>
      <c r="O847" s="288" t="s">
        <v>782</v>
      </c>
      <c r="P847" s="276" t="s">
        <v>760</v>
      </c>
      <c r="Q847" s="296" t="s">
        <v>1932</v>
      </c>
      <c r="R847" s="296" t="s">
        <v>1933</v>
      </c>
      <c r="S847" s="50"/>
      <c r="T847" s="50"/>
      <c r="U847" s="50"/>
      <c r="V847" s="50"/>
      <c r="W847" s="50"/>
      <c r="X847" s="50"/>
    </row>
    <row r="848" spans="1:24" hidden="1" x14ac:dyDescent="0.3">
      <c r="A848" s="272">
        <v>1960</v>
      </c>
      <c r="B848" s="535">
        <v>42955</v>
      </c>
      <c r="C848" s="284" t="s">
        <v>594</v>
      </c>
      <c r="D848" s="273" t="s">
        <v>861</v>
      </c>
      <c r="E848" s="286" t="s">
        <v>398</v>
      </c>
      <c r="F848" s="273" t="s">
        <v>778</v>
      </c>
      <c r="G848" s="288" t="s">
        <v>785</v>
      </c>
      <c r="H848" s="273" t="s">
        <v>784</v>
      </c>
      <c r="I848" s="290" t="s">
        <v>860</v>
      </c>
      <c r="J848" s="274">
        <v>11</v>
      </c>
      <c r="K848" s="292">
        <v>11760</v>
      </c>
      <c r="L848" s="274">
        <v>129360</v>
      </c>
      <c r="M848" s="294">
        <v>0.08</v>
      </c>
      <c r="N848" s="275">
        <v>119011.2</v>
      </c>
      <c r="O848" s="288" t="s">
        <v>775</v>
      </c>
      <c r="P848" s="276" t="s">
        <v>774</v>
      </c>
      <c r="Q848" s="296" t="s">
        <v>1935</v>
      </c>
      <c r="R848" s="296" t="s">
        <v>1933</v>
      </c>
      <c r="S848" s="50"/>
      <c r="T848" s="50"/>
      <c r="U848" s="50"/>
      <c r="V848" s="50"/>
      <c r="W848" s="50"/>
      <c r="X848" s="50"/>
    </row>
    <row r="849" spans="1:24" hidden="1" x14ac:dyDescent="0.3">
      <c r="A849" s="272">
        <v>1777</v>
      </c>
      <c r="B849" s="535">
        <v>42926</v>
      </c>
      <c r="C849" s="284" t="s">
        <v>593</v>
      </c>
      <c r="D849" s="273" t="s">
        <v>1133</v>
      </c>
      <c r="E849" s="286" t="s">
        <v>522</v>
      </c>
      <c r="F849" s="273" t="s">
        <v>778</v>
      </c>
      <c r="G849" s="288" t="s">
        <v>785</v>
      </c>
      <c r="H849" s="273" t="s">
        <v>784</v>
      </c>
      <c r="I849" s="290" t="s">
        <v>1132</v>
      </c>
      <c r="J849" s="274">
        <v>37</v>
      </c>
      <c r="K849" s="292">
        <v>3360</v>
      </c>
      <c r="L849" s="274">
        <v>124320</v>
      </c>
      <c r="M849" s="294">
        <v>0.1</v>
      </c>
      <c r="N849" s="275">
        <v>111888</v>
      </c>
      <c r="O849" s="288" t="s">
        <v>834</v>
      </c>
      <c r="P849" s="276" t="s">
        <v>760</v>
      </c>
      <c r="Q849" s="296" t="s">
        <v>1932</v>
      </c>
      <c r="R849" s="296" t="s">
        <v>1933</v>
      </c>
      <c r="S849" s="50"/>
      <c r="T849" s="50"/>
      <c r="U849" s="50"/>
      <c r="V849" s="50"/>
      <c r="W849" s="50"/>
      <c r="X849" s="50"/>
    </row>
    <row r="850" spans="1:24" hidden="1" x14ac:dyDescent="0.3">
      <c r="A850" s="272">
        <v>1816</v>
      </c>
      <c r="B850" s="535">
        <v>42933</v>
      </c>
      <c r="C850" s="284" t="s">
        <v>593</v>
      </c>
      <c r="D850" s="273" t="s">
        <v>1076</v>
      </c>
      <c r="E850" s="286" t="s">
        <v>395</v>
      </c>
      <c r="F850" s="273" t="s">
        <v>790</v>
      </c>
      <c r="G850" s="288" t="s">
        <v>785</v>
      </c>
      <c r="H850" s="273" t="s">
        <v>824</v>
      </c>
      <c r="I850" s="290" t="s">
        <v>1077</v>
      </c>
      <c r="J850" s="274">
        <v>24</v>
      </c>
      <c r="K850" s="292">
        <v>5040</v>
      </c>
      <c r="L850" s="274">
        <v>120960</v>
      </c>
      <c r="M850" s="294">
        <v>0</v>
      </c>
      <c r="N850" s="275">
        <v>120960</v>
      </c>
      <c r="O850" s="288" t="s">
        <v>775</v>
      </c>
      <c r="P850" s="276" t="s">
        <v>760</v>
      </c>
      <c r="Q850" s="296" t="s">
        <v>1935</v>
      </c>
      <c r="R850" s="296" t="s">
        <v>1937</v>
      </c>
      <c r="S850" s="50"/>
      <c r="T850" s="50"/>
      <c r="U850" s="50"/>
      <c r="V850" s="50"/>
      <c r="W850" s="50"/>
      <c r="X850" s="50"/>
    </row>
    <row r="851" spans="1:24" hidden="1" x14ac:dyDescent="0.3">
      <c r="A851" s="272">
        <v>1826</v>
      </c>
      <c r="B851" s="535">
        <v>42934</v>
      </c>
      <c r="C851" s="284" t="s">
        <v>593</v>
      </c>
      <c r="D851" s="273" t="s">
        <v>1063</v>
      </c>
      <c r="E851" s="286" t="s">
        <v>398</v>
      </c>
      <c r="F851" s="273" t="s">
        <v>765</v>
      </c>
      <c r="G851" s="288" t="s">
        <v>785</v>
      </c>
      <c r="H851" s="273" t="s">
        <v>824</v>
      </c>
      <c r="I851" s="290" t="s">
        <v>1012</v>
      </c>
      <c r="J851" s="274">
        <v>49</v>
      </c>
      <c r="K851" s="292">
        <v>2460</v>
      </c>
      <c r="L851" s="274">
        <v>120540</v>
      </c>
      <c r="M851" s="294">
        <v>0.01</v>
      </c>
      <c r="N851" s="275">
        <v>119334.6</v>
      </c>
      <c r="O851" s="288" t="s">
        <v>834</v>
      </c>
      <c r="P851" s="276" t="s">
        <v>760</v>
      </c>
      <c r="Q851" s="296" t="s">
        <v>1932</v>
      </c>
      <c r="R851" s="296" t="s">
        <v>1937</v>
      </c>
      <c r="S851" s="50"/>
      <c r="T851" s="50"/>
      <c r="U851" s="50"/>
      <c r="V851" s="50"/>
      <c r="W851" s="50"/>
      <c r="X851" s="50"/>
    </row>
    <row r="852" spans="1:24" hidden="1" x14ac:dyDescent="0.3">
      <c r="A852" s="272">
        <v>1587</v>
      </c>
      <c r="B852" s="535">
        <v>42899</v>
      </c>
      <c r="C852" s="284" t="s">
        <v>592</v>
      </c>
      <c r="D852" s="273" t="s">
        <v>1363</v>
      </c>
      <c r="E852" s="286" t="s">
        <v>398</v>
      </c>
      <c r="F852" s="273" t="s">
        <v>812</v>
      </c>
      <c r="G852" s="288" t="s">
        <v>785</v>
      </c>
      <c r="H852" s="273" t="s">
        <v>784</v>
      </c>
      <c r="I852" s="290" t="s">
        <v>1362</v>
      </c>
      <c r="J852" s="274">
        <v>30</v>
      </c>
      <c r="K852" s="292">
        <v>3960</v>
      </c>
      <c r="L852" s="274">
        <v>118800</v>
      </c>
      <c r="M852" s="294">
        <v>0</v>
      </c>
      <c r="N852" s="275">
        <v>118800</v>
      </c>
      <c r="O852" s="288" t="s">
        <v>761</v>
      </c>
      <c r="P852" s="276" t="s">
        <v>760</v>
      </c>
      <c r="Q852" s="296" t="s">
        <v>1932</v>
      </c>
      <c r="R852" s="296" t="s">
        <v>1933</v>
      </c>
      <c r="S852" s="50"/>
      <c r="T852" s="50"/>
      <c r="U852" s="50"/>
      <c r="V852" s="50"/>
      <c r="W852" s="50"/>
      <c r="X852" s="50"/>
    </row>
    <row r="853" spans="1:24" hidden="1" x14ac:dyDescent="0.3">
      <c r="A853" s="272">
        <v>1634</v>
      </c>
      <c r="B853" s="535">
        <v>42904</v>
      </c>
      <c r="C853" s="284" t="s">
        <v>592</v>
      </c>
      <c r="D853" s="273" t="s">
        <v>918</v>
      </c>
      <c r="E853" s="286" t="s">
        <v>395</v>
      </c>
      <c r="F853" s="273" t="s">
        <v>790</v>
      </c>
      <c r="G853" s="288" t="s">
        <v>785</v>
      </c>
      <c r="H853" s="273" t="s">
        <v>815</v>
      </c>
      <c r="I853" s="290" t="s">
        <v>1192</v>
      </c>
      <c r="J853" s="274">
        <v>1</v>
      </c>
      <c r="K853" s="292">
        <v>116340</v>
      </c>
      <c r="L853" s="274">
        <v>116340</v>
      </c>
      <c r="M853" s="294">
        <v>0</v>
      </c>
      <c r="N853" s="275">
        <v>116340</v>
      </c>
      <c r="O853" s="288" t="s">
        <v>788</v>
      </c>
      <c r="P853" s="276" t="s">
        <v>760</v>
      </c>
      <c r="Q853" s="296" t="s">
        <v>1936</v>
      </c>
      <c r="R853" s="296" t="s">
        <v>1937</v>
      </c>
      <c r="S853" s="50"/>
      <c r="T853" s="50"/>
      <c r="U853" s="50"/>
      <c r="V853" s="50"/>
      <c r="W853" s="50"/>
      <c r="X853" s="50"/>
    </row>
    <row r="854" spans="1:24" hidden="1" x14ac:dyDescent="0.3">
      <c r="A854" s="272">
        <v>1202</v>
      </c>
      <c r="B854" s="535">
        <v>42832</v>
      </c>
      <c r="C854" s="284" t="s">
        <v>591</v>
      </c>
      <c r="D854" s="273" t="s">
        <v>1738</v>
      </c>
      <c r="E854" s="286" t="s">
        <v>405</v>
      </c>
      <c r="F854" s="273" t="s">
        <v>778</v>
      </c>
      <c r="G854" s="288" t="s">
        <v>785</v>
      </c>
      <c r="H854" s="273" t="s">
        <v>784</v>
      </c>
      <c r="I854" s="290" t="s">
        <v>989</v>
      </c>
      <c r="J854" s="274">
        <v>28</v>
      </c>
      <c r="K854" s="292">
        <v>3960</v>
      </c>
      <c r="L854" s="274">
        <v>110880</v>
      </c>
      <c r="M854" s="294">
        <v>0.03</v>
      </c>
      <c r="N854" s="275">
        <v>107553.60000000001</v>
      </c>
      <c r="O854" s="288" t="s">
        <v>761</v>
      </c>
      <c r="P854" s="276" t="s">
        <v>787</v>
      </c>
      <c r="Q854" s="296" t="s">
        <v>1932</v>
      </c>
      <c r="R854" s="296" t="s">
        <v>1933</v>
      </c>
      <c r="S854" s="50"/>
      <c r="T854" s="50"/>
      <c r="U854" s="50"/>
      <c r="V854" s="50"/>
      <c r="W854" s="50"/>
      <c r="X854" s="50"/>
    </row>
    <row r="855" spans="1:24" hidden="1" x14ac:dyDescent="0.3">
      <c r="A855" s="272">
        <v>1844</v>
      </c>
      <c r="B855" s="535">
        <v>42937</v>
      </c>
      <c r="C855" s="284" t="s">
        <v>593</v>
      </c>
      <c r="D855" s="273" t="s">
        <v>1035</v>
      </c>
      <c r="E855" s="286" t="s">
        <v>405</v>
      </c>
      <c r="F855" s="273" t="s">
        <v>812</v>
      </c>
      <c r="G855" s="288" t="s">
        <v>785</v>
      </c>
      <c r="H855" s="273" t="s">
        <v>784</v>
      </c>
      <c r="I855" s="290" t="s">
        <v>1034</v>
      </c>
      <c r="J855" s="274">
        <v>28</v>
      </c>
      <c r="K855" s="292">
        <v>3960</v>
      </c>
      <c r="L855" s="274">
        <v>110880</v>
      </c>
      <c r="M855" s="294">
        <v>0.1</v>
      </c>
      <c r="N855" s="275">
        <v>99792</v>
      </c>
      <c r="O855" s="288" t="s">
        <v>782</v>
      </c>
      <c r="P855" s="276" t="s">
        <v>760</v>
      </c>
      <c r="Q855" s="296" t="s">
        <v>1932</v>
      </c>
      <c r="R855" s="296" t="s">
        <v>1933</v>
      </c>
      <c r="S855" s="50"/>
      <c r="T855" s="50"/>
      <c r="U855" s="50"/>
      <c r="V855" s="50"/>
      <c r="W855" s="50"/>
      <c r="X855" s="50"/>
    </row>
    <row r="856" spans="1:24" hidden="1" x14ac:dyDescent="0.3">
      <c r="A856" s="272">
        <v>1732</v>
      </c>
      <c r="B856" s="535">
        <v>42921</v>
      </c>
      <c r="C856" s="284" t="s">
        <v>593</v>
      </c>
      <c r="D856" s="273" t="s">
        <v>1185</v>
      </c>
      <c r="E856" s="286" t="s">
        <v>395</v>
      </c>
      <c r="F856" s="273" t="s">
        <v>790</v>
      </c>
      <c r="G856" s="288" t="s">
        <v>785</v>
      </c>
      <c r="H856" s="273" t="s">
        <v>824</v>
      </c>
      <c r="I856" s="290" t="s">
        <v>870</v>
      </c>
      <c r="J856" s="274">
        <v>12</v>
      </c>
      <c r="K856" s="292">
        <v>9180</v>
      </c>
      <c r="L856" s="274">
        <v>110160</v>
      </c>
      <c r="M856" s="294">
        <v>0.1</v>
      </c>
      <c r="N856" s="275">
        <v>99144</v>
      </c>
      <c r="O856" s="288" t="s">
        <v>788</v>
      </c>
      <c r="P856" s="276" t="s">
        <v>787</v>
      </c>
      <c r="Q856" s="296" t="s">
        <v>1936</v>
      </c>
      <c r="R856" s="296" t="s">
        <v>1937</v>
      </c>
      <c r="S856" s="50"/>
      <c r="T856" s="50"/>
      <c r="U856" s="50"/>
      <c r="V856" s="50"/>
      <c r="W856" s="50"/>
      <c r="X856" s="50"/>
    </row>
    <row r="857" spans="1:24" hidden="1" x14ac:dyDescent="0.3">
      <c r="A857" s="272">
        <v>1569</v>
      </c>
      <c r="B857" s="535">
        <v>42896</v>
      </c>
      <c r="C857" s="284" t="s">
        <v>592</v>
      </c>
      <c r="D857" s="273" t="s">
        <v>1388</v>
      </c>
      <c r="E857" s="286" t="s">
        <v>398</v>
      </c>
      <c r="F857" s="273" t="s">
        <v>790</v>
      </c>
      <c r="G857" s="288" t="s">
        <v>785</v>
      </c>
      <c r="H857" s="273" t="s">
        <v>784</v>
      </c>
      <c r="I857" s="290" t="s">
        <v>1387</v>
      </c>
      <c r="J857" s="274">
        <v>50</v>
      </c>
      <c r="K857" s="292">
        <v>2160</v>
      </c>
      <c r="L857" s="274">
        <v>108000</v>
      </c>
      <c r="M857" s="294">
        <v>0.05</v>
      </c>
      <c r="N857" s="275">
        <v>102600</v>
      </c>
      <c r="O857" s="288" t="s">
        <v>775</v>
      </c>
      <c r="P857" s="276" t="s">
        <v>774</v>
      </c>
      <c r="Q857" s="296" t="s">
        <v>1935</v>
      </c>
      <c r="R857" s="296" t="s">
        <v>1937</v>
      </c>
      <c r="S857" s="50"/>
      <c r="T857" s="50"/>
      <c r="U857" s="50"/>
      <c r="V857" s="50"/>
      <c r="W857" s="50"/>
      <c r="X857" s="50"/>
    </row>
    <row r="858" spans="1:24" hidden="1" x14ac:dyDescent="0.3">
      <c r="A858" s="272">
        <v>1120</v>
      </c>
      <c r="B858" s="535">
        <v>42815</v>
      </c>
      <c r="C858" s="284" t="s">
        <v>590</v>
      </c>
      <c r="D858" s="273" t="s">
        <v>1601</v>
      </c>
      <c r="E858" s="286" t="s">
        <v>522</v>
      </c>
      <c r="F858" s="273" t="s">
        <v>778</v>
      </c>
      <c r="G858" s="288" t="s">
        <v>785</v>
      </c>
      <c r="H858" s="273" t="s">
        <v>784</v>
      </c>
      <c r="I858" s="290" t="s">
        <v>1811</v>
      </c>
      <c r="J858" s="274">
        <v>48</v>
      </c>
      <c r="K858" s="292">
        <v>2160</v>
      </c>
      <c r="L858" s="274">
        <v>103680</v>
      </c>
      <c r="M858" s="294">
        <v>0.04</v>
      </c>
      <c r="N858" s="275">
        <v>99532.800000000003</v>
      </c>
      <c r="O858" s="288" t="s">
        <v>775</v>
      </c>
      <c r="P858" s="276" t="s">
        <v>787</v>
      </c>
      <c r="Q858" s="296" t="s">
        <v>1935</v>
      </c>
      <c r="R858" s="296" t="s">
        <v>1933</v>
      </c>
      <c r="S858" s="50"/>
      <c r="T858" s="50"/>
      <c r="U858" s="50"/>
      <c r="V858" s="50"/>
      <c r="W858" s="50"/>
      <c r="X858" s="50"/>
    </row>
    <row r="859" spans="1:24" hidden="1" x14ac:dyDescent="0.3">
      <c r="A859" s="272">
        <v>1132</v>
      </c>
      <c r="B859" s="535">
        <v>42817</v>
      </c>
      <c r="C859" s="284" t="s">
        <v>590</v>
      </c>
      <c r="D859" s="273" t="s">
        <v>1352</v>
      </c>
      <c r="E859" s="286" t="s">
        <v>522</v>
      </c>
      <c r="F859" s="273" t="s">
        <v>812</v>
      </c>
      <c r="G859" s="288" t="s">
        <v>785</v>
      </c>
      <c r="H859" s="273" t="s">
        <v>784</v>
      </c>
      <c r="I859" s="290" t="s">
        <v>1279</v>
      </c>
      <c r="J859" s="274">
        <v>11</v>
      </c>
      <c r="K859" s="292">
        <v>9360</v>
      </c>
      <c r="L859" s="274">
        <v>102960</v>
      </c>
      <c r="M859" s="294">
        <v>0.01</v>
      </c>
      <c r="N859" s="275">
        <v>101930.4</v>
      </c>
      <c r="O859" s="288" t="s">
        <v>834</v>
      </c>
      <c r="P859" s="276" t="s">
        <v>841</v>
      </c>
      <c r="Q859" s="296" t="s">
        <v>1932</v>
      </c>
      <c r="R859" s="296" t="s">
        <v>1933</v>
      </c>
      <c r="S859" s="50"/>
      <c r="T859" s="50"/>
      <c r="U859" s="50"/>
      <c r="V859" s="50"/>
      <c r="W859" s="50"/>
      <c r="X859" s="50"/>
    </row>
    <row r="860" spans="1:24" hidden="1" x14ac:dyDescent="0.3">
      <c r="A860" s="272">
        <v>1783</v>
      </c>
      <c r="B860" s="535">
        <v>42927</v>
      </c>
      <c r="C860" s="284" t="s">
        <v>593</v>
      </c>
      <c r="D860" s="273" t="s">
        <v>1123</v>
      </c>
      <c r="E860" s="286" t="s">
        <v>522</v>
      </c>
      <c r="F860" s="273" t="s">
        <v>778</v>
      </c>
      <c r="G860" s="288" t="s">
        <v>785</v>
      </c>
      <c r="H860" s="273" t="s">
        <v>784</v>
      </c>
      <c r="I860" s="290" t="s">
        <v>1122</v>
      </c>
      <c r="J860" s="274">
        <v>26</v>
      </c>
      <c r="K860" s="292">
        <v>3960</v>
      </c>
      <c r="L860" s="274">
        <v>102960</v>
      </c>
      <c r="M860" s="294">
        <v>0.08</v>
      </c>
      <c r="N860" s="275">
        <v>94723.199999999997</v>
      </c>
      <c r="O860" s="288" t="s">
        <v>761</v>
      </c>
      <c r="P860" s="276" t="s">
        <v>760</v>
      </c>
      <c r="Q860" s="296" t="s">
        <v>1932</v>
      </c>
      <c r="R860" s="296" t="s">
        <v>1933</v>
      </c>
      <c r="S860" s="50"/>
      <c r="T860" s="50"/>
      <c r="U860" s="50"/>
      <c r="V860" s="50"/>
      <c r="W860" s="50"/>
      <c r="X860" s="50"/>
    </row>
    <row r="861" spans="1:24" hidden="1" x14ac:dyDescent="0.3">
      <c r="A861" s="272">
        <v>1365</v>
      </c>
      <c r="B861" s="535">
        <v>42861</v>
      </c>
      <c r="C861" s="284" t="s">
        <v>586</v>
      </c>
      <c r="D861" s="273" t="s">
        <v>1594</v>
      </c>
      <c r="E861" s="286" t="s">
        <v>405</v>
      </c>
      <c r="F861" s="273" t="s">
        <v>778</v>
      </c>
      <c r="G861" s="288" t="s">
        <v>785</v>
      </c>
      <c r="H861" s="273" t="s">
        <v>824</v>
      </c>
      <c r="I861" s="290" t="s">
        <v>1337</v>
      </c>
      <c r="J861" s="274">
        <v>42</v>
      </c>
      <c r="K861" s="292">
        <v>2400</v>
      </c>
      <c r="L861" s="274">
        <v>100800</v>
      </c>
      <c r="M861" s="294">
        <v>7.0000000000000007E-2</v>
      </c>
      <c r="N861" s="275">
        <v>93744</v>
      </c>
      <c r="O861" s="288" t="s">
        <v>782</v>
      </c>
      <c r="P861" s="276" t="s">
        <v>760</v>
      </c>
      <c r="Q861" s="296" t="s">
        <v>1932</v>
      </c>
      <c r="R861" s="296" t="s">
        <v>1933</v>
      </c>
      <c r="S861" s="50"/>
      <c r="T861" s="50"/>
      <c r="U861" s="50"/>
      <c r="V861" s="50"/>
      <c r="W861" s="50"/>
      <c r="X861" s="50"/>
    </row>
    <row r="862" spans="1:24" hidden="1" x14ac:dyDescent="0.3">
      <c r="A862" s="272">
        <v>1418</v>
      </c>
      <c r="B862" s="535">
        <v>42870</v>
      </c>
      <c r="C862" s="284" t="s">
        <v>586</v>
      </c>
      <c r="D862" s="273" t="s">
        <v>829</v>
      </c>
      <c r="E862" s="286" t="s">
        <v>522</v>
      </c>
      <c r="F862" s="273" t="s">
        <v>765</v>
      </c>
      <c r="G862" s="288" t="s">
        <v>785</v>
      </c>
      <c r="H862" s="273" t="s">
        <v>824</v>
      </c>
      <c r="I862" s="290" t="s">
        <v>868</v>
      </c>
      <c r="J862" s="274">
        <v>50</v>
      </c>
      <c r="K862" s="292">
        <v>1980</v>
      </c>
      <c r="L862" s="274">
        <v>99000</v>
      </c>
      <c r="M862" s="294">
        <v>0.02</v>
      </c>
      <c r="N862" s="275">
        <v>97020</v>
      </c>
      <c r="O862" s="288" t="s">
        <v>761</v>
      </c>
      <c r="P862" s="276" t="s">
        <v>767</v>
      </c>
      <c r="Q862" s="296" t="s">
        <v>1932</v>
      </c>
      <c r="R862" s="296" t="s">
        <v>1937</v>
      </c>
      <c r="S862" s="50"/>
      <c r="T862" s="50"/>
      <c r="U862" s="50"/>
      <c r="V862" s="50"/>
      <c r="W862" s="50"/>
      <c r="X862" s="50"/>
    </row>
    <row r="863" spans="1:24" hidden="1" x14ac:dyDescent="0.3">
      <c r="A863" s="272">
        <v>1405</v>
      </c>
      <c r="B863" s="535">
        <v>42868</v>
      </c>
      <c r="C863" s="284" t="s">
        <v>586</v>
      </c>
      <c r="D863" s="273" t="s">
        <v>1556</v>
      </c>
      <c r="E863" s="286" t="s">
        <v>395</v>
      </c>
      <c r="F863" s="273" t="s">
        <v>778</v>
      </c>
      <c r="G863" s="288" t="s">
        <v>785</v>
      </c>
      <c r="H863" s="273" t="s">
        <v>784</v>
      </c>
      <c r="I863" s="290" t="s">
        <v>1555</v>
      </c>
      <c r="J863" s="274">
        <v>13</v>
      </c>
      <c r="K863" s="292">
        <v>7560</v>
      </c>
      <c r="L863" s="274">
        <v>98280</v>
      </c>
      <c r="M863" s="294">
        <v>0.02</v>
      </c>
      <c r="N863" s="275">
        <v>96314.4</v>
      </c>
      <c r="O863" s="288" t="s">
        <v>761</v>
      </c>
      <c r="P863" s="276" t="s">
        <v>798</v>
      </c>
      <c r="Q863" s="296" t="s">
        <v>1932</v>
      </c>
      <c r="R863" s="296" t="s">
        <v>1933</v>
      </c>
      <c r="S863" s="50"/>
      <c r="T863" s="50"/>
      <c r="U863" s="50"/>
      <c r="V863" s="50"/>
      <c r="W863" s="50"/>
      <c r="X863" s="50"/>
    </row>
    <row r="864" spans="1:24" hidden="1" x14ac:dyDescent="0.3">
      <c r="A864" s="272">
        <v>1193</v>
      </c>
      <c r="B864" s="535">
        <v>42830</v>
      </c>
      <c r="C864" s="284" t="s">
        <v>591</v>
      </c>
      <c r="D864" s="273" t="s">
        <v>1747</v>
      </c>
      <c r="E864" s="286" t="s">
        <v>395</v>
      </c>
      <c r="F864" s="273" t="s">
        <v>812</v>
      </c>
      <c r="G864" s="288" t="s">
        <v>785</v>
      </c>
      <c r="H864" s="273" t="s">
        <v>784</v>
      </c>
      <c r="I864" s="290" t="s">
        <v>1115</v>
      </c>
      <c r="J864" s="274">
        <v>29</v>
      </c>
      <c r="K864" s="292">
        <v>3360</v>
      </c>
      <c r="L864" s="274">
        <v>97440</v>
      </c>
      <c r="M864" s="294">
        <v>0.02</v>
      </c>
      <c r="N864" s="275">
        <v>95491.199999999997</v>
      </c>
      <c r="O864" s="288" t="s">
        <v>761</v>
      </c>
      <c r="P864" s="276" t="s">
        <v>760</v>
      </c>
      <c r="Q864" s="296" t="s">
        <v>1932</v>
      </c>
      <c r="R864" s="296" t="s">
        <v>1933</v>
      </c>
      <c r="S864" s="50"/>
      <c r="T864" s="50"/>
      <c r="U864" s="50"/>
      <c r="V864" s="50"/>
      <c r="W864" s="50"/>
      <c r="X864" s="50"/>
    </row>
    <row r="865" spans="1:24" hidden="1" x14ac:dyDescent="0.3">
      <c r="A865" s="272">
        <v>1224</v>
      </c>
      <c r="B865" s="535">
        <v>42835</v>
      </c>
      <c r="C865" s="284" t="s">
        <v>591</v>
      </c>
      <c r="D865" s="273" t="s">
        <v>1304</v>
      </c>
      <c r="E865" s="286" t="s">
        <v>395</v>
      </c>
      <c r="F865" s="273" t="s">
        <v>778</v>
      </c>
      <c r="G865" s="288" t="s">
        <v>785</v>
      </c>
      <c r="H865" s="273" t="s">
        <v>784</v>
      </c>
      <c r="I865" s="290" t="s">
        <v>1696</v>
      </c>
      <c r="J865" s="274">
        <v>14</v>
      </c>
      <c r="K865" s="292">
        <v>6960</v>
      </c>
      <c r="L865" s="274">
        <v>97440</v>
      </c>
      <c r="M865" s="294">
        <v>0.09</v>
      </c>
      <c r="N865" s="275">
        <v>88670.399999999994</v>
      </c>
      <c r="O865" s="288" t="s">
        <v>788</v>
      </c>
      <c r="P865" s="276" t="s">
        <v>767</v>
      </c>
      <c r="Q865" s="296" t="s">
        <v>1936</v>
      </c>
      <c r="R865" s="296" t="s">
        <v>1933</v>
      </c>
      <c r="S865" s="50"/>
      <c r="T865" s="50"/>
      <c r="U865" s="50"/>
      <c r="V865" s="50"/>
      <c r="W865" s="50"/>
      <c r="X865" s="50"/>
    </row>
    <row r="866" spans="1:24" hidden="1" x14ac:dyDescent="0.3">
      <c r="A866" s="272">
        <v>1558</v>
      </c>
      <c r="B866" s="535">
        <v>42895</v>
      </c>
      <c r="C866" s="284" t="s">
        <v>592</v>
      </c>
      <c r="D866" s="273" t="s">
        <v>1329</v>
      </c>
      <c r="E866" s="286" t="s">
        <v>405</v>
      </c>
      <c r="F866" s="273" t="s">
        <v>778</v>
      </c>
      <c r="G866" s="288" t="s">
        <v>785</v>
      </c>
      <c r="H866" s="273" t="s">
        <v>784</v>
      </c>
      <c r="I866" s="290" t="s">
        <v>1132</v>
      </c>
      <c r="J866" s="274">
        <v>29</v>
      </c>
      <c r="K866" s="292">
        <v>3360</v>
      </c>
      <c r="L866" s="274">
        <v>97440</v>
      </c>
      <c r="M866" s="294">
        <v>7.0000000000000007E-2</v>
      </c>
      <c r="N866" s="275">
        <v>90619.199999999997</v>
      </c>
      <c r="O866" s="288" t="s">
        <v>761</v>
      </c>
      <c r="P866" s="276" t="s">
        <v>767</v>
      </c>
      <c r="Q866" s="296" t="s">
        <v>1932</v>
      </c>
      <c r="R866" s="296" t="s">
        <v>1933</v>
      </c>
      <c r="S866" s="50"/>
      <c r="T866" s="50"/>
      <c r="U866" s="50"/>
      <c r="V866" s="50"/>
      <c r="W866" s="50"/>
      <c r="X866" s="50"/>
    </row>
    <row r="867" spans="1:24" hidden="1" x14ac:dyDescent="0.3">
      <c r="A867" s="272">
        <v>1332</v>
      </c>
      <c r="B867" s="535">
        <v>42857</v>
      </c>
      <c r="C867" s="284" t="s">
        <v>586</v>
      </c>
      <c r="D867" s="273" t="s">
        <v>1628</v>
      </c>
      <c r="E867" s="286" t="s">
        <v>398</v>
      </c>
      <c r="F867" s="273" t="s">
        <v>790</v>
      </c>
      <c r="G867" s="288" t="s">
        <v>785</v>
      </c>
      <c r="H867" s="273" t="s">
        <v>784</v>
      </c>
      <c r="I867" s="290" t="s">
        <v>1468</v>
      </c>
      <c r="J867" s="274">
        <v>45</v>
      </c>
      <c r="K867" s="292">
        <v>2160</v>
      </c>
      <c r="L867" s="274">
        <v>97200</v>
      </c>
      <c r="M867" s="294">
        <v>0.03</v>
      </c>
      <c r="N867" s="275">
        <v>94284</v>
      </c>
      <c r="O867" s="288" t="s">
        <v>788</v>
      </c>
      <c r="P867" s="276" t="s">
        <v>798</v>
      </c>
      <c r="Q867" s="296" t="s">
        <v>1936</v>
      </c>
      <c r="R867" s="296" t="s">
        <v>1937</v>
      </c>
      <c r="S867" s="50"/>
      <c r="T867" s="50"/>
      <c r="U867" s="50"/>
      <c r="V867" s="50"/>
      <c r="W867" s="50"/>
      <c r="X867" s="50"/>
    </row>
    <row r="868" spans="1:24" x14ac:dyDescent="0.3">
      <c r="A868" s="272">
        <v>1699</v>
      </c>
      <c r="B868" s="535">
        <v>42915</v>
      </c>
      <c r="C868" s="284" t="s">
        <v>592</v>
      </c>
      <c r="D868" s="273" t="s">
        <v>935</v>
      </c>
      <c r="E868" s="286" t="s">
        <v>405</v>
      </c>
      <c r="F868" s="273" t="s">
        <v>790</v>
      </c>
      <c r="G868" s="288" t="s">
        <v>785</v>
      </c>
      <c r="H868" s="273" t="s">
        <v>784</v>
      </c>
      <c r="I868" s="290" t="s">
        <v>1220</v>
      </c>
      <c r="J868" s="274">
        <v>45</v>
      </c>
      <c r="K868" s="292">
        <v>2160</v>
      </c>
      <c r="L868" s="274">
        <v>97200</v>
      </c>
      <c r="M868" s="294">
        <v>0.03</v>
      </c>
      <c r="N868" s="275">
        <v>94284</v>
      </c>
      <c r="O868" s="288" t="s">
        <v>788</v>
      </c>
      <c r="P868" s="276" t="s">
        <v>760</v>
      </c>
      <c r="Q868" s="296" t="s">
        <v>1936</v>
      </c>
      <c r="R868" s="296" t="s">
        <v>1937</v>
      </c>
      <c r="S868" s="50"/>
      <c r="T868" s="50"/>
      <c r="U868" s="50"/>
      <c r="V868" s="50"/>
      <c r="W868" s="50"/>
      <c r="X868" s="50"/>
    </row>
    <row r="869" spans="1:24" hidden="1" x14ac:dyDescent="0.3">
      <c r="A869" s="272">
        <v>1156</v>
      </c>
      <c r="B869" s="535">
        <v>42822</v>
      </c>
      <c r="C869" s="284" t="s">
        <v>590</v>
      </c>
      <c r="D869" s="273" t="s">
        <v>1471</v>
      </c>
      <c r="E869" s="286" t="s">
        <v>522</v>
      </c>
      <c r="F869" s="273" t="s">
        <v>812</v>
      </c>
      <c r="G869" s="288" t="s">
        <v>785</v>
      </c>
      <c r="H869" s="273" t="s">
        <v>824</v>
      </c>
      <c r="I869" s="290" t="s">
        <v>1146</v>
      </c>
      <c r="J869" s="274">
        <v>46</v>
      </c>
      <c r="K869" s="292">
        <v>2100</v>
      </c>
      <c r="L869" s="274">
        <v>96600</v>
      </c>
      <c r="M869" s="294">
        <v>0.02</v>
      </c>
      <c r="N869" s="275">
        <v>94668</v>
      </c>
      <c r="O869" s="288" t="s">
        <v>761</v>
      </c>
      <c r="P869" s="276" t="s">
        <v>841</v>
      </c>
      <c r="Q869" s="296" t="s">
        <v>1932</v>
      </c>
      <c r="R869" s="296" t="s">
        <v>1933</v>
      </c>
      <c r="S869" s="50"/>
      <c r="T869" s="50"/>
      <c r="U869" s="50"/>
      <c r="V869" s="50"/>
      <c r="W869" s="50"/>
      <c r="X869" s="50"/>
    </row>
    <row r="870" spans="1:24" hidden="1" x14ac:dyDescent="0.3">
      <c r="A870" s="272">
        <v>1123</v>
      </c>
      <c r="B870" s="535">
        <v>42816</v>
      </c>
      <c r="C870" s="284" t="s">
        <v>590</v>
      </c>
      <c r="D870" s="273" t="s">
        <v>1527</v>
      </c>
      <c r="E870" s="286" t="s">
        <v>395</v>
      </c>
      <c r="F870" s="273" t="s">
        <v>790</v>
      </c>
      <c r="G870" s="288" t="s">
        <v>785</v>
      </c>
      <c r="H870" s="273" t="s">
        <v>824</v>
      </c>
      <c r="I870" s="290" t="s">
        <v>1635</v>
      </c>
      <c r="J870" s="274">
        <v>40</v>
      </c>
      <c r="K870" s="292">
        <v>2400</v>
      </c>
      <c r="L870" s="274">
        <v>96000</v>
      </c>
      <c r="M870" s="294">
        <v>0.06</v>
      </c>
      <c r="N870" s="275">
        <v>90240</v>
      </c>
      <c r="O870" s="288" t="s">
        <v>761</v>
      </c>
      <c r="P870" s="276" t="s">
        <v>827</v>
      </c>
      <c r="Q870" s="296" t="s">
        <v>1932</v>
      </c>
      <c r="R870" s="296" t="s">
        <v>1937</v>
      </c>
      <c r="S870" s="50"/>
      <c r="T870" s="50"/>
      <c r="U870" s="50"/>
      <c r="V870" s="50"/>
      <c r="W870" s="50"/>
      <c r="X870" s="50"/>
    </row>
    <row r="871" spans="1:24" hidden="1" x14ac:dyDescent="0.3">
      <c r="A871" s="272">
        <v>1885</v>
      </c>
      <c r="B871" s="535">
        <v>42942</v>
      </c>
      <c r="C871" s="284" t="s">
        <v>593</v>
      </c>
      <c r="D871" s="273" t="s">
        <v>977</v>
      </c>
      <c r="E871" s="286" t="s">
        <v>522</v>
      </c>
      <c r="F871" s="273" t="s">
        <v>790</v>
      </c>
      <c r="G871" s="288" t="s">
        <v>785</v>
      </c>
      <c r="H871" s="273" t="s">
        <v>824</v>
      </c>
      <c r="I871" s="290" t="s">
        <v>978</v>
      </c>
      <c r="J871" s="274">
        <v>39</v>
      </c>
      <c r="K871" s="292">
        <v>2460</v>
      </c>
      <c r="L871" s="274">
        <v>95940</v>
      </c>
      <c r="M871" s="294">
        <v>0.1</v>
      </c>
      <c r="N871" s="275">
        <v>86346</v>
      </c>
      <c r="O871" s="288" t="s">
        <v>834</v>
      </c>
      <c r="P871" s="276" t="s">
        <v>798</v>
      </c>
      <c r="Q871" s="296" t="s">
        <v>1932</v>
      </c>
      <c r="R871" s="296" t="s">
        <v>1937</v>
      </c>
      <c r="S871" s="50"/>
      <c r="T871" s="50"/>
      <c r="U871" s="50"/>
      <c r="V871" s="50"/>
      <c r="W871" s="50"/>
      <c r="X871" s="50"/>
    </row>
    <row r="872" spans="1:24" hidden="1" x14ac:dyDescent="0.3">
      <c r="A872" s="272">
        <v>1209</v>
      </c>
      <c r="B872" s="535">
        <v>42833</v>
      </c>
      <c r="C872" s="284" t="s">
        <v>591</v>
      </c>
      <c r="D872" s="273" t="s">
        <v>1385</v>
      </c>
      <c r="E872" s="286" t="s">
        <v>405</v>
      </c>
      <c r="F872" s="273" t="s">
        <v>765</v>
      </c>
      <c r="G872" s="288" t="s">
        <v>785</v>
      </c>
      <c r="H872" s="273" t="s">
        <v>784</v>
      </c>
      <c r="I872" s="290" t="s">
        <v>1227</v>
      </c>
      <c r="J872" s="274">
        <v>24</v>
      </c>
      <c r="K872" s="292">
        <v>3960</v>
      </c>
      <c r="L872" s="274">
        <v>95040</v>
      </c>
      <c r="M872" s="294">
        <v>0.1</v>
      </c>
      <c r="N872" s="275">
        <v>85536</v>
      </c>
      <c r="O872" s="288" t="s">
        <v>761</v>
      </c>
      <c r="P872" s="276" t="s">
        <v>760</v>
      </c>
      <c r="Q872" s="296" t="s">
        <v>1932</v>
      </c>
      <c r="R872" s="296" t="s">
        <v>1937</v>
      </c>
      <c r="S872" s="50"/>
      <c r="T872" s="50"/>
      <c r="U872" s="50"/>
      <c r="V872" s="50"/>
      <c r="W872" s="50"/>
      <c r="X872" s="50"/>
    </row>
    <row r="873" spans="1:24" hidden="1" x14ac:dyDescent="0.3">
      <c r="A873" s="272">
        <v>1715</v>
      </c>
      <c r="B873" s="535">
        <v>42919</v>
      </c>
      <c r="C873" s="284" t="s">
        <v>593</v>
      </c>
      <c r="D873" s="273" t="s">
        <v>1203</v>
      </c>
      <c r="E873" s="286" t="s">
        <v>398</v>
      </c>
      <c r="F873" s="273" t="s">
        <v>778</v>
      </c>
      <c r="G873" s="288" t="s">
        <v>785</v>
      </c>
      <c r="H873" s="273" t="s">
        <v>784</v>
      </c>
      <c r="I873" s="290" t="s">
        <v>1109</v>
      </c>
      <c r="J873" s="274">
        <v>24</v>
      </c>
      <c r="K873" s="292">
        <v>3960</v>
      </c>
      <c r="L873" s="274">
        <v>95040</v>
      </c>
      <c r="M873" s="294">
        <v>0.1</v>
      </c>
      <c r="N873" s="275">
        <v>85536</v>
      </c>
      <c r="O873" s="288" t="s">
        <v>775</v>
      </c>
      <c r="P873" s="276" t="s">
        <v>827</v>
      </c>
      <c r="Q873" s="296" t="s">
        <v>1935</v>
      </c>
      <c r="R873" s="296" t="s">
        <v>1933</v>
      </c>
      <c r="S873" s="50"/>
      <c r="T873" s="50"/>
      <c r="U873" s="50"/>
      <c r="V873" s="50"/>
      <c r="W873" s="50"/>
      <c r="X873" s="50"/>
    </row>
    <row r="874" spans="1:24" hidden="1" x14ac:dyDescent="0.3">
      <c r="A874" s="272">
        <v>1561</v>
      </c>
      <c r="B874" s="535">
        <v>42895</v>
      </c>
      <c r="C874" s="284" t="s">
        <v>592</v>
      </c>
      <c r="D874" s="273" t="s">
        <v>1397</v>
      </c>
      <c r="E874" s="286" t="s">
        <v>398</v>
      </c>
      <c r="F874" s="273" t="s">
        <v>790</v>
      </c>
      <c r="G874" s="288" t="s">
        <v>785</v>
      </c>
      <c r="H874" s="273" t="s">
        <v>824</v>
      </c>
      <c r="I874" s="290" t="s">
        <v>1396</v>
      </c>
      <c r="J874" s="274">
        <v>49</v>
      </c>
      <c r="K874" s="292">
        <v>1920</v>
      </c>
      <c r="L874" s="274">
        <v>94080</v>
      </c>
      <c r="M874" s="294">
        <v>7.0000000000000007E-2</v>
      </c>
      <c r="N874" s="275">
        <v>87494.399999999994</v>
      </c>
      <c r="O874" s="288" t="s">
        <v>775</v>
      </c>
      <c r="P874" s="276" t="s">
        <v>760</v>
      </c>
      <c r="Q874" s="296" t="s">
        <v>1935</v>
      </c>
      <c r="R874" s="296" t="s">
        <v>1937</v>
      </c>
      <c r="S874" s="50"/>
      <c r="T874" s="50"/>
      <c r="U874" s="50"/>
      <c r="V874" s="50"/>
      <c r="W874" s="50"/>
      <c r="X874" s="50"/>
    </row>
    <row r="875" spans="1:24" hidden="1" x14ac:dyDescent="0.3">
      <c r="A875" s="272">
        <v>1032</v>
      </c>
      <c r="B875" s="535">
        <v>42799</v>
      </c>
      <c r="C875" s="284" t="s">
        <v>590</v>
      </c>
      <c r="D875" s="273" t="s">
        <v>1103</v>
      </c>
      <c r="E875" s="286" t="s">
        <v>405</v>
      </c>
      <c r="F875" s="273" t="s">
        <v>778</v>
      </c>
      <c r="G875" s="288" t="s">
        <v>785</v>
      </c>
      <c r="H875" s="273" t="s">
        <v>784</v>
      </c>
      <c r="I875" s="290" t="s">
        <v>1462</v>
      </c>
      <c r="J875" s="274">
        <v>10</v>
      </c>
      <c r="K875" s="292">
        <v>9360</v>
      </c>
      <c r="L875" s="274">
        <v>93600</v>
      </c>
      <c r="M875" s="294">
        <v>7.0000000000000007E-2</v>
      </c>
      <c r="N875" s="275">
        <v>87048</v>
      </c>
      <c r="O875" s="288" t="s">
        <v>775</v>
      </c>
      <c r="P875" s="276" t="s">
        <v>760</v>
      </c>
      <c r="Q875" s="296" t="s">
        <v>1935</v>
      </c>
      <c r="R875" s="296" t="s">
        <v>1933</v>
      </c>
      <c r="S875" s="50"/>
      <c r="T875" s="50"/>
      <c r="U875" s="50"/>
      <c r="V875" s="50"/>
      <c r="W875" s="50"/>
      <c r="X875" s="50"/>
    </row>
    <row r="876" spans="1:24" hidden="1" x14ac:dyDescent="0.3">
      <c r="A876" s="272">
        <v>1496</v>
      </c>
      <c r="B876" s="535">
        <v>42883</v>
      </c>
      <c r="C876" s="284" t="s">
        <v>586</v>
      </c>
      <c r="D876" s="273" t="s">
        <v>1469</v>
      </c>
      <c r="E876" s="286" t="s">
        <v>522</v>
      </c>
      <c r="F876" s="273" t="s">
        <v>790</v>
      </c>
      <c r="G876" s="288" t="s">
        <v>785</v>
      </c>
      <c r="H876" s="273" t="s">
        <v>784</v>
      </c>
      <c r="I876" s="290" t="s">
        <v>1468</v>
      </c>
      <c r="J876" s="274">
        <v>43</v>
      </c>
      <c r="K876" s="292">
        <v>2160</v>
      </c>
      <c r="L876" s="274">
        <v>92880</v>
      </c>
      <c r="M876" s="294">
        <v>0</v>
      </c>
      <c r="N876" s="275">
        <v>92880</v>
      </c>
      <c r="O876" s="288" t="s">
        <v>761</v>
      </c>
      <c r="P876" s="276" t="s">
        <v>760</v>
      </c>
      <c r="Q876" s="296" t="s">
        <v>1932</v>
      </c>
      <c r="R876" s="296" t="s">
        <v>1937</v>
      </c>
      <c r="S876" s="50"/>
      <c r="T876" s="50"/>
      <c r="U876" s="50"/>
      <c r="V876" s="50"/>
      <c r="W876" s="50"/>
      <c r="X876" s="50"/>
    </row>
    <row r="877" spans="1:24" hidden="1" x14ac:dyDescent="0.3">
      <c r="A877" s="272">
        <v>1606</v>
      </c>
      <c r="B877" s="535">
        <v>42900</v>
      </c>
      <c r="C877" s="284" t="s">
        <v>592</v>
      </c>
      <c r="D877" s="273" t="s">
        <v>1338</v>
      </c>
      <c r="E877" s="286" t="s">
        <v>522</v>
      </c>
      <c r="F877" s="273" t="s">
        <v>790</v>
      </c>
      <c r="G877" s="288" t="s">
        <v>785</v>
      </c>
      <c r="H877" s="273" t="s">
        <v>824</v>
      </c>
      <c r="I877" s="290" t="s">
        <v>1337</v>
      </c>
      <c r="J877" s="274">
        <v>38</v>
      </c>
      <c r="K877" s="292">
        <v>2400</v>
      </c>
      <c r="L877" s="274">
        <v>91200</v>
      </c>
      <c r="M877" s="294">
        <v>0.02</v>
      </c>
      <c r="N877" s="275">
        <v>89376</v>
      </c>
      <c r="O877" s="288" t="s">
        <v>834</v>
      </c>
      <c r="P877" s="276" t="s">
        <v>787</v>
      </c>
      <c r="Q877" s="296" t="s">
        <v>1932</v>
      </c>
      <c r="R877" s="296" t="s">
        <v>1937</v>
      </c>
      <c r="S877" s="50"/>
      <c r="T877" s="50"/>
      <c r="U877" s="50"/>
      <c r="V877" s="50"/>
      <c r="W877" s="50"/>
      <c r="X877" s="50"/>
    </row>
    <row r="878" spans="1:24" x14ac:dyDescent="0.3">
      <c r="A878" s="272">
        <v>1849</v>
      </c>
      <c r="B878" s="535">
        <v>42937</v>
      </c>
      <c r="C878" s="284" t="s">
        <v>593</v>
      </c>
      <c r="D878" s="273" t="s">
        <v>928</v>
      </c>
      <c r="E878" s="286" t="s">
        <v>395</v>
      </c>
      <c r="F878" s="273" t="s">
        <v>778</v>
      </c>
      <c r="G878" s="288" t="s">
        <v>785</v>
      </c>
      <c r="H878" s="273" t="s">
        <v>824</v>
      </c>
      <c r="I878" s="290" t="s">
        <v>1028</v>
      </c>
      <c r="J878" s="274">
        <v>48</v>
      </c>
      <c r="K878" s="292">
        <v>1860</v>
      </c>
      <c r="L878" s="274">
        <v>89280</v>
      </c>
      <c r="M878" s="294">
        <v>0</v>
      </c>
      <c r="N878" s="275">
        <v>89280</v>
      </c>
      <c r="O878" s="288" t="s">
        <v>788</v>
      </c>
      <c r="P878" s="276" t="s">
        <v>760</v>
      </c>
      <c r="Q878" s="296" t="s">
        <v>1936</v>
      </c>
      <c r="R878" s="296" t="s">
        <v>1933</v>
      </c>
      <c r="S878" s="50"/>
      <c r="T878" s="50"/>
      <c r="U878" s="50"/>
      <c r="V878" s="50"/>
      <c r="W878" s="50"/>
      <c r="X878" s="50"/>
    </row>
    <row r="879" spans="1:24" hidden="1" x14ac:dyDescent="0.3">
      <c r="A879" s="272">
        <v>1957</v>
      </c>
      <c r="B879" s="535">
        <v>42955</v>
      </c>
      <c r="C879" s="284" t="s">
        <v>594</v>
      </c>
      <c r="D879" s="273" t="s">
        <v>866</v>
      </c>
      <c r="E879" s="286" t="s">
        <v>398</v>
      </c>
      <c r="F879" s="273" t="s">
        <v>790</v>
      </c>
      <c r="G879" s="288" t="s">
        <v>785</v>
      </c>
      <c r="H879" s="273" t="s">
        <v>824</v>
      </c>
      <c r="I879" s="290" t="s">
        <v>865</v>
      </c>
      <c r="J879" s="274">
        <v>31</v>
      </c>
      <c r="K879" s="292">
        <v>2880</v>
      </c>
      <c r="L879" s="274">
        <v>89280</v>
      </c>
      <c r="M879" s="294">
        <v>0.04</v>
      </c>
      <c r="N879" s="275">
        <v>85708.800000000003</v>
      </c>
      <c r="O879" s="288" t="s">
        <v>761</v>
      </c>
      <c r="P879" s="276" t="s">
        <v>841</v>
      </c>
      <c r="Q879" s="296" t="s">
        <v>1932</v>
      </c>
      <c r="R879" s="296" t="s">
        <v>1937</v>
      </c>
      <c r="S879" s="50"/>
      <c r="T879" s="50"/>
      <c r="U879" s="50"/>
      <c r="V879" s="50"/>
      <c r="W879" s="50"/>
      <c r="X879" s="50"/>
    </row>
    <row r="880" spans="1:24" hidden="1" x14ac:dyDescent="0.3">
      <c r="A880" s="272">
        <v>1219</v>
      </c>
      <c r="B880" s="535">
        <v>42834</v>
      </c>
      <c r="C880" s="284" t="s">
        <v>591</v>
      </c>
      <c r="D880" s="273" t="s">
        <v>766</v>
      </c>
      <c r="E880" s="286" t="s">
        <v>398</v>
      </c>
      <c r="F880" s="273" t="s">
        <v>765</v>
      </c>
      <c r="G880" s="288" t="s">
        <v>785</v>
      </c>
      <c r="H880" s="273" t="s">
        <v>784</v>
      </c>
      <c r="I880" s="290" t="s">
        <v>1073</v>
      </c>
      <c r="J880" s="274">
        <v>41</v>
      </c>
      <c r="K880" s="292">
        <v>2160</v>
      </c>
      <c r="L880" s="274">
        <v>88560</v>
      </c>
      <c r="M880" s="294">
        <v>0.05</v>
      </c>
      <c r="N880" s="275">
        <v>84132</v>
      </c>
      <c r="O880" s="288" t="s">
        <v>782</v>
      </c>
      <c r="P880" s="276" t="s">
        <v>760</v>
      </c>
      <c r="Q880" s="296" t="s">
        <v>1932</v>
      </c>
      <c r="R880" s="296" t="s">
        <v>1937</v>
      </c>
      <c r="S880" s="50"/>
      <c r="T880" s="50"/>
      <c r="U880" s="50"/>
      <c r="V880" s="50"/>
      <c r="W880" s="50"/>
      <c r="X880" s="50"/>
    </row>
    <row r="881" spans="1:24" hidden="1" x14ac:dyDescent="0.3">
      <c r="A881" s="272">
        <v>1802</v>
      </c>
      <c r="B881" s="535">
        <v>42929</v>
      </c>
      <c r="C881" s="284" t="s">
        <v>593</v>
      </c>
      <c r="D881" s="273" t="s">
        <v>1093</v>
      </c>
      <c r="E881" s="286" t="s">
        <v>405</v>
      </c>
      <c r="F881" s="273" t="s">
        <v>778</v>
      </c>
      <c r="G881" s="288" t="s">
        <v>785</v>
      </c>
      <c r="H881" s="273" t="s">
        <v>784</v>
      </c>
      <c r="I881" s="290" t="s">
        <v>1097</v>
      </c>
      <c r="J881" s="274">
        <v>22</v>
      </c>
      <c r="K881" s="292">
        <v>3960</v>
      </c>
      <c r="L881" s="274">
        <v>87120</v>
      </c>
      <c r="M881" s="294">
        <v>0.1</v>
      </c>
      <c r="N881" s="275">
        <v>78408</v>
      </c>
      <c r="O881" s="288" t="s">
        <v>834</v>
      </c>
      <c r="P881" s="276" t="s">
        <v>760</v>
      </c>
      <c r="Q881" s="296" t="s">
        <v>1932</v>
      </c>
      <c r="R881" s="296" t="s">
        <v>1933</v>
      </c>
      <c r="S881" s="50"/>
      <c r="T881" s="50"/>
      <c r="U881" s="50"/>
      <c r="V881" s="50"/>
      <c r="W881" s="50"/>
      <c r="X881" s="50"/>
    </row>
    <row r="882" spans="1:24" hidden="1" x14ac:dyDescent="0.3">
      <c r="A882" s="272">
        <v>1896</v>
      </c>
      <c r="B882" s="535">
        <v>42944</v>
      </c>
      <c r="C882" s="284" t="s">
        <v>593</v>
      </c>
      <c r="D882" s="273" t="s">
        <v>963</v>
      </c>
      <c r="E882" s="286" t="s">
        <v>395</v>
      </c>
      <c r="F882" s="273" t="s">
        <v>812</v>
      </c>
      <c r="G882" s="288" t="s">
        <v>785</v>
      </c>
      <c r="H882" s="273" t="s">
        <v>784</v>
      </c>
      <c r="I882" s="290" t="s">
        <v>962</v>
      </c>
      <c r="J882" s="274">
        <v>22</v>
      </c>
      <c r="K882" s="292">
        <v>3960</v>
      </c>
      <c r="L882" s="274">
        <v>87120</v>
      </c>
      <c r="M882" s="294">
        <v>7.0000000000000007E-2</v>
      </c>
      <c r="N882" s="275">
        <v>81021.600000000006</v>
      </c>
      <c r="O882" s="288" t="s">
        <v>782</v>
      </c>
      <c r="P882" s="276" t="s">
        <v>841</v>
      </c>
      <c r="Q882" s="296" t="s">
        <v>1932</v>
      </c>
      <c r="R882" s="296" t="s">
        <v>1933</v>
      </c>
      <c r="S882" s="50"/>
      <c r="T882" s="50"/>
      <c r="U882" s="50"/>
      <c r="V882" s="50"/>
      <c r="W882" s="50"/>
      <c r="X882" s="50"/>
    </row>
    <row r="883" spans="1:24" hidden="1" x14ac:dyDescent="0.3">
      <c r="A883" s="272">
        <v>1506</v>
      </c>
      <c r="B883" s="535">
        <v>42884</v>
      </c>
      <c r="C883" s="284" t="s">
        <v>586</v>
      </c>
      <c r="D883" s="273" t="s">
        <v>1049</v>
      </c>
      <c r="E883" s="286" t="s">
        <v>398</v>
      </c>
      <c r="F883" s="273" t="s">
        <v>778</v>
      </c>
      <c r="G883" s="288" t="s">
        <v>785</v>
      </c>
      <c r="H883" s="273" t="s">
        <v>824</v>
      </c>
      <c r="I883" s="290" t="s">
        <v>1258</v>
      </c>
      <c r="J883" s="274">
        <v>50</v>
      </c>
      <c r="K883" s="292">
        <v>1740</v>
      </c>
      <c r="L883" s="274">
        <v>87000</v>
      </c>
      <c r="M883" s="294">
        <v>0.02</v>
      </c>
      <c r="N883" s="275">
        <v>85260</v>
      </c>
      <c r="O883" s="288" t="s">
        <v>775</v>
      </c>
      <c r="P883" s="276" t="s">
        <v>798</v>
      </c>
      <c r="Q883" s="296" t="s">
        <v>1935</v>
      </c>
      <c r="R883" s="296" t="s">
        <v>1933</v>
      </c>
      <c r="S883" s="50"/>
      <c r="T883" s="50"/>
      <c r="U883" s="50"/>
      <c r="V883" s="50"/>
      <c r="W883" s="50"/>
      <c r="X883" s="50"/>
    </row>
    <row r="884" spans="1:24" hidden="1" x14ac:dyDescent="0.3">
      <c r="A884" s="272">
        <v>1326</v>
      </c>
      <c r="B884" s="535">
        <v>42856</v>
      </c>
      <c r="C884" s="284" t="s">
        <v>586</v>
      </c>
      <c r="D884" s="273" t="s">
        <v>836</v>
      </c>
      <c r="E884" s="286" t="s">
        <v>405</v>
      </c>
      <c r="F884" s="273" t="s">
        <v>812</v>
      </c>
      <c r="G884" s="288" t="s">
        <v>785</v>
      </c>
      <c r="H884" s="273" t="s">
        <v>824</v>
      </c>
      <c r="I884" s="290" t="s">
        <v>1635</v>
      </c>
      <c r="J884" s="274">
        <v>36</v>
      </c>
      <c r="K884" s="292">
        <v>2400</v>
      </c>
      <c r="L884" s="274">
        <v>86400</v>
      </c>
      <c r="M884" s="294">
        <v>0.05</v>
      </c>
      <c r="N884" s="275">
        <v>82080</v>
      </c>
      <c r="O884" s="288" t="s">
        <v>782</v>
      </c>
      <c r="P884" s="276" t="s">
        <v>760</v>
      </c>
      <c r="Q884" s="296" t="s">
        <v>1932</v>
      </c>
      <c r="R884" s="296" t="s">
        <v>1933</v>
      </c>
      <c r="S884" s="50"/>
      <c r="T884" s="50"/>
      <c r="U884" s="50"/>
      <c r="V884" s="50"/>
      <c r="W884" s="50"/>
      <c r="X884" s="50"/>
    </row>
    <row r="885" spans="1:24" hidden="1" x14ac:dyDescent="0.3">
      <c r="A885" s="272">
        <v>1336</v>
      </c>
      <c r="B885" s="535">
        <v>42857</v>
      </c>
      <c r="C885" s="284" t="s">
        <v>586</v>
      </c>
      <c r="D885" s="273" t="s">
        <v>1558</v>
      </c>
      <c r="E885" s="286" t="s">
        <v>398</v>
      </c>
      <c r="F885" s="273" t="s">
        <v>790</v>
      </c>
      <c r="G885" s="288" t="s">
        <v>785</v>
      </c>
      <c r="H885" s="273" t="s">
        <v>824</v>
      </c>
      <c r="I885" s="290" t="s">
        <v>1077</v>
      </c>
      <c r="J885" s="274">
        <v>17</v>
      </c>
      <c r="K885" s="292">
        <v>5040</v>
      </c>
      <c r="L885" s="274">
        <v>85680</v>
      </c>
      <c r="M885" s="294">
        <v>0.05</v>
      </c>
      <c r="N885" s="275">
        <v>81396</v>
      </c>
      <c r="O885" s="288" t="s">
        <v>782</v>
      </c>
      <c r="P885" s="276" t="s">
        <v>760</v>
      </c>
      <c r="Q885" s="296" t="s">
        <v>1932</v>
      </c>
      <c r="R885" s="296" t="s">
        <v>1937</v>
      </c>
      <c r="S885" s="50"/>
      <c r="T885" s="50"/>
      <c r="U885" s="50"/>
      <c r="V885" s="50"/>
      <c r="W885" s="50"/>
      <c r="X885" s="50"/>
    </row>
    <row r="886" spans="1:24" hidden="1" x14ac:dyDescent="0.3">
      <c r="A886" s="272">
        <v>1905</v>
      </c>
      <c r="B886" s="535">
        <v>42946</v>
      </c>
      <c r="C886" s="284" t="s">
        <v>593</v>
      </c>
      <c r="D886" s="273" t="s">
        <v>947</v>
      </c>
      <c r="E886" s="286" t="s">
        <v>395</v>
      </c>
      <c r="F886" s="273" t="s">
        <v>812</v>
      </c>
      <c r="G886" s="288" t="s">
        <v>785</v>
      </c>
      <c r="H886" s="273" t="s">
        <v>784</v>
      </c>
      <c r="I886" s="290" t="s">
        <v>948</v>
      </c>
      <c r="J886" s="274">
        <v>49</v>
      </c>
      <c r="K886" s="292">
        <v>1740</v>
      </c>
      <c r="L886" s="274">
        <v>85260</v>
      </c>
      <c r="M886" s="294">
        <v>0.03</v>
      </c>
      <c r="N886" s="275">
        <v>82702.2</v>
      </c>
      <c r="O886" s="288" t="s">
        <v>761</v>
      </c>
      <c r="P886" s="276" t="s">
        <v>760</v>
      </c>
      <c r="Q886" s="296" t="s">
        <v>1932</v>
      </c>
      <c r="R886" s="296" t="s">
        <v>1933</v>
      </c>
      <c r="S886" s="50"/>
      <c r="T886" s="50"/>
      <c r="U886" s="50"/>
      <c r="V886" s="50"/>
      <c r="W886" s="50"/>
      <c r="X886" s="50"/>
    </row>
    <row r="887" spans="1:24" hidden="1" x14ac:dyDescent="0.3">
      <c r="A887" s="272">
        <v>1680</v>
      </c>
      <c r="B887" s="535">
        <v>42913</v>
      </c>
      <c r="C887" s="284" t="s">
        <v>592</v>
      </c>
      <c r="D887" s="273" t="s">
        <v>1247</v>
      </c>
      <c r="E887" s="286" t="s">
        <v>398</v>
      </c>
      <c r="F887" s="273" t="s">
        <v>790</v>
      </c>
      <c r="G887" s="288" t="s">
        <v>785</v>
      </c>
      <c r="H887" s="273" t="s">
        <v>824</v>
      </c>
      <c r="I887" s="290" t="s">
        <v>1084</v>
      </c>
      <c r="J887" s="274">
        <v>47</v>
      </c>
      <c r="K887" s="292">
        <v>1800</v>
      </c>
      <c r="L887" s="274">
        <v>84600</v>
      </c>
      <c r="M887" s="294">
        <v>0</v>
      </c>
      <c r="N887" s="275">
        <v>84600</v>
      </c>
      <c r="O887" s="288" t="s">
        <v>834</v>
      </c>
      <c r="P887" s="276" t="s">
        <v>760</v>
      </c>
      <c r="Q887" s="296" t="s">
        <v>1932</v>
      </c>
      <c r="R887" s="296" t="s">
        <v>1937</v>
      </c>
      <c r="S887" s="50"/>
      <c r="T887" s="50"/>
      <c r="U887" s="50"/>
      <c r="V887" s="50"/>
      <c r="W887" s="50"/>
      <c r="X887" s="50"/>
    </row>
    <row r="888" spans="1:24" hidden="1" x14ac:dyDescent="0.3">
      <c r="A888" s="272">
        <v>1056</v>
      </c>
      <c r="B888" s="535">
        <v>42803</v>
      </c>
      <c r="C888" s="284" t="s">
        <v>590</v>
      </c>
      <c r="D888" s="273" t="s">
        <v>1047</v>
      </c>
      <c r="E888" s="286" t="s">
        <v>522</v>
      </c>
      <c r="F888" s="273" t="s">
        <v>790</v>
      </c>
      <c r="G888" s="288" t="s">
        <v>785</v>
      </c>
      <c r="H888" s="273" t="s">
        <v>784</v>
      </c>
      <c r="I888" s="290" t="s">
        <v>1855</v>
      </c>
      <c r="J888" s="274">
        <v>11</v>
      </c>
      <c r="K888" s="292">
        <v>7560</v>
      </c>
      <c r="L888" s="274">
        <v>83160</v>
      </c>
      <c r="M888" s="294">
        <v>0.01</v>
      </c>
      <c r="N888" s="275">
        <v>82328.399999999994</v>
      </c>
      <c r="O888" s="288" t="s">
        <v>834</v>
      </c>
      <c r="P888" s="276" t="s">
        <v>760</v>
      </c>
      <c r="Q888" s="296" t="s">
        <v>1932</v>
      </c>
      <c r="R888" s="296" t="s">
        <v>1937</v>
      </c>
      <c r="S888" s="50"/>
      <c r="T888" s="50"/>
      <c r="U888" s="50"/>
      <c r="V888" s="50"/>
      <c r="W888" s="50"/>
      <c r="X888" s="50"/>
    </row>
    <row r="889" spans="1:24" hidden="1" x14ac:dyDescent="0.3">
      <c r="A889" s="272">
        <v>1006</v>
      </c>
      <c r="B889" s="535">
        <v>42797</v>
      </c>
      <c r="C889" s="284" t="s">
        <v>590</v>
      </c>
      <c r="D889" s="273" t="s">
        <v>1861</v>
      </c>
      <c r="E889" s="286" t="s">
        <v>405</v>
      </c>
      <c r="F889" s="273" t="s">
        <v>765</v>
      </c>
      <c r="G889" s="288" t="s">
        <v>785</v>
      </c>
      <c r="H889" s="273" t="s">
        <v>784</v>
      </c>
      <c r="I889" s="290" t="s">
        <v>1787</v>
      </c>
      <c r="J889" s="274">
        <v>14</v>
      </c>
      <c r="K889" s="292">
        <v>5760</v>
      </c>
      <c r="L889" s="274">
        <v>80640</v>
      </c>
      <c r="M889" s="294">
        <v>0.04</v>
      </c>
      <c r="N889" s="275">
        <v>77414.399999999994</v>
      </c>
      <c r="O889" s="288" t="s">
        <v>775</v>
      </c>
      <c r="P889" s="276" t="s">
        <v>767</v>
      </c>
      <c r="Q889" s="296" t="s">
        <v>1935</v>
      </c>
      <c r="R889" s="296" t="s">
        <v>1937</v>
      </c>
      <c r="S889" s="50"/>
      <c r="T889" s="50"/>
      <c r="U889" s="50"/>
      <c r="V889" s="50"/>
      <c r="W889" s="50"/>
      <c r="X889" s="50"/>
    </row>
    <row r="890" spans="1:24" hidden="1" x14ac:dyDescent="0.3">
      <c r="A890" s="272">
        <v>1613</v>
      </c>
      <c r="B890" s="535">
        <v>42901</v>
      </c>
      <c r="C890" s="284" t="s">
        <v>592</v>
      </c>
      <c r="D890" s="273" t="s">
        <v>1329</v>
      </c>
      <c r="E890" s="286" t="s">
        <v>405</v>
      </c>
      <c r="F890" s="273" t="s">
        <v>778</v>
      </c>
      <c r="G890" s="288" t="s">
        <v>785</v>
      </c>
      <c r="H890" s="273" t="s">
        <v>784</v>
      </c>
      <c r="I890" s="290" t="s">
        <v>1097</v>
      </c>
      <c r="J890" s="274">
        <v>20</v>
      </c>
      <c r="K890" s="292">
        <v>3960</v>
      </c>
      <c r="L890" s="274">
        <v>79200</v>
      </c>
      <c r="M890" s="294">
        <v>0</v>
      </c>
      <c r="N890" s="275">
        <v>79200</v>
      </c>
      <c r="O890" s="288" t="s">
        <v>761</v>
      </c>
      <c r="P890" s="276" t="s">
        <v>798</v>
      </c>
      <c r="Q890" s="296" t="s">
        <v>1932</v>
      </c>
      <c r="R890" s="296" t="s">
        <v>1933</v>
      </c>
      <c r="S890" s="50"/>
      <c r="T890" s="50"/>
      <c r="U890" s="50"/>
      <c r="V890" s="50"/>
      <c r="W890" s="50"/>
      <c r="X890" s="50"/>
    </row>
    <row r="891" spans="1:24" hidden="1" x14ac:dyDescent="0.3">
      <c r="A891" s="272">
        <v>1931</v>
      </c>
      <c r="B891" s="535">
        <v>42949</v>
      </c>
      <c r="C891" s="284" t="s">
        <v>594</v>
      </c>
      <c r="D891" s="273" t="s">
        <v>908</v>
      </c>
      <c r="E891" s="286" t="s">
        <v>522</v>
      </c>
      <c r="F891" s="273" t="s">
        <v>765</v>
      </c>
      <c r="G891" s="288" t="s">
        <v>785</v>
      </c>
      <c r="H891" s="273" t="s">
        <v>824</v>
      </c>
      <c r="I891" s="290" t="s">
        <v>883</v>
      </c>
      <c r="J891" s="274">
        <v>25</v>
      </c>
      <c r="K891" s="292">
        <v>3060</v>
      </c>
      <c r="L891" s="274">
        <v>76500</v>
      </c>
      <c r="M891" s="294">
        <v>0.04</v>
      </c>
      <c r="N891" s="275">
        <v>73440</v>
      </c>
      <c r="O891" s="288" t="s">
        <v>775</v>
      </c>
      <c r="P891" s="276" t="s">
        <v>760</v>
      </c>
      <c r="Q891" s="296" t="s">
        <v>1935</v>
      </c>
      <c r="R891" s="296" t="s">
        <v>1937</v>
      </c>
      <c r="S891" s="50"/>
      <c r="T891" s="50"/>
      <c r="U891" s="50"/>
      <c r="V891" s="50"/>
      <c r="W891" s="50"/>
      <c r="X891" s="50"/>
    </row>
    <row r="892" spans="1:24" hidden="1" x14ac:dyDescent="0.3">
      <c r="A892" s="272">
        <v>1659</v>
      </c>
      <c r="B892" s="535">
        <v>42910</v>
      </c>
      <c r="C892" s="284" t="s">
        <v>592</v>
      </c>
      <c r="D892" s="273" t="s">
        <v>1269</v>
      </c>
      <c r="E892" s="286" t="s">
        <v>395</v>
      </c>
      <c r="F892" s="273" t="s">
        <v>790</v>
      </c>
      <c r="G892" s="288" t="s">
        <v>785</v>
      </c>
      <c r="H892" s="273" t="s">
        <v>815</v>
      </c>
      <c r="I892" s="290" t="s">
        <v>1268</v>
      </c>
      <c r="J892" s="274">
        <v>13</v>
      </c>
      <c r="K892" s="292">
        <v>5820</v>
      </c>
      <c r="L892" s="274">
        <v>75660</v>
      </c>
      <c r="M892" s="294">
        <v>7.0000000000000007E-2</v>
      </c>
      <c r="N892" s="275">
        <v>70363.8</v>
      </c>
      <c r="O892" s="288" t="s">
        <v>782</v>
      </c>
      <c r="P892" s="276" t="s">
        <v>760</v>
      </c>
      <c r="Q892" s="296" t="s">
        <v>1932</v>
      </c>
      <c r="R892" s="296" t="s">
        <v>1937</v>
      </c>
      <c r="S892" s="50"/>
      <c r="T892" s="50"/>
      <c r="U892" s="50"/>
      <c r="V892" s="50"/>
      <c r="W892" s="50"/>
      <c r="X892" s="50"/>
    </row>
    <row r="893" spans="1:24" hidden="1" x14ac:dyDescent="0.3">
      <c r="A893" s="272">
        <v>1560</v>
      </c>
      <c r="B893" s="535">
        <v>42895</v>
      </c>
      <c r="C893" s="284" t="s">
        <v>592</v>
      </c>
      <c r="D893" s="273" t="s">
        <v>1128</v>
      </c>
      <c r="E893" s="286" t="s">
        <v>398</v>
      </c>
      <c r="F893" s="273" t="s">
        <v>790</v>
      </c>
      <c r="G893" s="288" t="s">
        <v>785</v>
      </c>
      <c r="H893" s="273" t="s">
        <v>824</v>
      </c>
      <c r="I893" s="290" t="s">
        <v>1258</v>
      </c>
      <c r="J893" s="274">
        <v>43</v>
      </c>
      <c r="K893" s="292">
        <v>1740</v>
      </c>
      <c r="L893" s="274">
        <v>74820</v>
      </c>
      <c r="M893" s="294">
        <v>0.01</v>
      </c>
      <c r="N893" s="275">
        <v>74071.8</v>
      </c>
      <c r="O893" s="288" t="s">
        <v>775</v>
      </c>
      <c r="P893" s="276" t="s">
        <v>798</v>
      </c>
      <c r="Q893" s="296" t="s">
        <v>1935</v>
      </c>
      <c r="R893" s="296" t="s">
        <v>1937</v>
      </c>
      <c r="S893" s="50"/>
      <c r="T893" s="50"/>
      <c r="U893" s="50"/>
      <c r="V893" s="50"/>
      <c r="W893" s="50"/>
      <c r="X893" s="50"/>
    </row>
    <row r="894" spans="1:24" hidden="1" x14ac:dyDescent="0.3">
      <c r="A894" s="272">
        <v>1482</v>
      </c>
      <c r="B894" s="535">
        <v>42882</v>
      </c>
      <c r="C894" s="284" t="s">
        <v>586</v>
      </c>
      <c r="D894" s="273" t="s">
        <v>1136</v>
      </c>
      <c r="E894" s="286" t="s">
        <v>522</v>
      </c>
      <c r="F894" s="273" t="s">
        <v>790</v>
      </c>
      <c r="G894" s="288" t="s">
        <v>785</v>
      </c>
      <c r="H894" s="273" t="s">
        <v>824</v>
      </c>
      <c r="I894" s="290" t="s">
        <v>1482</v>
      </c>
      <c r="J894" s="274">
        <v>31</v>
      </c>
      <c r="K894" s="292">
        <v>2400</v>
      </c>
      <c r="L894" s="274">
        <v>74400</v>
      </c>
      <c r="M894" s="294">
        <v>0.05</v>
      </c>
      <c r="N894" s="275">
        <v>70680</v>
      </c>
      <c r="O894" s="288" t="s">
        <v>775</v>
      </c>
      <c r="P894" s="276" t="s">
        <v>760</v>
      </c>
      <c r="Q894" s="296" t="s">
        <v>1935</v>
      </c>
      <c r="R894" s="296" t="s">
        <v>1937</v>
      </c>
      <c r="S894" s="50"/>
      <c r="T894" s="50"/>
      <c r="U894" s="50"/>
      <c r="V894" s="50"/>
      <c r="W894" s="50"/>
      <c r="X894" s="50"/>
    </row>
    <row r="895" spans="1:24" hidden="1" x14ac:dyDescent="0.3">
      <c r="A895" s="272">
        <v>1930</v>
      </c>
      <c r="B895" s="535">
        <v>42949</v>
      </c>
      <c r="C895" s="284" t="s">
        <v>594</v>
      </c>
      <c r="D895" s="273" t="s">
        <v>910</v>
      </c>
      <c r="E895" s="286" t="s">
        <v>405</v>
      </c>
      <c r="F895" s="273" t="s">
        <v>790</v>
      </c>
      <c r="G895" s="288" t="s">
        <v>785</v>
      </c>
      <c r="H895" s="273" t="s">
        <v>824</v>
      </c>
      <c r="I895" s="290" t="s">
        <v>909</v>
      </c>
      <c r="J895" s="274">
        <v>30</v>
      </c>
      <c r="K895" s="292">
        <v>2460</v>
      </c>
      <c r="L895" s="274">
        <v>73800</v>
      </c>
      <c r="M895" s="294">
        <v>0.09</v>
      </c>
      <c r="N895" s="275">
        <v>67158</v>
      </c>
      <c r="O895" s="288" t="s">
        <v>775</v>
      </c>
      <c r="P895" s="276" t="s">
        <v>841</v>
      </c>
      <c r="Q895" s="296" t="s">
        <v>1935</v>
      </c>
      <c r="R895" s="296" t="s">
        <v>1937</v>
      </c>
      <c r="S895" s="50"/>
      <c r="T895" s="50"/>
      <c r="U895" s="50"/>
      <c r="V895" s="50"/>
      <c r="W895" s="50"/>
      <c r="X895" s="50"/>
    </row>
    <row r="896" spans="1:24" hidden="1" x14ac:dyDescent="0.3">
      <c r="A896" s="272">
        <v>1373</v>
      </c>
      <c r="B896" s="535">
        <v>42862</v>
      </c>
      <c r="C896" s="284" t="s">
        <v>586</v>
      </c>
      <c r="D896" s="273" t="s">
        <v>1590</v>
      </c>
      <c r="E896" s="286" t="s">
        <v>395</v>
      </c>
      <c r="F896" s="273" t="s">
        <v>778</v>
      </c>
      <c r="G896" s="288" t="s">
        <v>785</v>
      </c>
      <c r="H896" s="273" t="s">
        <v>784</v>
      </c>
      <c r="I896" s="290" t="s">
        <v>1589</v>
      </c>
      <c r="J896" s="274">
        <v>11</v>
      </c>
      <c r="K896" s="292">
        <v>6660</v>
      </c>
      <c r="L896" s="274">
        <v>73260</v>
      </c>
      <c r="M896" s="294">
        <v>0.05</v>
      </c>
      <c r="N896" s="275">
        <v>69597</v>
      </c>
      <c r="O896" s="288" t="s">
        <v>775</v>
      </c>
      <c r="P896" s="276" t="s">
        <v>760</v>
      </c>
      <c r="Q896" s="296" t="s">
        <v>1935</v>
      </c>
      <c r="R896" s="296" t="s">
        <v>1933</v>
      </c>
      <c r="S896" s="50"/>
      <c r="T896" s="50"/>
      <c r="U896" s="50"/>
      <c r="V896" s="50"/>
      <c r="W896" s="50"/>
      <c r="X896" s="50"/>
    </row>
    <row r="897" spans="1:24" hidden="1" x14ac:dyDescent="0.3">
      <c r="A897" s="272">
        <v>1859</v>
      </c>
      <c r="B897" s="535">
        <v>42939</v>
      </c>
      <c r="C897" s="284" t="s">
        <v>593</v>
      </c>
      <c r="D897" s="273" t="s">
        <v>1013</v>
      </c>
      <c r="E897" s="286" t="s">
        <v>522</v>
      </c>
      <c r="F897" s="273" t="s">
        <v>778</v>
      </c>
      <c r="G897" s="288" t="s">
        <v>785</v>
      </c>
      <c r="H897" s="273" t="s">
        <v>824</v>
      </c>
      <c r="I897" s="290" t="s">
        <v>1012</v>
      </c>
      <c r="J897" s="274">
        <v>29</v>
      </c>
      <c r="K897" s="292">
        <v>2460</v>
      </c>
      <c r="L897" s="274">
        <v>71340</v>
      </c>
      <c r="M897" s="294">
        <v>0.08</v>
      </c>
      <c r="N897" s="275">
        <v>65632.800000000003</v>
      </c>
      <c r="O897" s="288" t="s">
        <v>775</v>
      </c>
      <c r="P897" s="276" t="s">
        <v>760</v>
      </c>
      <c r="Q897" s="296" t="s">
        <v>1935</v>
      </c>
      <c r="R897" s="296" t="s">
        <v>1933</v>
      </c>
      <c r="S897" s="50"/>
      <c r="T897" s="50"/>
      <c r="U897" s="50"/>
      <c r="V897" s="50"/>
      <c r="W897" s="50"/>
      <c r="X897" s="50"/>
    </row>
    <row r="898" spans="1:24" hidden="1" x14ac:dyDescent="0.3">
      <c r="A898" s="272">
        <v>1448</v>
      </c>
      <c r="B898" s="535">
        <v>42877</v>
      </c>
      <c r="C898" s="284" t="s">
        <v>586</v>
      </c>
      <c r="D898" s="273" t="s">
        <v>1513</v>
      </c>
      <c r="E898" s="286" t="s">
        <v>395</v>
      </c>
      <c r="F898" s="273" t="s">
        <v>765</v>
      </c>
      <c r="G898" s="288" t="s">
        <v>785</v>
      </c>
      <c r="H898" s="273" t="s">
        <v>824</v>
      </c>
      <c r="I898" s="290" t="s">
        <v>1512</v>
      </c>
      <c r="J898" s="274">
        <v>29</v>
      </c>
      <c r="K898" s="292">
        <v>2400</v>
      </c>
      <c r="L898" s="274">
        <v>69600</v>
      </c>
      <c r="M898" s="294">
        <v>0.04</v>
      </c>
      <c r="N898" s="275">
        <v>66816</v>
      </c>
      <c r="O898" s="288" t="s">
        <v>775</v>
      </c>
      <c r="P898" s="276" t="s">
        <v>798</v>
      </c>
      <c r="Q898" s="296" t="s">
        <v>1935</v>
      </c>
      <c r="R898" s="296" t="s">
        <v>1937</v>
      </c>
      <c r="S898" s="50"/>
      <c r="T898" s="50"/>
      <c r="U898" s="50"/>
      <c r="V898" s="50"/>
      <c r="W898" s="50"/>
      <c r="X898" s="50"/>
    </row>
    <row r="899" spans="1:24" hidden="1" x14ac:dyDescent="0.3">
      <c r="A899" s="272">
        <v>1681</v>
      </c>
      <c r="B899" s="535">
        <v>42913</v>
      </c>
      <c r="C899" s="284" t="s">
        <v>592</v>
      </c>
      <c r="D899" s="273" t="s">
        <v>1245</v>
      </c>
      <c r="E899" s="286" t="s">
        <v>405</v>
      </c>
      <c r="F899" s="273" t="s">
        <v>790</v>
      </c>
      <c r="G899" s="288" t="s">
        <v>785</v>
      </c>
      <c r="H899" s="273" t="s">
        <v>824</v>
      </c>
      <c r="I899" s="290" t="s">
        <v>1246</v>
      </c>
      <c r="J899" s="274">
        <v>21</v>
      </c>
      <c r="K899" s="292">
        <v>3240</v>
      </c>
      <c r="L899" s="274">
        <v>68040</v>
      </c>
      <c r="M899" s="294">
        <v>0.08</v>
      </c>
      <c r="N899" s="275">
        <v>62596.800000000003</v>
      </c>
      <c r="O899" s="288" t="s">
        <v>782</v>
      </c>
      <c r="P899" s="276" t="s">
        <v>760</v>
      </c>
      <c r="Q899" s="296" t="s">
        <v>1932</v>
      </c>
      <c r="R899" s="296" t="s">
        <v>1937</v>
      </c>
      <c r="S899" s="50"/>
      <c r="T899" s="50"/>
      <c r="U899" s="50"/>
      <c r="V899" s="50"/>
      <c r="W899" s="50"/>
      <c r="X899" s="50"/>
    </row>
    <row r="900" spans="1:24" hidden="1" x14ac:dyDescent="0.3">
      <c r="A900" s="272">
        <v>1478</v>
      </c>
      <c r="B900" s="535">
        <v>42881</v>
      </c>
      <c r="C900" s="284" t="s">
        <v>586</v>
      </c>
      <c r="D900" s="273" t="s">
        <v>1485</v>
      </c>
      <c r="E900" s="286" t="s">
        <v>405</v>
      </c>
      <c r="F900" s="273" t="s">
        <v>790</v>
      </c>
      <c r="G900" s="288" t="s">
        <v>785</v>
      </c>
      <c r="H900" s="273" t="s">
        <v>824</v>
      </c>
      <c r="I900" s="290" t="s">
        <v>1258</v>
      </c>
      <c r="J900" s="274">
        <v>39</v>
      </c>
      <c r="K900" s="292">
        <v>1740</v>
      </c>
      <c r="L900" s="274">
        <v>67860</v>
      </c>
      <c r="M900" s="294">
        <v>7.0000000000000007E-2</v>
      </c>
      <c r="N900" s="275">
        <v>63109.8</v>
      </c>
      <c r="O900" s="288" t="s">
        <v>775</v>
      </c>
      <c r="P900" s="276" t="s">
        <v>760</v>
      </c>
      <c r="Q900" s="296" t="s">
        <v>1935</v>
      </c>
      <c r="R900" s="296" t="s">
        <v>1937</v>
      </c>
      <c r="S900" s="50"/>
      <c r="T900" s="50"/>
      <c r="U900" s="50"/>
      <c r="V900" s="50"/>
      <c r="W900" s="50"/>
      <c r="X900" s="50"/>
    </row>
    <row r="901" spans="1:24" hidden="1" x14ac:dyDescent="0.3">
      <c r="A901" s="272">
        <v>1144</v>
      </c>
      <c r="B901" s="535">
        <v>42820</v>
      </c>
      <c r="C901" s="284" t="s">
        <v>590</v>
      </c>
      <c r="D901" s="273" t="s">
        <v>1059</v>
      </c>
      <c r="E901" s="286" t="s">
        <v>522</v>
      </c>
      <c r="F901" s="273" t="s">
        <v>790</v>
      </c>
      <c r="G901" s="288" t="s">
        <v>785</v>
      </c>
      <c r="H901" s="273" t="s">
        <v>815</v>
      </c>
      <c r="I901" s="290" t="s">
        <v>814</v>
      </c>
      <c r="J901" s="274">
        <v>4</v>
      </c>
      <c r="K901" s="292">
        <v>16260</v>
      </c>
      <c r="L901" s="274">
        <v>65040</v>
      </c>
      <c r="M901" s="294">
        <v>0.08</v>
      </c>
      <c r="N901" s="275">
        <v>59836.800000000003</v>
      </c>
      <c r="O901" s="288" t="s">
        <v>782</v>
      </c>
      <c r="P901" s="276" t="s">
        <v>827</v>
      </c>
      <c r="Q901" s="296" t="s">
        <v>1932</v>
      </c>
      <c r="R901" s="296" t="s">
        <v>1937</v>
      </c>
      <c r="S901" s="50"/>
      <c r="T901" s="50"/>
      <c r="U901" s="50"/>
      <c r="V901" s="50"/>
      <c r="W901" s="50"/>
      <c r="X901" s="50"/>
    </row>
    <row r="902" spans="1:24" hidden="1" x14ac:dyDescent="0.3">
      <c r="A902" s="272">
        <v>1548</v>
      </c>
      <c r="B902" s="535">
        <v>42892</v>
      </c>
      <c r="C902" s="284" t="s">
        <v>592</v>
      </c>
      <c r="D902" s="273" t="s">
        <v>1408</v>
      </c>
      <c r="E902" s="286" t="s">
        <v>398</v>
      </c>
      <c r="F902" s="273" t="s">
        <v>778</v>
      </c>
      <c r="G902" s="288" t="s">
        <v>785</v>
      </c>
      <c r="H902" s="273" t="s">
        <v>815</v>
      </c>
      <c r="I902" s="290" t="s">
        <v>1407</v>
      </c>
      <c r="J902" s="274">
        <v>45</v>
      </c>
      <c r="K902" s="292">
        <v>1440</v>
      </c>
      <c r="L902" s="274">
        <v>64800</v>
      </c>
      <c r="M902" s="294">
        <v>0.04</v>
      </c>
      <c r="N902" s="275">
        <v>62208</v>
      </c>
      <c r="O902" s="288" t="s">
        <v>834</v>
      </c>
      <c r="P902" s="276" t="s">
        <v>760</v>
      </c>
      <c r="Q902" s="296" t="s">
        <v>1932</v>
      </c>
      <c r="R902" s="296" t="s">
        <v>1933</v>
      </c>
      <c r="S902" s="50"/>
      <c r="T902" s="50"/>
      <c r="U902" s="50"/>
      <c r="V902" s="50"/>
      <c r="W902" s="50"/>
      <c r="X902" s="50"/>
    </row>
    <row r="903" spans="1:24" hidden="1" x14ac:dyDescent="0.3">
      <c r="A903" s="272">
        <v>1737</v>
      </c>
      <c r="B903" s="535">
        <v>42922</v>
      </c>
      <c r="C903" s="284" t="s">
        <v>593</v>
      </c>
      <c r="D903" s="273" t="s">
        <v>1179</v>
      </c>
      <c r="E903" s="286" t="s">
        <v>398</v>
      </c>
      <c r="F903" s="273" t="s">
        <v>790</v>
      </c>
      <c r="G903" s="288" t="s">
        <v>785</v>
      </c>
      <c r="H903" s="273" t="s">
        <v>824</v>
      </c>
      <c r="I903" s="290" t="s">
        <v>1178</v>
      </c>
      <c r="J903" s="274">
        <v>30</v>
      </c>
      <c r="K903" s="292">
        <v>2160</v>
      </c>
      <c r="L903" s="274">
        <v>64800</v>
      </c>
      <c r="M903" s="294">
        <v>0.08</v>
      </c>
      <c r="N903" s="275">
        <v>59616</v>
      </c>
      <c r="O903" s="288" t="s">
        <v>834</v>
      </c>
      <c r="P903" s="276" t="s">
        <v>841</v>
      </c>
      <c r="Q903" s="296" t="s">
        <v>1932</v>
      </c>
      <c r="R903" s="296" t="s">
        <v>1937</v>
      </c>
      <c r="S903" s="50"/>
      <c r="T903" s="50"/>
      <c r="U903" s="50"/>
      <c r="V903" s="50"/>
      <c r="W903" s="50"/>
      <c r="X903" s="50"/>
    </row>
    <row r="904" spans="1:24" hidden="1" x14ac:dyDescent="0.3">
      <c r="A904" s="272">
        <v>1103</v>
      </c>
      <c r="B904" s="535">
        <v>42812</v>
      </c>
      <c r="C904" s="284" t="s">
        <v>590</v>
      </c>
      <c r="D904" s="273" t="s">
        <v>1817</v>
      </c>
      <c r="E904" s="286" t="s">
        <v>522</v>
      </c>
      <c r="F904" s="273" t="s">
        <v>812</v>
      </c>
      <c r="G904" s="288" t="s">
        <v>785</v>
      </c>
      <c r="H904" s="273" t="s">
        <v>784</v>
      </c>
      <c r="I904" s="290" t="s">
        <v>1823</v>
      </c>
      <c r="J904" s="274">
        <v>5</v>
      </c>
      <c r="K904" s="292">
        <v>12360</v>
      </c>
      <c r="L904" s="274">
        <v>61800</v>
      </c>
      <c r="M904" s="294">
        <v>0.01</v>
      </c>
      <c r="N904" s="275">
        <v>61182</v>
      </c>
      <c r="O904" s="288" t="s">
        <v>775</v>
      </c>
      <c r="P904" s="276" t="s">
        <v>774</v>
      </c>
      <c r="Q904" s="296" t="s">
        <v>1935</v>
      </c>
      <c r="R904" s="296" t="s">
        <v>1933</v>
      </c>
      <c r="S904" s="50"/>
      <c r="T904" s="50"/>
      <c r="U904" s="50"/>
      <c r="V904" s="50"/>
      <c r="W904" s="50"/>
      <c r="X904" s="50"/>
    </row>
    <row r="905" spans="1:24" hidden="1" x14ac:dyDescent="0.3">
      <c r="A905" s="272">
        <v>1225</v>
      </c>
      <c r="B905" s="535">
        <v>42836</v>
      </c>
      <c r="C905" s="284" t="s">
        <v>591</v>
      </c>
      <c r="D905" s="273" t="s">
        <v>1649</v>
      </c>
      <c r="E905" s="286" t="s">
        <v>405</v>
      </c>
      <c r="F905" s="273" t="s">
        <v>778</v>
      </c>
      <c r="G905" s="288" t="s">
        <v>785</v>
      </c>
      <c r="H905" s="273" t="s">
        <v>784</v>
      </c>
      <c r="I905" s="290" t="s">
        <v>1720</v>
      </c>
      <c r="J905" s="274">
        <v>5</v>
      </c>
      <c r="K905" s="292">
        <v>12360</v>
      </c>
      <c r="L905" s="274">
        <v>61800</v>
      </c>
      <c r="M905" s="294">
        <v>0.09</v>
      </c>
      <c r="N905" s="275">
        <v>56238</v>
      </c>
      <c r="O905" s="288" t="s">
        <v>782</v>
      </c>
      <c r="P905" s="276" t="s">
        <v>760</v>
      </c>
      <c r="Q905" s="296" t="s">
        <v>1932</v>
      </c>
      <c r="R905" s="296" t="s">
        <v>1933</v>
      </c>
      <c r="S905" s="50"/>
      <c r="T905" s="50"/>
      <c r="U905" s="50"/>
      <c r="V905" s="50"/>
      <c r="W905" s="50"/>
      <c r="X905" s="50"/>
    </row>
    <row r="906" spans="1:24" hidden="1" x14ac:dyDescent="0.3">
      <c r="A906" s="272">
        <v>1678</v>
      </c>
      <c r="B906" s="535">
        <v>42913</v>
      </c>
      <c r="C906" s="284" t="s">
        <v>592</v>
      </c>
      <c r="D906" s="273" t="s">
        <v>1250</v>
      </c>
      <c r="E906" s="286" t="s">
        <v>395</v>
      </c>
      <c r="F906" s="273" t="s">
        <v>765</v>
      </c>
      <c r="G906" s="288" t="s">
        <v>785</v>
      </c>
      <c r="H906" s="273" t="s">
        <v>824</v>
      </c>
      <c r="I906" s="290" t="s">
        <v>1084</v>
      </c>
      <c r="J906" s="274">
        <v>34</v>
      </c>
      <c r="K906" s="292">
        <v>1800</v>
      </c>
      <c r="L906" s="274">
        <v>61200</v>
      </c>
      <c r="M906" s="294">
        <v>0.04</v>
      </c>
      <c r="N906" s="275">
        <v>58752</v>
      </c>
      <c r="O906" s="288" t="s">
        <v>834</v>
      </c>
      <c r="P906" s="276" t="s">
        <v>760</v>
      </c>
      <c r="Q906" s="296" t="s">
        <v>1932</v>
      </c>
      <c r="R906" s="296" t="s">
        <v>1937</v>
      </c>
      <c r="S906" s="50"/>
      <c r="T906" s="50"/>
      <c r="U906" s="50"/>
      <c r="V906" s="50"/>
      <c r="W906" s="50"/>
      <c r="X906" s="50"/>
    </row>
    <row r="907" spans="1:24" hidden="1" x14ac:dyDescent="0.3">
      <c r="A907" s="272">
        <v>1249</v>
      </c>
      <c r="B907" s="535">
        <v>42839</v>
      </c>
      <c r="C907" s="284" t="s">
        <v>591</v>
      </c>
      <c r="D907" s="273" t="s">
        <v>1699</v>
      </c>
      <c r="E907" s="286" t="s">
        <v>405</v>
      </c>
      <c r="F907" s="273" t="s">
        <v>765</v>
      </c>
      <c r="G907" s="288" t="s">
        <v>785</v>
      </c>
      <c r="H907" s="273" t="s">
        <v>784</v>
      </c>
      <c r="I907" s="290" t="s">
        <v>1115</v>
      </c>
      <c r="J907" s="274">
        <v>18</v>
      </c>
      <c r="K907" s="292">
        <v>3360</v>
      </c>
      <c r="L907" s="274">
        <v>60480</v>
      </c>
      <c r="M907" s="294">
        <v>0.06</v>
      </c>
      <c r="N907" s="275">
        <v>56851.199999999997</v>
      </c>
      <c r="O907" s="288" t="s">
        <v>834</v>
      </c>
      <c r="P907" s="276" t="s">
        <v>798</v>
      </c>
      <c r="Q907" s="296" t="s">
        <v>1932</v>
      </c>
      <c r="R907" s="296" t="s">
        <v>1937</v>
      </c>
      <c r="S907" s="50"/>
      <c r="T907" s="50"/>
      <c r="U907" s="50"/>
      <c r="V907" s="50"/>
      <c r="W907" s="50"/>
      <c r="X907" s="50"/>
    </row>
    <row r="908" spans="1:24" hidden="1" x14ac:dyDescent="0.3">
      <c r="A908" s="272">
        <v>1380</v>
      </c>
      <c r="B908" s="535">
        <v>42864</v>
      </c>
      <c r="C908" s="284" t="s">
        <v>586</v>
      </c>
      <c r="D908" s="273" t="s">
        <v>794</v>
      </c>
      <c r="E908" s="286" t="s">
        <v>395</v>
      </c>
      <c r="F908" s="273" t="s">
        <v>790</v>
      </c>
      <c r="G908" s="288" t="s">
        <v>785</v>
      </c>
      <c r="H908" s="273" t="s">
        <v>784</v>
      </c>
      <c r="I908" s="290" t="s">
        <v>1583</v>
      </c>
      <c r="J908" s="274">
        <v>8</v>
      </c>
      <c r="K908" s="292">
        <v>7560</v>
      </c>
      <c r="L908" s="274">
        <v>60480</v>
      </c>
      <c r="M908" s="294">
        <v>0.04</v>
      </c>
      <c r="N908" s="275">
        <v>58060.800000000003</v>
      </c>
      <c r="O908" s="288" t="s">
        <v>788</v>
      </c>
      <c r="P908" s="276" t="s">
        <v>760</v>
      </c>
      <c r="Q908" s="296" t="s">
        <v>1936</v>
      </c>
      <c r="R908" s="296" t="s">
        <v>1937</v>
      </c>
      <c r="S908" s="50"/>
      <c r="T908" s="50"/>
      <c r="U908" s="50"/>
      <c r="V908" s="50"/>
      <c r="W908" s="50"/>
      <c r="X908" s="50"/>
    </row>
    <row r="909" spans="1:24" hidden="1" x14ac:dyDescent="0.3">
      <c r="A909" s="272">
        <v>1231</v>
      </c>
      <c r="B909" s="535">
        <v>42836</v>
      </c>
      <c r="C909" s="284" t="s">
        <v>591</v>
      </c>
      <c r="D909" s="273" t="s">
        <v>1714</v>
      </c>
      <c r="E909" s="286" t="s">
        <v>522</v>
      </c>
      <c r="F909" s="273" t="s">
        <v>812</v>
      </c>
      <c r="G909" s="288" t="s">
        <v>785</v>
      </c>
      <c r="H909" s="273" t="s">
        <v>824</v>
      </c>
      <c r="I909" s="290" t="s">
        <v>868</v>
      </c>
      <c r="J909" s="274">
        <v>30</v>
      </c>
      <c r="K909" s="292">
        <v>1980</v>
      </c>
      <c r="L909" s="274">
        <v>59400</v>
      </c>
      <c r="M909" s="294">
        <v>0.02</v>
      </c>
      <c r="N909" s="275">
        <v>58212</v>
      </c>
      <c r="O909" s="288" t="s">
        <v>775</v>
      </c>
      <c r="P909" s="276" t="s">
        <v>774</v>
      </c>
      <c r="Q909" s="296" t="s">
        <v>1935</v>
      </c>
      <c r="R909" s="296" t="s">
        <v>1933</v>
      </c>
      <c r="S909" s="50"/>
      <c r="T909" s="50"/>
      <c r="U909" s="50"/>
      <c r="V909" s="50"/>
      <c r="W909" s="50"/>
      <c r="X909" s="50"/>
    </row>
    <row r="910" spans="1:24" hidden="1" x14ac:dyDescent="0.3">
      <c r="A910" s="272">
        <v>1609</v>
      </c>
      <c r="B910" s="535">
        <v>42901</v>
      </c>
      <c r="C910" s="284" t="s">
        <v>592</v>
      </c>
      <c r="D910" s="273" t="s">
        <v>1332</v>
      </c>
      <c r="E910" s="286" t="s">
        <v>398</v>
      </c>
      <c r="F910" s="273" t="s">
        <v>778</v>
      </c>
      <c r="G910" s="288" t="s">
        <v>785</v>
      </c>
      <c r="H910" s="273" t="s">
        <v>784</v>
      </c>
      <c r="I910" s="290" t="s">
        <v>1333</v>
      </c>
      <c r="J910" s="274">
        <v>15</v>
      </c>
      <c r="K910" s="292">
        <v>3960</v>
      </c>
      <c r="L910" s="274">
        <v>59400</v>
      </c>
      <c r="M910" s="294">
        <v>0.06</v>
      </c>
      <c r="N910" s="275">
        <v>55836</v>
      </c>
      <c r="O910" s="288" t="s">
        <v>782</v>
      </c>
      <c r="P910" s="276" t="s">
        <v>760</v>
      </c>
      <c r="Q910" s="296" t="s">
        <v>1932</v>
      </c>
      <c r="R910" s="296" t="s">
        <v>1933</v>
      </c>
      <c r="S910" s="50"/>
      <c r="T910" s="50"/>
      <c r="U910" s="50"/>
      <c r="V910" s="50"/>
      <c r="W910" s="50"/>
      <c r="X910" s="50"/>
    </row>
    <row r="911" spans="1:24" hidden="1" x14ac:dyDescent="0.3">
      <c r="A911" s="272">
        <v>1765</v>
      </c>
      <c r="B911" s="535">
        <v>42925</v>
      </c>
      <c r="C911" s="284" t="s">
        <v>593</v>
      </c>
      <c r="D911" s="273" t="s">
        <v>1148</v>
      </c>
      <c r="E911" s="286" t="s">
        <v>522</v>
      </c>
      <c r="F911" s="273" t="s">
        <v>778</v>
      </c>
      <c r="G911" s="288" t="s">
        <v>785</v>
      </c>
      <c r="H911" s="273" t="s">
        <v>824</v>
      </c>
      <c r="I911" s="290" t="s">
        <v>1147</v>
      </c>
      <c r="J911" s="274">
        <v>27</v>
      </c>
      <c r="K911" s="292">
        <v>2160</v>
      </c>
      <c r="L911" s="274">
        <v>58320</v>
      </c>
      <c r="M911" s="294">
        <v>7.0000000000000007E-2</v>
      </c>
      <c r="N911" s="275">
        <v>54237.599999999999</v>
      </c>
      <c r="O911" s="288" t="s">
        <v>775</v>
      </c>
      <c r="P911" s="276" t="s">
        <v>760</v>
      </c>
      <c r="Q911" s="296" t="s">
        <v>1935</v>
      </c>
      <c r="R911" s="296" t="s">
        <v>1933</v>
      </c>
      <c r="S911" s="50"/>
      <c r="T911" s="50"/>
      <c r="U911" s="50"/>
      <c r="V911" s="50"/>
      <c r="W911" s="50"/>
      <c r="X911" s="50"/>
    </row>
    <row r="912" spans="1:24" hidden="1" x14ac:dyDescent="0.3">
      <c r="A912" s="272">
        <v>1923</v>
      </c>
      <c r="B912" s="535">
        <v>42948</v>
      </c>
      <c r="C912" s="284" t="s">
        <v>594</v>
      </c>
      <c r="D912" s="273" t="s">
        <v>918</v>
      </c>
      <c r="E912" s="286" t="s">
        <v>395</v>
      </c>
      <c r="F912" s="273" t="s">
        <v>790</v>
      </c>
      <c r="G912" s="288" t="s">
        <v>785</v>
      </c>
      <c r="H912" s="273" t="s">
        <v>824</v>
      </c>
      <c r="I912" s="290" t="s">
        <v>883</v>
      </c>
      <c r="J912" s="274">
        <v>19</v>
      </c>
      <c r="K912" s="292">
        <v>3060</v>
      </c>
      <c r="L912" s="274">
        <v>58140</v>
      </c>
      <c r="M912" s="294">
        <v>0.03</v>
      </c>
      <c r="N912" s="275">
        <v>56395.8</v>
      </c>
      <c r="O912" s="288" t="s">
        <v>788</v>
      </c>
      <c r="P912" s="276" t="s">
        <v>760</v>
      </c>
      <c r="Q912" s="296" t="s">
        <v>1936</v>
      </c>
      <c r="R912" s="296" t="s">
        <v>1937</v>
      </c>
      <c r="S912" s="50"/>
      <c r="T912" s="50"/>
      <c r="U912" s="50"/>
      <c r="V912" s="50"/>
      <c r="W912" s="50"/>
      <c r="X912" s="50"/>
    </row>
    <row r="913" spans="1:24" hidden="1" x14ac:dyDescent="0.3">
      <c r="A913" s="272">
        <v>1445</v>
      </c>
      <c r="B913" s="535">
        <v>42876</v>
      </c>
      <c r="C913" s="284" t="s">
        <v>586</v>
      </c>
      <c r="D913" s="273" t="s">
        <v>1515</v>
      </c>
      <c r="E913" s="286" t="s">
        <v>522</v>
      </c>
      <c r="F913" s="273" t="s">
        <v>790</v>
      </c>
      <c r="G913" s="288" t="s">
        <v>785</v>
      </c>
      <c r="H913" s="273" t="s">
        <v>824</v>
      </c>
      <c r="I913" s="290" t="s">
        <v>1516</v>
      </c>
      <c r="J913" s="274">
        <v>22</v>
      </c>
      <c r="K913" s="292">
        <v>2640</v>
      </c>
      <c r="L913" s="274">
        <v>58080</v>
      </c>
      <c r="M913" s="294">
        <v>0.05</v>
      </c>
      <c r="N913" s="275">
        <v>55176</v>
      </c>
      <c r="O913" s="288" t="s">
        <v>782</v>
      </c>
      <c r="P913" s="276" t="s">
        <v>760</v>
      </c>
      <c r="Q913" s="296" t="s">
        <v>1932</v>
      </c>
      <c r="R913" s="296" t="s">
        <v>1937</v>
      </c>
      <c r="S913" s="50"/>
      <c r="T913" s="50"/>
      <c r="U913" s="50"/>
      <c r="V913" s="50"/>
      <c r="W913" s="50"/>
      <c r="X913" s="50"/>
    </row>
    <row r="914" spans="1:24" hidden="1" x14ac:dyDescent="0.3">
      <c r="A914" s="272">
        <v>1980</v>
      </c>
      <c r="B914" s="535">
        <v>42958</v>
      </c>
      <c r="C914" s="284" t="s">
        <v>594</v>
      </c>
      <c r="D914" s="273" t="s">
        <v>822</v>
      </c>
      <c r="E914" s="286" t="s">
        <v>395</v>
      </c>
      <c r="F914" s="273" t="s">
        <v>765</v>
      </c>
      <c r="G914" s="288" t="s">
        <v>785</v>
      </c>
      <c r="H914" s="273" t="s">
        <v>784</v>
      </c>
      <c r="I914" s="290" t="s">
        <v>821</v>
      </c>
      <c r="J914" s="274">
        <v>46</v>
      </c>
      <c r="K914" s="292">
        <v>1260</v>
      </c>
      <c r="L914" s="274">
        <v>57960</v>
      </c>
      <c r="M914" s="294">
        <v>0.1</v>
      </c>
      <c r="N914" s="275">
        <v>52164</v>
      </c>
      <c r="O914" s="288" t="s">
        <v>775</v>
      </c>
      <c r="P914" s="276" t="s">
        <v>760</v>
      </c>
      <c r="Q914" s="296" t="s">
        <v>1935</v>
      </c>
      <c r="R914" s="296" t="s">
        <v>1937</v>
      </c>
      <c r="S914" s="50"/>
      <c r="T914" s="50"/>
      <c r="U914" s="50"/>
      <c r="V914" s="50"/>
      <c r="W914" s="50"/>
      <c r="X914" s="50"/>
    </row>
    <row r="915" spans="1:24" hidden="1" x14ac:dyDescent="0.3">
      <c r="A915" s="272">
        <v>1811</v>
      </c>
      <c r="B915" s="535">
        <v>42930</v>
      </c>
      <c r="C915" s="284" t="s">
        <v>593</v>
      </c>
      <c r="D915" s="273" t="s">
        <v>1085</v>
      </c>
      <c r="E915" s="286" t="s">
        <v>398</v>
      </c>
      <c r="F915" s="273" t="s">
        <v>812</v>
      </c>
      <c r="G915" s="288" t="s">
        <v>785</v>
      </c>
      <c r="H915" s="273" t="s">
        <v>824</v>
      </c>
      <c r="I915" s="290" t="s">
        <v>1084</v>
      </c>
      <c r="J915" s="274">
        <v>32</v>
      </c>
      <c r="K915" s="292">
        <v>1800</v>
      </c>
      <c r="L915" s="274">
        <v>57600</v>
      </c>
      <c r="M915" s="294">
        <v>0.1</v>
      </c>
      <c r="N915" s="275">
        <v>51840</v>
      </c>
      <c r="O915" s="288" t="s">
        <v>834</v>
      </c>
      <c r="P915" s="276" t="s">
        <v>760</v>
      </c>
      <c r="Q915" s="296" t="s">
        <v>1932</v>
      </c>
      <c r="R915" s="296" t="s">
        <v>1933</v>
      </c>
      <c r="S915" s="50"/>
      <c r="T915" s="50"/>
      <c r="U915" s="50"/>
      <c r="V915" s="50"/>
      <c r="W915" s="50"/>
      <c r="X915" s="50"/>
    </row>
    <row r="916" spans="1:24" hidden="1" x14ac:dyDescent="0.3">
      <c r="A916" s="272">
        <v>1652</v>
      </c>
      <c r="B916" s="535">
        <v>42909</v>
      </c>
      <c r="C916" s="284" t="s">
        <v>592</v>
      </c>
      <c r="D916" s="273" t="s">
        <v>1280</v>
      </c>
      <c r="E916" s="286" t="s">
        <v>395</v>
      </c>
      <c r="F916" s="273" t="s">
        <v>765</v>
      </c>
      <c r="G916" s="288" t="s">
        <v>785</v>
      </c>
      <c r="H916" s="273" t="s">
        <v>784</v>
      </c>
      <c r="I916" s="290" t="s">
        <v>1222</v>
      </c>
      <c r="J916" s="274">
        <v>11</v>
      </c>
      <c r="K916" s="292">
        <v>5160</v>
      </c>
      <c r="L916" s="274">
        <v>56760</v>
      </c>
      <c r="M916" s="294">
        <v>0</v>
      </c>
      <c r="N916" s="275">
        <v>56760</v>
      </c>
      <c r="O916" s="288" t="s">
        <v>775</v>
      </c>
      <c r="P916" s="276" t="s">
        <v>760</v>
      </c>
      <c r="Q916" s="296" t="s">
        <v>1935</v>
      </c>
      <c r="R916" s="296" t="s">
        <v>1937</v>
      </c>
      <c r="S916" s="50"/>
      <c r="T916" s="50"/>
      <c r="U916" s="50"/>
      <c r="V916" s="50"/>
      <c r="W916" s="50"/>
      <c r="X916" s="50"/>
    </row>
    <row r="917" spans="1:24" hidden="1" x14ac:dyDescent="0.3">
      <c r="A917" s="272">
        <v>1915</v>
      </c>
      <c r="B917" s="535">
        <v>42947</v>
      </c>
      <c r="C917" s="284" t="s">
        <v>593</v>
      </c>
      <c r="D917" s="273" t="s">
        <v>932</v>
      </c>
      <c r="E917" s="286" t="s">
        <v>405</v>
      </c>
      <c r="F917" s="273" t="s">
        <v>765</v>
      </c>
      <c r="G917" s="288" t="s">
        <v>785</v>
      </c>
      <c r="H917" s="273" t="s">
        <v>784</v>
      </c>
      <c r="I917" s="290" t="s">
        <v>931</v>
      </c>
      <c r="J917" s="274">
        <v>8</v>
      </c>
      <c r="K917" s="292">
        <v>6960</v>
      </c>
      <c r="L917" s="274">
        <v>55680</v>
      </c>
      <c r="M917" s="294">
        <v>0.1</v>
      </c>
      <c r="N917" s="275">
        <v>50112</v>
      </c>
      <c r="O917" s="288" t="s">
        <v>834</v>
      </c>
      <c r="P917" s="276" t="s">
        <v>760</v>
      </c>
      <c r="Q917" s="296" t="s">
        <v>1932</v>
      </c>
      <c r="R917" s="296" t="s">
        <v>1937</v>
      </c>
      <c r="S917" s="50"/>
      <c r="T917" s="50"/>
      <c r="U917" s="50"/>
      <c r="V917" s="50"/>
      <c r="W917" s="50"/>
      <c r="X917" s="50"/>
    </row>
    <row r="918" spans="1:24" hidden="1" x14ac:dyDescent="0.3">
      <c r="A918" s="272">
        <v>1358</v>
      </c>
      <c r="B918" s="535">
        <v>42859</v>
      </c>
      <c r="C918" s="284" t="s">
        <v>586</v>
      </c>
      <c r="D918" s="273" t="s">
        <v>1601</v>
      </c>
      <c r="E918" s="286" t="s">
        <v>522</v>
      </c>
      <c r="F918" s="273" t="s">
        <v>778</v>
      </c>
      <c r="G918" s="288" t="s">
        <v>785</v>
      </c>
      <c r="H918" s="273" t="s">
        <v>824</v>
      </c>
      <c r="I918" s="290" t="s">
        <v>1600</v>
      </c>
      <c r="J918" s="274">
        <v>40</v>
      </c>
      <c r="K918" s="292">
        <v>1380</v>
      </c>
      <c r="L918" s="274">
        <v>55200</v>
      </c>
      <c r="M918" s="294">
        <v>0.02</v>
      </c>
      <c r="N918" s="275">
        <v>54096</v>
      </c>
      <c r="O918" s="288" t="s">
        <v>788</v>
      </c>
      <c r="P918" s="276" t="s">
        <v>767</v>
      </c>
      <c r="Q918" s="296" t="s">
        <v>1936</v>
      </c>
      <c r="R918" s="296" t="s">
        <v>1933</v>
      </c>
      <c r="S918" s="50"/>
      <c r="T918" s="50"/>
      <c r="U918" s="50"/>
      <c r="V918" s="50"/>
      <c r="W918" s="50"/>
      <c r="X918" s="50"/>
    </row>
    <row r="919" spans="1:24" hidden="1" x14ac:dyDescent="0.3">
      <c r="A919" s="272">
        <v>1116</v>
      </c>
      <c r="B919" s="535">
        <v>42814</v>
      </c>
      <c r="C919" s="284" t="s">
        <v>590</v>
      </c>
      <c r="D919" s="273" t="s">
        <v>1345</v>
      </c>
      <c r="E919" s="286" t="s">
        <v>405</v>
      </c>
      <c r="F919" s="273" t="s">
        <v>778</v>
      </c>
      <c r="G919" s="288" t="s">
        <v>785</v>
      </c>
      <c r="H919" s="273" t="s">
        <v>815</v>
      </c>
      <c r="I919" s="290" t="s">
        <v>1407</v>
      </c>
      <c r="J919" s="274">
        <v>38</v>
      </c>
      <c r="K919" s="292">
        <v>1440</v>
      </c>
      <c r="L919" s="274">
        <v>54720</v>
      </c>
      <c r="M919" s="294">
        <v>0.03</v>
      </c>
      <c r="N919" s="275">
        <v>53078.400000000001</v>
      </c>
      <c r="O919" s="288" t="s">
        <v>782</v>
      </c>
      <c r="P919" s="276" t="s">
        <v>774</v>
      </c>
      <c r="Q919" s="296" t="s">
        <v>1932</v>
      </c>
      <c r="R919" s="296" t="s">
        <v>1933</v>
      </c>
      <c r="S919" s="50"/>
      <c r="T919" s="50"/>
      <c r="U919" s="50"/>
      <c r="V919" s="50"/>
      <c r="W919" s="50"/>
      <c r="X919" s="50"/>
    </row>
    <row r="920" spans="1:24" hidden="1" x14ac:dyDescent="0.3">
      <c r="A920" s="272">
        <v>1322</v>
      </c>
      <c r="B920" s="535">
        <v>42852</v>
      </c>
      <c r="C920" s="284" t="s">
        <v>591</v>
      </c>
      <c r="D920" s="273" t="s">
        <v>1638</v>
      </c>
      <c r="E920" s="286" t="s">
        <v>395</v>
      </c>
      <c r="F920" s="273" t="s">
        <v>812</v>
      </c>
      <c r="G920" s="288" t="s">
        <v>785</v>
      </c>
      <c r="H920" s="273" t="s">
        <v>824</v>
      </c>
      <c r="I920" s="290" t="s">
        <v>1637</v>
      </c>
      <c r="J920" s="274">
        <v>43</v>
      </c>
      <c r="K920" s="292">
        <v>1260</v>
      </c>
      <c r="L920" s="274">
        <v>54180</v>
      </c>
      <c r="M920" s="294">
        <v>0.08</v>
      </c>
      <c r="N920" s="275">
        <v>49845.599999999999</v>
      </c>
      <c r="O920" s="288" t="s">
        <v>834</v>
      </c>
      <c r="P920" s="276" t="s">
        <v>760</v>
      </c>
      <c r="Q920" s="296" t="s">
        <v>1932</v>
      </c>
      <c r="R920" s="296" t="s">
        <v>1933</v>
      </c>
      <c r="S920" s="50"/>
      <c r="T920" s="50"/>
      <c r="U920" s="50"/>
      <c r="V920" s="50"/>
      <c r="W920" s="50"/>
      <c r="X920" s="50"/>
    </row>
    <row r="921" spans="1:24" hidden="1" x14ac:dyDescent="0.3">
      <c r="A921" s="272">
        <v>1640</v>
      </c>
      <c r="B921" s="535">
        <v>42907</v>
      </c>
      <c r="C921" s="284" t="s">
        <v>592</v>
      </c>
      <c r="D921" s="273" t="s">
        <v>1295</v>
      </c>
      <c r="E921" s="286" t="s">
        <v>395</v>
      </c>
      <c r="F921" s="273" t="s">
        <v>778</v>
      </c>
      <c r="G921" s="288" t="s">
        <v>785</v>
      </c>
      <c r="H921" s="273" t="s">
        <v>784</v>
      </c>
      <c r="I921" s="290" t="s">
        <v>1255</v>
      </c>
      <c r="J921" s="274">
        <v>7</v>
      </c>
      <c r="K921" s="292">
        <v>7560</v>
      </c>
      <c r="L921" s="274">
        <v>52920</v>
      </c>
      <c r="M921" s="294">
        <v>0.01</v>
      </c>
      <c r="N921" s="275">
        <v>52390.8</v>
      </c>
      <c r="O921" s="288" t="s">
        <v>834</v>
      </c>
      <c r="P921" s="276" t="s">
        <v>760</v>
      </c>
      <c r="Q921" s="296" t="s">
        <v>1932</v>
      </c>
      <c r="R921" s="296" t="s">
        <v>1933</v>
      </c>
      <c r="S921" s="50"/>
      <c r="T921" s="50"/>
      <c r="U921" s="50"/>
      <c r="V921" s="50"/>
      <c r="W921" s="50"/>
      <c r="X921" s="50"/>
    </row>
    <row r="922" spans="1:24" hidden="1" x14ac:dyDescent="0.3">
      <c r="A922" s="272">
        <v>1491</v>
      </c>
      <c r="B922" s="535">
        <v>42883</v>
      </c>
      <c r="C922" s="284" t="s">
        <v>586</v>
      </c>
      <c r="D922" s="273" t="s">
        <v>1473</v>
      </c>
      <c r="E922" s="286" t="s">
        <v>405</v>
      </c>
      <c r="F922" s="273" t="s">
        <v>812</v>
      </c>
      <c r="G922" s="288" t="s">
        <v>785</v>
      </c>
      <c r="H922" s="273" t="s">
        <v>824</v>
      </c>
      <c r="I922" s="290" t="s">
        <v>1474</v>
      </c>
      <c r="J922" s="274">
        <v>30</v>
      </c>
      <c r="K922" s="292">
        <v>1740</v>
      </c>
      <c r="L922" s="274">
        <v>52200</v>
      </c>
      <c r="M922" s="294">
        <v>0.06</v>
      </c>
      <c r="N922" s="275">
        <v>49068</v>
      </c>
      <c r="O922" s="288" t="s">
        <v>775</v>
      </c>
      <c r="P922" s="276" t="s">
        <v>760</v>
      </c>
      <c r="Q922" s="296" t="s">
        <v>1935</v>
      </c>
      <c r="R922" s="296" t="s">
        <v>1933</v>
      </c>
      <c r="S922" s="50"/>
      <c r="T922" s="50"/>
      <c r="U922" s="50"/>
      <c r="V922" s="50"/>
      <c r="W922" s="50"/>
      <c r="X922" s="50"/>
    </row>
    <row r="923" spans="1:24" hidden="1" x14ac:dyDescent="0.3">
      <c r="A923" s="272">
        <v>1925</v>
      </c>
      <c r="B923" s="535">
        <v>42949</v>
      </c>
      <c r="C923" s="284" t="s">
        <v>594</v>
      </c>
      <c r="D923" s="273" t="s">
        <v>916</v>
      </c>
      <c r="E923" s="286" t="s">
        <v>522</v>
      </c>
      <c r="F923" s="273" t="s">
        <v>765</v>
      </c>
      <c r="G923" s="288" t="s">
        <v>785</v>
      </c>
      <c r="H923" s="273" t="s">
        <v>824</v>
      </c>
      <c r="I923" s="290" t="s">
        <v>915</v>
      </c>
      <c r="J923" s="274">
        <v>32</v>
      </c>
      <c r="K923" s="292">
        <v>1620</v>
      </c>
      <c r="L923" s="274">
        <v>51840</v>
      </c>
      <c r="M923" s="294">
        <v>0.1</v>
      </c>
      <c r="N923" s="275">
        <v>46656</v>
      </c>
      <c r="O923" s="288" t="s">
        <v>761</v>
      </c>
      <c r="P923" s="276" t="s">
        <v>760</v>
      </c>
      <c r="Q923" s="296" t="s">
        <v>1932</v>
      </c>
      <c r="R923" s="296" t="s">
        <v>1937</v>
      </c>
      <c r="S923" s="50"/>
      <c r="T923" s="50"/>
      <c r="U923" s="50"/>
      <c r="V923" s="50"/>
      <c r="W923" s="50"/>
      <c r="X923" s="50"/>
    </row>
    <row r="924" spans="1:24" hidden="1" x14ac:dyDescent="0.3">
      <c r="A924" s="272">
        <v>1979</v>
      </c>
      <c r="B924" s="535">
        <v>42958</v>
      </c>
      <c r="C924" s="284" t="s">
        <v>594</v>
      </c>
      <c r="D924" s="273" t="s">
        <v>822</v>
      </c>
      <c r="E924" s="286" t="s">
        <v>395</v>
      </c>
      <c r="F924" s="273" t="s">
        <v>765</v>
      </c>
      <c r="G924" s="288" t="s">
        <v>785</v>
      </c>
      <c r="H924" s="273" t="s">
        <v>824</v>
      </c>
      <c r="I924" s="290" t="s">
        <v>823</v>
      </c>
      <c r="J924" s="274">
        <v>41</v>
      </c>
      <c r="K924" s="292">
        <v>1260</v>
      </c>
      <c r="L924" s="274">
        <v>51660</v>
      </c>
      <c r="M924" s="294">
        <v>0.01</v>
      </c>
      <c r="N924" s="275">
        <v>51143.4</v>
      </c>
      <c r="O924" s="288" t="s">
        <v>775</v>
      </c>
      <c r="P924" s="276" t="s">
        <v>798</v>
      </c>
      <c r="Q924" s="296" t="s">
        <v>1935</v>
      </c>
      <c r="R924" s="296" t="s">
        <v>1937</v>
      </c>
      <c r="S924" s="50"/>
      <c r="T924" s="50"/>
      <c r="U924" s="50"/>
      <c r="V924" s="50"/>
      <c r="W924" s="50"/>
      <c r="X924" s="50"/>
    </row>
    <row r="925" spans="1:24" hidden="1" x14ac:dyDescent="0.3">
      <c r="A925" s="272">
        <v>1458</v>
      </c>
      <c r="B925" s="535">
        <v>42878</v>
      </c>
      <c r="C925" s="284" t="s">
        <v>586</v>
      </c>
      <c r="D925" s="273" t="s">
        <v>1061</v>
      </c>
      <c r="E925" s="286" t="s">
        <v>398</v>
      </c>
      <c r="F925" s="273" t="s">
        <v>790</v>
      </c>
      <c r="G925" s="288" t="s">
        <v>785</v>
      </c>
      <c r="H925" s="273" t="s">
        <v>784</v>
      </c>
      <c r="I925" s="290" t="s">
        <v>1503</v>
      </c>
      <c r="J925" s="274">
        <v>13</v>
      </c>
      <c r="K925" s="292">
        <v>3960</v>
      </c>
      <c r="L925" s="274">
        <v>51480</v>
      </c>
      <c r="M925" s="294">
        <v>0.04</v>
      </c>
      <c r="N925" s="275">
        <v>49420.800000000003</v>
      </c>
      <c r="O925" s="288" t="s">
        <v>782</v>
      </c>
      <c r="P925" s="276" t="s">
        <v>767</v>
      </c>
      <c r="Q925" s="296" t="s">
        <v>1932</v>
      </c>
      <c r="R925" s="296" t="s">
        <v>1937</v>
      </c>
      <c r="S925" s="50"/>
      <c r="T925" s="50"/>
      <c r="U925" s="50"/>
      <c r="V925" s="50"/>
      <c r="W925" s="50"/>
      <c r="X925" s="50"/>
    </row>
    <row r="926" spans="1:24" hidden="1" x14ac:dyDescent="0.3">
      <c r="A926" s="272">
        <v>1423</v>
      </c>
      <c r="B926" s="535">
        <v>42871</v>
      </c>
      <c r="C926" s="284" t="s">
        <v>586</v>
      </c>
      <c r="D926" s="273" t="s">
        <v>1538</v>
      </c>
      <c r="E926" s="286" t="s">
        <v>405</v>
      </c>
      <c r="F926" s="273" t="s">
        <v>765</v>
      </c>
      <c r="G926" s="288" t="s">
        <v>785</v>
      </c>
      <c r="H926" s="273" t="s">
        <v>815</v>
      </c>
      <c r="I926" s="290" t="s">
        <v>1029</v>
      </c>
      <c r="J926" s="274">
        <v>7</v>
      </c>
      <c r="K926" s="292">
        <v>7260</v>
      </c>
      <c r="L926" s="274">
        <v>50820</v>
      </c>
      <c r="M926" s="294">
        <v>0.02</v>
      </c>
      <c r="N926" s="275">
        <v>49803.6</v>
      </c>
      <c r="O926" s="288" t="s">
        <v>788</v>
      </c>
      <c r="P926" s="276" t="s">
        <v>787</v>
      </c>
      <c r="Q926" s="296" t="s">
        <v>1936</v>
      </c>
      <c r="R926" s="296" t="s">
        <v>1937</v>
      </c>
      <c r="S926" s="50"/>
      <c r="T926" s="50"/>
      <c r="U926" s="50"/>
      <c r="V926" s="50"/>
      <c r="W926" s="50"/>
      <c r="X926" s="50"/>
    </row>
    <row r="927" spans="1:24" hidden="1" x14ac:dyDescent="0.3">
      <c r="A927" s="272">
        <v>1170</v>
      </c>
      <c r="B927" s="535">
        <v>42825</v>
      </c>
      <c r="C927" s="284" t="s">
        <v>590</v>
      </c>
      <c r="D927" s="273" t="s">
        <v>1771</v>
      </c>
      <c r="E927" s="286" t="s">
        <v>398</v>
      </c>
      <c r="F927" s="273" t="s">
        <v>765</v>
      </c>
      <c r="G927" s="288" t="s">
        <v>785</v>
      </c>
      <c r="H927" s="273" t="s">
        <v>824</v>
      </c>
      <c r="I927" s="290" t="s">
        <v>1419</v>
      </c>
      <c r="J927" s="274">
        <v>21</v>
      </c>
      <c r="K927" s="292">
        <v>2400</v>
      </c>
      <c r="L927" s="274">
        <v>50400</v>
      </c>
      <c r="M927" s="294">
        <v>0.05</v>
      </c>
      <c r="N927" s="275">
        <v>47880</v>
      </c>
      <c r="O927" s="288" t="s">
        <v>761</v>
      </c>
      <c r="P927" s="276" t="s">
        <v>827</v>
      </c>
      <c r="Q927" s="296" t="s">
        <v>1932</v>
      </c>
      <c r="R927" s="296" t="s">
        <v>1937</v>
      </c>
      <c r="S927" s="50"/>
      <c r="T927" s="50"/>
      <c r="U927" s="50"/>
      <c r="V927" s="50"/>
      <c r="W927" s="50"/>
      <c r="X927" s="50"/>
    </row>
    <row r="928" spans="1:24" hidden="1" x14ac:dyDescent="0.3">
      <c r="A928" s="272">
        <v>1314</v>
      </c>
      <c r="B928" s="535">
        <v>42852</v>
      </c>
      <c r="C928" s="284" t="s">
        <v>591</v>
      </c>
      <c r="D928" s="273" t="s">
        <v>794</v>
      </c>
      <c r="E928" s="286" t="s">
        <v>395</v>
      </c>
      <c r="F928" s="273" t="s">
        <v>790</v>
      </c>
      <c r="G928" s="288" t="s">
        <v>785</v>
      </c>
      <c r="H928" s="273" t="s">
        <v>824</v>
      </c>
      <c r="I928" s="290" t="s">
        <v>1645</v>
      </c>
      <c r="J928" s="274">
        <v>26</v>
      </c>
      <c r="K928" s="292">
        <v>1920</v>
      </c>
      <c r="L928" s="274">
        <v>49920</v>
      </c>
      <c r="M928" s="294">
        <v>0</v>
      </c>
      <c r="N928" s="275">
        <v>49920</v>
      </c>
      <c r="O928" s="288" t="s">
        <v>761</v>
      </c>
      <c r="P928" s="276" t="s">
        <v>760</v>
      </c>
      <c r="Q928" s="296" t="s">
        <v>1932</v>
      </c>
      <c r="R928" s="296" t="s">
        <v>1937</v>
      </c>
      <c r="S928" s="50"/>
      <c r="T928" s="50"/>
      <c r="U928" s="50"/>
      <c r="V928" s="50"/>
      <c r="W928" s="50"/>
      <c r="X928" s="50"/>
    </row>
    <row r="929" spans="1:24" hidden="1" x14ac:dyDescent="0.3">
      <c r="A929" s="272">
        <v>1153</v>
      </c>
      <c r="B929" s="535">
        <v>42821</v>
      </c>
      <c r="C929" s="284" t="s">
        <v>590</v>
      </c>
      <c r="D929" s="273" t="s">
        <v>1788</v>
      </c>
      <c r="E929" s="286" t="s">
        <v>395</v>
      </c>
      <c r="F929" s="273" t="s">
        <v>812</v>
      </c>
      <c r="G929" s="288" t="s">
        <v>785</v>
      </c>
      <c r="H929" s="273" t="s">
        <v>784</v>
      </c>
      <c r="I929" s="290" t="s">
        <v>931</v>
      </c>
      <c r="J929" s="274">
        <v>7</v>
      </c>
      <c r="K929" s="292">
        <v>6960</v>
      </c>
      <c r="L929" s="274">
        <v>48720</v>
      </c>
      <c r="M929" s="294">
        <v>0.08</v>
      </c>
      <c r="N929" s="275">
        <v>44822.400000000001</v>
      </c>
      <c r="O929" s="288" t="s">
        <v>782</v>
      </c>
      <c r="P929" s="276" t="s">
        <v>798</v>
      </c>
      <c r="Q929" s="296" t="s">
        <v>1932</v>
      </c>
      <c r="R929" s="296" t="s">
        <v>1933</v>
      </c>
      <c r="S929" s="50"/>
      <c r="T929" s="50"/>
      <c r="U929" s="50"/>
      <c r="V929" s="50"/>
      <c r="W929" s="50"/>
      <c r="X929" s="50"/>
    </row>
    <row r="930" spans="1:24" hidden="1" x14ac:dyDescent="0.3">
      <c r="A930" s="272">
        <v>1726</v>
      </c>
      <c r="B930" s="535">
        <v>42920</v>
      </c>
      <c r="C930" s="284" t="s">
        <v>593</v>
      </c>
      <c r="D930" s="273" t="s">
        <v>1040</v>
      </c>
      <c r="E930" s="286" t="s">
        <v>395</v>
      </c>
      <c r="F930" s="273" t="s">
        <v>765</v>
      </c>
      <c r="G930" s="288" t="s">
        <v>785</v>
      </c>
      <c r="H930" s="273" t="s">
        <v>784</v>
      </c>
      <c r="I930" s="290" t="s">
        <v>934</v>
      </c>
      <c r="J930" s="274">
        <v>4</v>
      </c>
      <c r="K930" s="292">
        <v>11760</v>
      </c>
      <c r="L930" s="274">
        <v>47040</v>
      </c>
      <c r="M930" s="294">
        <v>0.03</v>
      </c>
      <c r="N930" s="275">
        <v>45628.800000000003</v>
      </c>
      <c r="O930" s="288" t="s">
        <v>782</v>
      </c>
      <c r="P930" s="276" t="s">
        <v>760</v>
      </c>
      <c r="Q930" s="296" t="s">
        <v>1932</v>
      </c>
      <c r="R930" s="296" t="s">
        <v>1937</v>
      </c>
      <c r="S930" s="50"/>
      <c r="T930" s="50"/>
      <c r="U930" s="50"/>
      <c r="V930" s="50"/>
      <c r="W930" s="50"/>
      <c r="X930" s="50"/>
    </row>
    <row r="931" spans="1:24" hidden="1" x14ac:dyDescent="0.3">
      <c r="A931" s="272">
        <v>1163</v>
      </c>
      <c r="B931" s="535">
        <v>42824</v>
      </c>
      <c r="C931" s="284" t="s">
        <v>590</v>
      </c>
      <c r="D931" s="273" t="s">
        <v>1776</v>
      </c>
      <c r="E931" s="286" t="s">
        <v>398</v>
      </c>
      <c r="F931" s="273" t="s">
        <v>778</v>
      </c>
      <c r="G931" s="288" t="s">
        <v>785</v>
      </c>
      <c r="H931" s="273" t="s">
        <v>824</v>
      </c>
      <c r="I931" s="290" t="s">
        <v>1778</v>
      </c>
      <c r="J931" s="274">
        <v>39</v>
      </c>
      <c r="K931" s="292">
        <v>1200</v>
      </c>
      <c r="L931" s="274">
        <v>46800</v>
      </c>
      <c r="M931" s="294">
        <v>0.05</v>
      </c>
      <c r="N931" s="275">
        <v>44460</v>
      </c>
      <c r="O931" s="288" t="s">
        <v>775</v>
      </c>
      <c r="P931" s="276" t="s">
        <v>787</v>
      </c>
      <c r="Q931" s="296" t="s">
        <v>1935</v>
      </c>
      <c r="R931" s="296" t="s">
        <v>1933</v>
      </c>
      <c r="S931" s="50"/>
      <c r="T931" s="50"/>
      <c r="U931" s="50"/>
      <c r="V931" s="50"/>
      <c r="W931" s="50"/>
      <c r="X931" s="50"/>
    </row>
    <row r="932" spans="1:24" hidden="1" x14ac:dyDescent="0.3">
      <c r="A932" s="272">
        <v>1769</v>
      </c>
      <c r="B932" s="535">
        <v>42926</v>
      </c>
      <c r="C932" s="284" t="s">
        <v>593</v>
      </c>
      <c r="D932" s="273" t="s">
        <v>1140</v>
      </c>
      <c r="E932" s="286" t="s">
        <v>395</v>
      </c>
      <c r="F932" s="273" t="s">
        <v>790</v>
      </c>
      <c r="G932" s="288" t="s">
        <v>785</v>
      </c>
      <c r="H932" s="273" t="s">
        <v>824</v>
      </c>
      <c r="I932" s="290" t="s">
        <v>1141</v>
      </c>
      <c r="J932" s="274">
        <v>25</v>
      </c>
      <c r="K932" s="292">
        <v>1860</v>
      </c>
      <c r="L932" s="274">
        <v>46500</v>
      </c>
      <c r="M932" s="294">
        <v>7.0000000000000007E-2</v>
      </c>
      <c r="N932" s="275">
        <v>43245</v>
      </c>
      <c r="O932" s="288" t="s">
        <v>775</v>
      </c>
      <c r="P932" s="276" t="s">
        <v>760</v>
      </c>
      <c r="Q932" s="296" t="s">
        <v>1935</v>
      </c>
      <c r="R932" s="296" t="s">
        <v>1937</v>
      </c>
      <c r="S932" s="50"/>
      <c r="T932" s="50"/>
      <c r="U932" s="50"/>
      <c r="V932" s="50"/>
      <c r="W932" s="50"/>
      <c r="X932" s="50"/>
    </row>
    <row r="933" spans="1:24" hidden="1" x14ac:dyDescent="0.3">
      <c r="A933" s="272">
        <v>1766</v>
      </c>
      <c r="B933" s="535">
        <v>42925</v>
      </c>
      <c r="C933" s="284" t="s">
        <v>593</v>
      </c>
      <c r="D933" s="273" t="s">
        <v>1145</v>
      </c>
      <c r="E933" s="286" t="s">
        <v>395</v>
      </c>
      <c r="F933" s="273" t="s">
        <v>778</v>
      </c>
      <c r="G933" s="288" t="s">
        <v>785</v>
      </c>
      <c r="H933" s="273" t="s">
        <v>824</v>
      </c>
      <c r="I933" s="290" t="s">
        <v>1146</v>
      </c>
      <c r="J933" s="274">
        <v>22</v>
      </c>
      <c r="K933" s="292">
        <v>2100</v>
      </c>
      <c r="L933" s="274">
        <v>46200</v>
      </c>
      <c r="M933" s="294">
        <v>0.09</v>
      </c>
      <c r="N933" s="275">
        <v>42042</v>
      </c>
      <c r="O933" s="288" t="s">
        <v>782</v>
      </c>
      <c r="P933" s="276" t="s">
        <v>841</v>
      </c>
      <c r="Q933" s="296" t="s">
        <v>1932</v>
      </c>
      <c r="R933" s="296" t="s">
        <v>1933</v>
      </c>
      <c r="S933" s="50"/>
      <c r="T933" s="50"/>
      <c r="U933" s="50"/>
      <c r="V933" s="50"/>
      <c r="W933" s="50"/>
      <c r="X933" s="50"/>
    </row>
    <row r="934" spans="1:24" hidden="1" x14ac:dyDescent="0.3">
      <c r="A934" s="272">
        <v>1342</v>
      </c>
      <c r="B934" s="535">
        <v>42858</v>
      </c>
      <c r="C934" s="284" t="s">
        <v>586</v>
      </c>
      <c r="D934" s="273" t="s">
        <v>1618</v>
      </c>
      <c r="E934" s="286" t="s">
        <v>405</v>
      </c>
      <c r="F934" s="273" t="s">
        <v>812</v>
      </c>
      <c r="G934" s="288" t="s">
        <v>785</v>
      </c>
      <c r="H934" s="273" t="s">
        <v>784</v>
      </c>
      <c r="I934" s="290" t="s">
        <v>948</v>
      </c>
      <c r="J934" s="274">
        <v>26</v>
      </c>
      <c r="K934" s="292">
        <v>1740</v>
      </c>
      <c r="L934" s="274">
        <v>45240</v>
      </c>
      <c r="M934" s="294">
        <v>0.1</v>
      </c>
      <c r="N934" s="275">
        <v>40716</v>
      </c>
      <c r="O934" s="288" t="s">
        <v>775</v>
      </c>
      <c r="P934" s="276" t="s">
        <v>760</v>
      </c>
      <c r="Q934" s="296" t="s">
        <v>1935</v>
      </c>
      <c r="R934" s="296" t="s">
        <v>1933</v>
      </c>
      <c r="S934" s="50"/>
      <c r="T934" s="50"/>
      <c r="U934" s="50"/>
      <c r="V934" s="50"/>
      <c r="W934" s="50"/>
      <c r="X934" s="50"/>
    </row>
    <row r="935" spans="1:24" hidden="1" x14ac:dyDescent="0.3">
      <c r="A935" s="272">
        <v>1636</v>
      </c>
      <c r="B935" s="535">
        <v>42907</v>
      </c>
      <c r="C935" s="284" t="s">
        <v>592</v>
      </c>
      <c r="D935" s="273" t="s">
        <v>794</v>
      </c>
      <c r="E935" s="286" t="s">
        <v>395</v>
      </c>
      <c r="F935" s="273" t="s">
        <v>790</v>
      </c>
      <c r="G935" s="288" t="s">
        <v>785</v>
      </c>
      <c r="H935" s="273" t="s">
        <v>824</v>
      </c>
      <c r="I935" s="290" t="s">
        <v>1300</v>
      </c>
      <c r="J935" s="274">
        <v>24</v>
      </c>
      <c r="K935" s="292">
        <v>1860</v>
      </c>
      <c r="L935" s="274">
        <v>44640</v>
      </c>
      <c r="M935" s="294">
        <v>0.08</v>
      </c>
      <c r="N935" s="275">
        <v>41068.800000000003</v>
      </c>
      <c r="O935" s="288" t="s">
        <v>775</v>
      </c>
      <c r="P935" s="276" t="s">
        <v>760</v>
      </c>
      <c r="Q935" s="296" t="s">
        <v>1935</v>
      </c>
      <c r="R935" s="296" t="s">
        <v>1937</v>
      </c>
      <c r="S935" s="50"/>
      <c r="T935" s="50"/>
      <c r="U935" s="50"/>
      <c r="V935" s="50"/>
      <c r="W935" s="50"/>
      <c r="X935" s="50"/>
    </row>
    <row r="936" spans="1:24" hidden="1" x14ac:dyDescent="0.3">
      <c r="A936" s="272">
        <v>1514</v>
      </c>
      <c r="B936" s="535">
        <v>42885</v>
      </c>
      <c r="C936" s="284" t="s">
        <v>586</v>
      </c>
      <c r="D936" s="273" t="s">
        <v>1447</v>
      </c>
      <c r="E936" s="286" t="s">
        <v>405</v>
      </c>
      <c r="F936" s="273" t="s">
        <v>765</v>
      </c>
      <c r="G936" s="288" t="s">
        <v>785</v>
      </c>
      <c r="H936" s="273" t="s">
        <v>784</v>
      </c>
      <c r="I936" s="290" t="s">
        <v>939</v>
      </c>
      <c r="J936" s="274">
        <v>11</v>
      </c>
      <c r="K936" s="292">
        <v>3960</v>
      </c>
      <c r="L936" s="274">
        <v>43560</v>
      </c>
      <c r="M936" s="294">
        <v>0.04</v>
      </c>
      <c r="N936" s="275">
        <v>41817.599999999999</v>
      </c>
      <c r="O936" s="288" t="s">
        <v>788</v>
      </c>
      <c r="P936" s="276" t="s">
        <v>760</v>
      </c>
      <c r="Q936" s="296" t="s">
        <v>1936</v>
      </c>
      <c r="R936" s="296" t="s">
        <v>1937</v>
      </c>
      <c r="S936" s="50"/>
      <c r="T936" s="50"/>
      <c r="U936" s="50"/>
      <c r="V936" s="50"/>
      <c r="W936" s="50"/>
      <c r="X936" s="50"/>
    </row>
    <row r="937" spans="1:24" hidden="1" x14ac:dyDescent="0.3">
      <c r="A937" s="272">
        <v>1669</v>
      </c>
      <c r="B937" s="535">
        <v>42911</v>
      </c>
      <c r="C937" s="284" t="s">
        <v>592</v>
      </c>
      <c r="D937" s="273" t="s">
        <v>1259</v>
      </c>
      <c r="E937" s="286" t="s">
        <v>522</v>
      </c>
      <c r="F937" s="273" t="s">
        <v>778</v>
      </c>
      <c r="G937" s="288" t="s">
        <v>785</v>
      </c>
      <c r="H937" s="273" t="s">
        <v>824</v>
      </c>
      <c r="I937" s="290" t="s">
        <v>1258</v>
      </c>
      <c r="J937" s="274">
        <v>25</v>
      </c>
      <c r="K937" s="292">
        <v>1740</v>
      </c>
      <c r="L937" s="274">
        <v>43500</v>
      </c>
      <c r="M937" s="294">
        <v>7.0000000000000007E-2</v>
      </c>
      <c r="N937" s="275">
        <v>40455</v>
      </c>
      <c r="O937" s="288" t="s">
        <v>761</v>
      </c>
      <c r="P937" s="276" t="s">
        <v>798</v>
      </c>
      <c r="Q937" s="296" t="s">
        <v>1932</v>
      </c>
      <c r="R937" s="296" t="s">
        <v>1933</v>
      </c>
      <c r="S937" s="50"/>
      <c r="T937" s="50"/>
      <c r="U937" s="50"/>
      <c r="V937" s="50"/>
      <c r="W937" s="50"/>
      <c r="X937" s="50"/>
    </row>
    <row r="938" spans="1:24" hidden="1" x14ac:dyDescent="0.3">
      <c r="A938" s="272">
        <v>1936</v>
      </c>
      <c r="B938" s="535">
        <v>42949</v>
      </c>
      <c r="C938" s="284" t="s">
        <v>594</v>
      </c>
      <c r="D938" s="273" t="s">
        <v>900</v>
      </c>
      <c r="E938" s="286" t="s">
        <v>395</v>
      </c>
      <c r="F938" s="273" t="s">
        <v>765</v>
      </c>
      <c r="G938" s="288" t="s">
        <v>785</v>
      </c>
      <c r="H938" s="273" t="s">
        <v>784</v>
      </c>
      <c r="I938" s="290" t="s">
        <v>878</v>
      </c>
      <c r="J938" s="274">
        <v>33</v>
      </c>
      <c r="K938" s="292">
        <v>1260</v>
      </c>
      <c r="L938" s="274">
        <v>41580</v>
      </c>
      <c r="M938" s="294">
        <v>0.05</v>
      </c>
      <c r="N938" s="275">
        <v>39501</v>
      </c>
      <c r="O938" s="288" t="s">
        <v>761</v>
      </c>
      <c r="P938" s="276" t="s">
        <v>760</v>
      </c>
      <c r="Q938" s="296" t="s">
        <v>1932</v>
      </c>
      <c r="R938" s="296" t="s">
        <v>1937</v>
      </c>
      <c r="S938" s="50"/>
      <c r="T938" s="50"/>
      <c r="U938" s="50"/>
      <c r="V938" s="50"/>
      <c r="W938" s="50"/>
      <c r="X938" s="50"/>
    </row>
    <row r="939" spans="1:24" hidden="1" x14ac:dyDescent="0.3">
      <c r="A939" s="272">
        <v>1118</v>
      </c>
      <c r="B939" s="535">
        <v>42814</v>
      </c>
      <c r="C939" s="284" t="s">
        <v>590</v>
      </c>
      <c r="D939" s="273" t="s">
        <v>1813</v>
      </c>
      <c r="E939" s="286" t="s">
        <v>395</v>
      </c>
      <c r="F939" s="273" t="s">
        <v>778</v>
      </c>
      <c r="G939" s="288" t="s">
        <v>785</v>
      </c>
      <c r="H939" s="273" t="s">
        <v>815</v>
      </c>
      <c r="I939" s="290" t="s">
        <v>1407</v>
      </c>
      <c r="J939" s="274">
        <v>28</v>
      </c>
      <c r="K939" s="292">
        <v>1440</v>
      </c>
      <c r="L939" s="274">
        <v>40320</v>
      </c>
      <c r="M939" s="294">
        <v>0.02</v>
      </c>
      <c r="N939" s="275">
        <v>39513.599999999999</v>
      </c>
      <c r="O939" s="288" t="s">
        <v>782</v>
      </c>
      <c r="P939" s="276" t="s">
        <v>760</v>
      </c>
      <c r="Q939" s="296" t="s">
        <v>1932</v>
      </c>
      <c r="R939" s="296" t="s">
        <v>1933</v>
      </c>
      <c r="S939" s="50"/>
      <c r="T939" s="50"/>
      <c r="U939" s="50"/>
      <c r="V939" s="50"/>
      <c r="W939" s="50"/>
      <c r="X939" s="50"/>
    </row>
    <row r="940" spans="1:24" hidden="1" x14ac:dyDescent="0.3">
      <c r="A940" s="272">
        <v>1278</v>
      </c>
      <c r="B940" s="535">
        <v>42843</v>
      </c>
      <c r="C940" s="284" t="s">
        <v>591</v>
      </c>
      <c r="D940" s="273" t="s">
        <v>1338</v>
      </c>
      <c r="E940" s="286" t="s">
        <v>522</v>
      </c>
      <c r="F940" s="273" t="s">
        <v>790</v>
      </c>
      <c r="G940" s="288" t="s">
        <v>785</v>
      </c>
      <c r="H940" s="273" t="s">
        <v>824</v>
      </c>
      <c r="I940" s="290" t="s">
        <v>1645</v>
      </c>
      <c r="J940" s="274">
        <v>21</v>
      </c>
      <c r="K940" s="292">
        <v>1920</v>
      </c>
      <c r="L940" s="274">
        <v>40320</v>
      </c>
      <c r="M940" s="294">
        <v>0.01</v>
      </c>
      <c r="N940" s="275">
        <v>39916.800000000003</v>
      </c>
      <c r="O940" s="288" t="s">
        <v>788</v>
      </c>
      <c r="P940" s="276" t="s">
        <v>760</v>
      </c>
      <c r="Q940" s="296" t="s">
        <v>1936</v>
      </c>
      <c r="R940" s="296" t="s">
        <v>1937</v>
      </c>
      <c r="S940" s="50"/>
      <c r="T940" s="50"/>
      <c r="U940" s="50"/>
      <c r="V940" s="50"/>
      <c r="W940" s="50"/>
      <c r="X940" s="50"/>
    </row>
    <row r="941" spans="1:24" hidden="1" x14ac:dyDescent="0.3">
      <c r="A941" s="272">
        <v>1220</v>
      </c>
      <c r="B941" s="535">
        <v>42835</v>
      </c>
      <c r="C941" s="284" t="s">
        <v>591</v>
      </c>
      <c r="D941" s="273" t="s">
        <v>1722</v>
      </c>
      <c r="E941" s="286" t="s">
        <v>522</v>
      </c>
      <c r="F941" s="273" t="s">
        <v>778</v>
      </c>
      <c r="G941" s="288" t="s">
        <v>785</v>
      </c>
      <c r="H941" s="273" t="s">
        <v>824</v>
      </c>
      <c r="I941" s="290" t="s">
        <v>868</v>
      </c>
      <c r="J941" s="274">
        <v>20</v>
      </c>
      <c r="K941" s="292">
        <v>1980</v>
      </c>
      <c r="L941" s="274">
        <v>39600</v>
      </c>
      <c r="M941" s="294">
        <v>0.04</v>
      </c>
      <c r="N941" s="275">
        <v>38016</v>
      </c>
      <c r="O941" s="288" t="s">
        <v>834</v>
      </c>
      <c r="P941" s="276" t="s">
        <v>787</v>
      </c>
      <c r="Q941" s="296" t="s">
        <v>1932</v>
      </c>
      <c r="R941" s="296" t="s">
        <v>1933</v>
      </c>
      <c r="S941" s="50"/>
      <c r="T941" s="50"/>
      <c r="U941" s="50"/>
      <c r="V941" s="50"/>
      <c r="W941" s="50"/>
      <c r="X941" s="50"/>
    </row>
    <row r="942" spans="1:24" hidden="1" x14ac:dyDescent="0.3">
      <c r="A942" s="272">
        <v>1819</v>
      </c>
      <c r="B942" s="535">
        <v>42933</v>
      </c>
      <c r="C942" s="284" t="s">
        <v>593</v>
      </c>
      <c r="D942" s="273" t="s">
        <v>1074</v>
      </c>
      <c r="E942" s="286" t="s">
        <v>522</v>
      </c>
      <c r="F942" s="273" t="s">
        <v>765</v>
      </c>
      <c r="G942" s="288" t="s">
        <v>785</v>
      </c>
      <c r="H942" s="273" t="s">
        <v>784</v>
      </c>
      <c r="I942" s="290" t="s">
        <v>1073</v>
      </c>
      <c r="J942" s="274">
        <v>16</v>
      </c>
      <c r="K942" s="292">
        <v>2160</v>
      </c>
      <c r="L942" s="274">
        <v>34560</v>
      </c>
      <c r="M942" s="294">
        <v>0.09</v>
      </c>
      <c r="N942" s="275">
        <v>31449.599999999999</v>
      </c>
      <c r="O942" s="288" t="s">
        <v>775</v>
      </c>
      <c r="P942" s="276" t="s">
        <v>760</v>
      </c>
      <c r="Q942" s="296" t="s">
        <v>1935</v>
      </c>
      <c r="R942" s="296" t="s">
        <v>1937</v>
      </c>
      <c r="S942" s="50"/>
      <c r="T942" s="50"/>
      <c r="U942" s="50"/>
      <c r="V942" s="50"/>
      <c r="W942" s="50"/>
      <c r="X942" s="50"/>
    </row>
    <row r="943" spans="1:24" hidden="1" x14ac:dyDescent="0.3">
      <c r="A943" s="272">
        <v>1503</v>
      </c>
      <c r="B943" s="535">
        <v>42883</v>
      </c>
      <c r="C943" s="284" t="s">
        <v>586</v>
      </c>
      <c r="D943" s="273" t="s">
        <v>1459</v>
      </c>
      <c r="E943" s="286" t="s">
        <v>395</v>
      </c>
      <c r="F943" s="273" t="s">
        <v>765</v>
      </c>
      <c r="G943" s="288" t="s">
        <v>785</v>
      </c>
      <c r="H943" s="273" t="s">
        <v>824</v>
      </c>
      <c r="I943" s="290" t="s">
        <v>1461</v>
      </c>
      <c r="J943" s="274">
        <v>30</v>
      </c>
      <c r="K943" s="292">
        <v>1080</v>
      </c>
      <c r="L943" s="274">
        <v>32400</v>
      </c>
      <c r="M943" s="294">
        <v>0.02</v>
      </c>
      <c r="N943" s="275">
        <v>31752</v>
      </c>
      <c r="O943" s="288" t="s">
        <v>761</v>
      </c>
      <c r="P943" s="276" t="s">
        <v>760</v>
      </c>
      <c r="Q943" s="296" t="s">
        <v>1932</v>
      </c>
      <c r="R943" s="296" t="s">
        <v>1937</v>
      </c>
      <c r="S943" s="50"/>
      <c r="T943" s="50"/>
      <c r="U943" s="50"/>
      <c r="V943" s="50"/>
      <c r="W943" s="50"/>
      <c r="X943" s="50"/>
    </row>
    <row r="944" spans="1:24" hidden="1" x14ac:dyDescent="0.3">
      <c r="A944" s="272">
        <v>1253</v>
      </c>
      <c r="B944" s="535">
        <v>42840</v>
      </c>
      <c r="C944" s="284" t="s">
        <v>591</v>
      </c>
      <c r="D944" s="273" t="s">
        <v>1698</v>
      </c>
      <c r="E944" s="286" t="s">
        <v>398</v>
      </c>
      <c r="F944" s="273" t="s">
        <v>765</v>
      </c>
      <c r="G944" s="288" t="s">
        <v>785</v>
      </c>
      <c r="H944" s="273" t="s">
        <v>824</v>
      </c>
      <c r="I944" s="290" t="s">
        <v>1012</v>
      </c>
      <c r="J944" s="274">
        <v>13</v>
      </c>
      <c r="K944" s="292">
        <v>2460</v>
      </c>
      <c r="L944" s="274">
        <v>31980</v>
      </c>
      <c r="M944" s="294">
        <v>0.03</v>
      </c>
      <c r="N944" s="275">
        <v>31020.6</v>
      </c>
      <c r="O944" s="288" t="s">
        <v>782</v>
      </c>
      <c r="P944" s="276" t="s">
        <v>841</v>
      </c>
      <c r="Q944" s="296" t="s">
        <v>1932</v>
      </c>
      <c r="R944" s="296" t="s">
        <v>1937</v>
      </c>
      <c r="S944" s="50"/>
      <c r="T944" s="50"/>
      <c r="U944" s="50"/>
      <c r="V944" s="50"/>
      <c r="W944" s="50"/>
      <c r="X944" s="50"/>
    </row>
    <row r="945" spans="1:24" hidden="1" x14ac:dyDescent="0.3">
      <c r="A945" s="272">
        <v>1207</v>
      </c>
      <c r="B945" s="535">
        <v>42833</v>
      </c>
      <c r="C945" s="284" t="s">
        <v>591</v>
      </c>
      <c r="D945" s="273" t="s">
        <v>1734</v>
      </c>
      <c r="E945" s="286" t="s">
        <v>405</v>
      </c>
      <c r="F945" s="273" t="s">
        <v>765</v>
      </c>
      <c r="G945" s="288" t="s">
        <v>785</v>
      </c>
      <c r="H945" s="273" t="s">
        <v>824</v>
      </c>
      <c r="I945" s="290" t="s">
        <v>1420</v>
      </c>
      <c r="J945" s="274">
        <v>48</v>
      </c>
      <c r="K945" s="292">
        <v>660</v>
      </c>
      <c r="L945" s="274">
        <v>31680</v>
      </c>
      <c r="M945" s="294">
        <v>0.01</v>
      </c>
      <c r="N945" s="275">
        <v>31363.200000000001</v>
      </c>
      <c r="O945" s="288" t="s">
        <v>788</v>
      </c>
      <c r="P945" s="276" t="s">
        <v>767</v>
      </c>
      <c r="Q945" s="296" t="s">
        <v>1936</v>
      </c>
      <c r="R945" s="296" t="s">
        <v>1937</v>
      </c>
      <c r="S945" s="50"/>
      <c r="T945" s="50"/>
      <c r="U945" s="50"/>
      <c r="V945" s="50"/>
      <c r="W945" s="50"/>
      <c r="X945" s="50"/>
    </row>
    <row r="946" spans="1:24" x14ac:dyDescent="0.3">
      <c r="A946" s="272">
        <v>1536</v>
      </c>
      <c r="B946" s="535">
        <v>42890</v>
      </c>
      <c r="C946" s="284" t="s">
        <v>592</v>
      </c>
      <c r="D946" s="273" t="s">
        <v>851</v>
      </c>
      <c r="E946" s="286" t="s">
        <v>405</v>
      </c>
      <c r="F946" s="273" t="s">
        <v>778</v>
      </c>
      <c r="G946" s="288" t="s">
        <v>785</v>
      </c>
      <c r="H946" s="273" t="s">
        <v>824</v>
      </c>
      <c r="I946" s="290" t="s">
        <v>1420</v>
      </c>
      <c r="J946" s="274">
        <v>46</v>
      </c>
      <c r="K946" s="292">
        <v>660</v>
      </c>
      <c r="L946" s="274">
        <v>30360</v>
      </c>
      <c r="M946" s="294">
        <v>0.01</v>
      </c>
      <c r="N946" s="275">
        <v>30056.400000000001</v>
      </c>
      <c r="O946" s="288" t="s">
        <v>788</v>
      </c>
      <c r="P946" s="276" t="s">
        <v>760</v>
      </c>
      <c r="Q946" s="296" t="s">
        <v>1936</v>
      </c>
      <c r="R946" s="296" t="s">
        <v>1933</v>
      </c>
      <c r="S946" s="50"/>
      <c r="T946" s="50"/>
      <c r="U946" s="50"/>
      <c r="V946" s="50"/>
      <c r="W946" s="50"/>
      <c r="X946" s="50"/>
    </row>
    <row r="947" spans="1:24" hidden="1" x14ac:dyDescent="0.3">
      <c r="A947" s="272">
        <v>1019</v>
      </c>
      <c r="B947" s="535">
        <v>42798</v>
      </c>
      <c r="C947" s="284" t="s">
        <v>590</v>
      </c>
      <c r="D947" s="273" t="s">
        <v>1656</v>
      </c>
      <c r="E947" s="286" t="s">
        <v>522</v>
      </c>
      <c r="F947" s="273" t="s">
        <v>790</v>
      </c>
      <c r="G947" s="288" t="s">
        <v>785</v>
      </c>
      <c r="H947" s="273" t="s">
        <v>815</v>
      </c>
      <c r="I947" s="290" t="s">
        <v>1230</v>
      </c>
      <c r="J947" s="274">
        <v>5</v>
      </c>
      <c r="K947" s="292">
        <v>5460</v>
      </c>
      <c r="L947" s="274">
        <v>27300</v>
      </c>
      <c r="M947" s="294">
        <v>0.02</v>
      </c>
      <c r="N947" s="275">
        <v>26754</v>
      </c>
      <c r="O947" s="288" t="s">
        <v>788</v>
      </c>
      <c r="P947" s="276" t="s">
        <v>774</v>
      </c>
      <c r="Q947" s="296" t="s">
        <v>1936</v>
      </c>
      <c r="R947" s="296" t="s">
        <v>1937</v>
      </c>
      <c r="S947" s="50"/>
      <c r="T947" s="50"/>
      <c r="U947" s="50"/>
      <c r="V947" s="50"/>
      <c r="W947" s="50"/>
      <c r="X947" s="50"/>
    </row>
    <row r="948" spans="1:24" hidden="1" x14ac:dyDescent="0.3">
      <c r="A948" s="272">
        <v>1754</v>
      </c>
      <c r="B948" s="535">
        <v>42923</v>
      </c>
      <c r="C948" s="284" t="s">
        <v>593</v>
      </c>
      <c r="D948" s="273" t="s">
        <v>1159</v>
      </c>
      <c r="E948" s="286" t="s">
        <v>522</v>
      </c>
      <c r="F948" s="273" t="s">
        <v>778</v>
      </c>
      <c r="G948" s="288" t="s">
        <v>785</v>
      </c>
      <c r="H948" s="273" t="s">
        <v>815</v>
      </c>
      <c r="I948" s="290" t="s">
        <v>1160</v>
      </c>
      <c r="J948" s="274">
        <v>3</v>
      </c>
      <c r="K948" s="292">
        <v>9060</v>
      </c>
      <c r="L948" s="274">
        <v>27180</v>
      </c>
      <c r="M948" s="294">
        <v>0.05</v>
      </c>
      <c r="N948" s="275">
        <v>25821</v>
      </c>
      <c r="O948" s="288" t="s">
        <v>834</v>
      </c>
      <c r="P948" s="276" t="s">
        <v>760</v>
      </c>
      <c r="Q948" s="296" t="s">
        <v>1932</v>
      </c>
      <c r="R948" s="296" t="s">
        <v>1933</v>
      </c>
      <c r="S948" s="50"/>
      <c r="T948" s="50"/>
      <c r="U948" s="50"/>
      <c r="V948" s="50"/>
      <c r="W948" s="50"/>
      <c r="X948" s="50"/>
    </row>
    <row r="949" spans="1:24" hidden="1" x14ac:dyDescent="0.3">
      <c r="A949" s="272">
        <v>1150</v>
      </c>
      <c r="B949" s="535">
        <v>42821</v>
      </c>
      <c r="C949" s="284" t="s">
        <v>590</v>
      </c>
      <c r="D949" s="273" t="s">
        <v>853</v>
      </c>
      <c r="E949" s="286" t="s">
        <v>522</v>
      </c>
      <c r="F949" s="273" t="s">
        <v>778</v>
      </c>
      <c r="G949" s="288" t="s">
        <v>785</v>
      </c>
      <c r="H949" s="273" t="s">
        <v>824</v>
      </c>
      <c r="I949" s="290" t="s">
        <v>1791</v>
      </c>
      <c r="J949" s="274">
        <v>13</v>
      </c>
      <c r="K949" s="292">
        <v>2040</v>
      </c>
      <c r="L949" s="274">
        <v>26520</v>
      </c>
      <c r="M949" s="294">
        <v>0</v>
      </c>
      <c r="N949" s="275">
        <v>26520</v>
      </c>
      <c r="O949" s="288" t="s">
        <v>834</v>
      </c>
      <c r="P949" s="276" t="s">
        <v>767</v>
      </c>
      <c r="Q949" s="296" t="s">
        <v>1932</v>
      </c>
      <c r="R949" s="296" t="s">
        <v>1933</v>
      </c>
      <c r="S949" s="50"/>
      <c r="T949" s="50"/>
      <c r="U949" s="50"/>
      <c r="V949" s="50"/>
      <c r="W949" s="50"/>
      <c r="X949" s="50"/>
    </row>
    <row r="950" spans="1:24" hidden="1" x14ac:dyDescent="0.3">
      <c r="A950" s="272">
        <v>1235</v>
      </c>
      <c r="B950" s="535">
        <v>42837</v>
      </c>
      <c r="C950" s="284" t="s">
        <v>591</v>
      </c>
      <c r="D950" s="273" t="s">
        <v>937</v>
      </c>
      <c r="E950" s="286" t="s">
        <v>405</v>
      </c>
      <c r="F950" s="273" t="s">
        <v>790</v>
      </c>
      <c r="G950" s="288" t="s">
        <v>785</v>
      </c>
      <c r="H950" s="273" t="s">
        <v>824</v>
      </c>
      <c r="I950" s="290" t="s">
        <v>1711</v>
      </c>
      <c r="J950" s="274">
        <v>27</v>
      </c>
      <c r="K950" s="292">
        <v>960</v>
      </c>
      <c r="L950" s="274">
        <v>25920</v>
      </c>
      <c r="M950" s="294">
        <v>0.05</v>
      </c>
      <c r="N950" s="275">
        <v>24624</v>
      </c>
      <c r="O950" s="288" t="s">
        <v>834</v>
      </c>
      <c r="P950" s="276" t="s">
        <v>760</v>
      </c>
      <c r="Q950" s="296" t="s">
        <v>1932</v>
      </c>
      <c r="R950" s="296" t="s">
        <v>1937</v>
      </c>
      <c r="S950" s="50"/>
      <c r="T950" s="50"/>
      <c r="U950" s="50"/>
      <c r="V950" s="50"/>
      <c r="W950" s="50"/>
      <c r="X950" s="50"/>
    </row>
    <row r="951" spans="1:24" hidden="1" x14ac:dyDescent="0.3">
      <c r="A951" s="272">
        <v>1364</v>
      </c>
      <c r="B951" s="535">
        <v>42860</v>
      </c>
      <c r="C951" s="284" t="s">
        <v>586</v>
      </c>
      <c r="D951" s="273" t="s">
        <v>1465</v>
      </c>
      <c r="E951" s="286" t="s">
        <v>522</v>
      </c>
      <c r="F951" s="273" t="s">
        <v>765</v>
      </c>
      <c r="G951" s="288" t="s">
        <v>785</v>
      </c>
      <c r="H951" s="273" t="s">
        <v>824</v>
      </c>
      <c r="I951" s="290" t="s">
        <v>985</v>
      </c>
      <c r="J951" s="274">
        <v>44</v>
      </c>
      <c r="K951" s="292">
        <v>540</v>
      </c>
      <c r="L951" s="274">
        <v>23760</v>
      </c>
      <c r="M951" s="294">
        <v>0.05</v>
      </c>
      <c r="N951" s="275">
        <v>22572</v>
      </c>
      <c r="O951" s="288" t="s">
        <v>782</v>
      </c>
      <c r="P951" s="276" t="s">
        <v>760</v>
      </c>
      <c r="Q951" s="296" t="s">
        <v>1932</v>
      </c>
      <c r="R951" s="296" t="s">
        <v>1937</v>
      </c>
      <c r="S951" s="50"/>
      <c r="T951" s="50"/>
      <c r="U951" s="50"/>
      <c r="V951" s="50"/>
      <c r="W951" s="50"/>
      <c r="X951" s="50"/>
    </row>
    <row r="952" spans="1:24" hidden="1" x14ac:dyDescent="0.3">
      <c r="A952" s="272">
        <v>1763</v>
      </c>
      <c r="B952" s="535">
        <v>42925</v>
      </c>
      <c r="C952" s="284" t="s">
        <v>593</v>
      </c>
      <c r="D952" s="273" t="s">
        <v>1151</v>
      </c>
      <c r="E952" s="286" t="s">
        <v>522</v>
      </c>
      <c r="F952" s="273" t="s">
        <v>812</v>
      </c>
      <c r="G952" s="288" t="s">
        <v>785</v>
      </c>
      <c r="H952" s="273" t="s">
        <v>784</v>
      </c>
      <c r="I952" s="290" t="s">
        <v>1150</v>
      </c>
      <c r="J952" s="274">
        <v>7</v>
      </c>
      <c r="K952" s="292">
        <v>3360</v>
      </c>
      <c r="L952" s="274">
        <v>23520</v>
      </c>
      <c r="M952" s="294">
        <v>0.09</v>
      </c>
      <c r="N952" s="275">
        <v>21403.200000000001</v>
      </c>
      <c r="O952" s="288" t="s">
        <v>788</v>
      </c>
      <c r="P952" s="276" t="s">
        <v>798</v>
      </c>
      <c r="Q952" s="296" t="s">
        <v>1936</v>
      </c>
      <c r="R952" s="296" t="s">
        <v>1933</v>
      </c>
      <c r="S952" s="50"/>
      <c r="T952" s="50"/>
      <c r="U952" s="50"/>
      <c r="V952" s="50"/>
      <c r="W952" s="50"/>
      <c r="X952" s="50"/>
    </row>
    <row r="953" spans="1:24" hidden="1" x14ac:dyDescent="0.3">
      <c r="A953" s="272">
        <v>1460</v>
      </c>
      <c r="B953" s="535">
        <v>42878</v>
      </c>
      <c r="C953" s="284" t="s">
        <v>586</v>
      </c>
      <c r="D953" s="273" t="s">
        <v>1501</v>
      </c>
      <c r="E953" s="286" t="s">
        <v>522</v>
      </c>
      <c r="F953" s="273" t="s">
        <v>778</v>
      </c>
      <c r="G953" s="288" t="s">
        <v>785</v>
      </c>
      <c r="H953" s="273" t="s">
        <v>824</v>
      </c>
      <c r="I953" s="290" t="s">
        <v>1502</v>
      </c>
      <c r="J953" s="274">
        <v>12</v>
      </c>
      <c r="K953" s="292">
        <v>1860</v>
      </c>
      <c r="L953" s="274">
        <v>22320</v>
      </c>
      <c r="M953" s="294">
        <v>0.01</v>
      </c>
      <c r="N953" s="275">
        <v>22096.799999999999</v>
      </c>
      <c r="O953" s="288" t="s">
        <v>788</v>
      </c>
      <c r="P953" s="276" t="s">
        <v>760</v>
      </c>
      <c r="Q953" s="296" t="s">
        <v>1936</v>
      </c>
      <c r="R953" s="296" t="s">
        <v>1933</v>
      </c>
      <c r="S953" s="50"/>
      <c r="T953" s="50"/>
      <c r="U953" s="50"/>
      <c r="V953" s="50"/>
      <c r="W953" s="50"/>
      <c r="X953" s="50"/>
    </row>
    <row r="954" spans="1:24" x14ac:dyDescent="0.3">
      <c r="A954" s="272">
        <v>1284</v>
      </c>
      <c r="B954" s="535">
        <v>42844</v>
      </c>
      <c r="C954" s="284" t="s">
        <v>591</v>
      </c>
      <c r="D954" s="273" t="s">
        <v>1672</v>
      </c>
      <c r="E954" s="286" t="s">
        <v>398</v>
      </c>
      <c r="F954" s="273" t="s">
        <v>778</v>
      </c>
      <c r="G954" s="288" t="s">
        <v>785</v>
      </c>
      <c r="H954" s="273" t="s">
        <v>824</v>
      </c>
      <c r="I954" s="290" t="s">
        <v>1671</v>
      </c>
      <c r="J954" s="274">
        <v>41</v>
      </c>
      <c r="K954" s="292">
        <v>540</v>
      </c>
      <c r="L954" s="274">
        <v>22140</v>
      </c>
      <c r="M954" s="294">
        <v>0.09</v>
      </c>
      <c r="N954" s="275">
        <v>20147.400000000001</v>
      </c>
      <c r="O954" s="288" t="s">
        <v>788</v>
      </c>
      <c r="P954" s="276" t="s">
        <v>760</v>
      </c>
      <c r="Q954" s="296" t="s">
        <v>1936</v>
      </c>
      <c r="R954" s="296" t="s">
        <v>1933</v>
      </c>
      <c r="S954" s="50"/>
      <c r="T954" s="50"/>
      <c r="U954" s="50"/>
      <c r="V954" s="50"/>
      <c r="W954" s="50"/>
      <c r="X954" s="50"/>
    </row>
    <row r="955" spans="1:24" hidden="1" x14ac:dyDescent="0.3">
      <c r="A955" s="272">
        <v>1759</v>
      </c>
      <c r="B955" s="535">
        <v>42924</v>
      </c>
      <c r="C955" s="284" t="s">
        <v>593</v>
      </c>
      <c r="D955" s="273" t="s">
        <v>943</v>
      </c>
      <c r="E955" s="286" t="s">
        <v>395</v>
      </c>
      <c r="F955" s="273" t="s">
        <v>778</v>
      </c>
      <c r="G955" s="288" t="s">
        <v>785</v>
      </c>
      <c r="H955" s="273" t="s">
        <v>824</v>
      </c>
      <c r="I955" s="290" t="s">
        <v>1156</v>
      </c>
      <c r="J955" s="274">
        <v>16</v>
      </c>
      <c r="K955" s="292">
        <v>1380</v>
      </c>
      <c r="L955" s="274">
        <v>22080</v>
      </c>
      <c r="M955" s="294">
        <v>0.04</v>
      </c>
      <c r="N955" s="275">
        <v>21196.799999999999</v>
      </c>
      <c r="O955" s="288" t="s">
        <v>834</v>
      </c>
      <c r="P955" s="276" t="s">
        <v>774</v>
      </c>
      <c r="Q955" s="296" t="s">
        <v>1932</v>
      </c>
      <c r="R955" s="296" t="s">
        <v>1933</v>
      </c>
      <c r="S955" s="50"/>
      <c r="T955" s="50"/>
      <c r="U955" s="50"/>
      <c r="V955" s="50"/>
      <c r="W955" s="50"/>
      <c r="X955" s="50"/>
    </row>
    <row r="956" spans="1:24" hidden="1" x14ac:dyDescent="0.3">
      <c r="A956" s="272">
        <v>1465</v>
      </c>
      <c r="B956" s="535">
        <v>42878</v>
      </c>
      <c r="C956" s="284" t="s">
        <v>586</v>
      </c>
      <c r="D956" s="273" t="s">
        <v>1123</v>
      </c>
      <c r="E956" s="286" t="s">
        <v>395</v>
      </c>
      <c r="F956" s="273" t="s">
        <v>778</v>
      </c>
      <c r="G956" s="288" t="s">
        <v>785</v>
      </c>
      <c r="H956" s="273" t="s">
        <v>784</v>
      </c>
      <c r="I956" s="290" t="s">
        <v>1496</v>
      </c>
      <c r="J956" s="274">
        <v>10</v>
      </c>
      <c r="K956" s="292">
        <v>2160</v>
      </c>
      <c r="L956" s="274">
        <v>21600</v>
      </c>
      <c r="M956" s="294">
        <v>7.0000000000000007E-2</v>
      </c>
      <c r="N956" s="275">
        <v>20088</v>
      </c>
      <c r="O956" s="288" t="s">
        <v>834</v>
      </c>
      <c r="P956" s="276" t="s">
        <v>760</v>
      </c>
      <c r="Q956" s="296" t="s">
        <v>1932</v>
      </c>
      <c r="R956" s="296" t="s">
        <v>1933</v>
      </c>
      <c r="S956" s="50"/>
      <c r="T956" s="50"/>
      <c r="U956" s="50"/>
      <c r="V956" s="50"/>
      <c r="W956" s="50"/>
      <c r="X956" s="50"/>
    </row>
    <row r="957" spans="1:24" hidden="1" x14ac:dyDescent="0.3">
      <c r="A957" s="272">
        <v>1537</v>
      </c>
      <c r="B957" s="535">
        <v>42890</v>
      </c>
      <c r="C957" s="284" t="s">
        <v>592</v>
      </c>
      <c r="D957" s="273" t="s">
        <v>851</v>
      </c>
      <c r="E957" s="286" t="s">
        <v>522</v>
      </c>
      <c r="F957" s="273" t="s">
        <v>778</v>
      </c>
      <c r="G957" s="288" t="s">
        <v>785</v>
      </c>
      <c r="H957" s="273" t="s">
        <v>824</v>
      </c>
      <c r="I957" s="290" t="s">
        <v>1419</v>
      </c>
      <c r="J957" s="274">
        <v>9</v>
      </c>
      <c r="K957" s="292">
        <v>2400</v>
      </c>
      <c r="L957" s="274">
        <v>21600</v>
      </c>
      <c r="M957" s="294">
        <v>0.06</v>
      </c>
      <c r="N957" s="275">
        <v>20304</v>
      </c>
      <c r="O957" s="288" t="s">
        <v>788</v>
      </c>
      <c r="P957" s="276" t="s">
        <v>798</v>
      </c>
      <c r="Q957" s="296" t="s">
        <v>1936</v>
      </c>
      <c r="R957" s="296" t="s">
        <v>1933</v>
      </c>
      <c r="S957" s="50"/>
      <c r="T957" s="50"/>
      <c r="U957" s="50"/>
      <c r="V957" s="50"/>
      <c r="W957" s="50"/>
      <c r="X957" s="50"/>
    </row>
    <row r="958" spans="1:24" hidden="1" x14ac:dyDescent="0.3">
      <c r="A958" s="272">
        <v>1149</v>
      </c>
      <c r="B958" s="535">
        <v>42821</v>
      </c>
      <c r="C958" s="284" t="s">
        <v>590</v>
      </c>
      <c r="D958" s="273" t="s">
        <v>1322</v>
      </c>
      <c r="E958" s="286" t="s">
        <v>522</v>
      </c>
      <c r="F958" s="273" t="s">
        <v>778</v>
      </c>
      <c r="G958" s="288" t="s">
        <v>785</v>
      </c>
      <c r="H958" s="273" t="s">
        <v>824</v>
      </c>
      <c r="I958" s="290" t="s">
        <v>1792</v>
      </c>
      <c r="J958" s="274">
        <v>32</v>
      </c>
      <c r="K958" s="292">
        <v>660</v>
      </c>
      <c r="L958" s="274">
        <v>21120</v>
      </c>
      <c r="M958" s="294">
        <v>0.09</v>
      </c>
      <c r="N958" s="275">
        <v>19219.2</v>
      </c>
      <c r="O958" s="288" t="s">
        <v>775</v>
      </c>
      <c r="P958" s="276" t="s">
        <v>760</v>
      </c>
      <c r="Q958" s="296" t="s">
        <v>1935</v>
      </c>
      <c r="R958" s="296" t="s">
        <v>1933</v>
      </c>
      <c r="S958" s="50"/>
      <c r="T958" s="50"/>
      <c r="U958" s="50"/>
      <c r="V958" s="50"/>
      <c r="W958" s="50"/>
      <c r="X958" s="50"/>
    </row>
    <row r="959" spans="1:24" hidden="1" x14ac:dyDescent="0.3">
      <c r="A959" s="272">
        <v>1205</v>
      </c>
      <c r="B959" s="535">
        <v>42832</v>
      </c>
      <c r="C959" s="284" t="s">
        <v>591</v>
      </c>
      <c r="D959" s="273" t="s">
        <v>1057</v>
      </c>
      <c r="E959" s="286" t="s">
        <v>395</v>
      </c>
      <c r="F959" s="273" t="s">
        <v>812</v>
      </c>
      <c r="G959" s="288" t="s">
        <v>785</v>
      </c>
      <c r="H959" s="273" t="s">
        <v>824</v>
      </c>
      <c r="I959" s="290" t="s">
        <v>1736</v>
      </c>
      <c r="J959" s="274">
        <v>37</v>
      </c>
      <c r="K959" s="292">
        <v>540</v>
      </c>
      <c r="L959" s="274">
        <v>19980</v>
      </c>
      <c r="M959" s="294">
        <v>0.01</v>
      </c>
      <c r="N959" s="275">
        <v>19780.2</v>
      </c>
      <c r="O959" s="288" t="s">
        <v>775</v>
      </c>
      <c r="P959" s="276" t="s">
        <v>760</v>
      </c>
      <c r="Q959" s="296" t="s">
        <v>1935</v>
      </c>
      <c r="R959" s="296" t="s">
        <v>1933</v>
      </c>
      <c r="S959" s="50"/>
      <c r="T959" s="50"/>
      <c r="U959" s="50"/>
      <c r="V959" s="50"/>
      <c r="W959" s="50"/>
      <c r="X959" s="50"/>
    </row>
    <row r="960" spans="1:24" hidden="1" x14ac:dyDescent="0.3">
      <c r="A960" s="272">
        <v>1076</v>
      </c>
      <c r="B960" s="535">
        <v>42806</v>
      </c>
      <c r="C960" s="284" t="s">
        <v>590</v>
      </c>
      <c r="D960" s="273" t="s">
        <v>1839</v>
      </c>
      <c r="E960" s="286" t="s">
        <v>522</v>
      </c>
      <c r="F960" s="273" t="s">
        <v>778</v>
      </c>
      <c r="G960" s="288" t="s">
        <v>785</v>
      </c>
      <c r="H960" s="273" t="s">
        <v>824</v>
      </c>
      <c r="I960" s="290" t="s">
        <v>1292</v>
      </c>
      <c r="J960" s="274">
        <v>11</v>
      </c>
      <c r="K960" s="292">
        <v>1800</v>
      </c>
      <c r="L960" s="274">
        <v>19800</v>
      </c>
      <c r="M960" s="294">
        <v>0.08</v>
      </c>
      <c r="N960" s="275">
        <v>18216</v>
      </c>
      <c r="O960" s="288" t="s">
        <v>788</v>
      </c>
      <c r="P960" s="276" t="s">
        <v>760</v>
      </c>
      <c r="Q960" s="296" t="s">
        <v>1936</v>
      </c>
      <c r="R960" s="296" t="s">
        <v>1933</v>
      </c>
      <c r="S960" s="50"/>
      <c r="T960" s="50"/>
      <c r="U960" s="50"/>
      <c r="V960" s="50"/>
      <c r="W960" s="50"/>
      <c r="X960" s="50"/>
    </row>
    <row r="961" spans="1:24" hidden="1" x14ac:dyDescent="0.3">
      <c r="A961" s="272">
        <v>1045</v>
      </c>
      <c r="B961" s="535">
        <v>42802</v>
      </c>
      <c r="C961" s="284" t="s">
        <v>590</v>
      </c>
      <c r="D961" s="273" t="s">
        <v>1861</v>
      </c>
      <c r="E961" s="286" t="s">
        <v>405</v>
      </c>
      <c r="F961" s="273" t="s">
        <v>765</v>
      </c>
      <c r="G961" s="288" t="s">
        <v>785</v>
      </c>
      <c r="H961" s="273" t="s">
        <v>824</v>
      </c>
      <c r="I961" s="290" t="s">
        <v>1423</v>
      </c>
      <c r="J961" s="274">
        <v>15</v>
      </c>
      <c r="K961" s="292">
        <v>1260</v>
      </c>
      <c r="L961" s="274">
        <v>18900</v>
      </c>
      <c r="M961" s="294">
        <v>7.0000000000000007E-2</v>
      </c>
      <c r="N961" s="275">
        <v>17577</v>
      </c>
      <c r="O961" s="288" t="s">
        <v>782</v>
      </c>
      <c r="P961" s="276" t="s">
        <v>774</v>
      </c>
      <c r="Q961" s="296" t="s">
        <v>1932</v>
      </c>
      <c r="R961" s="296" t="s">
        <v>1937</v>
      </c>
      <c r="S961" s="50"/>
      <c r="T961" s="50"/>
      <c r="U961" s="50"/>
      <c r="V961" s="50"/>
      <c r="W961" s="50"/>
      <c r="X961" s="50"/>
    </row>
    <row r="962" spans="1:24" hidden="1" x14ac:dyDescent="0.3">
      <c r="A962" s="272">
        <v>1055</v>
      </c>
      <c r="B962" s="535">
        <v>42803</v>
      </c>
      <c r="C962" s="284" t="s">
        <v>590</v>
      </c>
      <c r="D962" s="273" t="s">
        <v>875</v>
      </c>
      <c r="E962" s="286" t="s">
        <v>398</v>
      </c>
      <c r="F962" s="273" t="s">
        <v>790</v>
      </c>
      <c r="G962" s="288" t="s">
        <v>785</v>
      </c>
      <c r="H962" s="273" t="s">
        <v>784</v>
      </c>
      <c r="I962" s="290" t="s">
        <v>1697</v>
      </c>
      <c r="J962" s="274">
        <v>39</v>
      </c>
      <c r="K962" s="292">
        <v>480</v>
      </c>
      <c r="L962" s="274">
        <v>18720</v>
      </c>
      <c r="M962" s="294">
        <v>0.04</v>
      </c>
      <c r="N962" s="275">
        <v>17971.2</v>
      </c>
      <c r="O962" s="288" t="s">
        <v>834</v>
      </c>
      <c r="P962" s="276" t="s">
        <v>827</v>
      </c>
      <c r="Q962" s="296" t="s">
        <v>1932</v>
      </c>
      <c r="R962" s="296" t="s">
        <v>1937</v>
      </c>
      <c r="S962" s="50"/>
      <c r="T962" s="50"/>
      <c r="U962" s="50"/>
      <c r="V962" s="50"/>
      <c r="W962" s="50"/>
      <c r="X962" s="50"/>
    </row>
    <row r="963" spans="1:24" hidden="1" x14ac:dyDescent="0.3">
      <c r="A963" s="272">
        <v>1954</v>
      </c>
      <c r="B963" s="535">
        <v>42954</v>
      </c>
      <c r="C963" s="284" t="s">
        <v>594</v>
      </c>
      <c r="D963" s="273" t="s">
        <v>869</v>
      </c>
      <c r="E963" s="286" t="s">
        <v>395</v>
      </c>
      <c r="F963" s="273" t="s">
        <v>790</v>
      </c>
      <c r="G963" s="288" t="s">
        <v>785</v>
      </c>
      <c r="H963" s="273" t="s">
        <v>824</v>
      </c>
      <c r="I963" s="290" t="s">
        <v>870</v>
      </c>
      <c r="J963" s="274">
        <v>2</v>
      </c>
      <c r="K963" s="292">
        <v>9180</v>
      </c>
      <c r="L963" s="274">
        <v>18360</v>
      </c>
      <c r="M963" s="294">
        <v>0.03</v>
      </c>
      <c r="N963" s="275">
        <v>17809.2</v>
      </c>
      <c r="O963" s="288" t="s">
        <v>834</v>
      </c>
      <c r="P963" s="276" t="s">
        <v>767</v>
      </c>
      <c r="Q963" s="296" t="s">
        <v>1932</v>
      </c>
      <c r="R963" s="296" t="s">
        <v>1937</v>
      </c>
      <c r="S963" s="50"/>
      <c r="T963" s="50"/>
      <c r="U963" s="50"/>
      <c r="V963" s="50"/>
      <c r="W963" s="50"/>
      <c r="X963" s="50"/>
    </row>
    <row r="964" spans="1:24" hidden="1" x14ac:dyDescent="0.3">
      <c r="A964" s="272">
        <v>1734</v>
      </c>
      <c r="B964" s="535">
        <v>42921</v>
      </c>
      <c r="C964" s="284" t="s">
        <v>593</v>
      </c>
      <c r="D964" s="273" t="s">
        <v>1181</v>
      </c>
      <c r="E964" s="286" t="s">
        <v>522</v>
      </c>
      <c r="F964" s="273" t="s">
        <v>790</v>
      </c>
      <c r="G964" s="288" t="s">
        <v>785</v>
      </c>
      <c r="H964" s="273" t="s">
        <v>824</v>
      </c>
      <c r="I964" s="290" t="s">
        <v>1182</v>
      </c>
      <c r="J964" s="274">
        <v>4</v>
      </c>
      <c r="K964" s="292">
        <v>4440</v>
      </c>
      <c r="L964" s="274">
        <v>17760</v>
      </c>
      <c r="M964" s="294">
        <v>0.09</v>
      </c>
      <c r="N964" s="275">
        <v>16161.6</v>
      </c>
      <c r="O964" s="288" t="s">
        <v>782</v>
      </c>
      <c r="P964" s="276" t="s">
        <v>798</v>
      </c>
      <c r="Q964" s="296" t="s">
        <v>1932</v>
      </c>
      <c r="R964" s="296" t="s">
        <v>1937</v>
      </c>
      <c r="S964" s="50"/>
      <c r="T964" s="50"/>
      <c r="U964" s="50"/>
      <c r="V964" s="50"/>
      <c r="W964" s="50"/>
      <c r="X964" s="50"/>
    </row>
    <row r="965" spans="1:24" hidden="1" x14ac:dyDescent="0.3">
      <c r="A965" s="272">
        <v>1429</v>
      </c>
      <c r="B965" s="535">
        <v>42872</v>
      </c>
      <c r="C965" s="284" t="s">
        <v>586</v>
      </c>
      <c r="D965" s="273" t="s">
        <v>1532</v>
      </c>
      <c r="E965" s="286" t="s">
        <v>522</v>
      </c>
      <c r="F965" s="273" t="s">
        <v>790</v>
      </c>
      <c r="G965" s="288" t="s">
        <v>785</v>
      </c>
      <c r="H965" s="273" t="s">
        <v>824</v>
      </c>
      <c r="I965" s="290" t="s">
        <v>1533</v>
      </c>
      <c r="J965" s="274">
        <v>18</v>
      </c>
      <c r="K965" s="292">
        <v>960</v>
      </c>
      <c r="L965" s="274">
        <v>17280</v>
      </c>
      <c r="M965" s="294">
        <v>0.1</v>
      </c>
      <c r="N965" s="275">
        <v>15552</v>
      </c>
      <c r="O965" s="288" t="s">
        <v>761</v>
      </c>
      <c r="P965" s="276" t="s">
        <v>760</v>
      </c>
      <c r="Q965" s="296" t="s">
        <v>1932</v>
      </c>
      <c r="R965" s="296" t="s">
        <v>1937</v>
      </c>
      <c r="S965" s="50"/>
      <c r="T965" s="50"/>
      <c r="U965" s="50"/>
      <c r="V965" s="50"/>
      <c r="W965" s="50"/>
      <c r="X965" s="50"/>
    </row>
    <row r="966" spans="1:24" hidden="1" x14ac:dyDescent="0.3">
      <c r="A966" s="272">
        <v>1879</v>
      </c>
      <c r="B966" s="535">
        <v>42942</v>
      </c>
      <c r="C966" s="284" t="s">
        <v>593</v>
      </c>
      <c r="D966" s="273" t="s">
        <v>950</v>
      </c>
      <c r="E966" s="286" t="s">
        <v>398</v>
      </c>
      <c r="F966" s="273" t="s">
        <v>812</v>
      </c>
      <c r="G966" s="288" t="s">
        <v>785</v>
      </c>
      <c r="H966" s="273" t="s">
        <v>824</v>
      </c>
      <c r="I966" s="290" t="s">
        <v>985</v>
      </c>
      <c r="J966" s="274">
        <v>32</v>
      </c>
      <c r="K966" s="292">
        <v>540</v>
      </c>
      <c r="L966" s="274">
        <v>17280</v>
      </c>
      <c r="M966" s="294">
        <v>0.09</v>
      </c>
      <c r="N966" s="275">
        <v>15724.8</v>
      </c>
      <c r="O966" s="288" t="s">
        <v>775</v>
      </c>
      <c r="P966" s="276" t="s">
        <v>760</v>
      </c>
      <c r="Q966" s="296" t="s">
        <v>1935</v>
      </c>
      <c r="R966" s="296" t="s">
        <v>1933</v>
      </c>
      <c r="S966" s="50"/>
      <c r="T966" s="50"/>
      <c r="U966" s="50"/>
      <c r="V966" s="50"/>
      <c r="W966" s="50"/>
      <c r="X966" s="50"/>
    </row>
    <row r="967" spans="1:24" hidden="1" x14ac:dyDescent="0.3">
      <c r="A967" s="272">
        <v>1340</v>
      </c>
      <c r="B967" s="535">
        <v>42858</v>
      </c>
      <c r="C967" s="284" t="s">
        <v>586</v>
      </c>
      <c r="D967" s="273" t="s">
        <v>1620</v>
      </c>
      <c r="E967" s="286" t="s">
        <v>405</v>
      </c>
      <c r="F967" s="273" t="s">
        <v>778</v>
      </c>
      <c r="G967" s="288" t="s">
        <v>785</v>
      </c>
      <c r="H967" s="273" t="s">
        <v>824</v>
      </c>
      <c r="I967" s="290" t="s">
        <v>1419</v>
      </c>
      <c r="J967" s="274">
        <v>7</v>
      </c>
      <c r="K967" s="292">
        <v>2400</v>
      </c>
      <c r="L967" s="274">
        <v>16800</v>
      </c>
      <c r="M967" s="294">
        <v>0.08</v>
      </c>
      <c r="N967" s="275">
        <v>15456</v>
      </c>
      <c r="O967" s="288" t="s">
        <v>834</v>
      </c>
      <c r="P967" s="276" t="s">
        <v>774</v>
      </c>
      <c r="Q967" s="296" t="s">
        <v>1932</v>
      </c>
      <c r="R967" s="296" t="s">
        <v>1933</v>
      </c>
      <c r="S967" s="50"/>
      <c r="T967" s="50"/>
      <c r="U967" s="50"/>
      <c r="V967" s="50"/>
      <c r="W967" s="50"/>
      <c r="X967" s="50"/>
    </row>
    <row r="968" spans="1:24" hidden="1" x14ac:dyDescent="0.3">
      <c r="A968" s="272">
        <v>1454</v>
      </c>
      <c r="B968" s="535">
        <v>42878</v>
      </c>
      <c r="C968" s="284" t="s">
        <v>586</v>
      </c>
      <c r="D968" s="273" t="s">
        <v>1506</v>
      </c>
      <c r="E968" s="286" t="s">
        <v>395</v>
      </c>
      <c r="F968" s="273" t="s">
        <v>778</v>
      </c>
      <c r="G968" s="288" t="s">
        <v>785</v>
      </c>
      <c r="H968" s="273" t="s">
        <v>824</v>
      </c>
      <c r="I968" s="290" t="s">
        <v>1505</v>
      </c>
      <c r="J968" s="274">
        <v>35</v>
      </c>
      <c r="K968" s="292">
        <v>480</v>
      </c>
      <c r="L968" s="274">
        <v>16800</v>
      </c>
      <c r="M968" s="294">
        <v>0.03</v>
      </c>
      <c r="N968" s="275">
        <v>16296</v>
      </c>
      <c r="O968" s="288" t="s">
        <v>834</v>
      </c>
      <c r="P968" s="276" t="s">
        <v>760</v>
      </c>
      <c r="Q968" s="296" t="s">
        <v>1932</v>
      </c>
      <c r="R968" s="296" t="s">
        <v>1933</v>
      </c>
      <c r="S968" s="50"/>
      <c r="T968" s="50"/>
      <c r="U968" s="50"/>
      <c r="V968" s="50"/>
      <c r="W968" s="50"/>
      <c r="X968" s="50"/>
    </row>
    <row r="969" spans="1:24" hidden="1" x14ac:dyDescent="0.3">
      <c r="A969" s="272">
        <v>1838</v>
      </c>
      <c r="B969" s="535">
        <v>42936</v>
      </c>
      <c r="C969" s="284" t="s">
        <v>593</v>
      </c>
      <c r="D969" s="273" t="s">
        <v>1045</v>
      </c>
      <c r="E969" s="286" t="s">
        <v>405</v>
      </c>
      <c r="F969" s="273" t="s">
        <v>765</v>
      </c>
      <c r="G969" s="288" t="s">
        <v>785</v>
      </c>
      <c r="H969" s="273" t="s">
        <v>824</v>
      </c>
      <c r="I969" s="290" t="s">
        <v>823</v>
      </c>
      <c r="J969" s="274">
        <v>13</v>
      </c>
      <c r="K969" s="292">
        <v>1260</v>
      </c>
      <c r="L969" s="274">
        <v>16380</v>
      </c>
      <c r="M969" s="294">
        <v>0.1</v>
      </c>
      <c r="N969" s="275">
        <v>14742</v>
      </c>
      <c r="O969" s="288" t="s">
        <v>782</v>
      </c>
      <c r="P969" s="276" t="s">
        <v>760</v>
      </c>
      <c r="Q969" s="296" t="s">
        <v>1932</v>
      </c>
      <c r="R969" s="296" t="s">
        <v>1937</v>
      </c>
      <c r="S969" s="50"/>
      <c r="T969" s="50"/>
      <c r="U969" s="50"/>
      <c r="V969" s="50"/>
      <c r="W969" s="50"/>
      <c r="X969" s="50"/>
    </row>
    <row r="970" spans="1:24" hidden="1" x14ac:dyDescent="0.3">
      <c r="A970" s="272">
        <v>1586</v>
      </c>
      <c r="B970" s="535">
        <v>42899</v>
      </c>
      <c r="C970" s="284" t="s">
        <v>592</v>
      </c>
      <c r="D970" s="273" t="s">
        <v>982</v>
      </c>
      <c r="E970" s="286" t="s">
        <v>395</v>
      </c>
      <c r="F970" s="273" t="s">
        <v>790</v>
      </c>
      <c r="G970" s="288" t="s">
        <v>785</v>
      </c>
      <c r="H970" s="273" t="s">
        <v>824</v>
      </c>
      <c r="I970" s="290" t="s">
        <v>1364</v>
      </c>
      <c r="J970" s="274">
        <v>9</v>
      </c>
      <c r="K970" s="292">
        <v>1680</v>
      </c>
      <c r="L970" s="274">
        <v>15120</v>
      </c>
      <c r="M970" s="294">
        <v>0.02</v>
      </c>
      <c r="N970" s="275">
        <v>14817.6</v>
      </c>
      <c r="O970" s="288" t="s">
        <v>834</v>
      </c>
      <c r="P970" s="276" t="s">
        <v>760</v>
      </c>
      <c r="Q970" s="296" t="s">
        <v>1932</v>
      </c>
      <c r="R970" s="296" t="s">
        <v>1937</v>
      </c>
      <c r="S970" s="50"/>
      <c r="T970" s="50"/>
      <c r="U970" s="50"/>
      <c r="V970" s="50"/>
      <c r="W970" s="50"/>
      <c r="X970" s="50"/>
    </row>
    <row r="971" spans="1:24" hidden="1" x14ac:dyDescent="0.3">
      <c r="A971" s="272">
        <v>1949</v>
      </c>
      <c r="B971" s="535">
        <v>42954</v>
      </c>
      <c r="C971" s="284" t="s">
        <v>594</v>
      </c>
      <c r="D971" s="273" t="s">
        <v>879</v>
      </c>
      <c r="E971" s="286" t="s">
        <v>398</v>
      </c>
      <c r="F971" s="273" t="s">
        <v>765</v>
      </c>
      <c r="G971" s="288" t="s">
        <v>785</v>
      </c>
      <c r="H971" s="273" t="s">
        <v>784</v>
      </c>
      <c r="I971" s="290" t="s">
        <v>878</v>
      </c>
      <c r="J971" s="274">
        <v>12</v>
      </c>
      <c r="K971" s="292">
        <v>1260</v>
      </c>
      <c r="L971" s="274">
        <v>15120</v>
      </c>
      <c r="M971" s="294">
        <v>0.09</v>
      </c>
      <c r="N971" s="275">
        <v>13759.2</v>
      </c>
      <c r="O971" s="288" t="s">
        <v>834</v>
      </c>
      <c r="P971" s="276" t="s">
        <v>774</v>
      </c>
      <c r="Q971" s="296" t="s">
        <v>1932</v>
      </c>
      <c r="R971" s="296" t="s">
        <v>1937</v>
      </c>
      <c r="S971" s="50"/>
      <c r="T971" s="50"/>
      <c r="U971" s="50"/>
      <c r="V971" s="50"/>
      <c r="W971" s="50"/>
      <c r="X971" s="50"/>
    </row>
    <row r="972" spans="1:24" hidden="1" x14ac:dyDescent="0.3">
      <c r="A972" s="272">
        <v>1254</v>
      </c>
      <c r="B972" s="535">
        <v>42840</v>
      </c>
      <c r="C972" s="284" t="s">
        <v>591</v>
      </c>
      <c r="D972" s="273" t="s">
        <v>872</v>
      </c>
      <c r="E972" s="286" t="s">
        <v>405</v>
      </c>
      <c r="F972" s="273" t="s">
        <v>765</v>
      </c>
      <c r="G972" s="288" t="s">
        <v>785</v>
      </c>
      <c r="H972" s="273" t="s">
        <v>784</v>
      </c>
      <c r="I972" s="290" t="s">
        <v>1697</v>
      </c>
      <c r="J972" s="274">
        <v>31</v>
      </c>
      <c r="K972" s="292">
        <v>480</v>
      </c>
      <c r="L972" s="274">
        <v>14880</v>
      </c>
      <c r="M972" s="294">
        <v>0.05</v>
      </c>
      <c r="N972" s="275">
        <v>14136</v>
      </c>
      <c r="O972" s="288" t="s">
        <v>775</v>
      </c>
      <c r="P972" s="276" t="s">
        <v>760</v>
      </c>
      <c r="Q972" s="296" t="s">
        <v>1935</v>
      </c>
      <c r="R972" s="296" t="s">
        <v>1937</v>
      </c>
      <c r="S972" s="50"/>
      <c r="T972" s="50"/>
      <c r="U972" s="50"/>
      <c r="V972" s="50"/>
      <c r="W972" s="50"/>
      <c r="X972" s="50"/>
    </row>
    <row r="973" spans="1:24" hidden="1" x14ac:dyDescent="0.3">
      <c r="A973" s="272">
        <v>1441</v>
      </c>
      <c r="B973" s="535">
        <v>42875</v>
      </c>
      <c r="C973" s="284" t="s">
        <v>586</v>
      </c>
      <c r="D973" s="273" t="s">
        <v>926</v>
      </c>
      <c r="E973" s="286" t="s">
        <v>398</v>
      </c>
      <c r="F973" s="273" t="s">
        <v>778</v>
      </c>
      <c r="G973" s="288" t="s">
        <v>785</v>
      </c>
      <c r="H973" s="273" t="s">
        <v>824</v>
      </c>
      <c r="I973" s="290" t="s">
        <v>1482</v>
      </c>
      <c r="J973" s="274">
        <v>6</v>
      </c>
      <c r="K973" s="292">
        <v>2400</v>
      </c>
      <c r="L973" s="274">
        <v>14400</v>
      </c>
      <c r="M973" s="294">
        <v>0</v>
      </c>
      <c r="N973" s="275">
        <v>14400</v>
      </c>
      <c r="O973" s="288" t="s">
        <v>834</v>
      </c>
      <c r="P973" s="276" t="s">
        <v>760</v>
      </c>
      <c r="Q973" s="296" t="s">
        <v>1932</v>
      </c>
      <c r="R973" s="296" t="s">
        <v>1933</v>
      </c>
      <c r="S973" s="50"/>
      <c r="T973" s="50"/>
      <c r="U973" s="50"/>
      <c r="V973" s="50"/>
      <c r="W973" s="50"/>
      <c r="X973" s="50"/>
    </row>
    <row r="974" spans="1:24" hidden="1" x14ac:dyDescent="0.3">
      <c r="A974" s="272">
        <v>1595</v>
      </c>
      <c r="B974" s="535">
        <v>42899</v>
      </c>
      <c r="C974" s="284" t="s">
        <v>592</v>
      </c>
      <c r="D974" s="273" t="s">
        <v>1352</v>
      </c>
      <c r="E974" s="286" t="s">
        <v>522</v>
      </c>
      <c r="F974" s="273" t="s">
        <v>778</v>
      </c>
      <c r="G974" s="288" t="s">
        <v>785</v>
      </c>
      <c r="H974" s="273" t="s">
        <v>784</v>
      </c>
      <c r="I974" s="290" t="s">
        <v>821</v>
      </c>
      <c r="J974" s="274">
        <v>11</v>
      </c>
      <c r="K974" s="292">
        <v>1260</v>
      </c>
      <c r="L974" s="274">
        <v>13860</v>
      </c>
      <c r="M974" s="294">
        <v>0.04</v>
      </c>
      <c r="N974" s="275">
        <v>13305.6</v>
      </c>
      <c r="O974" s="288" t="s">
        <v>775</v>
      </c>
      <c r="P974" s="276" t="s">
        <v>798</v>
      </c>
      <c r="Q974" s="296" t="s">
        <v>1935</v>
      </c>
      <c r="R974" s="296" t="s">
        <v>1933</v>
      </c>
      <c r="S974" s="50"/>
      <c r="T974" s="50"/>
      <c r="U974" s="50"/>
      <c r="V974" s="50"/>
      <c r="W974" s="50"/>
      <c r="X974" s="50"/>
    </row>
    <row r="975" spans="1:24" hidden="1" x14ac:dyDescent="0.3">
      <c r="A975" s="272">
        <v>1477</v>
      </c>
      <c r="B975" s="535">
        <v>42881</v>
      </c>
      <c r="C975" s="284" t="s">
        <v>586</v>
      </c>
      <c r="D975" s="273" t="s">
        <v>1487</v>
      </c>
      <c r="E975" s="286" t="s">
        <v>405</v>
      </c>
      <c r="F975" s="273" t="s">
        <v>790</v>
      </c>
      <c r="G975" s="288" t="s">
        <v>785</v>
      </c>
      <c r="H975" s="273" t="s">
        <v>784</v>
      </c>
      <c r="I975" s="290" t="s">
        <v>1486</v>
      </c>
      <c r="J975" s="274">
        <v>4</v>
      </c>
      <c r="K975" s="292">
        <v>3360</v>
      </c>
      <c r="L975" s="274">
        <v>13440</v>
      </c>
      <c r="M975" s="294">
        <v>0.08</v>
      </c>
      <c r="N975" s="275">
        <v>12364.8</v>
      </c>
      <c r="O975" s="288" t="s">
        <v>782</v>
      </c>
      <c r="P975" s="276" t="s">
        <v>760</v>
      </c>
      <c r="Q975" s="296" t="s">
        <v>1932</v>
      </c>
      <c r="R975" s="296" t="s">
        <v>1937</v>
      </c>
      <c r="S975" s="50"/>
      <c r="T975" s="50"/>
      <c r="U975" s="50"/>
      <c r="V975" s="50"/>
      <c r="W975" s="50"/>
      <c r="X975" s="50"/>
    </row>
    <row r="976" spans="1:24" hidden="1" x14ac:dyDescent="0.3">
      <c r="A976" s="272">
        <v>1513</v>
      </c>
      <c r="B976" s="535">
        <v>42885</v>
      </c>
      <c r="C976" s="284" t="s">
        <v>586</v>
      </c>
      <c r="D976" s="273" t="s">
        <v>1449</v>
      </c>
      <c r="E976" s="286" t="s">
        <v>398</v>
      </c>
      <c r="F976" s="273" t="s">
        <v>778</v>
      </c>
      <c r="G976" s="288" t="s">
        <v>785</v>
      </c>
      <c r="H976" s="273" t="s">
        <v>824</v>
      </c>
      <c r="I976" s="290" t="s">
        <v>1448</v>
      </c>
      <c r="J976" s="274">
        <v>37</v>
      </c>
      <c r="K976" s="292">
        <v>360</v>
      </c>
      <c r="L976" s="274">
        <v>13320</v>
      </c>
      <c r="M976" s="294">
        <v>0.08</v>
      </c>
      <c r="N976" s="275">
        <v>12254.4</v>
      </c>
      <c r="O976" s="288" t="s">
        <v>788</v>
      </c>
      <c r="P976" s="276" t="s">
        <v>767</v>
      </c>
      <c r="Q976" s="296" t="s">
        <v>1936</v>
      </c>
      <c r="R976" s="296" t="s">
        <v>1933</v>
      </c>
      <c r="S976" s="50"/>
      <c r="T976" s="50"/>
      <c r="U976" s="50"/>
      <c r="V976" s="50"/>
      <c r="W976" s="50"/>
      <c r="X976" s="50"/>
    </row>
    <row r="977" spans="1:24" hidden="1" x14ac:dyDescent="0.3">
      <c r="A977" s="272">
        <v>1157</v>
      </c>
      <c r="B977" s="535">
        <v>42822</v>
      </c>
      <c r="C977" s="284" t="s">
        <v>590</v>
      </c>
      <c r="D977" s="273" t="s">
        <v>1471</v>
      </c>
      <c r="E977" s="286" t="s">
        <v>522</v>
      </c>
      <c r="F977" s="273" t="s">
        <v>812</v>
      </c>
      <c r="G977" s="288" t="s">
        <v>785</v>
      </c>
      <c r="H977" s="273" t="s">
        <v>824</v>
      </c>
      <c r="I977" s="290" t="s">
        <v>1296</v>
      </c>
      <c r="J977" s="274">
        <v>44</v>
      </c>
      <c r="K977" s="292">
        <v>300</v>
      </c>
      <c r="L977" s="274">
        <v>13200</v>
      </c>
      <c r="M977" s="294">
        <v>0.01</v>
      </c>
      <c r="N977" s="275">
        <v>13068</v>
      </c>
      <c r="O977" s="288" t="s">
        <v>761</v>
      </c>
      <c r="P977" s="276" t="s">
        <v>798</v>
      </c>
      <c r="Q977" s="296" t="s">
        <v>1932</v>
      </c>
      <c r="R977" s="296" t="s">
        <v>1933</v>
      </c>
      <c r="S977" s="50"/>
      <c r="T977" s="50"/>
      <c r="U977" s="50"/>
      <c r="V977" s="50"/>
      <c r="W977" s="50"/>
      <c r="X977" s="50"/>
    </row>
    <row r="978" spans="1:24" hidden="1" x14ac:dyDescent="0.3">
      <c r="A978" s="272">
        <v>1239</v>
      </c>
      <c r="B978" s="535">
        <v>42837</v>
      </c>
      <c r="C978" s="284" t="s">
        <v>591</v>
      </c>
      <c r="D978" s="273" t="s">
        <v>1709</v>
      </c>
      <c r="E978" s="286" t="s">
        <v>395</v>
      </c>
      <c r="F978" s="273" t="s">
        <v>778</v>
      </c>
      <c r="G978" s="288" t="s">
        <v>785</v>
      </c>
      <c r="H978" s="273" t="s">
        <v>784</v>
      </c>
      <c r="I978" s="290" t="s">
        <v>1220</v>
      </c>
      <c r="J978" s="274">
        <v>6</v>
      </c>
      <c r="K978" s="292">
        <v>2160</v>
      </c>
      <c r="L978" s="274">
        <v>12960</v>
      </c>
      <c r="M978" s="294">
        <v>0.09</v>
      </c>
      <c r="N978" s="275">
        <v>11793.6</v>
      </c>
      <c r="O978" s="288" t="s">
        <v>834</v>
      </c>
      <c r="P978" s="276" t="s">
        <v>760</v>
      </c>
      <c r="Q978" s="296" t="s">
        <v>1932</v>
      </c>
      <c r="R978" s="296" t="s">
        <v>1933</v>
      </c>
      <c r="S978" s="50"/>
      <c r="T978" s="50"/>
      <c r="U978" s="50"/>
      <c r="V978" s="50"/>
      <c r="W978" s="50"/>
      <c r="X978" s="50"/>
    </row>
    <row r="979" spans="1:24" hidden="1" x14ac:dyDescent="0.3">
      <c r="A979" s="272">
        <v>1639</v>
      </c>
      <c r="B979" s="535">
        <v>42907</v>
      </c>
      <c r="C979" s="284" t="s">
        <v>592</v>
      </c>
      <c r="D979" s="273" t="s">
        <v>1297</v>
      </c>
      <c r="E979" s="286" t="s">
        <v>398</v>
      </c>
      <c r="F979" s="273" t="s">
        <v>812</v>
      </c>
      <c r="G979" s="288" t="s">
        <v>785</v>
      </c>
      <c r="H979" s="273" t="s">
        <v>824</v>
      </c>
      <c r="I979" s="290" t="s">
        <v>1296</v>
      </c>
      <c r="J979" s="274">
        <v>41</v>
      </c>
      <c r="K979" s="292">
        <v>300</v>
      </c>
      <c r="L979" s="274">
        <v>12300</v>
      </c>
      <c r="M979" s="294">
        <v>0.03</v>
      </c>
      <c r="N979" s="275">
        <v>11931</v>
      </c>
      <c r="O979" s="288" t="s">
        <v>834</v>
      </c>
      <c r="P979" s="276" t="s">
        <v>798</v>
      </c>
      <c r="Q979" s="296" t="s">
        <v>1932</v>
      </c>
      <c r="R979" s="296" t="s">
        <v>1933</v>
      </c>
      <c r="S979" s="50"/>
      <c r="T979" s="50"/>
      <c r="U979" s="50"/>
      <c r="V979" s="50"/>
      <c r="W979" s="50"/>
      <c r="X979" s="50"/>
    </row>
    <row r="980" spans="1:24" hidden="1" x14ac:dyDescent="0.3">
      <c r="A980" s="272">
        <v>1117</v>
      </c>
      <c r="B980" s="535">
        <v>42814</v>
      </c>
      <c r="C980" s="284" t="s">
        <v>590</v>
      </c>
      <c r="D980" s="273" t="s">
        <v>1345</v>
      </c>
      <c r="E980" s="286" t="s">
        <v>405</v>
      </c>
      <c r="F980" s="273" t="s">
        <v>778</v>
      </c>
      <c r="G980" s="288" t="s">
        <v>785</v>
      </c>
      <c r="H980" s="273" t="s">
        <v>784</v>
      </c>
      <c r="I980" s="290" t="s">
        <v>939</v>
      </c>
      <c r="J980" s="274">
        <v>3</v>
      </c>
      <c r="K980" s="292">
        <v>3960</v>
      </c>
      <c r="L980" s="274">
        <v>11880</v>
      </c>
      <c r="M980" s="294">
        <v>7.0000000000000007E-2</v>
      </c>
      <c r="N980" s="275">
        <v>11048.4</v>
      </c>
      <c r="O980" s="288" t="s">
        <v>782</v>
      </c>
      <c r="P980" s="276" t="s">
        <v>787</v>
      </c>
      <c r="Q980" s="296" t="s">
        <v>1932</v>
      </c>
      <c r="R980" s="296" t="s">
        <v>1933</v>
      </c>
      <c r="S980" s="50"/>
      <c r="T980" s="50"/>
      <c r="U980" s="50"/>
      <c r="V980" s="50"/>
      <c r="W980" s="50"/>
      <c r="X980" s="50"/>
    </row>
    <row r="981" spans="1:24" hidden="1" x14ac:dyDescent="0.3">
      <c r="A981" s="272">
        <v>1283</v>
      </c>
      <c r="B981" s="535">
        <v>42843</v>
      </c>
      <c r="C981" s="284" t="s">
        <v>591</v>
      </c>
      <c r="D981" s="273" t="s">
        <v>1673</v>
      </c>
      <c r="E981" s="286" t="s">
        <v>395</v>
      </c>
      <c r="F981" s="273" t="s">
        <v>812</v>
      </c>
      <c r="G981" s="288" t="s">
        <v>785</v>
      </c>
      <c r="H981" s="273" t="s">
        <v>784</v>
      </c>
      <c r="I981" s="290" t="s">
        <v>1602</v>
      </c>
      <c r="J981" s="274">
        <v>4</v>
      </c>
      <c r="K981" s="292">
        <v>2760</v>
      </c>
      <c r="L981" s="274">
        <v>11040</v>
      </c>
      <c r="M981" s="294">
        <v>0.03</v>
      </c>
      <c r="N981" s="275">
        <v>10708.8</v>
      </c>
      <c r="O981" s="288" t="s">
        <v>761</v>
      </c>
      <c r="P981" s="276" t="s">
        <v>760</v>
      </c>
      <c r="Q981" s="296" t="s">
        <v>1932</v>
      </c>
      <c r="R981" s="296" t="s">
        <v>1933</v>
      </c>
      <c r="S981" s="50"/>
      <c r="T981" s="50"/>
      <c r="U981" s="50"/>
      <c r="V981" s="50"/>
      <c r="W981" s="50"/>
      <c r="X981" s="50"/>
    </row>
    <row r="982" spans="1:24" hidden="1" x14ac:dyDescent="0.3">
      <c r="A982" s="272">
        <v>1125</v>
      </c>
      <c r="B982" s="535">
        <v>42816</v>
      </c>
      <c r="C982" s="284" t="s">
        <v>590</v>
      </c>
      <c r="D982" s="273" t="s">
        <v>1807</v>
      </c>
      <c r="E982" s="286" t="s">
        <v>398</v>
      </c>
      <c r="F982" s="273" t="s">
        <v>812</v>
      </c>
      <c r="G982" s="288" t="s">
        <v>785</v>
      </c>
      <c r="H982" s="273" t="s">
        <v>815</v>
      </c>
      <c r="I982" s="290" t="s">
        <v>1642</v>
      </c>
      <c r="J982" s="274">
        <v>2</v>
      </c>
      <c r="K982" s="292">
        <v>5460</v>
      </c>
      <c r="L982" s="274">
        <v>10920</v>
      </c>
      <c r="M982" s="294">
        <v>0.04</v>
      </c>
      <c r="N982" s="275">
        <v>10483.200000000001</v>
      </c>
      <c r="O982" s="288" t="s">
        <v>761</v>
      </c>
      <c r="P982" s="276" t="s">
        <v>760</v>
      </c>
      <c r="Q982" s="296" t="s">
        <v>1932</v>
      </c>
      <c r="R982" s="296" t="s">
        <v>1933</v>
      </c>
      <c r="S982" s="50"/>
      <c r="T982" s="50"/>
      <c r="U982" s="50"/>
      <c r="V982" s="50"/>
      <c r="W982" s="50"/>
      <c r="X982" s="50"/>
    </row>
    <row r="983" spans="1:24" hidden="1" x14ac:dyDescent="0.3">
      <c r="A983" s="272">
        <v>1142</v>
      </c>
      <c r="B983" s="535">
        <v>42820</v>
      </c>
      <c r="C983" s="284" t="s">
        <v>590</v>
      </c>
      <c r="D983" s="273" t="s">
        <v>1049</v>
      </c>
      <c r="E983" s="286" t="s">
        <v>398</v>
      </c>
      <c r="F983" s="273" t="s">
        <v>765</v>
      </c>
      <c r="G983" s="288" t="s">
        <v>785</v>
      </c>
      <c r="H983" s="273" t="s">
        <v>824</v>
      </c>
      <c r="I983" s="290" t="s">
        <v>1796</v>
      </c>
      <c r="J983" s="274">
        <v>30</v>
      </c>
      <c r="K983" s="292">
        <v>360</v>
      </c>
      <c r="L983" s="274">
        <v>10800</v>
      </c>
      <c r="M983" s="294">
        <v>0.05</v>
      </c>
      <c r="N983" s="275">
        <v>10260</v>
      </c>
      <c r="O983" s="288" t="s">
        <v>775</v>
      </c>
      <c r="P983" s="276" t="s">
        <v>760</v>
      </c>
      <c r="Q983" s="296" t="s">
        <v>1935</v>
      </c>
      <c r="R983" s="296" t="s">
        <v>1937</v>
      </c>
      <c r="S983" s="50"/>
      <c r="T983" s="50"/>
      <c r="U983" s="50"/>
      <c r="V983" s="50"/>
      <c r="W983" s="50"/>
      <c r="X983" s="50"/>
    </row>
    <row r="984" spans="1:24" hidden="1" x14ac:dyDescent="0.3">
      <c r="A984" s="272">
        <v>1165</v>
      </c>
      <c r="B984" s="535">
        <v>42824</v>
      </c>
      <c r="C984" s="284" t="s">
        <v>590</v>
      </c>
      <c r="D984" s="273" t="s">
        <v>1776</v>
      </c>
      <c r="E984" s="286" t="s">
        <v>405</v>
      </c>
      <c r="F984" s="273" t="s">
        <v>778</v>
      </c>
      <c r="G984" s="288" t="s">
        <v>785</v>
      </c>
      <c r="H984" s="273" t="s">
        <v>784</v>
      </c>
      <c r="I984" s="290" t="s">
        <v>1220</v>
      </c>
      <c r="J984" s="274">
        <v>5</v>
      </c>
      <c r="K984" s="292">
        <v>2160</v>
      </c>
      <c r="L984" s="274">
        <v>10800</v>
      </c>
      <c r="M984" s="294">
        <v>0.09</v>
      </c>
      <c r="N984" s="275">
        <v>9828</v>
      </c>
      <c r="O984" s="288" t="s">
        <v>775</v>
      </c>
      <c r="P984" s="276" t="s">
        <v>760</v>
      </c>
      <c r="Q984" s="296" t="s">
        <v>1935</v>
      </c>
      <c r="R984" s="296" t="s">
        <v>1933</v>
      </c>
      <c r="S984" s="50"/>
      <c r="T984" s="50"/>
      <c r="U984" s="50"/>
      <c r="V984" s="50"/>
      <c r="W984" s="50"/>
      <c r="X984" s="50"/>
    </row>
    <row r="985" spans="1:24" hidden="1" x14ac:dyDescent="0.3">
      <c r="A985" s="272">
        <v>1601</v>
      </c>
      <c r="B985" s="535">
        <v>42900</v>
      </c>
      <c r="C985" s="284" t="s">
        <v>592</v>
      </c>
      <c r="D985" s="273" t="s">
        <v>1342</v>
      </c>
      <c r="E985" s="286" t="s">
        <v>395</v>
      </c>
      <c r="F985" s="273" t="s">
        <v>812</v>
      </c>
      <c r="G985" s="288" t="s">
        <v>785</v>
      </c>
      <c r="H985" s="273" t="s">
        <v>824</v>
      </c>
      <c r="I985" s="290" t="s">
        <v>985</v>
      </c>
      <c r="J985" s="274">
        <v>19</v>
      </c>
      <c r="K985" s="292">
        <v>540</v>
      </c>
      <c r="L985" s="274">
        <v>10260</v>
      </c>
      <c r="M985" s="294">
        <v>0.09</v>
      </c>
      <c r="N985" s="275">
        <v>9336.6</v>
      </c>
      <c r="O985" s="288" t="s">
        <v>834</v>
      </c>
      <c r="P985" s="276" t="s">
        <v>760</v>
      </c>
      <c r="Q985" s="296" t="s">
        <v>1932</v>
      </c>
      <c r="R985" s="296" t="s">
        <v>1933</v>
      </c>
      <c r="S985" s="50"/>
      <c r="T985" s="50"/>
      <c r="U985" s="50"/>
      <c r="V985" s="50"/>
      <c r="W985" s="50"/>
      <c r="X985" s="50"/>
    </row>
    <row r="986" spans="1:24" hidden="1" x14ac:dyDescent="0.3">
      <c r="A986" s="272">
        <v>1367</v>
      </c>
      <c r="B986" s="535">
        <v>42861</v>
      </c>
      <c r="C986" s="284" t="s">
        <v>586</v>
      </c>
      <c r="D986" s="273" t="s">
        <v>1274</v>
      </c>
      <c r="E986" s="286" t="s">
        <v>522</v>
      </c>
      <c r="F986" s="273" t="s">
        <v>778</v>
      </c>
      <c r="G986" s="288" t="s">
        <v>785</v>
      </c>
      <c r="H986" s="273" t="s">
        <v>824</v>
      </c>
      <c r="I986" s="290" t="s">
        <v>1587</v>
      </c>
      <c r="J986" s="274">
        <v>24</v>
      </c>
      <c r="K986" s="292">
        <v>420</v>
      </c>
      <c r="L986" s="274">
        <v>10080</v>
      </c>
      <c r="M986" s="294">
        <v>0</v>
      </c>
      <c r="N986" s="275">
        <v>10080</v>
      </c>
      <c r="O986" s="288" t="s">
        <v>834</v>
      </c>
      <c r="P986" s="276" t="s">
        <v>760</v>
      </c>
      <c r="Q986" s="296" t="s">
        <v>1932</v>
      </c>
      <c r="R986" s="296" t="s">
        <v>1933</v>
      </c>
      <c r="S986" s="50"/>
      <c r="T986" s="50"/>
      <c r="U986" s="50"/>
      <c r="V986" s="50"/>
      <c r="W986" s="50"/>
      <c r="X986" s="50"/>
    </row>
    <row r="987" spans="1:24" hidden="1" x14ac:dyDescent="0.3">
      <c r="A987" s="272">
        <v>1533</v>
      </c>
      <c r="B987" s="535">
        <v>42889</v>
      </c>
      <c r="C987" s="284" t="s">
        <v>592</v>
      </c>
      <c r="D987" s="273" t="s">
        <v>1145</v>
      </c>
      <c r="E987" s="286" t="s">
        <v>395</v>
      </c>
      <c r="F987" s="273" t="s">
        <v>765</v>
      </c>
      <c r="G987" s="288" t="s">
        <v>785</v>
      </c>
      <c r="H987" s="273" t="s">
        <v>824</v>
      </c>
      <c r="I987" s="290" t="s">
        <v>1423</v>
      </c>
      <c r="J987" s="274">
        <v>8</v>
      </c>
      <c r="K987" s="292">
        <v>1260</v>
      </c>
      <c r="L987" s="274">
        <v>10080</v>
      </c>
      <c r="M987" s="294">
        <v>0.08</v>
      </c>
      <c r="N987" s="275">
        <v>9273.6</v>
      </c>
      <c r="O987" s="288" t="s">
        <v>788</v>
      </c>
      <c r="P987" s="276" t="s">
        <v>760</v>
      </c>
      <c r="Q987" s="296" t="s">
        <v>1936</v>
      </c>
      <c r="R987" s="296" t="s">
        <v>1937</v>
      </c>
      <c r="S987" s="50"/>
      <c r="T987" s="50"/>
      <c r="U987" s="50"/>
      <c r="V987" s="50"/>
      <c r="W987" s="50"/>
      <c r="X987" s="50"/>
    </row>
    <row r="988" spans="1:24" hidden="1" x14ac:dyDescent="0.3">
      <c r="A988" s="272">
        <v>1955</v>
      </c>
      <c r="B988" s="535">
        <v>42954</v>
      </c>
      <c r="C988" s="284" t="s">
        <v>594</v>
      </c>
      <c r="D988" s="273" t="s">
        <v>869</v>
      </c>
      <c r="E988" s="286" t="s">
        <v>395</v>
      </c>
      <c r="F988" s="273" t="s">
        <v>790</v>
      </c>
      <c r="G988" s="288" t="s">
        <v>785</v>
      </c>
      <c r="H988" s="273" t="s">
        <v>824</v>
      </c>
      <c r="I988" s="290" t="s">
        <v>868</v>
      </c>
      <c r="J988" s="274">
        <v>5</v>
      </c>
      <c r="K988" s="292">
        <v>1980</v>
      </c>
      <c r="L988" s="274">
        <v>9900</v>
      </c>
      <c r="M988" s="294">
        <v>0.1</v>
      </c>
      <c r="N988" s="275">
        <v>8910</v>
      </c>
      <c r="O988" s="288" t="s">
        <v>834</v>
      </c>
      <c r="P988" s="276" t="s">
        <v>798</v>
      </c>
      <c r="Q988" s="296" t="s">
        <v>1932</v>
      </c>
      <c r="R988" s="296" t="s">
        <v>1937</v>
      </c>
      <c r="S988" s="50"/>
      <c r="T988" s="50"/>
      <c r="U988" s="50"/>
      <c r="V988" s="50"/>
      <c r="W988" s="50"/>
      <c r="X988" s="50"/>
    </row>
    <row r="989" spans="1:24" hidden="1" x14ac:dyDescent="0.3">
      <c r="A989" s="272">
        <v>1061</v>
      </c>
      <c r="B989" s="535">
        <v>42804</v>
      </c>
      <c r="C989" s="284" t="s">
        <v>590</v>
      </c>
      <c r="D989" s="273" t="s">
        <v>888</v>
      </c>
      <c r="E989" s="286" t="s">
        <v>522</v>
      </c>
      <c r="F989" s="273" t="s">
        <v>812</v>
      </c>
      <c r="G989" s="288" t="s">
        <v>785</v>
      </c>
      <c r="H989" s="273" t="s">
        <v>824</v>
      </c>
      <c r="I989" s="290" t="s">
        <v>1296</v>
      </c>
      <c r="J989" s="274">
        <v>31</v>
      </c>
      <c r="K989" s="292">
        <v>300</v>
      </c>
      <c r="L989" s="274">
        <v>9300</v>
      </c>
      <c r="M989" s="294">
        <v>0</v>
      </c>
      <c r="N989" s="275">
        <v>9300</v>
      </c>
      <c r="O989" s="288" t="s">
        <v>834</v>
      </c>
      <c r="P989" s="276" t="s">
        <v>827</v>
      </c>
      <c r="Q989" s="296" t="s">
        <v>1932</v>
      </c>
      <c r="R989" s="296" t="s">
        <v>1933</v>
      </c>
      <c r="S989" s="50"/>
      <c r="T989" s="50"/>
      <c r="U989" s="50"/>
      <c r="V989" s="50"/>
      <c r="W989" s="50"/>
      <c r="X989" s="50"/>
    </row>
    <row r="990" spans="1:24" hidden="1" x14ac:dyDescent="0.3">
      <c r="A990" s="272">
        <v>1131</v>
      </c>
      <c r="B990" s="535">
        <v>42817</v>
      </c>
      <c r="C990" s="284" t="s">
        <v>590</v>
      </c>
      <c r="D990" s="273" t="s">
        <v>1352</v>
      </c>
      <c r="E990" s="286" t="s">
        <v>522</v>
      </c>
      <c r="F990" s="273" t="s">
        <v>812</v>
      </c>
      <c r="G990" s="288" t="s">
        <v>785</v>
      </c>
      <c r="H990" s="273" t="s">
        <v>824</v>
      </c>
      <c r="I990" s="290" t="s">
        <v>823</v>
      </c>
      <c r="J990" s="274">
        <v>7</v>
      </c>
      <c r="K990" s="292">
        <v>1260</v>
      </c>
      <c r="L990" s="274">
        <v>8820</v>
      </c>
      <c r="M990" s="294">
        <v>0.09</v>
      </c>
      <c r="N990" s="275">
        <v>8026.2</v>
      </c>
      <c r="O990" s="288" t="s">
        <v>834</v>
      </c>
      <c r="P990" s="276" t="s">
        <v>760</v>
      </c>
      <c r="Q990" s="296" t="s">
        <v>1932</v>
      </c>
      <c r="R990" s="296" t="s">
        <v>1933</v>
      </c>
      <c r="S990" s="50"/>
      <c r="T990" s="50"/>
      <c r="U990" s="50"/>
      <c r="V990" s="50"/>
      <c r="W990" s="50"/>
      <c r="X990" s="50"/>
    </row>
    <row r="991" spans="1:24" hidden="1" x14ac:dyDescent="0.3">
      <c r="A991" s="272">
        <v>1480</v>
      </c>
      <c r="B991" s="535">
        <v>42881</v>
      </c>
      <c r="C991" s="284" t="s">
        <v>586</v>
      </c>
      <c r="D991" s="273" t="s">
        <v>1484</v>
      </c>
      <c r="E991" s="286" t="s">
        <v>522</v>
      </c>
      <c r="F991" s="273" t="s">
        <v>812</v>
      </c>
      <c r="G991" s="288" t="s">
        <v>785</v>
      </c>
      <c r="H991" s="273" t="s">
        <v>824</v>
      </c>
      <c r="I991" s="290" t="s">
        <v>1146</v>
      </c>
      <c r="J991" s="274">
        <v>4</v>
      </c>
      <c r="K991" s="292">
        <v>2100</v>
      </c>
      <c r="L991" s="274">
        <v>8400</v>
      </c>
      <c r="M991" s="294">
        <v>0.08</v>
      </c>
      <c r="N991" s="275">
        <v>7728</v>
      </c>
      <c r="O991" s="288" t="s">
        <v>788</v>
      </c>
      <c r="P991" s="276" t="s">
        <v>760</v>
      </c>
      <c r="Q991" s="296" t="s">
        <v>1936</v>
      </c>
      <c r="R991" s="296" t="s">
        <v>1933</v>
      </c>
      <c r="S991" s="50"/>
      <c r="T991" s="50"/>
      <c r="U991" s="50"/>
      <c r="V991" s="50"/>
      <c r="W991" s="50"/>
      <c r="X991" s="50"/>
    </row>
    <row r="992" spans="1:24" hidden="1" x14ac:dyDescent="0.3">
      <c r="A992" s="272">
        <v>1814</v>
      </c>
      <c r="B992" s="535">
        <v>42932</v>
      </c>
      <c r="C992" s="284" t="s">
        <v>593</v>
      </c>
      <c r="D992" s="273" t="s">
        <v>1080</v>
      </c>
      <c r="E992" s="286" t="s">
        <v>405</v>
      </c>
      <c r="F992" s="273" t="s">
        <v>790</v>
      </c>
      <c r="G992" s="288" t="s">
        <v>785</v>
      </c>
      <c r="H992" s="273" t="s">
        <v>824</v>
      </c>
      <c r="I992" s="290" t="s">
        <v>1079</v>
      </c>
      <c r="J992" s="274">
        <v>3</v>
      </c>
      <c r="K992" s="292">
        <v>2640</v>
      </c>
      <c r="L992" s="274">
        <v>7920</v>
      </c>
      <c r="M992" s="294">
        <v>0.1</v>
      </c>
      <c r="N992" s="275">
        <v>7128</v>
      </c>
      <c r="O992" s="288" t="s">
        <v>834</v>
      </c>
      <c r="P992" s="276" t="s">
        <v>760</v>
      </c>
      <c r="Q992" s="296" t="s">
        <v>1932</v>
      </c>
      <c r="R992" s="296" t="s">
        <v>1937</v>
      </c>
      <c r="S992" s="50"/>
      <c r="T992" s="50"/>
      <c r="U992" s="50"/>
      <c r="V992" s="50"/>
      <c r="W992" s="50"/>
      <c r="X992" s="50"/>
    </row>
    <row r="993" spans="1:24" hidden="1" x14ac:dyDescent="0.3">
      <c r="A993" s="272">
        <v>1449</v>
      </c>
      <c r="B993" s="535">
        <v>42877</v>
      </c>
      <c r="C993" s="284" t="s">
        <v>586</v>
      </c>
      <c r="D993" s="273" t="s">
        <v>1511</v>
      </c>
      <c r="E993" s="286" t="s">
        <v>522</v>
      </c>
      <c r="F993" s="273" t="s">
        <v>765</v>
      </c>
      <c r="G993" s="288" t="s">
        <v>785</v>
      </c>
      <c r="H993" s="273" t="s">
        <v>824</v>
      </c>
      <c r="I993" s="290" t="s">
        <v>1510</v>
      </c>
      <c r="J993" s="274">
        <v>7</v>
      </c>
      <c r="K993" s="292">
        <v>1080</v>
      </c>
      <c r="L993" s="274">
        <v>7560</v>
      </c>
      <c r="M993" s="294">
        <v>0.01</v>
      </c>
      <c r="N993" s="275">
        <v>7484.4</v>
      </c>
      <c r="O993" s="288" t="s">
        <v>775</v>
      </c>
      <c r="P993" s="276" t="s">
        <v>774</v>
      </c>
      <c r="Q993" s="296" t="s">
        <v>1935</v>
      </c>
      <c r="R993" s="296" t="s">
        <v>1937</v>
      </c>
      <c r="S993" s="50"/>
      <c r="T993" s="50"/>
      <c r="U993" s="50"/>
      <c r="V993" s="50"/>
      <c r="W993" s="50"/>
      <c r="X993" s="50"/>
    </row>
    <row r="994" spans="1:24" hidden="1" x14ac:dyDescent="0.3">
      <c r="A994" s="272">
        <v>1375</v>
      </c>
      <c r="B994" s="535">
        <v>42863</v>
      </c>
      <c r="C994" s="284" t="s">
        <v>586</v>
      </c>
      <c r="D994" s="273" t="s">
        <v>1586</v>
      </c>
      <c r="E994" s="286" t="s">
        <v>398</v>
      </c>
      <c r="F994" s="273" t="s">
        <v>790</v>
      </c>
      <c r="G994" s="288" t="s">
        <v>785</v>
      </c>
      <c r="H994" s="273" t="s">
        <v>824</v>
      </c>
      <c r="I994" s="290" t="s">
        <v>1587</v>
      </c>
      <c r="J994" s="274">
        <v>17</v>
      </c>
      <c r="K994" s="292">
        <v>420</v>
      </c>
      <c r="L994" s="274">
        <v>7140</v>
      </c>
      <c r="M994" s="294">
        <v>0.1</v>
      </c>
      <c r="N994" s="275">
        <v>6426</v>
      </c>
      <c r="O994" s="288" t="s">
        <v>782</v>
      </c>
      <c r="P994" s="276" t="s">
        <v>760</v>
      </c>
      <c r="Q994" s="296" t="s">
        <v>1932</v>
      </c>
      <c r="R994" s="296" t="s">
        <v>1937</v>
      </c>
      <c r="S994" s="50"/>
      <c r="T994" s="50"/>
      <c r="U994" s="50"/>
      <c r="V994" s="50"/>
      <c r="W994" s="50"/>
      <c r="X994" s="50"/>
    </row>
    <row r="995" spans="1:24" hidden="1" x14ac:dyDescent="0.3">
      <c r="A995" s="272">
        <v>1064</v>
      </c>
      <c r="B995" s="535">
        <v>42805</v>
      </c>
      <c r="C995" s="284" t="s">
        <v>590</v>
      </c>
      <c r="D995" s="273" t="s">
        <v>1850</v>
      </c>
      <c r="E995" s="286" t="s">
        <v>405</v>
      </c>
      <c r="F995" s="273" t="s">
        <v>812</v>
      </c>
      <c r="G995" s="288" t="s">
        <v>785</v>
      </c>
      <c r="H995" s="273" t="s">
        <v>815</v>
      </c>
      <c r="I995" s="290" t="s">
        <v>1849</v>
      </c>
      <c r="J995" s="274">
        <v>1</v>
      </c>
      <c r="K995" s="292">
        <v>6960</v>
      </c>
      <c r="L995" s="274">
        <v>6960</v>
      </c>
      <c r="M995" s="294">
        <v>0.06</v>
      </c>
      <c r="N995" s="275">
        <v>6542.4</v>
      </c>
      <c r="O995" s="288" t="s">
        <v>761</v>
      </c>
      <c r="P995" s="276" t="s">
        <v>767</v>
      </c>
      <c r="Q995" s="296" t="s">
        <v>1932</v>
      </c>
      <c r="R995" s="296" t="s">
        <v>1933</v>
      </c>
      <c r="S995" s="50"/>
      <c r="T995" s="50"/>
      <c r="U995" s="50"/>
      <c r="V995" s="50"/>
      <c r="W995" s="50"/>
      <c r="X995" s="50"/>
    </row>
    <row r="996" spans="1:24" hidden="1" x14ac:dyDescent="0.3">
      <c r="A996" s="272">
        <v>1281</v>
      </c>
      <c r="B996" s="535">
        <v>42843</v>
      </c>
      <c r="C996" s="284" t="s">
        <v>591</v>
      </c>
      <c r="D996" s="273" t="s">
        <v>1675</v>
      </c>
      <c r="E996" s="286" t="s">
        <v>395</v>
      </c>
      <c r="F996" s="273" t="s">
        <v>765</v>
      </c>
      <c r="G996" s="288" t="s">
        <v>785</v>
      </c>
      <c r="H996" s="273" t="s">
        <v>784</v>
      </c>
      <c r="I996" s="290" t="s">
        <v>1132</v>
      </c>
      <c r="J996" s="274">
        <v>2</v>
      </c>
      <c r="K996" s="292">
        <v>3360</v>
      </c>
      <c r="L996" s="274">
        <v>6720</v>
      </c>
      <c r="M996" s="294">
        <v>0.1</v>
      </c>
      <c r="N996" s="275">
        <v>6048</v>
      </c>
      <c r="O996" s="288" t="s">
        <v>782</v>
      </c>
      <c r="P996" s="276" t="s">
        <v>787</v>
      </c>
      <c r="Q996" s="296" t="s">
        <v>1932</v>
      </c>
      <c r="R996" s="296" t="s">
        <v>1937</v>
      </c>
      <c r="S996" s="50"/>
      <c r="T996" s="50"/>
      <c r="U996" s="50"/>
      <c r="V996" s="50"/>
      <c r="W996" s="50"/>
      <c r="X996" s="50"/>
    </row>
    <row r="997" spans="1:24" hidden="1" x14ac:dyDescent="0.3">
      <c r="A997" s="272">
        <v>1366</v>
      </c>
      <c r="B997" s="535">
        <v>42861</v>
      </c>
      <c r="C997" s="284" t="s">
        <v>586</v>
      </c>
      <c r="D997" s="273" t="s">
        <v>1593</v>
      </c>
      <c r="E997" s="286" t="s">
        <v>522</v>
      </c>
      <c r="F997" s="273" t="s">
        <v>765</v>
      </c>
      <c r="G997" s="288" t="s">
        <v>785</v>
      </c>
      <c r="H997" s="273" t="s">
        <v>784</v>
      </c>
      <c r="I997" s="290" t="s">
        <v>1132</v>
      </c>
      <c r="J997" s="274">
        <v>2</v>
      </c>
      <c r="K997" s="292">
        <v>3360</v>
      </c>
      <c r="L997" s="274">
        <v>6720</v>
      </c>
      <c r="M997" s="294">
        <v>0.1</v>
      </c>
      <c r="N997" s="275">
        <v>6048</v>
      </c>
      <c r="O997" s="288" t="s">
        <v>788</v>
      </c>
      <c r="P997" s="276" t="s">
        <v>787</v>
      </c>
      <c r="Q997" s="296" t="s">
        <v>1936</v>
      </c>
      <c r="R997" s="296" t="s">
        <v>1937</v>
      </c>
      <c r="S997" s="50"/>
      <c r="T997" s="50"/>
      <c r="U997" s="50"/>
      <c r="V997" s="50"/>
      <c r="W997" s="50"/>
      <c r="X997" s="50"/>
    </row>
    <row r="998" spans="1:24" hidden="1" x14ac:dyDescent="0.3">
      <c r="A998" s="272">
        <v>1891</v>
      </c>
      <c r="B998" s="535">
        <v>42944</v>
      </c>
      <c r="C998" s="284" t="s">
        <v>593</v>
      </c>
      <c r="D998" s="273" t="s">
        <v>968</v>
      </c>
      <c r="E998" s="286" t="s">
        <v>398</v>
      </c>
      <c r="F998" s="273" t="s">
        <v>778</v>
      </c>
      <c r="G998" s="288" t="s">
        <v>785</v>
      </c>
      <c r="H998" s="273" t="s">
        <v>815</v>
      </c>
      <c r="I998" s="290" t="s">
        <v>969</v>
      </c>
      <c r="J998" s="274">
        <v>6</v>
      </c>
      <c r="K998" s="292">
        <v>1080</v>
      </c>
      <c r="L998" s="274">
        <v>6480</v>
      </c>
      <c r="M998" s="294">
        <v>0.1</v>
      </c>
      <c r="N998" s="275">
        <v>5832</v>
      </c>
      <c r="O998" s="288" t="s">
        <v>834</v>
      </c>
      <c r="P998" s="276" t="s">
        <v>774</v>
      </c>
      <c r="Q998" s="296" t="s">
        <v>1932</v>
      </c>
      <c r="R998" s="296" t="s">
        <v>1933</v>
      </c>
      <c r="S998" s="50"/>
      <c r="T998" s="50"/>
      <c r="U998" s="50"/>
      <c r="V998" s="50"/>
      <c r="W998" s="50"/>
      <c r="X998" s="50"/>
    </row>
    <row r="999" spans="1:24" hidden="1" x14ac:dyDescent="0.3">
      <c r="A999" s="272">
        <v>1946</v>
      </c>
      <c r="B999" s="535">
        <v>42953</v>
      </c>
      <c r="C999" s="284" t="s">
        <v>594</v>
      </c>
      <c r="D999" s="273" t="s">
        <v>884</v>
      </c>
      <c r="E999" s="286" t="s">
        <v>398</v>
      </c>
      <c r="F999" s="273" t="s">
        <v>790</v>
      </c>
      <c r="G999" s="288" t="s">
        <v>785</v>
      </c>
      <c r="H999" s="273" t="s">
        <v>824</v>
      </c>
      <c r="I999" s="290" t="s">
        <v>883</v>
      </c>
      <c r="J999" s="274">
        <v>2</v>
      </c>
      <c r="K999" s="292">
        <v>3060</v>
      </c>
      <c r="L999" s="274">
        <v>6120</v>
      </c>
      <c r="M999" s="294">
        <v>0.1</v>
      </c>
      <c r="N999" s="275">
        <v>5508</v>
      </c>
      <c r="O999" s="288" t="s">
        <v>782</v>
      </c>
      <c r="P999" s="276" t="s">
        <v>787</v>
      </c>
      <c r="Q999" s="296" t="s">
        <v>1932</v>
      </c>
      <c r="R999" s="296" t="s">
        <v>1937</v>
      </c>
      <c r="S999" s="50"/>
      <c r="T999" s="50"/>
      <c r="U999" s="50"/>
      <c r="V999" s="50"/>
      <c r="W999" s="50"/>
      <c r="X999" s="50"/>
    </row>
    <row r="1000" spans="1:24" hidden="1" x14ac:dyDescent="0.3">
      <c r="A1000" s="272">
        <v>1456</v>
      </c>
      <c r="B1000" s="535">
        <v>42878</v>
      </c>
      <c r="C1000" s="284" t="s">
        <v>586</v>
      </c>
      <c r="D1000" s="273" t="s">
        <v>960</v>
      </c>
      <c r="E1000" s="286" t="s">
        <v>405</v>
      </c>
      <c r="F1000" s="273" t="s">
        <v>765</v>
      </c>
      <c r="G1000" s="288" t="s">
        <v>785</v>
      </c>
      <c r="H1000" s="273" t="s">
        <v>824</v>
      </c>
      <c r="I1000" s="290" t="s">
        <v>1258</v>
      </c>
      <c r="J1000" s="274">
        <v>3</v>
      </c>
      <c r="K1000" s="292">
        <v>1740</v>
      </c>
      <c r="L1000" s="274">
        <v>5220</v>
      </c>
      <c r="M1000" s="294">
        <v>0.05</v>
      </c>
      <c r="N1000" s="275">
        <v>4959</v>
      </c>
      <c r="O1000" s="288" t="s">
        <v>761</v>
      </c>
      <c r="P1000" s="276" t="s">
        <v>827</v>
      </c>
      <c r="Q1000" s="296" t="s">
        <v>1932</v>
      </c>
      <c r="R1000" s="296" t="s">
        <v>1937</v>
      </c>
      <c r="S1000" s="50"/>
      <c r="T1000" s="50"/>
      <c r="U1000" s="50"/>
      <c r="V1000" s="50"/>
      <c r="W1000" s="50"/>
      <c r="X1000" s="50"/>
    </row>
    <row r="1001" spans="1:24" hidden="1" x14ac:dyDescent="0.3">
      <c r="A1001" s="272">
        <v>1275</v>
      </c>
      <c r="B1001" s="535">
        <v>42842</v>
      </c>
      <c r="C1001" s="284" t="s">
        <v>591</v>
      </c>
      <c r="D1001" s="273" t="s">
        <v>1679</v>
      </c>
      <c r="E1001" s="286" t="s">
        <v>395</v>
      </c>
      <c r="F1001" s="273" t="s">
        <v>765</v>
      </c>
      <c r="G1001" s="288" t="s">
        <v>785</v>
      </c>
      <c r="H1001" s="273" t="s">
        <v>784</v>
      </c>
      <c r="I1001" s="290" t="s">
        <v>821</v>
      </c>
      <c r="J1001" s="274">
        <v>4</v>
      </c>
      <c r="K1001" s="292">
        <v>1260</v>
      </c>
      <c r="L1001" s="274">
        <v>5040</v>
      </c>
      <c r="M1001" s="294">
        <v>0.04</v>
      </c>
      <c r="N1001" s="275">
        <v>4838.3999999999996</v>
      </c>
      <c r="O1001" s="288" t="s">
        <v>834</v>
      </c>
      <c r="P1001" s="276" t="s">
        <v>774</v>
      </c>
      <c r="Q1001" s="296" t="s">
        <v>1932</v>
      </c>
      <c r="R1001" s="296" t="s">
        <v>1937</v>
      </c>
      <c r="S1001" s="50"/>
      <c r="T1001" s="50"/>
      <c r="U1001" s="50"/>
      <c r="V1001" s="50"/>
      <c r="W1001" s="50"/>
      <c r="X1001" s="50"/>
    </row>
    <row r="1002" spans="1:24" hidden="1" x14ac:dyDescent="0.3">
      <c r="A1002" s="272">
        <v>1608</v>
      </c>
      <c r="B1002" s="535">
        <v>42900</v>
      </c>
      <c r="C1002" s="284" t="s">
        <v>592</v>
      </c>
      <c r="D1002" s="273" t="s">
        <v>1145</v>
      </c>
      <c r="E1002" s="286" t="s">
        <v>395</v>
      </c>
      <c r="F1002" s="273" t="s">
        <v>778</v>
      </c>
      <c r="G1002" s="288" t="s">
        <v>785</v>
      </c>
      <c r="H1002" s="273" t="s">
        <v>784</v>
      </c>
      <c r="I1002" s="290" t="s">
        <v>1334</v>
      </c>
      <c r="J1002" s="274">
        <v>4</v>
      </c>
      <c r="K1002" s="292">
        <v>1260</v>
      </c>
      <c r="L1002" s="274">
        <v>5040</v>
      </c>
      <c r="M1002" s="294">
        <v>0.04</v>
      </c>
      <c r="N1002" s="275">
        <v>4838.3999999999996</v>
      </c>
      <c r="O1002" s="288" t="s">
        <v>788</v>
      </c>
      <c r="P1002" s="276" t="s">
        <v>787</v>
      </c>
      <c r="Q1002" s="296" t="s">
        <v>1936</v>
      </c>
      <c r="R1002" s="296" t="s">
        <v>1933</v>
      </c>
      <c r="S1002" s="50"/>
      <c r="T1002" s="50"/>
      <c r="U1002" s="50"/>
      <c r="V1002" s="50"/>
      <c r="W1002" s="50"/>
      <c r="X1002" s="50"/>
    </row>
    <row r="1003" spans="1:24" hidden="1" x14ac:dyDescent="0.3">
      <c r="A1003" s="272">
        <v>1920</v>
      </c>
      <c r="B1003" s="535">
        <v>42948</v>
      </c>
      <c r="C1003" s="284" t="s">
        <v>594</v>
      </c>
      <c r="D1003" s="273" t="s">
        <v>924</v>
      </c>
      <c r="E1003" s="286" t="s">
        <v>395</v>
      </c>
      <c r="F1003" s="273" t="s">
        <v>812</v>
      </c>
      <c r="G1003" s="288" t="s">
        <v>785</v>
      </c>
      <c r="H1003" s="273" t="s">
        <v>824</v>
      </c>
      <c r="I1003" s="290" t="s">
        <v>923</v>
      </c>
      <c r="J1003" s="274">
        <v>24</v>
      </c>
      <c r="K1003" s="292">
        <v>180</v>
      </c>
      <c r="L1003" s="274">
        <v>4320</v>
      </c>
      <c r="M1003" s="294">
        <v>0.06</v>
      </c>
      <c r="N1003" s="275">
        <v>4060.8</v>
      </c>
      <c r="O1003" s="288" t="s">
        <v>782</v>
      </c>
      <c r="P1003" s="276" t="s">
        <v>841</v>
      </c>
      <c r="Q1003" s="296" t="s">
        <v>1932</v>
      </c>
      <c r="R1003" s="296" t="s">
        <v>1933</v>
      </c>
      <c r="S1003" s="50"/>
      <c r="T1003" s="50"/>
      <c r="U1003" s="50"/>
      <c r="V1003" s="50"/>
      <c r="W1003" s="50"/>
      <c r="X1003" s="50"/>
    </row>
    <row r="1004" spans="1:24" hidden="1" x14ac:dyDescent="0.3">
      <c r="A1004" s="272">
        <v>1215</v>
      </c>
      <c r="B1004" s="535">
        <v>42834</v>
      </c>
      <c r="C1004" s="284" t="s">
        <v>591</v>
      </c>
      <c r="D1004" s="273" t="s">
        <v>1726</v>
      </c>
      <c r="E1004" s="286" t="s">
        <v>405</v>
      </c>
      <c r="F1004" s="273" t="s">
        <v>790</v>
      </c>
      <c r="G1004" s="288" t="s">
        <v>785</v>
      </c>
      <c r="H1004" s="273" t="s">
        <v>784</v>
      </c>
      <c r="I1004" s="290" t="s">
        <v>1725</v>
      </c>
      <c r="J1004" s="274">
        <v>1</v>
      </c>
      <c r="K1004" s="292">
        <v>3960</v>
      </c>
      <c r="L1004" s="274">
        <v>3960</v>
      </c>
      <c r="M1004" s="294">
        <v>0.02</v>
      </c>
      <c r="N1004" s="275">
        <v>3880.8</v>
      </c>
      <c r="O1004" s="288" t="s">
        <v>761</v>
      </c>
      <c r="P1004" s="276" t="s">
        <v>787</v>
      </c>
      <c r="Q1004" s="296" t="s">
        <v>1932</v>
      </c>
      <c r="R1004" s="296" t="s">
        <v>1937</v>
      </c>
      <c r="S1004" s="50"/>
      <c r="T1004" s="50"/>
      <c r="U1004" s="50"/>
      <c r="V1004" s="50"/>
      <c r="W1004" s="50"/>
      <c r="X1004" s="50"/>
    </row>
    <row r="1005" spans="1:24" hidden="1" x14ac:dyDescent="0.3">
      <c r="A1005" s="272">
        <v>1677</v>
      </c>
      <c r="B1005" s="535">
        <v>42913</v>
      </c>
      <c r="C1005" s="284" t="s">
        <v>592</v>
      </c>
      <c r="D1005" s="273" t="s">
        <v>1130</v>
      </c>
      <c r="E1005" s="286" t="s">
        <v>405</v>
      </c>
      <c r="F1005" s="273" t="s">
        <v>778</v>
      </c>
      <c r="G1005" s="288" t="s">
        <v>785</v>
      </c>
      <c r="H1005" s="273" t="s">
        <v>784</v>
      </c>
      <c r="I1005" s="290" t="s">
        <v>821</v>
      </c>
      <c r="J1005" s="274">
        <v>3</v>
      </c>
      <c r="K1005" s="292">
        <v>1260</v>
      </c>
      <c r="L1005" s="274">
        <v>3780</v>
      </c>
      <c r="M1005" s="294">
        <v>0.01</v>
      </c>
      <c r="N1005" s="275">
        <v>3742.2</v>
      </c>
      <c r="O1005" s="288" t="s">
        <v>775</v>
      </c>
      <c r="P1005" s="276" t="s">
        <v>827</v>
      </c>
      <c r="Q1005" s="296" t="s">
        <v>1935</v>
      </c>
      <c r="R1005" s="296" t="s">
        <v>1933</v>
      </c>
      <c r="S1005" s="50"/>
      <c r="T1005" s="50"/>
      <c r="U1005" s="50"/>
      <c r="V1005" s="50"/>
      <c r="W1005" s="50"/>
      <c r="X1005" s="50"/>
    </row>
    <row r="1006" spans="1:24" hidden="1" x14ac:dyDescent="0.3">
      <c r="A1006" s="272">
        <v>1611</v>
      </c>
      <c r="B1006" s="535">
        <v>42901</v>
      </c>
      <c r="C1006" s="284" t="s">
        <v>592</v>
      </c>
      <c r="D1006" s="273" t="s">
        <v>1331</v>
      </c>
      <c r="E1006" s="286" t="s">
        <v>405</v>
      </c>
      <c r="F1006" s="273" t="s">
        <v>812</v>
      </c>
      <c r="G1006" s="288" t="s">
        <v>785</v>
      </c>
      <c r="H1006" s="273" t="s">
        <v>824</v>
      </c>
      <c r="I1006" s="290" t="s">
        <v>1067</v>
      </c>
      <c r="J1006" s="274">
        <v>10</v>
      </c>
      <c r="K1006" s="292">
        <v>360</v>
      </c>
      <c r="L1006" s="274">
        <v>3600</v>
      </c>
      <c r="M1006" s="294">
        <v>0.08</v>
      </c>
      <c r="N1006" s="275">
        <v>3312</v>
      </c>
      <c r="O1006" s="288" t="s">
        <v>834</v>
      </c>
      <c r="P1006" s="276" t="s">
        <v>767</v>
      </c>
      <c r="Q1006" s="296" t="s">
        <v>1932</v>
      </c>
      <c r="R1006" s="296" t="s">
        <v>1933</v>
      </c>
      <c r="S1006" s="50"/>
      <c r="T1006" s="50"/>
      <c r="U1006" s="50"/>
      <c r="V1006" s="50"/>
      <c r="W1006" s="50"/>
      <c r="X1006" s="50"/>
    </row>
    <row r="1007" spans="1:24" hidden="1" x14ac:dyDescent="0.3">
      <c r="A1007" s="272">
        <v>1425</v>
      </c>
      <c r="B1007" s="535">
        <v>42872</v>
      </c>
      <c r="C1007" s="284" t="s">
        <v>586</v>
      </c>
      <c r="D1007" s="273" t="s">
        <v>1536</v>
      </c>
      <c r="E1007" s="286" t="s">
        <v>405</v>
      </c>
      <c r="F1007" s="273" t="s">
        <v>790</v>
      </c>
      <c r="G1007" s="288" t="s">
        <v>785</v>
      </c>
      <c r="H1007" s="273" t="s">
        <v>824</v>
      </c>
      <c r="I1007" s="290" t="s">
        <v>1296</v>
      </c>
      <c r="J1007" s="274">
        <v>11</v>
      </c>
      <c r="K1007" s="292">
        <v>300</v>
      </c>
      <c r="L1007" s="274">
        <v>3300</v>
      </c>
      <c r="M1007" s="294">
        <v>0.08</v>
      </c>
      <c r="N1007" s="275">
        <v>3036</v>
      </c>
      <c r="O1007" s="288" t="s">
        <v>834</v>
      </c>
      <c r="P1007" s="276" t="s">
        <v>827</v>
      </c>
      <c r="Q1007" s="296" t="s">
        <v>1932</v>
      </c>
      <c r="R1007" s="296" t="s">
        <v>1937</v>
      </c>
      <c r="S1007" s="50"/>
      <c r="T1007" s="50"/>
      <c r="U1007" s="50"/>
      <c r="V1007" s="50"/>
      <c r="W1007" s="50"/>
      <c r="X1007" s="50"/>
    </row>
    <row r="1008" spans="1:24" hidden="1" x14ac:dyDescent="0.3">
      <c r="A1008" s="272">
        <v>1527</v>
      </c>
      <c r="B1008" s="535">
        <v>42887</v>
      </c>
      <c r="C1008" s="284" t="s">
        <v>592</v>
      </c>
      <c r="D1008" s="273" t="s">
        <v>894</v>
      </c>
      <c r="E1008" s="286" t="s">
        <v>405</v>
      </c>
      <c r="F1008" s="273" t="s">
        <v>812</v>
      </c>
      <c r="G1008" s="288" t="s">
        <v>785</v>
      </c>
      <c r="H1008" s="273" t="s">
        <v>824</v>
      </c>
      <c r="I1008" s="290" t="s">
        <v>1432</v>
      </c>
      <c r="J1008" s="274">
        <v>4</v>
      </c>
      <c r="K1008" s="292">
        <v>660</v>
      </c>
      <c r="L1008" s="274">
        <v>2640</v>
      </c>
      <c r="M1008" s="294">
        <v>0.03</v>
      </c>
      <c r="N1008" s="275">
        <v>2560.8000000000002</v>
      </c>
      <c r="O1008" s="288" t="s">
        <v>834</v>
      </c>
      <c r="P1008" s="276" t="s">
        <v>760</v>
      </c>
      <c r="Q1008" s="296" t="s">
        <v>1932</v>
      </c>
      <c r="R1008" s="296" t="s">
        <v>1933</v>
      </c>
      <c r="S1008" s="50"/>
      <c r="T1008" s="50"/>
      <c r="U1008" s="50"/>
      <c r="V1008" s="50"/>
      <c r="W1008" s="50"/>
      <c r="X1008" s="50"/>
    </row>
    <row r="1009" spans="1:24" hidden="1" x14ac:dyDescent="0.3">
      <c r="A1009" s="272">
        <v>1233</v>
      </c>
      <c r="B1009" s="535">
        <v>42836</v>
      </c>
      <c r="C1009" s="284" t="s">
        <v>591</v>
      </c>
      <c r="D1009" s="273" t="s">
        <v>1030</v>
      </c>
      <c r="E1009" s="286" t="s">
        <v>522</v>
      </c>
      <c r="F1009" s="273" t="s">
        <v>778</v>
      </c>
      <c r="G1009" s="288" t="s">
        <v>785</v>
      </c>
      <c r="H1009" s="273" t="s">
        <v>784</v>
      </c>
      <c r="I1009" s="290" t="s">
        <v>1176</v>
      </c>
      <c r="J1009" s="274">
        <v>2</v>
      </c>
      <c r="K1009" s="292">
        <v>1260</v>
      </c>
      <c r="L1009" s="274">
        <v>2520</v>
      </c>
      <c r="M1009" s="294">
        <v>7.0000000000000007E-2</v>
      </c>
      <c r="N1009" s="275">
        <v>2343.6</v>
      </c>
      <c r="O1009" s="288" t="s">
        <v>775</v>
      </c>
      <c r="P1009" s="276" t="s">
        <v>760</v>
      </c>
      <c r="Q1009" s="296" t="s">
        <v>1935</v>
      </c>
      <c r="R1009" s="296" t="s">
        <v>1933</v>
      </c>
      <c r="S1009" s="50"/>
      <c r="T1009" s="50"/>
      <c r="U1009" s="50"/>
      <c r="V1009" s="50"/>
      <c r="W1009" s="50"/>
      <c r="X1009" s="50"/>
    </row>
    <row r="1010" spans="1:24" hidden="1" x14ac:dyDescent="0.3">
      <c r="A1010" s="272">
        <v>1739</v>
      </c>
      <c r="B1010" s="535">
        <v>42922</v>
      </c>
      <c r="C1010" s="284" t="s">
        <v>593</v>
      </c>
      <c r="D1010" s="273" t="s">
        <v>1174</v>
      </c>
      <c r="E1010" s="286" t="s">
        <v>398</v>
      </c>
      <c r="F1010" s="273" t="s">
        <v>790</v>
      </c>
      <c r="G1010" s="288" t="s">
        <v>785</v>
      </c>
      <c r="H1010" s="273" t="s">
        <v>784</v>
      </c>
      <c r="I1010" s="290" t="s">
        <v>1176</v>
      </c>
      <c r="J1010" s="274">
        <v>2</v>
      </c>
      <c r="K1010" s="292">
        <v>1260</v>
      </c>
      <c r="L1010" s="274">
        <v>2520</v>
      </c>
      <c r="M1010" s="294">
        <v>0.01</v>
      </c>
      <c r="N1010" s="275">
        <v>2494.8000000000002</v>
      </c>
      <c r="O1010" s="288" t="s">
        <v>782</v>
      </c>
      <c r="P1010" s="276" t="s">
        <v>760</v>
      </c>
      <c r="Q1010" s="296" t="s">
        <v>1932</v>
      </c>
      <c r="R1010" s="296" t="s">
        <v>1937</v>
      </c>
      <c r="S1010" s="50"/>
      <c r="T1010" s="50"/>
      <c r="U1010" s="50"/>
      <c r="V1010" s="50"/>
      <c r="W1010" s="50"/>
      <c r="X1010" s="50"/>
    </row>
    <row r="1011" spans="1:24" hidden="1" x14ac:dyDescent="0.3">
      <c r="A1011" s="272">
        <v>1823</v>
      </c>
      <c r="B1011" s="535">
        <v>42933</v>
      </c>
      <c r="C1011" s="284" t="s">
        <v>593</v>
      </c>
      <c r="D1011" s="273" t="s">
        <v>1068</v>
      </c>
      <c r="E1011" s="286" t="s">
        <v>405</v>
      </c>
      <c r="F1011" s="273" t="s">
        <v>790</v>
      </c>
      <c r="G1011" s="288" t="s">
        <v>785</v>
      </c>
      <c r="H1011" s="273" t="s">
        <v>824</v>
      </c>
      <c r="I1011" s="290" t="s">
        <v>1067</v>
      </c>
      <c r="J1011" s="274">
        <v>7</v>
      </c>
      <c r="K1011" s="292">
        <v>360</v>
      </c>
      <c r="L1011" s="274">
        <v>2520</v>
      </c>
      <c r="M1011" s="294">
        <v>7.0000000000000007E-2</v>
      </c>
      <c r="N1011" s="275">
        <v>2343.6</v>
      </c>
      <c r="O1011" s="288" t="s">
        <v>788</v>
      </c>
      <c r="P1011" s="276" t="s">
        <v>760</v>
      </c>
      <c r="Q1011" s="296" t="s">
        <v>1936</v>
      </c>
      <c r="R1011" s="296" t="s">
        <v>1937</v>
      </c>
      <c r="S1011" s="50"/>
      <c r="T1011" s="50"/>
      <c r="U1011" s="50"/>
      <c r="V1011" s="50"/>
      <c r="W1011" s="50"/>
      <c r="X1011" s="50"/>
    </row>
    <row r="1012" spans="1:24" hidden="1" x14ac:dyDescent="0.3">
      <c r="A1012" s="272">
        <v>1948</v>
      </c>
      <c r="B1012" s="535">
        <v>42954</v>
      </c>
      <c r="C1012" s="284" t="s">
        <v>594</v>
      </c>
      <c r="D1012" s="273" t="s">
        <v>879</v>
      </c>
      <c r="E1012" s="286" t="s">
        <v>398</v>
      </c>
      <c r="F1012" s="273" t="s">
        <v>765</v>
      </c>
      <c r="G1012" s="288" t="s">
        <v>785</v>
      </c>
      <c r="H1012" s="273" t="s">
        <v>824</v>
      </c>
      <c r="I1012" s="290" t="s">
        <v>880</v>
      </c>
      <c r="J1012" s="274">
        <v>16</v>
      </c>
      <c r="K1012" s="292">
        <v>120</v>
      </c>
      <c r="L1012" s="274">
        <v>1920</v>
      </c>
      <c r="M1012" s="294">
        <v>0.02</v>
      </c>
      <c r="N1012" s="275">
        <v>1881.6</v>
      </c>
      <c r="O1012" s="288" t="s">
        <v>834</v>
      </c>
      <c r="P1012" s="276" t="s">
        <v>760</v>
      </c>
      <c r="Q1012" s="296" t="s">
        <v>1932</v>
      </c>
      <c r="R1012" s="296" t="s">
        <v>1937</v>
      </c>
      <c r="S1012" s="50"/>
      <c r="T1012" s="50"/>
      <c r="U1012" s="50"/>
      <c r="V1012" s="50"/>
      <c r="W1012" s="50"/>
      <c r="X1012" s="50"/>
    </row>
    <row r="1013" spans="1:24" hidden="1" x14ac:dyDescent="0.3">
      <c r="A1013" s="272">
        <v>1642</v>
      </c>
      <c r="B1013" s="535">
        <v>42908</v>
      </c>
      <c r="C1013" s="284" t="s">
        <v>592</v>
      </c>
      <c r="D1013" s="273" t="s">
        <v>1291</v>
      </c>
      <c r="E1013" s="286" t="s">
        <v>398</v>
      </c>
      <c r="F1013" s="273" t="s">
        <v>812</v>
      </c>
      <c r="G1013" s="288" t="s">
        <v>785</v>
      </c>
      <c r="H1013" s="273" t="s">
        <v>824</v>
      </c>
      <c r="I1013" s="290" t="s">
        <v>1292</v>
      </c>
      <c r="J1013" s="274">
        <v>1</v>
      </c>
      <c r="K1013" s="292">
        <v>1800</v>
      </c>
      <c r="L1013" s="274">
        <v>1800</v>
      </c>
      <c r="M1013" s="294">
        <v>0.04</v>
      </c>
      <c r="N1013" s="275">
        <v>1728</v>
      </c>
      <c r="O1013" s="288" t="s">
        <v>834</v>
      </c>
      <c r="P1013" s="276" t="s">
        <v>760</v>
      </c>
      <c r="Q1013" s="296" t="s">
        <v>1932</v>
      </c>
      <c r="R1013" s="296" t="s">
        <v>1933</v>
      </c>
      <c r="S1013" s="50"/>
      <c r="T1013" s="50"/>
      <c r="U1013" s="50"/>
      <c r="V1013" s="50"/>
      <c r="W1013" s="50"/>
      <c r="X1013" s="50"/>
    </row>
    <row r="1014" spans="1:24" hidden="1" x14ac:dyDescent="0.3">
      <c r="A1014" s="272">
        <v>1752</v>
      </c>
      <c r="B1014" s="535">
        <v>42923</v>
      </c>
      <c r="C1014" s="284" t="s">
        <v>593</v>
      </c>
      <c r="D1014" s="273" t="s">
        <v>779</v>
      </c>
      <c r="E1014" s="286" t="s">
        <v>522</v>
      </c>
      <c r="F1014" s="273" t="s">
        <v>778</v>
      </c>
      <c r="G1014" s="288" t="s">
        <v>785</v>
      </c>
      <c r="H1014" s="273" t="s">
        <v>824</v>
      </c>
      <c r="I1014" s="290" t="s">
        <v>823</v>
      </c>
      <c r="J1014" s="274">
        <v>1</v>
      </c>
      <c r="K1014" s="292">
        <v>1260</v>
      </c>
      <c r="L1014" s="274">
        <v>1260</v>
      </c>
      <c r="M1014" s="294">
        <v>0</v>
      </c>
      <c r="N1014" s="275">
        <v>1260</v>
      </c>
      <c r="O1014" s="288" t="s">
        <v>761</v>
      </c>
      <c r="P1014" s="276" t="s">
        <v>767</v>
      </c>
      <c r="Q1014" s="296" t="s">
        <v>1932</v>
      </c>
      <c r="R1014" s="296" t="s">
        <v>1933</v>
      </c>
      <c r="S1014" s="50"/>
      <c r="T1014" s="50"/>
      <c r="U1014" s="50"/>
      <c r="V1014" s="50"/>
      <c r="W1014" s="50"/>
      <c r="X1014" s="50"/>
    </row>
    <row r="1015" spans="1:24" hidden="1" x14ac:dyDescent="0.3">
      <c r="A1015" s="272">
        <v>1311</v>
      </c>
      <c r="B1015" s="535">
        <v>42851</v>
      </c>
      <c r="C1015" s="284" t="s">
        <v>591</v>
      </c>
      <c r="D1015" s="273" t="s">
        <v>1651</v>
      </c>
      <c r="E1015" s="286" t="s">
        <v>405</v>
      </c>
      <c r="F1015" s="273" t="s">
        <v>812</v>
      </c>
      <c r="G1015" s="288" t="s">
        <v>785</v>
      </c>
      <c r="H1015" s="273" t="s">
        <v>824</v>
      </c>
      <c r="I1015" s="290" t="s">
        <v>1650</v>
      </c>
      <c r="J1015" s="274">
        <v>4</v>
      </c>
      <c r="K1015" s="292">
        <v>300</v>
      </c>
      <c r="L1015" s="274">
        <v>1200</v>
      </c>
      <c r="M1015" s="294">
        <v>0.02</v>
      </c>
      <c r="N1015" s="275">
        <v>1176</v>
      </c>
      <c r="O1015" s="288" t="s">
        <v>782</v>
      </c>
      <c r="P1015" s="276" t="s">
        <v>760</v>
      </c>
      <c r="Q1015" s="296" t="s">
        <v>1932</v>
      </c>
      <c r="R1015" s="296" t="s">
        <v>1933</v>
      </c>
      <c r="S1015" s="50"/>
      <c r="T1015" s="50"/>
      <c r="U1015" s="50"/>
      <c r="V1015" s="50"/>
      <c r="W1015" s="50"/>
      <c r="X1015" s="50"/>
    </row>
    <row r="1016" spans="1:24" hidden="1" x14ac:dyDescent="0.3">
      <c r="A1016" s="277">
        <v>1841</v>
      </c>
      <c r="B1016" s="536">
        <v>42936</v>
      </c>
      <c r="C1016" s="285" t="s">
        <v>593</v>
      </c>
      <c r="D1016" s="278" t="s">
        <v>1040</v>
      </c>
      <c r="E1016" s="287" t="s">
        <v>395</v>
      </c>
      <c r="F1016" s="278" t="s">
        <v>765</v>
      </c>
      <c r="G1016" s="289" t="s">
        <v>785</v>
      </c>
      <c r="H1016" s="278" t="s">
        <v>824</v>
      </c>
      <c r="I1016" s="291" t="s">
        <v>1039</v>
      </c>
      <c r="J1016" s="279">
        <v>1</v>
      </c>
      <c r="K1016" s="293">
        <v>300</v>
      </c>
      <c r="L1016" s="279">
        <v>300</v>
      </c>
      <c r="M1016" s="295">
        <v>0.02</v>
      </c>
      <c r="N1016" s="280">
        <v>294</v>
      </c>
      <c r="O1016" s="289" t="s">
        <v>761</v>
      </c>
      <c r="P1016" s="281" t="s">
        <v>760</v>
      </c>
      <c r="Q1016" s="297" t="s">
        <v>1932</v>
      </c>
      <c r="R1016" s="297" t="s">
        <v>1937</v>
      </c>
      <c r="S1016" s="50"/>
      <c r="T1016" s="50"/>
      <c r="U1016" s="50"/>
      <c r="V1016" s="50"/>
      <c r="W1016" s="50"/>
      <c r="X1016" s="50"/>
    </row>
    <row r="1017" spans="1:24" x14ac:dyDescent="0.3">
      <c r="T1017" s="50"/>
      <c r="U1017" s="50"/>
      <c r="V1017" s="50"/>
      <c r="W1017" s="50"/>
      <c r="X1017" s="50"/>
    </row>
    <row r="1018" spans="1:24" x14ac:dyDescent="0.3">
      <c r="T1018" s="50"/>
      <c r="U1018" s="50"/>
      <c r="V1018" s="50"/>
      <c r="W1018" s="50"/>
      <c r="X1018" s="50"/>
    </row>
  </sheetData>
  <autoFilter ref="A16:R1016">
    <filterColumn colId="9">
      <customFilters and="1">
        <customFilter operator="greaterThanOrEqual" val="25"/>
        <customFilter operator="lessThanOrEqual" val="50"/>
      </customFilters>
    </filterColumn>
    <filterColumn colId="14">
      <filters>
        <filter val="Critical"/>
      </filters>
    </filterColumn>
    <filterColumn colId="15">
      <filters>
        <filter val="Small Box"/>
      </filters>
    </filterColumn>
  </autoFilter>
  <sortState ref="A12:R1011">
    <sortCondition ref="G12:G1011"/>
    <sortCondition descending="1" ref="L12:L1011"/>
  </sortState>
  <mergeCells count="1">
    <mergeCell ref="A1:F2"/>
  </mergeCells>
  <conditionalFormatting sqref="O17:O1016">
    <cfRule type="containsText" dxfId="3" priority="3" operator="containsText" text="High">
      <formula>NOT(ISERROR(SEARCH("High",O17)))</formula>
    </cfRule>
    <cfRule type="containsText" dxfId="2" priority="4" operator="containsText" text="critical">
      <formula>NOT(ISERROR(SEARCH("critical",O17)))</formula>
    </cfRule>
  </conditionalFormatting>
  <conditionalFormatting sqref="O12">
    <cfRule type="containsText" dxfId="1" priority="1" operator="containsText" text="High">
      <formula>NOT(ISERROR(SEARCH("High",O12)))</formula>
    </cfRule>
    <cfRule type="containsText" dxfId="0" priority="2" operator="containsText" text="critical">
      <formula>NOT(ISERROR(SEARCH("critical",O12)))</formula>
    </cfRule>
  </conditionalFormatting>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59999389629810485"/>
  </sheetPr>
  <dimension ref="A1:H19"/>
  <sheetViews>
    <sheetView showGridLines="0" zoomScale="130" zoomScaleNormal="130" workbookViewId="0">
      <selection activeCell="H6" sqref="H6"/>
    </sheetView>
  </sheetViews>
  <sheetFormatPr defaultRowHeight="14.4" x14ac:dyDescent="0.3"/>
  <cols>
    <col min="2" max="2" width="21.5546875" bestFit="1" customWidth="1"/>
    <col min="3" max="6" width="17.33203125" bestFit="1" customWidth="1"/>
    <col min="7" max="7" width="11.109375" customWidth="1"/>
    <col min="8" max="8" width="15.6640625" bestFit="1" customWidth="1"/>
  </cols>
  <sheetData>
    <row r="1" spans="1:8" x14ac:dyDescent="0.3">
      <c r="A1" s="399"/>
      <c r="B1" s="399"/>
      <c r="C1" s="399"/>
      <c r="D1" s="399"/>
      <c r="E1" s="399"/>
      <c r="F1" s="399"/>
      <c r="G1" s="399"/>
      <c r="H1" s="50"/>
    </row>
    <row r="2" spans="1:8" s="50" customFormat="1" x14ac:dyDescent="0.3">
      <c r="A2" s="400"/>
      <c r="B2" s="400"/>
      <c r="C2" s="400"/>
      <c r="D2" s="400"/>
      <c r="E2" s="400"/>
      <c r="F2" s="400"/>
      <c r="G2" s="400"/>
      <c r="H2" s="56"/>
    </row>
    <row r="3" spans="1:8" s="50" customFormat="1" x14ac:dyDescent="0.3">
      <c r="A3" s="33"/>
      <c r="B3" s="33"/>
      <c r="C3" s="33"/>
      <c r="D3" s="33"/>
      <c r="E3" s="33"/>
      <c r="F3" s="33"/>
      <c r="G3" s="33"/>
      <c r="H3" s="56"/>
    </row>
    <row r="4" spans="1:8" s="50" customFormat="1" x14ac:dyDescent="0.3"/>
    <row r="5" spans="1:8" x14ac:dyDescent="0.3">
      <c r="B5" s="374"/>
      <c r="C5" s="374" t="s">
        <v>1938</v>
      </c>
      <c r="D5" s="374" t="s">
        <v>1939</v>
      </c>
      <c r="E5" s="374" t="s">
        <v>1940</v>
      </c>
      <c r="F5" s="374" t="s">
        <v>1941</v>
      </c>
      <c r="G5" s="374" t="s">
        <v>685</v>
      </c>
    </row>
    <row r="6" spans="1:8" x14ac:dyDescent="0.3">
      <c r="B6" s="102" t="s">
        <v>2000</v>
      </c>
      <c r="C6" s="102">
        <v>3.8</v>
      </c>
      <c r="D6" s="102">
        <v>1.7</v>
      </c>
      <c r="E6" s="102">
        <v>4.9000000000000004</v>
      </c>
      <c r="F6" s="102">
        <v>1</v>
      </c>
      <c r="G6" s="102">
        <f>SUM(C6:F6)</f>
        <v>11.4</v>
      </c>
    </row>
    <row r="7" spans="1:8" x14ac:dyDescent="0.3">
      <c r="B7" s="102" t="s">
        <v>2001</v>
      </c>
      <c r="C7" s="102">
        <v>2.1</v>
      </c>
      <c r="D7" s="102">
        <v>2</v>
      </c>
      <c r="E7" s="102">
        <v>3</v>
      </c>
      <c r="F7" s="102">
        <v>2.1</v>
      </c>
      <c r="G7" s="102">
        <f t="shared" ref="G7:G12" si="0">SUM(C7:F7)</f>
        <v>9.1999999999999993</v>
      </c>
    </row>
    <row r="8" spans="1:8" x14ac:dyDescent="0.3">
      <c r="B8" s="102" t="s">
        <v>2002</v>
      </c>
      <c r="C8" s="102">
        <v>1.3</v>
      </c>
      <c r="D8" s="102">
        <v>2.2999999999999998</v>
      </c>
      <c r="E8" s="102">
        <v>1.1000000000000001</v>
      </c>
      <c r="F8" s="102">
        <v>1.5</v>
      </c>
      <c r="G8" s="102">
        <f t="shared" si="0"/>
        <v>6.1999999999999993</v>
      </c>
    </row>
    <row r="9" spans="1:8" x14ac:dyDescent="0.3">
      <c r="B9" s="102" t="s">
        <v>2003</v>
      </c>
      <c r="C9" s="102">
        <v>1.8</v>
      </c>
      <c r="D9" s="102">
        <v>3.2</v>
      </c>
      <c r="E9" s="102">
        <v>3.4</v>
      </c>
      <c r="F9" s="102">
        <v>1.6</v>
      </c>
      <c r="G9" s="102">
        <f t="shared" si="0"/>
        <v>10</v>
      </c>
    </row>
    <row r="10" spans="1:8" x14ac:dyDescent="0.3">
      <c r="B10" s="102" t="s">
        <v>2004</v>
      </c>
      <c r="C10" s="102">
        <v>3.8</v>
      </c>
      <c r="D10" s="102">
        <v>3.8</v>
      </c>
      <c r="E10" s="102">
        <v>3.8</v>
      </c>
      <c r="F10" s="102">
        <v>2.6</v>
      </c>
      <c r="G10" s="102">
        <f t="shared" si="0"/>
        <v>13.999999999999998</v>
      </c>
    </row>
    <row r="11" spans="1:8" x14ac:dyDescent="0.3">
      <c r="B11" s="102" t="s">
        <v>2005</v>
      </c>
      <c r="C11" s="102">
        <v>3.3</v>
      </c>
      <c r="D11" s="102">
        <v>4.7</v>
      </c>
      <c r="E11" s="102">
        <v>3.4</v>
      </c>
      <c r="F11" s="102">
        <v>2.2999999999999998</v>
      </c>
      <c r="G11" s="102">
        <f t="shared" si="0"/>
        <v>13.7</v>
      </c>
    </row>
    <row r="12" spans="1:8" x14ac:dyDescent="0.3">
      <c r="B12" s="102" t="s">
        <v>2006</v>
      </c>
      <c r="C12" s="102">
        <v>3.7</v>
      </c>
      <c r="D12" s="102">
        <v>1.2</v>
      </c>
      <c r="E12" s="102">
        <v>1.8</v>
      </c>
      <c r="F12" s="102">
        <v>1.6</v>
      </c>
      <c r="G12" s="102">
        <f t="shared" si="0"/>
        <v>8.3000000000000007</v>
      </c>
    </row>
    <row r="13" spans="1:8" x14ac:dyDescent="0.3">
      <c r="B13" s="413" t="s">
        <v>698</v>
      </c>
      <c r="C13" s="414"/>
      <c r="D13" s="414"/>
      <c r="E13" s="414"/>
      <c r="F13" s="415"/>
      <c r="G13" s="102">
        <f>SUM(G6:G12)</f>
        <v>72.8</v>
      </c>
    </row>
    <row r="14" spans="1:8" x14ac:dyDescent="0.3">
      <c r="B14" s="410" t="s">
        <v>2086</v>
      </c>
      <c r="C14" s="411"/>
      <c r="D14" s="411"/>
      <c r="E14" s="411"/>
      <c r="F14" s="412"/>
      <c r="G14" s="256">
        <f>AVERAGE(G6:G12)</f>
        <v>10.4</v>
      </c>
    </row>
    <row r="16" spans="1:8" x14ac:dyDescent="0.3">
      <c r="B16" s="50"/>
    </row>
    <row r="19" spans="4:7" x14ac:dyDescent="0.3">
      <c r="D19">
        <f>SUM(C6:C12)</f>
        <v>19.8</v>
      </c>
      <c r="F19">
        <f>SUM(C6:E12)</f>
        <v>60.099999999999994</v>
      </c>
      <c r="G19">
        <f>SUM(C6:F12)</f>
        <v>72.8</v>
      </c>
    </row>
  </sheetData>
  <mergeCells count="3">
    <mergeCell ref="A1:G2"/>
    <mergeCell ref="B14:F14"/>
    <mergeCell ref="B13:F13"/>
  </mergeCells>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9" tint="0.59999389629810485"/>
  </sheetPr>
  <dimension ref="A1:P43"/>
  <sheetViews>
    <sheetView showGridLines="0" topLeftCell="A19" zoomScale="102" zoomScaleNormal="102" workbookViewId="0">
      <selection activeCell="K34" sqref="K34"/>
    </sheetView>
  </sheetViews>
  <sheetFormatPr defaultColWidth="9.109375" defaultRowHeight="14.4" x14ac:dyDescent="0.3"/>
  <cols>
    <col min="1" max="1" width="11.88671875" style="50" customWidth="1"/>
    <col min="2" max="2" width="24" style="50" bestFit="1" customWidth="1"/>
    <col min="3" max="3" width="11.88671875" style="50" customWidth="1"/>
    <col min="4" max="4" width="22.6640625" style="50" bestFit="1" customWidth="1"/>
    <col min="5" max="5" width="8.44140625" style="50" bestFit="1" customWidth="1"/>
    <col min="6" max="6" width="15.6640625" style="50" bestFit="1" customWidth="1"/>
    <col min="7" max="7" width="18.88671875" style="50" customWidth="1"/>
    <col min="8" max="8" width="19.88671875" style="50" customWidth="1"/>
    <col min="9" max="10" width="9.109375" style="50"/>
    <col min="11" max="11" width="26.109375" style="50" bestFit="1" customWidth="1"/>
    <col min="12" max="12" width="12" style="50" customWidth="1"/>
    <col min="13" max="16" width="8.6640625" style="50" customWidth="1"/>
    <col min="17" max="16384" width="9.109375" style="50"/>
  </cols>
  <sheetData>
    <row r="1" spans="1:16" x14ac:dyDescent="0.3">
      <c r="A1" s="395"/>
      <c r="B1" s="395"/>
      <c r="C1" s="395"/>
      <c r="D1" s="395"/>
      <c r="E1" s="395"/>
      <c r="F1" s="395"/>
      <c r="G1" s="395"/>
      <c r="H1" s="395"/>
      <c r="I1" s="395"/>
    </row>
    <row r="2" spans="1:16" x14ac:dyDescent="0.3">
      <c r="A2" s="396"/>
      <c r="B2" s="396"/>
      <c r="C2" s="396"/>
      <c r="D2" s="396"/>
      <c r="E2" s="396"/>
      <c r="F2" s="396"/>
      <c r="G2" s="396"/>
      <c r="H2" s="396"/>
      <c r="I2" s="396"/>
    </row>
    <row r="3" spans="1:16" x14ac:dyDescent="0.3">
      <c r="E3" s="30"/>
    </row>
    <row r="4" spans="1:16" x14ac:dyDescent="0.3">
      <c r="B4" s="258" t="s">
        <v>1943</v>
      </c>
      <c r="C4" s="56"/>
      <c r="D4" s="56"/>
      <c r="E4" s="325"/>
      <c r="F4" s="56"/>
      <c r="G4" s="56"/>
      <c r="H4" s="56"/>
    </row>
    <row r="5" spans="1:16" x14ac:dyDescent="0.3">
      <c r="B5" s="380" t="s">
        <v>489</v>
      </c>
      <c r="C5" s="380" t="s">
        <v>509</v>
      </c>
      <c r="D5" s="380" t="s">
        <v>2007</v>
      </c>
      <c r="E5" s="56"/>
      <c r="F5" s="56"/>
      <c r="G5" s="56"/>
      <c r="H5" s="56"/>
    </row>
    <row r="6" spans="1:16" x14ac:dyDescent="0.3">
      <c r="B6" s="381">
        <v>42706</v>
      </c>
      <c r="C6" s="382">
        <v>1094.8499999999999</v>
      </c>
      <c r="D6" s="383" t="str">
        <f>IF(C6&gt;$C$26,"HIGH","LOW")</f>
        <v>HIGH</v>
      </c>
      <c r="E6" s="384"/>
      <c r="F6" s="56"/>
      <c r="G6" s="56"/>
      <c r="H6" s="56"/>
    </row>
    <row r="7" spans="1:16" x14ac:dyDescent="0.3">
      <c r="B7" s="381">
        <v>42707</v>
      </c>
      <c r="C7" s="382">
        <v>1099.75</v>
      </c>
      <c r="D7" s="383" t="str">
        <f t="shared" ref="D7:D25" si="0">IF(C7&gt;$C$26,"HIGH","LOW")</f>
        <v>HIGH</v>
      </c>
      <c r="E7" s="384"/>
      <c r="F7" s="56"/>
      <c r="G7" s="56"/>
      <c r="H7" s="56"/>
      <c r="P7" s="14"/>
    </row>
    <row r="8" spans="1:16" x14ac:dyDescent="0.3">
      <c r="B8" s="381">
        <v>42708</v>
      </c>
      <c r="C8" s="382">
        <v>1097.3</v>
      </c>
      <c r="D8" s="383" t="str">
        <f t="shared" si="0"/>
        <v>HIGH</v>
      </c>
      <c r="E8" s="56"/>
      <c r="F8" s="56"/>
      <c r="G8" s="56"/>
      <c r="H8" s="56"/>
    </row>
    <row r="9" spans="1:16" x14ac:dyDescent="0.3">
      <c r="B9" s="381">
        <v>42709</v>
      </c>
      <c r="C9" s="382">
        <v>1075.45</v>
      </c>
      <c r="D9" s="383" t="str">
        <f t="shared" si="0"/>
        <v>HIGH</v>
      </c>
      <c r="E9" s="56"/>
      <c r="F9" s="56"/>
      <c r="G9" s="56"/>
      <c r="H9" s="56"/>
    </row>
    <row r="10" spans="1:16" x14ac:dyDescent="0.3">
      <c r="B10" s="381">
        <v>42710</v>
      </c>
      <c r="C10" s="382">
        <v>1089.8499999999999</v>
      </c>
      <c r="D10" s="383" t="str">
        <f t="shared" si="0"/>
        <v>HIGH</v>
      </c>
      <c r="E10" s="56"/>
      <c r="F10" s="56"/>
      <c r="G10" s="56"/>
      <c r="H10" s="56"/>
    </row>
    <row r="11" spans="1:16" x14ac:dyDescent="0.3">
      <c r="B11" s="381">
        <v>42711</v>
      </c>
      <c r="C11" s="382">
        <v>1060.2</v>
      </c>
      <c r="D11" s="383" t="str">
        <f t="shared" si="0"/>
        <v>LOW</v>
      </c>
      <c r="E11" s="56"/>
      <c r="F11" s="56"/>
      <c r="G11" s="56"/>
      <c r="H11" s="56"/>
    </row>
    <row r="12" spans="1:16" x14ac:dyDescent="0.3">
      <c r="B12" s="381">
        <v>42713</v>
      </c>
      <c r="C12" s="382">
        <v>1054</v>
      </c>
      <c r="D12" s="383" t="str">
        <f t="shared" si="0"/>
        <v>LOW</v>
      </c>
      <c r="E12" s="56"/>
      <c r="F12" s="56"/>
      <c r="G12" s="56"/>
      <c r="H12" s="56"/>
    </row>
    <row r="13" spans="1:16" x14ac:dyDescent="0.3">
      <c r="B13" s="381">
        <v>42714</v>
      </c>
      <c r="C13" s="382">
        <v>1046.6500000000001</v>
      </c>
      <c r="D13" s="383" t="str">
        <f t="shared" si="0"/>
        <v>LOW</v>
      </c>
      <c r="E13" s="56"/>
      <c r="F13" s="56"/>
      <c r="G13" s="56"/>
      <c r="H13" s="56"/>
    </row>
    <row r="14" spans="1:16" x14ac:dyDescent="0.3">
      <c r="B14" s="381">
        <v>42715</v>
      </c>
      <c r="C14" s="382">
        <v>1054</v>
      </c>
      <c r="D14" s="383" t="str">
        <f t="shared" si="0"/>
        <v>LOW</v>
      </c>
      <c r="E14" s="56"/>
      <c r="F14" s="56"/>
      <c r="G14" s="56"/>
      <c r="H14" s="56"/>
    </row>
    <row r="15" spans="1:16" x14ac:dyDescent="0.3">
      <c r="B15" s="381">
        <v>42716</v>
      </c>
      <c r="C15" s="382">
        <v>1069.05</v>
      </c>
      <c r="D15" s="383" t="str">
        <f t="shared" si="0"/>
        <v>HIGH</v>
      </c>
      <c r="E15" s="56"/>
      <c r="F15" s="56"/>
      <c r="G15" s="56"/>
      <c r="H15" s="56"/>
    </row>
    <row r="16" spans="1:16" x14ac:dyDescent="0.3">
      <c r="B16" s="381">
        <v>42717</v>
      </c>
      <c r="C16" s="382">
        <v>1060.6500000000001</v>
      </c>
      <c r="D16" s="383" t="str">
        <f t="shared" si="0"/>
        <v>LOW</v>
      </c>
      <c r="E16" s="56"/>
      <c r="F16" s="56"/>
      <c r="G16" s="56"/>
      <c r="H16" s="56"/>
    </row>
    <row r="17" spans="2:9" x14ac:dyDescent="0.3">
      <c r="B17" s="381">
        <v>42720</v>
      </c>
      <c r="C17" s="382">
        <v>1047.5999999999999</v>
      </c>
      <c r="D17" s="383" t="str">
        <f t="shared" si="0"/>
        <v>LOW</v>
      </c>
      <c r="E17" s="56"/>
      <c r="F17" s="56"/>
      <c r="G17" s="56"/>
      <c r="H17" s="56"/>
      <c r="I17" s="31"/>
    </row>
    <row r="18" spans="2:9" x14ac:dyDescent="0.3">
      <c r="B18" s="381">
        <v>42721</v>
      </c>
      <c r="C18" s="382">
        <v>1061.8</v>
      </c>
      <c r="D18" s="383" t="str">
        <f t="shared" si="0"/>
        <v>HIGH</v>
      </c>
      <c r="E18" s="56"/>
      <c r="F18" s="56"/>
      <c r="G18" s="56"/>
      <c r="H18" s="56"/>
      <c r="I18" s="31"/>
    </row>
    <row r="19" spans="2:9" x14ac:dyDescent="0.3">
      <c r="B19" s="381">
        <v>42722</v>
      </c>
      <c r="C19" s="382">
        <v>1045.3499999999999</v>
      </c>
      <c r="D19" s="383" t="str">
        <f t="shared" si="0"/>
        <v>LOW</v>
      </c>
      <c r="E19" s="56"/>
      <c r="F19" s="56"/>
      <c r="G19" s="56"/>
      <c r="H19" s="56"/>
      <c r="I19" s="31"/>
    </row>
    <row r="20" spans="2:9" x14ac:dyDescent="0.3">
      <c r="B20" s="381">
        <v>42723</v>
      </c>
      <c r="C20" s="382">
        <v>1041</v>
      </c>
      <c r="D20" s="383" t="str">
        <f t="shared" si="0"/>
        <v>LOW</v>
      </c>
      <c r="E20" s="56"/>
      <c r="F20" s="56"/>
      <c r="G20" s="56"/>
      <c r="H20" s="56"/>
      <c r="I20" s="31"/>
    </row>
    <row r="21" spans="2:9" x14ac:dyDescent="0.3">
      <c r="B21" s="381">
        <v>42724</v>
      </c>
      <c r="C21" s="382">
        <v>1068.05</v>
      </c>
      <c r="D21" s="383" t="str">
        <f t="shared" si="0"/>
        <v>HIGH</v>
      </c>
      <c r="E21" s="56"/>
      <c r="F21" s="56"/>
      <c r="G21" s="56"/>
      <c r="H21" s="56"/>
      <c r="I21" s="31"/>
    </row>
    <row r="22" spans="2:9" x14ac:dyDescent="0.3">
      <c r="B22" s="381">
        <v>42727</v>
      </c>
      <c r="C22" s="382">
        <v>1074.8499999999999</v>
      </c>
      <c r="D22" s="383" t="str">
        <f t="shared" si="0"/>
        <v>HIGH</v>
      </c>
      <c r="E22" s="56"/>
      <c r="F22" s="56"/>
      <c r="G22" s="56"/>
      <c r="H22" s="56"/>
      <c r="I22" s="31"/>
    </row>
    <row r="23" spans="2:9" x14ac:dyDescent="0.3">
      <c r="B23" s="381">
        <v>42728</v>
      </c>
      <c r="C23" s="382">
        <v>1039.55</v>
      </c>
      <c r="D23" s="383" t="str">
        <f t="shared" si="0"/>
        <v>LOW</v>
      </c>
      <c r="E23" s="56"/>
      <c r="F23" s="56"/>
      <c r="G23" s="56"/>
      <c r="H23" s="56"/>
      <c r="I23" s="31"/>
    </row>
    <row r="24" spans="2:9" x14ac:dyDescent="0.3">
      <c r="B24" s="381">
        <v>42730</v>
      </c>
      <c r="C24" s="382">
        <v>1017.45</v>
      </c>
      <c r="D24" s="383" t="str">
        <f t="shared" si="0"/>
        <v>LOW</v>
      </c>
      <c r="E24" s="56"/>
      <c r="F24" s="56"/>
      <c r="G24" s="56"/>
      <c r="H24" s="56"/>
      <c r="I24" s="31"/>
    </row>
    <row r="25" spans="2:9" x14ac:dyDescent="0.3">
      <c r="B25" s="381">
        <v>42731</v>
      </c>
      <c r="C25" s="382">
        <v>1036.75</v>
      </c>
      <c r="D25" s="383" t="str">
        <f t="shared" si="0"/>
        <v>LOW</v>
      </c>
      <c r="E25" s="56"/>
      <c r="F25" s="33"/>
      <c r="G25" s="56"/>
      <c r="H25" s="56"/>
      <c r="I25" s="1"/>
    </row>
    <row r="26" spans="2:9" x14ac:dyDescent="0.3">
      <c r="B26" s="256" t="s">
        <v>667</v>
      </c>
      <c r="C26" s="385">
        <f>AVERAGE(C6:C25)</f>
        <v>1061.7075</v>
      </c>
      <c r="D26" s="102"/>
      <c r="E26" s="56"/>
      <c r="F26" s="33"/>
      <c r="G26" s="33"/>
      <c r="H26" s="33"/>
      <c r="I26" s="1"/>
    </row>
    <row r="27" spans="2:9" x14ac:dyDescent="0.3">
      <c r="B27" s="386"/>
      <c r="C27" s="33"/>
      <c r="D27" s="33"/>
      <c r="E27" s="56"/>
      <c r="F27" s="33"/>
      <c r="G27" s="33"/>
      <c r="H27" s="33"/>
      <c r="I27" s="1"/>
    </row>
    <row r="28" spans="2:9" x14ac:dyDescent="0.3">
      <c r="B28" s="56"/>
      <c r="C28" s="56"/>
      <c r="D28" s="56"/>
      <c r="E28" s="56"/>
      <c r="F28" s="33"/>
      <c r="G28" s="33"/>
      <c r="H28" s="33"/>
      <c r="I28" s="1"/>
    </row>
    <row r="29" spans="2:9" x14ac:dyDescent="0.3">
      <c r="B29" s="56"/>
      <c r="C29" s="56"/>
      <c r="D29" s="56"/>
      <c r="E29" s="56"/>
      <c r="F29" s="33"/>
      <c r="G29" s="33"/>
      <c r="H29" s="33"/>
      <c r="I29" s="1"/>
    </row>
    <row r="30" spans="2:9" x14ac:dyDescent="0.3">
      <c r="B30" s="56"/>
      <c r="C30" s="56"/>
      <c r="D30" s="56"/>
      <c r="E30" s="56"/>
      <c r="F30" s="33"/>
      <c r="G30" s="33"/>
      <c r="H30" s="33"/>
      <c r="I30" s="1"/>
    </row>
    <row r="31" spans="2:9" x14ac:dyDescent="0.3">
      <c r="B31" s="56"/>
      <c r="C31" s="56"/>
      <c r="D31" s="56"/>
      <c r="E31" s="56"/>
      <c r="F31" s="33"/>
      <c r="G31" s="33"/>
      <c r="H31" s="33"/>
      <c r="I31" s="1"/>
    </row>
    <row r="32" spans="2:9" x14ac:dyDescent="0.3">
      <c r="B32" s="258" t="s">
        <v>1944</v>
      </c>
      <c r="C32" s="56"/>
      <c r="D32" s="56"/>
      <c r="E32" s="56"/>
      <c r="F32" s="33"/>
      <c r="G32" s="33"/>
      <c r="H32" s="33"/>
      <c r="I32" s="1"/>
    </row>
    <row r="33" spans="2:11" x14ac:dyDescent="0.3">
      <c r="B33" s="380" t="s">
        <v>583</v>
      </c>
      <c r="C33" s="380" t="s">
        <v>715</v>
      </c>
      <c r="D33" s="380" t="s">
        <v>512</v>
      </c>
      <c r="E33" s="380" t="s">
        <v>513</v>
      </c>
      <c r="F33" s="380" t="s">
        <v>716</v>
      </c>
      <c r="G33" s="380" t="s">
        <v>725</v>
      </c>
      <c r="H33" s="380" t="s">
        <v>717</v>
      </c>
      <c r="I33" s="1"/>
      <c r="J33" s="537" t="s">
        <v>2092</v>
      </c>
      <c r="K33" s="537" t="s">
        <v>2093</v>
      </c>
    </row>
    <row r="34" spans="2:11" x14ac:dyDescent="0.3">
      <c r="B34" s="102" t="s">
        <v>433</v>
      </c>
      <c r="C34" s="102" t="s">
        <v>718</v>
      </c>
      <c r="D34" s="102" t="s">
        <v>722</v>
      </c>
      <c r="E34" s="102">
        <v>32</v>
      </c>
      <c r="F34" s="102" t="s">
        <v>724</v>
      </c>
      <c r="G34" s="102">
        <v>4</v>
      </c>
      <c r="H34" s="102" t="str">
        <f>IF(AND(C34="AP",D34="F"),"YES","NO")</f>
        <v>NO</v>
      </c>
      <c r="J34" s="50" t="b">
        <f>AND(C34="AP",D34="F")</f>
        <v>0</v>
      </c>
      <c r="K34" s="50" t="b">
        <f>OR(D34="AP",D34="F")</f>
        <v>0</v>
      </c>
    </row>
    <row r="35" spans="2:11" x14ac:dyDescent="0.3">
      <c r="B35" s="102" t="s">
        <v>439</v>
      </c>
      <c r="C35" s="102" t="s">
        <v>719</v>
      </c>
      <c r="D35" s="102" t="s">
        <v>723</v>
      </c>
      <c r="E35" s="102">
        <v>37</v>
      </c>
      <c r="F35" s="102" t="s">
        <v>724</v>
      </c>
      <c r="G35" s="102">
        <v>3</v>
      </c>
      <c r="H35" s="102" t="str">
        <f t="shared" ref="H35:H43" si="1">IF(AND(C35="AP",D35="F"),"YES","NO")</f>
        <v>YES</v>
      </c>
      <c r="J35" s="50" t="b">
        <f t="shared" ref="J35:J43" si="2">AND(C35="AP",D35="F")</f>
        <v>1</v>
      </c>
      <c r="K35" s="50" t="b">
        <f t="shared" ref="K35:K43" si="3">OR(D35="AP",D35="F")</f>
        <v>1</v>
      </c>
    </row>
    <row r="36" spans="2:11" x14ac:dyDescent="0.3">
      <c r="B36" s="102" t="s">
        <v>476</v>
      </c>
      <c r="C36" s="102" t="s">
        <v>720</v>
      </c>
      <c r="D36" s="102" t="s">
        <v>723</v>
      </c>
      <c r="E36" s="102">
        <v>42</v>
      </c>
      <c r="F36" s="102" t="s">
        <v>724</v>
      </c>
      <c r="G36" s="102">
        <v>1</v>
      </c>
      <c r="H36" s="102" t="str">
        <f t="shared" si="1"/>
        <v>NO</v>
      </c>
      <c r="J36" s="50" t="b">
        <f t="shared" si="2"/>
        <v>0</v>
      </c>
      <c r="K36" s="50" t="b">
        <f t="shared" si="3"/>
        <v>1</v>
      </c>
    </row>
    <row r="37" spans="2:11" x14ac:dyDescent="0.3">
      <c r="B37" s="102" t="s">
        <v>413</v>
      </c>
      <c r="C37" s="102" t="s">
        <v>721</v>
      </c>
      <c r="D37" s="102" t="s">
        <v>723</v>
      </c>
      <c r="E37" s="102">
        <v>37</v>
      </c>
      <c r="F37" s="102" t="s">
        <v>724</v>
      </c>
      <c r="G37" s="102">
        <v>2</v>
      </c>
      <c r="H37" s="102" t="str">
        <f t="shared" si="1"/>
        <v>NO</v>
      </c>
      <c r="J37" s="50" t="b">
        <f t="shared" si="2"/>
        <v>0</v>
      </c>
      <c r="K37" s="50" t="b">
        <f t="shared" si="3"/>
        <v>1</v>
      </c>
    </row>
    <row r="38" spans="2:11" x14ac:dyDescent="0.3">
      <c r="B38" s="102" t="s">
        <v>425</v>
      </c>
      <c r="C38" s="102" t="s">
        <v>720</v>
      </c>
      <c r="D38" s="102" t="s">
        <v>722</v>
      </c>
      <c r="E38" s="102">
        <v>29</v>
      </c>
      <c r="F38" s="102" t="s">
        <v>382</v>
      </c>
      <c r="G38" s="102">
        <v>3</v>
      </c>
      <c r="H38" s="102" t="str">
        <f t="shared" si="1"/>
        <v>NO</v>
      </c>
      <c r="J38" s="50" t="b">
        <f t="shared" si="2"/>
        <v>0</v>
      </c>
      <c r="K38" s="50" t="b">
        <f t="shared" si="3"/>
        <v>0</v>
      </c>
    </row>
    <row r="39" spans="2:11" x14ac:dyDescent="0.3">
      <c r="B39" s="102" t="s">
        <v>431</v>
      </c>
      <c r="C39" s="102" t="s">
        <v>718</v>
      </c>
      <c r="D39" s="102" t="s">
        <v>722</v>
      </c>
      <c r="E39" s="102">
        <v>44</v>
      </c>
      <c r="F39" s="102" t="s">
        <v>724</v>
      </c>
      <c r="G39" s="102">
        <v>2</v>
      </c>
      <c r="H39" s="102" t="str">
        <f t="shared" si="1"/>
        <v>NO</v>
      </c>
      <c r="J39" s="50" t="b">
        <f t="shared" si="2"/>
        <v>0</v>
      </c>
      <c r="K39" s="50" t="b">
        <f t="shared" si="3"/>
        <v>0</v>
      </c>
    </row>
    <row r="40" spans="2:11" x14ac:dyDescent="0.3">
      <c r="B40" s="102" t="s">
        <v>400</v>
      </c>
      <c r="C40" s="102" t="s">
        <v>719</v>
      </c>
      <c r="D40" s="102" t="s">
        <v>723</v>
      </c>
      <c r="E40" s="102">
        <v>29</v>
      </c>
      <c r="F40" s="102" t="s">
        <v>382</v>
      </c>
      <c r="G40" s="102">
        <v>4</v>
      </c>
      <c r="H40" s="102" t="str">
        <f t="shared" si="1"/>
        <v>YES</v>
      </c>
      <c r="J40" s="50" t="b">
        <f t="shared" si="2"/>
        <v>1</v>
      </c>
      <c r="K40" s="50" t="b">
        <f t="shared" si="3"/>
        <v>1</v>
      </c>
    </row>
    <row r="41" spans="2:11" x14ac:dyDescent="0.3">
      <c r="B41" s="102" t="s">
        <v>397</v>
      </c>
      <c r="C41" s="102" t="s">
        <v>720</v>
      </c>
      <c r="D41" s="102" t="s">
        <v>722</v>
      </c>
      <c r="E41" s="102">
        <v>37</v>
      </c>
      <c r="F41" s="102" t="s">
        <v>724</v>
      </c>
      <c r="G41" s="102">
        <v>3</v>
      </c>
      <c r="H41" s="102" t="str">
        <f t="shared" si="1"/>
        <v>NO</v>
      </c>
      <c r="J41" s="50" t="b">
        <f t="shared" si="2"/>
        <v>0</v>
      </c>
      <c r="K41" s="50" t="b">
        <f t="shared" si="3"/>
        <v>0</v>
      </c>
    </row>
    <row r="42" spans="2:11" x14ac:dyDescent="0.3">
      <c r="B42" s="102" t="s">
        <v>448</v>
      </c>
      <c r="C42" s="102" t="s">
        <v>721</v>
      </c>
      <c r="D42" s="102" t="s">
        <v>722</v>
      </c>
      <c r="E42" s="102">
        <v>36</v>
      </c>
      <c r="F42" s="102" t="s">
        <v>382</v>
      </c>
      <c r="G42" s="102">
        <v>1</v>
      </c>
      <c r="H42" s="102" t="str">
        <f t="shared" si="1"/>
        <v>NO</v>
      </c>
      <c r="J42" s="50" t="b">
        <f t="shared" si="2"/>
        <v>0</v>
      </c>
      <c r="K42" s="50" t="b">
        <f t="shared" si="3"/>
        <v>0</v>
      </c>
    </row>
    <row r="43" spans="2:11" x14ac:dyDescent="0.3">
      <c r="B43" s="102" t="s">
        <v>404</v>
      </c>
      <c r="C43" s="102" t="s">
        <v>718</v>
      </c>
      <c r="D43" s="102" t="s">
        <v>723</v>
      </c>
      <c r="E43" s="102">
        <v>23</v>
      </c>
      <c r="F43" s="102" t="s">
        <v>382</v>
      </c>
      <c r="G43" s="102">
        <v>4</v>
      </c>
      <c r="H43" s="102" t="str">
        <f t="shared" si="1"/>
        <v>NO</v>
      </c>
      <c r="J43" s="50" t="b">
        <f t="shared" si="2"/>
        <v>0</v>
      </c>
      <c r="K43" s="50" t="b">
        <f t="shared" si="3"/>
        <v>1</v>
      </c>
    </row>
  </sheetData>
  <mergeCells count="1">
    <mergeCell ref="A1:I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9" tint="0.59999389629810485"/>
  </sheetPr>
  <dimension ref="A1:R29"/>
  <sheetViews>
    <sheetView showGridLines="0" topLeftCell="A7" zoomScale="130" zoomScaleNormal="130" workbookViewId="0">
      <selection activeCell="D16" sqref="D16"/>
    </sheetView>
  </sheetViews>
  <sheetFormatPr defaultColWidth="9.109375" defaultRowHeight="14.4" x14ac:dyDescent="0.3"/>
  <cols>
    <col min="1" max="1" width="11.88671875" style="56" customWidth="1"/>
    <col min="2" max="2" width="20.6640625" style="56" bestFit="1" customWidth="1"/>
    <col min="3" max="3" width="19.6640625" style="56" bestFit="1" customWidth="1"/>
    <col min="4" max="4" width="16.33203125" style="56" customWidth="1"/>
    <col min="5" max="5" width="14.6640625" style="56" bestFit="1" customWidth="1"/>
    <col min="6" max="6" width="15.6640625" style="56" bestFit="1" customWidth="1"/>
    <col min="7" max="8" width="15.6640625" style="56" customWidth="1"/>
    <col min="9" max="9" width="18.88671875" style="56" customWidth="1"/>
    <col min="10" max="10" width="25.33203125" style="56" customWidth="1"/>
    <col min="11" max="12" width="9.109375" style="56"/>
    <col min="13" max="13" width="8" style="56" customWidth="1"/>
    <col min="14" max="14" width="8.44140625" style="56" customWidth="1"/>
    <col min="15" max="18" width="8.6640625" style="56" customWidth="1"/>
    <col min="19" max="16384" width="9.109375" style="56"/>
  </cols>
  <sheetData>
    <row r="1" spans="1:18" x14ac:dyDescent="0.3">
      <c r="A1" s="395"/>
      <c r="B1" s="395"/>
      <c r="C1" s="395"/>
      <c r="D1" s="395"/>
      <c r="E1" s="395"/>
      <c r="F1" s="395"/>
      <c r="G1" s="395"/>
      <c r="H1" s="395"/>
      <c r="I1" s="395"/>
      <c r="J1" s="395"/>
      <c r="K1" s="395"/>
    </row>
    <row r="2" spans="1:18" x14ac:dyDescent="0.3">
      <c r="A2" s="396"/>
      <c r="B2" s="396"/>
      <c r="C2" s="396"/>
      <c r="D2" s="396"/>
      <c r="E2" s="396"/>
      <c r="F2" s="396"/>
      <c r="G2" s="396"/>
      <c r="H2" s="396"/>
      <c r="I2" s="396"/>
      <c r="J2" s="396"/>
      <c r="K2" s="396"/>
    </row>
    <row r="3" spans="1:18" x14ac:dyDescent="0.3">
      <c r="E3" s="325"/>
    </row>
    <row r="4" spans="1:18" x14ac:dyDescent="0.3">
      <c r="P4" s="14"/>
      <c r="Q4" s="14"/>
      <c r="R4" s="14"/>
    </row>
    <row r="6" spans="1:18" x14ac:dyDescent="0.3">
      <c r="B6" s="258" t="s">
        <v>1981</v>
      </c>
      <c r="J6" s="416" t="s">
        <v>1942</v>
      </c>
      <c r="K6" s="416"/>
      <c r="L6" s="416"/>
      <c r="M6" s="416"/>
      <c r="N6" s="416"/>
      <c r="O6" s="416"/>
    </row>
    <row r="7" spans="1:18" x14ac:dyDescent="0.3">
      <c r="B7" s="245" t="s">
        <v>2060</v>
      </c>
      <c r="C7" s="245" t="s">
        <v>2060</v>
      </c>
      <c r="D7" s="245" t="s">
        <v>1982</v>
      </c>
      <c r="J7" s="301" t="s">
        <v>2059</v>
      </c>
      <c r="K7" s="302">
        <v>2017</v>
      </c>
      <c r="L7" s="302">
        <v>2016</v>
      </c>
      <c r="M7" s="302">
        <v>2015</v>
      </c>
      <c r="N7" s="302">
        <v>2014</v>
      </c>
      <c r="O7" s="302">
        <v>2013</v>
      </c>
    </row>
    <row r="8" spans="1:18" x14ac:dyDescent="0.3">
      <c r="B8" s="102">
        <v>0</v>
      </c>
      <c r="C8" s="102">
        <v>300000</v>
      </c>
      <c r="D8" s="328">
        <v>0.1</v>
      </c>
      <c r="J8" s="84" t="s">
        <v>514</v>
      </c>
      <c r="K8" s="32">
        <v>473.67</v>
      </c>
      <c r="L8" s="32">
        <v>401.67</v>
      </c>
      <c r="M8" s="32">
        <v>372.28</v>
      </c>
      <c r="N8" s="32">
        <v>315.39</v>
      </c>
      <c r="O8" s="32">
        <v>289.51</v>
      </c>
    </row>
    <row r="9" spans="1:18" x14ac:dyDescent="0.3">
      <c r="B9" s="102">
        <v>300001</v>
      </c>
      <c r="C9" s="102">
        <v>500000</v>
      </c>
      <c r="D9" s="328">
        <v>0.125</v>
      </c>
      <c r="J9" s="84" t="s">
        <v>515</v>
      </c>
      <c r="K9" s="32">
        <v>93.06</v>
      </c>
      <c r="L9" s="32">
        <v>283.25</v>
      </c>
      <c r="M9" s="32">
        <v>204.96</v>
      </c>
      <c r="N9" s="32">
        <v>127</v>
      </c>
      <c r="O9" s="32">
        <v>119.91</v>
      </c>
    </row>
    <row r="10" spans="1:18" x14ac:dyDescent="0.3">
      <c r="B10" s="417" t="s">
        <v>2061</v>
      </c>
      <c r="C10" s="418"/>
      <c r="D10" s="328">
        <v>0.15</v>
      </c>
    </row>
    <row r="11" spans="1:18" x14ac:dyDescent="0.3">
      <c r="J11" s="301" t="s">
        <v>1994</v>
      </c>
      <c r="K11" s="302">
        <v>2017</v>
      </c>
      <c r="L11" s="302">
        <v>2016</v>
      </c>
      <c r="M11" s="302">
        <v>2015</v>
      </c>
      <c r="N11" s="302">
        <v>2014</v>
      </c>
    </row>
    <row r="12" spans="1:18" x14ac:dyDescent="0.3">
      <c r="J12" s="4" t="str">
        <f>J8</f>
        <v>Health and Hygiene Product</v>
      </c>
      <c r="K12" s="86">
        <f t="shared" ref="K12:N13" si="0">K8/L8-1</f>
        <v>0.17925162446784682</v>
      </c>
      <c r="L12" s="86">
        <f t="shared" si="0"/>
        <v>7.8945954657784645E-2</v>
      </c>
      <c r="M12" s="86">
        <f t="shared" si="0"/>
        <v>0.18037984717334088</v>
      </c>
      <c r="N12" s="86">
        <f t="shared" si="0"/>
        <v>8.9392421678007761E-2</v>
      </c>
    </row>
    <row r="13" spans="1:18" x14ac:dyDescent="0.3">
      <c r="J13" s="4" t="str">
        <f>J9</f>
        <v>Contract manufacturing</v>
      </c>
      <c r="K13" s="86">
        <f t="shared" si="0"/>
        <v>-0.67145631067961165</v>
      </c>
      <c r="L13" s="86">
        <f t="shared" si="0"/>
        <v>0.38197697111631523</v>
      </c>
      <c r="M13" s="86">
        <f t="shared" si="0"/>
        <v>0.6138582677165354</v>
      </c>
      <c r="N13" s="86">
        <f t="shared" si="0"/>
        <v>5.9127679092652929E-2</v>
      </c>
    </row>
    <row r="15" spans="1:18" x14ac:dyDescent="0.3">
      <c r="B15" s="245" t="s">
        <v>1983</v>
      </c>
      <c r="C15" s="245" t="s">
        <v>1984</v>
      </c>
      <c r="D15" s="246" t="s">
        <v>1982</v>
      </c>
      <c r="E15" s="245" t="s">
        <v>1985</v>
      </c>
      <c r="J15" s="102" t="s">
        <v>1993</v>
      </c>
      <c r="K15" s="102"/>
    </row>
    <row r="16" spans="1:18" x14ac:dyDescent="0.3">
      <c r="B16" s="102" t="s">
        <v>526</v>
      </c>
      <c r="C16" s="303">
        <v>564781</v>
      </c>
      <c r="D16" s="328">
        <f>IF(C16&lt;300000,$D$8,IF(C16&lt;=500000,$D$9,$D$10))</f>
        <v>0.15</v>
      </c>
      <c r="E16" s="387">
        <f>C16*D16</f>
        <v>84717.15</v>
      </c>
    </row>
    <row r="17" spans="2:11" x14ac:dyDescent="0.3">
      <c r="B17" s="102" t="s">
        <v>527</v>
      </c>
      <c r="C17" s="303">
        <v>53323</v>
      </c>
      <c r="D17" s="328">
        <f t="shared" ref="D17:D27" si="1">IF(C17&lt;300000,$D$8,IF(C17&lt;=500000,$D$9,$D$10))</f>
        <v>0.1</v>
      </c>
      <c r="E17" s="387">
        <f t="shared" ref="E17:E27" si="2">C17*D17</f>
        <v>5332.3</v>
      </c>
      <c r="K17" s="327"/>
    </row>
    <row r="18" spans="2:11" x14ac:dyDescent="0.3">
      <c r="B18" s="102" t="s">
        <v>406</v>
      </c>
      <c r="C18" s="303">
        <v>673770</v>
      </c>
      <c r="D18" s="328">
        <f t="shared" si="1"/>
        <v>0.15</v>
      </c>
      <c r="E18" s="387">
        <f t="shared" si="2"/>
        <v>101065.5</v>
      </c>
      <c r="K18" s="327"/>
    </row>
    <row r="19" spans="2:11" x14ac:dyDescent="0.3">
      <c r="B19" s="102" t="s">
        <v>396</v>
      </c>
      <c r="C19" s="303">
        <v>598199</v>
      </c>
      <c r="D19" s="328">
        <f t="shared" si="1"/>
        <v>0.15</v>
      </c>
      <c r="E19" s="387">
        <f t="shared" si="2"/>
        <v>89729.849999999991</v>
      </c>
      <c r="K19" s="327"/>
    </row>
    <row r="20" spans="2:11" x14ac:dyDescent="0.3">
      <c r="B20" s="102" t="s">
        <v>524</v>
      </c>
      <c r="C20" s="303">
        <v>469239</v>
      </c>
      <c r="D20" s="328">
        <f t="shared" si="1"/>
        <v>0.125</v>
      </c>
      <c r="E20" s="387">
        <f t="shared" si="2"/>
        <v>58654.875</v>
      </c>
      <c r="K20" s="327"/>
    </row>
    <row r="21" spans="2:11" x14ac:dyDescent="0.3">
      <c r="B21" s="102" t="s">
        <v>523</v>
      </c>
      <c r="C21" s="303">
        <v>239974</v>
      </c>
      <c r="D21" s="328">
        <f t="shared" si="1"/>
        <v>0.1</v>
      </c>
      <c r="E21" s="387">
        <f t="shared" si="2"/>
        <v>23997.4</v>
      </c>
      <c r="K21" s="327"/>
    </row>
    <row r="22" spans="2:11" x14ac:dyDescent="0.3">
      <c r="B22" s="102" t="s">
        <v>403</v>
      </c>
      <c r="C22" s="303">
        <v>584348</v>
      </c>
      <c r="D22" s="328">
        <f t="shared" si="1"/>
        <v>0.15</v>
      </c>
      <c r="E22" s="387">
        <f t="shared" si="2"/>
        <v>87652.2</v>
      </c>
      <c r="F22" s="33"/>
      <c r="G22" s="33"/>
      <c r="H22" s="33"/>
      <c r="K22" s="33"/>
    </row>
    <row r="23" spans="2:11" x14ac:dyDescent="0.3">
      <c r="B23" s="102" t="s">
        <v>410</v>
      </c>
      <c r="C23" s="303">
        <v>150014</v>
      </c>
      <c r="D23" s="328">
        <f t="shared" si="1"/>
        <v>0.1</v>
      </c>
      <c r="E23" s="387">
        <f t="shared" si="2"/>
        <v>15001.400000000001</v>
      </c>
      <c r="F23" s="33"/>
      <c r="G23" s="33"/>
      <c r="H23" s="33"/>
      <c r="I23" s="33"/>
      <c r="J23" s="33"/>
      <c r="K23" s="33"/>
    </row>
    <row r="24" spans="2:11" x14ac:dyDescent="0.3">
      <c r="B24" s="102" t="s">
        <v>529</v>
      </c>
      <c r="C24" s="303">
        <v>58595</v>
      </c>
      <c r="D24" s="328">
        <f t="shared" si="1"/>
        <v>0.1</v>
      </c>
      <c r="E24" s="387">
        <f t="shared" si="2"/>
        <v>5859.5</v>
      </c>
      <c r="F24" s="33"/>
      <c r="G24" s="33"/>
      <c r="H24" s="33"/>
      <c r="I24" s="33"/>
      <c r="J24" s="33"/>
      <c r="K24" s="33"/>
    </row>
    <row r="25" spans="2:11" x14ac:dyDescent="0.3">
      <c r="B25" s="102" t="s">
        <v>399</v>
      </c>
      <c r="C25" s="303">
        <v>416989</v>
      </c>
      <c r="D25" s="328">
        <f t="shared" si="1"/>
        <v>0.125</v>
      </c>
      <c r="E25" s="387">
        <f t="shared" si="2"/>
        <v>52123.625</v>
      </c>
      <c r="F25" s="33"/>
      <c r="G25" s="33"/>
      <c r="H25" s="33"/>
      <c r="I25" s="33"/>
      <c r="J25" s="33"/>
      <c r="K25" s="33"/>
    </row>
    <row r="26" spans="2:11" x14ac:dyDescent="0.3">
      <c r="B26" s="102" t="s">
        <v>528</v>
      </c>
      <c r="C26" s="303">
        <v>342088</v>
      </c>
      <c r="D26" s="328">
        <f t="shared" si="1"/>
        <v>0.125</v>
      </c>
      <c r="E26" s="387">
        <f t="shared" si="2"/>
        <v>42761</v>
      </c>
      <c r="F26" s="33"/>
      <c r="G26" s="33"/>
      <c r="H26" s="33"/>
      <c r="I26" s="33"/>
      <c r="J26" s="33"/>
      <c r="K26" s="33"/>
    </row>
    <row r="27" spans="2:11" x14ac:dyDescent="0.3">
      <c r="B27" s="102" t="s">
        <v>525</v>
      </c>
      <c r="C27" s="303">
        <v>659468</v>
      </c>
      <c r="D27" s="328">
        <f t="shared" si="1"/>
        <v>0.15</v>
      </c>
      <c r="E27" s="387">
        <f t="shared" si="2"/>
        <v>98920.2</v>
      </c>
      <c r="F27" s="33"/>
      <c r="G27" s="33"/>
      <c r="H27" s="33"/>
      <c r="I27" s="33"/>
      <c r="J27" s="33"/>
      <c r="K27" s="33"/>
    </row>
    <row r="28" spans="2:11" x14ac:dyDescent="0.3">
      <c r="F28" s="33"/>
      <c r="G28" s="33"/>
      <c r="H28" s="33"/>
      <c r="I28" s="33"/>
      <c r="J28" s="33"/>
      <c r="K28" s="33"/>
    </row>
    <row r="29" spans="2:11" x14ac:dyDescent="0.3">
      <c r="K29" s="33"/>
    </row>
  </sheetData>
  <mergeCells count="3">
    <mergeCell ref="A1:K2"/>
    <mergeCell ref="J6:O6"/>
    <mergeCell ref="B10:C10"/>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59999389629810485"/>
  </sheetPr>
  <dimension ref="A1:M269"/>
  <sheetViews>
    <sheetView showGridLines="0" zoomScale="130" zoomScaleNormal="130" workbookViewId="0">
      <selection activeCell="G11" sqref="G11"/>
    </sheetView>
  </sheetViews>
  <sheetFormatPr defaultColWidth="9.109375" defaultRowHeight="14.4" x14ac:dyDescent="0.3"/>
  <cols>
    <col min="1" max="1" width="15.109375" style="50" bestFit="1" customWidth="1"/>
    <col min="2" max="2" width="10" style="50" bestFit="1" customWidth="1"/>
    <col min="3" max="3" width="10.88671875" style="50" bestFit="1" customWidth="1"/>
    <col min="4" max="4" width="13.109375" style="50" bestFit="1" customWidth="1"/>
    <col min="5" max="5" width="16.109375" style="50" bestFit="1" customWidth="1"/>
    <col min="6" max="6" width="16.44140625" style="50" bestFit="1" customWidth="1"/>
    <col min="7" max="7" width="14.5546875" style="50" bestFit="1" customWidth="1"/>
    <col min="8" max="8" width="9.109375" style="50"/>
    <col min="9" max="9" width="9.5546875" style="50" bestFit="1" customWidth="1"/>
    <col min="10" max="10" width="9.6640625" style="50" bestFit="1" customWidth="1"/>
    <col min="11" max="11" width="9.109375" style="50"/>
    <col min="12" max="12" width="18" style="50" bestFit="1" customWidth="1"/>
    <col min="13" max="13" width="10.5546875" style="50" bestFit="1" customWidth="1"/>
    <col min="14" max="16" width="9.109375" style="50"/>
    <col min="17" max="17" width="18.44140625" style="50" bestFit="1" customWidth="1"/>
    <col min="18" max="18" width="20" style="50" bestFit="1" customWidth="1"/>
    <col min="19" max="16384" width="9.109375" style="50"/>
  </cols>
  <sheetData>
    <row r="1" spans="1:9" x14ac:dyDescent="0.3">
      <c r="A1" s="405"/>
      <c r="B1" s="405"/>
      <c r="C1" s="405"/>
      <c r="D1" s="405"/>
      <c r="E1" s="405"/>
      <c r="F1" s="405"/>
      <c r="G1" s="405"/>
      <c r="H1" s="243"/>
      <c r="I1" s="15"/>
    </row>
    <row r="2" spans="1:9" x14ac:dyDescent="0.3">
      <c r="A2" s="406"/>
      <c r="B2" s="406"/>
      <c r="C2" s="406"/>
      <c r="D2" s="406"/>
      <c r="E2" s="406"/>
      <c r="F2" s="406"/>
      <c r="G2" s="406"/>
      <c r="H2" s="71"/>
      <c r="I2" s="15"/>
    </row>
    <row r="3" spans="1:9" x14ac:dyDescent="0.3">
      <c r="A3" s="127"/>
      <c r="B3" s="127"/>
      <c r="C3" s="127"/>
      <c r="D3" s="127"/>
      <c r="E3" s="15"/>
      <c r="F3" s="15"/>
      <c r="G3" s="71"/>
      <c r="H3" s="71"/>
      <c r="I3" s="15"/>
    </row>
    <row r="4" spans="1:9" x14ac:dyDescent="0.3">
      <c r="G4" s="72"/>
      <c r="H4" s="72"/>
      <c r="I4" s="130"/>
    </row>
    <row r="5" spans="1:9" x14ac:dyDescent="0.3">
      <c r="A5" s="326" t="s">
        <v>489</v>
      </c>
      <c r="B5" s="128" t="s">
        <v>509</v>
      </c>
      <c r="C5" s="128" t="s">
        <v>510</v>
      </c>
      <c r="D5" s="128" t="s">
        <v>511</v>
      </c>
      <c r="E5" s="130"/>
      <c r="F5" s="130"/>
      <c r="G5" s="72"/>
      <c r="H5" s="72"/>
      <c r="I5" s="130"/>
    </row>
    <row r="6" spans="1:9" x14ac:dyDescent="0.3">
      <c r="A6" s="124">
        <v>42370</v>
      </c>
      <c r="B6" s="91">
        <v>1098.45</v>
      </c>
      <c r="C6" s="91">
        <v>129522</v>
      </c>
      <c r="D6" s="393">
        <f>B6*C6/100000</f>
        <v>1422.7344090000001</v>
      </c>
      <c r="E6" s="137"/>
      <c r="F6" s="78" t="s">
        <v>572</v>
      </c>
      <c r="G6" s="72">
        <f>SUM(D6:D255)</f>
        <v>935728.14125949994</v>
      </c>
      <c r="H6" s="72"/>
      <c r="I6" s="72">
        <f>AVERAGE(B6:B255)</f>
        <v>1057.5456000000004</v>
      </c>
    </row>
    <row r="7" spans="1:9" x14ac:dyDescent="0.3">
      <c r="A7" s="124">
        <v>42371</v>
      </c>
      <c r="B7" s="91">
        <v>1095.4000000000001</v>
      </c>
      <c r="C7" s="91">
        <v>128563</v>
      </c>
      <c r="D7" s="91">
        <f t="shared" ref="D7:D70" si="0">B7*C7/100000</f>
        <v>1408.2791020000002</v>
      </c>
      <c r="E7" s="137"/>
      <c r="F7" s="78" t="s">
        <v>651</v>
      </c>
      <c r="G7" s="72">
        <f>COUNT(D6:D255)</f>
        <v>250</v>
      </c>
      <c r="H7" s="72"/>
      <c r="I7" s="72"/>
    </row>
    <row r="8" spans="1:9" x14ac:dyDescent="0.3">
      <c r="A8" s="124">
        <v>42372</v>
      </c>
      <c r="B8" s="91">
        <v>1107.9000000000001</v>
      </c>
      <c r="C8" s="91">
        <v>168404</v>
      </c>
      <c r="D8" s="91">
        <f t="shared" si="0"/>
        <v>1865.7479160000003</v>
      </c>
      <c r="E8" s="137"/>
      <c r="F8" s="78" t="s">
        <v>573</v>
      </c>
      <c r="G8" s="392">
        <f>SUMIFS(D6:D255,B6:B255,"&gt;"&amp;I6)</f>
        <v>454864.97193849989</v>
      </c>
      <c r="H8" s="72"/>
      <c r="I8" s="72">
        <f>SUMIFS(D6:D255,B6:B255,"&gt;1200",A6:A255,"&gt;30 JUNE2016")</f>
        <v>41575.987389000009</v>
      </c>
    </row>
    <row r="9" spans="1:9" x14ac:dyDescent="0.3">
      <c r="A9" s="124">
        <v>42373</v>
      </c>
      <c r="B9" s="91">
        <v>1098.25</v>
      </c>
      <c r="C9" s="91">
        <v>175497</v>
      </c>
      <c r="D9" s="91">
        <f t="shared" si="0"/>
        <v>1927.3958024999999</v>
      </c>
      <c r="E9" s="137"/>
      <c r="F9" s="78" t="s">
        <v>652</v>
      </c>
      <c r="G9" s="72">
        <f>COUNTIFS(B6:B255,"&gt;1200",A6:A255,"&lt;1 Mar2016")</f>
        <v>1</v>
      </c>
      <c r="H9" s="72"/>
      <c r="I9" s="72"/>
    </row>
    <row r="10" spans="1:9" x14ac:dyDescent="0.3">
      <c r="A10" s="124">
        <v>42376</v>
      </c>
      <c r="B10" s="91">
        <v>1098.3</v>
      </c>
      <c r="C10" s="91">
        <v>218137</v>
      </c>
      <c r="D10" s="91">
        <f t="shared" si="0"/>
        <v>2395.798671</v>
      </c>
      <c r="E10" s="137"/>
      <c r="F10" s="103" t="s">
        <v>2008</v>
      </c>
      <c r="G10" s="72">
        <f>SUMPRODUCT(B6:B255,C6:C255)/100000</f>
        <v>935728.14125950029</v>
      </c>
      <c r="H10" s="72"/>
      <c r="I10" s="72"/>
    </row>
    <row r="11" spans="1:9" x14ac:dyDescent="0.3">
      <c r="A11" s="124">
        <v>42377</v>
      </c>
      <c r="B11" s="91">
        <v>1096.6500000000001</v>
      </c>
      <c r="C11" s="91">
        <v>241144</v>
      </c>
      <c r="D11" s="91">
        <f t="shared" si="0"/>
        <v>2644.5056760000002</v>
      </c>
      <c r="E11" s="137"/>
      <c r="F11" s="103" t="s">
        <v>2085</v>
      </c>
      <c r="G11" s="137">
        <f>ROUND(G6,2)</f>
        <v>935728.14</v>
      </c>
      <c r="H11" s="72"/>
      <c r="I11" s="72"/>
    </row>
    <row r="12" spans="1:9" x14ac:dyDescent="0.3">
      <c r="A12" s="124">
        <v>42378</v>
      </c>
      <c r="B12" s="91">
        <v>1087.25</v>
      </c>
      <c r="C12" s="91">
        <v>290626</v>
      </c>
      <c r="D12" s="91">
        <f t="shared" si="0"/>
        <v>3159.831185</v>
      </c>
      <c r="E12" s="137"/>
      <c r="F12" s="103"/>
      <c r="G12" s="72"/>
      <c r="H12" s="72"/>
      <c r="I12" s="72"/>
    </row>
    <row r="13" spans="1:9" x14ac:dyDescent="0.3">
      <c r="A13" s="124">
        <v>42379</v>
      </c>
      <c r="B13" s="91">
        <v>1063.7</v>
      </c>
      <c r="C13" s="91">
        <v>480961</v>
      </c>
      <c r="D13" s="91">
        <f t="shared" si="0"/>
        <v>5115.9821570000004</v>
      </c>
      <c r="E13" s="137"/>
      <c r="F13" s="103"/>
      <c r="G13" s="72"/>
      <c r="H13" s="72"/>
      <c r="I13" s="72"/>
    </row>
    <row r="14" spans="1:9" x14ac:dyDescent="0.3">
      <c r="A14" s="124">
        <v>42380</v>
      </c>
      <c r="B14" s="91">
        <v>1096.8</v>
      </c>
      <c r="C14" s="91">
        <v>594340</v>
      </c>
      <c r="D14" s="91">
        <f t="shared" si="0"/>
        <v>6518.7211200000002</v>
      </c>
      <c r="E14" s="137"/>
      <c r="F14" s="103"/>
      <c r="G14" s="72"/>
      <c r="H14" s="72"/>
      <c r="I14" s="72"/>
    </row>
    <row r="15" spans="1:9" x14ac:dyDescent="0.3">
      <c r="A15" s="124">
        <v>42383</v>
      </c>
      <c r="B15" s="91">
        <v>1098.25</v>
      </c>
      <c r="C15" s="91">
        <v>250670</v>
      </c>
      <c r="D15" s="91">
        <f t="shared" si="0"/>
        <v>2752.983275</v>
      </c>
      <c r="E15" s="137"/>
      <c r="F15" s="103"/>
      <c r="G15" s="72"/>
      <c r="H15" s="72"/>
      <c r="I15" s="72"/>
    </row>
    <row r="16" spans="1:9" x14ac:dyDescent="0.3">
      <c r="A16" s="124">
        <v>42384</v>
      </c>
      <c r="B16" s="91">
        <v>1097.4000000000001</v>
      </c>
      <c r="C16" s="91">
        <v>185879</v>
      </c>
      <c r="D16" s="91">
        <f t="shared" si="0"/>
        <v>2039.8361460000003</v>
      </c>
      <c r="E16" s="137"/>
      <c r="F16" s="103"/>
      <c r="G16" s="72"/>
      <c r="H16" s="72"/>
      <c r="I16" s="72"/>
    </row>
    <row r="17" spans="1:13" x14ac:dyDescent="0.3">
      <c r="A17" s="124">
        <v>42385</v>
      </c>
      <c r="B17" s="91">
        <v>1085.45</v>
      </c>
      <c r="C17" s="91">
        <v>503307</v>
      </c>
      <c r="D17" s="91">
        <f t="shared" si="0"/>
        <v>5463.1458315</v>
      </c>
      <c r="E17" s="137"/>
      <c r="G17" s="72"/>
      <c r="H17" s="72"/>
      <c r="I17" s="72"/>
    </row>
    <row r="18" spans="1:13" x14ac:dyDescent="0.3">
      <c r="A18" s="124">
        <v>42386</v>
      </c>
      <c r="B18" s="91">
        <v>1132.05</v>
      </c>
      <c r="C18" s="91">
        <v>243919</v>
      </c>
      <c r="D18" s="91">
        <f t="shared" si="0"/>
        <v>2761.2850395</v>
      </c>
      <c r="E18" s="137"/>
      <c r="G18" s="72"/>
      <c r="H18" s="72"/>
      <c r="I18" s="72"/>
    </row>
    <row r="19" spans="1:13" x14ac:dyDescent="0.3">
      <c r="A19" s="124">
        <v>42387</v>
      </c>
      <c r="B19" s="91">
        <v>1159.45</v>
      </c>
      <c r="C19" s="91">
        <v>336634</v>
      </c>
      <c r="D19" s="91">
        <f t="shared" si="0"/>
        <v>3903.1029130000002</v>
      </c>
      <c r="E19" s="137"/>
    </row>
    <row r="20" spans="1:13" x14ac:dyDescent="0.3">
      <c r="A20" s="124">
        <v>42390</v>
      </c>
      <c r="B20" s="91">
        <v>1159.75</v>
      </c>
      <c r="C20" s="91">
        <v>532179</v>
      </c>
      <c r="D20" s="91">
        <f t="shared" si="0"/>
        <v>6171.9459525000002</v>
      </c>
      <c r="E20" s="137"/>
      <c r="M20" s="181"/>
    </row>
    <row r="21" spans="1:13" x14ac:dyDescent="0.3">
      <c r="A21" s="124">
        <v>42391</v>
      </c>
      <c r="B21" s="91">
        <v>1201.75</v>
      </c>
      <c r="C21" s="91">
        <v>765091</v>
      </c>
      <c r="D21" s="91">
        <f t="shared" si="0"/>
        <v>9194.4810925000002</v>
      </c>
      <c r="E21" s="137"/>
      <c r="H21" s="75"/>
      <c r="I21" s="74"/>
    </row>
    <row r="22" spans="1:13" x14ac:dyDescent="0.3">
      <c r="A22" s="124">
        <v>42392</v>
      </c>
      <c r="B22" s="91">
        <v>1142.75</v>
      </c>
      <c r="C22" s="91">
        <v>501749</v>
      </c>
      <c r="D22" s="91">
        <f t="shared" si="0"/>
        <v>5733.7366975000004</v>
      </c>
      <c r="E22" s="137"/>
      <c r="G22" s="193"/>
      <c r="H22" s="193"/>
      <c r="I22" s="193"/>
      <c r="J22" s="193"/>
    </row>
    <row r="23" spans="1:13" x14ac:dyDescent="0.3">
      <c r="A23" s="124">
        <v>42393</v>
      </c>
      <c r="B23" s="91">
        <v>1136.0999999999999</v>
      </c>
      <c r="C23" s="91">
        <v>794905</v>
      </c>
      <c r="D23" s="91">
        <f t="shared" si="0"/>
        <v>9030.9157049999994</v>
      </c>
      <c r="E23" s="137"/>
    </row>
    <row r="24" spans="1:13" x14ac:dyDescent="0.3">
      <c r="A24" s="124">
        <v>42394</v>
      </c>
      <c r="B24" s="91">
        <v>1065.1500000000001</v>
      </c>
      <c r="C24" s="91">
        <v>444739</v>
      </c>
      <c r="D24" s="91">
        <f t="shared" si="0"/>
        <v>4737.1374585000003</v>
      </c>
      <c r="E24" s="137"/>
    </row>
    <row r="25" spans="1:13" x14ac:dyDescent="0.3">
      <c r="A25" s="124">
        <v>42397</v>
      </c>
      <c r="B25" s="91">
        <v>1086.0999999999999</v>
      </c>
      <c r="C25" s="91">
        <v>338889</v>
      </c>
      <c r="D25" s="91">
        <f t="shared" si="0"/>
        <v>3680.6734289999999</v>
      </c>
      <c r="E25" s="137"/>
    </row>
    <row r="26" spans="1:13" x14ac:dyDescent="0.3">
      <c r="A26" s="124">
        <v>42398</v>
      </c>
      <c r="B26" s="91">
        <v>1088.9000000000001</v>
      </c>
      <c r="C26" s="91">
        <v>288994</v>
      </c>
      <c r="D26" s="91">
        <f t="shared" si="0"/>
        <v>3146.8556660000004</v>
      </c>
      <c r="E26" s="137"/>
    </row>
    <row r="27" spans="1:13" x14ac:dyDescent="0.3">
      <c r="A27" s="124">
        <v>42399</v>
      </c>
      <c r="B27" s="91">
        <v>1067.9000000000001</v>
      </c>
      <c r="C27" s="91">
        <v>350117</v>
      </c>
      <c r="D27" s="91">
        <f t="shared" si="0"/>
        <v>3738.8994430000002</v>
      </c>
      <c r="E27" s="137"/>
    </row>
    <row r="28" spans="1:13" x14ac:dyDescent="0.3">
      <c r="A28" s="124">
        <v>42400</v>
      </c>
      <c r="B28" s="91">
        <v>1039.7</v>
      </c>
      <c r="C28" s="91">
        <v>377237</v>
      </c>
      <c r="D28" s="91">
        <f t="shared" si="0"/>
        <v>3922.1330890000004</v>
      </c>
      <c r="E28" s="137"/>
    </row>
    <row r="29" spans="1:13" x14ac:dyDescent="0.3">
      <c r="A29" s="124">
        <v>42401</v>
      </c>
      <c r="B29" s="91">
        <v>1042.2</v>
      </c>
      <c r="C29" s="91">
        <v>287282</v>
      </c>
      <c r="D29" s="91">
        <f t="shared" si="0"/>
        <v>2994.0530040000003</v>
      </c>
      <c r="E29" s="137"/>
      <c r="F29" s="137"/>
      <c r="G29" s="75"/>
      <c r="H29" s="75"/>
      <c r="I29" s="74"/>
    </row>
    <row r="30" spans="1:13" x14ac:dyDescent="0.3">
      <c r="A30" s="124">
        <v>42404</v>
      </c>
      <c r="B30" s="91">
        <v>1045.25</v>
      </c>
      <c r="C30" s="91">
        <v>291346</v>
      </c>
      <c r="D30" s="91">
        <f t="shared" si="0"/>
        <v>3045.294065</v>
      </c>
      <c r="E30" s="137"/>
      <c r="F30" s="137"/>
      <c r="G30" s="75"/>
      <c r="H30" s="75"/>
      <c r="I30" s="74"/>
    </row>
    <row r="31" spans="1:13" x14ac:dyDescent="0.3">
      <c r="A31" s="124">
        <v>42405</v>
      </c>
      <c r="B31" s="91">
        <v>1073.3</v>
      </c>
      <c r="C31" s="91">
        <v>390100</v>
      </c>
      <c r="D31" s="91">
        <f t="shared" si="0"/>
        <v>4186.9432999999999</v>
      </c>
      <c r="E31" s="137"/>
      <c r="F31" s="137"/>
      <c r="G31" s="75"/>
      <c r="H31" s="75"/>
      <c r="I31" s="74"/>
    </row>
    <row r="32" spans="1:13" x14ac:dyDescent="0.3">
      <c r="A32" s="124">
        <v>42406</v>
      </c>
      <c r="B32" s="91">
        <v>1021.5</v>
      </c>
      <c r="C32" s="91">
        <v>407179</v>
      </c>
      <c r="D32" s="91">
        <f t="shared" si="0"/>
        <v>4159.3334850000001</v>
      </c>
      <c r="E32" s="137"/>
      <c r="F32" s="137"/>
      <c r="G32" s="75"/>
      <c r="H32" s="75"/>
      <c r="I32" s="74"/>
    </row>
    <row r="33" spans="1:9" x14ac:dyDescent="0.3">
      <c r="A33" s="124">
        <v>42407</v>
      </c>
      <c r="B33" s="91">
        <v>1029.7</v>
      </c>
      <c r="C33" s="91">
        <v>222197</v>
      </c>
      <c r="D33" s="91">
        <f t="shared" si="0"/>
        <v>2287.962509</v>
      </c>
      <c r="E33" s="137"/>
      <c r="F33" s="137"/>
      <c r="G33" s="75"/>
      <c r="H33" s="75"/>
      <c r="I33" s="74"/>
    </row>
    <row r="34" spans="1:9" x14ac:dyDescent="0.3">
      <c r="A34" s="124">
        <v>42408</v>
      </c>
      <c r="B34" s="91">
        <v>1051.8499999999999</v>
      </c>
      <c r="C34" s="91">
        <v>200493</v>
      </c>
      <c r="D34" s="91">
        <f t="shared" si="0"/>
        <v>2108.8856204999997</v>
      </c>
      <c r="E34" s="137"/>
      <c r="F34" s="137"/>
      <c r="G34" s="75"/>
      <c r="H34" s="75"/>
      <c r="I34" s="74"/>
    </row>
    <row r="35" spans="1:9" x14ac:dyDescent="0.3">
      <c r="A35" s="124">
        <v>42411</v>
      </c>
      <c r="B35" s="91">
        <v>1082.5999999999999</v>
      </c>
      <c r="C35" s="91">
        <v>476919</v>
      </c>
      <c r="D35" s="91">
        <f t="shared" si="0"/>
        <v>5163.125094</v>
      </c>
      <c r="E35" s="137"/>
      <c r="F35" s="137"/>
      <c r="G35" s="75"/>
      <c r="H35" s="75"/>
      <c r="I35" s="74"/>
    </row>
    <row r="36" spans="1:9" x14ac:dyDescent="0.3">
      <c r="A36" s="124">
        <v>42412</v>
      </c>
      <c r="B36" s="91">
        <v>1073.8</v>
      </c>
      <c r="C36" s="91">
        <v>377512</v>
      </c>
      <c r="D36" s="91">
        <f t="shared" si="0"/>
        <v>4053.7238559999996</v>
      </c>
      <c r="E36" s="137"/>
      <c r="F36" s="137"/>
      <c r="G36" s="75"/>
      <c r="H36" s="75"/>
      <c r="I36" s="74"/>
    </row>
    <row r="37" spans="1:9" x14ac:dyDescent="0.3">
      <c r="A37" s="124">
        <v>42413</v>
      </c>
      <c r="B37" s="91">
        <v>1049.75</v>
      </c>
      <c r="C37" s="91">
        <v>339500</v>
      </c>
      <c r="D37" s="91">
        <f t="shared" si="0"/>
        <v>3563.9012499999999</v>
      </c>
      <c r="E37" s="137"/>
      <c r="F37" s="137"/>
      <c r="G37" s="75"/>
      <c r="H37" s="75"/>
      <c r="I37" s="74"/>
    </row>
    <row r="38" spans="1:9" x14ac:dyDescent="0.3">
      <c r="A38" s="124">
        <v>42414</v>
      </c>
      <c r="B38" s="91">
        <v>1013.45</v>
      </c>
      <c r="C38" s="91">
        <v>288944</v>
      </c>
      <c r="D38" s="91">
        <f t="shared" si="0"/>
        <v>2928.302968</v>
      </c>
      <c r="E38" s="137"/>
      <c r="F38" s="137"/>
      <c r="G38" s="75"/>
      <c r="H38" s="75"/>
      <c r="I38" s="74"/>
    </row>
    <row r="39" spans="1:9" x14ac:dyDescent="0.3">
      <c r="A39" s="124">
        <v>42415</v>
      </c>
      <c r="B39" s="91">
        <v>1012.45</v>
      </c>
      <c r="C39" s="91">
        <v>284260</v>
      </c>
      <c r="D39" s="91">
        <f t="shared" si="0"/>
        <v>2877.99037</v>
      </c>
      <c r="E39" s="137"/>
      <c r="F39" s="137"/>
      <c r="G39" s="75"/>
      <c r="H39" s="75"/>
      <c r="I39" s="74"/>
    </row>
    <row r="40" spans="1:9" x14ac:dyDescent="0.3">
      <c r="A40" s="124">
        <v>42418</v>
      </c>
      <c r="B40" s="91">
        <v>1037.6500000000001</v>
      </c>
      <c r="C40" s="91">
        <v>199306</v>
      </c>
      <c r="D40" s="91">
        <f t="shared" si="0"/>
        <v>2068.0987089999999</v>
      </c>
      <c r="E40" s="137"/>
      <c r="F40" s="137"/>
      <c r="G40" s="75"/>
      <c r="H40" s="75"/>
      <c r="I40" s="74"/>
    </row>
    <row r="41" spans="1:9" x14ac:dyDescent="0.3">
      <c r="A41" s="124">
        <v>42419</v>
      </c>
      <c r="B41" s="91">
        <v>1049.75</v>
      </c>
      <c r="C41" s="91">
        <v>262222</v>
      </c>
      <c r="D41" s="91">
        <f t="shared" si="0"/>
        <v>2752.6754449999999</v>
      </c>
      <c r="E41" s="137"/>
      <c r="F41" s="137"/>
      <c r="G41" s="75"/>
      <c r="H41" s="75"/>
      <c r="I41" s="74"/>
    </row>
    <row r="42" spans="1:9" x14ac:dyDescent="0.3">
      <c r="A42" s="124">
        <v>42420</v>
      </c>
      <c r="B42" s="91">
        <v>1051.0999999999999</v>
      </c>
      <c r="C42" s="91">
        <v>428007</v>
      </c>
      <c r="D42" s="91">
        <f t="shared" si="0"/>
        <v>4498.7815769999997</v>
      </c>
      <c r="E42" s="137"/>
      <c r="F42" s="137"/>
      <c r="G42" s="75"/>
      <c r="H42" s="75"/>
      <c r="I42" s="74"/>
    </row>
    <row r="43" spans="1:9" x14ac:dyDescent="0.3">
      <c r="A43" s="124">
        <v>42421</v>
      </c>
      <c r="B43" s="91">
        <v>1080.25</v>
      </c>
      <c r="C43" s="91">
        <v>244336</v>
      </c>
      <c r="D43" s="91">
        <f t="shared" si="0"/>
        <v>2639.4396400000001</v>
      </c>
      <c r="E43" s="137"/>
      <c r="F43" s="137"/>
      <c r="G43" s="75"/>
      <c r="H43" s="75"/>
      <c r="I43" s="74"/>
    </row>
    <row r="44" spans="1:9" x14ac:dyDescent="0.3">
      <c r="A44" s="124">
        <v>42422</v>
      </c>
      <c r="B44" s="91">
        <v>1095.8499999999999</v>
      </c>
      <c r="C44" s="91">
        <v>326199</v>
      </c>
      <c r="D44" s="91">
        <f t="shared" si="0"/>
        <v>3574.6517414999998</v>
      </c>
      <c r="E44" s="137"/>
      <c r="F44" s="137"/>
      <c r="G44" s="75"/>
      <c r="H44" s="75"/>
      <c r="I44" s="74"/>
    </row>
    <row r="45" spans="1:9" x14ac:dyDescent="0.3">
      <c r="A45" s="124">
        <v>42425</v>
      </c>
      <c r="B45" s="91">
        <v>1130.5999999999999</v>
      </c>
      <c r="C45" s="91">
        <v>53367</v>
      </c>
      <c r="D45" s="91">
        <f t="shared" si="0"/>
        <v>603.367302</v>
      </c>
      <c r="E45" s="137"/>
      <c r="F45" s="137"/>
      <c r="G45" s="75"/>
      <c r="H45" s="75"/>
      <c r="I45" s="74"/>
    </row>
    <row r="46" spans="1:9" x14ac:dyDescent="0.3">
      <c r="A46" s="124">
        <v>42426</v>
      </c>
      <c r="B46" s="91">
        <v>1133.4000000000001</v>
      </c>
      <c r="C46" s="91">
        <v>331488</v>
      </c>
      <c r="D46" s="91">
        <f t="shared" si="0"/>
        <v>3757.0849920000005</v>
      </c>
      <c r="E46" s="137"/>
      <c r="F46" s="137"/>
      <c r="G46" s="75"/>
      <c r="H46" s="75"/>
      <c r="I46" s="74"/>
    </row>
    <row r="47" spans="1:9" x14ac:dyDescent="0.3">
      <c r="A47" s="124">
        <v>42427</v>
      </c>
      <c r="B47" s="91">
        <v>1121.05</v>
      </c>
      <c r="C47" s="91">
        <v>361742</v>
      </c>
      <c r="D47" s="91">
        <f t="shared" si="0"/>
        <v>4055.3086909999997</v>
      </c>
      <c r="E47" s="137"/>
      <c r="F47" s="137"/>
      <c r="G47" s="75"/>
      <c r="H47" s="75"/>
      <c r="I47" s="74"/>
    </row>
    <row r="48" spans="1:9" x14ac:dyDescent="0.3">
      <c r="A48" s="124">
        <v>42428</v>
      </c>
      <c r="B48" s="91">
        <v>1099.45</v>
      </c>
      <c r="C48" s="91">
        <v>625211</v>
      </c>
      <c r="D48" s="91">
        <f t="shared" si="0"/>
        <v>6873.8823395000009</v>
      </c>
      <c r="E48" s="137"/>
      <c r="F48" s="137"/>
      <c r="G48" s="75"/>
      <c r="H48" s="75"/>
      <c r="I48" s="74"/>
    </row>
    <row r="49" spans="1:11" x14ac:dyDescent="0.3">
      <c r="A49" s="124">
        <v>42430</v>
      </c>
      <c r="B49" s="91">
        <v>1075.45</v>
      </c>
      <c r="C49" s="91">
        <v>802245</v>
      </c>
      <c r="D49" s="91">
        <f t="shared" si="0"/>
        <v>8627.7438524999998</v>
      </c>
      <c r="E49" s="137"/>
      <c r="F49" s="137"/>
      <c r="G49" s="75"/>
      <c r="H49" s="75"/>
      <c r="I49" s="74"/>
    </row>
    <row r="50" spans="1:11" x14ac:dyDescent="0.3">
      <c r="A50" s="124">
        <v>42433</v>
      </c>
      <c r="B50" s="91">
        <v>1014.55</v>
      </c>
      <c r="C50" s="91">
        <v>260825</v>
      </c>
      <c r="D50" s="91">
        <f t="shared" si="0"/>
        <v>2646.2000374999998</v>
      </c>
      <c r="E50" s="137"/>
      <c r="F50" s="137"/>
      <c r="G50" s="75"/>
      <c r="H50" s="75"/>
      <c r="I50" s="74"/>
    </row>
    <row r="51" spans="1:11" x14ac:dyDescent="0.3">
      <c r="A51" s="124">
        <v>42434</v>
      </c>
      <c r="B51" s="91">
        <v>1021.65</v>
      </c>
      <c r="C51" s="91">
        <v>704108</v>
      </c>
      <c r="D51" s="91">
        <f t="shared" si="0"/>
        <v>7193.5193819999995</v>
      </c>
      <c r="E51" s="137"/>
      <c r="F51" s="137"/>
      <c r="G51" s="137"/>
      <c r="H51" s="137"/>
      <c r="I51" s="137"/>
      <c r="J51" s="137"/>
      <c r="K51" s="137"/>
    </row>
    <row r="52" spans="1:11" x14ac:dyDescent="0.3">
      <c r="A52" s="124">
        <v>42435</v>
      </c>
      <c r="B52" s="91">
        <v>1021.65</v>
      </c>
      <c r="C52" s="91">
        <v>444222</v>
      </c>
      <c r="D52" s="91">
        <f t="shared" si="0"/>
        <v>4538.3940629999997</v>
      </c>
      <c r="E52" s="137"/>
      <c r="F52" s="137"/>
      <c r="G52" s="137"/>
      <c r="H52" s="137"/>
      <c r="I52" s="137"/>
      <c r="J52" s="137"/>
      <c r="K52" s="137"/>
    </row>
    <row r="53" spans="1:11" x14ac:dyDescent="0.3">
      <c r="A53" s="124">
        <v>42436</v>
      </c>
      <c r="B53" s="91">
        <v>1024.5</v>
      </c>
      <c r="C53" s="91">
        <v>293161</v>
      </c>
      <c r="D53" s="91">
        <f t="shared" si="0"/>
        <v>3003.4344449999999</v>
      </c>
      <c r="E53" s="137"/>
      <c r="F53" s="137"/>
      <c r="G53" s="137"/>
      <c r="H53" s="137"/>
      <c r="I53" s="137"/>
      <c r="J53" s="137"/>
      <c r="K53" s="137"/>
    </row>
    <row r="54" spans="1:11" x14ac:dyDescent="0.3">
      <c r="A54" s="124">
        <v>42437</v>
      </c>
      <c r="B54" s="91">
        <v>1011.35</v>
      </c>
      <c r="C54" s="91">
        <v>264614</v>
      </c>
      <c r="D54" s="91">
        <f t="shared" si="0"/>
        <v>2676.1736890000002</v>
      </c>
      <c r="E54" s="137"/>
      <c r="F54" s="137"/>
      <c r="G54" s="137"/>
      <c r="H54" s="137"/>
      <c r="I54" s="137"/>
      <c r="J54" s="137"/>
      <c r="K54" s="137"/>
    </row>
    <row r="55" spans="1:11" x14ac:dyDescent="0.3">
      <c r="A55" s="124">
        <v>42440</v>
      </c>
      <c r="B55" s="91">
        <v>1010.25</v>
      </c>
      <c r="C55" s="91">
        <v>294905</v>
      </c>
      <c r="D55" s="91">
        <f t="shared" si="0"/>
        <v>2979.2777624999999</v>
      </c>
      <c r="E55" s="137"/>
      <c r="F55" s="137"/>
      <c r="G55" s="75"/>
      <c r="H55" s="75"/>
      <c r="I55" s="74"/>
    </row>
    <row r="56" spans="1:11" x14ac:dyDescent="0.3">
      <c r="A56" s="124">
        <v>42441</v>
      </c>
      <c r="B56" s="91">
        <v>1009</v>
      </c>
      <c r="C56" s="91">
        <v>526744</v>
      </c>
      <c r="D56" s="91">
        <f t="shared" si="0"/>
        <v>5314.8469599999999</v>
      </c>
      <c r="E56" s="137"/>
      <c r="F56" s="137"/>
      <c r="G56" s="75"/>
      <c r="H56" s="75"/>
      <c r="I56" s="74"/>
    </row>
    <row r="57" spans="1:11" x14ac:dyDescent="0.3">
      <c r="A57" s="124">
        <v>42442</v>
      </c>
      <c r="B57" s="91">
        <v>966.15</v>
      </c>
      <c r="C57" s="91">
        <v>200137</v>
      </c>
      <c r="D57" s="91">
        <f t="shared" si="0"/>
        <v>1933.6236254999999</v>
      </c>
      <c r="E57" s="137"/>
      <c r="F57" s="137"/>
      <c r="G57" s="75"/>
      <c r="H57" s="75"/>
      <c r="I57" s="74"/>
    </row>
    <row r="58" spans="1:11" x14ac:dyDescent="0.3">
      <c r="A58" s="124">
        <v>42443</v>
      </c>
      <c r="B58" s="91">
        <v>975.45</v>
      </c>
      <c r="C58" s="91">
        <v>223329</v>
      </c>
      <c r="D58" s="91">
        <f t="shared" si="0"/>
        <v>2178.4627304999999</v>
      </c>
      <c r="E58" s="137"/>
      <c r="F58" s="137"/>
      <c r="G58" s="75"/>
      <c r="H58" s="75"/>
      <c r="I58" s="74"/>
    </row>
    <row r="59" spans="1:11" x14ac:dyDescent="0.3">
      <c r="A59" s="124">
        <v>42444</v>
      </c>
      <c r="B59" s="91">
        <v>995.2</v>
      </c>
      <c r="C59" s="91">
        <v>284992</v>
      </c>
      <c r="D59" s="91">
        <f t="shared" si="0"/>
        <v>2836.2403840000002</v>
      </c>
      <c r="E59" s="137"/>
      <c r="F59" s="137"/>
      <c r="G59" s="75"/>
      <c r="H59" s="75"/>
      <c r="I59" s="74"/>
    </row>
    <row r="60" spans="1:11" x14ac:dyDescent="0.3">
      <c r="A60" s="124">
        <v>42447</v>
      </c>
      <c r="B60" s="91">
        <v>995.45</v>
      </c>
      <c r="C60" s="91">
        <v>529100</v>
      </c>
      <c r="D60" s="91">
        <f t="shared" si="0"/>
        <v>5266.9259499999998</v>
      </c>
      <c r="E60" s="137"/>
      <c r="F60" s="137"/>
      <c r="G60" s="75"/>
      <c r="H60" s="75"/>
      <c r="I60" s="74"/>
    </row>
    <row r="61" spans="1:11" x14ac:dyDescent="0.3">
      <c r="A61" s="124">
        <v>42448</v>
      </c>
      <c r="B61" s="91">
        <v>947.95</v>
      </c>
      <c r="C61" s="91">
        <v>400331</v>
      </c>
      <c r="D61" s="91">
        <f t="shared" si="0"/>
        <v>3794.9377145000003</v>
      </c>
      <c r="E61" s="137"/>
      <c r="F61" s="137"/>
      <c r="G61" s="75"/>
      <c r="H61" s="75"/>
      <c r="I61" s="74"/>
    </row>
    <row r="62" spans="1:11" x14ac:dyDescent="0.3">
      <c r="A62" s="124">
        <v>42449</v>
      </c>
      <c r="B62" s="91">
        <v>949.75</v>
      </c>
      <c r="C62" s="91">
        <v>463960</v>
      </c>
      <c r="D62" s="91">
        <f t="shared" si="0"/>
        <v>4406.4601000000002</v>
      </c>
      <c r="E62" s="137"/>
      <c r="F62" s="137"/>
      <c r="G62" s="75"/>
      <c r="H62" s="75"/>
      <c r="I62" s="74"/>
    </row>
    <row r="63" spans="1:11" x14ac:dyDescent="0.3">
      <c r="A63" s="124">
        <v>42450</v>
      </c>
      <c r="B63" s="91">
        <v>937.2</v>
      </c>
      <c r="C63" s="91">
        <v>300471</v>
      </c>
      <c r="D63" s="91">
        <f t="shared" si="0"/>
        <v>2816.014212</v>
      </c>
      <c r="E63" s="137"/>
      <c r="F63" s="137"/>
      <c r="G63" s="75"/>
      <c r="H63" s="75"/>
      <c r="I63" s="74"/>
    </row>
    <row r="64" spans="1:11" x14ac:dyDescent="0.3">
      <c r="A64" s="124">
        <v>42451</v>
      </c>
      <c r="B64" s="91">
        <v>916.45</v>
      </c>
      <c r="C64" s="91">
        <v>530683</v>
      </c>
      <c r="D64" s="91">
        <f t="shared" si="0"/>
        <v>4863.4443535</v>
      </c>
      <c r="E64" s="137"/>
      <c r="F64" s="137"/>
      <c r="G64" s="75"/>
      <c r="H64" s="75"/>
      <c r="I64" s="74"/>
    </row>
    <row r="65" spans="1:9" x14ac:dyDescent="0.3">
      <c r="A65" s="124">
        <v>42454</v>
      </c>
      <c r="B65" s="91">
        <v>930.45</v>
      </c>
      <c r="C65" s="91">
        <v>455830</v>
      </c>
      <c r="D65" s="91">
        <f t="shared" si="0"/>
        <v>4241.270235</v>
      </c>
      <c r="E65" s="137"/>
      <c r="F65" s="137"/>
      <c r="G65" s="75"/>
      <c r="H65" s="75"/>
      <c r="I65" s="74"/>
    </row>
    <row r="66" spans="1:9" x14ac:dyDescent="0.3">
      <c r="A66" s="124">
        <v>42455</v>
      </c>
      <c r="B66" s="91">
        <v>937.9</v>
      </c>
      <c r="C66" s="91">
        <v>469605</v>
      </c>
      <c r="D66" s="91">
        <f t="shared" si="0"/>
        <v>4404.425295</v>
      </c>
      <c r="E66" s="137"/>
      <c r="F66" s="137"/>
      <c r="G66" s="75"/>
      <c r="H66" s="75"/>
      <c r="I66" s="74"/>
    </row>
    <row r="67" spans="1:9" x14ac:dyDescent="0.3">
      <c r="A67" s="124">
        <v>42457</v>
      </c>
      <c r="B67" s="91">
        <v>911</v>
      </c>
      <c r="C67" s="91">
        <v>433369</v>
      </c>
      <c r="D67" s="91">
        <f t="shared" si="0"/>
        <v>3947.9915900000001</v>
      </c>
      <c r="E67" s="137"/>
      <c r="F67" s="137"/>
      <c r="G67" s="75"/>
      <c r="H67" s="75"/>
      <c r="I67" s="74"/>
    </row>
    <row r="68" spans="1:9" x14ac:dyDescent="0.3">
      <c r="A68" s="124">
        <v>42461</v>
      </c>
      <c r="B68" s="91">
        <v>884.95</v>
      </c>
      <c r="C68" s="91">
        <v>514000</v>
      </c>
      <c r="D68" s="91">
        <f t="shared" si="0"/>
        <v>4548.643</v>
      </c>
      <c r="E68" s="137"/>
      <c r="F68" s="137"/>
      <c r="G68" s="75"/>
      <c r="H68" s="75"/>
      <c r="I68" s="74"/>
    </row>
    <row r="69" spans="1:9" x14ac:dyDescent="0.3">
      <c r="A69" s="124">
        <v>42462</v>
      </c>
      <c r="B69" s="91">
        <v>923.3</v>
      </c>
      <c r="C69" s="91">
        <v>574265</v>
      </c>
      <c r="D69" s="91">
        <f t="shared" si="0"/>
        <v>5302.1887450000004</v>
      </c>
      <c r="E69" s="137"/>
      <c r="F69" s="137"/>
      <c r="G69" s="75"/>
      <c r="H69" s="75"/>
      <c r="I69" s="74"/>
    </row>
    <row r="70" spans="1:9" x14ac:dyDescent="0.3">
      <c r="A70" s="124">
        <v>42463</v>
      </c>
      <c r="B70" s="91">
        <v>945.15</v>
      </c>
      <c r="C70" s="91">
        <v>333733</v>
      </c>
      <c r="D70" s="91">
        <f t="shared" si="0"/>
        <v>3154.2774494999999</v>
      </c>
      <c r="E70" s="137"/>
      <c r="F70" s="137"/>
      <c r="G70" s="75"/>
      <c r="H70" s="75"/>
      <c r="I70" s="74"/>
    </row>
    <row r="71" spans="1:9" x14ac:dyDescent="0.3">
      <c r="A71" s="124">
        <v>42464</v>
      </c>
      <c r="B71" s="91">
        <v>937.2</v>
      </c>
      <c r="C71" s="91">
        <v>413591</v>
      </c>
      <c r="D71" s="91">
        <f t="shared" ref="D71:D134" si="1">B71*C71/100000</f>
        <v>3876.1748520000006</v>
      </c>
      <c r="E71" s="137"/>
      <c r="F71" s="137"/>
      <c r="G71" s="75"/>
      <c r="H71" s="75"/>
      <c r="I71" s="74"/>
    </row>
    <row r="72" spans="1:9" x14ac:dyDescent="0.3">
      <c r="A72" s="124">
        <v>42465</v>
      </c>
      <c r="B72" s="91">
        <v>945.45</v>
      </c>
      <c r="C72" s="91">
        <v>326098</v>
      </c>
      <c r="D72" s="91">
        <f t="shared" si="1"/>
        <v>3083.0935410000002</v>
      </c>
      <c r="E72" s="137"/>
      <c r="F72" s="137"/>
      <c r="G72" s="75"/>
      <c r="H72" s="75"/>
      <c r="I72" s="74"/>
    </row>
    <row r="73" spans="1:9" x14ac:dyDescent="0.3">
      <c r="A73" s="124">
        <v>42468</v>
      </c>
      <c r="B73" s="91">
        <v>944</v>
      </c>
      <c r="C73" s="91">
        <v>592932</v>
      </c>
      <c r="D73" s="91">
        <f t="shared" si="1"/>
        <v>5597.27808</v>
      </c>
      <c r="E73" s="137"/>
      <c r="F73" s="137"/>
      <c r="G73" s="75"/>
      <c r="H73" s="75"/>
      <c r="I73" s="74"/>
    </row>
    <row r="74" spans="1:9" x14ac:dyDescent="0.3">
      <c r="A74" s="124">
        <v>42469</v>
      </c>
      <c r="B74" s="91">
        <v>987.3</v>
      </c>
      <c r="C74" s="91">
        <v>628060</v>
      </c>
      <c r="D74" s="91">
        <f t="shared" si="1"/>
        <v>6200.8363799999997</v>
      </c>
      <c r="E74" s="137"/>
      <c r="F74" s="137"/>
      <c r="G74" s="75"/>
      <c r="H74" s="75"/>
      <c r="I74" s="74"/>
    </row>
    <row r="75" spans="1:9" x14ac:dyDescent="0.3">
      <c r="A75" s="124">
        <v>42470</v>
      </c>
      <c r="B75" s="91">
        <v>1036.9000000000001</v>
      </c>
      <c r="C75" s="91">
        <v>651551</v>
      </c>
      <c r="D75" s="91">
        <f t="shared" si="1"/>
        <v>6755.9323190000014</v>
      </c>
      <c r="E75" s="137"/>
      <c r="F75" s="137"/>
      <c r="G75" s="75"/>
      <c r="H75" s="75"/>
      <c r="I75" s="74"/>
    </row>
    <row r="76" spans="1:9" x14ac:dyDescent="0.3">
      <c r="A76" s="124">
        <v>42471</v>
      </c>
      <c r="B76" s="91">
        <v>973.15</v>
      </c>
      <c r="C76" s="91">
        <v>242656</v>
      </c>
      <c r="D76" s="91">
        <f t="shared" si="1"/>
        <v>2361.406864</v>
      </c>
      <c r="E76" s="137"/>
      <c r="F76" s="137"/>
      <c r="G76" s="75"/>
      <c r="H76" s="75"/>
      <c r="I76" s="74"/>
    </row>
    <row r="77" spans="1:9" x14ac:dyDescent="0.3">
      <c r="A77" s="124">
        <v>42472</v>
      </c>
      <c r="B77" s="91">
        <v>962.85</v>
      </c>
      <c r="C77" s="91">
        <v>249650</v>
      </c>
      <c r="D77" s="91">
        <f t="shared" si="1"/>
        <v>2403.7550249999999</v>
      </c>
      <c r="E77" s="137"/>
      <c r="F77" s="137"/>
      <c r="G77" s="75"/>
      <c r="H77" s="75"/>
      <c r="I77" s="74"/>
    </row>
    <row r="78" spans="1:9" x14ac:dyDescent="0.3">
      <c r="A78" s="124">
        <v>42475</v>
      </c>
      <c r="B78" s="91">
        <v>969.8</v>
      </c>
      <c r="C78" s="91">
        <v>493957</v>
      </c>
      <c r="D78" s="91">
        <f t="shared" si="1"/>
        <v>4790.3949859999993</v>
      </c>
      <c r="E78" s="137"/>
      <c r="F78" s="137"/>
      <c r="G78" s="75"/>
      <c r="H78" s="75"/>
      <c r="I78" s="74"/>
    </row>
    <row r="79" spans="1:9" x14ac:dyDescent="0.3">
      <c r="A79" s="124">
        <v>42476</v>
      </c>
      <c r="B79" s="91">
        <v>940.55</v>
      </c>
      <c r="C79" s="91">
        <v>595340</v>
      </c>
      <c r="D79" s="91">
        <f t="shared" si="1"/>
        <v>5599.47037</v>
      </c>
      <c r="E79" s="137"/>
      <c r="F79" s="137"/>
      <c r="G79" s="75"/>
      <c r="H79" s="75"/>
      <c r="I79" s="74"/>
    </row>
    <row r="80" spans="1:9" x14ac:dyDescent="0.3">
      <c r="A80" s="124">
        <v>42477</v>
      </c>
      <c r="B80" s="91">
        <v>951</v>
      </c>
      <c r="C80" s="91">
        <v>602411</v>
      </c>
      <c r="D80" s="91">
        <f t="shared" si="1"/>
        <v>5728.9286099999999</v>
      </c>
      <c r="E80" s="137"/>
      <c r="F80" s="137"/>
      <c r="G80" s="75"/>
      <c r="H80" s="75"/>
      <c r="I80" s="74"/>
    </row>
    <row r="81" spans="1:9" x14ac:dyDescent="0.3">
      <c r="A81" s="124">
        <v>42478</v>
      </c>
      <c r="B81" s="91">
        <v>969.2</v>
      </c>
      <c r="C81" s="91">
        <v>375498</v>
      </c>
      <c r="D81" s="91">
        <f t="shared" si="1"/>
        <v>3639.3266160000003</v>
      </c>
      <c r="E81" s="137"/>
      <c r="F81" s="137"/>
      <c r="G81" s="75"/>
      <c r="H81" s="75"/>
      <c r="I81" s="74"/>
    </row>
    <row r="82" spans="1:9" x14ac:dyDescent="0.3">
      <c r="A82" s="124">
        <v>42482</v>
      </c>
      <c r="B82" s="91">
        <v>969.55</v>
      </c>
      <c r="C82" s="91">
        <v>518708</v>
      </c>
      <c r="D82" s="91">
        <f t="shared" si="1"/>
        <v>5029.1334139999999</v>
      </c>
      <c r="E82" s="137"/>
      <c r="F82" s="137"/>
      <c r="G82" s="75"/>
      <c r="H82" s="75"/>
      <c r="I82" s="74"/>
    </row>
    <row r="83" spans="1:9" x14ac:dyDescent="0.3">
      <c r="A83" s="124">
        <v>42483</v>
      </c>
      <c r="B83" s="91">
        <v>959</v>
      </c>
      <c r="C83" s="91">
        <v>650979</v>
      </c>
      <c r="D83" s="91">
        <f t="shared" si="1"/>
        <v>6242.88861</v>
      </c>
      <c r="E83" s="137"/>
      <c r="F83" s="137"/>
      <c r="G83" s="75"/>
      <c r="H83" s="75"/>
      <c r="I83" s="74"/>
    </row>
    <row r="84" spans="1:9" x14ac:dyDescent="0.3">
      <c r="A84" s="124">
        <v>42485</v>
      </c>
      <c r="B84" s="91">
        <v>893.15</v>
      </c>
      <c r="C84" s="91">
        <v>622146</v>
      </c>
      <c r="D84" s="91">
        <f t="shared" si="1"/>
        <v>5556.6969989999998</v>
      </c>
      <c r="E84" s="137"/>
      <c r="F84" s="137"/>
      <c r="G84" s="75"/>
      <c r="H84" s="75"/>
      <c r="I84" s="74"/>
    </row>
    <row r="85" spans="1:9" x14ac:dyDescent="0.3">
      <c r="A85" s="124">
        <v>42486</v>
      </c>
      <c r="B85" s="91">
        <v>817.9</v>
      </c>
      <c r="C85" s="91">
        <v>491507</v>
      </c>
      <c r="D85" s="91">
        <f t="shared" si="1"/>
        <v>4020.0357530000001</v>
      </c>
      <c r="E85" s="137"/>
      <c r="F85" s="137"/>
      <c r="G85" s="75"/>
      <c r="H85" s="75"/>
      <c r="I85" s="74"/>
    </row>
    <row r="86" spans="1:9" x14ac:dyDescent="0.3">
      <c r="A86" s="124">
        <v>42489</v>
      </c>
      <c r="B86" s="91">
        <v>783.85</v>
      </c>
      <c r="C86" s="91">
        <v>811821</v>
      </c>
      <c r="D86" s="91">
        <f t="shared" si="1"/>
        <v>6363.4589085000007</v>
      </c>
      <c r="E86" s="137"/>
      <c r="F86" s="137"/>
      <c r="G86" s="75"/>
      <c r="H86" s="75"/>
      <c r="I86" s="74"/>
    </row>
    <row r="87" spans="1:9" x14ac:dyDescent="0.3">
      <c r="A87" s="124">
        <v>42490</v>
      </c>
      <c r="B87" s="91">
        <v>826.9</v>
      </c>
      <c r="C87" s="91">
        <v>303470</v>
      </c>
      <c r="D87" s="91">
        <f t="shared" si="1"/>
        <v>2509.3934300000001</v>
      </c>
      <c r="E87" s="137"/>
      <c r="F87" s="137"/>
      <c r="G87" s="75"/>
      <c r="H87" s="75"/>
      <c r="I87" s="74"/>
    </row>
    <row r="88" spans="1:9" x14ac:dyDescent="0.3">
      <c r="A88" s="124">
        <v>42492</v>
      </c>
      <c r="B88" s="91">
        <v>804.3</v>
      </c>
      <c r="C88" s="91">
        <v>768431</v>
      </c>
      <c r="D88" s="91">
        <f t="shared" si="1"/>
        <v>6180.4905329999992</v>
      </c>
      <c r="E88" s="137"/>
      <c r="F88" s="137"/>
      <c r="G88" s="75"/>
      <c r="H88" s="75"/>
      <c r="I88" s="74"/>
    </row>
    <row r="89" spans="1:9" x14ac:dyDescent="0.3">
      <c r="A89" s="124">
        <v>42493</v>
      </c>
      <c r="B89" s="91">
        <v>806.7</v>
      </c>
      <c r="C89" s="91">
        <v>359631</v>
      </c>
      <c r="D89" s="91">
        <f t="shared" si="1"/>
        <v>2901.1432769999997</v>
      </c>
      <c r="E89" s="137"/>
      <c r="F89" s="137"/>
      <c r="G89" s="75"/>
      <c r="H89" s="75"/>
      <c r="I89" s="74"/>
    </row>
    <row r="90" spans="1:9" x14ac:dyDescent="0.3">
      <c r="A90" s="124">
        <v>42496</v>
      </c>
      <c r="B90" s="91">
        <v>796.65</v>
      </c>
      <c r="C90" s="91">
        <v>1223860</v>
      </c>
      <c r="D90" s="91">
        <f t="shared" si="1"/>
        <v>9749.88069</v>
      </c>
      <c r="E90" s="137"/>
      <c r="F90" s="137"/>
      <c r="G90" s="75"/>
      <c r="H90" s="75"/>
      <c r="I90" s="74"/>
    </row>
    <row r="91" spans="1:9" x14ac:dyDescent="0.3">
      <c r="A91" s="124">
        <v>42497</v>
      </c>
      <c r="B91" s="91">
        <v>803.3</v>
      </c>
      <c r="C91" s="91">
        <v>653889</v>
      </c>
      <c r="D91" s="91">
        <f t="shared" si="1"/>
        <v>5252.690337</v>
      </c>
      <c r="E91" s="137"/>
      <c r="F91" s="137"/>
      <c r="G91" s="75"/>
      <c r="H91" s="75"/>
      <c r="I91" s="74"/>
    </row>
    <row r="92" spans="1:9" x14ac:dyDescent="0.3">
      <c r="A92" s="124">
        <v>42498</v>
      </c>
      <c r="B92" s="91">
        <v>830.35</v>
      </c>
      <c r="C92" s="91">
        <v>690447</v>
      </c>
      <c r="D92" s="91">
        <f t="shared" si="1"/>
        <v>5733.1266645000005</v>
      </c>
      <c r="E92" s="137"/>
      <c r="F92" s="137"/>
      <c r="G92" s="75"/>
      <c r="H92" s="75"/>
      <c r="I92" s="74"/>
    </row>
    <row r="93" spans="1:9" x14ac:dyDescent="0.3">
      <c r="A93" s="124">
        <v>42499</v>
      </c>
      <c r="B93" s="91">
        <v>852.3</v>
      </c>
      <c r="C93" s="91">
        <v>773182</v>
      </c>
      <c r="D93" s="91">
        <f t="shared" si="1"/>
        <v>6589.8301860000001</v>
      </c>
      <c r="E93" s="137"/>
      <c r="F93" s="137"/>
      <c r="G93" s="75"/>
      <c r="H93" s="75"/>
      <c r="I93" s="74"/>
    </row>
    <row r="94" spans="1:9" x14ac:dyDescent="0.3">
      <c r="A94" s="124">
        <v>42500</v>
      </c>
      <c r="B94" s="91">
        <v>830.7</v>
      </c>
      <c r="C94" s="91">
        <v>552736</v>
      </c>
      <c r="D94" s="91">
        <f t="shared" si="1"/>
        <v>4591.5779520000006</v>
      </c>
      <c r="E94" s="137"/>
      <c r="F94" s="137"/>
      <c r="G94" s="75"/>
      <c r="H94" s="75"/>
      <c r="I94" s="74"/>
    </row>
    <row r="95" spans="1:9" x14ac:dyDescent="0.3">
      <c r="A95" s="124">
        <v>42501</v>
      </c>
      <c r="B95" s="91">
        <v>828.65</v>
      </c>
      <c r="C95" s="91">
        <v>1035483</v>
      </c>
      <c r="D95" s="91">
        <f t="shared" si="1"/>
        <v>8580.5298794999999</v>
      </c>
      <c r="E95" s="137"/>
      <c r="F95" s="137"/>
      <c r="G95" s="75"/>
      <c r="H95" s="75"/>
      <c r="I95" s="74"/>
    </row>
    <row r="96" spans="1:9" x14ac:dyDescent="0.3">
      <c r="A96" s="124">
        <v>42503</v>
      </c>
      <c r="B96" s="91">
        <v>829.55</v>
      </c>
      <c r="C96" s="91">
        <v>697586</v>
      </c>
      <c r="D96" s="91">
        <f t="shared" si="1"/>
        <v>5786.8246629999994</v>
      </c>
      <c r="E96" s="137"/>
      <c r="F96" s="137"/>
      <c r="G96" s="75"/>
      <c r="H96" s="75"/>
      <c r="I96" s="74"/>
    </row>
    <row r="97" spans="1:9" x14ac:dyDescent="0.3">
      <c r="A97" s="124">
        <v>42504</v>
      </c>
      <c r="B97" s="91">
        <v>815.1</v>
      </c>
      <c r="C97" s="91">
        <v>878499</v>
      </c>
      <c r="D97" s="91">
        <f t="shared" si="1"/>
        <v>7160.6453489999994</v>
      </c>
      <c r="E97" s="137"/>
      <c r="F97" s="137"/>
      <c r="G97" s="75"/>
      <c r="H97" s="75"/>
      <c r="I97" s="74"/>
    </row>
    <row r="98" spans="1:9" x14ac:dyDescent="0.3">
      <c r="A98" s="124">
        <v>42505</v>
      </c>
      <c r="B98" s="91">
        <v>858.6</v>
      </c>
      <c r="C98" s="91">
        <v>661488</v>
      </c>
      <c r="D98" s="91">
        <f t="shared" si="1"/>
        <v>5679.535968000001</v>
      </c>
      <c r="E98" s="137"/>
      <c r="F98" s="137"/>
      <c r="G98" s="75"/>
      <c r="H98" s="75"/>
      <c r="I98" s="74"/>
    </row>
    <row r="99" spans="1:9" x14ac:dyDescent="0.3">
      <c r="A99" s="124">
        <v>42506</v>
      </c>
      <c r="B99" s="91">
        <v>904</v>
      </c>
      <c r="C99" s="91">
        <v>335826</v>
      </c>
      <c r="D99" s="91">
        <f t="shared" si="1"/>
        <v>3035.8670400000001</v>
      </c>
      <c r="E99" s="137"/>
      <c r="F99" s="137"/>
      <c r="G99" s="75"/>
      <c r="H99" s="75"/>
      <c r="I99" s="74"/>
    </row>
    <row r="100" spans="1:9" x14ac:dyDescent="0.3">
      <c r="A100" s="124">
        <v>42507</v>
      </c>
      <c r="B100" s="91">
        <v>893.1</v>
      </c>
      <c r="C100" s="91">
        <v>405532</v>
      </c>
      <c r="D100" s="91">
        <f t="shared" si="1"/>
        <v>3621.8062919999998</v>
      </c>
      <c r="E100" s="137"/>
      <c r="F100" s="137"/>
      <c r="G100" s="75"/>
      <c r="H100" s="75"/>
      <c r="I100" s="74"/>
    </row>
    <row r="101" spans="1:9" x14ac:dyDescent="0.3">
      <c r="A101" s="124">
        <v>42510</v>
      </c>
      <c r="B101" s="91">
        <v>866.25</v>
      </c>
      <c r="C101" s="91">
        <v>342513</v>
      </c>
      <c r="D101" s="91">
        <f t="shared" si="1"/>
        <v>2967.0188625000001</v>
      </c>
      <c r="E101" s="137"/>
      <c r="F101" s="137"/>
      <c r="G101" s="75"/>
      <c r="H101" s="75"/>
      <c r="I101" s="74"/>
    </row>
    <row r="102" spans="1:9" x14ac:dyDescent="0.3">
      <c r="A102" s="124">
        <v>42511</v>
      </c>
      <c r="B102" s="91">
        <v>875.15</v>
      </c>
      <c r="C102" s="91">
        <v>354056</v>
      </c>
      <c r="D102" s="91">
        <f t="shared" si="1"/>
        <v>3098.521084</v>
      </c>
      <c r="E102" s="137"/>
      <c r="F102" s="137"/>
      <c r="G102" s="75"/>
      <c r="H102" s="75"/>
      <c r="I102" s="74"/>
    </row>
    <row r="103" spans="1:9" x14ac:dyDescent="0.3">
      <c r="A103" s="124">
        <v>42512</v>
      </c>
      <c r="B103" s="91">
        <v>868.1</v>
      </c>
      <c r="C103" s="91">
        <v>291357</v>
      </c>
      <c r="D103" s="91">
        <f t="shared" si="1"/>
        <v>2529.270117</v>
      </c>
      <c r="E103" s="137"/>
      <c r="F103" s="137"/>
      <c r="G103" s="75"/>
      <c r="H103" s="75"/>
      <c r="I103" s="74"/>
    </row>
    <row r="104" spans="1:9" x14ac:dyDescent="0.3">
      <c r="A104" s="124">
        <v>42513</v>
      </c>
      <c r="B104" s="91">
        <v>866.25</v>
      </c>
      <c r="C104" s="91">
        <v>252638</v>
      </c>
      <c r="D104" s="91">
        <f t="shared" si="1"/>
        <v>2188.4766749999999</v>
      </c>
      <c r="E104" s="137"/>
      <c r="F104" s="137"/>
      <c r="G104" s="75"/>
      <c r="H104" s="75"/>
      <c r="I104" s="74"/>
    </row>
    <row r="105" spans="1:9" x14ac:dyDescent="0.3">
      <c r="A105" s="124">
        <v>42514</v>
      </c>
      <c r="B105" s="91">
        <v>902.65</v>
      </c>
      <c r="C105" s="91">
        <v>194603</v>
      </c>
      <c r="D105" s="91">
        <f t="shared" si="1"/>
        <v>1756.5839794999999</v>
      </c>
      <c r="E105" s="137"/>
      <c r="F105" s="137"/>
      <c r="G105" s="75"/>
      <c r="H105" s="75"/>
      <c r="I105" s="74"/>
    </row>
    <row r="106" spans="1:9" x14ac:dyDescent="0.3">
      <c r="A106" s="124">
        <v>42517</v>
      </c>
      <c r="B106" s="91">
        <v>887</v>
      </c>
      <c r="C106" s="91">
        <v>276925</v>
      </c>
      <c r="D106" s="91">
        <f t="shared" si="1"/>
        <v>2456.3247500000002</v>
      </c>
      <c r="E106" s="137"/>
      <c r="F106" s="137"/>
      <c r="G106" s="75"/>
      <c r="H106" s="75"/>
      <c r="I106" s="74"/>
    </row>
    <row r="107" spans="1:9" x14ac:dyDescent="0.3">
      <c r="A107" s="124">
        <v>42518</v>
      </c>
      <c r="B107" s="91">
        <v>913</v>
      </c>
      <c r="C107" s="91">
        <v>547643</v>
      </c>
      <c r="D107" s="91">
        <f t="shared" si="1"/>
        <v>4999.9805900000001</v>
      </c>
      <c r="E107" s="137"/>
      <c r="F107" s="137"/>
      <c r="G107" s="75"/>
      <c r="H107" s="75"/>
      <c r="I107" s="74"/>
    </row>
    <row r="108" spans="1:9" x14ac:dyDescent="0.3">
      <c r="A108" s="124">
        <v>42519</v>
      </c>
      <c r="B108" s="91">
        <v>909.3</v>
      </c>
      <c r="C108" s="91">
        <v>666676</v>
      </c>
      <c r="D108" s="91">
        <f t="shared" si="1"/>
        <v>6062.0848679999999</v>
      </c>
      <c r="E108" s="137"/>
      <c r="F108" s="137"/>
      <c r="G108" s="75"/>
      <c r="H108" s="75"/>
      <c r="I108" s="74"/>
    </row>
    <row r="109" spans="1:9" x14ac:dyDescent="0.3">
      <c r="A109" s="124">
        <v>42520</v>
      </c>
      <c r="B109" s="91">
        <v>926.55</v>
      </c>
      <c r="C109" s="91">
        <v>705714</v>
      </c>
      <c r="D109" s="91">
        <f t="shared" si="1"/>
        <v>6538.7930669999996</v>
      </c>
      <c r="E109" s="137"/>
      <c r="F109" s="137"/>
      <c r="G109" s="75"/>
      <c r="H109" s="75"/>
      <c r="I109" s="74"/>
    </row>
    <row r="110" spans="1:9" x14ac:dyDescent="0.3">
      <c r="A110" s="124">
        <v>42521</v>
      </c>
      <c r="B110" s="91">
        <v>929.9</v>
      </c>
      <c r="C110" s="91">
        <v>307066</v>
      </c>
      <c r="D110" s="91">
        <f t="shared" si="1"/>
        <v>2855.4067339999997</v>
      </c>
      <c r="E110" s="137"/>
      <c r="F110" s="137"/>
      <c r="G110" s="75"/>
      <c r="H110" s="75"/>
      <c r="I110" s="74"/>
    </row>
    <row r="111" spans="1:9" x14ac:dyDescent="0.3">
      <c r="A111" s="124">
        <v>42524</v>
      </c>
      <c r="B111" s="91">
        <v>932.35</v>
      </c>
      <c r="C111" s="91">
        <v>408457</v>
      </c>
      <c r="D111" s="91">
        <f t="shared" si="1"/>
        <v>3808.2488395</v>
      </c>
      <c r="E111" s="137"/>
      <c r="F111" s="137"/>
      <c r="G111" s="75"/>
      <c r="H111" s="75"/>
      <c r="I111" s="74"/>
    </row>
    <row r="112" spans="1:9" x14ac:dyDescent="0.3">
      <c r="A112" s="124">
        <v>42525</v>
      </c>
      <c r="B112" s="91">
        <v>935.35</v>
      </c>
      <c r="C112" s="91">
        <v>475939</v>
      </c>
      <c r="D112" s="91">
        <f t="shared" si="1"/>
        <v>4451.6954365000001</v>
      </c>
      <c r="E112" s="137"/>
      <c r="F112" s="137"/>
      <c r="G112" s="75"/>
      <c r="H112" s="75"/>
      <c r="I112" s="74"/>
    </row>
    <row r="113" spans="1:9" x14ac:dyDescent="0.3">
      <c r="A113" s="124">
        <v>42526</v>
      </c>
      <c r="B113" s="91">
        <v>952.85</v>
      </c>
      <c r="C113" s="91">
        <v>304407</v>
      </c>
      <c r="D113" s="91">
        <f t="shared" si="1"/>
        <v>2900.5420994999999</v>
      </c>
      <c r="E113" s="137"/>
      <c r="F113" s="137"/>
      <c r="G113" s="75"/>
      <c r="H113" s="75"/>
      <c r="I113" s="74"/>
    </row>
    <row r="114" spans="1:9" x14ac:dyDescent="0.3">
      <c r="A114" s="124">
        <v>42527</v>
      </c>
      <c r="B114" s="91">
        <v>989.8</v>
      </c>
      <c r="C114" s="91">
        <v>551021</v>
      </c>
      <c r="D114" s="91">
        <f t="shared" si="1"/>
        <v>5454.0058579999995</v>
      </c>
      <c r="E114" s="137"/>
      <c r="F114" s="137"/>
      <c r="G114" s="75"/>
      <c r="H114" s="75"/>
      <c r="I114" s="74"/>
    </row>
    <row r="115" spans="1:9" x14ac:dyDescent="0.3">
      <c r="A115" s="124">
        <v>42528</v>
      </c>
      <c r="B115" s="91">
        <v>974.75</v>
      </c>
      <c r="C115" s="91">
        <v>312434</v>
      </c>
      <c r="D115" s="91">
        <f t="shared" si="1"/>
        <v>3045.4504149999998</v>
      </c>
      <c r="E115" s="137"/>
      <c r="F115" s="137"/>
      <c r="G115" s="75"/>
      <c r="H115" s="75"/>
      <c r="I115" s="74"/>
    </row>
    <row r="116" spans="1:9" x14ac:dyDescent="0.3">
      <c r="A116" s="124">
        <v>42531</v>
      </c>
      <c r="B116" s="91">
        <v>959.05</v>
      </c>
      <c r="C116" s="91">
        <v>579808</v>
      </c>
      <c r="D116" s="91">
        <f t="shared" si="1"/>
        <v>5560.6486239999995</v>
      </c>
      <c r="E116" s="137"/>
      <c r="F116" s="137"/>
      <c r="G116" s="75"/>
      <c r="H116" s="75"/>
      <c r="I116" s="74"/>
    </row>
    <row r="117" spans="1:9" x14ac:dyDescent="0.3">
      <c r="A117" s="124">
        <v>42532</v>
      </c>
      <c r="B117" s="91">
        <v>985.1</v>
      </c>
      <c r="C117" s="91">
        <v>851500</v>
      </c>
      <c r="D117" s="91">
        <f t="shared" si="1"/>
        <v>8388.1265000000003</v>
      </c>
      <c r="E117" s="137"/>
      <c r="F117" s="137"/>
      <c r="G117" s="75"/>
      <c r="H117" s="75"/>
      <c r="I117" s="74"/>
    </row>
    <row r="118" spans="1:9" x14ac:dyDescent="0.3">
      <c r="A118" s="124">
        <v>42533</v>
      </c>
      <c r="B118" s="91">
        <v>980.2</v>
      </c>
      <c r="C118" s="91">
        <v>674060</v>
      </c>
      <c r="D118" s="91">
        <f t="shared" si="1"/>
        <v>6607.1361200000001</v>
      </c>
      <c r="E118" s="137"/>
      <c r="F118" s="137"/>
      <c r="G118" s="75"/>
      <c r="H118" s="75"/>
      <c r="I118" s="74"/>
    </row>
    <row r="119" spans="1:9" x14ac:dyDescent="0.3">
      <c r="A119" s="124">
        <v>42534</v>
      </c>
      <c r="B119" s="91">
        <v>1003.2</v>
      </c>
      <c r="C119" s="91">
        <v>775480</v>
      </c>
      <c r="D119" s="91">
        <f t="shared" si="1"/>
        <v>7779.6153599999998</v>
      </c>
      <c r="E119" s="137"/>
      <c r="F119" s="137"/>
      <c r="G119" s="75"/>
      <c r="H119" s="75"/>
      <c r="I119" s="74"/>
    </row>
    <row r="120" spans="1:9" x14ac:dyDescent="0.3">
      <c r="A120" s="124">
        <v>42535</v>
      </c>
      <c r="B120" s="91">
        <v>1062.8499999999999</v>
      </c>
      <c r="C120" s="91">
        <v>182080</v>
      </c>
      <c r="D120" s="91">
        <f t="shared" si="1"/>
        <v>1935.2372799999996</v>
      </c>
      <c r="E120" s="137"/>
      <c r="F120" s="137"/>
      <c r="G120" s="75"/>
      <c r="H120" s="75"/>
      <c r="I120" s="74"/>
    </row>
    <row r="121" spans="1:9" x14ac:dyDescent="0.3">
      <c r="A121" s="124">
        <v>42538</v>
      </c>
      <c r="B121" s="91">
        <v>1061.95</v>
      </c>
      <c r="C121" s="91">
        <v>163867</v>
      </c>
      <c r="D121" s="91">
        <f t="shared" si="1"/>
        <v>1740.1856064999999</v>
      </c>
      <c r="E121" s="137"/>
      <c r="F121" s="137"/>
      <c r="G121" s="75"/>
      <c r="H121" s="75"/>
      <c r="I121" s="74"/>
    </row>
    <row r="122" spans="1:9" x14ac:dyDescent="0.3">
      <c r="A122" s="124">
        <v>42539</v>
      </c>
      <c r="B122" s="91">
        <v>1058.0999999999999</v>
      </c>
      <c r="C122" s="91">
        <v>280022</v>
      </c>
      <c r="D122" s="91">
        <f t="shared" si="1"/>
        <v>2962.9127819999999</v>
      </c>
      <c r="E122" s="137"/>
      <c r="F122" s="137"/>
      <c r="G122" s="75"/>
      <c r="H122" s="75"/>
      <c r="I122" s="74"/>
    </row>
    <row r="123" spans="1:9" x14ac:dyDescent="0.3">
      <c r="A123" s="124">
        <v>42540</v>
      </c>
      <c r="B123" s="91">
        <v>1038.25</v>
      </c>
      <c r="C123" s="91">
        <v>237218</v>
      </c>
      <c r="D123" s="91">
        <f t="shared" si="1"/>
        <v>2462.9158849999999</v>
      </c>
      <c r="E123" s="137"/>
      <c r="F123" s="137"/>
      <c r="G123" s="75"/>
      <c r="H123" s="75"/>
      <c r="I123" s="74"/>
    </row>
    <row r="124" spans="1:9" x14ac:dyDescent="0.3">
      <c r="A124" s="124">
        <v>42541</v>
      </c>
      <c r="B124" s="91">
        <v>1034.7</v>
      </c>
      <c r="C124" s="91">
        <v>244890</v>
      </c>
      <c r="D124" s="91">
        <f t="shared" si="1"/>
        <v>2533.8768300000002</v>
      </c>
      <c r="E124" s="137"/>
      <c r="F124" s="137"/>
      <c r="G124" s="75"/>
      <c r="H124" s="75"/>
      <c r="I124" s="74"/>
    </row>
    <row r="125" spans="1:9" x14ac:dyDescent="0.3">
      <c r="A125" s="124">
        <v>42542</v>
      </c>
      <c r="B125" s="91">
        <v>1027.95</v>
      </c>
      <c r="C125" s="91">
        <v>410230</v>
      </c>
      <c r="D125" s="91">
        <f t="shared" si="1"/>
        <v>4216.9592849999999</v>
      </c>
      <c r="E125" s="137"/>
      <c r="F125" s="137"/>
      <c r="G125" s="75"/>
      <c r="H125" s="75"/>
      <c r="I125" s="74"/>
    </row>
    <row r="126" spans="1:9" x14ac:dyDescent="0.3">
      <c r="A126" s="124">
        <v>42545</v>
      </c>
      <c r="B126" s="91">
        <v>1051.1500000000001</v>
      </c>
      <c r="C126" s="91">
        <v>585961</v>
      </c>
      <c r="D126" s="91">
        <f t="shared" si="1"/>
        <v>6159.3290515000008</v>
      </c>
      <c r="E126" s="137"/>
      <c r="F126" s="137"/>
      <c r="G126" s="75"/>
      <c r="H126" s="75"/>
      <c r="I126" s="74"/>
    </row>
    <row r="127" spans="1:9" x14ac:dyDescent="0.3">
      <c r="A127" s="124">
        <v>42546</v>
      </c>
      <c r="B127" s="91">
        <v>1064</v>
      </c>
      <c r="C127" s="91">
        <v>339953</v>
      </c>
      <c r="D127" s="91">
        <f t="shared" si="1"/>
        <v>3617.0999200000001</v>
      </c>
      <c r="E127" s="137"/>
      <c r="F127" s="137"/>
      <c r="G127" s="75"/>
      <c r="H127" s="75"/>
      <c r="I127" s="74"/>
    </row>
    <row r="128" spans="1:9" x14ac:dyDescent="0.3">
      <c r="A128" s="124">
        <v>42547</v>
      </c>
      <c r="B128" s="91">
        <v>1063.4000000000001</v>
      </c>
      <c r="C128" s="91">
        <v>470572</v>
      </c>
      <c r="D128" s="91">
        <f t="shared" si="1"/>
        <v>5004.062648000001</v>
      </c>
      <c r="E128" s="137"/>
      <c r="F128" s="137"/>
      <c r="G128" s="75"/>
      <c r="H128" s="75"/>
      <c r="I128" s="74"/>
    </row>
    <row r="129" spans="1:9" x14ac:dyDescent="0.3">
      <c r="A129" s="124">
        <v>42548</v>
      </c>
      <c r="B129" s="91">
        <v>1079.2</v>
      </c>
      <c r="C129" s="91">
        <v>353857</v>
      </c>
      <c r="D129" s="91">
        <f t="shared" si="1"/>
        <v>3818.8247440000005</v>
      </c>
      <c r="E129" s="137"/>
      <c r="F129" s="137"/>
      <c r="G129" s="75"/>
      <c r="H129" s="75"/>
      <c r="I129" s="74"/>
    </row>
    <row r="130" spans="1:9" x14ac:dyDescent="0.3">
      <c r="A130" s="124">
        <v>42549</v>
      </c>
      <c r="B130" s="91">
        <v>1069.6500000000001</v>
      </c>
      <c r="C130" s="91">
        <v>465064</v>
      </c>
      <c r="D130" s="91">
        <f t="shared" si="1"/>
        <v>4974.5570760000001</v>
      </c>
      <c r="E130" s="137"/>
      <c r="F130" s="137"/>
      <c r="G130" s="75"/>
      <c r="H130" s="75"/>
      <c r="I130" s="74"/>
    </row>
    <row r="131" spans="1:9" x14ac:dyDescent="0.3">
      <c r="A131" s="124">
        <v>42552</v>
      </c>
      <c r="B131" s="91">
        <v>1069.75</v>
      </c>
      <c r="C131" s="91">
        <v>252349</v>
      </c>
      <c r="D131" s="91">
        <f t="shared" si="1"/>
        <v>2699.5034274999998</v>
      </c>
      <c r="E131" s="137"/>
      <c r="F131" s="137"/>
      <c r="G131" s="75"/>
      <c r="H131" s="75"/>
      <c r="I131" s="74"/>
    </row>
    <row r="132" spans="1:9" x14ac:dyDescent="0.3">
      <c r="A132" s="124">
        <v>42553</v>
      </c>
      <c r="B132" s="91">
        <v>1032.6500000000001</v>
      </c>
      <c r="C132" s="91">
        <v>382109</v>
      </c>
      <c r="D132" s="91">
        <f t="shared" si="1"/>
        <v>3945.8485885000005</v>
      </c>
      <c r="E132" s="137"/>
      <c r="F132" s="137"/>
      <c r="G132" s="75"/>
      <c r="H132" s="75"/>
      <c r="I132" s="74"/>
    </row>
    <row r="133" spans="1:9" x14ac:dyDescent="0.3">
      <c r="A133" s="124">
        <v>42554</v>
      </c>
      <c r="B133" s="91">
        <v>1026.8499999999999</v>
      </c>
      <c r="C133" s="91">
        <v>317281</v>
      </c>
      <c r="D133" s="91">
        <f t="shared" si="1"/>
        <v>3257.9999484999998</v>
      </c>
      <c r="E133" s="137"/>
      <c r="F133" s="137"/>
      <c r="G133" s="75"/>
      <c r="H133" s="75"/>
      <c r="I133" s="74"/>
    </row>
    <row r="134" spans="1:9" x14ac:dyDescent="0.3">
      <c r="A134" s="124">
        <v>42555</v>
      </c>
      <c r="B134" s="91">
        <v>1033.25</v>
      </c>
      <c r="C134" s="91">
        <v>576938</v>
      </c>
      <c r="D134" s="91">
        <f t="shared" si="1"/>
        <v>5961.2118849999997</v>
      </c>
      <c r="E134" s="137"/>
      <c r="F134" s="137"/>
      <c r="G134" s="75"/>
      <c r="H134" s="75"/>
      <c r="I134" s="74"/>
    </row>
    <row r="135" spans="1:9" x14ac:dyDescent="0.3">
      <c r="A135" s="124">
        <v>42556</v>
      </c>
      <c r="B135" s="91">
        <v>1049.6500000000001</v>
      </c>
      <c r="C135" s="91">
        <v>632748</v>
      </c>
      <c r="D135" s="91">
        <f t="shared" ref="D135:D198" si="2">B135*C135/100000</f>
        <v>6641.6393820000003</v>
      </c>
      <c r="E135" s="137"/>
      <c r="F135" s="137"/>
      <c r="G135" s="75"/>
      <c r="H135" s="75"/>
      <c r="I135" s="74"/>
    </row>
    <row r="136" spans="1:9" x14ac:dyDescent="0.3">
      <c r="A136" s="124">
        <v>42559</v>
      </c>
      <c r="B136" s="91">
        <v>1043.4000000000001</v>
      </c>
      <c r="C136" s="91">
        <v>543082</v>
      </c>
      <c r="D136" s="91">
        <f t="shared" si="2"/>
        <v>5666.5175880000006</v>
      </c>
      <c r="E136" s="137"/>
      <c r="F136" s="137"/>
      <c r="G136" s="75"/>
      <c r="H136" s="75"/>
      <c r="I136" s="74"/>
    </row>
    <row r="137" spans="1:9" x14ac:dyDescent="0.3">
      <c r="A137" s="124">
        <v>42560</v>
      </c>
      <c r="B137" s="91">
        <v>1045.75</v>
      </c>
      <c r="C137" s="91">
        <v>325524</v>
      </c>
      <c r="D137" s="91">
        <f t="shared" si="2"/>
        <v>3404.16723</v>
      </c>
      <c r="E137" s="137"/>
      <c r="F137" s="137"/>
      <c r="G137" s="75"/>
      <c r="H137" s="75"/>
      <c r="I137" s="74"/>
    </row>
    <row r="138" spans="1:9" x14ac:dyDescent="0.3">
      <c r="A138" s="124">
        <v>42561</v>
      </c>
      <c r="B138" s="91">
        <v>1086.45</v>
      </c>
      <c r="C138" s="91">
        <v>152018</v>
      </c>
      <c r="D138" s="91">
        <f t="shared" si="2"/>
        <v>1651.599561</v>
      </c>
      <c r="E138" s="137"/>
      <c r="F138" s="137"/>
      <c r="G138" s="75"/>
      <c r="H138" s="75"/>
      <c r="I138" s="74"/>
    </row>
    <row r="139" spans="1:9" x14ac:dyDescent="0.3">
      <c r="A139" s="124">
        <v>42562</v>
      </c>
      <c r="B139" s="91">
        <v>1091</v>
      </c>
      <c r="C139" s="91">
        <v>203157</v>
      </c>
      <c r="D139" s="91">
        <f t="shared" si="2"/>
        <v>2216.4428699999999</v>
      </c>
      <c r="E139" s="137"/>
      <c r="F139" s="137"/>
      <c r="G139" s="75"/>
      <c r="H139" s="75"/>
      <c r="I139" s="74"/>
    </row>
    <row r="140" spans="1:9" x14ac:dyDescent="0.3">
      <c r="A140" s="124">
        <v>42563</v>
      </c>
      <c r="B140" s="91">
        <v>1101.45</v>
      </c>
      <c r="C140" s="91">
        <v>265460</v>
      </c>
      <c r="D140" s="91">
        <f t="shared" si="2"/>
        <v>2923.9091699999999</v>
      </c>
      <c r="E140" s="137"/>
      <c r="F140" s="137"/>
      <c r="G140" s="75"/>
      <c r="H140" s="75"/>
      <c r="I140" s="74"/>
    </row>
    <row r="141" spans="1:9" x14ac:dyDescent="0.3">
      <c r="A141" s="124">
        <v>42566</v>
      </c>
      <c r="B141" s="91">
        <v>1101.5999999999999</v>
      </c>
      <c r="C141" s="91">
        <v>281333</v>
      </c>
      <c r="D141" s="91">
        <f t="shared" si="2"/>
        <v>3099.1643279999994</v>
      </c>
      <c r="E141" s="137"/>
      <c r="F141" s="137"/>
      <c r="G141" s="75"/>
      <c r="H141" s="75"/>
      <c r="I141" s="74"/>
    </row>
    <row r="142" spans="1:9" x14ac:dyDescent="0.3">
      <c r="A142" s="124">
        <v>42567</v>
      </c>
      <c r="B142" s="91">
        <v>1067.8499999999999</v>
      </c>
      <c r="C142" s="91">
        <v>166603</v>
      </c>
      <c r="D142" s="91">
        <f t="shared" si="2"/>
        <v>1779.0701354999999</v>
      </c>
      <c r="E142" s="137"/>
      <c r="F142" s="137"/>
      <c r="G142" s="75"/>
      <c r="H142" s="75"/>
      <c r="I142" s="74"/>
    </row>
    <row r="143" spans="1:9" x14ac:dyDescent="0.3">
      <c r="A143" s="124">
        <v>42568</v>
      </c>
      <c r="B143" s="91">
        <v>1081.25</v>
      </c>
      <c r="C143" s="91">
        <v>283942</v>
      </c>
      <c r="D143" s="91">
        <f t="shared" si="2"/>
        <v>3070.122875</v>
      </c>
      <c r="E143" s="137"/>
      <c r="F143" s="137"/>
      <c r="G143" s="75"/>
      <c r="H143" s="75"/>
      <c r="I143" s="74"/>
    </row>
    <row r="144" spans="1:9" x14ac:dyDescent="0.3">
      <c r="A144" s="124">
        <v>42569</v>
      </c>
      <c r="B144" s="91">
        <v>1076.4000000000001</v>
      </c>
      <c r="C144" s="91">
        <v>308655</v>
      </c>
      <c r="D144" s="91">
        <f t="shared" si="2"/>
        <v>3322.3624199999999</v>
      </c>
      <c r="E144" s="137"/>
      <c r="F144" s="137"/>
      <c r="G144" s="75"/>
      <c r="H144" s="75"/>
      <c r="I144" s="74"/>
    </row>
    <row r="145" spans="1:9" x14ac:dyDescent="0.3">
      <c r="A145" s="124">
        <v>42570</v>
      </c>
      <c r="B145" s="91">
        <v>1118.3</v>
      </c>
      <c r="C145" s="91">
        <v>236590</v>
      </c>
      <c r="D145" s="91">
        <f t="shared" si="2"/>
        <v>2645.7859699999999</v>
      </c>
      <c r="E145" s="137"/>
      <c r="F145" s="137"/>
      <c r="G145" s="75"/>
      <c r="H145" s="75"/>
      <c r="I145" s="74"/>
    </row>
    <row r="146" spans="1:9" x14ac:dyDescent="0.3">
      <c r="A146" s="124">
        <v>42573</v>
      </c>
      <c r="B146" s="91">
        <v>1141.45</v>
      </c>
      <c r="C146" s="91">
        <v>171761</v>
      </c>
      <c r="D146" s="91">
        <f t="shared" si="2"/>
        <v>1960.5659345000001</v>
      </c>
      <c r="E146" s="137"/>
      <c r="F146" s="137"/>
      <c r="G146" s="75"/>
      <c r="H146" s="75"/>
      <c r="I146" s="74"/>
    </row>
    <row r="147" spans="1:9" x14ac:dyDescent="0.3">
      <c r="A147" s="124">
        <v>42574</v>
      </c>
      <c r="B147" s="91">
        <v>1153.5999999999999</v>
      </c>
      <c r="C147" s="91">
        <v>203470</v>
      </c>
      <c r="D147" s="91">
        <f t="shared" si="2"/>
        <v>2347.2299199999998</v>
      </c>
      <c r="E147" s="137"/>
      <c r="F147" s="137"/>
      <c r="G147" s="75"/>
      <c r="H147" s="75"/>
      <c r="I147" s="74"/>
    </row>
    <row r="148" spans="1:9" x14ac:dyDescent="0.3">
      <c r="A148" s="124">
        <v>42575</v>
      </c>
      <c r="B148" s="91">
        <v>1134.3</v>
      </c>
      <c r="C148" s="91">
        <v>390820</v>
      </c>
      <c r="D148" s="91">
        <f t="shared" si="2"/>
        <v>4433.0712599999997</v>
      </c>
      <c r="E148" s="137"/>
      <c r="F148" s="137"/>
      <c r="G148" s="75"/>
      <c r="H148" s="75"/>
      <c r="I148" s="74"/>
    </row>
    <row r="149" spans="1:9" x14ac:dyDescent="0.3">
      <c r="A149" s="124">
        <v>42576</v>
      </c>
      <c r="B149" s="91">
        <v>1140.0999999999999</v>
      </c>
      <c r="C149" s="91">
        <v>210119</v>
      </c>
      <c r="D149" s="91">
        <f t="shared" si="2"/>
        <v>2395.5667189999999</v>
      </c>
      <c r="E149" s="137"/>
      <c r="F149" s="137"/>
      <c r="G149" s="75"/>
      <c r="H149" s="75"/>
      <c r="I149" s="74"/>
    </row>
    <row r="150" spans="1:9" x14ac:dyDescent="0.3">
      <c r="A150" s="124">
        <v>42577</v>
      </c>
      <c r="B150" s="91">
        <v>1144.5</v>
      </c>
      <c r="C150" s="91">
        <v>171419</v>
      </c>
      <c r="D150" s="91">
        <f t="shared" si="2"/>
        <v>1961.890455</v>
      </c>
      <c r="E150" s="137"/>
      <c r="F150" s="137"/>
      <c r="G150" s="75"/>
      <c r="H150" s="75"/>
      <c r="I150" s="74"/>
    </row>
    <row r="151" spans="1:9" x14ac:dyDescent="0.3">
      <c r="A151" s="124">
        <v>42580</v>
      </c>
      <c r="B151" s="91">
        <v>1154.3</v>
      </c>
      <c r="C151" s="91">
        <v>280293</v>
      </c>
      <c r="D151" s="91">
        <f t="shared" si="2"/>
        <v>3235.4220989999999</v>
      </c>
      <c r="E151" s="137"/>
      <c r="F151" s="137"/>
      <c r="G151" s="75"/>
      <c r="H151" s="75"/>
      <c r="I151" s="74"/>
    </row>
    <row r="152" spans="1:9" x14ac:dyDescent="0.3">
      <c r="A152" s="124">
        <v>42581</v>
      </c>
      <c r="B152" s="91">
        <v>1182.75</v>
      </c>
      <c r="C152" s="91">
        <v>302048</v>
      </c>
      <c r="D152" s="91">
        <f t="shared" si="2"/>
        <v>3572.4727200000002</v>
      </c>
      <c r="E152" s="137"/>
      <c r="F152" s="137"/>
      <c r="G152" s="75"/>
      <c r="H152" s="75"/>
      <c r="I152" s="74"/>
    </row>
    <row r="153" spans="1:9" x14ac:dyDescent="0.3">
      <c r="A153" s="124">
        <v>42582</v>
      </c>
      <c r="B153" s="91">
        <v>1215.7</v>
      </c>
      <c r="C153" s="91">
        <v>179534</v>
      </c>
      <c r="D153" s="91">
        <f t="shared" si="2"/>
        <v>2182.594838</v>
      </c>
      <c r="E153" s="137"/>
      <c r="F153" s="137"/>
      <c r="G153" s="75"/>
      <c r="H153" s="75"/>
      <c r="I153" s="74"/>
    </row>
    <row r="154" spans="1:9" x14ac:dyDescent="0.3">
      <c r="A154" s="124">
        <v>42583</v>
      </c>
      <c r="B154" s="91">
        <v>1232.75</v>
      </c>
      <c r="C154" s="91">
        <v>319804</v>
      </c>
      <c r="D154" s="91">
        <f t="shared" si="2"/>
        <v>3942.3838099999998</v>
      </c>
      <c r="E154" s="137"/>
      <c r="F154" s="137"/>
      <c r="G154" s="75"/>
      <c r="H154" s="75"/>
      <c r="I154" s="74"/>
    </row>
    <row r="155" spans="1:9" x14ac:dyDescent="0.3">
      <c r="A155" s="124">
        <v>42584</v>
      </c>
      <c r="B155" s="91">
        <v>1219</v>
      </c>
      <c r="C155" s="91">
        <v>228375</v>
      </c>
      <c r="D155" s="91">
        <f t="shared" si="2"/>
        <v>2783.8912500000001</v>
      </c>
      <c r="E155" s="137"/>
      <c r="F155" s="137"/>
      <c r="G155" s="75"/>
      <c r="H155" s="75"/>
      <c r="I155" s="74"/>
    </row>
    <row r="156" spans="1:9" x14ac:dyDescent="0.3">
      <c r="A156" s="124">
        <v>42587</v>
      </c>
      <c r="B156" s="91">
        <v>1204</v>
      </c>
      <c r="C156" s="91">
        <v>220853</v>
      </c>
      <c r="D156" s="91">
        <f t="shared" si="2"/>
        <v>2659.0701199999999</v>
      </c>
      <c r="E156" s="137"/>
      <c r="F156" s="137"/>
      <c r="G156" s="75"/>
      <c r="H156" s="75"/>
      <c r="I156" s="74"/>
    </row>
    <row r="157" spans="1:9" x14ac:dyDescent="0.3">
      <c r="A157" s="124">
        <v>42588</v>
      </c>
      <c r="B157" s="91">
        <v>1173.45</v>
      </c>
      <c r="C157" s="91">
        <v>256217</v>
      </c>
      <c r="D157" s="91">
        <f t="shared" si="2"/>
        <v>3006.5783865000003</v>
      </c>
      <c r="E157" s="137"/>
      <c r="F157" s="137"/>
      <c r="G157" s="75"/>
      <c r="H157" s="75"/>
      <c r="I157" s="74"/>
    </row>
    <row r="158" spans="1:9" x14ac:dyDescent="0.3">
      <c r="A158" s="124">
        <v>42589</v>
      </c>
      <c r="B158" s="91">
        <v>1210.0999999999999</v>
      </c>
      <c r="C158" s="91">
        <v>202363</v>
      </c>
      <c r="D158" s="91">
        <f t="shared" si="2"/>
        <v>2448.7946629999997</v>
      </c>
      <c r="E158" s="137"/>
      <c r="F158" s="137"/>
      <c r="G158" s="75"/>
      <c r="H158" s="75"/>
      <c r="I158" s="74"/>
    </row>
    <row r="159" spans="1:9" x14ac:dyDescent="0.3">
      <c r="A159" s="124">
        <v>42590</v>
      </c>
      <c r="B159" s="91">
        <v>1210</v>
      </c>
      <c r="C159" s="91">
        <v>222281</v>
      </c>
      <c r="D159" s="91">
        <f t="shared" si="2"/>
        <v>2689.6001000000001</v>
      </c>
      <c r="E159" s="137"/>
      <c r="F159" s="137"/>
      <c r="G159" s="75"/>
      <c r="H159" s="75"/>
      <c r="I159" s="74"/>
    </row>
    <row r="160" spans="1:9" x14ac:dyDescent="0.3">
      <c r="A160" s="124">
        <v>42594</v>
      </c>
      <c r="B160" s="91">
        <v>1208.6500000000001</v>
      </c>
      <c r="C160" s="91">
        <v>228890</v>
      </c>
      <c r="D160" s="91">
        <f t="shared" si="2"/>
        <v>2766.4789850000002</v>
      </c>
      <c r="E160" s="137"/>
      <c r="F160" s="137"/>
      <c r="G160" s="75"/>
      <c r="H160" s="75"/>
      <c r="I160" s="74"/>
    </row>
    <row r="161" spans="1:9" x14ac:dyDescent="0.3">
      <c r="A161" s="124">
        <v>42595</v>
      </c>
      <c r="B161" s="91">
        <v>1228.5999999999999</v>
      </c>
      <c r="C161" s="91">
        <v>346470</v>
      </c>
      <c r="D161" s="91">
        <f t="shared" si="2"/>
        <v>4256.730419999999</v>
      </c>
      <c r="E161" s="137"/>
      <c r="F161" s="137"/>
      <c r="G161" s="75"/>
      <c r="H161" s="75"/>
      <c r="I161" s="74"/>
    </row>
    <row r="162" spans="1:9" x14ac:dyDescent="0.3">
      <c r="A162" s="124">
        <v>42596</v>
      </c>
      <c r="B162" s="91">
        <v>1205.4000000000001</v>
      </c>
      <c r="C162" s="91">
        <v>239387</v>
      </c>
      <c r="D162" s="91">
        <f t="shared" si="2"/>
        <v>2885.5708979999999</v>
      </c>
      <c r="E162" s="137"/>
      <c r="F162" s="137"/>
      <c r="G162" s="75"/>
      <c r="H162" s="75"/>
      <c r="I162" s="74"/>
    </row>
    <row r="163" spans="1:9" x14ac:dyDescent="0.3">
      <c r="A163" s="124">
        <v>42598</v>
      </c>
      <c r="B163" s="91">
        <v>1191.6500000000001</v>
      </c>
      <c r="C163" s="91">
        <v>378570</v>
      </c>
      <c r="D163" s="91">
        <f t="shared" si="2"/>
        <v>4511.229405000001</v>
      </c>
      <c r="E163" s="137"/>
      <c r="F163" s="137"/>
      <c r="G163" s="75"/>
      <c r="H163" s="75"/>
      <c r="I163" s="74"/>
    </row>
    <row r="164" spans="1:9" x14ac:dyDescent="0.3">
      <c r="A164" s="124">
        <v>42601</v>
      </c>
      <c r="B164" s="91">
        <v>1148.05</v>
      </c>
      <c r="C164" s="91">
        <v>166680</v>
      </c>
      <c r="D164" s="91">
        <f t="shared" si="2"/>
        <v>1913.5697399999999</v>
      </c>
      <c r="E164" s="137"/>
      <c r="F164" s="137"/>
      <c r="G164" s="75"/>
      <c r="H164" s="75"/>
      <c r="I164" s="74"/>
    </row>
    <row r="165" spans="1:9" x14ac:dyDescent="0.3">
      <c r="A165" s="124">
        <v>42602</v>
      </c>
      <c r="B165" s="91">
        <v>1150.05</v>
      </c>
      <c r="C165" s="91">
        <v>180463</v>
      </c>
      <c r="D165" s="91">
        <f t="shared" si="2"/>
        <v>2075.4147315</v>
      </c>
      <c r="E165" s="137"/>
      <c r="F165" s="137"/>
      <c r="G165" s="75"/>
      <c r="H165" s="75"/>
      <c r="I165" s="74"/>
    </row>
    <row r="166" spans="1:9" x14ac:dyDescent="0.3">
      <c r="A166" s="124">
        <v>42603</v>
      </c>
      <c r="B166" s="91">
        <v>1168.3</v>
      </c>
      <c r="C166" s="91">
        <v>13810</v>
      </c>
      <c r="D166" s="91">
        <f t="shared" si="2"/>
        <v>161.34223</v>
      </c>
      <c r="E166" s="137"/>
      <c r="F166" s="137"/>
      <c r="G166" s="75"/>
      <c r="H166" s="75"/>
      <c r="I166" s="74"/>
    </row>
    <row r="167" spans="1:9" x14ac:dyDescent="0.3">
      <c r="A167" s="124">
        <v>42604</v>
      </c>
      <c r="B167" s="91">
        <v>1166.0999999999999</v>
      </c>
      <c r="C167" s="91">
        <v>201936</v>
      </c>
      <c r="D167" s="91">
        <f t="shared" si="2"/>
        <v>2354.7756960000002</v>
      </c>
      <c r="E167" s="137"/>
      <c r="F167" s="137"/>
      <c r="G167" s="75"/>
      <c r="H167" s="75"/>
      <c r="I167" s="74"/>
    </row>
    <row r="168" spans="1:9" x14ac:dyDescent="0.3">
      <c r="A168" s="124">
        <v>42605</v>
      </c>
      <c r="B168" s="91">
        <v>1152.5999999999999</v>
      </c>
      <c r="C168" s="91">
        <v>190653</v>
      </c>
      <c r="D168" s="91">
        <f t="shared" si="2"/>
        <v>2197.4664779999998</v>
      </c>
      <c r="E168" s="137"/>
      <c r="F168" s="137"/>
      <c r="G168" s="75"/>
      <c r="H168" s="75"/>
      <c r="I168" s="74"/>
    </row>
    <row r="169" spans="1:9" x14ac:dyDescent="0.3">
      <c r="A169" s="124">
        <v>42608</v>
      </c>
      <c r="B169" s="91">
        <v>1158.05</v>
      </c>
      <c r="C169" s="91">
        <v>225376</v>
      </c>
      <c r="D169" s="91">
        <f t="shared" si="2"/>
        <v>2609.9667679999998</v>
      </c>
      <c r="E169" s="137"/>
      <c r="F169" s="137"/>
      <c r="G169" s="75"/>
      <c r="H169" s="75"/>
      <c r="I169" s="74"/>
    </row>
    <row r="170" spans="1:9" x14ac:dyDescent="0.3">
      <c r="A170" s="124">
        <v>42609</v>
      </c>
      <c r="B170" s="91">
        <v>1163.75</v>
      </c>
      <c r="C170" s="91">
        <v>256394</v>
      </c>
      <c r="D170" s="91">
        <f t="shared" si="2"/>
        <v>2983.785175</v>
      </c>
      <c r="E170" s="137"/>
      <c r="F170" s="137"/>
      <c r="G170" s="75"/>
      <c r="H170" s="75"/>
      <c r="I170" s="74"/>
    </row>
    <row r="171" spans="1:9" x14ac:dyDescent="0.3">
      <c r="A171" s="124">
        <v>42610</v>
      </c>
      <c r="B171" s="91">
        <v>1144.45</v>
      </c>
      <c r="C171" s="91">
        <v>360147</v>
      </c>
      <c r="D171" s="91">
        <f t="shared" si="2"/>
        <v>4121.7023415000003</v>
      </c>
      <c r="E171" s="137"/>
      <c r="F171" s="137"/>
      <c r="G171" s="75"/>
      <c r="H171" s="75"/>
      <c r="I171" s="74"/>
    </row>
    <row r="172" spans="1:9" x14ac:dyDescent="0.3">
      <c r="A172" s="124">
        <v>42611</v>
      </c>
      <c r="B172" s="91">
        <v>1130</v>
      </c>
      <c r="C172" s="91">
        <v>377479</v>
      </c>
      <c r="D172" s="91">
        <f t="shared" si="2"/>
        <v>4265.5127000000002</v>
      </c>
      <c r="E172" s="137"/>
      <c r="F172" s="137"/>
      <c r="G172" s="75"/>
      <c r="H172" s="75"/>
      <c r="I172" s="74"/>
    </row>
    <row r="173" spans="1:9" x14ac:dyDescent="0.3">
      <c r="A173" s="124">
        <v>42612</v>
      </c>
      <c r="B173" s="91">
        <v>1171.8</v>
      </c>
      <c r="C173" s="91">
        <v>295565</v>
      </c>
      <c r="D173" s="91">
        <f t="shared" si="2"/>
        <v>3463.4306700000002</v>
      </c>
      <c r="E173" s="137"/>
      <c r="F173" s="137"/>
      <c r="G173" s="75"/>
      <c r="H173" s="75"/>
      <c r="I173" s="74"/>
    </row>
    <row r="174" spans="1:9" x14ac:dyDescent="0.3">
      <c r="A174" s="124">
        <v>42615</v>
      </c>
      <c r="B174" s="91">
        <v>1163.1500000000001</v>
      </c>
      <c r="C174" s="91">
        <v>340266</v>
      </c>
      <c r="D174" s="91">
        <f t="shared" si="2"/>
        <v>3957.8039790000003</v>
      </c>
      <c r="E174" s="137"/>
      <c r="F174" s="137"/>
      <c r="G174" s="75"/>
      <c r="H174" s="75"/>
      <c r="I174" s="74"/>
    </row>
    <row r="175" spans="1:9" x14ac:dyDescent="0.3">
      <c r="A175" s="124">
        <v>42616</v>
      </c>
      <c r="B175" s="91">
        <v>1152.3499999999999</v>
      </c>
      <c r="C175" s="91">
        <v>240861</v>
      </c>
      <c r="D175" s="91">
        <f t="shared" si="2"/>
        <v>2775.5617334999997</v>
      </c>
      <c r="E175" s="137"/>
      <c r="F175" s="137"/>
      <c r="G175" s="75"/>
      <c r="H175" s="75"/>
      <c r="I175" s="74"/>
    </row>
    <row r="176" spans="1:9" x14ac:dyDescent="0.3">
      <c r="A176" s="124">
        <v>42617</v>
      </c>
      <c r="B176" s="91">
        <v>1144.3</v>
      </c>
      <c r="C176" s="91">
        <v>834076</v>
      </c>
      <c r="D176" s="91">
        <f t="shared" si="2"/>
        <v>9544.3316679999989</v>
      </c>
      <c r="E176" s="137"/>
      <c r="F176" s="137"/>
      <c r="G176" s="75"/>
      <c r="H176" s="75"/>
      <c r="I176" s="74"/>
    </row>
    <row r="177" spans="1:9" x14ac:dyDescent="0.3">
      <c r="A177" s="124">
        <v>42618</v>
      </c>
      <c r="B177" s="91">
        <v>1177.45</v>
      </c>
      <c r="C177" s="91">
        <v>403323</v>
      </c>
      <c r="D177" s="91">
        <f t="shared" si="2"/>
        <v>4748.9266635000004</v>
      </c>
      <c r="E177" s="137"/>
      <c r="F177" s="137"/>
      <c r="G177" s="75"/>
      <c r="H177" s="75"/>
      <c r="I177" s="74"/>
    </row>
    <row r="178" spans="1:9" x14ac:dyDescent="0.3">
      <c r="A178" s="124">
        <v>42619</v>
      </c>
      <c r="B178" s="91">
        <v>1161.7</v>
      </c>
      <c r="C178" s="91">
        <v>368254</v>
      </c>
      <c r="D178" s="91">
        <f t="shared" si="2"/>
        <v>4278.0067180000005</v>
      </c>
      <c r="E178" s="137"/>
      <c r="F178" s="137"/>
      <c r="G178" s="75"/>
      <c r="H178" s="75"/>
      <c r="I178" s="74"/>
    </row>
    <row r="179" spans="1:9" x14ac:dyDescent="0.3">
      <c r="A179" s="124">
        <v>42623</v>
      </c>
      <c r="B179" s="91">
        <v>1147.95</v>
      </c>
      <c r="C179" s="91">
        <v>375292</v>
      </c>
      <c r="D179" s="91">
        <f t="shared" si="2"/>
        <v>4308.1645140000001</v>
      </c>
      <c r="E179" s="137"/>
      <c r="F179" s="137"/>
      <c r="G179" s="75"/>
      <c r="H179" s="75"/>
      <c r="I179" s="74"/>
    </row>
    <row r="180" spans="1:9" x14ac:dyDescent="0.3">
      <c r="A180" s="124">
        <v>42624</v>
      </c>
      <c r="B180" s="91">
        <v>1122.7</v>
      </c>
      <c r="C180" s="91">
        <v>342862</v>
      </c>
      <c r="D180" s="91">
        <f t="shared" si="2"/>
        <v>3849.3116740000005</v>
      </c>
      <c r="E180" s="137"/>
      <c r="F180" s="137"/>
      <c r="G180" s="75"/>
      <c r="H180" s="75"/>
      <c r="I180" s="74"/>
    </row>
    <row r="181" spans="1:9" x14ac:dyDescent="0.3">
      <c r="A181" s="124">
        <v>42625</v>
      </c>
      <c r="B181" s="91">
        <v>1097.45</v>
      </c>
      <c r="C181" s="91">
        <v>304909</v>
      </c>
      <c r="D181" s="91">
        <f t="shared" si="2"/>
        <v>3346.2238205000003</v>
      </c>
      <c r="E181" s="137"/>
      <c r="F181" s="137"/>
      <c r="G181" s="75"/>
      <c r="H181" s="75"/>
      <c r="I181" s="74"/>
    </row>
    <row r="182" spans="1:9" x14ac:dyDescent="0.3">
      <c r="A182" s="124">
        <v>42626</v>
      </c>
      <c r="B182" s="91">
        <v>1079.0999999999999</v>
      </c>
      <c r="C182" s="91">
        <v>305513</v>
      </c>
      <c r="D182" s="91">
        <f t="shared" si="2"/>
        <v>3296.7907829999995</v>
      </c>
      <c r="E182" s="137"/>
      <c r="F182" s="137"/>
      <c r="G182" s="75"/>
      <c r="H182" s="75"/>
      <c r="I182" s="74"/>
    </row>
    <row r="183" spans="1:9" x14ac:dyDescent="0.3">
      <c r="A183" s="124">
        <v>42629</v>
      </c>
      <c r="B183" s="91">
        <v>1047.5999999999999</v>
      </c>
      <c r="C183" s="91">
        <v>326109</v>
      </c>
      <c r="D183" s="91">
        <f t="shared" si="2"/>
        <v>3416.3178839999996</v>
      </c>
      <c r="E183" s="137"/>
      <c r="F183" s="137"/>
      <c r="G183" s="75"/>
      <c r="H183" s="75"/>
      <c r="I183" s="74"/>
    </row>
    <row r="184" spans="1:9" x14ac:dyDescent="0.3">
      <c r="A184" s="124">
        <v>42630</v>
      </c>
      <c r="B184" s="91">
        <v>1044.95</v>
      </c>
      <c r="C184" s="91">
        <v>173771</v>
      </c>
      <c r="D184" s="91">
        <f t="shared" si="2"/>
        <v>1815.8200645000002</v>
      </c>
      <c r="E184" s="137"/>
      <c r="F184" s="137"/>
      <c r="G184" s="75"/>
      <c r="H184" s="75"/>
      <c r="I184" s="74"/>
    </row>
    <row r="185" spans="1:9" x14ac:dyDescent="0.3">
      <c r="A185" s="124">
        <v>42631</v>
      </c>
      <c r="B185" s="91">
        <v>1039.8</v>
      </c>
      <c r="C185" s="91">
        <v>426173</v>
      </c>
      <c r="D185" s="91">
        <f t="shared" si="2"/>
        <v>4431.3468539999994</v>
      </c>
      <c r="E185" s="137"/>
      <c r="F185" s="137"/>
      <c r="G185" s="75"/>
      <c r="H185" s="75"/>
      <c r="I185" s="74"/>
    </row>
    <row r="186" spans="1:9" x14ac:dyDescent="0.3">
      <c r="A186" s="124">
        <v>42632</v>
      </c>
      <c r="B186" s="91">
        <v>1004.45</v>
      </c>
      <c r="C186" s="91">
        <v>316087</v>
      </c>
      <c r="D186" s="91">
        <f t="shared" si="2"/>
        <v>3174.9358715000003</v>
      </c>
      <c r="E186" s="137"/>
      <c r="F186" s="137"/>
      <c r="G186" s="75"/>
      <c r="H186" s="75"/>
      <c r="I186" s="74"/>
    </row>
    <row r="187" spans="1:9" x14ac:dyDescent="0.3">
      <c r="A187" s="124">
        <v>42633</v>
      </c>
      <c r="B187" s="91">
        <v>989.95</v>
      </c>
      <c r="C187" s="91">
        <v>307614</v>
      </c>
      <c r="D187" s="91">
        <f t="shared" si="2"/>
        <v>3045.2247930000003</v>
      </c>
      <c r="E187" s="137"/>
      <c r="F187" s="137"/>
      <c r="G187" s="75"/>
      <c r="H187" s="75"/>
      <c r="I187" s="74"/>
    </row>
    <row r="188" spans="1:9" x14ac:dyDescent="0.3">
      <c r="A188" s="124">
        <v>42636</v>
      </c>
      <c r="B188" s="91">
        <v>988.8</v>
      </c>
      <c r="C188" s="91">
        <v>211626</v>
      </c>
      <c r="D188" s="91">
        <f t="shared" si="2"/>
        <v>2092.5578879999998</v>
      </c>
      <c r="E188" s="137"/>
      <c r="F188" s="137"/>
      <c r="G188" s="75"/>
      <c r="H188" s="75"/>
      <c r="I188" s="74"/>
    </row>
    <row r="189" spans="1:9" x14ac:dyDescent="0.3">
      <c r="A189" s="124">
        <v>42637</v>
      </c>
      <c r="B189" s="91">
        <v>997.95</v>
      </c>
      <c r="C189" s="91">
        <v>339836</v>
      </c>
      <c r="D189" s="91">
        <f t="shared" si="2"/>
        <v>3391.3933619999998</v>
      </c>
      <c r="E189" s="137"/>
      <c r="F189" s="137"/>
      <c r="G189" s="75"/>
      <c r="H189" s="75"/>
      <c r="I189" s="74"/>
    </row>
    <row r="190" spans="1:9" x14ac:dyDescent="0.3">
      <c r="A190" s="124">
        <v>42638</v>
      </c>
      <c r="B190" s="91">
        <v>1009.15</v>
      </c>
      <c r="C190" s="91">
        <v>259573</v>
      </c>
      <c r="D190" s="91">
        <f t="shared" si="2"/>
        <v>2619.4809295</v>
      </c>
      <c r="E190" s="137"/>
      <c r="F190" s="137"/>
      <c r="G190" s="75"/>
      <c r="H190" s="75"/>
      <c r="I190" s="74"/>
    </row>
    <row r="191" spans="1:9" x14ac:dyDescent="0.3">
      <c r="A191" s="124">
        <v>42639</v>
      </c>
      <c r="B191" s="91">
        <v>1030.5</v>
      </c>
      <c r="C191" s="91">
        <v>207909</v>
      </c>
      <c r="D191" s="91">
        <f t="shared" si="2"/>
        <v>2142.5022450000001</v>
      </c>
      <c r="E191" s="137"/>
      <c r="F191" s="137"/>
      <c r="G191" s="75"/>
      <c r="H191" s="75"/>
      <c r="I191" s="74"/>
    </row>
    <row r="192" spans="1:9" x14ac:dyDescent="0.3">
      <c r="A192" s="124">
        <v>42640</v>
      </c>
      <c r="B192" s="91">
        <v>1047.45</v>
      </c>
      <c r="C192" s="91">
        <v>144773</v>
      </c>
      <c r="D192" s="91">
        <f t="shared" si="2"/>
        <v>1516.4247885</v>
      </c>
      <c r="E192" s="137"/>
      <c r="F192" s="137"/>
      <c r="G192" s="75"/>
      <c r="H192" s="75"/>
      <c r="I192" s="74"/>
    </row>
    <row r="193" spans="1:9" x14ac:dyDescent="0.3">
      <c r="A193" s="124">
        <v>42643</v>
      </c>
      <c r="B193" s="91">
        <v>1051.8</v>
      </c>
      <c r="C193" s="91">
        <v>361572</v>
      </c>
      <c r="D193" s="91">
        <f t="shared" si="2"/>
        <v>3803.0142959999998</v>
      </c>
      <c r="E193" s="137"/>
      <c r="F193" s="137"/>
      <c r="G193" s="75"/>
      <c r="H193" s="75"/>
      <c r="I193" s="74"/>
    </row>
    <row r="194" spans="1:9" x14ac:dyDescent="0.3">
      <c r="A194" s="124">
        <v>42644</v>
      </c>
      <c r="B194" s="91">
        <v>1045.3499999999999</v>
      </c>
      <c r="C194" s="91">
        <v>338762</v>
      </c>
      <c r="D194" s="91">
        <f t="shared" si="2"/>
        <v>3541.2485670000001</v>
      </c>
      <c r="E194" s="137"/>
      <c r="F194" s="137"/>
      <c r="G194" s="75"/>
      <c r="H194" s="75"/>
      <c r="I194" s="74"/>
    </row>
    <row r="195" spans="1:9" x14ac:dyDescent="0.3">
      <c r="A195" s="124">
        <v>42646</v>
      </c>
      <c r="B195" s="91">
        <v>1021.1</v>
      </c>
      <c r="C195" s="91">
        <v>269578</v>
      </c>
      <c r="D195" s="91">
        <f t="shared" si="2"/>
        <v>2752.6609579999999</v>
      </c>
      <c r="E195" s="137"/>
      <c r="F195" s="137"/>
      <c r="G195" s="75"/>
      <c r="H195" s="75"/>
      <c r="I195" s="74"/>
    </row>
    <row r="196" spans="1:9" x14ac:dyDescent="0.3">
      <c r="A196" s="124">
        <v>42647</v>
      </c>
      <c r="B196" s="91">
        <v>1012.9</v>
      </c>
      <c r="C196" s="91">
        <v>467969</v>
      </c>
      <c r="D196" s="91">
        <f t="shared" si="2"/>
        <v>4740.0580009999994</v>
      </c>
      <c r="E196" s="137"/>
      <c r="F196" s="137"/>
      <c r="G196" s="75"/>
      <c r="H196" s="75"/>
      <c r="I196" s="74"/>
    </row>
    <row r="197" spans="1:9" x14ac:dyDescent="0.3">
      <c r="A197" s="124">
        <v>42650</v>
      </c>
      <c r="B197" s="91">
        <v>1028.3499999999999</v>
      </c>
      <c r="C197" s="91">
        <v>441986</v>
      </c>
      <c r="D197" s="91">
        <f t="shared" si="2"/>
        <v>4545.163031</v>
      </c>
      <c r="E197" s="137"/>
      <c r="F197" s="137"/>
      <c r="G197" s="75"/>
      <c r="H197" s="75"/>
      <c r="I197" s="74"/>
    </row>
    <row r="198" spans="1:9" x14ac:dyDescent="0.3">
      <c r="A198" s="124">
        <v>42651</v>
      </c>
      <c r="B198" s="91">
        <v>1035.1500000000001</v>
      </c>
      <c r="C198" s="91">
        <v>1098669</v>
      </c>
      <c r="D198" s="91">
        <f t="shared" si="2"/>
        <v>11372.872153500002</v>
      </c>
      <c r="E198" s="137"/>
      <c r="F198" s="137"/>
      <c r="G198" s="75"/>
      <c r="H198" s="75"/>
      <c r="I198" s="74"/>
    </row>
    <row r="199" spans="1:9" x14ac:dyDescent="0.3">
      <c r="A199" s="124">
        <v>42652</v>
      </c>
      <c r="B199" s="91">
        <v>1001.6</v>
      </c>
      <c r="C199" s="91">
        <v>366088</v>
      </c>
      <c r="D199" s="91">
        <f t="shared" ref="D199:D255" si="3">B199*C199/100000</f>
        <v>3666.737408</v>
      </c>
      <c r="E199" s="137"/>
      <c r="F199" s="137"/>
      <c r="G199" s="75"/>
      <c r="H199" s="75"/>
      <c r="I199" s="74"/>
    </row>
    <row r="200" spans="1:9" x14ac:dyDescent="0.3">
      <c r="A200" s="124">
        <v>42653</v>
      </c>
      <c r="B200" s="91">
        <v>1030.95</v>
      </c>
      <c r="C200" s="91">
        <v>613263</v>
      </c>
      <c r="D200" s="91">
        <f t="shared" si="3"/>
        <v>6322.4348985000006</v>
      </c>
      <c r="E200" s="137"/>
      <c r="F200" s="137"/>
      <c r="G200" s="75"/>
      <c r="H200" s="75"/>
      <c r="I200" s="74"/>
    </row>
    <row r="201" spans="1:9" x14ac:dyDescent="0.3">
      <c r="A201" s="124">
        <v>42654</v>
      </c>
      <c r="B201" s="91">
        <v>1051.0999999999999</v>
      </c>
      <c r="C201" s="91">
        <v>414469</v>
      </c>
      <c r="D201" s="91">
        <f t="shared" si="3"/>
        <v>4356.4836589999995</v>
      </c>
      <c r="E201" s="137"/>
      <c r="F201" s="137"/>
      <c r="G201" s="75"/>
      <c r="H201" s="75"/>
      <c r="I201" s="74"/>
    </row>
    <row r="202" spans="1:9" x14ac:dyDescent="0.3">
      <c r="A202" s="124">
        <v>42657</v>
      </c>
      <c r="B202" s="91">
        <v>1067.1500000000001</v>
      </c>
      <c r="C202" s="91">
        <v>890454</v>
      </c>
      <c r="D202" s="91">
        <f t="shared" si="3"/>
        <v>9502.4798609999998</v>
      </c>
      <c r="E202" s="137"/>
      <c r="F202" s="137"/>
      <c r="G202" s="75"/>
      <c r="H202" s="75"/>
      <c r="I202" s="74"/>
    </row>
    <row r="203" spans="1:9" x14ac:dyDescent="0.3">
      <c r="A203" s="124">
        <v>42658</v>
      </c>
      <c r="B203" s="91">
        <v>1110.75</v>
      </c>
      <c r="C203" s="91">
        <v>617129</v>
      </c>
      <c r="D203" s="91">
        <f t="shared" si="3"/>
        <v>6854.7603675</v>
      </c>
      <c r="E203" s="137"/>
      <c r="F203" s="137"/>
      <c r="G203" s="75"/>
      <c r="H203" s="75"/>
      <c r="I203" s="74"/>
    </row>
    <row r="204" spans="1:9" x14ac:dyDescent="0.3">
      <c r="A204" s="124">
        <v>42660</v>
      </c>
      <c r="B204" s="91">
        <v>1085.8499999999999</v>
      </c>
      <c r="C204" s="91">
        <v>170159</v>
      </c>
      <c r="D204" s="91">
        <f t="shared" si="3"/>
        <v>1847.6715014999997</v>
      </c>
      <c r="E204" s="137"/>
      <c r="F204" s="137"/>
      <c r="G204" s="75"/>
      <c r="H204" s="75"/>
      <c r="I204" s="74"/>
    </row>
    <row r="205" spans="1:9" x14ac:dyDescent="0.3">
      <c r="A205" s="124">
        <v>42661</v>
      </c>
      <c r="B205" s="91">
        <v>1122.3</v>
      </c>
      <c r="C205" s="91">
        <v>165232</v>
      </c>
      <c r="D205" s="91">
        <f t="shared" si="3"/>
        <v>1854.3987359999999</v>
      </c>
      <c r="E205" s="137"/>
      <c r="F205" s="137"/>
      <c r="G205" s="75"/>
      <c r="H205" s="75"/>
      <c r="I205" s="74"/>
    </row>
    <row r="206" spans="1:9" x14ac:dyDescent="0.3">
      <c r="A206" s="124">
        <v>42664</v>
      </c>
      <c r="B206" s="91">
        <v>1130.05</v>
      </c>
      <c r="C206" s="91">
        <v>146267</v>
      </c>
      <c r="D206" s="91">
        <f t="shared" si="3"/>
        <v>1652.8902335</v>
      </c>
      <c r="E206" s="137"/>
      <c r="F206" s="137"/>
      <c r="G206" s="75"/>
      <c r="H206" s="75"/>
      <c r="I206" s="74"/>
    </row>
    <row r="207" spans="1:9" x14ac:dyDescent="0.3">
      <c r="A207" s="124">
        <v>42665</v>
      </c>
      <c r="B207" s="91">
        <v>1138.6500000000001</v>
      </c>
      <c r="C207" s="91">
        <v>267081</v>
      </c>
      <c r="D207" s="91">
        <f t="shared" si="3"/>
        <v>3041.1178065000004</v>
      </c>
      <c r="E207" s="137"/>
      <c r="F207" s="137"/>
      <c r="G207" s="75"/>
      <c r="H207" s="75"/>
      <c r="I207" s="74"/>
    </row>
    <row r="208" spans="1:9" x14ac:dyDescent="0.3">
      <c r="A208" s="124">
        <v>42666</v>
      </c>
      <c r="B208" s="91">
        <v>1118.3499999999999</v>
      </c>
      <c r="C208" s="91">
        <v>202717</v>
      </c>
      <c r="D208" s="91">
        <f t="shared" si="3"/>
        <v>2267.0855695</v>
      </c>
      <c r="E208" s="137"/>
      <c r="F208" s="137"/>
      <c r="G208" s="75"/>
      <c r="H208" s="75"/>
      <c r="I208" s="74"/>
    </row>
    <row r="209" spans="1:9" x14ac:dyDescent="0.3">
      <c r="A209" s="124">
        <v>42667</v>
      </c>
      <c r="B209" s="91">
        <v>1106.3499999999999</v>
      </c>
      <c r="C209" s="91">
        <v>172527</v>
      </c>
      <c r="D209" s="91">
        <f t="shared" si="3"/>
        <v>1908.7524644999999</v>
      </c>
      <c r="E209" s="137"/>
      <c r="F209" s="137"/>
      <c r="G209" s="75"/>
      <c r="H209" s="75"/>
      <c r="I209" s="74"/>
    </row>
    <row r="210" spans="1:9" x14ac:dyDescent="0.3">
      <c r="A210" s="124">
        <v>42668</v>
      </c>
      <c r="B210" s="91">
        <v>1093.8</v>
      </c>
      <c r="C210" s="91">
        <v>236985</v>
      </c>
      <c r="D210" s="91">
        <f t="shared" si="3"/>
        <v>2592.1419299999998</v>
      </c>
      <c r="E210" s="137"/>
      <c r="F210" s="137"/>
      <c r="G210" s="75"/>
      <c r="H210" s="75"/>
      <c r="I210" s="74"/>
    </row>
    <row r="211" spans="1:9" x14ac:dyDescent="0.3">
      <c r="A211" s="124">
        <v>42671</v>
      </c>
      <c r="B211" s="91">
        <v>1058.2</v>
      </c>
      <c r="C211" s="91">
        <v>146162</v>
      </c>
      <c r="D211" s="91">
        <f t="shared" si="3"/>
        <v>1546.6862840000001</v>
      </c>
      <c r="E211" s="137"/>
      <c r="F211" s="137"/>
      <c r="G211" s="75"/>
      <c r="H211" s="75"/>
      <c r="I211" s="74"/>
    </row>
    <row r="212" spans="1:9" x14ac:dyDescent="0.3">
      <c r="A212" s="124">
        <v>42672</v>
      </c>
      <c r="B212" s="91">
        <v>1056.3499999999999</v>
      </c>
      <c r="C212" s="91">
        <v>189249</v>
      </c>
      <c r="D212" s="91">
        <f t="shared" si="3"/>
        <v>1999.1318114999997</v>
      </c>
      <c r="E212" s="137"/>
      <c r="F212" s="137"/>
      <c r="G212" s="75"/>
      <c r="H212" s="75"/>
      <c r="I212" s="74"/>
    </row>
    <row r="213" spans="1:9" x14ac:dyDescent="0.3">
      <c r="A213" s="124">
        <v>42673</v>
      </c>
      <c r="B213" s="91">
        <v>1040.3</v>
      </c>
      <c r="C213" s="91">
        <v>436667</v>
      </c>
      <c r="D213" s="91">
        <f t="shared" si="3"/>
        <v>4542.6468009999999</v>
      </c>
      <c r="E213" s="137"/>
      <c r="F213" s="137"/>
      <c r="G213" s="75"/>
      <c r="H213" s="75"/>
      <c r="I213" s="74"/>
    </row>
    <row r="214" spans="1:9" x14ac:dyDescent="0.3">
      <c r="A214" s="124">
        <v>42674</v>
      </c>
      <c r="B214" s="91">
        <v>1082.0999999999999</v>
      </c>
      <c r="C214" s="91">
        <v>250485</v>
      </c>
      <c r="D214" s="91">
        <f t="shared" si="3"/>
        <v>2710.4981849999999</v>
      </c>
      <c r="E214" s="137"/>
      <c r="F214" s="137"/>
      <c r="G214" s="75"/>
      <c r="H214" s="75"/>
      <c r="I214" s="74"/>
    </row>
    <row r="215" spans="1:9" x14ac:dyDescent="0.3">
      <c r="A215" s="124">
        <v>42675</v>
      </c>
      <c r="B215" s="91">
        <v>1063.5</v>
      </c>
      <c r="C215" s="91">
        <v>187084</v>
      </c>
      <c r="D215" s="91">
        <f t="shared" si="3"/>
        <v>1989.63834</v>
      </c>
      <c r="E215" s="137"/>
      <c r="F215" s="137"/>
      <c r="G215" s="75"/>
      <c r="H215" s="75"/>
      <c r="I215" s="74"/>
    </row>
    <row r="216" spans="1:9" x14ac:dyDescent="0.3">
      <c r="A216" s="124">
        <v>42677</v>
      </c>
      <c r="B216" s="91">
        <v>1093.8</v>
      </c>
      <c r="C216" s="91">
        <v>199365</v>
      </c>
      <c r="D216" s="91">
        <f t="shared" si="3"/>
        <v>2180.6543700000002</v>
      </c>
      <c r="E216" s="137"/>
      <c r="F216" s="137"/>
      <c r="G216" s="75"/>
      <c r="H216" s="75"/>
      <c r="I216" s="74"/>
    </row>
    <row r="217" spans="1:9" x14ac:dyDescent="0.3">
      <c r="A217" s="124">
        <v>42679</v>
      </c>
      <c r="B217" s="91">
        <v>1091.6500000000001</v>
      </c>
      <c r="C217" s="91">
        <v>219066</v>
      </c>
      <c r="D217" s="91">
        <f t="shared" si="3"/>
        <v>2391.4339890000001</v>
      </c>
      <c r="E217" s="137"/>
      <c r="F217" s="137"/>
      <c r="G217" s="75"/>
      <c r="H217" s="75"/>
      <c r="I217" s="74"/>
    </row>
    <row r="218" spans="1:9" x14ac:dyDescent="0.3">
      <c r="A218" s="124">
        <v>42680</v>
      </c>
      <c r="B218" s="91">
        <v>1078.45</v>
      </c>
      <c r="C218" s="91">
        <v>335633</v>
      </c>
      <c r="D218" s="91">
        <f t="shared" si="3"/>
        <v>3619.6340885000004</v>
      </c>
      <c r="E218" s="137"/>
      <c r="F218" s="137"/>
      <c r="G218" s="75"/>
      <c r="H218" s="75"/>
      <c r="I218" s="74"/>
    </row>
    <row r="219" spans="1:9" x14ac:dyDescent="0.3">
      <c r="A219" s="124">
        <v>42681</v>
      </c>
      <c r="B219" s="91">
        <v>1120.6500000000001</v>
      </c>
      <c r="C219" s="91">
        <v>237674</v>
      </c>
      <c r="D219" s="91">
        <f t="shared" si="3"/>
        <v>2663.4936810000004</v>
      </c>
      <c r="E219" s="137"/>
      <c r="F219" s="137"/>
      <c r="G219" s="75"/>
      <c r="H219" s="75"/>
      <c r="I219" s="74"/>
    </row>
    <row r="220" spans="1:9" x14ac:dyDescent="0.3">
      <c r="A220" s="124">
        <v>42682</v>
      </c>
      <c r="B220" s="91">
        <v>1131.3</v>
      </c>
      <c r="C220" s="91">
        <v>169945</v>
      </c>
      <c r="D220" s="91">
        <f t="shared" si="3"/>
        <v>1922.5877849999999</v>
      </c>
      <c r="E220" s="137"/>
      <c r="F220" s="137"/>
      <c r="G220" s="75"/>
      <c r="H220" s="75"/>
      <c r="I220" s="74"/>
    </row>
    <row r="221" spans="1:9" x14ac:dyDescent="0.3">
      <c r="A221" s="124">
        <v>42685</v>
      </c>
      <c r="B221" s="91">
        <v>1121.7</v>
      </c>
      <c r="C221" s="91">
        <v>137171</v>
      </c>
      <c r="D221" s="91">
        <f t="shared" si="3"/>
        <v>1538.6471070000002</v>
      </c>
      <c r="E221" s="137"/>
      <c r="F221" s="137"/>
      <c r="G221" s="75"/>
      <c r="H221" s="75"/>
      <c r="I221" s="74"/>
    </row>
    <row r="222" spans="1:9" x14ac:dyDescent="0.3">
      <c r="A222" s="124">
        <v>42686</v>
      </c>
      <c r="B222" s="91">
        <v>1123.45</v>
      </c>
      <c r="C222" s="91">
        <v>136738</v>
      </c>
      <c r="D222" s="91">
        <f t="shared" si="3"/>
        <v>1536.183061</v>
      </c>
      <c r="E222" s="137"/>
      <c r="F222" s="137"/>
      <c r="G222" s="75"/>
      <c r="H222" s="75"/>
      <c r="I222" s="74"/>
    </row>
    <row r="223" spans="1:9" x14ac:dyDescent="0.3">
      <c r="A223" s="124">
        <v>42687</v>
      </c>
      <c r="B223" s="91">
        <v>1123.8499999999999</v>
      </c>
      <c r="C223" s="91">
        <v>162286</v>
      </c>
      <c r="D223" s="91">
        <f t="shared" si="3"/>
        <v>1823.8512109999999</v>
      </c>
      <c r="E223" s="137"/>
      <c r="F223" s="137"/>
      <c r="G223" s="75"/>
      <c r="H223" s="75"/>
      <c r="I223" s="74"/>
    </row>
    <row r="224" spans="1:9" x14ac:dyDescent="0.3">
      <c r="A224" s="124">
        <v>42688</v>
      </c>
      <c r="B224" s="91">
        <v>1142.55</v>
      </c>
      <c r="C224" s="91">
        <v>187399</v>
      </c>
      <c r="D224" s="91">
        <f t="shared" si="3"/>
        <v>2141.1272744999997</v>
      </c>
      <c r="E224" s="137"/>
      <c r="F224" s="137"/>
      <c r="G224" s="75"/>
      <c r="H224" s="75"/>
      <c r="I224" s="74"/>
    </row>
    <row r="225" spans="1:9" x14ac:dyDescent="0.3">
      <c r="A225" s="124">
        <v>42692</v>
      </c>
      <c r="B225" s="91">
        <v>1129.0999999999999</v>
      </c>
      <c r="C225" s="91">
        <v>246115</v>
      </c>
      <c r="D225" s="91">
        <f t="shared" si="3"/>
        <v>2778.8844650000001</v>
      </c>
      <c r="E225" s="137"/>
      <c r="F225" s="137"/>
      <c r="G225" s="75"/>
      <c r="H225" s="75"/>
      <c r="I225" s="74"/>
    </row>
    <row r="226" spans="1:9" x14ac:dyDescent="0.3">
      <c r="A226" s="124">
        <v>42693</v>
      </c>
      <c r="B226" s="91">
        <v>1122.55</v>
      </c>
      <c r="C226" s="91">
        <v>346825</v>
      </c>
      <c r="D226" s="91">
        <f t="shared" si="3"/>
        <v>3893.2840375000001</v>
      </c>
      <c r="E226" s="137"/>
      <c r="F226" s="137"/>
      <c r="G226" s="75"/>
      <c r="H226" s="75"/>
      <c r="I226" s="74"/>
    </row>
    <row r="227" spans="1:9" x14ac:dyDescent="0.3">
      <c r="A227" s="124">
        <v>42694</v>
      </c>
      <c r="B227" s="91">
        <v>1130.0999999999999</v>
      </c>
      <c r="C227" s="91">
        <v>232142</v>
      </c>
      <c r="D227" s="91">
        <f t="shared" si="3"/>
        <v>2623.4367419999999</v>
      </c>
      <c r="E227" s="137"/>
      <c r="F227" s="137"/>
      <c r="G227" s="75"/>
      <c r="H227" s="75"/>
      <c r="I227" s="74"/>
    </row>
    <row r="228" spans="1:9" x14ac:dyDescent="0.3">
      <c r="A228" s="124">
        <v>42695</v>
      </c>
      <c r="B228" s="91">
        <v>1145.0999999999999</v>
      </c>
      <c r="C228" s="91">
        <v>309297</v>
      </c>
      <c r="D228" s="91">
        <f t="shared" si="3"/>
        <v>3541.759947</v>
      </c>
      <c r="E228" s="137"/>
      <c r="F228" s="137"/>
      <c r="G228" s="75"/>
      <c r="H228" s="75"/>
      <c r="I228" s="74"/>
    </row>
    <row r="229" spans="1:9" x14ac:dyDescent="0.3">
      <c r="A229" s="124">
        <v>42696</v>
      </c>
      <c r="B229" s="91">
        <v>1154.8499999999999</v>
      </c>
      <c r="C229" s="91">
        <v>207671</v>
      </c>
      <c r="D229" s="91">
        <f t="shared" si="3"/>
        <v>2398.2885434999998</v>
      </c>
      <c r="E229" s="137"/>
      <c r="F229" s="137"/>
      <c r="G229" s="75"/>
      <c r="H229" s="75"/>
      <c r="I229" s="74"/>
    </row>
    <row r="230" spans="1:9" x14ac:dyDescent="0.3">
      <c r="A230" s="124">
        <v>42699</v>
      </c>
      <c r="B230" s="91">
        <v>1167.5</v>
      </c>
      <c r="C230" s="91">
        <v>131147</v>
      </c>
      <c r="D230" s="91">
        <f t="shared" si="3"/>
        <v>1531.1412250000001</v>
      </c>
      <c r="E230" s="137"/>
      <c r="F230" s="137"/>
      <c r="G230" s="75"/>
      <c r="H230" s="75"/>
      <c r="I230" s="74"/>
    </row>
    <row r="231" spans="1:9" x14ac:dyDescent="0.3">
      <c r="A231" s="124">
        <v>42700</v>
      </c>
      <c r="B231" s="91">
        <v>1182.05</v>
      </c>
      <c r="C231" s="91">
        <v>355553</v>
      </c>
      <c r="D231" s="91">
        <f t="shared" si="3"/>
        <v>4202.8142364999994</v>
      </c>
      <c r="E231" s="137"/>
      <c r="F231" s="137"/>
      <c r="G231" s="75"/>
      <c r="H231" s="75"/>
      <c r="I231" s="74"/>
    </row>
    <row r="232" spans="1:9" x14ac:dyDescent="0.3">
      <c r="A232" s="124">
        <v>42701</v>
      </c>
      <c r="B232" s="91">
        <v>1171</v>
      </c>
      <c r="C232" s="91">
        <v>306144</v>
      </c>
      <c r="D232" s="91">
        <f t="shared" si="3"/>
        <v>3584.9462400000002</v>
      </c>
      <c r="E232" s="137"/>
      <c r="F232" s="137"/>
      <c r="G232" s="75"/>
      <c r="H232" s="75"/>
      <c r="I232" s="74"/>
    </row>
    <row r="233" spans="1:9" x14ac:dyDescent="0.3">
      <c r="A233" s="124">
        <v>42702</v>
      </c>
      <c r="B233" s="91">
        <v>1190.8499999999999</v>
      </c>
      <c r="C233" s="91">
        <v>842030</v>
      </c>
      <c r="D233" s="91">
        <f t="shared" si="3"/>
        <v>10027.314254999999</v>
      </c>
      <c r="E233" s="137"/>
      <c r="F233" s="137"/>
      <c r="G233" s="75"/>
      <c r="H233" s="75"/>
      <c r="I233" s="74"/>
    </row>
    <row r="234" spans="1:9" x14ac:dyDescent="0.3">
      <c r="A234" s="124">
        <v>42703</v>
      </c>
      <c r="B234" s="91">
        <v>1214.25</v>
      </c>
      <c r="C234" s="91">
        <v>227548</v>
      </c>
      <c r="D234" s="91">
        <f t="shared" si="3"/>
        <v>2763.0015899999999</v>
      </c>
      <c r="E234" s="137"/>
      <c r="F234" s="137"/>
      <c r="G234" s="75"/>
      <c r="H234" s="75"/>
      <c r="I234" s="74"/>
    </row>
    <row r="235" spans="1:9" x14ac:dyDescent="0.3">
      <c r="A235" s="124">
        <v>42706</v>
      </c>
      <c r="B235" s="91">
        <v>1200.9000000000001</v>
      </c>
      <c r="C235" s="91">
        <v>633634</v>
      </c>
      <c r="D235" s="91">
        <f t="shared" si="3"/>
        <v>7609.3107060000002</v>
      </c>
      <c r="E235" s="137"/>
      <c r="F235" s="137"/>
      <c r="G235" s="75"/>
      <c r="H235" s="75"/>
      <c r="I235" s="74"/>
    </row>
    <row r="236" spans="1:9" x14ac:dyDescent="0.3">
      <c r="A236" s="124">
        <v>42707</v>
      </c>
      <c r="B236" s="91">
        <v>1190.5999999999999</v>
      </c>
      <c r="C236" s="91">
        <v>192048</v>
      </c>
      <c r="D236" s="91">
        <f t="shared" si="3"/>
        <v>2286.5234879999998</v>
      </c>
      <c r="E236" s="137"/>
      <c r="F236" s="137"/>
      <c r="G236" s="75"/>
      <c r="H236" s="75"/>
      <c r="I236" s="74"/>
    </row>
    <row r="237" spans="1:9" x14ac:dyDescent="0.3">
      <c r="A237" s="124">
        <v>42708</v>
      </c>
      <c r="B237" s="91">
        <v>1172.75</v>
      </c>
      <c r="C237" s="91">
        <v>121309</v>
      </c>
      <c r="D237" s="91">
        <f t="shared" si="3"/>
        <v>1422.6512975000001</v>
      </c>
      <c r="E237" s="137"/>
      <c r="F237" s="137"/>
      <c r="G237" s="75"/>
      <c r="H237" s="75"/>
      <c r="I237" s="74"/>
    </row>
    <row r="238" spans="1:9" x14ac:dyDescent="0.3">
      <c r="A238" s="124">
        <v>42709</v>
      </c>
      <c r="B238" s="91">
        <v>1163.8499999999999</v>
      </c>
      <c r="C238" s="91">
        <v>184778</v>
      </c>
      <c r="D238" s="91">
        <f t="shared" si="3"/>
        <v>2150.5387529999998</v>
      </c>
      <c r="E238" s="137"/>
      <c r="F238" s="137"/>
      <c r="G238" s="75"/>
      <c r="H238" s="75"/>
      <c r="I238" s="74"/>
    </row>
    <row r="239" spans="1:9" x14ac:dyDescent="0.3">
      <c r="A239" s="124">
        <v>42710</v>
      </c>
      <c r="B239" s="91">
        <v>1180.5</v>
      </c>
      <c r="C239" s="91">
        <v>200258</v>
      </c>
      <c r="D239" s="91">
        <f t="shared" si="3"/>
        <v>2364.0456899999999</v>
      </c>
      <c r="E239" s="137"/>
      <c r="F239" s="137"/>
      <c r="G239" s="75"/>
      <c r="H239" s="75"/>
      <c r="I239" s="74"/>
    </row>
    <row r="240" spans="1:9" x14ac:dyDescent="0.3">
      <c r="A240" s="124">
        <v>42713</v>
      </c>
      <c r="B240" s="91">
        <v>1170.5999999999999</v>
      </c>
      <c r="C240" s="91">
        <v>233739</v>
      </c>
      <c r="D240" s="91">
        <f t="shared" si="3"/>
        <v>2736.1487339999999</v>
      </c>
      <c r="E240" s="137"/>
      <c r="F240" s="137"/>
      <c r="G240" s="75"/>
      <c r="H240" s="75"/>
      <c r="I240" s="74"/>
    </row>
    <row r="241" spans="1:9" x14ac:dyDescent="0.3">
      <c r="A241" s="124">
        <v>42714</v>
      </c>
      <c r="B241" s="91">
        <v>1176.5</v>
      </c>
      <c r="C241" s="91">
        <v>96369</v>
      </c>
      <c r="D241" s="91">
        <f t="shared" si="3"/>
        <v>1133.781285</v>
      </c>
      <c r="E241" s="137"/>
      <c r="F241" s="137"/>
      <c r="G241" s="75"/>
      <c r="H241" s="75"/>
      <c r="I241" s="74"/>
    </row>
    <row r="242" spans="1:9" x14ac:dyDescent="0.3">
      <c r="A242" s="124">
        <v>42715</v>
      </c>
      <c r="B242" s="91">
        <v>1175.2</v>
      </c>
      <c r="C242" s="91">
        <v>382025</v>
      </c>
      <c r="D242" s="91">
        <f t="shared" si="3"/>
        <v>4489.5577999999996</v>
      </c>
      <c r="E242" s="137"/>
      <c r="F242" s="137"/>
      <c r="G242" s="75"/>
      <c r="H242" s="75"/>
      <c r="I242" s="74"/>
    </row>
    <row r="243" spans="1:9" x14ac:dyDescent="0.3">
      <c r="A243" s="124">
        <v>42716</v>
      </c>
      <c r="B243" s="91">
        <v>1162.6500000000001</v>
      </c>
      <c r="C243" s="91">
        <v>159500</v>
      </c>
      <c r="D243" s="91">
        <f t="shared" si="3"/>
        <v>1854.4267500000001</v>
      </c>
      <c r="E243" s="137"/>
      <c r="F243" s="137"/>
      <c r="G243" s="75"/>
      <c r="H243" s="75"/>
      <c r="I243" s="74"/>
    </row>
    <row r="244" spans="1:9" x14ac:dyDescent="0.3">
      <c r="A244" s="124">
        <v>42717</v>
      </c>
      <c r="B244" s="91">
        <v>1179.05</v>
      </c>
      <c r="C244" s="91">
        <v>181506</v>
      </c>
      <c r="D244" s="91">
        <f t="shared" si="3"/>
        <v>2140.0464929999998</v>
      </c>
      <c r="E244" s="137"/>
      <c r="F244" s="137"/>
      <c r="G244" s="75"/>
      <c r="H244" s="75"/>
      <c r="I244" s="74"/>
    </row>
    <row r="245" spans="1:9" x14ac:dyDescent="0.3">
      <c r="A245" s="124">
        <v>42720</v>
      </c>
      <c r="B245" s="91">
        <v>1202.8499999999999</v>
      </c>
      <c r="C245" s="91">
        <v>381474</v>
      </c>
      <c r="D245" s="91">
        <f t="shared" si="3"/>
        <v>4588.5600089999998</v>
      </c>
      <c r="E245" s="137"/>
      <c r="F245" s="137"/>
      <c r="G245" s="75"/>
      <c r="H245" s="75"/>
      <c r="I245" s="74"/>
    </row>
    <row r="246" spans="1:9" x14ac:dyDescent="0.3">
      <c r="A246" s="124">
        <v>42721</v>
      </c>
      <c r="B246" s="91">
        <v>1184.7</v>
      </c>
      <c r="C246" s="91">
        <v>416828</v>
      </c>
      <c r="D246" s="91">
        <f t="shared" si="3"/>
        <v>4938.1613160000006</v>
      </c>
      <c r="E246" s="137"/>
      <c r="F246" s="137"/>
      <c r="G246" s="75"/>
      <c r="H246" s="75"/>
      <c r="I246" s="74"/>
    </row>
    <row r="247" spans="1:9" x14ac:dyDescent="0.3">
      <c r="A247" s="124">
        <v>42722</v>
      </c>
      <c r="B247" s="91">
        <v>1165.3</v>
      </c>
      <c r="C247" s="91">
        <v>123740</v>
      </c>
      <c r="D247" s="91">
        <f t="shared" si="3"/>
        <v>1441.9422199999999</v>
      </c>
      <c r="E247" s="137"/>
      <c r="F247" s="137"/>
      <c r="G247" s="75"/>
      <c r="H247" s="75"/>
      <c r="I247" s="74"/>
    </row>
    <row r="248" spans="1:9" x14ac:dyDescent="0.3">
      <c r="A248" s="124">
        <v>42723</v>
      </c>
      <c r="B248" s="91">
        <v>1179.1500000000001</v>
      </c>
      <c r="C248" s="91">
        <v>160834</v>
      </c>
      <c r="D248" s="91">
        <f t="shared" si="3"/>
        <v>1896.4741110000002</v>
      </c>
      <c r="E248" s="137"/>
      <c r="F248" s="137"/>
      <c r="G248" s="75"/>
      <c r="H248" s="75"/>
      <c r="I248" s="74"/>
    </row>
    <row r="249" spans="1:9" x14ac:dyDescent="0.3">
      <c r="A249" s="124">
        <v>42724</v>
      </c>
      <c r="B249" s="91">
        <v>1179.9000000000001</v>
      </c>
      <c r="C249" s="91">
        <v>743030</v>
      </c>
      <c r="D249" s="91">
        <f t="shared" si="3"/>
        <v>8767.0109700000012</v>
      </c>
      <c r="E249" s="137"/>
      <c r="F249" s="137"/>
      <c r="G249" s="75"/>
      <c r="H249" s="75"/>
      <c r="I249" s="74"/>
    </row>
    <row r="250" spans="1:9" x14ac:dyDescent="0.3">
      <c r="A250" s="124">
        <v>42727</v>
      </c>
      <c r="B250" s="91">
        <v>1179.3</v>
      </c>
      <c r="C250" s="91">
        <v>104908</v>
      </c>
      <c r="D250" s="91">
        <f t="shared" si="3"/>
        <v>1237.180044</v>
      </c>
      <c r="E250" s="137"/>
      <c r="F250" s="137"/>
      <c r="G250" s="75"/>
      <c r="H250" s="75"/>
      <c r="I250" s="74"/>
    </row>
    <row r="251" spans="1:9" x14ac:dyDescent="0.3">
      <c r="A251" s="124">
        <v>42728</v>
      </c>
      <c r="B251" s="91">
        <v>1181.5999999999999</v>
      </c>
      <c r="C251" s="91">
        <v>145610</v>
      </c>
      <c r="D251" s="91">
        <f t="shared" si="3"/>
        <v>1720.5277599999999</v>
      </c>
      <c r="E251" s="137"/>
      <c r="F251" s="137"/>
      <c r="G251" s="75"/>
      <c r="H251" s="75"/>
      <c r="I251" s="74"/>
    </row>
    <row r="252" spans="1:9" x14ac:dyDescent="0.3">
      <c r="A252" s="124">
        <v>42730</v>
      </c>
      <c r="B252" s="91">
        <v>1182.2</v>
      </c>
      <c r="C252" s="91">
        <v>162667</v>
      </c>
      <c r="D252" s="91">
        <f t="shared" si="3"/>
        <v>1923.049274</v>
      </c>
      <c r="E252" s="137"/>
      <c r="F252" s="137"/>
      <c r="G252" s="75"/>
      <c r="H252" s="75"/>
      <c r="I252" s="74"/>
    </row>
    <row r="253" spans="1:9" x14ac:dyDescent="0.3">
      <c r="A253" s="124">
        <v>42731</v>
      </c>
      <c r="B253" s="91">
        <v>1172</v>
      </c>
      <c r="C253" s="91">
        <v>106377</v>
      </c>
      <c r="D253" s="91">
        <f t="shared" si="3"/>
        <v>1246.7384400000001</v>
      </c>
      <c r="E253" s="137"/>
      <c r="F253" s="137"/>
      <c r="G253" s="75"/>
      <c r="H253" s="75"/>
      <c r="I253" s="74"/>
    </row>
    <row r="254" spans="1:9" x14ac:dyDescent="0.3">
      <c r="A254" s="124">
        <v>42734</v>
      </c>
      <c r="B254" s="91">
        <v>1172.95</v>
      </c>
      <c r="C254" s="91">
        <v>177510</v>
      </c>
      <c r="D254" s="91">
        <f t="shared" si="3"/>
        <v>2082.1035449999999</v>
      </c>
      <c r="E254" s="137"/>
      <c r="F254" s="137"/>
      <c r="G254" s="75"/>
      <c r="H254" s="75"/>
      <c r="I254" s="74"/>
    </row>
    <row r="255" spans="1:9" x14ac:dyDescent="0.3">
      <c r="A255" s="124">
        <v>42735</v>
      </c>
      <c r="B255" s="91">
        <v>1159.1500000000001</v>
      </c>
      <c r="C255" s="91">
        <v>155653</v>
      </c>
      <c r="D255" s="91">
        <f t="shared" si="3"/>
        <v>1804.2517495000002</v>
      </c>
      <c r="E255" s="137"/>
      <c r="F255" s="137"/>
      <c r="G255" s="75"/>
      <c r="H255" s="75"/>
      <c r="I255" s="74"/>
    </row>
    <row r="256" spans="1:9" x14ac:dyDescent="0.3">
      <c r="A256" s="73"/>
      <c r="B256" s="77">
        <f>AVERAGE(B6:B255)</f>
        <v>1057.5456000000004</v>
      </c>
      <c r="C256" s="127"/>
      <c r="D256" s="38"/>
      <c r="E256" s="15"/>
      <c r="F256" s="15"/>
      <c r="G256" s="71"/>
      <c r="H256" s="71"/>
      <c r="I256" s="15"/>
    </row>
    <row r="257" spans="2:9" x14ac:dyDescent="0.3">
      <c r="B257" s="77"/>
      <c r="C257" s="127"/>
      <c r="D257" s="38"/>
      <c r="E257" s="15"/>
      <c r="F257" s="15"/>
      <c r="G257" s="71"/>
      <c r="H257" s="71"/>
      <c r="I257" s="15"/>
    </row>
    <row r="258" spans="2:9" x14ac:dyDescent="0.3">
      <c r="B258" s="77"/>
      <c r="C258" s="156"/>
      <c r="D258" s="38"/>
      <c r="E258" s="15"/>
      <c r="F258" s="15"/>
      <c r="G258" s="71"/>
      <c r="H258" s="71"/>
      <c r="I258" s="15"/>
    </row>
    <row r="259" spans="2:9" x14ac:dyDescent="0.3">
      <c r="B259" s="138"/>
      <c r="C259" s="127"/>
      <c r="D259" s="38"/>
      <c r="E259" s="15"/>
      <c r="F259" s="15"/>
      <c r="G259" s="71"/>
      <c r="H259" s="71"/>
      <c r="I259" s="15"/>
    </row>
    <row r="260" spans="2:9" x14ac:dyDescent="0.3">
      <c r="B260" s="138"/>
      <c r="C260" s="156"/>
      <c r="D260" s="38"/>
      <c r="E260" s="15"/>
      <c r="F260" s="15"/>
      <c r="G260" s="71"/>
      <c r="H260" s="71"/>
      <c r="I260" s="15"/>
    </row>
    <row r="261" spans="2:9" x14ac:dyDescent="0.3">
      <c r="B261" s="138"/>
      <c r="C261" s="156"/>
      <c r="D261" s="38"/>
      <c r="E261" s="15"/>
      <c r="F261" s="15"/>
      <c r="G261" s="71"/>
      <c r="H261" s="71"/>
      <c r="I261" s="15"/>
    </row>
    <row r="262" spans="2:9" x14ac:dyDescent="0.3">
      <c r="B262" s="138"/>
      <c r="C262" s="127"/>
      <c r="D262" s="127"/>
      <c r="E262" s="15"/>
      <c r="F262" s="15"/>
      <c r="G262" s="71"/>
      <c r="H262" s="71"/>
      <c r="I262" s="15"/>
    </row>
    <row r="263" spans="2:9" x14ac:dyDescent="0.3">
      <c r="B263" s="139"/>
    </row>
    <row r="264" spans="2:9" x14ac:dyDescent="0.3">
      <c r="B264" s="140"/>
      <c r="C264" s="76"/>
      <c r="D264" s="76"/>
      <c r="F264" s="75"/>
    </row>
    <row r="265" spans="2:9" x14ac:dyDescent="0.3">
      <c r="B265" s="141"/>
      <c r="C265" s="76"/>
      <c r="D265" s="76"/>
      <c r="E265" s="75"/>
      <c r="F265" s="75"/>
      <c r="G265" s="142"/>
    </row>
    <row r="266" spans="2:9" x14ac:dyDescent="0.3">
      <c r="B266" s="141"/>
      <c r="C266" s="76"/>
      <c r="D266" s="76"/>
      <c r="E266" s="75"/>
      <c r="F266" s="75"/>
    </row>
    <row r="267" spans="2:9" x14ac:dyDescent="0.3">
      <c r="B267" s="76"/>
      <c r="C267" s="76"/>
      <c r="D267" s="74"/>
      <c r="E267" s="74"/>
      <c r="F267" s="74"/>
    </row>
    <row r="268" spans="2:9" x14ac:dyDescent="0.3">
      <c r="B268" s="141"/>
      <c r="C268" s="76"/>
      <c r="D268" s="74"/>
      <c r="E268" s="74"/>
      <c r="F268" s="74"/>
    </row>
    <row r="269" spans="2:9" x14ac:dyDescent="0.3">
      <c r="C269" s="143"/>
    </row>
  </sheetData>
  <mergeCells count="1">
    <mergeCell ref="A1:G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9" tint="0.59999389629810485"/>
  </sheetPr>
  <dimension ref="A1:N21"/>
  <sheetViews>
    <sheetView showGridLines="0" topLeftCell="K1" zoomScale="130" zoomScaleNormal="130" workbookViewId="0">
      <selection activeCell="N15" sqref="N15"/>
    </sheetView>
  </sheetViews>
  <sheetFormatPr defaultColWidth="9.109375" defaultRowHeight="14.4" x14ac:dyDescent="0.3"/>
  <cols>
    <col min="1" max="1" width="9.109375" style="56"/>
    <col min="2" max="2" width="43.109375" style="56" bestFit="1" customWidth="1"/>
    <col min="3" max="3" width="24.109375" style="56" bestFit="1" customWidth="1"/>
    <col min="4" max="4" width="12.33203125" style="56" customWidth="1"/>
    <col min="5" max="5" width="12.44140625" style="56" customWidth="1"/>
    <col min="6" max="6" width="12.109375" style="56" customWidth="1"/>
    <col min="7" max="7" width="12.5546875" style="56" customWidth="1"/>
    <col min="8" max="11" width="9.109375" style="56"/>
    <col min="12" max="12" width="14.6640625" style="56" bestFit="1" customWidth="1"/>
    <col min="13" max="13" width="44.6640625" style="56" bestFit="1" customWidth="1"/>
    <col min="14" max="14" width="46.44140625" style="56" customWidth="1"/>
    <col min="15" max="16384" width="9.109375" style="56"/>
  </cols>
  <sheetData>
    <row r="1" spans="1:14" ht="12.75" customHeight="1" x14ac:dyDescent="0.3">
      <c r="A1" s="399"/>
      <c r="B1" s="399"/>
      <c r="C1" s="399"/>
      <c r="D1" s="399"/>
      <c r="E1" s="399"/>
      <c r="F1" s="399"/>
      <c r="G1" s="399"/>
      <c r="H1" s="143"/>
    </row>
    <row r="2" spans="1:14" ht="12" customHeight="1" x14ac:dyDescent="0.3">
      <c r="A2" s="400"/>
      <c r="B2" s="400"/>
      <c r="C2" s="400"/>
      <c r="D2" s="400"/>
      <c r="E2" s="400"/>
      <c r="F2" s="400"/>
      <c r="G2" s="400"/>
    </row>
    <row r="3" spans="1:14" x14ac:dyDescent="0.3">
      <c r="A3" s="259"/>
      <c r="B3" s="259"/>
      <c r="C3" s="259"/>
      <c r="D3" s="259"/>
      <c r="E3" s="259"/>
      <c r="F3" s="259"/>
      <c r="G3" s="259"/>
    </row>
    <row r="4" spans="1:14" x14ac:dyDescent="0.3">
      <c r="L4" s="56" t="s">
        <v>1964</v>
      </c>
      <c r="M4" s="56" t="s">
        <v>1965</v>
      </c>
    </row>
    <row r="5" spans="1:14" x14ac:dyDescent="0.3">
      <c r="B5" s="56" t="s">
        <v>1966</v>
      </c>
      <c r="C5" s="372">
        <f ca="1">TODAY()</f>
        <v>43410</v>
      </c>
    </row>
    <row r="6" spans="1:14" x14ac:dyDescent="0.3">
      <c r="B6" s="56" t="s">
        <v>1967</v>
      </c>
      <c r="C6" s="371">
        <f ca="1">NOW()</f>
        <v>43410.722878587963</v>
      </c>
      <c r="L6" s="337" t="s">
        <v>1945</v>
      </c>
      <c r="M6" s="337" t="s">
        <v>1946</v>
      </c>
      <c r="N6" s="337" t="s">
        <v>1947</v>
      </c>
    </row>
    <row r="7" spans="1:14" x14ac:dyDescent="0.3">
      <c r="B7" s="56" t="s">
        <v>1969</v>
      </c>
      <c r="C7" s="373">
        <f ca="1">MONTH(C5)</f>
        <v>11</v>
      </c>
      <c r="L7" s="335" t="s">
        <v>1948</v>
      </c>
      <c r="M7" s="336" t="s">
        <v>1949</v>
      </c>
      <c r="N7" s="336" t="str">
        <f>UPPER(M7)</f>
        <v>CONVERTS A TEXT INTO UPPERCASE</v>
      </c>
    </row>
    <row r="8" spans="1:14" x14ac:dyDescent="0.3">
      <c r="B8" s="56" t="s">
        <v>1970</v>
      </c>
      <c r="C8" s="56">
        <f ca="1">YEAR(C6)</f>
        <v>2018</v>
      </c>
      <c r="L8" s="335" t="s">
        <v>1950</v>
      </c>
      <c r="M8" s="336" t="s">
        <v>1951</v>
      </c>
      <c r="N8" s="336" t="str">
        <f>LOWER(M8)</f>
        <v>converts a text into lowercase</v>
      </c>
    </row>
    <row r="9" spans="1:14" x14ac:dyDescent="0.3">
      <c r="B9" s="56" t="s">
        <v>1968</v>
      </c>
      <c r="C9" s="2">
        <f>DATE(2018,3,15)</f>
        <v>43174</v>
      </c>
      <c r="L9" s="335" t="s">
        <v>1952</v>
      </c>
      <c r="M9" s="336" t="s">
        <v>1953</v>
      </c>
      <c r="N9" s="336" t="str">
        <f>PROPER(M9)</f>
        <v>Converts A Text Into First Character As Capital</v>
      </c>
    </row>
    <row r="10" spans="1:14" x14ac:dyDescent="0.3">
      <c r="B10" s="56" t="s">
        <v>1971</v>
      </c>
      <c r="C10" s="370">
        <f>EDATE(C9,3)</f>
        <v>43266</v>
      </c>
      <c r="L10" s="335" t="s">
        <v>1954</v>
      </c>
      <c r="M10" s="336" t="s">
        <v>1955</v>
      </c>
      <c r="N10" s="336" t="str">
        <f>LEFT(L10,2)</f>
        <v>Le</v>
      </c>
    </row>
    <row r="11" spans="1:14" x14ac:dyDescent="0.3">
      <c r="B11" s="56" t="s">
        <v>1972</v>
      </c>
      <c r="C11" s="370">
        <f>EOMONTH(C10,6)</f>
        <v>43465</v>
      </c>
      <c r="L11" s="335" t="s">
        <v>1956</v>
      </c>
      <c r="M11" s="336" t="s">
        <v>1957</v>
      </c>
      <c r="N11" s="336" t="str">
        <f>RIGHT(M11,6)</f>
        <v xml:space="preserve"> right</v>
      </c>
    </row>
    <row r="12" spans="1:14" x14ac:dyDescent="0.3">
      <c r="L12" s="335" t="s">
        <v>1958</v>
      </c>
      <c r="M12" s="336" t="s">
        <v>1959</v>
      </c>
      <c r="N12" s="336" t="str">
        <f>MID(M12,10,5)</f>
        <v>carac</v>
      </c>
    </row>
    <row r="13" spans="1:14" x14ac:dyDescent="0.3">
      <c r="L13" s="335" t="s">
        <v>1960</v>
      </c>
      <c r="M13" s="336" t="s">
        <v>1961</v>
      </c>
      <c r="N13" s="336" t="str">
        <f>CONCATENATE(L4," ",M4)</f>
        <v>forevision excel training</v>
      </c>
    </row>
    <row r="14" spans="1:14" x14ac:dyDescent="0.3">
      <c r="L14" s="335" t="s">
        <v>1962</v>
      </c>
      <c r="M14" s="336" t="s">
        <v>1963</v>
      </c>
      <c r="N14" s="336">
        <f>LEN(M4)</f>
        <v>14</v>
      </c>
    </row>
    <row r="16" spans="1:14" x14ac:dyDescent="0.3">
      <c r="B16" s="334" t="s">
        <v>1979</v>
      </c>
    </row>
    <row r="17" spans="2:3" x14ac:dyDescent="0.3">
      <c r="B17" s="304" t="s">
        <v>1973</v>
      </c>
      <c r="C17" s="305">
        <v>42736</v>
      </c>
    </row>
    <row r="18" spans="2:3" x14ac:dyDescent="0.3">
      <c r="B18" s="304" t="s">
        <v>1974</v>
      </c>
      <c r="C18" s="306">
        <v>12</v>
      </c>
    </row>
    <row r="19" spans="2:3" x14ac:dyDescent="0.3">
      <c r="B19" s="304" t="s">
        <v>1975</v>
      </c>
      <c r="C19" s="307">
        <f>EDATE(C17-1,C18)</f>
        <v>43100</v>
      </c>
    </row>
    <row r="20" spans="2:3" x14ac:dyDescent="0.3">
      <c r="B20" s="102" t="s">
        <v>1976</v>
      </c>
      <c r="C20" s="308">
        <f>EDATE(C17,C18)</f>
        <v>43101</v>
      </c>
    </row>
    <row r="21" spans="2:3" x14ac:dyDescent="0.3">
      <c r="B21" s="304" t="s">
        <v>1977</v>
      </c>
      <c r="C21" s="308">
        <f>EOMONTH(C17,1)</f>
        <v>42794</v>
      </c>
    </row>
  </sheetData>
  <mergeCells count="1">
    <mergeCell ref="A1:G2"/>
  </mergeCells>
  <dataValidations count="1">
    <dataValidation operator="greaterThanOrEqual" allowBlank="1" error="The value entered by you is less than 18 months" prompt="Kindly Enter the Construction period in months, greater than 18 months" sqref="C18"/>
  </dataValidations>
  <pageMargins left="0.7" right="0.7" top="0.75" bottom="0.75" header="0.3" footer="0.3"/>
  <pageSetup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9" tint="0.59999389629810485"/>
  </sheetPr>
  <dimension ref="A1:AR41"/>
  <sheetViews>
    <sheetView showGridLines="0" topLeftCell="A5" zoomScale="82" zoomScaleNormal="82" workbookViewId="0">
      <selection activeCell="D39" sqref="D39"/>
    </sheetView>
  </sheetViews>
  <sheetFormatPr defaultColWidth="9.109375" defaultRowHeight="13.8" x14ac:dyDescent="0.3"/>
  <cols>
    <col min="1" max="1" width="10.6640625" style="14" bestFit="1" customWidth="1"/>
    <col min="2" max="2" width="13.88671875" style="14" customWidth="1"/>
    <col min="3" max="3" width="11.5546875" style="14" customWidth="1"/>
    <col min="4" max="4" width="10.109375" style="14" bestFit="1" customWidth="1"/>
    <col min="5" max="5" width="12.88671875" style="14" customWidth="1"/>
    <col min="6" max="23" width="10.109375" style="14" bestFit="1" customWidth="1"/>
    <col min="24" max="30" width="10.109375" style="14" customWidth="1"/>
    <col min="31" max="44" width="10.109375" style="14" bestFit="1" customWidth="1"/>
    <col min="45" max="16384" width="9.109375" style="14"/>
  </cols>
  <sheetData>
    <row r="1" spans="1:10" ht="15" customHeight="1" x14ac:dyDescent="0.3">
      <c r="A1" s="395"/>
      <c r="B1" s="395"/>
      <c r="C1" s="395"/>
      <c r="D1" s="395"/>
      <c r="E1" s="395"/>
      <c r="F1" s="395"/>
      <c r="G1" s="395"/>
      <c r="H1" s="395"/>
      <c r="I1" s="395"/>
      <c r="J1" s="395"/>
    </row>
    <row r="2" spans="1:10" ht="15" customHeight="1" x14ac:dyDescent="0.3">
      <c r="A2" s="396"/>
      <c r="B2" s="396"/>
      <c r="C2" s="396"/>
      <c r="D2" s="396"/>
      <c r="E2" s="396"/>
      <c r="F2" s="396"/>
      <c r="G2" s="396"/>
      <c r="H2" s="396"/>
      <c r="I2" s="396"/>
      <c r="J2" s="396"/>
    </row>
    <row r="3" spans="1:10" ht="13.5" customHeight="1" x14ac:dyDescent="0.3">
      <c r="A3" s="389"/>
      <c r="B3" s="389"/>
      <c r="C3" s="389"/>
      <c r="D3" s="389"/>
      <c r="E3" s="389"/>
      <c r="F3" s="389"/>
      <c r="G3" s="389"/>
      <c r="H3" s="389"/>
    </row>
    <row r="4" spans="1:10" ht="13.5" customHeight="1" x14ac:dyDescent="0.3">
      <c r="A4" s="419" t="s">
        <v>1978</v>
      </c>
      <c r="B4" s="419"/>
      <c r="C4" s="419"/>
      <c r="D4" s="41"/>
      <c r="E4" s="41"/>
      <c r="F4" s="41"/>
      <c r="G4" s="41"/>
      <c r="H4" s="41"/>
      <c r="I4" s="41"/>
      <c r="J4" s="41"/>
    </row>
    <row r="5" spans="1:10" x14ac:dyDescent="0.3">
      <c r="A5" s="24" t="s">
        <v>489</v>
      </c>
      <c r="B5" s="144" t="s">
        <v>2049</v>
      </c>
      <c r="C5" s="144" t="s">
        <v>2050</v>
      </c>
      <c r="D5" s="41"/>
      <c r="E5" s="41"/>
      <c r="F5" s="41"/>
      <c r="G5" s="41"/>
      <c r="H5" s="41"/>
      <c r="I5" s="41"/>
      <c r="J5" s="41"/>
    </row>
    <row r="6" spans="1:10" x14ac:dyDescent="0.3">
      <c r="A6" s="125">
        <v>42370</v>
      </c>
      <c r="B6" s="3">
        <f>VLOOKUP(A6,'Lookup Data'!$A$5:$H$255,5,FALSE)</f>
        <v>1098.45</v>
      </c>
      <c r="C6" s="3">
        <f>VLOOKUP(A6,bank2,13,FALSE)</f>
        <v>684.35</v>
      </c>
      <c r="D6" s="41"/>
      <c r="E6" s="41"/>
      <c r="F6" s="41"/>
      <c r="G6" s="41"/>
      <c r="H6" s="41"/>
      <c r="I6" s="41"/>
      <c r="J6" s="41"/>
    </row>
    <row r="7" spans="1:10" x14ac:dyDescent="0.3">
      <c r="A7" s="125">
        <v>42405</v>
      </c>
      <c r="B7" s="3">
        <f>VLOOKUP(A7,'Lookup Data'!$A$5:$H$255,5,FALSE)</f>
        <v>1073.3</v>
      </c>
      <c r="C7" s="3">
        <f>VLOOKUP(A7,bank2,13,FALSE)</f>
        <v>643.4</v>
      </c>
      <c r="D7" s="41"/>
      <c r="E7" s="41"/>
      <c r="F7" s="41"/>
      <c r="G7" s="41"/>
      <c r="H7" s="41"/>
      <c r="I7" s="41"/>
      <c r="J7" s="41"/>
    </row>
    <row r="8" spans="1:10" x14ac:dyDescent="0.3">
      <c r="A8" s="125">
        <v>42434</v>
      </c>
      <c r="B8" s="3">
        <f>VLOOKUP(A8,'Lookup Data'!$A$5:$H$255,5,FALSE)</f>
        <v>1021.65</v>
      </c>
      <c r="C8" s="3">
        <f>VLOOKUP(A8,bank2,13,FALSE)</f>
        <v>632.5</v>
      </c>
      <c r="D8" s="41"/>
      <c r="E8" s="41"/>
      <c r="F8" s="41"/>
      <c r="G8" s="41"/>
      <c r="H8" s="41"/>
      <c r="I8" s="41"/>
      <c r="J8" s="41"/>
    </row>
    <row r="9" spans="1:10" x14ac:dyDescent="0.3">
      <c r="A9" s="125">
        <v>42465</v>
      </c>
      <c r="B9" s="3">
        <f>VLOOKUP(A9,'Lookup Data'!$A$5:$H$255,5,FALSE)</f>
        <v>945.45</v>
      </c>
      <c r="C9" s="3">
        <f>VLOOKUP(A9,bank2,13,FALSE)</f>
        <v>621.20000000000005</v>
      </c>
      <c r="D9" s="41"/>
      <c r="E9" s="41"/>
      <c r="F9" s="41"/>
      <c r="G9" s="41"/>
      <c r="H9" s="41"/>
      <c r="I9" s="41"/>
      <c r="J9" s="41"/>
    </row>
    <row r="10" spans="1:10" x14ac:dyDescent="0.3">
      <c r="A10" s="125">
        <v>42495</v>
      </c>
      <c r="B10" s="3" t="e">
        <f>VLOOKUP(A10,'Lookup Data'!$A$5:$H$255,5,FALSE)</f>
        <v>#N/A</v>
      </c>
      <c r="C10" s="3" t="e">
        <f>VLOOKUP(A10,bank2,13,FALSE)</f>
        <v>#N/A</v>
      </c>
      <c r="D10" s="41"/>
      <c r="E10" s="41"/>
      <c r="F10" s="41"/>
      <c r="G10" s="41"/>
      <c r="H10" s="41"/>
      <c r="I10" s="41"/>
      <c r="J10" s="41"/>
    </row>
    <row r="11" spans="1:10" x14ac:dyDescent="0.3">
      <c r="A11" s="125">
        <v>42526</v>
      </c>
      <c r="B11" s="3">
        <f>VLOOKUP(A11,'Lookup Data'!$A$5:$H$255,5,FALSE)</f>
        <v>952.85</v>
      </c>
      <c r="C11" s="3">
        <f>VLOOKUP(A11,bank2,13,FALSE)</f>
        <v>688.05</v>
      </c>
      <c r="D11" s="41"/>
      <c r="E11" s="41"/>
      <c r="F11" s="41"/>
      <c r="G11" s="41"/>
      <c r="H11" s="41"/>
      <c r="I11" s="41"/>
      <c r="J11" s="41"/>
    </row>
    <row r="12" spans="1:10" x14ac:dyDescent="0.3">
      <c r="A12" s="125">
        <v>42556</v>
      </c>
      <c r="B12" s="3">
        <f>VLOOKUP(A12,'Lookup Data'!$A$5:$H$255,5,FALSE)</f>
        <v>1049.6500000000001</v>
      </c>
      <c r="C12" s="3">
        <f>VLOOKUP(A12,bank2,13,FALSE)</f>
        <v>665.45</v>
      </c>
      <c r="D12" s="41"/>
      <c r="E12" s="41"/>
      <c r="F12" s="41"/>
      <c r="G12" s="41"/>
      <c r="H12" s="41"/>
      <c r="I12" s="41"/>
      <c r="J12" s="41"/>
    </row>
    <row r="13" spans="1:10" x14ac:dyDescent="0.3">
      <c r="A13" s="125">
        <v>42587</v>
      </c>
      <c r="B13" s="3">
        <f>VLOOKUP(A13,'Lookup Data'!$A$5:$H$255,5,FALSE)</f>
        <v>1204</v>
      </c>
      <c r="C13" s="3">
        <f>VLOOKUP(A13,bank2,13,FALSE)</f>
        <v>632.45000000000005</v>
      </c>
      <c r="D13" s="18"/>
      <c r="E13" s="170"/>
    </row>
    <row r="14" spans="1:10" x14ac:dyDescent="0.3">
      <c r="A14" s="125">
        <v>42618</v>
      </c>
      <c r="B14" s="3">
        <f>VLOOKUP(A14,'Lookup Data'!$A$5:$H$255,5,FALSE)</f>
        <v>1177.45</v>
      </c>
      <c r="C14" s="3">
        <f>VLOOKUP(A14,bank2,13,FALSE)</f>
        <v>608.75</v>
      </c>
      <c r="D14" s="18"/>
      <c r="E14" s="170"/>
    </row>
    <row r="15" spans="1:10" x14ac:dyDescent="0.3">
      <c r="A15" s="125">
        <v>42648</v>
      </c>
      <c r="B15" s="3" t="e">
        <f>VLOOKUP(A15,'Lookup Data'!$A$5:$H$255,5,FALSE)</f>
        <v>#N/A</v>
      </c>
      <c r="C15" s="3" t="e">
        <f>VLOOKUP(A15,bank2,13,FALSE)</f>
        <v>#N/A</v>
      </c>
      <c r="D15" s="18"/>
      <c r="E15" s="170"/>
    </row>
    <row r="16" spans="1:10" x14ac:dyDescent="0.3">
      <c r="A16" s="125">
        <v>42679</v>
      </c>
      <c r="B16" s="3">
        <f>VLOOKUP(A16,'Lookup Data'!$A$5:$H$255,5,FALSE)</f>
        <v>1091.6500000000001</v>
      </c>
      <c r="C16" s="3">
        <f>VLOOKUP(A16,bank2,13,FALSE)</f>
        <v>676.4</v>
      </c>
      <c r="D16" s="18"/>
      <c r="E16" s="192"/>
    </row>
    <row r="17" spans="1:44" x14ac:dyDescent="0.3">
      <c r="A17" s="125">
        <v>42709</v>
      </c>
      <c r="B17" s="3">
        <f>VLOOKUP(A17,'Lookup Data'!$A$5:$H$255,5,FALSE)</f>
        <v>1163.8499999999999</v>
      </c>
      <c r="C17" s="3">
        <f>VLOOKUP(A17,bank2,13,FALSE)</f>
        <v>687.75</v>
      </c>
      <c r="D17" s="18"/>
      <c r="E17" s="170"/>
    </row>
    <row r="18" spans="1:44" x14ac:dyDescent="0.3">
      <c r="A18" s="125">
        <v>42370</v>
      </c>
      <c r="B18" s="3">
        <f>VLOOKUP(A18,'Lookup Data'!$A$5:$H$255,5,FALSE)</f>
        <v>1098.45</v>
      </c>
      <c r="C18" s="3">
        <f>VLOOKUP(A18,bank2,13,FALSE)</f>
        <v>684.35</v>
      </c>
      <c r="D18" s="18"/>
      <c r="E18" s="18"/>
    </row>
    <row r="19" spans="1:44" x14ac:dyDescent="0.3">
      <c r="A19" s="170"/>
      <c r="B19" s="388"/>
      <c r="C19" s="388"/>
      <c r="D19" s="18"/>
      <c r="E19" s="18"/>
    </row>
    <row r="20" spans="1:44" x14ac:dyDescent="0.3">
      <c r="A20" s="170"/>
      <c r="B20" s="388"/>
      <c r="C20" s="388"/>
      <c r="D20" s="18"/>
      <c r="E20" s="18"/>
    </row>
    <row r="21" spans="1:44" x14ac:dyDescent="0.3">
      <c r="A21" s="170"/>
      <c r="B21" s="388"/>
      <c r="C21" s="388"/>
      <c r="D21" s="18"/>
      <c r="E21" s="18"/>
    </row>
    <row r="22" spans="1:44" s="88" customFormat="1" x14ac:dyDescent="0.3">
      <c r="A22" s="174"/>
      <c r="B22" s="171"/>
      <c r="C22" s="171"/>
      <c r="D22" s="171"/>
      <c r="E22" s="172"/>
    </row>
    <row r="23" spans="1:44" x14ac:dyDescent="0.3">
      <c r="A23" s="170"/>
      <c r="B23" s="18"/>
      <c r="C23" s="18"/>
      <c r="D23" s="18"/>
      <c r="E23" s="173"/>
    </row>
    <row r="24" spans="1:44" x14ac:dyDescent="0.3">
      <c r="A24" s="170"/>
      <c r="B24" s="18"/>
      <c r="C24" s="18"/>
      <c r="D24" s="18"/>
      <c r="E24" s="173"/>
    </row>
    <row r="25" spans="1:44" x14ac:dyDescent="0.3">
      <c r="A25" s="170"/>
      <c r="B25" s="18"/>
      <c r="C25" s="18"/>
      <c r="D25" s="18"/>
      <c r="E25" s="18"/>
    </row>
    <row r="26" spans="1:44" s="36" customFormat="1" x14ac:dyDescent="0.3">
      <c r="A26" s="89" t="s">
        <v>489</v>
      </c>
      <c r="B26" s="126">
        <v>42675</v>
      </c>
      <c r="C26" s="126">
        <v>42677</v>
      </c>
      <c r="D26" s="126">
        <v>42679</v>
      </c>
      <c r="E26" s="126">
        <v>42680</v>
      </c>
      <c r="F26" s="126">
        <v>42681</v>
      </c>
      <c r="G26" s="126">
        <v>42682</v>
      </c>
      <c r="H26" s="126">
        <v>42685</v>
      </c>
      <c r="I26" s="126">
        <v>42686</v>
      </c>
      <c r="J26" s="126">
        <v>42687</v>
      </c>
      <c r="K26" s="126">
        <v>42688</v>
      </c>
      <c r="L26" s="126">
        <v>42692</v>
      </c>
      <c r="M26" s="126">
        <v>42693</v>
      </c>
      <c r="N26" s="126">
        <v>42694</v>
      </c>
      <c r="O26" s="126">
        <v>42695</v>
      </c>
      <c r="P26" s="126">
        <v>42696</v>
      </c>
      <c r="Q26" s="126">
        <v>42699</v>
      </c>
      <c r="R26" s="126">
        <v>42700</v>
      </c>
      <c r="S26" s="126">
        <v>42701</v>
      </c>
      <c r="T26" s="126">
        <v>42702</v>
      </c>
      <c r="U26" s="126">
        <v>42703</v>
      </c>
      <c r="V26" s="126">
        <v>42706</v>
      </c>
      <c r="W26" s="126">
        <v>42707</v>
      </c>
      <c r="X26" s="126">
        <v>42708</v>
      </c>
      <c r="Y26" s="126">
        <v>42709</v>
      </c>
      <c r="Z26" s="126">
        <v>42710</v>
      </c>
      <c r="AA26" s="126">
        <v>42713</v>
      </c>
      <c r="AB26" s="126">
        <v>42714</v>
      </c>
      <c r="AC26" s="126">
        <v>42715</v>
      </c>
      <c r="AD26" s="126">
        <v>42716</v>
      </c>
      <c r="AE26" s="126">
        <v>42717</v>
      </c>
      <c r="AF26" s="126">
        <v>42720</v>
      </c>
      <c r="AG26" s="126">
        <v>42721</v>
      </c>
      <c r="AH26" s="126">
        <v>42722</v>
      </c>
      <c r="AI26" s="126">
        <v>42723</v>
      </c>
      <c r="AJ26" s="126">
        <v>42724</v>
      </c>
      <c r="AK26" s="126">
        <v>42727</v>
      </c>
      <c r="AL26" s="126">
        <v>42728</v>
      </c>
      <c r="AM26" s="126">
        <v>42730</v>
      </c>
      <c r="AN26" s="126">
        <v>42731</v>
      </c>
      <c r="AO26" s="126">
        <v>42734</v>
      </c>
      <c r="AP26" s="126">
        <v>42735</v>
      </c>
      <c r="AQ26" s="14"/>
      <c r="AR26" s="14"/>
    </row>
    <row r="27" spans="1:44" x14ac:dyDescent="0.3">
      <c r="A27" s="68" t="s">
        <v>506</v>
      </c>
      <c r="B27" s="48">
        <v>1088.4000000000001</v>
      </c>
      <c r="C27" s="48">
        <v>1099.5</v>
      </c>
      <c r="D27" s="48">
        <v>1078.9000000000001</v>
      </c>
      <c r="E27" s="48">
        <v>1114.4000000000001</v>
      </c>
      <c r="F27" s="48">
        <v>1139.7</v>
      </c>
      <c r="G27" s="48">
        <v>1125</v>
      </c>
      <c r="H27" s="48">
        <v>1125.8</v>
      </c>
      <c r="I27" s="48">
        <v>1125</v>
      </c>
      <c r="J27" s="48">
        <v>1145</v>
      </c>
      <c r="K27" s="48">
        <v>1135</v>
      </c>
      <c r="L27" s="48">
        <v>1126.55</v>
      </c>
      <c r="M27" s="48">
        <v>1130.1500000000001</v>
      </c>
      <c r="N27" s="48">
        <v>1150</v>
      </c>
      <c r="O27" s="48">
        <v>1153.25</v>
      </c>
      <c r="P27" s="48">
        <v>1175</v>
      </c>
      <c r="Q27" s="48">
        <v>1168.7</v>
      </c>
      <c r="R27" s="48">
        <v>1185.8</v>
      </c>
      <c r="S27" s="48">
        <v>1195</v>
      </c>
      <c r="T27" s="48">
        <v>1208.7</v>
      </c>
      <c r="U27" s="48">
        <v>1205</v>
      </c>
      <c r="V27" s="48">
        <v>1195</v>
      </c>
      <c r="W27" s="48">
        <v>1172.8</v>
      </c>
      <c r="X27" s="48">
        <v>1167</v>
      </c>
      <c r="Y27" s="48">
        <v>1178.0999999999999</v>
      </c>
      <c r="Z27" s="48">
        <v>1178</v>
      </c>
      <c r="AA27" s="48">
        <v>1177.7</v>
      </c>
      <c r="AB27" s="48">
        <v>1178</v>
      </c>
      <c r="AC27" s="48">
        <v>1168.9000000000001</v>
      </c>
      <c r="AD27" s="48">
        <v>1179</v>
      </c>
      <c r="AE27" s="48">
        <v>1200</v>
      </c>
      <c r="AF27" s="48">
        <v>1184.8</v>
      </c>
      <c r="AG27" s="48">
        <v>1160</v>
      </c>
      <c r="AH27" s="48">
        <v>1181</v>
      </c>
      <c r="AI27" s="48">
        <v>1185</v>
      </c>
      <c r="AJ27" s="48">
        <v>1178</v>
      </c>
      <c r="AK27" s="48">
        <v>1179</v>
      </c>
      <c r="AL27" s="48">
        <v>1185.2</v>
      </c>
      <c r="AM27" s="48">
        <v>1168</v>
      </c>
      <c r="AN27" s="48">
        <v>1177.05</v>
      </c>
      <c r="AO27" s="48">
        <v>1170</v>
      </c>
      <c r="AP27" s="48">
        <v>1147</v>
      </c>
    </row>
    <row r="28" spans="1:44" x14ac:dyDescent="0.3">
      <c r="A28" s="68" t="s">
        <v>507</v>
      </c>
      <c r="B28" s="48">
        <v>1088.4000000000001</v>
      </c>
      <c r="C28" s="48">
        <v>1101.45</v>
      </c>
      <c r="D28" s="48">
        <v>1098.2</v>
      </c>
      <c r="E28" s="48">
        <v>1114.4000000000001</v>
      </c>
      <c r="F28" s="48">
        <v>1139.7</v>
      </c>
      <c r="G28" s="48">
        <v>1133.95</v>
      </c>
      <c r="H28" s="48">
        <v>1130</v>
      </c>
      <c r="I28" s="48">
        <v>1131</v>
      </c>
      <c r="J28" s="48">
        <v>1150</v>
      </c>
      <c r="K28" s="48">
        <v>1146.4000000000001</v>
      </c>
      <c r="L28" s="48">
        <v>1134</v>
      </c>
      <c r="M28" s="48">
        <v>1134.6500000000001</v>
      </c>
      <c r="N28" s="48">
        <v>1150</v>
      </c>
      <c r="O28" s="48">
        <v>1166.75</v>
      </c>
      <c r="P28" s="48">
        <v>1175</v>
      </c>
      <c r="Q28" s="48">
        <v>1178.5999999999999</v>
      </c>
      <c r="R28" s="48">
        <v>1202.25</v>
      </c>
      <c r="S28" s="48">
        <v>1203.1500000000001</v>
      </c>
      <c r="T28" s="48">
        <v>1231</v>
      </c>
      <c r="U28" s="48">
        <v>1222</v>
      </c>
      <c r="V28" s="48">
        <v>1228</v>
      </c>
      <c r="W28" s="48">
        <v>1194.9000000000001</v>
      </c>
      <c r="X28" s="48">
        <v>1180.6500000000001</v>
      </c>
      <c r="Y28" s="48">
        <v>1186.55</v>
      </c>
      <c r="Z28" s="48">
        <v>1190.9000000000001</v>
      </c>
      <c r="AA28" s="48">
        <v>1194.5</v>
      </c>
      <c r="AB28" s="48">
        <v>1181</v>
      </c>
      <c r="AC28" s="48">
        <v>1185</v>
      </c>
      <c r="AD28" s="48">
        <v>1186.5999999999999</v>
      </c>
      <c r="AE28" s="48">
        <v>1200.05</v>
      </c>
      <c r="AF28" s="48">
        <v>1209.7</v>
      </c>
      <c r="AG28" s="48">
        <v>1191.95</v>
      </c>
      <c r="AH28" s="48">
        <v>1184</v>
      </c>
      <c r="AI28" s="48">
        <v>1187.8</v>
      </c>
      <c r="AJ28" s="48">
        <v>1188</v>
      </c>
      <c r="AK28" s="48">
        <v>1182.1500000000001</v>
      </c>
      <c r="AL28" s="48">
        <v>1188</v>
      </c>
      <c r="AM28" s="48">
        <v>1184.75</v>
      </c>
      <c r="AN28" s="48">
        <v>1178.5999999999999</v>
      </c>
      <c r="AO28" s="48">
        <v>1176</v>
      </c>
      <c r="AP28" s="48">
        <v>1162</v>
      </c>
    </row>
    <row r="29" spans="1:44" x14ac:dyDescent="0.3">
      <c r="A29" s="68" t="s">
        <v>508</v>
      </c>
      <c r="B29" s="48">
        <v>1054.05</v>
      </c>
      <c r="C29" s="48">
        <v>1080.6500000000001</v>
      </c>
      <c r="D29" s="48">
        <v>1075</v>
      </c>
      <c r="E29" s="48">
        <v>1075.0999999999999</v>
      </c>
      <c r="F29" s="48">
        <v>1118.1500000000001</v>
      </c>
      <c r="G29" s="48">
        <v>1115</v>
      </c>
      <c r="H29" s="48">
        <v>1120</v>
      </c>
      <c r="I29" s="48">
        <v>1113.0999999999999</v>
      </c>
      <c r="J29" s="48">
        <v>1120</v>
      </c>
      <c r="K29" s="48">
        <v>1130.75</v>
      </c>
      <c r="L29" s="48">
        <v>1115.0999999999999</v>
      </c>
      <c r="M29" s="48">
        <v>1117.4000000000001</v>
      </c>
      <c r="N29" s="48">
        <v>1125.0999999999999</v>
      </c>
      <c r="O29" s="48">
        <v>1136.55</v>
      </c>
      <c r="P29" s="48">
        <v>1150.5999999999999</v>
      </c>
      <c r="Q29" s="48">
        <v>1162.0999999999999</v>
      </c>
      <c r="R29" s="48">
        <v>1177.3</v>
      </c>
      <c r="S29" s="48">
        <v>1167.55</v>
      </c>
      <c r="T29" s="48">
        <v>1186.9000000000001</v>
      </c>
      <c r="U29" s="48">
        <v>1204</v>
      </c>
      <c r="V29" s="48">
        <v>1181.75</v>
      </c>
      <c r="W29" s="48">
        <v>1172.8</v>
      </c>
      <c r="X29" s="48">
        <v>1164.25</v>
      </c>
      <c r="Y29" s="48">
        <v>1159.4000000000001</v>
      </c>
      <c r="Z29" s="48">
        <v>1161.45</v>
      </c>
      <c r="AA29" s="48">
        <v>1164</v>
      </c>
      <c r="AB29" s="48">
        <v>1165.0999999999999</v>
      </c>
      <c r="AC29" s="48">
        <v>1166</v>
      </c>
      <c r="AD29" s="48">
        <v>1158.8</v>
      </c>
      <c r="AE29" s="48">
        <v>1175.2</v>
      </c>
      <c r="AF29" s="48">
        <v>1174.95</v>
      </c>
      <c r="AG29" s="48">
        <v>1160</v>
      </c>
      <c r="AH29" s="48">
        <v>1161.0999999999999</v>
      </c>
      <c r="AI29" s="48">
        <v>1161.5</v>
      </c>
      <c r="AJ29" s="48">
        <v>1173.55</v>
      </c>
      <c r="AK29" s="48">
        <v>1170.0999999999999</v>
      </c>
      <c r="AL29" s="48">
        <v>1177.0999999999999</v>
      </c>
      <c r="AM29" s="48">
        <v>1164.45</v>
      </c>
      <c r="AN29" s="48">
        <v>1165.0999999999999</v>
      </c>
      <c r="AO29" s="48">
        <v>1165.5</v>
      </c>
      <c r="AP29" s="48">
        <v>1143.05</v>
      </c>
    </row>
    <row r="30" spans="1:44" x14ac:dyDescent="0.3">
      <c r="A30" s="68" t="s">
        <v>509</v>
      </c>
      <c r="B30" s="48">
        <v>1063.5</v>
      </c>
      <c r="C30" s="48">
        <v>1093.8</v>
      </c>
      <c r="D30" s="48">
        <v>1091.6500000000001</v>
      </c>
      <c r="E30" s="48">
        <v>1078.45</v>
      </c>
      <c r="F30" s="48">
        <v>1120.6500000000001</v>
      </c>
      <c r="G30" s="48">
        <v>1131.3</v>
      </c>
      <c r="H30" s="48">
        <v>1121.7</v>
      </c>
      <c r="I30" s="48">
        <v>1123.45</v>
      </c>
      <c r="J30" s="48">
        <v>1123.8499999999999</v>
      </c>
      <c r="K30" s="48">
        <v>1142.55</v>
      </c>
      <c r="L30" s="48">
        <v>1129.0999999999999</v>
      </c>
      <c r="M30" s="48">
        <v>1122.55</v>
      </c>
      <c r="N30" s="48">
        <v>1130.0999999999999</v>
      </c>
      <c r="O30" s="48">
        <v>1145.0999999999999</v>
      </c>
      <c r="P30" s="48">
        <v>1154.8499999999999</v>
      </c>
      <c r="Q30" s="48">
        <v>1167.5</v>
      </c>
      <c r="R30" s="48">
        <v>1182.05</v>
      </c>
      <c r="S30" s="48">
        <v>1171</v>
      </c>
      <c r="T30" s="48">
        <v>1190.8499999999999</v>
      </c>
      <c r="U30" s="48">
        <v>1214.25</v>
      </c>
      <c r="V30" s="48">
        <v>1200.9000000000001</v>
      </c>
      <c r="W30" s="48">
        <v>1190.5999999999999</v>
      </c>
      <c r="X30" s="48">
        <v>1172.75</v>
      </c>
      <c r="Y30" s="48">
        <v>1163.8499999999999</v>
      </c>
      <c r="Z30" s="48">
        <v>1180.5</v>
      </c>
      <c r="AA30" s="48">
        <v>1170.5999999999999</v>
      </c>
      <c r="AB30" s="48">
        <v>1176.5</v>
      </c>
      <c r="AC30" s="48">
        <v>1175.2</v>
      </c>
      <c r="AD30" s="48">
        <v>1162.6500000000001</v>
      </c>
      <c r="AE30" s="48">
        <v>1179.05</v>
      </c>
      <c r="AF30" s="48">
        <v>1202.8499999999999</v>
      </c>
      <c r="AG30" s="48">
        <v>1184.7</v>
      </c>
      <c r="AH30" s="48">
        <v>1165.3</v>
      </c>
      <c r="AI30" s="48">
        <v>1179.1500000000001</v>
      </c>
      <c r="AJ30" s="48">
        <v>1179.9000000000001</v>
      </c>
      <c r="AK30" s="48">
        <v>1179.3</v>
      </c>
      <c r="AL30" s="48">
        <v>1181.5999999999999</v>
      </c>
      <c r="AM30" s="48">
        <v>1182.2</v>
      </c>
      <c r="AN30" s="48">
        <v>1172</v>
      </c>
      <c r="AO30" s="48">
        <v>1172.95</v>
      </c>
      <c r="AP30" s="48">
        <v>1159.1500000000001</v>
      </c>
    </row>
    <row r="31" spans="1:44" x14ac:dyDescent="0.3">
      <c r="A31" s="68" t="s">
        <v>510</v>
      </c>
      <c r="B31" s="48">
        <v>187084</v>
      </c>
      <c r="C31" s="48">
        <v>199365</v>
      </c>
      <c r="D31" s="48">
        <v>219066</v>
      </c>
      <c r="E31" s="48">
        <v>335633</v>
      </c>
      <c r="F31" s="48">
        <v>237674</v>
      </c>
      <c r="G31" s="48">
        <v>169945</v>
      </c>
      <c r="H31" s="48">
        <v>137171</v>
      </c>
      <c r="I31" s="48">
        <v>136738</v>
      </c>
      <c r="J31" s="48">
        <v>162286</v>
      </c>
      <c r="K31" s="48">
        <v>187399</v>
      </c>
      <c r="L31" s="48">
        <v>246115</v>
      </c>
      <c r="M31" s="48">
        <v>346825</v>
      </c>
      <c r="N31" s="48">
        <v>232142</v>
      </c>
      <c r="O31" s="48">
        <v>309297</v>
      </c>
      <c r="P31" s="48">
        <v>207671</v>
      </c>
      <c r="Q31" s="48">
        <v>131147</v>
      </c>
      <c r="R31" s="48">
        <v>355553</v>
      </c>
      <c r="S31" s="48">
        <v>306144</v>
      </c>
      <c r="T31" s="48">
        <v>842030</v>
      </c>
      <c r="U31" s="48">
        <v>227548</v>
      </c>
      <c r="V31" s="48">
        <v>633634</v>
      </c>
      <c r="W31" s="48">
        <v>192048</v>
      </c>
      <c r="X31" s="48">
        <v>121309</v>
      </c>
      <c r="Y31" s="48">
        <v>184778</v>
      </c>
      <c r="Z31" s="48">
        <v>200258</v>
      </c>
      <c r="AA31" s="48">
        <v>233739</v>
      </c>
      <c r="AB31" s="48">
        <v>96369</v>
      </c>
      <c r="AC31" s="48">
        <v>382025</v>
      </c>
      <c r="AD31" s="48">
        <v>159500</v>
      </c>
      <c r="AE31" s="48">
        <v>181506</v>
      </c>
      <c r="AF31" s="48">
        <v>381474</v>
      </c>
      <c r="AG31" s="48">
        <v>416828</v>
      </c>
      <c r="AH31" s="48">
        <v>123740</v>
      </c>
      <c r="AI31" s="48">
        <v>160834</v>
      </c>
      <c r="AJ31" s="48">
        <v>743030</v>
      </c>
      <c r="AK31" s="48">
        <v>104908</v>
      </c>
      <c r="AL31" s="48">
        <v>145610</v>
      </c>
      <c r="AM31" s="48">
        <v>162667</v>
      </c>
      <c r="AN31" s="48">
        <v>106377</v>
      </c>
      <c r="AO31" s="48">
        <v>177510</v>
      </c>
      <c r="AP31" s="48">
        <v>155653</v>
      </c>
    </row>
    <row r="32" spans="1:44" x14ac:dyDescent="0.3">
      <c r="A32" s="173"/>
      <c r="B32" s="18"/>
      <c r="C32" s="18"/>
      <c r="D32" s="18"/>
      <c r="E32" s="18"/>
      <c r="F32" s="18"/>
    </row>
    <row r="33" spans="1:6" x14ac:dyDescent="0.3">
      <c r="A33" s="125">
        <v>42680</v>
      </c>
      <c r="B33" s="3">
        <f>HLOOKUP(A33,bank3,5,FALSE)</f>
        <v>1078.45</v>
      </c>
      <c r="C33" s="18"/>
      <c r="D33" s="18"/>
      <c r="E33" s="18"/>
      <c r="F33" s="18"/>
    </row>
    <row r="34" spans="1:6" x14ac:dyDescent="0.3">
      <c r="A34" s="125">
        <v>42699</v>
      </c>
      <c r="B34" s="3">
        <f>HLOOKUP(A34,bank3,5,FALSE)</f>
        <v>1167.5</v>
      </c>
      <c r="C34" s="18"/>
      <c r="D34" s="18"/>
      <c r="E34" s="18"/>
      <c r="F34" s="18"/>
    </row>
    <row r="35" spans="1:6" x14ac:dyDescent="0.3">
      <c r="A35" s="125">
        <v>42709</v>
      </c>
      <c r="B35" s="3">
        <f>HLOOKUP(A35,bank3,5,FALSE)</f>
        <v>1163.8499999999999</v>
      </c>
      <c r="C35" s="18"/>
      <c r="D35" s="18"/>
      <c r="E35" s="18"/>
      <c r="F35" s="18"/>
    </row>
    <row r="36" spans="1:6" x14ac:dyDescent="0.3">
      <c r="A36" s="125">
        <v>42721</v>
      </c>
      <c r="B36" s="3">
        <f>HLOOKUP(A36,bank3,5,FALSE)</f>
        <v>1184.7</v>
      </c>
      <c r="C36" s="18"/>
      <c r="D36" s="18"/>
      <c r="E36" s="18"/>
      <c r="F36" s="18"/>
    </row>
    <row r="37" spans="1:6" x14ac:dyDescent="0.3">
      <c r="A37" s="125">
        <v>42735</v>
      </c>
      <c r="B37" s="3">
        <f>HLOOKUP(A37,bank3,5,FALSE)</f>
        <v>1159.1500000000001</v>
      </c>
      <c r="C37" s="18"/>
      <c r="D37" s="18"/>
      <c r="E37" s="18"/>
      <c r="F37" s="18"/>
    </row>
    <row r="38" spans="1:6" x14ac:dyDescent="0.3">
      <c r="A38" s="18"/>
      <c r="B38" s="18"/>
      <c r="C38" s="18"/>
      <c r="D38" s="18"/>
      <c r="E38" s="18"/>
      <c r="F38" s="18"/>
    </row>
    <row r="39" spans="1:6" s="88" customFormat="1" x14ac:dyDescent="0.3">
      <c r="A39" s="175"/>
      <c r="B39" s="176"/>
      <c r="C39" s="176"/>
      <c r="D39" s="171"/>
      <c r="E39" s="171"/>
      <c r="F39" s="171"/>
    </row>
    <row r="41" spans="1:6" x14ac:dyDescent="0.3">
      <c r="A41" s="37"/>
    </row>
  </sheetData>
  <mergeCells count="2">
    <mergeCell ref="A1:J2"/>
    <mergeCell ref="A4:C4"/>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9" tint="0.59999389629810485"/>
  </sheetPr>
  <dimension ref="A1:X286"/>
  <sheetViews>
    <sheetView showGridLines="0" topLeftCell="H1" zoomScale="130" zoomScaleNormal="130" workbookViewId="0">
      <pane ySplit="6" topLeftCell="A240" activePane="bottomLeft" state="frozen"/>
      <selection activeCell="J6" sqref="C6:J6"/>
      <selection pane="bottomLeft" activeCell="A5" sqref="A5:P255"/>
    </sheetView>
  </sheetViews>
  <sheetFormatPr defaultColWidth="9.109375" defaultRowHeight="13.8" x14ac:dyDescent="0.3"/>
  <cols>
    <col min="1" max="1" width="11" style="127" bestFit="1" customWidth="1"/>
    <col min="2" max="2" width="10.5546875" style="127" bestFit="1" customWidth="1"/>
    <col min="3" max="3" width="10.109375" style="127" bestFit="1" customWidth="1"/>
    <col min="4" max="4" width="9.44140625" style="127" bestFit="1" customWidth="1"/>
    <col min="5" max="5" width="10.6640625" style="127" bestFit="1" customWidth="1"/>
    <col min="6" max="6" width="9.33203125" style="127" bestFit="1" customWidth="1"/>
    <col min="7" max="7" width="10.88671875" style="127" bestFit="1" customWidth="1"/>
    <col min="8" max="8" width="13.109375" style="127" bestFit="1" customWidth="1"/>
    <col min="9" max="9" width="6" style="18" customWidth="1"/>
    <col min="10" max="10" width="10.5546875" style="127" bestFit="1" customWidth="1"/>
    <col min="11" max="11" width="10.109375" style="127" bestFit="1" customWidth="1"/>
    <col min="12" max="12" width="9.44140625" style="127" bestFit="1" customWidth="1"/>
    <col min="13" max="13" width="10.6640625" style="127" bestFit="1" customWidth="1"/>
    <col min="14" max="14" width="9.33203125" style="127" bestFit="1" customWidth="1"/>
    <col min="15" max="15" width="10.88671875" style="127" bestFit="1" customWidth="1"/>
    <col min="16" max="16" width="13.109375" style="127" bestFit="1" customWidth="1"/>
    <col min="17" max="17" width="1.44140625" style="18" customWidth="1"/>
    <col min="18" max="18" width="8.5546875" style="127" bestFit="1" customWidth="1"/>
    <col min="19" max="19" width="8" style="127" bestFit="1" customWidth="1"/>
    <col min="20" max="20" width="7.44140625" style="127" bestFit="1" customWidth="1"/>
    <col min="21" max="21" width="8.44140625" style="127" bestFit="1" customWidth="1"/>
    <col min="22" max="22" width="13.6640625" style="127" bestFit="1" customWidth="1"/>
    <col min="23" max="23" width="15.6640625" style="127" bestFit="1" customWidth="1"/>
    <col min="24" max="16384" width="9.109375" style="18"/>
  </cols>
  <sheetData>
    <row r="1" spans="1:24" x14ac:dyDescent="0.3">
      <c r="A1" s="395"/>
      <c r="B1" s="395"/>
      <c r="C1" s="395"/>
      <c r="D1" s="395"/>
      <c r="E1" s="395"/>
      <c r="F1" s="395"/>
      <c r="G1" s="395"/>
      <c r="H1" s="395"/>
      <c r="I1" s="395"/>
      <c r="J1" s="395"/>
      <c r="K1" s="395"/>
      <c r="L1" s="395"/>
    </row>
    <row r="2" spans="1:24" x14ac:dyDescent="0.3">
      <c r="A2" s="396"/>
      <c r="B2" s="396"/>
      <c r="C2" s="396"/>
      <c r="D2" s="396"/>
      <c r="E2" s="396"/>
      <c r="F2" s="396"/>
      <c r="G2" s="396"/>
      <c r="H2" s="396"/>
      <c r="I2" s="396"/>
      <c r="J2" s="396"/>
      <c r="K2" s="396"/>
      <c r="L2" s="396"/>
    </row>
    <row r="3" spans="1:24" x14ac:dyDescent="0.3">
      <c r="A3" s="177"/>
      <c r="B3" s="177"/>
      <c r="C3" s="177"/>
      <c r="D3" s="177"/>
      <c r="E3" s="177"/>
      <c r="F3" s="177"/>
      <c r="G3" s="177"/>
      <c r="H3" s="177"/>
      <c r="I3" s="177"/>
      <c r="J3" s="177"/>
      <c r="K3" s="177"/>
      <c r="L3" s="177"/>
      <c r="M3" s="177"/>
      <c r="N3" s="177"/>
      <c r="O3" s="177"/>
      <c r="P3" s="177"/>
      <c r="R3" s="177"/>
      <c r="S3" s="177"/>
      <c r="T3" s="177"/>
      <c r="U3" s="177"/>
      <c r="V3" s="177"/>
      <c r="W3" s="177"/>
    </row>
    <row r="4" spans="1:24" x14ac:dyDescent="0.3">
      <c r="A4" s="177"/>
      <c r="B4" s="177"/>
      <c r="C4" s="177"/>
      <c r="D4" s="177"/>
      <c r="E4" s="177"/>
    </row>
    <row r="5" spans="1:24" s="36" customFormat="1" ht="15" customHeight="1" x14ac:dyDescent="0.3">
      <c r="B5" s="420" t="s">
        <v>2049</v>
      </c>
      <c r="C5" s="420"/>
      <c r="D5" s="420"/>
      <c r="E5" s="420"/>
      <c r="F5" s="421"/>
      <c r="G5" s="420"/>
      <c r="H5" s="420"/>
      <c r="J5" s="420" t="s">
        <v>2050</v>
      </c>
      <c r="K5" s="420"/>
      <c r="L5" s="420"/>
      <c r="M5" s="420"/>
      <c r="N5" s="420"/>
      <c r="O5" s="420"/>
      <c r="P5" s="420"/>
      <c r="R5" s="127"/>
      <c r="S5" s="127"/>
      <c r="T5" s="127"/>
      <c r="U5" s="127"/>
      <c r="V5" s="127"/>
      <c r="W5" s="127"/>
      <c r="X5" s="14"/>
    </row>
    <row r="6" spans="1:24" s="36" customFormat="1" x14ac:dyDescent="0.3">
      <c r="A6" s="190" t="s">
        <v>489</v>
      </c>
      <c r="B6" s="157" t="s">
        <v>743</v>
      </c>
      <c r="C6" s="157" t="s">
        <v>744</v>
      </c>
      <c r="D6" s="157" t="s">
        <v>745</v>
      </c>
      <c r="E6" s="157" t="s">
        <v>746</v>
      </c>
      <c r="F6" s="165" t="s">
        <v>2045</v>
      </c>
      <c r="G6" s="128" t="s">
        <v>510</v>
      </c>
      <c r="H6" s="128" t="s">
        <v>511</v>
      </c>
      <c r="I6" s="191" t="s">
        <v>582</v>
      </c>
      <c r="J6" s="377" t="s">
        <v>743</v>
      </c>
      <c r="K6" s="377" t="s">
        <v>744</v>
      </c>
      <c r="L6" s="377" t="s">
        <v>745</v>
      </c>
      <c r="M6" s="377" t="s">
        <v>746</v>
      </c>
      <c r="N6" s="378" t="s">
        <v>2045</v>
      </c>
      <c r="O6" s="128" t="s">
        <v>510</v>
      </c>
      <c r="P6" s="128" t="s">
        <v>511</v>
      </c>
      <c r="R6" s="127"/>
      <c r="S6" s="127"/>
      <c r="T6" s="127"/>
      <c r="U6" s="127"/>
      <c r="V6" s="127"/>
      <c r="W6" s="127"/>
    </row>
    <row r="7" spans="1:24" s="14" customFormat="1" x14ac:dyDescent="0.3">
      <c r="A7" s="125">
        <v>42370</v>
      </c>
      <c r="B7" s="91">
        <v>1100</v>
      </c>
      <c r="C7" s="91">
        <v>1108</v>
      </c>
      <c r="D7" s="91">
        <v>1094.95</v>
      </c>
      <c r="E7" s="91">
        <v>1098.45</v>
      </c>
      <c r="F7" s="166">
        <v>1098.9577677923401</v>
      </c>
      <c r="G7" s="91">
        <v>129522</v>
      </c>
      <c r="H7" s="91">
        <v>1423.3920800000001</v>
      </c>
      <c r="I7" s="39"/>
      <c r="J7" s="91">
        <v>682.95</v>
      </c>
      <c r="K7" s="91">
        <v>685</v>
      </c>
      <c r="L7" s="91">
        <v>679.6</v>
      </c>
      <c r="M7" s="91">
        <v>684.35</v>
      </c>
      <c r="N7" s="91">
        <v>682.69650887416503</v>
      </c>
      <c r="O7" s="91">
        <v>75162</v>
      </c>
      <c r="P7" s="91">
        <v>513.12834999999995</v>
      </c>
      <c r="Q7" s="39"/>
      <c r="R7" s="127"/>
      <c r="S7" s="127"/>
      <c r="T7" s="127"/>
      <c r="U7" s="127"/>
      <c r="V7" s="127"/>
      <c r="W7" s="127"/>
    </row>
    <row r="8" spans="1:24" s="14" customFormat="1" x14ac:dyDescent="0.3">
      <c r="A8" s="125">
        <v>42371</v>
      </c>
      <c r="B8" s="91">
        <v>1109</v>
      </c>
      <c r="C8" s="91">
        <v>1123.4000000000001</v>
      </c>
      <c r="D8" s="91">
        <v>1092.55</v>
      </c>
      <c r="E8" s="91">
        <v>1095.4000000000001</v>
      </c>
      <c r="F8" s="166">
        <v>1101.2655662982299</v>
      </c>
      <c r="G8" s="91">
        <v>128563</v>
      </c>
      <c r="H8" s="91">
        <v>1415.82005</v>
      </c>
      <c r="I8" s="39"/>
      <c r="J8" s="91">
        <v>689</v>
      </c>
      <c r="K8" s="91">
        <v>689</v>
      </c>
      <c r="L8" s="91">
        <v>683</v>
      </c>
      <c r="M8" s="91">
        <v>687.1</v>
      </c>
      <c r="N8" s="91">
        <v>686.53657103626699</v>
      </c>
      <c r="O8" s="91">
        <v>151486</v>
      </c>
      <c r="P8" s="91">
        <v>1040.0067899999999</v>
      </c>
      <c r="Q8" s="39"/>
      <c r="R8" s="127"/>
      <c r="S8" s="127"/>
      <c r="T8" s="127"/>
      <c r="U8" s="127"/>
      <c r="V8" s="127"/>
      <c r="W8" s="127"/>
    </row>
    <row r="9" spans="1:24" s="14" customFormat="1" x14ac:dyDescent="0.3">
      <c r="A9" s="125">
        <v>42372</v>
      </c>
      <c r="B9" s="91">
        <v>1107</v>
      </c>
      <c r="C9" s="91">
        <v>1114</v>
      </c>
      <c r="D9" s="91">
        <v>1000</v>
      </c>
      <c r="E9" s="91">
        <v>1107.9000000000001</v>
      </c>
      <c r="F9" s="166">
        <v>1108.23039238972</v>
      </c>
      <c r="G9" s="91">
        <v>168404</v>
      </c>
      <c r="H9" s="91">
        <v>1866.30431</v>
      </c>
      <c r="I9" s="39"/>
      <c r="J9" s="91">
        <v>690</v>
      </c>
      <c r="K9" s="91">
        <v>690</v>
      </c>
      <c r="L9" s="91">
        <v>680.1</v>
      </c>
      <c r="M9" s="91">
        <v>682</v>
      </c>
      <c r="N9" s="91">
        <v>683.667864845434</v>
      </c>
      <c r="O9" s="91">
        <v>116844</v>
      </c>
      <c r="P9" s="91">
        <v>798.82488000000001</v>
      </c>
      <c r="Q9" s="39"/>
      <c r="R9" s="127"/>
      <c r="S9" s="127"/>
      <c r="T9" s="127"/>
      <c r="U9" s="127"/>
      <c r="V9" s="127"/>
      <c r="W9" s="127"/>
    </row>
    <row r="10" spans="1:24" s="14" customFormat="1" x14ac:dyDescent="0.3">
      <c r="A10" s="125">
        <v>42373</v>
      </c>
      <c r="B10" s="91">
        <v>1098</v>
      </c>
      <c r="C10" s="91">
        <v>1103.5999999999999</v>
      </c>
      <c r="D10" s="91">
        <v>1092.2</v>
      </c>
      <c r="E10" s="91">
        <v>1098.25</v>
      </c>
      <c r="F10" s="166">
        <v>1097.48555245958</v>
      </c>
      <c r="G10" s="91">
        <v>175497</v>
      </c>
      <c r="H10" s="91">
        <v>1926.05422</v>
      </c>
      <c r="I10" s="39"/>
      <c r="J10" s="91">
        <v>681.8</v>
      </c>
      <c r="K10" s="91">
        <v>682.5</v>
      </c>
      <c r="L10" s="91">
        <v>672.55</v>
      </c>
      <c r="M10" s="91">
        <v>679.55</v>
      </c>
      <c r="N10" s="91">
        <v>677.28307579321302</v>
      </c>
      <c r="O10" s="91">
        <v>100761</v>
      </c>
      <c r="P10" s="91">
        <v>682.43719999999996</v>
      </c>
      <c r="Q10" s="39"/>
      <c r="R10" s="127"/>
      <c r="S10" s="127"/>
      <c r="T10" s="127"/>
      <c r="U10" s="127"/>
      <c r="V10" s="127"/>
      <c r="W10" s="127"/>
    </row>
    <row r="11" spans="1:24" s="14" customFormat="1" x14ac:dyDescent="0.3">
      <c r="A11" s="125">
        <v>42370</v>
      </c>
      <c r="B11" s="91">
        <v>1102</v>
      </c>
      <c r="C11" s="91">
        <v>1105.75</v>
      </c>
      <c r="D11" s="91">
        <v>1088.5</v>
      </c>
      <c r="E11" s="91">
        <v>2000</v>
      </c>
      <c r="F11" s="166">
        <v>1098.6783856017</v>
      </c>
      <c r="G11" s="91">
        <v>218137</v>
      </c>
      <c r="H11" s="91">
        <v>2396.6240699999998</v>
      </c>
      <c r="I11" s="39"/>
      <c r="J11" s="91">
        <v>681</v>
      </c>
      <c r="K11" s="91">
        <v>682.25</v>
      </c>
      <c r="L11" s="91">
        <v>667</v>
      </c>
      <c r="M11" s="91">
        <v>668.4</v>
      </c>
      <c r="N11" s="91">
        <v>671.55290392428401</v>
      </c>
      <c r="O11" s="91">
        <v>85901</v>
      </c>
      <c r="P11" s="91">
        <v>576.87066000000004</v>
      </c>
      <c r="Q11" s="39"/>
      <c r="R11" s="127"/>
      <c r="S11" s="127"/>
      <c r="T11" s="127"/>
      <c r="U11" s="127"/>
      <c r="V11" s="127"/>
      <c r="W11" s="127"/>
    </row>
    <row r="12" spans="1:24" s="14" customFormat="1" x14ac:dyDescent="0.3">
      <c r="A12" s="125">
        <v>42377</v>
      </c>
      <c r="B12" s="91">
        <v>1085.05</v>
      </c>
      <c r="C12" s="91">
        <v>1107</v>
      </c>
      <c r="D12" s="91">
        <v>1085.05</v>
      </c>
      <c r="E12" s="91">
        <v>1096.6500000000001</v>
      </c>
      <c r="F12" s="166">
        <v>1099.8646825133501</v>
      </c>
      <c r="G12" s="91">
        <v>241144</v>
      </c>
      <c r="H12" s="91">
        <v>2652.2576899999999</v>
      </c>
      <c r="I12" s="39"/>
      <c r="J12" s="91">
        <v>668.4</v>
      </c>
      <c r="K12" s="91">
        <v>673.15</v>
      </c>
      <c r="L12" s="91">
        <v>666.55</v>
      </c>
      <c r="M12" s="91">
        <v>670.05</v>
      </c>
      <c r="N12" s="91">
        <v>669.76308829660695</v>
      </c>
      <c r="O12" s="91">
        <v>160697</v>
      </c>
      <c r="P12" s="91">
        <v>1076.28919</v>
      </c>
      <c r="Q12" s="39"/>
      <c r="R12" s="127"/>
      <c r="S12" s="127"/>
      <c r="T12" s="127"/>
      <c r="U12" s="127"/>
      <c r="V12" s="127"/>
      <c r="W12" s="127"/>
    </row>
    <row r="13" spans="1:24" s="14" customFormat="1" x14ac:dyDescent="0.3">
      <c r="A13" s="125">
        <v>42378</v>
      </c>
      <c r="B13" s="91">
        <v>1065.5</v>
      </c>
      <c r="C13" s="91">
        <v>1089.9000000000001</v>
      </c>
      <c r="D13" s="91">
        <v>1065.5</v>
      </c>
      <c r="E13" s="91">
        <v>1087.25</v>
      </c>
      <c r="F13" s="166">
        <v>1080.4472655577899</v>
      </c>
      <c r="G13" s="91">
        <v>290626</v>
      </c>
      <c r="H13" s="91">
        <v>3140.0606699999998</v>
      </c>
      <c r="I13" s="39"/>
      <c r="J13" s="91">
        <v>671</v>
      </c>
      <c r="K13" s="91">
        <v>674.95</v>
      </c>
      <c r="L13" s="91">
        <v>665</v>
      </c>
      <c r="M13" s="91">
        <v>666.75</v>
      </c>
      <c r="N13" s="91">
        <v>669.54745977068796</v>
      </c>
      <c r="O13" s="91">
        <v>120186</v>
      </c>
      <c r="P13" s="91">
        <v>804.70231000000001</v>
      </c>
      <c r="Q13" s="39"/>
      <c r="R13" s="127"/>
      <c r="S13" s="127"/>
      <c r="T13" s="127"/>
      <c r="U13" s="127"/>
      <c r="V13" s="127"/>
      <c r="W13" s="127"/>
    </row>
    <row r="14" spans="1:24" s="14" customFormat="1" x14ac:dyDescent="0.3">
      <c r="A14" s="125">
        <v>42379</v>
      </c>
      <c r="B14" s="91">
        <v>1106</v>
      </c>
      <c r="C14" s="91">
        <v>1112</v>
      </c>
      <c r="D14" s="91">
        <v>1058.3</v>
      </c>
      <c r="E14" s="91">
        <v>1063.7</v>
      </c>
      <c r="F14" s="166">
        <v>1069.15319537342</v>
      </c>
      <c r="G14" s="91">
        <v>480961</v>
      </c>
      <c r="H14" s="91">
        <v>5142.2098999999998</v>
      </c>
      <c r="I14" s="39"/>
      <c r="J14" s="91">
        <v>667.5</v>
      </c>
      <c r="K14" s="91">
        <v>677</v>
      </c>
      <c r="L14" s="91">
        <v>666.35</v>
      </c>
      <c r="M14" s="91">
        <v>675</v>
      </c>
      <c r="N14" s="91">
        <v>673.36349290645603</v>
      </c>
      <c r="O14" s="91">
        <v>65905</v>
      </c>
      <c r="P14" s="91">
        <v>443.78021000000001</v>
      </c>
      <c r="Q14" s="39"/>
      <c r="R14" s="127"/>
      <c r="S14" s="127"/>
      <c r="T14" s="127"/>
      <c r="U14" s="127"/>
      <c r="V14" s="127"/>
      <c r="W14" s="127"/>
    </row>
    <row r="15" spans="1:24" s="14" customFormat="1" x14ac:dyDescent="0.3">
      <c r="A15" s="125">
        <v>42380</v>
      </c>
      <c r="B15" s="91">
        <v>1087.3499999999999</v>
      </c>
      <c r="C15" s="91">
        <v>1134</v>
      </c>
      <c r="D15" s="91">
        <v>1082.3</v>
      </c>
      <c r="E15" s="91">
        <v>1096.8</v>
      </c>
      <c r="F15" s="166">
        <v>1106.1002994918699</v>
      </c>
      <c r="G15" s="91">
        <v>594340</v>
      </c>
      <c r="H15" s="91">
        <v>6573.9965199999997</v>
      </c>
      <c r="I15" s="39"/>
      <c r="J15" s="91">
        <v>675.1</v>
      </c>
      <c r="K15" s="91">
        <v>680</v>
      </c>
      <c r="L15" s="91">
        <v>667</v>
      </c>
      <c r="M15" s="91">
        <v>669</v>
      </c>
      <c r="N15" s="91">
        <v>670.26906873614098</v>
      </c>
      <c r="O15" s="91">
        <v>90200</v>
      </c>
      <c r="P15" s="91">
        <v>604.58270000000005</v>
      </c>
      <c r="Q15" s="39"/>
      <c r="R15" s="127"/>
      <c r="S15" s="127"/>
      <c r="T15" s="127"/>
      <c r="U15" s="127"/>
      <c r="V15" s="127"/>
      <c r="W15" s="127"/>
    </row>
    <row r="16" spans="1:24" s="14" customFormat="1" x14ac:dyDescent="0.3">
      <c r="A16" s="125">
        <v>42383</v>
      </c>
      <c r="B16" s="91">
        <v>1111</v>
      </c>
      <c r="C16" s="91">
        <v>1121.8499999999999</v>
      </c>
      <c r="D16" s="91">
        <v>1090</v>
      </c>
      <c r="E16" s="91">
        <v>1098.25</v>
      </c>
      <c r="F16" s="166">
        <v>1109.1609087645099</v>
      </c>
      <c r="G16" s="91">
        <v>250670</v>
      </c>
      <c r="H16" s="91">
        <v>2780.33365</v>
      </c>
      <c r="I16" s="39"/>
      <c r="J16" s="91">
        <v>670</v>
      </c>
      <c r="K16" s="91">
        <v>670.5</v>
      </c>
      <c r="L16" s="91">
        <v>666.55</v>
      </c>
      <c r="M16" s="91">
        <v>669</v>
      </c>
      <c r="N16" s="91">
        <v>669.08321404714104</v>
      </c>
      <c r="O16" s="91">
        <v>83832</v>
      </c>
      <c r="P16" s="91">
        <v>560.90584000000001</v>
      </c>
      <c r="Q16" s="39"/>
      <c r="R16" s="127"/>
      <c r="S16" s="127"/>
      <c r="T16" s="127"/>
      <c r="U16" s="127"/>
      <c r="V16" s="127"/>
      <c r="W16" s="127"/>
    </row>
    <row r="17" spans="1:23" s="14" customFormat="1" x14ac:dyDescent="0.3">
      <c r="A17" s="125">
        <v>42384</v>
      </c>
      <c r="B17" s="91">
        <v>1087</v>
      </c>
      <c r="C17" s="91">
        <v>1104</v>
      </c>
      <c r="D17" s="91">
        <v>1086</v>
      </c>
      <c r="E17" s="91">
        <v>1097.4000000000001</v>
      </c>
      <c r="F17" s="166">
        <v>1097.21317093377</v>
      </c>
      <c r="G17" s="91">
        <v>185879</v>
      </c>
      <c r="H17" s="91">
        <v>2039.4888699999999</v>
      </c>
      <c r="I17" s="39"/>
      <c r="J17" s="91">
        <v>673</v>
      </c>
      <c r="K17" s="91">
        <v>675.25</v>
      </c>
      <c r="L17" s="91">
        <v>664.8</v>
      </c>
      <c r="M17" s="91">
        <v>668.6</v>
      </c>
      <c r="N17" s="91">
        <v>668.49939542538505</v>
      </c>
      <c r="O17" s="91">
        <v>119092</v>
      </c>
      <c r="P17" s="91">
        <v>796.12929999999994</v>
      </c>
      <c r="Q17" s="39"/>
      <c r="R17" s="127"/>
      <c r="S17" s="127"/>
      <c r="T17" s="127"/>
      <c r="U17" s="127"/>
      <c r="V17" s="127"/>
      <c r="W17" s="127"/>
    </row>
    <row r="18" spans="1:23" s="14" customFormat="1" x14ac:dyDescent="0.3">
      <c r="A18" s="125">
        <v>42385</v>
      </c>
      <c r="B18" s="91">
        <v>1116</v>
      </c>
      <c r="C18" s="91">
        <v>1119.9000000000001</v>
      </c>
      <c r="D18" s="91">
        <v>1080.2</v>
      </c>
      <c r="E18" s="91">
        <v>1085.45</v>
      </c>
      <c r="F18" s="166">
        <v>1093.2258840032</v>
      </c>
      <c r="G18" s="91">
        <v>503307</v>
      </c>
      <c r="H18" s="91">
        <v>5502.2824000000001</v>
      </c>
      <c r="I18" s="39"/>
      <c r="J18" s="91">
        <v>668</v>
      </c>
      <c r="K18" s="91">
        <v>669</v>
      </c>
      <c r="L18" s="91">
        <v>657.85</v>
      </c>
      <c r="M18" s="91">
        <v>660.55</v>
      </c>
      <c r="N18" s="91">
        <v>663.96399131218902</v>
      </c>
      <c r="O18" s="91">
        <v>78731</v>
      </c>
      <c r="P18" s="91">
        <v>522.74549000000002</v>
      </c>
      <c r="Q18" s="39"/>
      <c r="R18" s="127"/>
      <c r="S18" s="127"/>
      <c r="T18" s="127"/>
      <c r="U18" s="127"/>
      <c r="V18" s="127"/>
      <c r="W18" s="127"/>
    </row>
    <row r="19" spans="1:23" s="14" customFormat="1" x14ac:dyDescent="0.3">
      <c r="A19" s="125">
        <v>42386</v>
      </c>
      <c r="B19" s="91">
        <v>1158.2</v>
      </c>
      <c r="C19" s="91">
        <v>1158.2</v>
      </c>
      <c r="D19" s="91">
        <v>1128</v>
      </c>
      <c r="E19" s="91">
        <v>1132.05</v>
      </c>
      <c r="F19" s="166">
        <v>1141.67797916521</v>
      </c>
      <c r="G19" s="91">
        <v>243919</v>
      </c>
      <c r="H19" s="91">
        <v>2784.7695100000001</v>
      </c>
      <c r="I19" s="39"/>
      <c r="J19" s="91">
        <v>660</v>
      </c>
      <c r="K19" s="91">
        <v>670.15</v>
      </c>
      <c r="L19" s="91">
        <v>655</v>
      </c>
      <c r="M19" s="91">
        <v>666.9</v>
      </c>
      <c r="N19" s="91">
        <v>664.04386197193105</v>
      </c>
      <c r="O19" s="91">
        <v>253021</v>
      </c>
      <c r="P19" s="91">
        <v>1680.1704199999999</v>
      </c>
      <c r="Q19" s="39"/>
      <c r="R19" s="127"/>
      <c r="S19" s="127"/>
      <c r="T19" s="127"/>
      <c r="U19" s="127"/>
      <c r="V19" s="127"/>
      <c r="W19" s="127"/>
    </row>
    <row r="20" spans="1:23" s="14" customFormat="1" x14ac:dyDescent="0.3">
      <c r="A20" s="125">
        <v>42387</v>
      </c>
      <c r="B20" s="91">
        <v>1151</v>
      </c>
      <c r="C20" s="91">
        <v>1172.7</v>
      </c>
      <c r="D20" s="91">
        <v>1141.3499999999999</v>
      </c>
      <c r="E20" s="91">
        <v>1159.45</v>
      </c>
      <c r="F20" s="166">
        <v>1150.19686959724</v>
      </c>
      <c r="G20" s="91">
        <v>336634</v>
      </c>
      <c r="H20" s="91">
        <v>3871.9537300000002</v>
      </c>
      <c r="I20" s="39"/>
      <c r="J20" s="91">
        <v>671.9</v>
      </c>
      <c r="K20" s="91">
        <v>674.15</v>
      </c>
      <c r="L20" s="91">
        <v>655.7</v>
      </c>
      <c r="M20" s="91">
        <v>662.7</v>
      </c>
      <c r="N20" s="91">
        <v>664.63193082880696</v>
      </c>
      <c r="O20" s="91">
        <v>266238</v>
      </c>
      <c r="P20" s="91">
        <v>1769.5027600000001</v>
      </c>
      <c r="Q20" s="39"/>
      <c r="R20" s="127"/>
      <c r="S20" s="127"/>
      <c r="T20" s="127"/>
      <c r="U20" s="127"/>
      <c r="V20" s="127"/>
      <c r="W20" s="127"/>
    </row>
    <row r="21" spans="1:23" s="14" customFormat="1" x14ac:dyDescent="0.3">
      <c r="A21" s="125">
        <v>42390</v>
      </c>
      <c r="B21" s="91">
        <v>1200</v>
      </c>
      <c r="C21" s="91">
        <v>1203</v>
      </c>
      <c r="D21" s="91">
        <v>1154.05</v>
      </c>
      <c r="E21" s="91">
        <v>1159.75</v>
      </c>
      <c r="F21" s="166">
        <v>1166.9653631578799</v>
      </c>
      <c r="G21" s="91">
        <v>532179</v>
      </c>
      <c r="H21" s="91">
        <v>6210.3446000000004</v>
      </c>
      <c r="I21" s="39"/>
      <c r="J21" s="91">
        <v>660</v>
      </c>
      <c r="K21" s="91">
        <v>665.05</v>
      </c>
      <c r="L21" s="91">
        <v>655</v>
      </c>
      <c r="M21" s="91">
        <v>658.85</v>
      </c>
      <c r="N21" s="91">
        <v>659.49570587273001</v>
      </c>
      <c r="O21" s="91">
        <v>97808</v>
      </c>
      <c r="P21" s="91">
        <v>645.03956000000005</v>
      </c>
      <c r="Q21" s="39"/>
      <c r="R21" s="127"/>
      <c r="S21" s="127"/>
      <c r="T21" s="127"/>
      <c r="U21" s="127"/>
      <c r="V21" s="127"/>
      <c r="W21" s="127"/>
    </row>
    <row r="22" spans="1:23" s="14" customFormat="1" x14ac:dyDescent="0.3">
      <c r="A22" s="125">
        <v>42391</v>
      </c>
      <c r="B22" s="91">
        <v>1197.5</v>
      </c>
      <c r="C22" s="91">
        <v>1206.2</v>
      </c>
      <c r="D22" s="91">
        <v>1191.5</v>
      </c>
      <c r="E22" s="91">
        <v>1201.75</v>
      </c>
      <c r="F22" s="166">
        <v>1200.0190892325199</v>
      </c>
      <c r="G22" s="91">
        <v>765091</v>
      </c>
      <c r="H22" s="91">
        <v>9181.2380499999999</v>
      </c>
      <c r="I22" s="39"/>
      <c r="J22" s="91">
        <v>658.85</v>
      </c>
      <c r="K22" s="91">
        <v>661</v>
      </c>
      <c r="L22" s="91">
        <v>648.35</v>
      </c>
      <c r="M22" s="91">
        <v>653.54999999999995</v>
      </c>
      <c r="N22" s="91">
        <v>655.51020101600398</v>
      </c>
      <c r="O22" s="91">
        <v>73228</v>
      </c>
      <c r="P22" s="91">
        <v>480.01701000000003</v>
      </c>
      <c r="Q22" s="39"/>
      <c r="R22" s="127"/>
      <c r="S22" s="127"/>
      <c r="T22" s="127"/>
      <c r="U22" s="127"/>
      <c r="V22" s="127"/>
      <c r="W22" s="127"/>
    </row>
    <row r="23" spans="1:23" s="14" customFormat="1" x14ac:dyDescent="0.3">
      <c r="A23" s="125">
        <v>42392</v>
      </c>
      <c r="B23" s="91">
        <v>1132.4000000000001</v>
      </c>
      <c r="C23" s="91">
        <v>1145.2</v>
      </c>
      <c r="D23" s="91">
        <v>1122.8</v>
      </c>
      <c r="E23" s="91">
        <v>1142.75</v>
      </c>
      <c r="F23" s="166">
        <v>1137.9568349911999</v>
      </c>
      <c r="G23" s="91">
        <v>501749</v>
      </c>
      <c r="H23" s="91">
        <v>5709.6870399999998</v>
      </c>
      <c r="I23" s="39"/>
      <c r="J23" s="91">
        <v>659.8</v>
      </c>
      <c r="K23" s="91">
        <v>662.9</v>
      </c>
      <c r="L23" s="91">
        <v>654.4</v>
      </c>
      <c r="M23" s="91">
        <v>656.4</v>
      </c>
      <c r="N23" s="91">
        <v>658.90282614360501</v>
      </c>
      <c r="O23" s="91">
        <v>126639</v>
      </c>
      <c r="P23" s="91">
        <v>834.42795000000001</v>
      </c>
      <c r="Q23" s="39"/>
      <c r="R23" s="127"/>
      <c r="S23" s="127"/>
      <c r="T23" s="127"/>
      <c r="U23" s="127"/>
      <c r="V23" s="127"/>
      <c r="W23" s="127"/>
    </row>
    <row r="24" spans="1:23" s="14" customFormat="1" x14ac:dyDescent="0.3">
      <c r="A24" s="125">
        <v>42393</v>
      </c>
      <c r="B24" s="91">
        <v>1100.55</v>
      </c>
      <c r="C24" s="91">
        <v>1139.9000000000001</v>
      </c>
      <c r="D24" s="91">
        <v>1100.55</v>
      </c>
      <c r="E24" s="91">
        <v>1136.0999999999999</v>
      </c>
      <c r="F24" s="166">
        <v>1130.26920198011</v>
      </c>
      <c r="G24" s="91">
        <v>794905</v>
      </c>
      <c r="H24" s="91">
        <v>8984.5663999999997</v>
      </c>
      <c r="I24" s="39"/>
      <c r="J24" s="91">
        <v>660.1</v>
      </c>
      <c r="K24" s="91">
        <v>661</v>
      </c>
      <c r="L24" s="91">
        <v>655.95</v>
      </c>
      <c r="M24" s="91">
        <v>658.45</v>
      </c>
      <c r="N24" s="91">
        <v>658.88931651907399</v>
      </c>
      <c r="O24" s="91">
        <v>139009</v>
      </c>
      <c r="P24" s="91">
        <v>915.91544999999996</v>
      </c>
      <c r="Q24" s="39"/>
      <c r="R24" s="127"/>
      <c r="S24" s="127"/>
      <c r="T24" s="127"/>
      <c r="U24" s="127"/>
      <c r="V24" s="127"/>
      <c r="W24" s="127"/>
    </row>
    <row r="25" spans="1:23" s="14" customFormat="1" x14ac:dyDescent="0.3">
      <c r="A25" s="125">
        <v>42394</v>
      </c>
      <c r="B25" s="91">
        <v>1076.6500000000001</v>
      </c>
      <c r="C25" s="91">
        <v>1078</v>
      </c>
      <c r="D25" s="91">
        <v>1058.2</v>
      </c>
      <c r="E25" s="91">
        <v>1065.1500000000001</v>
      </c>
      <c r="F25" s="166">
        <v>1066.0919752933701</v>
      </c>
      <c r="G25" s="91">
        <v>444739</v>
      </c>
      <c r="H25" s="91">
        <v>4741.3267900000001</v>
      </c>
      <c r="I25" s="39"/>
      <c r="J25" s="91">
        <v>662</v>
      </c>
      <c r="K25" s="91">
        <v>667</v>
      </c>
      <c r="L25" s="91">
        <v>655.7</v>
      </c>
      <c r="M25" s="91">
        <v>664.5</v>
      </c>
      <c r="N25" s="91">
        <v>661.47075394642502</v>
      </c>
      <c r="O25" s="91">
        <v>59991</v>
      </c>
      <c r="P25" s="91">
        <v>396.82292000000001</v>
      </c>
      <c r="Q25" s="39"/>
      <c r="R25" s="127"/>
      <c r="S25" s="127"/>
      <c r="T25" s="127"/>
      <c r="U25" s="127"/>
      <c r="V25" s="127"/>
      <c r="W25" s="127"/>
    </row>
    <row r="26" spans="1:23" s="14" customFormat="1" x14ac:dyDescent="0.3">
      <c r="A26" s="125">
        <v>42397</v>
      </c>
      <c r="B26" s="91">
        <v>1086</v>
      </c>
      <c r="C26" s="91">
        <v>1098.8</v>
      </c>
      <c r="D26" s="91">
        <v>1078.45</v>
      </c>
      <c r="E26" s="91">
        <v>1086.0999999999999</v>
      </c>
      <c r="F26" s="166">
        <v>1089.58075358008</v>
      </c>
      <c r="G26" s="91">
        <v>338889</v>
      </c>
      <c r="H26" s="91">
        <v>3692.4693200000002</v>
      </c>
      <c r="I26" s="39"/>
      <c r="J26" s="91">
        <v>664.5</v>
      </c>
      <c r="K26" s="91">
        <v>671.75</v>
      </c>
      <c r="L26" s="91">
        <v>664</v>
      </c>
      <c r="M26" s="91">
        <v>670</v>
      </c>
      <c r="N26" s="91">
        <v>668.457961314503</v>
      </c>
      <c r="O26" s="91">
        <v>74705</v>
      </c>
      <c r="P26" s="91">
        <v>499.37151999999998</v>
      </c>
      <c r="Q26" s="39"/>
      <c r="R26" s="127"/>
      <c r="S26" s="127"/>
      <c r="T26" s="127"/>
      <c r="U26" s="127"/>
      <c r="V26" s="127"/>
      <c r="W26" s="127"/>
    </row>
    <row r="27" spans="1:23" s="14" customFormat="1" x14ac:dyDescent="0.3">
      <c r="A27" s="125">
        <v>42398</v>
      </c>
      <c r="B27" s="91">
        <v>1068.2</v>
      </c>
      <c r="C27" s="91">
        <v>1101</v>
      </c>
      <c r="D27" s="91">
        <v>1068.2</v>
      </c>
      <c r="E27" s="91">
        <v>1088.9000000000001</v>
      </c>
      <c r="F27" s="166">
        <v>1092.6503629833101</v>
      </c>
      <c r="G27" s="91">
        <v>288994</v>
      </c>
      <c r="H27" s="91">
        <v>3157.6939900000002</v>
      </c>
      <c r="I27" s="39"/>
      <c r="J27" s="91">
        <v>672</v>
      </c>
      <c r="K27" s="91">
        <v>672</v>
      </c>
      <c r="L27" s="91">
        <v>650.4</v>
      </c>
      <c r="M27" s="91">
        <v>652.5</v>
      </c>
      <c r="N27" s="91">
        <v>660.35737872415996</v>
      </c>
      <c r="O27" s="91">
        <v>135064</v>
      </c>
      <c r="P27" s="91">
        <v>891.90508999999997</v>
      </c>
      <c r="Q27" s="39"/>
      <c r="R27" s="127"/>
      <c r="S27" s="127"/>
      <c r="T27" s="127"/>
      <c r="U27" s="127"/>
      <c r="V27" s="127"/>
      <c r="W27" s="127"/>
    </row>
    <row r="28" spans="1:23" s="14" customFormat="1" x14ac:dyDescent="0.3">
      <c r="A28" s="125">
        <v>42399</v>
      </c>
      <c r="B28" s="91">
        <v>1044</v>
      </c>
      <c r="C28" s="91">
        <v>1072.8</v>
      </c>
      <c r="D28" s="91">
        <v>1044</v>
      </c>
      <c r="E28" s="91">
        <v>1067.9000000000001</v>
      </c>
      <c r="F28" s="166">
        <v>1065.27534795511</v>
      </c>
      <c r="G28" s="91">
        <v>350117</v>
      </c>
      <c r="H28" s="91">
        <v>3729.71009</v>
      </c>
      <c r="I28" s="39"/>
      <c r="J28" s="91">
        <v>651</v>
      </c>
      <c r="K28" s="91">
        <v>658</v>
      </c>
      <c r="L28" s="91">
        <v>644.29999999999995</v>
      </c>
      <c r="M28" s="91">
        <v>655.65</v>
      </c>
      <c r="N28" s="91">
        <v>649.96898179689595</v>
      </c>
      <c r="O28" s="91">
        <v>208426</v>
      </c>
      <c r="P28" s="91">
        <v>1354.70435</v>
      </c>
      <c r="Q28" s="39"/>
      <c r="R28" s="127"/>
      <c r="S28" s="127"/>
      <c r="T28" s="127"/>
      <c r="U28" s="127"/>
      <c r="V28" s="127"/>
      <c r="W28" s="127"/>
    </row>
    <row r="29" spans="1:23" s="14" customFormat="1" x14ac:dyDescent="0.3">
      <c r="A29" s="125">
        <v>42400</v>
      </c>
      <c r="B29" s="91">
        <v>1054</v>
      </c>
      <c r="C29" s="91">
        <v>1064.3499999999999</v>
      </c>
      <c r="D29" s="91">
        <v>1031.6500000000001</v>
      </c>
      <c r="E29" s="91">
        <v>1039.7</v>
      </c>
      <c r="F29" s="166">
        <v>1047.15666808929</v>
      </c>
      <c r="G29" s="91">
        <v>377237</v>
      </c>
      <c r="H29" s="91">
        <v>3950.2624000000001</v>
      </c>
      <c r="I29" s="39"/>
      <c r="J29" s="91">
        <v>658</v>
      </c>
      <c r="K29" s="91">
        <v>658</v>
      </c>
      <c r="L29" s="91">
        <v>641.29999999999995</v>
      </c>
      <c r="M29" s="91">
        <v>643.4</v>
      </c>
      <c r="N29" s="91">
        <v>649.26732260485198</v>
      </c>
      <c r="O29" s="91">
        <v>515699</v>
      </c>
      <c r="P29" s="91">
        <v>3348.2650899999999</v>
      </c>
      <c r="Q29" s="39"/>
      <c r="R29" s="127"/>
      <c r="S29" s="127"/>
      <c r="T29" s="127"/>
      <c r="U29" s="127"/>
      <c r="V29" s="127"/>
      <c r="W29" s="127"/>
    </row>
    <row r="30" spans="1:23" s="14" customFormat="1" x14ac:dyDescent="0.3">
      <c r="A30" s="125">
        <v>42401</v>
      </c>
      <c r="B30" s="91">
        <v>1049.5999999999999</v>
      </c>
      <c r="C30" s="91">
        <v>1057.3</v>
      </c>
      <c r="D30" s="91">
        <v>1037.3499999999999</v>
      </c>
      <c r="E30" s="91">
        <v>1042.2</v>
      </c>
      <c r="F30" s="166">
        <v>1044.0195974686801</v>
      </c>
      <c r="G30" s="91">
        <v>287282</v>
      </c>
      <c r="H30" s="91">
        <v>2999.2803800000002</v>
      </c>
      <c r="I30" s="39"/>
      <c r="J30" s="91">
        <v>645</v>
      </c>
      <c r="K30" s="91">
        <v>645</v>
      </c>
      <c r="L30" s="91">
        <v>636.4</v>
      </c>
      <c r="M30" s="91">
        <v>640.15</v>
      </c>
      <c r="N30" s="91">
        <v>639.76957254687397</v>
      </c>
      <c r="O30" s="91">
        <v>446084</v>
      </c>
      <c r="P30" s="91">
        <v>2853.9097000000002</v>
      </c>
      <c r="Q30" s="39"/>
      <c r="R30" s="127"/>
      <c r="S30" s="127"/>
      <c r="T30" s="127"/>
      <c r="U30" s="127"/>
      <c r="V30" s="127"/>
      <c r="W30" s="127"/>
    </row>
    <row r="31" spans="1:23" s="14" customFormat="1" x14ac:dyDescent="0.3">
      <c r="A31" s="125">
        <v>42404</v>
      </c>
      <c r="B31" s="91">
        <v>1067</v>
      </c>
      <c r="C31" s="91">
        <v>1084.8</v>
      </c>
      <c r="D31" s="91">
        <v>1041</v>
      </c>
      <c r="E31" s="91">
        <v>1045.25</v>
      </c>
      <c r="F31" s="166">
        <v>1064.84275740871</v>
      </c>
      <c r="G31" s="91">
        <v>291346</v>
      </c>
      <c r="H31" s="91">
        <v>3102.3767800000001</v>
      </c>
      <c r="I31" s="39"/>
      <c r="J31" s="91">
        <v>645</v>
      </c>
      <c r="K31" s="91">
        <v>649.25</v>
      </c>
      <c r="L31" s="91">
        <v>640.75</v>
      </c>
      <c r="M31" s="91">
        <v>645.4</v>
      </c>
      <c r="N31" s="91">
        <v>646.33754848790397</v>
      </c>
      <c r="O31" s="91">
        <v>110079</v>
      </c>
      <c r="P31" s="91">
        <v>711.48190999999997</v>
      </c>
      <c r="Q31" s="39"/>
      <c r="R31" s="127"/>
      <c r="S31" s="127"/>
      <c r="T31" s="127"/>
      <c r="U31" s="127"/>
      <c r="V31" s="127"/>
      <c r="W31" s="127"/>
    </row>
    <row r="32" spans="1:23" s="14" customFormat="1" x14ac:dyDescent="0.3">
      <c r="A32" s="125">
        <v>42405</v>
      </c>
      <c r="B32" s="91">
        <v>1039.7</v>
      </c>
      <c r="C32" s="91">
        <v>1077.45</v>
      </c>
      <c r="D32" s="91">
        <v>1034.95</v>
      </c>
      <c r="E32" s="91">
        <v>1073.3</v>
      </c>
      <c r="F32" s="166">
        <v>1063.3895898487499</v>
      </c>
      <c r="G32" s="91">
        <v>390100</v>
      </c>
      <c r="H32" s="91">
        <v>4148.2827900000002</v>
      </c>
      <c r="I32" s="39"/>
      <c r="J32" s="91">
        <v>639</v>
      </c>
      <c r="K32" s="91">
        <v>646.29999999999995</v>
      </c>
      <c r="L32" s="91">
        <v>638</v>
      </c>
      <c r="M32" s="91">
        <v>643.4</v>
      </c>
      <c r="N32" s="91">
        <v>640.887452400607</v>
      </c>
      <c r="O32" s="91">
        <v>150212</v>
      </c>
      <c r="P32" s="91">
        <v>962.68985999999995</v>
      </c>
      <c r="Q32" s="39"/>
      <c r="R32" s="127"/>
      <c r="S32" s="127"/>
      <c r="T32" s="127"/>
      <c r="U32" s="127"/>
      <c r="V32" s="127"/>
      <c r="W32" s="127"/>
    </row>
    <row r="33" spans="1:23" s="14" customFormat="1" x14ac:dyDescent="0.3">
      <c r="A33" s="125">
        <v>42406</v>
      </c>
      <c r="B33" s="91">
        <v>1036</v>
      </c>
      <c r="C33" s="91">
        <v>1044.4000000000001</v>
      </c>
      <c r="D33" s="91">
        <v>1011.8</v>
      </c>
      <c r="E33" s="91">
        <v>1021.5</v>
      </c>
      <c r="F33" s="166">
        <v>1031.8342915523599</v>
      </c>
      <c r="G33" s="91">
        <v>407179</v>
      </c>
      <c r="H33" s="91">
        <v>4201.41255</v>
      </c>
      <c r="I33" s="39"/>
      <c r="J33" s="91">
        <v>646</v>
      </c>
      <c r="K33" s="91">
        <v>647.25</v>
      </c>
      <c r="L33" s="91">
        <v>637.6</v>
      </c>
      <c r="M33" s="91">
        <v>639.4</v>
      </c>
      <c r="N33" s="91">
        <v>639.70681914160605</v>
      </c>
      <c r="O33" s="91">
        <v>89982</v>
      </c>
      <c r="P33" s="91">
        <v>575.62099000000001</v>
      </c>
      <c r="Q33" s="39"/>
      <c r="R33" s="127"/>
      <c r="S33" s="127"/>
      <c r="T33" s="127"/>
      <c r="U33" s="127"/>
      <c r="V33" s="127"/>
      <c r="W33" s="127"/>
    </row>
    <row r="34" spans="1:23" s="14" customFormat="1" x14ac:dyDescent="0.3">
      <c r="A34" s="125">
        <v>42407</v>
      </c>
      <c r="B34" s="91">
        <v>1040</v>
      </c>
      <c r="C34" s="91">
        <v>1040.95</v>
      </c>
      <c r="D34" s="91">
        <v>1021.6</v>
      </c>
      <c r="E34" s="91">
        <v>1029.7</v>
      </c>
      <c r="F34" s="166">
        <v>1031.8510240912301</v>
      </c>
      <c r="G34" s="91">
        <v>222197</v>
      </c>
      <c r="H34" s="91">
        <v>2292.7420200000001</v>
      </c>
      <c r="I34" s="39"/>
      <c r="J34" s="91">
        <v>639</v>
      </c>
      <c r="K34" s="91">
        <v>644</v>
      </c>
      <c r="L34" s="91">
        <v>634.6</v>
      </c>
      <c r="M34" s="91">
        <v>641.70000000000005</v>
      </c>
      <c r="N34" s="91">
        <v>639.49820296438895</v>
      </c>
      <c r="O34" s="91">
        <v>139118</v>
      </c>
      <c r="P34" s="91">
        <v>889.65710999999999</v>
      </c>
      <c r="Q34" s="39"/>
      <c r="R34" s="127"/>
      <c r="S34" s="127"/>
      <c r="T34" s="127"/>
      <c r="U34" s="127"/>
      <c r="V34" s="127"/>
      <c r="W34" s="127"/>
    </row>
    <row r="35" spans="1:23" s="14" customFormat="1" x14ac:dyDescent="0.3">
      <c r="A35" s="125">
        <v>42408</v>
      </c>
      <c r="B35" s="91">
        <v>1079</v>
      </c>
      <c r="C35" s="91">
        <v>1080</v>
      </c>
      <c r="D35" s="91">
        <v>1043</v>
      </c>
      <c r="E35" s="91">
        <v>1051.8499999999999</v>
      </c>
      <c r="F35" s="166">
        <v>1061.9872015481801</v>
      </c>
      <c r="G35" s="91">
        <v>200493</v>
      </c>
      <c r="H35" s="91">
        <v>2129.21</v>
      </c>
      <c r="I35" s="39"/>
      <c r="J35" s="91">
        <v>642</v>
      </c>
      <c r="K35" s="91">
        <v>652.5</v>
      </c>
      <c r="L35" s="91">
        <v>642</v>
      </c>
      <c r="M35" s="91">
        <v>649.65</v>
      </c>
      <c r="N35" s="91">
        <v>649.15273679063398</v>
      </c>
      <c r="O35" s="91">
        <v>173835</v>
      </c>
      <c r="P35" s="91">
        <v>1128.4546600000001</v>
      </c>
      <c r="Q35" s="39"/>
      <c r="R35" s="127"/>
      <c r="S35" s="127"/>
      <c r="T35" s="127"/>
      <c r="U35" s="127"/>
      <c r="V35" s="127"/>
      <c r="W35" s="127"/>
    </row>
    <row r="36" spans="1:23" s="14" customFormat="1" x14ac:dyDescent="0.3">
      <c r="A36" s="125">
        <v>42411</v>
      </c>
      <c r="B36" s="91">
        <v>1078</v>
      </c>
      <c r="C36" s="91">
        <v>1089.0999999999999</v>
      </c>
      <c r="D36" s="91">
        <v>1072.0999999999999</v>
      </c>
      <c r="E36" s="91">
        <v>1082.5999999999999</v>
      </c>
      <c r="F36" s="166">
        <v>1081.5638441747899</v>
      </c>
      <c r="G36" s="91">
        <v>476919</v>
      </c>
      <c r="H36" s="91">
        <v>5158.1834699999999</v>
      </c>
      <c r="I36" s="39"/>
      <c r="J36" s="91">
        <v>651</v>
      </c>
      <c r="K36" s="91">
        <v>659</v>
      </c>
      <c r="L36" s="91">
        <v>649.5</v>
      </c>
      <c r="M36" s="91">
        <v>655.8</v>
      </c>
      <c r="N36" s="91">
        <v>656.233859869198</v>
      </c>
      <c r="O36" s="91">
        <v>82109</v>
      </c>
      <c r="P36" s="91">
        <v>538.82705999999996</v>
      </c>
      <c r="Q36" s="39"/>
      <c r="R36" s="127"/>
      <c r="S36" s="127"/>
      <c r="T36" s="127"/>
      <c r="U36" s="127"/>
      <c r="V36" s="127"/>
      <c r="W36" s="127"/>
    </row>
    <row r="37" spans="1:23" s="14" customFormat="1" x14ac:dyDescent="0.3">
      <c r="A37" s="125">
        <v>42412</v>
      </c>
      <c r="B37" s="91">
        <v>1065.4000000000001</v>
      </c>
      <c r="C37" s="91">
        <v>1086.75</v>
      </c>
      <c r="D37" s="91">
        <v>1060</v>
      </c>
      <c r="E37" s="91">
        <v>1073.8</v>
      </c>
      <c r="F37" s="166">
        <v>1076.2523178071101</v>
      </c>
      <c r="G37" s="91">
        <v>377512</v>
      </c>
      <c r="H37" s="91">
        <v>4062.9816500000002</v>
      </c>
      <c r="I37" s="39"/>
      <c r="J37" s="91">
        <v>656</v>
      </c>
      <c r="K37" s="91">
        <v>666.1</v>
      </c>
      <c r="L37" s="91">
        <v>655.29999999999995</v>
      </c>
      <c r="M37" s="91">
        <v>664.9</v>
      </c>
      <c r="N37" s="91">
        <v>661.44466456551095</v>
      </c>
      <c r="O37" s="91">
        <v>233205</v>
      </c>
      <c r="P37" s="91">
        <v>1542.5220300000001</v>
      </c>
      <c r="Q37" s="39"/>
      <c r="R37" s="127"/>
      <c r="S37" s="127"/>
      <c r="T37" s="127"/>
      <c r="U37" s="127"/>
      <c r="V37" s="127"/>
      <c r="W37" s="127"/>
    </row>
    <row r="38" spans="1:23" s="14" customFormat="1" x14ac:dyDescent="0.3">
      <c r="A38" s="125">
        <v>42413</v>
      </c>
      <c r="B38" s="91">
        <v>1024</v>
      </c>
      <c r="C38" s="91">
        <v>1067.95</v>
      </c>
      <c r="D38" s="91">
        <v>1024</v>
      </c>
      <c r="E38" s="91">
        <v>1049.75</v>
      </c>
      <c r="F38" s="166">
        <v>1054.6644064801101</v>
      </c>
      <c r="G38" s="91">
        <v>339500</v>
      </c>
      <c r="H38" s="91">
        <v>3580.5856600000002</v>
      </c>
      <c r="I38" s="39"/>
      <c r="J38" s="91">
        <v>666</v>
      </c>
      <c r="K38" s="91">
        <v>666.9</v>
      </c>
      <c r="L38" s="91">
        <v>659.8</v>
      </c>
      <c r="M38" s="91">
        <v>663.95</v>
      </c>
      <c r="N38" s="91">
        <v>663.68270190313694</v>
      </c>
      <c r="O38" s="91">
        <v>282586</v>
      </c>
      <c r="P38" s="91">
        <v>1875.4744000000001</v>
      </c>
      <c r="Q38" s="39"/>
      <c r="R38" s="127"/>
      <c r="S38" s="127"/>
      <c r="T38" s="127"/>
      <c r="U38" s="127"/>
      <c r="V38" s="127"/>
      <c r="W38" s="127"/>
    </row>
    <row r="39" spans="1:23" s="14" customFormat="1" x14ac:dyDescent="0.3">
      <c r="A39" s="125">
        <v>42414</v>
      </c>
      <c r="B39" s="91">
        <v>999</v>
      </c>
      <c r="C39" s="91">
        <v>1024</v>
      </c>
      <c r="D39" s="91">
        <v>995.6</v>
      </c>
      <c r="E39" s="91">
        <v>1013.45</v>
      </c>
      <c r="F39" s="166">
        <v>1007.55149440722</v>
      </c>
      <c r="G39" s="91">
        <v>288944</v>
      </c>
      <c r="H39" s="91">
        <v>2911.2595900000001</v>
      </c>
      <c r="I39" s="39"/>
      <c r="J39" s="91">
        <v>665</v>
      </c>
      <c r="K39" s="91">
        <v>677.95</v>
      </c>
      <c r="L39" s="91">
        <v>660.1</v>
      </c>
      <c r="M39" s="91">
        <v>674.9</v>
      </c>
      <c r="N39" s="91">
        <v>672.83755276480201</v>
      </c>
      <c r="O39" s="91">
        <v>475459</v>
      </c>
      <c r="P39" s="91">
        <v>3199.0666999999999</v>
      </c>
      <c r="Q39" s="39"/>
      <c r="R39" s="127"/>
      <c r="S39" s="127"/>
      <c r="T39" s="127"/>
      <c r="U39" s="127"/>
      <c r="V39" s="127"/>
      <c r="W39" s="127"/>
    </row>
    <row r="40" spans="1:23" s="14" customFormat="1" x14ac:dyDescent="0.3">
      <c r="A40" s="125">
        <v>42415</v>
      </c>
      <c r="B40" s="91">
        <v>1038</v>
      </c>
      <c r="C40" s="91">
        <v>1043.8499999999999</v>
      </c>
      <c r="D40" s="91">
        <v>1008.2</v>
      </c>
      <c r="E40" s="91">
        <v>1012.45</v>
      </c>
      <c r="F40" s="166">
        <v>1027.2767536762101</v>
      </c>
      <c r="G40" s="91">
        <v>284260</v>
      </c>
      <c r="H40" s="91">
        <v>2920.1369</v>
      </c>
      <c r="I40" s="39"/>
      <c r="J40" s="91">
        <v>670.55</v>
      </c>
      <c r="K40" s="91">
        <v>680.4</v>
      </c>
      <c r="L40" s="91">
        <v>670.3</v>
      </c>
      <c r="M40" s="91">
        <v>674.85</v>
      </c>
      <c r="N40" s="91">
        <v>676.88373353343297</v>
      </c>
      <c r="O40" s="91">
        <v>359820</v>
      </c>
      <c r="P40" s="91">
        <v>2435.5630500000002</v>
      </c>
      <c r="Q40" s="39"/>
      <c r="R40" s="127"/>
      <c r="S40" s="127"/>
      <c r="T40" s="127"/>
      <c r="U40" s="127"/>
      <c r="V40" s="127"/>
      <c r="W40" s="127"/>
    </row>
    <row r="41" spans="1:23" s="14" customFormat="1" x14ac:dyDescent="0.3">
      <c r="A41" s="125">
        <v>42418</v>
      </c>
      <c r="B41" s="91">
        <v>1042.8</v>
      </c>
      <c r="C41" s="91">
        <v>1053.3499999999999</v>
      </c>
      <c r="D41" s="91">
        <v>1032</v>
      </c>
      <c r="E41" s="91">
        <v>1037.6500000000001</v>
      </c>
      <c r="F41" s="166">
        <v>1041.4462785866899</v>
      </c>
      <c r="G41" s="91">
        <v>199306</v>
      </c>
      <c r="H41" s="91">
        <v>2075.6649200000002</v>
      </c>
      <c r="I41" s="39"/>
      <c r="J41" s="91">
        <v>675.9</v>
      </c>
      <c r="K41" s="91">
        <v>680.75</v>
      </c>
      <c r="L41" s="91">
        <v>672.15</v>
      </c>
      <c r="M41" s="91">
        <v>675.3</v>
      </c>
      <c r="N41" s="91">
        <v>677.48585652862596</v>
      </c>
      <c r="O41" s="91">
        <v>39771</v>
      </c>
      <c r="P41" s="91">
        <v>269.44290000000001</v>
      </c>
      <c r="Q41" s="39"/>
      <c r="R41" s="127"/>
      <c r="S41" s="127"/>
      <c r="T41" s="127"/>
      <c r="U41" s="127"/>
      <c r="V41" s="127"/>
      <c r="W41" s="127"/>
    </row>
    <row r="42" spans="1:23" s="14" customFormat="1" x14ac:dyDescent="0.3">
      <c r="A42" s="125">
        <v>42419</v>
      </c>
      <c r="B42" s="91">
        <v>1050.8</v>
      </c>
      <c r="C42" s="91">
        <v>1058</v>
      </c>
      <c r="D42" s="91">
        <v>1041</v>
      </c>
      <c r="E42" s="91">
        <v>1049.75</v>
      </c>
      <c r="F42" s="166">
        <v>1050.1657183607699</v>
      </c>
      <c r="G42" s="91">
        <v>262222</v>
      </c>
      <c r="H42" s="91">
        <v>2753.7655500000001</v>
      </c>
      <c r="I42" s="39"/>
      <c r="J42" s="91">
        <v>676</v>
      </c>
      <c r="K42" s="91">
        <v>676.95</v>
      </c>
      <c r="L42" s="91">
        <v>671.35</v>
      </c>
      <c r="M42" s="91">
        <v>673.8</v>
      </c>
      <c r="N42" s="91">
        <v>674.55154050969895</v>
      </c>
      <c r="O42" s="91">
        <v>23661</v>
      </c>
      <c r="P42" s="91">
        <v>159.60563999999999</v>
      </c>
      <c r="Q42" s="39"/>
      <c r="R42" s="127"/>
      <c r="S42" s="127"/>
      <c r="T42" s="127"/>
      <c r="U42" s="127"/>
      <c r="V42" s="127"/>
      <c r="W42" s="127"/>
    </row>
    <row r="43" spans="1:23" s="14" customFormat="1" x14ac:dyDescent="0.3">
      <c r="A43" s="125">
        <v>42420</v>
      </c>
      <c r="B43" s="91">
        <v>1082.25</v>
      </c>
      <c r="C43" s="91">
        <v>1091.7</v>
      </c>
      <c r="D43" s="91">
        <v>1048.3</v>
      </c>
      <c r="E43" s="91">
        <v>1051.0999999999999</v>
      </c>
      <c r="F43" s="166">
        <v>1069.90625153326</v>
      </c>
      <c r="G43" s="91">
        <v>428007</v>
      </c>
      <c r="H43" s="91">
        <v>4579.2736500000001</v>
      </c>
      <c r="I43" s="39"/>
      <c r="J43" s="91">
        <v>677</v>
      </c>
      <c r="K43" s="91">
        <v>680.7</v>
      </c>
      <c r="L43" s="91">
        <v>674.8</v>
      </c>
      <c r="M43" s="91">
        <v>677.5</v>
      </c>
      <c r="N43" s="91">
        <v>677.215080256904</v>
      </c>
      <c r="O43" s="91">
        <v>97001</v>
      </c>
      <c r="P43" s="91">
        <v>656.90539999999999</v>
      </c>
      <c r="Q43" s="39"/>
      <c r="R43" s="127"/>
      <c r="S43" s="127"/>
      <c r="T43" s="127"/>
      <c r="U43" s="127"/>
      <c r="V43" s="127"/>
      <c r="W43" s="127"/>
    </row>
    <row r="44" spans="1:23" s="14" customFormat="1" x14ac:dyDescent="0.3">
      <c r="A44" s="125">
        <v>42421</v>
      </c>
      <c r="B44" s="91">
        <v>1098.5</v>
      </c>
      <c r="C44" s="91">
        <v>1100</v>
      </c>
      <c r="D44" s="91">
        <v>1076.9000000000001</v>
      </c>
      <c r="E44" s="91">
        <v>1080.25</v>
      </c>
      <c r="F44" s="166">
        <v>1087.11960169602</v>
      </c>
      <c r="G44" s="91">
        <v>244336</v>
      </c>
      <c r="H44" s="91">
        <v>2656.2245499999999</v>
      </c>
      <c r="I44" s="39"/>
      <c r="J44" s="91">
        <v>675.5</v>
      </c>
      <c r="K44" s="91">
        <v>677.45</v>
      </c>
      <c r="L44" s="91">
        <v>664</v>
      </c>
      <c r="M44" s="91">
        <v>666.05</v>
      </c>
      <c r="N44" s="91">
        <v>672.30923147593001</v>
      </c>
      <c r="O44" s="91">
        <v>128441</v>
      </c>
      <c r="P44" s="91">
        <v>863.52070000000003</v>
      </c>
      <c r="Q44" s="39"/>
      <c r="R44" s="127"/>
      <c r="S44" s="127"/>
      <c r="T44" s="127"/>
      <c r="U44" s="127"/>
      <c r="V44" s="127"/>
      <c r="W44" s="127"/>
    </row>
    <row r="45" spans="1:23" s="14" customFormat="1" x14ac:dyDescent="0.3">
      <c r="A45" s="125">
        <v>42422</v>
      </c>
      <c r="B45" s="91">
        <v>1120</v>
      </c>
      <c r="C45" s="91">
        <v>1136.45</v>
      </c>
      <c r="D45" s="91">
        <v>1091.6500000000001</v>
      </c>
      <c r="E45" s="91">
        <v>1095.8499999999999</v>
      </c>
      <c r="F45" s="166">
        <v>1113.1772690903399</v>
      </c>
      <c r="G45" s="91">
        <v>326199</v>
      </c>
      <c r="H45" s="91">
        <v>3631.1731199999999</v>
      </c>
      <c r="I45" s="39"/>
      <c r="J45" s="91">
        <v>666</v>
      </c>
      <c r="K45" s="91">
        <v>666.35</v>
      </c>
      <c r="L45" s="91">
        <v>658.7</v>
      </c>
      <c r="M45" s="91">
        <v>659.75</v>
      </c>
      <c r="N45" s="91">
        <v>662.62950903402896</v>
      </c>
      <c r="O45" s="91">
        <v>46989</v>
      </c>
      <c r="P45" s="91">
        <v>311.36297999999999</v>
      </c>
      <c r="Q45" s="39"/>
      <c r="R45" s="127"/>
      <c r="S45" s="127"/>
      <c r="T45" s="127"/>
      <c r="U45" s="127"/>
      <c r="V45" s="127"/>
      <c r="W45" s="127"/>
    </row>
    <row r="46" spans="1:23" s="14" customFormat="1" x14ac:dyDescent="0.3">
      <c r="A46" s="125">
        <v>42425</v>
      </c>
      <c r="B46" s="91">
        <v>1135</v>
      </c>
      <c r="C46" s="91">
        <v>1139.6500000000001</v>
      </c>
      <c r="D46" s="91">
        <v>1125</v>
      </c>
      <c r="E46" s="91">
        <v>1130.5999999999999</v>
      </c>
      <c r="F46" s="166">
        <v>1134.15683849569</v>
      </c>
      <c r="G46" s="91">
        <v>53367</v>
      </c>
      <c r="H46" s="91">
        <v>605.26548000000003</v>
      </c>
      <c r="I46" s="39"/>
      <c r="J46" s="91">
        <v>659</v>
      </c>
      <c r="K46" s="91">
        <v>664.8</v>
      </c>
      <c r="L46" s="91">
        <v>653.70000000000005</v>
      </c>
      <c r="M46" s="91">
        <v>656.2</v>
      </c>
      <c r="N46" s="91">
        <v>659.29116992826903</v>
      </c>
      <c r="O46" s="91">
        <v>40011</v>
      </c>
      <c r="P46" s="91">
        <v>263.78899000000001</v>
      </c>
      <c r="Q46" s="39"/>
      <c r="R46" s="127"/>
      <c r="S46" s="127"/>
      <c r="T46" s="127"/>
      <c r="U46" s="127"/>
      <c r="V46" s="127"/>
      <c r="W46" s="127"/>
    </row>
    <row r="47" spans="1:23" s="14" customFormat="1" x14ac:dyDescent="0.3">
      <c r="A47" s="125">
        <v>42426</v>
      </c>
      <c r="B47" s="91">
        <v>1122</v>
      </c>
      <c r="C47" s="91">
        <v>1139.8499999999999</v>
      </c>
      <c r="D47" s="91">
        <v>1107.95</v>
      </c>
      <c r="E47" s="91">
        <v>1133.4000000000001</v>
      </c>
      <c r="F47" s="166">
        <v>1130.88213751327</v>
      </c>
      <c r="G47" s="91">
        <v>331488</v>
      </c>
      <c r="H47" s="91">
        <v>3748.7385800000002</v>
      </c>
      <c r="I47" s="39"/>
      <c r="J47" s="91">
        <v>656.2</v>
      </c>
      <c r="K47" s="91">
        <v>662.9</v>
      </c>
      <c r="L47" s="91">
        <v>645.4</v>
      </c>
      <c r="M47" s="91">
        <v>648.75</v>
      </c>
      <c r="N47" s="91">
        <v>654.99831916630603</v>
      </c>
      <c r="O47" s="91">
        <v>62469</v>
      </c>
      <c r="P47" s="91">
        <v>409.17090000000002</v>
      </c>
      <c r="Q47" s="39"/>
      <c r="R47" s="127"/>
      <c r="S47" s="127"/>
      <c r="T47" s="127"/>
      <c r="U47" s="127"/>
      <c r="V47" s="127"/>
      <c r="W47" s="127"/>
    </row>
    <row r="48" spans="1:23" s="14" customFormat="1" x14ac:dyDescent="0.3">
      <c r="A48" s="125">
        <v>42427</v>
      </c>
      <c r="B48" s="91">
        <v>1095</v>
      </c>
      <c r="C48" s="91">
        <v>1129.8499999999999</v>
      </c>
      <c r="D48" s="91">
        <v>1088.0999999999999</v>
      </c>
      <c r="E48" s="91">
        <v>1121.05</v>
      </c>
      <c r="F48" s="166">
        <v>1107.47513974047</v>
      </c>
      <c r="G48" s="91">
        <v>361742</v>
      </c>
      <c r="H48" s="91">
        <v>4006.2027200000002</v>
      </c>
      <c r="I48" s="39"/>
      <c r="J48" s="91">
        <v>652</v>
      </c>
      <c r="K48" s="91">
        <v>653.25</v>
      </c>
      <c r="L48" s="91">
        <v>640.95000000000005</v>
      </c>
      <c r="M48" s="91">
        <v>642.75</v>
      </c>
      <c r="N48" s="91">
        <v>644.71484488808301</v>
      </c>
      <c r="O48" s="91">
        <v>78943</v>
      </c>
      <c r="P48" s="91">
        <v>508.95724000000001</v>
      </c>
      <c r="Q48" s="39"/>
      <c r="R48" s="127"/>
      <c r="S48" s="127"/>
      <c r="T48" s="127"/>
      <c r="U48" s="127"/>
      <c r="V48" s="127"/>
      <c r="W48" s="127"/>
    </row>
    <row r="49" spans="1:23" s="14" customFormat="1" x14ac:dyDescent="0.3">
      <c r="A49" s="125">
        <v>42428</v>
      </c>
      <c r="B49" s="91">
        <v>1081</v>
      </c>
      <c r="C49" s="91">
        <v>1107</v>
      </c>
      <c r="D49" s="91">
        <v>1079.4000000000001</v>
      </c>
      <c r="E49" s="91">
        <v>1099.45</v>
      </c>
      <c r="F49" s="166">
        <v>1097.7014991738699</v>
      </c>
      <c r="G49" s="91">
        <v>625211</v>
      </c>
      <c r="H49" s="91">
        <v>6862.9505200000003</v>
      </c>
      <c r="I49" s="39"/>
      <c r="J49" s="91">
        <v>648</v>
      </c>
      <c r="K49" s="91">
        <v>654.95000000000005</v>
      </c>
      <c r="L49" s="91">
        <v>618</v>
      </c>
      <c r="M49" s="91">
        <v>625.6</v>
      </c>
      <c r="N49" s="91">
        <v>635.387699714929</v>
      </c>
      <c r="O49" s="91">
        <v>241344</v>
      </c>
      <c r="P49" s="91">
        <v>1533.47009</v>
      </c>
      <c r="Q49" s="39"/>
      <c r="R49" s="127"/>
      <c r="S49" s="127"/>
      <c r="T49" s="127"/>
      <c r="U49" s="127"/>
      <c r="V49" s="127"/>
      <c r="W49" s="127"/>
    </row>
    <row r="50" spans="1:23" s="14" customFormat="1" x14ac:dyDescent="0.3">
      <c r="A50" s="125">
        <v>42430</v>
      </c>
      <c r="B50" s="91">
        <v>1016</v>
      </c>
      <c r="C50" s="91">
        <v>1080</v>
      </c>
      <c r="D50" s="91">
        <v>1002.3</v>
      </c>
      <c r="E50" s="91">
        <v>1075.45</v>
      </c>
      <c r="F50" s="166">
        <v>1047.72707589327</v>
      </c>
      <c r="G50" s="91">
        <v>802245</v>
      </c>
      <c r="H50" s="91">
        <v>8405.3380799999995</v>
      </c>
      <c r="I50" s="39"/>
      <c r="J50" s="91">
        <v>626</v>
      </c>
      <c r="K50" s="91">
        <v>629.45000000000005</v>
      </c>
      <c r="L50" s="91">
        <v>616.1</v>
      </c>
      <c r="M50" s="91">
        <v>621.54999999999995</v>
      </c>
      <c r="N50" s="91">
        <v>623.62939017997496</v>
      </c>
      <c r="O50" s="91">
        <v>177413</v>
      </c>
      <c r="P50" s="91">
        <v>1106.3996099999999</v>
      </c>
      <c r="Q50" s="39"/>
      <c r="R50" s="127"/>
      <c r="S50" s="127"/>
      <c r="T50" s="127"/>
      <c r="U50" s="127"/>
      <c r="V50" s="127"/>
      <c r="W50" s="127"/>
    </row>
    <row r="51" spans="1:23" s="14" customFormat="1" x14ac:dyDescent="0.3">
      <c r="A51" s="125">
        <v>42433</v>
      </c>
      <c r="B51" s="91">
        <v>1027</v>
      </c>
      <c r="C51" s="91">
        <v>1041.5</v>
      </c>
      <c r="D51" s="91">
        <v>1008.7</v>
      </c>
      <c r="E51" s="91">
        <v>1014.55</v>
      </c>
      <c r="F51" s="166">
        <v>1027.0290386274301</v>
      </c>
      <c r="G51" s="91">
        <v>260825</v>
      </c>
      <c r="H51" s="91">
        <v>2678.7484899999999</v>
      </c>
      <c r="I51" s="39"/>
      <c r="J51" s="91">
        <v>621.54999999999995</v>
      </c>
      <c r="K51" s="91">
        <v>630</v>
      </c>
      <c r="L51" s="91">
        <v>617.70000000000005</v>
      </c>
      <c r="M51" s="91">
        <v>627.4</v>
      </c>
      <c r="N51" s="91">
        <v>624.01317128268295</v>
      </c>
      <c r="O51" s="91">
        <v>107127</v>
      </c>
      <c r="P51" s="91">
        <v>668.48658999999998</v>
      </c>
      <c r="Q51" s="39"/>
      <c r="R51" s="127"/>
      <c r="S51" s="127"/>
      <c r="T51" s="127"/>
      <c r="U51" s="127"/>
      <c r="V51" s="127"/>
      <c r="W51" s="127"/>
    </row>
    <row r="52" spans="1:23" s="14" customFormat="1" x14ac:dyDescent="0.3">
      <c r="A52" s="125">
        <v>42434</v>
      </c>
      <c r="B52" s="91">
        <v>1033.95</v>
      </c>
      <c r="C52" s="91">
        <v>1037</v>
      </c>
      <c r="D52" s="91">
        <v>1007.9</v>
      </c>
      <c r="E52" s="91">
        <v>1021.65</v>
      </c>
      <c r="F52" s="166">
        <v>1025.5196305112199</v>
      </c>
      <c r="G52" s="91">
        <v>704108</v>
      </c>
      <c r="H52" s="91">
        <v>7220.7657600000002</v>
      </c>
      <c r="I52" s="39"/>
      <c r="J52" s="91">
        <v>631</v>
      </c>
      <c r="K52" s="91">
        <v>634</v>
      </c>
      <c r="L52" s="91">
        <v>623.20000000000005</v>
      </c>
      <c r="M52" s="91">
        <v>632.5</v>
      </c>
      <c r="N52" s="91">
        <v>629.26073396771301</v>
      </c>
      <c r="O52" s="91">
        <v>112866</v>
      </c>
      <c r="P52" s="91">
        <v>710.22141999999997</v>
      </c>
      <c r="Q52" s="39"/>
      <c r="R52" s="127"/>
      <c r="S52" s="127"/>
      <c r="T52" s="127"/>
      <c r="U52" s="127"/>
      <c r="V52" s="127"/>
      <c r="W52" s="127"/>
    </row>
    <row r="53" spans="1:23" s="14" customFormat="1" x14ac:dyDescent="0.3">
      <c r="A53" s="125">
        <v>42435</v>
      </c>
      <c r="B53" s="91">
        <v>1025.7</v>
      </c>
      <c r="C53" s="91">
        <v>1047.7</v>
      </c>
      <c r="D53" s="91">
        <v>1013.55</v>
      </c>
      <c r="E53" s="91">
        <v>1021.65</v>
      </c>
      <c r="F53" s="166">
        <v>1034.02030516273</v>
      </c>
      <c r="G53" s="91">
        <v>444222</v>
      </c>
      <c r="H53" s="91">
        <v>4593.3456800000004</v>
      </c>
      <c r="I53" s="39"/>
      <c r="J53" s="91">
        <v>635</v>
      </c>
      <c r="K53" s="91">
        <v>637.45000000000005</v>
      </c>
      <c r="L53" s="91">
        <v>628.70000000000005</v>
      </c>
      <c r="M53" s="91">
        <v>630.65</v>
      </c>
      <c r="N53" s="91">
        <v>633.83461881585004</v>
      </c>
      <c r="O53" s="91">
        <v>354212</v>
      </c>
      <c r="P53" s="91">
        <v>2245.1182800000001</v>
      </c>
      <c r="Q53" s="39"/>
      <c r="R53" s="127"/>
      <c r="S53" s="127"/>
      <c r="T53" s="127"/>
      <c r="U53" s="127"/>
      <c r="V53" s="127"/>
      <c r="W53" s="127"/>
    </row>
    <row r="54" spans="1:23" s="14" customFormat="1" x14ac:dyDescent="0.3">
      <c r="A54" s="125">
        <v>42436</v>
      </c>
      <c r="B54" s="91">
        <v>1012</v>
      </c>
      <c r="C54" s="91">
        <v>1027.25</v>
      </c>
      <c r="D54" s="91">
        <v>1005.45</v>
      </c>
      <c r="E54" s="91">
        <v>1024.5</v>
      </c>
      <c r="F54" s="166">
        <v>1017.85668625772</v>
      </c>
      <c r="G54" s="91">
        <v>293161</v>
      </c>
      <c r="H54" s="91">
        <v>2983.9588399999998</v>
      </c>
      <c r="I54" s="39"/>
      <c r="J54" s="91">
        <v>629.5</v>
      </c>
      <c r="K54" s="91">
        <v>644</v>
      </c>
      <c r="L54" s="91">
        <v>627.1</v>
      </c>
      <c r="M54" s="91">
        <v>641.35</v>
      </c>
      <c r="N54" s="91">
        <v>634.18589507842</v>
      </c>
      <c r="O54" s="91">
        <v>92450</v>
      </c>
      <c r="P54" s="91">
        <v>586.30485999999996</v>
      </c>
      <c r="Q54" s="39"/>
      <c r="R54" s="127"/>
      <c r="S54" s="127"/>
      <c r="T54" s="127"/>
      <c r="U54" s="127"/>
      <c r="V54" s="127"/>
      <c r="W54" s="127"/>
    </row>
    <row r="55" spans="1:23" s="14" customFormat="1" x14ac:dyDescent="0.3">
      <c r="A55" s="125">
        <v>42437</v>
      </c>
      <c r="B55" s="91">
        <v>998</v>
      </c>
      <c r="C55" s="91">
        <v>1026.7</v>
      </c>
      <c r="D55" s="91">
        <v>998</v>
      </c>
      <c r="E55" s="91">
        <v>1011.35</v>
      </c>
      <c r="F55" s="166">
        <v>1014.75004345952</v>
      </c>
      <c r="G55" s="91">
        <v>264614</v>
      </c>
      <c r="H55" s="91">
        <v>2685.1706800000002</v>
      </c>
      <c r="I55" s="39"/>
      <c r="J55" s="91">
        <v>644.54999999999995</v>
      </c>
      <c r="K55" s="91">
        <v>659</v>
      </c>
      <c r="L55" s="91">
        <v>641.95000000000005</v>
      </c>
      <c r="M55" s="91">
        <v>657</v>
      </c>
      <c r="N55" s="91">
        <v>650.722110169595</v>
      </c>
      <c r="O55" s="91">
        <v>162622</v>
      </c>
      <c r="P55" s="91">
        <v>1058.21731</v>
      </c>
      <c r="Q55" s="39"/>
      <c r="R55" s="127"/>
      <c r="S55" s="127"/>
      <c r="T55" s="127"/>
      <c r="U55" s="127"/>
      <c r="V55" s="127"/>
      <c r="W55" s="127"/>
    </row>
    <row r="56" spans="1:23" s="14" customFormat="1" x14ac:dyDescent="0.3">
      <c r="A56" s="125">
        <v>42440</v>
      </c>
      <c r="B56" s="91">
        <v>1009.4</v>
      </c>
      <c r="C56" s="91">
        <v>1025.55</v>
      </c>
      <c r="D56" s="91">
        <v>1004</v>
      </c>
      <c r="E56" s="91">
        <v>1010.25</v>
      </c>
      <c r="F56" s="166">
        <v>1016.11770570183</v>
      </c>
      <c r="G56" s="91">
        <v>294905</v>
      </c>
      <c r="H56" s="91">
        <v>2996.5819200000001</v>
      </c>
      <c r="I56" s="39"/>
      <c r="J56" s="91">
        <v>658</v>
      </c>
      <c r="K56" s="91">
        <v>659.5</v>
      </c>
      <c r="L56" s="91">
        <v>650.35</v>
      </c>
      <c r="M56" s="91">
        <v>655.5</v>
      </c>
      <c r="N56" s="91">
        <v>655.00160758993195</v>
      </c>
      <c r="O56" s="91">
        <v>75890</v>
      </c>
      <c r="P56" s="91">
        <v>497.08071999999999</v>
      </c>
      <c r="Q56" s="39"/>
      <c r="R56" s="127"/>
      <c r="S56" s="127"/>
      <c r="T56" s="127"/>
      <c r="U56" s="127"/>
      <c r="V56" s="127"/>
      <c r="W56" s="127"/>
    </row>
    <row r="57" spans="1:23" s="14" customFormat="1" x14ac:dyDescent="0.3">
      <c r="A57" s="125">
        <v>42441</v>
      </c>
      <c r="B57" s="91">
        <v>974</v>
      </c>
      <c r="C57" s="91">
        <v>1014</v>
      </c>
      <c r="D57" s="91">
        <v>973.25</v>
      </c>
      <c r="E57" s="91">
        <v>1009</v>
      </c>
      <c r="F57" s="166">
        <v>999.76613876949705</v>
      </c>
      <c r="G57" s="91">
        <v>526744</v>
      </c>
      <c r="H57" s="91">
        <v>5266.2081500000004</v>
      </c>
      <c r="I57" s="39"/>
      <c r="J57" s="91">
        <v>655</v>
      </c>
      <c r="K57" s="91">
        <v>655</v>
      </c>
      <c r="L57" s="91">
        <v>640</v>
      </c>
      <c r="M57" s="91">
        <v>643.75</v>
      </c>
      <c r="N57" s="91">
        <v>646.202731059862</v>
      </c>
      <c r="O57" s="91">
        <v>96739</v>
      </c>
      <c r="P57" s="91">
        <v>625.13005999999996</v>
      </c>
      <c r="Q57" s="39"/>
      <c r="R57" s="127"/>
      <c r="S57" s="127"/>
      <c r="T57" s="127"/>
      <c r="U57" s="127"/>
      <c r="V57" s="127"/>
      <c r="W57" s="127"/>
    </row>
    <row r="58" spans="1:23" s="14" customFormat="1" x14ac:dyDescent="0.3">
      <c r="A58" s="125">
        <v>42442</v>
      </c>
      <c r="B58" s="91">
        <v>973</v>
      </c>
      <c r="C58" s="91">
        <v>979.4</v>
      </c>
      <c r="D58" s="91">
        <v>958.6</v>
      </c>
      <c r="E58" s="91">
        <v>966.15</v>
      </c>
      <c r="F58" s="166">
        <v>966.62812473455597</v>
      </c>
      <c r="G58" s="91">
        <v>200137</v>
      </c>
      <c r="H58" s="91">
        <v>1934.58053</v>
      </c>
      <c r="I58" s="39"/>
      <c r="J58" s="91">
        <v>644</v>
      </c>
      <c r="K58" s="91">
        <v>645.6</v>
      </c>
      <c r="L58" s="91">
        <v>632.6</v>
      </c>
      <c r="M58" s="91">
        <v>635.1</v>
      </c>
      <c r="N58" s="91">
        <v>637.38616029764898</v>
      </c>
      <c r="O58" s="91">
        <v>160726</v>
      </c>
      <c r="P58" s="91">
        <v>1024.4452799999999</v>
      </c>
      <c r="Q58" s="39"/>
      <c r="R58" s="127"/>
      <c r="S58" s="127"/>
      <c r="T58" s="127"/>
      <c r="U58" s="127"/>
      <c r="V58" s="127"/>
      <c r="W58" s="127"/>
    </row>
    <row r="59" spans="1:23" s="14" customFormat="1" x14ac:dyDescent="0.3">
      <c r="A59" s="125">
        <v>42443</v>
      </c>
      <c r="B59" s="91">
        <v>1000</v>
      </c>
      <c r="C59" s="91">
        <v>1003</v>
      </c>
      <c r="D59" s="91">
        <v>972.1</v>
      </c>
      <c r="E59" s="91">
        <v>975.45</v>
      </c>
      <c r="F59" s="166">
        <v>984.43732788845102</v>
      </c>
      <c r="G59" s="91">
        <v>223329</v>
      </c>
      <c r="H59" s="91">
        <v>2198.53404</v>
      </c>
      <c r="I59" s="39"/>
      <c r="J59" s="91">
        <v>636</v>
      </c>
      <c r="K59" s="91">
        <v>653.85</v>
      </c>
      <c r="L59" s="91">
        <v>615</v>
      </c>
      <c r="M59" s="91">
        <v>649.6</v>
      </c>
      <c r="N59" s="91">
        <v>634.71457684746701</v>
      </c>
      <c r="O59" s="91">
        <v>665871</v>
      </c>
      <c r="P59" s="91">
        <v>4226.3802999999998</v>
      </c>
      <c r="Q59" s="39"/>
      <c r="R59" s="127"/>
      <c r="S59" s="127"/>
      <c r="T59" s="127"/>
      <c r="U59" s="127"/>
      <c r="V59" s="127"/>
      <c r="W59" s="127"/>
    </row>
    <row r="60" spans="1:23" s="14" customFormat="1" x14ac:dyDescent="0.3">
      <c r="A60" s="125">
        <v>42444</v>
      </c>
      <c r="B60" s="91">
        <v>994</v>
      </c>
      <c r="C60" s="91">
        <v>1004.8</v>
      </c>
      <c r="D60" s="91">
        <v>987.1</v>
      </c>
      <c r="E60" s="91">
        <v>995.2</v>
      </c>
      <c r="F60" s="166">
        <v>995.69016674152203</v>
      </c>
      <c r="G60" s="91">
        <v>284992</v>
      </c>
      <c r="H60" s="91">
        <v>2837.6373199999998</v>
      </c>
      <c r="I60" s="39"/>
      <c r="J60" s="91">
        <v>643</v>
      </c>
      <c r="K60" s="91">
        <v>649.5</v>
      </c>
      <c r="L60" s="91">
        <v>633.65</v>
      </c>
      <c r="M60" s="91">
        <v>638.75</v>
      </c>
      <c r="N60" s="91">
        <v>639.41481213453699</v>
      </c>
      <c r="O60" s="91">
        <v>362041</v>
      </c>
      <c r="P60" s="91">
        <v>2314.9437800000001</v>
      </c>
      <c r="Q60" s="39"/>
      <c r="R60" s="127"/>
      <c r="S60" s="127"/>
      <c r="T60" s="127"/>
      <c r="U60" s="127"/>
      <c r="V60" s="127"/>
      <c r="W60" s="127"/>
    </row>
    <row r="61" spans="1:23" s="14" customFormat="1" x14ac:dyDescent="0.3">
      <c r="A61" s="125">
        <v>42447</v>
      </c>
      <c r="B61" s="91">
        <v>961</v>
      </c>
      <c r="C61" s="91">
        <v>998.9</v>
      </c>
      <c r="D61" s="91">
        <v>951.4</v>
      </c>
      <c r="E61" s="91">
        <v>995.45</v>
      </c>
      <c r="F61" s="166">
        <v>981.40993951993903</v>
      </c>
      <c r="G61" s="91">
        <v>529100</v>
      </c>
      <c r="H61" s="91">
        <v>5192.6399899999997</v>
      </c>
      <c r="I61" s="39"/>
      <c r="J61" s="91">
        <v>634.6</v>
      </c>
      <c r="K61" s="91">
        <v>653.95000000000005</v>
      </c>
      <c r="L61" s="91">
        <v>630</v>
      </c>
      <c r="M61" s="91">
        <v>643.54999999999995</v>
      </c>
      <c r="N61" s="91">
        <v>642.30813451810695</v>
      </c>
      <c r="O61" s="91">
        <v>260753</v>
      </c>
      <c r="P61" s="91">
        <v>1674.83773</v>
      </c>
      <c r="Q61" s="39"/>
      <c r="R61" s="127"/>
      <c r="S61" s="127"/>
      <c r="T61" s="127"/>
      <c r="U61" s="127"/>
      <c r="V61" s="127"/>
      <c r="W61" s="127"/>
    </row>
    <row r="62" spans="1:23" s="14" customFormat="1" x14ac:dyDescent="0.3">
      <c r="A62" s="125">
        <v>42448</v>
      </c>
      <c r="B62" s="91">
        <v>945</v>
      </c>
      <c r="C62" s="91">
        <v>957</v>
      </c>
      <c r="D62" s="91">
        <v>934.05</v>
      </c>
      <c r="E62" s="91">
        <v>947.95</v>
      </c>
      <c r="F62" s="166">
        <v>946.12985254701698</v>
      </c>
      <c r="G62" s="91">
        <v>400331</v>
      </c>
      <c r="H62" s="91">
        <v>3787.6511</v>
      </c>
      <c r="I62" s="39"/>
      <c r="J62" s="91">
        <v>643.54999999999995</v>
      </c>
      <c r="K62" s="91">
        <v>644</v>
      </c>
      <c r="L62" s="91">
        <v>624.65</v>
      </c>
      <c r="M62" s="91">
        <v>631.4</v>
      </c>
      <c r="N62" s="91">
        <v>633.60134719954203</v>
      </c>
      <c r="O62" s="91">
        <v>475208</v>
      </c>
      <c r="P62" s="91">
        <v>3010.9242899999999</v>
      </c>
      <c r="Q62" s="39"/>
      <c r="R62" s="127"/>
      <c r="S62" s="127"/>
      <c r="T62" s="127"/>
      <c r="U62" s="127"/>
      <c r="V62" s="127"/>
      <c r="W62" s="127"/>
    </row>
    <row r="63" spans="1:23" s="14" customFormat="1" x14ac:dyDescent="0.3">
      <c r="A63" s="125">
        <v>42449</v>
      </c>
      <c r="B63" s="91">
        <v>926</v>
      </c>
      <c r="C63" s="91">
        <v>955</v>
      </c>
      <c r="D63" s="91">
        <v>908.1</v>
      </c>
      <c r="E63" s="91">
        <v>949.75</v>
      </c>
      <c r="F63" s="166">
        <v>927.96574920251703</v>
      </c>
      <c r="G63" s="91">
        <v>463960</v>
      </c>
      <c r="H63" s="91">
        <v>4305.3898900000004</v>
      </c>
      <c r="I63" s="39"/>
      <c r="J63" s="91">
        <v>635</v>
      </c>
      <c r="K63" s="91">
        <v>635</v>
      </c>
      <c r="L63" s="91">
        <v>621.5</v>
      </c>
      <c r="M63" s="91">
        <v>626.5</v>
      </c>
      <c r="N63" s="91">
        <v>626.31049613045798</v>
      </c>
      <c r="O63" s="91">
        <v>173664</v>
      </c>
      <c r="P63" s="91">
        <v>1087.6758600000001</v>
      </c>
      <c r="Q63" s="39"/>
      <c r="R63" s="127"/>
      <c r="S63" s="127"/>
      <c r="T63" s="127"/>
      <c r="U63" s="127"/>
      <c r="V63" s="127"/>
      <c r="W63" s="127"/>
    </row>
    <row r="64" spans="1:23" s="14" customFormat="1" x14ac:dyDescent="0.3">
      <c r="A64" s="125">
        <v>42450</v>
      </c>
      <c r="B64" s="91">
        <v>948</v>
      </c>
      <c r="C64" s="91">
        <v>951.1</v>
      </c>
      <c r="D64" s="91">
        <v>932</v>
      </c>
      <c r="E64" s="91">
        <v>937.2</v>
      </c>
      <c r="F64" s="166">
        <v>940.81107328161397</v>
      </c>
      <c r="G64" s="91">
        <v>300471</v>
      </c>
      <c r="H64" s="91">
        <v>2826.8644399999998</v>
      </c>
      <c r="I64" s="39"/>
      <c r="J64" s="91">
        <v>622.54999999999995</v>
      </c>
      <c r="K64" s="91">
        <v>628.65</v>
      </c>
      <c r="L64" s="91">
        <v>602</v>
      </c>
      <c r="M64" s="91">
        <v>606.79999999999995</v>
      </c>
      <c r="N64" s="91">
        <v>616.363071689555</v>
      </c>
      <c r="O64" s="91">
        <v>158740</v>
      </c>
      <c r="P64" s="91">
        <v>978.41474000000005</v>
      </c>
      <c r="Q64" s="39"/>
      <c r="R64" s="127"/>
      <c r="S64" s="127"/>
      <c r="T64" s="127"/>
      <c r="U64" s="127"/>
      <c r="V64" s="127"/>
      <c r="W64" s="127"/>
    </row>
    <row r="65" spans="1:23" s="14" customFormat="1" x14ac:dyDescent="0.3">
      <c r="A65" s="167">
        <v>42454</v>
      </c>
      <c r="B65" s="168">
        <v>934</v>
      </c>
      <c r="C65" s="168">
        <v>944</v>
      </c>
      <c r="D65" s="168">
        <v>920.8</v>
      </c>
      <c r="E65" s="168">
        <v>930.45</v>
      </c>
      <c r="F65" s="91">
        <v>932.08180023254204</v>
      </c>
      <c r="G65" s="91">
        <v>455830</v>
      </c>
      <c r="H65" s="91">
        <v>4248.7084699999996</v>
      </c>
      <c r="I65" s="39"/>
      <c r="J65" s="91">
        <v>610</v>
      </c>
      <c r="K65" s="91">
        <v>612.9</v>
      </c>
      <c r="L65" s="91">
        <v>608</v>
      </c>
      <c r="M65" s="91">
        <v>609.65</v>
      </c>
      <c r="N65" s="91">
        <v>610.18715330581495</v>
      </c>
      <c r="O65" s="91">
        <v>345225</v>
      </c>
      <c r="P65" s="91">
        <v>2106.5185999999999</v>
      </c>
      <c r="Q65" s="39"/>
      <c r="R65" s="127"/>
      <c r="S65" s="127"/>
      <c r="T65" s="127"/>
      <c r="U65" s="127"/>
      <c r="V65" s="127"/>
      <c r="W65" s="127"/>
    </row>
    <row r="66" spans="1:23" s="14" customFormat="1" x14ac:dyDescent="0.3">
      <c r="A66" s="125">
        <v>42455</v>
      </c>
      <c r="B66" s="91">
        <v>915.05</v>
      </c>
      <c r="C66" s="91">
        <v>940</v>
      </c>
      <c r="D66" s="91">
        <v>905.5</v>
      </c>
      <c r="E66" s="91">
        <v>937.9</v>
      </c>
      <c r="F66" s="91">
        <v>925.74294779655202</v>
      </c>
      <c r="G66" s="91">
        <v>469605</v>
      </c>
      <c r="H66" s="91">
        <v>4347.3351700000003</v>
      </c>
      <c r="I66" s="39"/>
      <c r="J66" s="91">
        <v>608</v>
      </c>
      <c r="K66" s="91">
        <v>617.29999999999995</v>
      </c>
      <c r="L66" s="91">
        <v>602.70000000000005</v>
      </c>
      <c r="M66" s="91">
        <v>614.4</v>
      </c>
      <c r="N66" s="91">
        <v>612.37377591629195</v>
      </c>
      <c r="O66" s="91">
        <v>134182</v>
      </c>
      <c r="P66" s="91">
        <v>821.69538</v>
      </c>
      <c r="Q66" s="39"/>
      <c r="R66" s="127"/>
      <c r="S66" s="127"/>
      <c r="T66" s="127"/>
      <c r="U66" s="127"/>
      <c r="V66" s="127"/>
      <c r="W66" s="127"/>
    </row>
    <row r="67" spans="1:23" s="14" customFormat="1" x14ac:dyDescent="0.3">
      <c r="A67" s="125">
        <v>42457</v>
      </c>
      <c r="B67" s="91">
        <v>892</v>
      </c>
      <c r="C67" s="91">
        <v>915.95</v>
      </c>
      <c r="D67" s="91">
        <v>884.05</v>
      </c>
      <c r="E67" s="91">
        <v>911</v>
      </c>
      <c r="F67" s="91">
        <v>900.387171209754</v>
      </c>
      <c r="G67" s="91">
        <v>433369</v>
      </c>
      <c r="H67" s="91">
        <v>3901.9988800000001</v>
      </c>
      <c r="I67" s="39"/>
      <c r="J67" s="91">
        <v>616</v>
      </c>
      <c r="K67" s="91">
        <v>632.70000000000005</v>
      </c>
      <c r="L67" s="91">
        <v>606.6</v>
      </c>
      <c r="M67" s="91">
        <v>624.1</v>
      </c>
      <c r="N67" s="91">
        <v>614.35425233855995</v>
      </c>
      <c r="O67" s="91">
        <v>177032</v>
      </c>
      <c r="P67" s="91">
        <v>1087.6036200000001</v>
      </c>
      <c r="Q67" s="39"/>
      <c r="R67" s="127"/>
      <c r="S67" s="127"/>
      <c r="T67" s="127"/>
      <c r="U67" s="127"/>
      <c r="V67" s="127"/>
      <c r="W67" s="127"/>
    </row>
    <row r="68" spans="1:23" s="14" customFormat="1" x14ac:dyDescent="0.3">
      <c r="A68" s="125">
        <v>42461</v>
      </c>
      <c r="B68" s="91">
        <v>909</v>
      </c>
      <c r="C68" s="91">
        <v>917</v>
      </c>
      <c r="D68" s="91">
        <v>878.55</v>
      </c>
      <c r="E68" s="91">
        <v>884.95</v>
      </c>
      <c r="F68" s="91">
        <v>891.05889494163398</v>
      </c>
      <c r="G68" s="91">
        <v>514000</v>
      </c>
      <c r="H68" s="91">
        <v>4580.0427200000004</v>
      </c>
      <c r="I68" s="39"/>
      <c r="J68" s="91">
        <v>629.75</v>
      </c>
      <c r="K68" s="91">
        <v>629.75</v>
      </c>
      <c r="L68" s="91">
        <v>620.25</v>
      </c>
      <c r="M68" s="91">
        <v>623.9</v>
      </c>
      <c r="N68" s="91">
        <v>623.98240333160697</v>
      </c>
      <c r="O68" s="91">
        <v>92688</v>
      </c>
      <c r="P68" s="91">
        <v>578.35681</v>
      </c>
      <c r="Q68" s="39"/>
      <c r="R68" s="127"/>
      <c r="S68" s="127"/>
      <c r="T68" s="127"/>
      <c r="U68" s="127"/>
      <c r="V68" s="127"/>
      <c r="W68" s="127"/>
    </row>
    <row r="69" spans="1:23" s="14" customFormat="1" x14ac:dyDescent="0.3">
      <c r="A69" s="125">
        <v>42462</v>
      </c>
      <c r="B69" s="91">
        <v>949</v>
      </c>
      <c r="C69" s="91">
        <v>949.35</v>
      </c>
      <c r="D69" s="91">
        <v>915.7</v>
      </c>
      <c r="E69" s="91">
        <v>923.3</v>
      </c>
      <c r="F69" s="91">
        <v>925.35328463339999</v>
      </c>
      <c r="G69" s="91">
        <v>574265</v>
      </c>
      <c r="H69" s="91">
        <v>5313.9800400000004</v>
      </c>
      <c r="I69" s="39"/>
      <c r="J69" s="91">
        <v>626</v>
      </c>
      <c r="K69" s="91">
        <v>634.15</v>
      </c>
      <c r="L69" s="91">
        <v>618.04999999999995</v>
      </c>
      <c r="M69" s="91">
        <v>630.04999999999995</v>
      </c>
      <c r="N69" s="91">
        <v>625.20289481616805</v>
      </c>
      <c r="O69" s="91">
        <v>205678</v>
      </c>
      <c r="P69" s="91">
        <v>1285.90481</v>
      </c>
      <c r="Q69" s="39"/>
      <c r="R69" s="127"/>
      <c r="S69" s="127"/>
      <c r="T69" s="127"/>
      <c r="U69" s="127"/>
      <c r="V69" s="127"/>
      <c r="W69" s="127"/>
    </row>
    <row r="70" spans="1:23" s="14" customFormat="1" x14ac:dyDescent="0.3">
      <c r="A70" s="125">
        <v>42463</v>
      </c>
      <c r="B70" s="91">
        <v>940</v>
      </c>
      <c r="C70" s="91">
        <v>956.9</v>
      </c>
      <c r="D70" s="91">
        <v>935</v>
      </c>
      <c r="E70" s="91">
        <v>945.15</v>
      </c>
      <c r="F70" s="91">
        <v>948.03950463394301</v>
      </c>
      <c r="G70" s="91">
        <v>333733</v>
      </c>
      <c r="H70" s="91">
        <v>3163.9206800000002</v>
      </c>
      <c r="I70" s="39"/>
      <c r="J70" s="91">
        <v>625.9</v>
      </c>
      <c r="K70" s="91">
        <v>631.65</v>
      </c>
      <c r="L70" s="91">
        <v>620.25</v>
      </c>
      <c r="M70" s="91">
        <v>625.85</v>
      </c>
      <c r="N70" s="91">
        <v>628.24986348989</v>
      </c>
      <c r="O70" s="91">
        <v>130027</v>
      </c>
      <c r="P70" s="91">
        <v>816.89445000000001</v>
      </c>
      <c r="Q70" s="39"/>
      <c r="R70" s="127"/>
      <c r="S70" s="127"/>
      <c r="T70" s="127"/>
      <c r="U70" s="127"/>
      <c r="V70" s="127"/>
      <c r="W70" s="127"/>
    </row>
    <row r="71" spans="1:23" s="14" customFormat="1" x14ac:dyDescent="0.3">
      <c r="A71" s="125">
        <v>42464</v>
      </c>
      <c r="B71" s="91">
        <v>945</v>
      </c>
      <c r="C71" s="91">
        <v>955</v>
      </c>
      <c r="D71" s="91">
        <v>918.9</v>
      </c>
      <c r="E71" s="91">
        <v>937.2</v>
      </c>
      <c r="F71" s="91">
        <v>934.32264967081005</v>
      </c>
      <c r="G71" s="91">
        <v>413591</v>
      </c>
      <c r="H71" s="91">
        <v>3864.27439</v>
      </c>
      <c r="I71" s="39"/>
      <c r="J71" s="91">
        <v>623.75</v>
      </c>
      <c r="K71" s="91">
        <v>623.75</v>
      </c>
      <c r="L71" s="91">
        <v>612.45000000000005</v>
      </c>
      <c r="M71" s="91">
        <v>617.45000000000005</v>
      </c>
      <c r="N71" s="91">
        <v>618.80140454805996</v>
      </c>
      <c r="O71" s="91">
        <v>104660</v>
      </c>
      <c r="P71" s="91">
        <v>647.63755000000003</v>
      </c>
      <c r="Q71" s="39"/>
      <c r="R71" s="127"/>
      <c r="S71" s="127"/>
      <c r="T71" s="127"/>
      <c r="U71" s="127"/>
      <c r="V71" s="127"/>
      <c r="W71" s="127"/>
    </row>
    <row r="72" spans="1:23" s="14" customFormat="1" x14ac:dyDescent="0.3">
      <c r="A72" s="125">
        <v>42465</v>
      </c>
      <c r="B72" s="91">
        <v>932.9</v>
      </c>
      <c r="C72" s="91">
        <v>970</v>
      </c>
      <c r="D72" s="91">
        <v>931</v>
      </c>
      <c r="E72" s="91">
        <v>945.45</v>
      </c>
      <c r="F72" s="91">
        <v>946.48846665726205</v>
      </c>
      <c r="G72" s="91">
        <v>326098</v>
      </c>
      <c r="H72" s="91">
        <v>3086.4799600000001</v>
      </c>
      <c r="I72" s="39"/>
      <c r="J72" s="91">
        <v>616</v>
      </c>
      <c r="K72" s="91">
        <v>625.95000000000005</v>
      </c>
      <c r="L72" s="91">
        <v>613.70000000000005</v>
      </c>
      <c r="M72" s="91">
        <v>621.20000000000005</v>
      </c>
      <c r="N72" s="91">
        <v>620.82418440085303</v>
      </c>
      <c r="O72" s="91">
        <v>365161</v>
      </c>
      <c r="P72" s="91">
        <v>2267.0077999999999</v>
      </c>
      <c r="Q72" s="39"/>
      <c r="R72" s="127"/>
      <c r="S72" s="127"/>
      <c r="T72" s="127"/>
      <c r="U72" s="127"/>
      <c r="V72" s="127"/>
      <c r="W72" s="127"/>
    </row>
    <row r="73" spans="1:23" s="14" customFormat="1" x14ac:dyDescent="0.3">
      <c r="A73" s="125">
        <v>42468</v>
      </c>
      <c r="B73" s="91">
        <v>961</v>
      </c>
      <c r="C73" s="91">
        <v>972.7</v>
      </c>
      <c r="D73" s="91">
        <v>932.7</v>
      </c>
      <c r="E73" s="91">
        <v>944</v>
      </c>
      <c r="F73" s="91">
        <v>947.33214601336999</v>
      </c>
      <c r="G73" s="91">
        <v>592932</v>
      </c>
      <c r="H73" s="91">
        <v>5617.0354399999997</v>
      </c>
      <c r="I73" s="39"/>
      <c r="J73" s="91">
        <v>625</v>
      </c>
      <c r="K73" s="91">
        <v>628.1</v>
      </c>
      <c r="L73" s="91">
        <v>618.6</v>
      </c>
      <c r="M73" s="91">
        <v>624.4</v>
      </c>
      <c r="N73" s="91">
        <v>624.38577469457698</v>
      </c>
      <c r="O73" s="91">
        <v>247362</v>
      </c>
      <c r="P73" s="91">
        <v>1544.49314</v>
      </c>
      <c r="Q73" s="39"/>
      <c r="R73" s="127"/>
      <c r="S73" s="127"/>
      <c r="T73" s="127"/>
      <c r="U73" s="127"/>
      <c r="V73" s="127"/>
      <c r="W73" s="127"/>
    </row>
    <row r="74" spans="1:23" s="14" customFormat="1" x14ac:dyDescent="0.3">
      <c r="A74" s="125">
        <v>42469</v>
      </c>
      <c r="B74" s="91">
        <v>1032.05</v>
      </c>
      <c r="C74" s="91">
        <v>1036.9000000000001</v>
      </c>
      <c r="D74" s="91">
        <v>960.9</v>
      </c>
      <c r="E74" s="91">
        <v>987.3</v>
      </c>
      <c r="F74" s="91">
        <v>989.59087029901605</v>
      </c>
      <c r="G74" s="91">
        <v>628060</v>
      </c>
      <c r="H74" s="91">
        <v>6215.2244199999996</v>
      </c>
      <c r="I74" s="39"/>
      <c r="J74" s="91">
        <v>622</v>
      </c>
      <c r="K74" s="91">
        <v>626.20000000000005</v>
      </c>
      <c r="L74" s="91">
        <v>618</v>
      </c>
      <c r="M74" s="91">
        <v>620.54999999999995</v>
      </c>
      <c r="N74" s="91">
        <v>623.18174099692806</v>
      </c>
      <c r="O74" s="91">
        <v>648973</v>
      </c>
      <c r="P74" s="91">
        <v>4044.2812399999998</v>
      </c>
      <c r="Q74" s="39"/>
      <c r="R74" s="127"/>
      <c r="S74" s="127"/>
      <c r="T74" s="127"/>
      <c r="U74" s="127"/>
      <c r="V74" s="127"/>
      <c r="W74" s="127"/>
    </row>
    <row r="75" spans="1:23" s="14" customFormat="1" x14ac:dyDescent="0.3">
      <c r="A75" s="125">
        <v>42470</v>
      </c>
      <c r="B75" s="91">
        <v>1025</v>
      </c>
      <c r="C75" s="91">
        <v>1069</v>
      </c>
      <c r="D75" s="91">
        <v>1025</v>
      </c>
      <c r="E75" s="91">
        <v>1036.9000000000001</v>
      </c>
      <c r="F75" s="91">
        <v>1043.8298137828001</v>
      </c>
      <c r="G75" s="91">
        <v>651551</v>
      </c>
      <c r="H75" s="91">
        <v>6801.0835900000002</v>
      </c>
      <c r="I75" s="39"/>
      <c r="J75" s="91">
        <v>625</v>
      </c>
      <c r="K75" s="91">
        <v>633.25</v>
      </c>
      <c r="L75" s="91">
        <v>619</v>
      </c>
      <c r="M75" s="91">
        <v>631.6</v>
      </c>
      <c r="N75" s="91">
        <v>625.59136610327096</v>
      </c>
      <c r="O75" s="91">
        <v>161225</v>
      </c>
      <c r="P75" s="91">
        <v>1008.60968</v>
      </c>
      <c r="Q75" s="39"/>
      <c r="R75" s="127"/>
      <c r="S75" s="127"/>
      <c r="T75" s="127"/>
      <c r="U75" s="127"/>
      <c r="V75" s="127"/>
      <c r="W75" s="127"/>
    </row>
    <row r="76" spans="1:23" s="14" customFormat="1" x14ac:dyDescent="0.3">
      <c r="A76" s="125">
        <v>42471</v>
      </c>
      <c r="B76" s="91">
        <v>966</v>
      </c>
      <c r="C76" s="91">
        <v>975</v>
      </c>
      <c r="D76" s="91">
        <v>963</v>
      </c>
      <c r="E76" s="91">
        <v>973.15</v>
      </c>
      <c r="F76" s="91">
        <v>970.45915617169896</v>
      </c>
      <c r="G76" s="91">
        <v>242656</v>
      </c>
      <c r="H76" s="91">
        <v>2354.8773700000002</v>
      </c>
      <c r="I76" s="39"/>
      <c r="J76" s="91">
        <v>632</v>
      </c>
      <c r="K76" s="91">
        <v>641.5</v>
      </c>
      <c r="L76" s="91">
        <v>630.79999999999995</v>
      </c>
      <c r="M76" s="91">
        <v>638.54999999999995</v>
      </c>
      <c r="N76" s="91">
        <v>637.68403006725498</v>
      </c>
      <c r="O76" s="91">
        <v>151660</v>
      </c>
      <c r="P76" s="91">
        <v>967.11159999999995</v>
      </c>
      <c r="Q76" s="39"/>
      <c r="R76" s="127"/>
      <c r="S76" s="127"/>
      <c r="T76" s="127"/>
      <c r="U76" s="127"/>
      <c r="V76" s="127"/>
      <c r="W76" s="127"/>
    </row>
    <row r="77" spans="1:23" s="14" customFormat="1" x14ac:dyDescent="0.3">
      <c r="A77" s="125">
        <v>42472</v>
      </c>
      <c r="B77" s="91">
        <v>966.9</v>
      </c>
      <c r="C77" s="91">
        <v>974.9</v>
      </c>
      <c r="D77" s="91">
        <v>955</v>
      </c>
      <c r="E77" s="91">
        <v>962.85</v>
      </c>
      <c r="F77" s="91">
        <v>962.70888043260504</v>
      </c>
      <c r="G77" s="91">
        <v>249650</v>
      </c>
      <c r="H77" s="91">
        <v>2403.40272</v>
      </c>
      <c r="I77" s="39"/>
      <c r="J77" s="91">
        <v>637.25</v>
      </c>
      <c r="K77" s="91">
        <v>646</v>
      </c>
      <c r="L77" s="91">
        <v>636.6</v>
      </c>
      <c r="M77" s="91">
        <v>643.95000000000005</v>
      </c>
      <c r="N77" s="91">
        <v>640.70491921005305</v>
      </c>
      <c r="O77" s="91">
        <v>139250</v>
      </c>
      <c r="P77" s="91">
        <v>892.1816</v>
      </c>
      <c r="Q77" s="39"/>
      <c r="R77" s="127"/>
      <c r="S77" s="127"/>
      <c r="T77" s="127"/>
      <c r="U77" s="127"/>
      <c r="V77" s="127"/>
      <c r="W77" s="127"/>
    </row>
    <row r="78" spans="1:23" s="14" customFormat="1" x14ac:dyDescent="0.3">
      <c r="A78" s="125">
        <v>42475</v>
      </c>
      <c r="B78" s="91">
        <v>970.55</v>
      </c>
      <c r="C78" s="91">
        <v>989.1</v>
      </c>
      <c r="D78" s="91">
        <v>951.8</v>
      </c>
      <c r="E78" s="91">
        <v>969.8</v>
      </c>
      <c r="F78" s="91">
        <v>971.45393424933695</v>
      </c>
      <c r="G78" s="91">
        <v>493957</v>
      </c>
      <c r="H78" s="91">
        <v>4798.5647099999996</v>
      </c>
      <c r="I78" s="39"/>
      <c r="J78" s="91">
        <v>645</v>
      </c>
      <c r="K78" s="91">
        <v>645</v>
      </c>
      <c r="L78" s="91">
        <v>636</v>
      </c>
      <c r="M78" s="91">
        <v>642.35</v>
      </c>
      <c r="N78" s="91">
        <v>640.18320923889996</v>
      </c>
      <c r="O78" s="91">
        <v>82867</v>
      </c>
      <c r="P78" s="91">
        <v>530.50062000000003</v>
      </c>
      <c r="Q78" s="39"/>
      <c r="R78" s="127"/>
      <c r="S78" s="127"/>
      <c r="T78" s="127"/>
      <c r="U78" s="127"/>
      <c r="V78" s="127"/>
      <c r="W78" s="127"/>
    </row>
    <row r="79" spans="1:23" s="14" customFormat="1" x14ac:dyDescent="0.3">
      <c r="A79" s="125">
        <v>42476</v>
      </c>
      <c r="B79" s="91">
        <v>943.6</v>
      </c>
      <c r="C79" s="91">
        <v>961</v>
      </c>
      <c r="D79" s="91">
        <v>932.9</v>
      </c>
      <c r="E79" s="91">
        <v>940.55</v>
      </c>
      <c r="F79" s="91">
        <v>950.22877347398105</v>
      </c>
      <c r="G79" s="91">
        <v>595340</v>
      </c>
      <c r="H79" s="91">
        <v>5657.0919800000001</v>
      </c>
      <c r="I79" s="39"/>
      <c r="J79" s="91">
        <v>644.70000000000005</v>
      </c>
      <c r="K79" s="91">
        <v>665.75</v>
      </c>
      <c r="L79" s="91">
        <v>642.65</v>
      </c>
      <c r="M79" s="91">
        <v>663.1</v>
      </c>
      <c r="N79" s="91">
        <v>657.26167077206901</v>
      </c>
      <c r="O79" s="91">
        <v>118137</v>
      </c>
      <c r="P79" s="91">
        <v>776.46921999999995</v>
      </c>
      <c r="Q79" s="39"/>
      <c r="R79" s="127"/>
      <c r="S79" s="127"/>
      <c r="T79" s="127"/>
      <c r="U79" s="127"/>
      <c r="V79" s="127"/>
      <c r="W79" s="127"/>
    </row>
    <row r="80" spans="1:23" s="14" customFormat="1" x14ac:dyDescent="0.3">
      <c r="A80" s="125">
        <v>42477</v>
      </c>
      <c r="B80" s="91">
        <v>962.5</v>
      </c>
      <c r="C80" s="91">
        <v>962.5</v>
      </c>
      <c r="D80" s="91">
        <v>941</v>
      </c>
      <c r="E80" s="91">
        <v>951</v>
      </c>
      <c r="F80" s="91">
        <v>950.30649838731301</v>
      </c>
      <c r="G80" s="91">
        <v>602411</v>
      </c>
      <c r="H80" s="91">
        <v>5724.7508799999996</v>
      </c>
      <c r="I80" s="39"/>
      <c r="J80" s="91">
        <v>664</v>
      </c>
      <c r="K80" s="91">
        <v>671</v>
      </c>
      <c r="L80" s="91">
        <v>654.1</v>
      </c>
      <c r="M80" s="91">
        <v>660.65</v>
      </c>
      <c r="N80" s="91">
        <v>664.70911578981998</v>
      </c>
      <c r="O80" s="91">
        <v>121306</v>
      </c>
      <c r="P80" s="91">
        <v>806.33204000000001</v>
      </c>
      <c r="Q80" s="39"/>
      <c r="R80" s="127"/>
      <c r="S80" s="127"/>
      <c r="T80" s="127"/>
      <c r="U80" s="127"/>
      <c r="V80" s="127"/>
      <c r="W80" s="127"/>
    </row>
    <row r="81" spans="1:23" s="14" customFormat="1" x14ac:dyDescent="0.3">
      <c r="A81" s="125">
        <v>42478</v>
      </c>
      <c r="B81" s="91">
        <v>967</v>
      </c>
      <c r="C81" s="91">
        <v>977.65</v>
      </c>
      <c r="D81" s="91">
        <v>949</v>
      </c>
      <c r="E81" s="91">
        <v>969.2</v>
      </c>
      <c r="F81" s="91">
        <v>963.05669271207796</v>
      </c>
      <c r="G81" s="91">
        <v>375498</v>
      </c>
      <c r="H81" s="91">
        <v>3616.2586200000001</v>
      </c>
      <c r="I81" s="39"/>
      <c r="J81" s="91">
        <v>657</v>
      </c>
      <c r="K81" s="91">
        <v>675</v>
      </c>
      <c r="L81" s="91">
        <v>655</v>
      </c>
      <c r="M81" s="91">
        <v>673.35</v>
      </c>
      <c r="N81" s="91">
        <v>667.72035588867004</v>
      </c>
      <c r="O81" s="91">
        <v>156903</v>
      </c>
      <c r="P81" s="91">
        <v>1047.67327</v>
      </c>
      <c r="Q81" s="39"/>
      <c r="R81" s="127"/>
      <c r="S81" s="127"/>
      <c r="T81" s="127"/>
      <c r="U81" s="127"/>
      <c r="V81" s="127"/>
      <c r="W81" s="127"/>
    </row>
    <row r="82" spans="1:23" s="14" customFormat="1" x14ac:dyDescent="0.3">
      <c r="A82" s="125">
        <v>42482</v>
      </c>
      <c r="B82" s="91">
        <v>971</v>
      </c>
      <c r="C82" s="91">
        <v>982</v>
      </c>
      <c r="D82" s="91">
        <v>961.6</v>
      </c>
      <c r="E82" s="91">
        <v>969.55</v>
      </c>
      <c r="F82" s="91">
        <v>972.73967434471797</v>
      </c>
      <c r="G82" s="91">
        <v>518708</v>
      </c>
      <c r="H82" s="91">
        <v>5045.6785099999997</v>
      </c>
      <c r="I82" s="39"/>
      <c r="J82" s="91">
        <v>674</v>
      </c>
      <c r="K82" s="91">
        <v>702</v>
      </c>
      <c r="L82" s="91">
        <v>674</v>
      </c>
      <c r="M82" s="91">
        <v>699.25</v>
      </c>
      <c r="N82" s="91">
        <v>695.72451892200399</v>
      </c>
      <c r="O82" s="91">
        <v>252246</v>
      </c>
      <c r="P82" s="91">
        <v>1754.9372699999999</v>
      </c>
      <c r="Q82" s="39"/>
      <c r="R82" s="127"/>
      <c r="S82" s="127"/>
      <c r="T82" s="127"/>
      <c r="U82" s="127"/>
      <c r="V82" s="127"/>
      <c r="W82" s="127"/>
    </row>
    <row r="83" spans="1:23" s="14" customFormat="1" x14ac:dyDescent="0.3">
      <c r="A83" s="125">
        <v>42483</v>
      </c>
      <c r="B83" s="91">
        <v>901.1</v>
      </c>
      <c r="C83" s="91">
        <v>962.7</v>
      </c>
      <c r="D83" s="91">
        <v>901.1</v>
      </c>
      <c r="E83" s="91">
        <v>959</v>
      </c>
      <c r="F83" s="91">
        <v>938.12360767398002</v>
      </c>
      <c r="G83" s="91">
        <v>650979</v>
      </c>
      <c r="H83" s="91">
        <v>6106.9876800000002</v>
      </c>
      <c r="I83" s="39"/>
      <c r="J83" s="91">
        <v>704</v>
      </c>
      <c r="K83" s="91">
        <v>704</v>
      </c>
      <c r="L83" s="91">
        <v>678.8</v>
      </c>
      <c r="M83" s="91">
        <v>689.4</v>
      </c>
      <c r="N83" s="91">
        <v>689.06806439180798</v>
      </c>
      <c r="O83" s="91">
        <v>485217</v>
      </c>
      <c r="P83" s="91">
        <v>3343.4753900000001</v>
      </c>
      <c r="Q83" s="39"/>
      <c r="R83" s="127"/>
      <c r="S83" s="127"/>
      <c r="T83" s="127"/>
      <c r="U83" s="127"/>
      <c r="V83" s="127"/>
      <c r="W83" s="127"/>
    </row>
    <row r="84" spans="1:23" s="14" customFormat="1" x14ac:dyDescent="0.3">
      <c r="A84" s="125">
        <v>42485</v>
      </c>
      <c r="B84" s="91">
        <v>868</v>
      </c>
      <c r="C84" s="91">
        <v>907.1</v>
      </c>
      <c r="D84" s="91">
        <v>864.45</v>
      </c>
      <c r="E84" s="91">
        <v>893.15</v>
      </c>
      <c r="F84" s="91">
        <v>886.16895551847904</v>
      </c>
      <c r="G84" s="91">
        <v>622146</v>
      </c>
      <c r="H84" s="91">
        <v>5513.2647100000004</v>
      </c>
      <c r="I84" s="39"/>
      <c r="J84" s="91">
        <v>690</v>
      </c>
      <c r="K84" s="91">
        <v>695</v>
      </c>
      <c r="L84" s="91">
        <v>680</v>
      </c>
      <c r="M84" s="91">
        <v>689.35</v>
      </c>
      <c r="N84" s="91">
        <v>687.02122765008801</v>
      </c>
      <c r="O84" s="91">
        <v>393402</v>
      </c>
      <c r="P84" s="91">
        <v>2702.7552500000002</v>
      </c>
      <c r="Q84" s="39"/>
      <c r="R84" s="127"/>
      <c r="S84" s="127"/>
      <c r="T84" s="127"/>
      <c r="U84" s="127"/>
      <c r="V84" s="127"/>
      <c r="W84" s="127"/>
    </row>
    <row r="85" spans="1:23" s="14" customFormat="1" x14ac:dyDescent="0.3">
      <c r="A85" s="125">
        <v>42486</v>
      </c>
      <c r="B85" s="91">
        <v>786</v>
      </c>
      <c r="C85" s="91">
        <v>821</v>
      </c>
      <c r="D85" s="91">
        <v>780.25</v>
      </c>
      <c r="E85" s="91">
        <v>817.9</v>
      </c>
      <c r="F85" s="91">
        <v>802.06453417753903</v>
      </c>
      <c r="G85" s="91">
        <v>491507</v>
      </c>
      <c r="H85" s="91">
        <v>3942.2033299999998</v>
      </c>
      <c r="I85" s="39"/>
      <c r="J85" s="91">
        <v>690</v>
      </c>
      <c r="K85" s="91">
        <v>692.45</v>
      </c>
      <c r="L85" s="91">
        <v>682.95</v>
      </c>
      <c r="M85" s="91">
        <v>689.15</v>
      </c>
      <c r="N85" s="91">
        <v>687.464876438376</v>
      </c>
      <c r="O85" s="91">
        <v>178413</v>
      </c>
      <c r="P85" s="91">
        <v>1226.5267100000001</v>
      </c>
      <c r="Q85" s="39"/>
      <c r="R85" s="127"/>
      <c r="S85" s="127"/>
      <c r="T85" s="127"/>
      <c r="U85" s="127"/>
      <c r="V85" s="127"/>
      <c r="W85" s="127"/>
    </row>
    <row r="86" spans="1:23" s="14" customFormat="1" x14ac:dyDescent="0.3">
      <c r="A86" s="125">
        <v>42489</v>
      </c>
      <c r="B86" s="91">
        <v>835</v>
      </c>
      <c r="C86" s="91">
        <v>838</v>
      </c>
      <c r="D86" s="91">
        <v>777.55</v>
      </c>
      <c r="E86" s="91">
        <v>783.85</v>
      </c>
      <c r="F86" s="91">
        <v>798.31015581020904</v>
      </c>
      <c r="G86" s="91">
        <v>811821</v>
      </c>
      <c r="H86" s="91">
        <v>6480.8494899999996</v>
      </c>
      <c r="I86" s="39"/>
      <c r="J86" s="91">
        <v>689.1</v>
      </c>
      <c r="K86" s="91">
        <v>697</v>
      </c>
      <c r="L86" s="91">
        <v>688</v>
      </c>
      <c r="M86" s="91">
        <v>694</v>
      </c>
      <c r="N86" s="91">
        <v>694.82583142201804</v>
      </c>
      <c r="O86" s="91">
        <v>97664</v>
      </c>
      <c r="P86" s="91">
        <v>678.59469999999999</v>
      </c>
      <c r="Q86" s="39"/>
      <c r="R86" s="127"/>
      <c r="S86" s="127"/>
      <c r="T86" s="127"/>
      <c r="U86" s="127"/>
      <c r="V86" s="127"/>
      <c r="W86" s="127"/>
    </row>
    <row r="87" spans="1:23" s="14" customFormat="1" x14ac:dyDescent="0.3">
      <c r="A87" s="125">
        <v>42490</v>
      </c>
      <c r="B87" s="91">
        <v>814.95</v>
      </c>
      <c r="C87" s="91">
        <v>832.4</v>
      </c>
      <c r="D87" s="91">
        <v>809.65</v>
      </c>
      <c r="E87" s="91">
        <v>826.9</v>
      </c>
      <c r="F87" s="91">
        <v>822.74178666754506</v>
      </c>
      <c r="G87" s="91">
        <v>303470</v>
      </c>
      <c r="H87" s="91">
        <v>2496.7745</v>
      </c>
      <c r="I87" s="39"/>
      <c r="J87" s="91">
        <v>694</v>
      </c>
      <c r="K87" s="91">
        <v>698</v>
      </c>
      <c r="L87" s="91">
        <v>676.55</v>
      </c>
      <c r="M87" s="91">
        <v>682.15</v>
      </c>
      <c r="N87" s="91">
        <v>683.22181079321194</v>
      </c>
      <c r="O87" s="91">
        <v>127469</v>
      </c>
      <c r="P87" s="91">
        <v>870.89601000000005</v>
      </c>
      <c r="Q87" s="39"/>
      <c r="R87" s="127"/>
      <c r="S87" s="127"/>
      <c r="T87" s="127"/>
      <c r="U87" s="127"/>
      <c r="V87" s="127"/>
      <c r="W87" s="127"/>
    </row>
    <row r="88" spans="1:23" s="14" customFormat="1" x14ac:dyDescent="0.3">
      <c r="A88" s="125">
        <v>42492</v>
      </c>
      <c r="B88" s="91">
        <v>809</v>
      </c>
      <c r="C88" s="91">
        <v>827.5</v>
      </c>
      <c r="D88" s="91">
        <v>797.6</v>
      </c>
      <c r="E88" s="91">
        <v>804.3</v>
      </c>
      <c r="F88" s="91">
        <v>808.62498649846202</v>
      </c>
      <c r="G88" s="91">
        <v>768431</v>
      </c>
      <c r="H88" s="91">
        <v>6213.7250700000004</v>
      </c>
      <c r="I88" s="39"/>
      <c r="J88" s="91">
        <v>682.2</v>
      </c>
      <c r="K88" s="91">
        <v>694.75</v>
      </c>
      <c r="L88" s="91">
        <v>682.2</v>
      </c>
      <c r="M88" s="91">
        <v>692.15</v>
      </c>
      <c r="N88" s="91">
        <v>690.93002881192103</v>
      </c>
      <c r="O88" s="91">
        <v>229766</v>
      </c>
      <c r="P88" s="91">
        <v>1587.5222900000001</v>
      </c>
      <c r="Q88" s="39"/>
      <c r="R88" s="127"/>
      <c r="S88" s="127"/>
      <c r="T88" s="127"/>
      <c r="U88" s="127"/>
      <c r="V88" s="127"/>
      <c r="W88" s="127"/>
    </row>
    <row r="89" spans="1:23" s="14" customFormat="1" x14ac:dyDescent="0.3">
      <c r="A89" s="125">
        <v>42493</v>
      </c>
      <c r="B89" s="91">
        <v>812</v>
      </c>
      <c r="C89" s="91">
        <v>819.9</v>
      </c>
      <c r="D89" s="91">
        <v>793.15</v>
      </c>
      <c r="E89" s="91">
        <v>806.7</v>
      </c>
      <c r="F89" s="91">
        <v>804.93451621245094</v>
      </c>
      <c r="G89" s="91">
        <v>359631</v>
      </c>
      <c r="H89" s="91">
        <v>2894.79405</v>
      </c>
      <c r="I89" s="39"/>
      <c r="J89" s="91">
        <v>691.2</v>
      </c>
      <c r="K89" s="91">
        <v>693</v>
      </c>
      <c r="L89" s="91">
        <v>679.25</v>
      </c>
      <c r="M89" s="91">
        <v>681.05</v>
      </c>
      <c r="N89" s="91">
        <v>684.67907256109402</v>
      </c>
      <c r="O89" s="91">
        <v>138187</v>
      </c>
      <c r="P89" s="91">
        <v>946.13747000000001</v>
      </c>
      <c r="Q89" s="39"/>
      <c r="R89" s="127"/>
      <c r="S89" s="127"/>
      <c r="T89" s="127"/>
      <c r="U89" s="127"/>
      <c r="V89" s="127"/>
      <c r="W89" s="127"/>
    </row>
    <row r="90" spans="1:23" s="14" customFormat="1" x14ac:dyDescent="0.3">
      <c r="A90" s="125">
        <v>42496</v>
      </c>
      <c r="B90" s="91">
        <v>790</v>
      </c>
      <c r="C90" s="91">
        <v>808.1</v>
      </c>
      <c r="D90" s="91">
        <v>758.8</v>
      </c>
      <c r="E90" s="91">
        <v>796.65</v>
      </c>
      <c r="F90" s="91">
        <v>781.52895919467903</v>
      </c>
      <c r="G90" s="91">
        <v>1223860</v>
      </c>
      <c r="H90" s="91">
        <v>9564.8203200000007</v>
      </c>
      <c r="I90" s="39"/>
      <c r="J90" s="91">
        <v>678</v>
      </c>
      <c r="K90" s="91">
        <v>678.5</v>
      </c>
      <c r="L90" s="91">
        <v>668.35</v>
      </c>
      <c r="M90" s="91">
        <v>674.85</v>
      </c>
      <c r="N90" s="91">
        <v>672.42334011077605</v>
      </c>
      <c r="O90" s="91">
        <v>142630</v>
      </c>
      <c r="P90" s="91">
        <v>959.07740999999999</v>
      </c>
      <c r="Q90" s="39"/>
      <c r="R90" s="127"/>
      <c r="S90" s="127"/>
      <c r="T90" s="127"/>
      <c r="U90" s="127"/>
      <c r="V90" s="127"/>
      <c r="W90" s="127"/>
    </row>
    <row r="91" spans="1:23" s="14" customFormat="1" x14ac:dyDescent="0.3">
      <c r="A91" s="125">
        <v>42497</v>
      </c>
      <c r="B91" s="91">
        <v>815.9</v>
      </c>
      <c r="C91" s="91">
        <v>823.5</v>
      </c>
      <c r="D91" s="91">
        <v>800</v>
      </c>
      <c r="E91" s="91">
        <v>803.3</v>
      </c>
      <c r="F91" s="91">
        <v>806.52847807502405</v>
      </c>
      <c r="G91" s="91">
        <v>653889</v>
      </c>
      <c r="H91" s="91">
        <v>5273.8010000000004</v>
      </c>
      <c r="I91" s="39"/>
      <c r="J91" s="91">
        <v>675.5</v>
      </c>
      <c r="K91" s="91">
        <v>688.95</v>
      </c>
      <c r="L91" s="91">
        <v>672.95</v>
      </c>
      <c r="M91" s="91">
        <v>687.2</v>
      </c>
      <c r="N91" s="91">
        <v>680.86184803011997</v>
      </c>
      <c r="O91" s="91">
        <v>184326</v>
      </c>
      <c r="P91" s="91">
        <v>1255.00541</v>
      </c>
      <c r="Q91" s="39"/>
      <c r="R91" s="127"/>
      <c r="S91" s="127"/>
      <c r="T91" s="127"/>
      <c r="U91" s="127"/>
      <c r="V91" s="127"/>
      <c r="W91" s="127"/>
    </row>
    <row r="92" spans="1:23" s="14" customFormat="1" x14ac:dyDescent="0.3">
      <c r="A92" s="125">
        <v>42498</v>
      </c>
      <c r="B92" s="91">
        <v>855</v>
      </c>
      <c r="C92" s="91">
        <v>859</v>
      </c>
      <c r="D92" s="91">
        <v>822.55</v>
      </c>
      <c r="E92" s="91">
        <v>830.35</v>
      </c>
      <c r="F92" s="91">
        <v>832.06411353804106</v>
      </c>
      <c r="G92" s="91">
        <v>690447</v>
      </c>
      <c r="H92" s="91">
        <v>5744.9617099999996</v>
      </c>
      <c r="I92" s="39"/>
      <c r="J92" s="91">
        <v>690</v>
      </c>
      <c r="K92" s="91">
        <v>699.95</v>
      </c>
      <c r="L92" s="91">
        <v>686</v>
      </c>
      <c r="M92" s="91">
        <v>696.65</v>
      </c>
      <c r="N92" s="91">
        <v>692.88470243965503</v>
      </c>
      <c r="O92" s="91">
        <v>123706</v>
      </c>
      <c r="P92" s="91">
        <v>857.13995</v>
      </c>
      <c r="Q92" s="39"/>
      <c r="R92" s="127"/>
      <c r="S92" s="127"/>
      <c r="T92" s="127"/>
      <c r="U92" s="127"/>
      <c r="V92" s="127"/>
      <c r="W92" s="127"/>
    </row>
    <row r="93" spans="1:23" s="14" customFormat="1" x14ac:dyDescent="0.3">
      <c r="A93" s="125">
        <v>42499</v>
      </c>
      <c r="B93" s="91">
        <v>839.9</v>
      </c>
      <c r="C93" s="91">
        <v>865.8</v>
      </c>
      <c r="D93" s="91">
        <v>821.65</v>
      </c>
      <c r="E93" s="91">
        <v>852.3</v>
      </c>
      <c r="F93" s="91">
        <v>850.19705709651805</v>
      </c>
      <c r="G93" s="91">
        <v>773182</v>
      </c>
      <c r="H93" s="91">
        <v>6573.5706099999998</v>
      </c>
      <c r="I93" s="39"/>
      <c r="J93" s="91">
        <v>700</v>
      </c>
      <c r="K93" s="91">
        <v>700</v>
      </c>
      <c r="L93" s="91">
        <v>688.1</v>
      </c>
      <c r="M93" s="91">
        <v>689.95</v>
      </c>
      <c r="N93" s="91">
        <v>694.49037848978799</v>
      </c>
      <c r="O93" s="91">
        <v>106740</v>
      </c>
      <c r="P93" s="91">
        <v>741.29903000000002</v>
      </c>
      <c r="Q93" s="39"/>
      <c r="R93" s="127"/>
      <c r="S93" s="127"/>
      <c r="T93" s="127"/>
      <c r="U93" s="127"/>
      <c r="V93" s="127"/>
      <c r="W93" s="127"/>
    </row>
    <row r="94" spans="1:23" s="14" customFormat="1" x14ac:dyDescent="0.3">
      <c r="A94" s="125">
        <v>42500</v>
      </c>
      <c r="B94" s="91">
        <v>821</v>
      </c>
      <c r="C94" s="91">
        <v>836.45</v>
      </c>
      <c r="D94" s="91">
        <v>801.9</v>
      </c>
      <c r="E94" s="91">
        <v>830.7</v>
      </c>
      <c r="F94" s="91">
        <v>822.230515110287</v>
      </c>
      <c r="G94" s="91">
        <v>552736</v>
      </c>
      <c r="H94" s="91">
        <v>4544.7640600000004</v>
      </c>
      <c r="I94" s="39"/>
      <c r="J94" s="91">
        <v>690</v>
      </c>
      <c r="K94" s="91">
        <v>704.9</v>
      </c>
      <c r="L94" s="91">
        <v>689.2</v>
      </c>
      <c r="M94" s="91">
        <v>702.65</v>
      </c>
      <c r="N94" s="91">
        <v>700.49323841325395</v>
      </c>
      <c r="O94" s="91">
        <v>204242</v>
      </c>
      <c r="P94" s="91">
        <v>1430.7013999999999</v>
      </c>
      <c r="Q94" s="39"/>
      <c r="R94" s="127"/>
      <c r="S94" s="127"/>
      <c r="T94" s="127"/>
      <c r="U94" s="127"/>
      <c r="V94" s="127"/>
      <c r="W94" s="127"/>
    </row>
    <row r="95" spans="1:23" s="14" customFormat="1" x14ac:dyDescent="0.3">
      <c r="A95" s="125">
        <v>42501</v>
      </c>
      <c r="B95" s="91">
        <v>865.3</v>
      </c>
      <c r="C95" s="91">
        <v>879.4</v>
      </c>
      <c r="D95" s="91">
        <v>804.55</v>
      </c>
      <c r="E95" s="91">
        <v>828.65</v>
      </c>
      <c r="F95" s="91">
        <v>836.23011676676401</v>
      </c>
      <c r="G95" s="91">
        <v>1035483</v>
      </c>
      <c r="H95" s="91">
        <v>8659.0206999999991</v>
      </c>
      <c r="I95" s="39"/>
      <c r="J95" s="91">
        <v>700</v>
      </c>
      <c r="K95" s="91">
        <v>705</v>
      </c>
      <c r="L95" s="91">
        <v>700</v>
      </c>
      <c r="M95" s="91">
        <v>702.45</v>
      </c>
      <c r="N95" s="91">
        <v>702.50087761289205</v>
      </c>
      <c r="O95" s="91">
        <v>18801</v>
      </c>
      <c r="P95" s="91">
        <v>132.07719</v>
      </c>
      <c r="Q95" s="39"/>
      <c r="R95" s="127"/>
      <c r="S95" s="127"/>
      <c r="T95" s="127"/>
      <c r="U95" s="127"/>
      <c r="V95" s="127"/>
      <c r="W95" s="127"/>
    </row>
    <row r="96" spans="1:23" s="14" customFormat="1" x14ac:dyDescent="0.3">
      <c r="A96" s="125">
        <v>42503</v>
      </c>
      <c r="B96" s="91">
        <v>799</v>
      </c>
      <c r="C96" s="91">
        <v>834.6</v>
      </c>
      <c r="D96" s="91">
        <v>790</v>
      </c>
      <c r="E96" s="91">
        <v>829.55</v>
      </c>
      <c r="F96" s="91">
        <v>821.18727870112002</v>
      </c>
      <c r="G96" s="91">
        <v>697586</v>
      </c>
      <c r="H96" s="91">
        <v>5728.4874900000004</v>
      </c>
      <c r="I96" s="39"/>
      <c r="J96" s="91">
        <v>704</v>
      </c>
      <c r="K96" s="91">
        <v>711.55</v>
      </c>
      <c r="L96" s="91">
        <v>690</v>
      </c>
      <c r="M96" s="91">
        <v>693.05</v>
      </c>
      <c r="N96" s="91">
        <v>703.68246431454997</v>
      </c>
      <c r="O96" s="91">
        <v>134999</v>
      </c>
      <c r="P96" s="91">
        <v>949.96429000000001</v>
      </c>
      <c r="Q96" s="39"/>
      <c r="R96" s="127"/>
      <c r="S96" s="127"/>
      <c r="T96" s="127"/>
      <c r="U96" s="127"/>
      <c r="V96" s="127"/>
      <c r="W96" s="127"/>
    </row>
    <row r="97" spans="1:23" s="14" customFormat="1" x14ac:dyDescent="0.3">
      <c r="A97" s="125">
        <v>42504</v>
      </c>
      <c r="B97" s="91">
        <v>860</v>
      </c>
      <c r="C97" s="91">
        <v>862</v>
      </c>
      <c r="D97" s="91">
        <v>810.55</v>
      </c>
      <c r="E97" s="91">
        <v>815.1</v>
      </c>
      <c r="F97" s="91">
        <v>822.96686165835104</v>
      </c>
      <c r="G97" s="91">
        <v>878499</v>
      </c>
      <c r="H97" s="91">
        <v>7229.7556500000001</v>
      </c>
      <c r="I97" s="39"/>
      <c r="J97" s="91">
        <v>693</v>
      </c>
      <c r="K97" s="91">
        <v>694.7</v>
      </c>
      <c r="L97" s="91">
        <v>685.1</v>
      </c>
      <c r="M97" s="91">
        <v>689.15</v>
      </c>
      <c r="N97" s="91">
        <v>689.70332138447998</v>
      </c>
      <c r="O97" s="91">
        <v>67231</v>
      </c>
      <c r="P97" s="91">
        <v>463.69443999999999</v>
      </c>
      <c r="Q97" s="39"/>
      <c r="R97" s="127"/>
      <c r="S97" s="127"/>
      <c r="T97" s="127"/>
      <c r="U97" s="127"/>
      <c r="V97" s="127"/>
      <c r="W97" s="127"/>
    </row>
    <row r="98" spans="1:23" s="14" customFormat="1" x14ac:dyDescent="0.3">
      <c r="A98" s="125">
        <v>42505</v>
      </c>
      <c r="B98" s="91">
        <v>895</v>
      </c>
      <c r="C98" s="91">
        <v>896</v>
      </c>
      <c r="D98" s="91">
        <v>855.8</v>
      </c>
      <c r="E98" s="91">
        <v>858.6</v>
      </c>
      <c r="F98" s="91">
        <v>866.24142085721803</v>
      </c>
      <c r="G98" s="91">
        <v>661488</v>
      </c>
      <c r="H98" s="91">
        <v>5730.0830500000002</v>
      </c>
      <c r="I98" s="39"/>
      <c r="J98" s="91">
        <v>696</v>
      </c>
      <c r="K98" s="91">
        <v>716.5</v>
      </c>
      <c r="L98" s="91">
        <v>693.45</v>
      </c>
      <c r="M98" s="91">
        <v>714.8</v>
      </c>
      <c r="N98" s="91">
        <v>708.26834865803301</v>
      </c>
      <c r="O98" s="91">
        <v>201309</v>
      </c>
      <c r="P98" s="91">
        <v>1425.8079299999999</v>
      </c>
      <c r="Q98" s="39"/>
      <c r="R98" s="127"/>
      <c r="S98" s="127"/>
      <c r="T98" s="127"/>
      <c r="U98" s="127"/>
      <c r="V98" s="127"/>
      <c r="W98" s="127"/>
    </row>
    <row r="99" spans="1:23" s="14" customFormat="1" x14ac:dyDescent="0.3">
      <c r="A99" s="125">
        <v>42506</v>
      </c>
      <c r="B99" s="91">
        <v>895.4</v>
      </c>
      <c r="C99" s="91">
        <v>914.25</v>
      </c>
      <c r="D99" s="91">
        <v>886.4</v>
      </c>
      <c r="E99" s="91">
        <v>904</v>
      </c>
      <c r="F99" s="91">
        <v>901.63111551815496</v>
      </c>
      <c r="G99" s="91">
        <v>335826</v>
      </c>
      <c r="H99" s="91">
        <v>3027.9117099999999</v>
      </c>
      <c r="I99" s="39"/>
      <c r="J99" s="91">
        <v>713</v>
      </c>
      <c r="K99" s="91">
        <v>724</v>
      </c>
      <c r="L99" s="91">
        <v>712.7</v>
      </c>
      <c r="M99" s="91">
        <v>722.7</v>
      </c>
      <c r="N99" s="91">
        <v>720.18204829353294</v>
      </c>
      <c r="O99" s="91">
        <v>224792</v>
      </c>
      <c r="P99" s="91">
        <v>1618.9116300000001</v>
      </c>
      <c r="Q99" s="39"/>
      <c r="R99" s="127"/>
      <c r="S99" s="127"/>
      <c r="T99" s="127"/>
      <c r="U99" s="127"/>
      <c r="V99" s="127"/>
      <c r="W99" s="127"/>
    </row>
    <row r="100" spans="1:23" s="14" customFormat="1" x14ac:dyDescent="0.3">
      <c r="A100" s="125">
        <v>42507</v>
      </c>
      <c r="B100" s="91">
        <v>859.9</v>
      </c>
      <c r="C100" s="91">
        <v>897.5</v>
      </c>
      <c r="D100" s="91">
        <v>851.3</v>
      </c>
      <c r="E100" s="91">
        <v>893.1</v>
      </c>
      <c r="F100" s="91">
        <v>877.530466153102</v>
      </c>
      <c r="G100" s="91">
        <v>405532</v>
      </c>
      <c r="H100" s="91">
        <v>3558.6668500000001</v>
      </c>
      <c r="I100" s="39"/>
      <c r="J100" s="91">
        <v>724</v>
      </c>
      <c r="K100" s="91">
        <v>724</v>
      </c>
      <c r="L100" s="91">
        <v>709.6</v>
      </c>
      <c r="M100" s="91">
        <v>718.7</v>
      </c>
      <c r="N100" s="91">
        <v>716.05047939031294</v>
      </c>
      <c r="O100" s="91">
        <v>109827</v>
      </c>
      <c r="P100" s="91">
        <v>786.41675999999995</v>
      </c>
      <c r="Q100" s="39"/>
      <c r="R100" s="127"/>
      <c r="S100" s="127"/>
      <c r="T100" s="127"/>
      <c r="U100" s="127"/>
      <c r="V100" s="127"/>
      <c r="W100" s="127"/>
    </row>
    <row r="101" spans="1:23" s="14" customFormat="1" x14ac:dyDescent="0.3">
      <c r="A101" s="125">
        <v>42510</v>
      </c>
      <c r="B101" s="91">
        <v>883</v>
      </c>
      <c r="C101" s="91">
        <v>891</v>
      </c>
      <c r="D101" s="91">
        <v>861.65</v>
      </c>
      <c r="E101" s="91">
        <v>866.25</v>
      </c>
      <c r="F101" s="91">
        <v>879.63332778609799</v>
      </c>
      <c r="G101" s="91">
        <v>342513</v>
      </c>
      <c r="H101" s="91">
        <v>3012.8584999999998</v>
      </c>
      <c r="I101" s="39"/>
      <c r="J101" s="91">
        <v>716</v>
      </c>
      <c r="K101" s="91">
        <v>724</v>
      </c>
      <c r="L101" s="91">
        <v>712.45</v>
      </c>
      <c r="M101" s="91">
        <v>714.6</v>
      </c>
      <c r="N101" s="91">
        <v>717.38431461012101</v>
      </c>
      <c r="O101" s="91">
        <v>119691</v>
      </c>
      <c r="P101" s="91">
        <v>858.64445999999998</v>
      </c>
      <c r="Q101" s="39"/>
      <c r="R101" s="127"/>
      <c r="S101" s="127"/>
      <c r="T101" s="127"/>
      <c r="U101" s="127"/>
      <c r="V101" s="127"/>
      <c r="W101" s="127"/>
    </row>
    <row r="102" spans="1:23" s="14" customFormat="1" x14ac:dyDescent="0.3">
      <c r="A102" s="125">
        <v>42511</v>
      </c>
      <c r="B102" s="91">
        <v>874.5</v>
      </c>
      <c r="C102" s="91">
        <v>884</v>
      </c>
      <c r="D102" s="91">
        <v>862.5</v>
      </c>
      <c r="E102" s="91">
        <v>875.15</v>
      </c>
      <c r="F102" s="91">
        <v>872.70152744198595</v>
      </c>
      <c r="G102" s="91">
        <v>354056</v>
      </c>
      <c r="H102" s="91">
        <v>3089.85212</v>
      </c>
      <c r="I102" s="39"/>
      <c r="J102" s="91">
        <v>713.95</v>
      </c>
      <c r="K102" s="91">
        <v>717.9</v>
      </c>
      <c r="L102" s="91">
        <v>705.1</v>
      </c>
      <c r="M102" s="91">
        <v>708</v>
      </c>
      <c r="N102" s="91">
        <v>710.69773041107499</v>
      </c>
      <c r="O102" s="91">
        <v>112972</v>
      </c>
      <c r="P102" s="91">
        <v>802.88944000000004</v>
      </c>
      <c r="Q102" s="39"/>
      <c r="R102" s="127"/>
      <c r="S102" s="127"/>
      <c r="T102" s="127"/>
      <c r="U102" s="127"/>
      <c r="V102" s="127"/>
      <c r="W102" s="127"/>
    </row>
    <row r="103" spans="1:23" s="14" customFormat="1" x14ac:dyDescent="0.3">
      <c r="A103" s="125">
        <v>42512</v>
      </c>
      <c r="B103" s="91">
        <v>870</v>
      </c>
      <c r="C103" s="91">
        <v>879.5</v>
      </c>
      <c r="D103" s="91">
        <v>860.75</v>
      </c>
      <c r="E103" s="91">
        <v>868.1</v>
      </c>
      <c r="F103" s="91">
        <v>870.69778999646405</v>
      </c>
      <c r="G103" s="91">
        <v>291357</v>
      </c>
      <c r="H103" s="91">
        <v>2536.83896</v>
      </c>
      <c r="I103" s="39"/>
      <c r="J103" s="91">
        <v>708.5</v>
      </c>
      <c r="K103" s="91">
        <v>711.5</v>
      </c>
      <c r="L103" s="91">
        <v>698.4</v>
      </c>
      <c r="M103" s="91">
        <v>703.4</v>
      </c>
      <c r="N103" s="91">
        <v>701.98744640003599</v>
      </c>
      <c r="O103" s="91">
        <v>86987</v>
      </c>
      <c r="P103" s="91">
        <v>610.63782000000003</v>
      </c>
      <c r="Q103" s="39"/>
      <c r="R103" s="127"/>
      <c r="S103" s="127"/>
      <c r="T103" s="127"/>
      <c r="U103" s="127"/>
      <c r="V103" s="127"/>
      <c r="W103" s="127"/>
    </row>
    <row r="104" spans="1:23" s="14" customFormat="1" x14ac:dyDescent="0.3">
      <c r="A104" s="125">
        <v>42513</v>
      </c>
      <c r="B104" s="91">
        <v>893.05</v>
      </c>
      <c r="C104" s="91">
        <v>896.8</v>
      </c>
      <c r="D104" s="91">
        <v>862</v>
      </c>
      <c r="E104" s="91">
        <v>866.25</v>
      </c>
      <c r="F104" s="91">
        <v>876.00840332808195</v>
      </c>
      <c r="G104" s="91">
        <v>252638</v>
      </c>
      <c r="H104" s="91">
        <v>2213.1301100000001</v>
      </c>
      <c r="I104" s="39"/>
      <c r="J104" s="91">
        <v>695.5</v>
      </c>
      <c r="K104" s="91">
        <v>706</v>
      </c>
      <c r="L104" s="91">
        <v>694.6</v>
      </c>
      <c r="M104" s="91">
        <v>698.7</v>
      </c>
      <c r="N104" s="91">
        <v>699.97041297228202</v>
      </c>
      <c r="O104" s="91">
        <v>62595</v>
      </c>
      <c r="P104" s="91">
        <v>438.14648</v>
      </c>
      <c r="Q104" s="39"/>
      <c r="R104" s="127"/>
      <c r="S104" s="127"/>
      <c r="T104" s="127"/>
      <c r="U104" s="127"/>
      <c r="V104" s="127"/>
      <c r="W104" s="127"/>
    </row>
    <row r="105" spans="1:23" s="14" customFormat="1" x14ac:dyDescent="0.3">
      <c r="A105" s="125">
        <v>42514</v>
      </c>
      <c r="B105" s="91">
        <v>895</v>
      </c>
      <c r="C105" s="91">
        <v>909</v>
      </c>
      <c r="D105" s="91">
        <v>869.35</v>
      </c>
      <c r="E105" s="91">
        <v>902.65</v>
      </c>
      <c r="F105" s="91">
        <v>895.97486678005896</v>
      </c>
      <c r="G105" s="91">
        <v>194603</v>
      </c>
      <c r="H105" s="91">
        <v>1743.5939699999999</v>
      </c>
      <c r="I105" s="39"/>
      <c r="J105" s="91">
        <v>702</v>
      </c>
      <c r="K105" s="91">
        <v>705.55</v>
      </c>
      <c r="L105" s="91">
        <v>694.65</v>
      </c>
      <c r="M105" s="91">
        <v>701.6</v>
      </c>
      <c r="N105" s="91">
        <v>701.23701026885499</v>
      </c>
      <c r="O105" s="91">
        <v>94363</v>
      </c>
      <c r="P105" s="91">
        <v>661.70827999999995</v>
      </c>
      <c r="Q105" s="39"/>
      <c r="R105" s="127"/>
      <c r="S105" s="127"/>
      <c r="T105" s="127"/>
      <c r="U105" s="127"/>
      <c r="V105" s="127"/>
      <c r="W105" s="127"/>
    </row>
    <row r="106" spans="1:23" s="14" customFormat="1" x14ac:dyDescent="0.3">
      <c r="A106" s="125">
        <v>42517</v>
      </c>
      <c r="B106" s="91">
        <v>919.9</v>
      </c>
      <c r="C106" s="91">
        <v>920.35</v>
      </c>
      <c r="D106" s="91">
        <v>884.15</v>
      </c>
      <c r="E106" s="91">
        <v>887</v>
      </c>
      <c r="F106" s="91">
        <v>894.54107068700898</v>
      </c>
      <c r="G106" s="91">
        <v>276925</v>
      </c>
      <c r="H106" s="91">
        <v>2477.20786</v>
      </c>
      <c r="I106" s="39"/>
      <c r="J106" s="91">
        <v>699</v>
      </c>
      <c r="K106" s="91">
        <v>716.95</v>
      </c>
      <c r="L106" s="91">
        <v>699</v>
      </c>
      <c r="M106" s="91">
        <v>715.05</v>
      </c>
      <c r="N106" s="91">
        <v>713.15751069481701</v>
      </c>
      <c r="O106" s="91">
        <v>209681</v>
      </c>
      <c r="P106" s="91">
        <v>1495.3558</v>
      </c>
      <c r="Q106" s="39"/>
      <c r="R106" s="127"/>
      <c r="S106" s="127"/>
      <c r="T106" s="127"/>
      <c r="U106" s="127"/>
      <c r="V106" s="127"/>
      <c r="W106" s="127"/>
    </row>
    <row r="107" spans="1:23" s="14" customFormat="1" x14ac:dyDescent="0.3">
      <c r="A107" s="125">
        <v>42518</v>
      </c>
      <c r="B107" s="91">
        <v>921.25</v>
      </c>
      <c r="C107" s="91">
        <v>925.75</v>
      </c>
      <c r="D107" s="91">
        <v>892.35</v>
      </c>
      <c r="E107" s="91">
        <v>913</v>
      </c>
      <c r="F107" s="91">
        <v>912.09865916299395</v>
      </c>
      <c r="G107" s="91">
        <v>547643</v>
      </c>
      <c r="H107" s="91">
        <v>4995.0444600000001</v>
      </c>
      <c r="I107" s="39"/>
      <c r="J107" s="91">
        <v>715.05</v>
      </c>
      <c r="K107" s="91">
        <v>720.3</v>
      </c>
      <c r="L107" s="91">
        <v>707.15</v>
      </c>
      <c r="M107" s="91">
        <v>713.45</v>
      </c>
      <c r="N107" s="91">
        <v>713.44106491611899</v>
      </c>
      <c r="O107" s="91">
        <v>123390</v>
      </c>
      <c r="P107" s="91">
        <v>880.31493</v>
      </c>
      <c r="Q107" s="39"/>
      <c r="R107" s="127"/>
      <c r="S107" s="127"/>
      <c r="T107" s="127"/>
      <c r="U107" s="127"/>
      <c r="V107" s="127"/>
      <c r="W107" s="127"/>
    </row>
    <row r="108" spans="1:23" s="14" customFormat="1" x14ac:dyDescent="0.3">
      <c r="A108" s="125">
        <v>42519</v>
      </c>
      <c r="B108" s="91">
        <v>924</v>
      </c>
      <c r="C108" s="91">
        <v>924</v>
      </c>
      <c r="D108" s="91">
        <v>892</v>
      </c>
      <c r="E108" s="91">
        <v>909.3</v>
      </c>
      <c r="F108" s="91">
        <v>903.687915869177</v>
      </c>
      <c r="G108" s="91">
        <v>666676</v>
      </c>
      <c r="H108" s="91">
        <v>6024.6704499999996</v>
      </c>
      <c r="I108" s="39"/>
      <c r="J108" s="91">
        <v>709.9</v>
      </c>
      <c r="K108" s="91">
        <v>718</v>
      </c>
      <c r="L108" s="91">
        <v>703.95</v>
      </c>
      <c r="M108" s="91">
        <v>715.15</v>
      </c>
      <c r="N108" s="91">
        <v>710.31701934559305</v>
      </c>
      <c r="O108" s="91">
        <v>104675</v>
      </c>
      <c r="P108" s="91">
        <v>743.52434000000005</v>
      </c>
      <c r="Q108" s="39"/>
      <c r="R108" s="127"/>
      <c r="S108" s="127"/>
      <c r="T108" s="127"/>
      <c r="U108" s="127"/>
      <c r="V108" s="127"/>
      <c r="W108" s="127"/>
    </row>
    <row r="109" spans="1:23" s="14" customFormat="1" x14ac:dyDescent="0.3">
      <c r="A109" s="125">
        <v>42520</v>
      </c>
      <c r="B109" s="91">
        <v>934</v>
      </c>
      <c r="C109" s="91">
        <v>944.35</v>
      </c>
      <c r="D109" s="91">
        <v>923</v>
      </c>
      <c r="E109" s="91">
        <v>926.55</v>
      </c>
      <c r="F109" s="91">
        <v>931.68488792910398</v>
      </c>
      <c r="G109" s="91">
        <v>705714</v>
      </c>
      <c r="H109" s="91">
        <v>6575.0306899999996</v>
      </c>
      <c r="I109" s="39"/>
      <c r="J109" s="91">
        <v>713</v>
      </c>
      <c r="K109" s="91">
        <v>727</v>
      </c>
      <c r="L109" s="91">
        <v>713</v>
      </c>
      <c r="M109" s="91">
        <v>723.8</v>
      </c>
      <c r="N109" s="91">
        <v>721.47614471761904</v>
      </c>
      <c r="O109" s="91">
        <v>256002</v>
      </c>
      <c r="P109" s="91">
        <v>1846.9933599999999</v>
      </c>
      <c r="Q109" s="39"/>
      <c r="R109" s="127"/>
      <c r="S109" s="127"/>
      <c r="T109" s="127"/>
      <c r="U109" s="127"/>
      <c r="V109" s="127"/>
      <c r="W109" s="127"/>
    </row>
    <row r="110" spans="1:23" s="14" customFormat="1" x14ac:dyDescent="0.3">
      <c r="A110" s="125">
        <v>42521</v>
      </c>
      <c r="B110" s="91">
        <v>930</v>
      </c>
      <c r="C110" s="91">
        <v>940.5</v>
      </c>
      <c r="D110" s="91">
        <v>923.3</v>
      </c>
      <c r="E110" s="91">
        <v>929.9</v>
      </c>
      <c r="F110" s="91">
        <v>929.96302423583199</v>
      </c>
      <c r="G110" s="91">
        <v>307066</v>
      </c>
      <c r="H110" s="91">
        <v>2855.6002600000002</v>
      </c>
      <c r="I110" s="39"/>
      <c r="J110" s="91">
        <v>722</v>
      </c>
      <c r="K110" s="91">
        <v>722</v>
      </c>
      <c r="L110" s="91">
        <v>697.45</v>
      </c>
      <c r="M110" s="91">
        <v>700.45</v>
      </c>
      <c r="N110" s="91">
        <v>703.79111266183997</v>
      </c>
      <c r="O110" s="91">
        <v>80249</v>
      </c>
      <c r="P110" s="91">
        <v>564.78533000000004</v>
      </c>
      <c r="Q110" s="39"/>
      <c r="R110" s="127"/>
      <c r="S110" s="127"/>
      <c r="T110" s="127"/>
      <c r="U110" s="127"/>
      <c r="V110" s="127"/>
      <c r="W110" s="127"/>
    </row>
    <row r="111" spans="1:23" s="14" customFormat="1" x14ac:dyDescent="0.3">
      <c r="A111" s="125">
        <v>42524</v>
      </c>
      <c r="B111" s="91">
        <v>947</v>
      </c>
      <c r="C111" s="91">
        <v>952</v>
      </c>
      <c r="D111" s="91">
        <v>920.4</v>
      </c>
      <c r="E111" s="91">
        <v>932.35</v>
      </c>
      <c r="F111" s="91">
        <v>931.64575708091604</v>
      </c>
      <c r="G111" s="91">
        <v>408457</v>
      </c>
      <c r="H111" s="91">
        <v>3805.3723100000002</v>
      </c>
      <c r="I111" s="39"/>
      <c r="J111" s="91">
        <v>700.9</v>
      </c>
      <c r="K111" s="91">
        <v>701</v>
      </c>
      <c r="L111" s="91">
        <v>685.1</v>
      </c>
      <c r="M111" s="91">
        <v>689.05</v>
      </c>
      <c r="N111" s="91">
        <v>691.84363248116699</v>
      </c>
      <c r="O111" s="91">
        <v>84295</v>
      </c>
      <c r="P111" s="91">
        <v>583.18958999999995</v>
      </c>
      <c r="Q111" s="39"/>
      <c r="R111" s="127"/>
      <c r="S111" s="127"/>
      <c r="T111" s="127"/>
      <c r="U111" s="127"/>
      <c r="V111" s="127"/>
      <c r="W111" s="127"/>
    </row>
    <row r="112" spans="1:23" s="14" customFormat="1" x14ac:dyDescent="0.3">
      <c r="A112" s="125">
        <v>42525</v>
      </c>
      <c r="B112" s="91">
        <v>940</v>
      </c>
      <c r="C112" s="91">
        <v>952.15</v>
      </c>
      <c r="D112" s="91">
        <v>928</v>
      </c>
      <c r="E112" s="91">
        <v>935.35</v>
      </c>
      <c r="F112" s="91">
        <v>943.050159789384</v>
      </c>
      <c r="G112" s="91">
        <v>475939</v>
      </c>
      <c r="H112" s="91">
        <v>4488.3434999999999</v>
      </c>
      <c r="I112" s="39"/>
      <c r="J112" s="91">
        <v>685</v>
      </c>
      <c r="K112" s="91">
        <v>693.65</v>
      </c>
      <c r="L112" s="91">
        <v>681.4</v>
      </c>
      <c r="M112" s="91">
        <v>683.5</v>
      </c>
      <c r="N112" s="91">
        <v>687.19541305873997</v>
      </c>
      <c r="O112" s="91">
        <v>51276</v>
      </c>
      <c r="P112" s="91">
        <v>352.36631999999997</v>
      </c>
      <c r="Q112" s="39"/>
      <c r="R112" s="127"/>
      <c r="S112" s="127"/>
      <c r="T112" s="127"/>
      <c r="U112" s="127"/>
      <c r="V112" s="127"/>
      <c r="W112" s="127"/>
    </row>
    <row r="113" spans="1:23" s="14" customFormat="1" x14ac:dyDescent="0.3">
      <c r="A113" s="125">
        <v>42526</v>
      </c>
      <c r="B113" s="91">
        <v>972.2</v>
      </c>
      <c r="C113" s="91">
        <v>973</v>
      </c>
      <c r="D113" s="91">
        <v>942.55</v>
      </c>
      <c r="E113" s="91">
        <v>952.85</v>
      </c>
      <c r="F113" s="91">
        <v>951.74223983022705</v>
      </c>
      <c r="G113" s="91">
        <v>304407</v>
      </c>
      <c r="H113" s="91">
        <v>2897.17</v>
      </c>
      <c r="I113" s="39"/>
      <c r="J113" s="91">
        <v>684</v>
      </c>
      <c r="K113" s="91">
        <v>694</v>
      </c>
      <c r="L113" s="91">
        <v>679</v>
      </c>
      <c r="M113" s="91">
        <v>688.05</v>
      </c>
      <c r="N113" s="91">
        <v>686.01112019623804</v>
      </c>
      <c r="O113" s="91">
        <v>97840</v>
      </c>
      <c r="P113" s="91">
        <v>671.19327999999996</v>
      </c>
      <c r="Q113" s="39"/>
      <c r="R113" s="127"/>
      <c r="S113" s="127"/>
      <c r="T113" s="127"/>
      <c r="U113" s="127"/>
      <c r="V113" s="127"/>
      <c r="W113" s="127"/>
    </row>
    <row r="114" spans="1:23" s="14" customFormat="1" x14ac:dyDescent="0.3">
      <c r="A114" s="125">
        <v>42527</v>
      </c>
      <c r="B114" s="91">
        <v>987</v>
      </c>
      <c r="C114" s="91">
        <v>994</v>
      </c>
      <c r="D114" s="91">
        <v>982.35</v>
      </c>
      <c r="E114" s="91">
        <v>989.8</v>
      </c>
      <c r="F114" s="91">
        <v>989.39155857943695</v>
      </c>
      <c r="G114" s="91">
        <v>551021</v>
      </c>
      <c r="H114" s="91">
        <v>5451.7552599999999</v>
      </c>
      <c r="I114" s="39"/>
      <c r="J114" s="91">
        <v>685.9</v>
      </c>
      <c r="K114" s="91">
        <v>689.9</v>
      </c>
      <c r="L114" s="91">
        <v>678.3</v>
      </c>
      <c r="M114" s="91">
        <v>683</v>
      </c>
      <c r="N114" s="91">
        <v>682.19393568503995</v>
      </c>
      <c r="O114" s="91">
        <v>137262</v>
      </c>
      <c r="P114" s="91">
        <v>936.39304000000004</v>
      </c>
      <c r="Q114" s="39"/>
      <c r="R114" s="127"/>
      <c r="S114" s="127"/>
      <c r="T114" s="127"/>
      <c r="U114" s="127"/>
      <c r="V114" s="127"/>
      <c r="W114" s="127"/>
    </row>
    <row r="115" spans="1:23" s="14" customFormat="1" x14ac:dyDescent="0.3">
      <c r="A115" s="125">
        <v>42528</v>
      </c>
      <c r="B115" s="91">
        <v>961</v>
      </c>
      <c r="C115" s="91">
        <v>977.45</v>
      </c>
      <c r="D115" s="91">
        <v>956.7</v>
      </c>
      <c r="E115" s="91">
        <v>974.75</v>
      </c>
      <c r="F115" s="91">
        <v>971.69153165148396</v>
      </c>
      <c r="G115" s="91">
        <v>312434</v>
      </c>
      <c r="H115" s="91">
        <v>3035.8947199999998</v>
      </c>
      <c r="I115" s="39"/>
      <c r="J115" s="91">
        <v>682.3</v>
      </c>
      <c r="K115" s="91">
        <v>693.45</v>
      </c>
      <c r="L115" s="91">
        <v>674</v>
      </c>
      <c r="M115" s="91">
        <v>676.75</v>
      </c>
      <c r="N115" s="91">
        <v>683.920972052602</v>
      </c>
      <c r="O115" s="91">
        <v>169497</v>
      </c>
      <c r="P115" s="91">
        <v>1159.2255299999999</v>
      </c>
      <c r="Q115" s="39"/>
      <c r="R115" s="127"/>
      <c r="S115" s="127"/>
      <c r="T115" s="127"/>
      <c r="U115" s="127"/>
      <c r="V115" s="127"/>
      <c r="W115" s="127"/>
    </row>
    <row r="116" spans="1:23" s="14" customFormat="1" x14ac:dyDescent="0.3">
      <c r="A116" s="125">
        <v>42531</v>
      </c>
      <c r="B116" s="91">
        <v>989</v>
      </c>
      <c r="C116" s="91">
        <v>989</v>
      </c>
      <c r="D116" s="91">
        <v>955.15</v>
      </c>
      <c r="E116" s="91">
        <v>959.05</v>
      </c>
      <c r="F116" s="91">
        <v>963.06691008057805</v>
      </c>
      <c r="G116" s="91">
        <v>579808</v>
      </c>
      <c r="H116" s="91">
        <v>5583.9389899999996</v>
      </c>
      <c r="I116" s="39"/>
      <c r="J116" s="91">
        <v>680</v>
      </c>
      <c r="K116" s="91">
        <v>687.3</v>
      </c>
      <c r="L116" s="91">
        <v>671.2</v>
      </c>
      <c r="M116" s="91">
        <v>677.25</v>
      </c>
      <c r="N116" s="91">
        <v>678.08168287515196</v>
      </c>
      <c r="O116" s="91">
        <v>75989</v>
      </c>
      <c r="P116" s="91">
        <v>515.26748999999995</v>
      </c>
      <c r="Q116" s="39"/>
      <c r="R116" s="127"/>
      <c r="S116" s="127"/>
      <c r="T116" s="127"/>
      <c r="U116" s="127"/>
      <c r="V116" s="127"/>
      <c r="W116" s="127"/>
    </row>
    <row r="117" spans="1:23" s="14" customFormat="1" x14ac:dyDescent="0.3">
      <c r="A117" s="125">
        <v>42532</v>
      </c>
      <c r="B117" s="91">
        <v>988</v>
      </c>
      <c r="C117" s="91">
        <v>992</v>
      </c>
      <c r="D117" s="91">
        <v>955.4</v>
      </c>
      <c r="E117" s="91">
        <v>985.1</v>
      </c>
      <c r="F117" s="91">
        <v>968.78405402231294</v>
      </c>
      <c r="G117" s="91">
        <v>851500</v>
      </c>
      <c r="H117" s="91">
        <v>8249.1962199999998</v>
      </c>
      <c r="I117" s="39"/>
      <c r="J117" s="91">
        <v>675</v>
      </c>
      <c r="K117" s="91">
        <v>680</v>
      </c>
      <c r="L117" s="91">
        <v>662.5</v>
      </c>
      <c r="M117" s="91">
        <v>665.55</v>
      </c>
      <c r="N117" s="91">
        <v>672.06464253709805</v>
      </c>
      <c r="O117" s="91">
        <v>65839</v>
      </c>
      <c r="P117" s="91">
        <v>442.48063999999999</v>
      </c>
      <c r="Q117" s="39"/>
      <c r="R117" s="127"/>
      <c r="S117" s="127"/>
      <c r="T117" s="127"/>
      <c r="U117" s="127"/>
      <c r="V117" s="127"/>
      <c r="W117" s="127"/>
    </row>
    <row r="118" spans="1:23" s="14" customFormat="1" x14ac:dyDescent="0.3">
      <c r="A118" s="125">
        <v>42533</v>
      </c>
      <c r="B118" s="91">
        <v>1014</v>
      </c>
      <c r="C118" s="91">
        <v>1014</v>
      </c>
      <c r="D118" s="91">
        <v>968.5</v>
      </c>
      <c r="E118" s="91">
        <v>980.2</v>
      </c>
      <c r="F118" s="91">
        <v>983.57092395335701</v>
      </c>
      <c r="G118" s="91">
        <v>674060</v>
      </c>
      <c r="H118" s="91">
        <v>6629.8581700000004</v>
      </c>
      <c r="I118" s="39"/>
      <c r="J118" s="91">
        <v>665.5</v>
      </c>
      <c r="K118" s="91">
        <v>678</v>
      </c>
      <c r="L118" s="91">
        <v>658.75</v>
      </c>
      <c r="M118" s="91">
        <v>664.8</v>
      </c>
      <c r="N118" s="91">
        <v>667.37963077493896</v>
      </c>
      <c r="O118" s="91">
        <v>129352</v>
      </c>
      <c r="P118" s="91">
        <v>863.26890000000003</v>
      </c>
      <c r="Q118" s="39"/>
      <c r="R118" s="127"/>
      <c r="S118" s="127"/>
      <c r="T118" s="127"/>
      <c r="U118" s="127"/>
      <c r="V118" s="127"/>
      <c r="W118" s="127"/>
    </row>
    <row r="119" spans="1:23" s="14" customFormat="1" x14ac:dyDescent="0.3">
      <c r="A119" s="125">
        <v>42534</v>
      </c>
      <c r="B119" s="91">
        <v>1034.7</v>
      </c>
      <c r="C119" s="91">
        <v>1034.7</v>
      </c>
      <c r="D119" s="91">
        <v>997.4</v>
      </c>
      <c r="E119" s="91">
        <v>1003.2</v>
      </c>
      <c r="F119" s="91">
        <v>1004.34252076133</v>
      </c>
      <c r="G119" s="91">
        <v>775480</v>
      </c>
      <c r="H119" s="91">
        <v>7788.4753799999999</v>
      </c>
      <c r="I119" s="39"/>
      <c r="J119" s="91">
        <v>660</v>
      </c>
      <c r="K119" s="91">
        <v>661</v>
      </c>
      <c r="L119" s="91">
        <v>653.5</v>
      </c>
      <c r="M119" s="91">
        <v>655.7</v>
      </c>
      <c r="N119" s="91">
        <v>656.29420861092694</v>
      </c>
      <c r="O119" s="91">
        <v>86007</v>
      </c>
      <c r="P119" s="91">
        <v>564.45896000000005</v>
      </c>
      <c r="Q119" s="39"/>
      <c r="R119" s="127"/>
      <c r="S119" s="127"/>
      <c r="T119" s="127"/>
      <c r="U119" s="127"/>
      <c r="V119" s="127"/>
      <c r="W119" s="127"/>
    </row>
    <row r="120" spans="1:23" s="14" customFormat="1" x14ac:dyDescent="0.3">
      <c r="A120" s="125">
        <v>42535</v>
      </c>
      <c r="B120" s="91">
        <v>1055</v>
      </c>
      <c r="C120" s="91">
        <v>1064.9000000000001</v>
      </c>
      <c r="D120" s="91">
        <v>1050.5999999999999</v>
      </c>
      <c r="E120" s="91">
        <v>1062.8499999999999</v>
      </c>
      <c r="F120" s="91">
        <v>1060.33662126537</v>
      </c>
      <c r="G120" s="91">
        <v>182080</v>
      </c>
      <c r="H120" s="91">
        <v>1930.66092</v>
      </c>
      <c r="I120" s="39"/>
      <c r="J120" s="91">
        <v>659</v>
      </c>
      <c r="K120" s="91">
        <v>668.35</v>
      </c>
      <c r="L120" s="91">
        <v>659</v>
      </c>
      <c r="M120" s="91">
        <v>665.3</v>
      </c>
      <c r="N120" s="91">
        <v>664.57726521202505</v>
      </c>
      <c r="O120" s="91">
        <v>85886</v>
      </c>
      <c r="P120" s="91">
        <v>570.77882999999997</v>
      </c>
      <c r="Q120" s="39"/>
      <c r="R120" s="127"/>
      <c r="S120" s="127"/>
      <c r="T120" s="127"/>
      <c r="U120" s="127"/>
      <c r="V120" s="127"/>
      <c r="W120" s="127"/>
    </row>
    <row r="121" spans="1:23" s="14" customFormat="1" x14ac:dyDescent="0.3">
      <c r="A121" s="125">
        <v>42538</v>
      </c>
      <c r="B121" s="91">
        <v>1063</v>
      </c>
      <c r="C121" s="91">
        <v>1068.3499999999999</v>
      </c>
      <c r="D121" s="91">
        <v>1052.0999999999999</v>
      </c>
      <c r="E121" s="91">
        <v>1061.95</v>
      </c>
      <c r="F121" s="91">
        <v>1058.5644638639801</v>
      </c>
      <c r="G121" s="91">
        <v>163867</v>
      </c>
      <c r="H121" s="91">
        <v>1734.6378299999999</v>
      </c>
      <c r="I121" s="39"/>
      <c r="J121" s="91">
        <v>666.9</v>
      </c>
      <c r="K121" s="91">
        <v>669.8</v>
      </c>
      <c r="L121" s="91">
        <v>657.65</v>
      </c>
      <c r="M121" s="91">
        <v>667.45</v>
      </c>
      <c r="N121" s="91">
        <v>664.97409354422803</v>
      </c>
      <c r="O121" s="91">
        <v>129543</v>
      </c>
      <c r="P121" s="91">
        <v>861.42738999999995</v>
      </c>
      <c r="Q121" s="39"/>
      <c r="R121" s="127"/>
      <c r="S121" s="127"/>
      <c r="T121" s="127"/>
      <c r="U121" s="127"/>
      <c r="V121" s="127"/>
      <c r="W121" s="127"/>
    </row>
    <row r="122" spans="1:23" s="14" customFormat="1" x14ac:dyDescent="0.3">
      <c r="A122" s="125">
        <v>42539</v>
      </c>
      <c r="B122" s="91">
        <v>1053</v>
      </c>
      <c r="C122" s="91">
        <v>1071.55</v>
      </c>
      <c r="D122" s="91">
        <v>1049.5</v>
      </c>
      <c r="E122" s="91">
        <v>1058.0999999999999</v>
      </c>
      <c r="F122" s="91">
        <v>1059.3988650891699</v>
      </c>
      <c r="G122" s="91">
        <v>280022</v>
      </c>
      <c r="H122" s="91">
        <v>2966.5498899999998</v>
      </c>
      <c r="I122" s="39"/>
      <c r="J122" s="91">
        <v>668</v>
      </c>
      <c r="K122" s="91">
        <v>668</v>
      </c>
      <c r="L122" s="91">
        <v>655.29999999999995</v>
      </c>
      <c r="M122" s="91">
        <v>657.55</v>
      </c>
      <c r="N122" s="91">
        <v>661.09197528580398</v>
      </c>
      <c r="O122" s="91">
        <v>81087</v>
      </c>
      <c r="P122" s="91">
        <v>536.05965000000003</v>
      </c>
      <c r="Q122" s="39"/>
      <c r="R122" s="127"/>
      <c r="S122" s="127"/>
      <c r="T122" s="127"/>
      <c r="U122" s="127"/>
      <c r="V122" s="127"/>
      <c r="W122" s="127"/>
    </row>
    <row r="123" spans="1:23" s="14" customFormat="1" x14ac:dyDescent="0.3">
      <c r="A123" s="125">
        <v>42540</v>
      </c>
      <c r="B123" s="91">
        <v>1037.2</v>
      </c>
      <c r="C123" s="91">
        <v>1049.8</v>
      </c>
      <c r="D123" s="91">
        <v>1034.3499999999999</v>
      </c>
      <c r="E123" s="91">
        <v>1038.25</v>
      </c>
      <c r="F123" s="91">
        <v>1042.9297355175399</v>
      </c>
      <c r="G123" s="91">
        <v>237218</v>
      </c>
      <c r="H123" s="91">
        <v>2474.0170600000001</v>
      </c>
      <c r="I123" s="39"/>
      <c r="J123" s="91">
        <v>660</v>
      </c>
      <c r="K123" s="91">
        <v>666.05</v>
      </c>
      <c r="L123" s="91">
        <v>653.29999999999995</v>
      </c>
      <c r="M123" s="91">
        <v>665.05</v>
      </c>
      <c r="N123" s="91">
        <v>660.49285700809696</v>
      </c>
      <c r="O123" s="91">
        <v>954082</v>
      </c>
      <c r="P123" s="91">
        <v>6301.6434600000002</v>
      </c>
      <c r="Q123" s="39"/>
      <c r="R123" s="127"/>
      <c r="S123" s="127"/>
      <c r="T123" s="127"/>
      <c r="U123" s="127"/>
      <c r="V123" s="127"/>
      <c r="W123" s="127"/>
    </row>
    <row r="124" spans="1:23" s="14" customFormat="1" x14ac:dyDescent="0.3">
      <c r="A124" s="125">
        <v>42541</v>
      </c>
      <c r="B124" s="91">
        <v>1043</v>
      </c>
      <c r="C124" s="91">
        <v>1043</v>
      </c>
      <c r="D124" s="91">
        <v>1026.3499999999999</v>
      </c>
      <c r="E124" s="91">
        <v>1034.7</v>
      </c>
      <c r="F124" s="91">
        <v>1032.5816938217099</v>
      </c>
      <c r="G124" s="91">
        <v>244890</v>
      </c>
      <c r="H124" s="91">
        <v>2528.6893100000002</v>
      </c>
      <c r="I124" s="39"/>
      <c r="J124" s="91">
        <v>660</v>
      </c>
      <c r="K124" s="91">
        <v>660</v>
      </c>
      <c r="L124" s="91">
        <v>633</v>
      </c>
      <c r="M124" s="91">
        <v>636.54999999999995</v>
      </c>
      <c r="N124" s="91">
        <v>641.57522778758801</v>
      </c>
      <c r="O124" s="91">
        <v>220271</v>
      </c>
      <c r="P124" s="91">
        <v>1413.20417</v>
      </c>
      <c r="Q124" s="39"/>
      <c r="R124" s="127"/>
      <c r="S124" s="127"/>
      <c r="T124" s="127"/>
      <c r="U124" s="127"/>
      <c r="V124" s="127"/>
      <c r="W124" s="127"/>
    </row>
    <row r="125" spans="1:23" s="14" customFormat="1" x14ac:dyDescent="0.3">
      <c r="A125" s="125">
        <v>42542</v>
      </c>
      <c r="B125" s="91">
        <v>1032.3</v>
      </c>
      <c r="C125" s="91">
        <v>1039.9000000000001</v>
      </c>
      <c r="D125" s="91">
        <v>1022.3</v>
      </c>
      <c r="E125" s="91">
        <v>1027.95</v>
      </c>
      <c r="F125" s="91">
        <v>1025.9201082319601</v>
      </c>
      <c r="G125" s="91">
        <v>410230</v>
      </c>
      <c r="H125" s="91">
        <v>4208.6320599999999</v>
      </c>
      <c r="I125" s="39"/>
      <c r="J125" s="91">
        <v>638</v>
      </c>
      <c r="K125" s="91">
        <v>641.79999999999995</v>
      </c>
      <c r="L125" s="91">
        <v>630.1</v>
      </c>
      <c r="M125" s="91">
        <v>635.70000000000005</v>
      </c>
      <c r="N125" s="91">
        <v>636.26258643661095</v>
      </c>
      <c r="O125" s="91">
        <v>331746</v>
      </c>
      <c r="P125" s="91">
        <v>2110.7756800000002</v>
      </c>
      <c r="Q125" s="39"/>
      <c r="R125" s="127"/>
      <c r="S125" s="127"/>
      <c r="T125" s="127"/>
      <c r="U125" s="127"/>
      <c r="V125" s="127"/>
      <c r="W125" s="127"/>
    </row>
    <row r="126" spans="1:23" s="14" customFormat="1" x14ac:dyDescent="0.3">
      <c r="A126" s="125">
        <v>42545</v>
      </c>
      <c r="B126" s="91">
        <v>1072</v>
      </c>
      <c r="C126" s="91">
        <v>1076.8</v>
      </c>
      <c r="D126" s="91">
        <v>1048.45</v>
      </c>
      <c r="E126" s="91">
        <v>1051.1500000000001</v>
      </c>
      <c r="F126" s="91">
        <v>1058.49279559561</v>
      </c>
      <c r="G126" s="91">
        <v>585961</v>
      </c>
      <c r="H126" s="91">
        <v>6202.3549700000003</v>
      </c>
      <c r="I126" s="39"/>
      <c r="J126" s="91">
        <v>635</v>
      </c>
      <c r="K126" s="91">
        <v>635</v>
      </c>
      <c r="L126" s="91">
        <v>624</v>
      </c>
      <c r="M126" s="91">
        <v>625.35</v>
      </c>
      <c r="N126" s="91">
        <v>628.49400298908597</v>
      </c>
      <c r="O126" s="91">
        <v>79623</v>
      </c>
      <c r="P126" s="91">
        <v>500.42577999999997</v>
      </c>
      <c r="Q126" s="39"/>
      <c r="R126" s="127"/>
      <c r="S126" s="127"/>
      <c r="T126" s="127"/>
      <c r="U126" s="127"/>
      <c r="V126" s="127"/>
      <c r="W126" s="127"/>
    </row>
    <row r="127" spans="1:23" s="14" customFormat="1" x14ac:dyDescent="0.3">
      <c r="A127" s="125">
        <v>42546</v>
      </c>
      <c r="B127" s="91">
        <v>1069</v>
      </c>
      <c r="C127" s="91">
        <v>1069.9000000000001</v>
      </c>
      <c r="D127" s="91">
        <v>1046.95</v>
      </c>
      <c r="E127" s="91">
        <v>1064</v>
      </c>
      <c r="F127" s="91">
        <v>1058.4574191138099</v>
      </c>
      <c r="G127" s="91">
        <v>339953</v>
      </c>
      <c r="H127" s="91">
        <v>3598.2577500000002</v>
      </c>
      <c r="I127" s="39"/>
      <c r="J127" s="91">
        <v>625</v>
      </c>
      <c r="K127" s="91">
        <v>646.35</v>
      </c>
      <c r="L127" s="91">
        <v>623.70000000000005</v>
      </c>
      <c r="M127" s="91">
        <v>634.29999999999995</v>
      </c>
      <c r="N127" s="91">
        <v>638.66875253038199</v>
      </c>
      <c r="O127" s="91">
        <v>140789</v>
      </c>
      <c r="P127" s="91">
        <v>899.17534999999998</v>
      </c>
      <c r="Q127" s="39"/>
      <c r="R127" s="127"/>
      <c r="S127" s="127"/>
      <c r="T127" s="127"/>
      <c r="U127" s="127"/>
      <c r="V127" s="127"/>
      <c r="W127" s="127"/>
    </row>
    <row r="128" spans="1:23" s="14" customFormat="1" x14ac:dyDescent="0.3">
      <c r="A128" s="125">
        <v>42547</v>
      </c>
      <c r="B128" s="91">
        <v>1065.9000000000001</v>
      </c>
      <c r="C128" s="91">
        <v>1071.3499999999999</v>
      </c>
      <c r="D128" s="91">
        <v>1056.3499999999999</v>
      </c>
      <c r="E128" s="91">
        <v>1063.4000000000001</v>
      </c>
      <c r="F128" s="91">
        <v>1064.12826942529</v>
      </c>
      <c r="G128" s="91">
        <v>470572</v>
      </c>
      <c r="H128" s="91">
        <v>5007.4896799999997</v>
      </c>
      <c r="I128" s="39"/>
      <c r="J128" s="91">
        <v>630.04999999999995</v>
      </c>
      <c r="K128" s="91">
        <v>637.6</v>
      </c>
      <c r="L128" s="91">
        <v>620</v>
      </c>
      <c r="M128" s="91">
        <v>623.70000000000005</v>
      </c>
      <c r="N128" s="91">
        <v>631.11649285545604</v>
      </c>
      <c r="O128" s="91">
        <v>72013</v>
      </c>
      <c r="P128" s="91">
        <v>454.48592000000002</v>
      </c>
      <c r="Q128" s="39"/>
      <c r="R128" s="127"/>
      <c r="S128" s="127"/>
      <c r="T128" s="127"/>
      <c r="U128" s="127"/>
      <c r="V128" s="127"/>
      <c r="W128" s="127"/>
    </row>
    <row r="129" spans="1:23" s="14" customFormat="1" x14ac:dyDescent="0.3">
      <c r="A129" s="125">
        <v>42548</v>
      </c>
      <c r="B129" s="91">
        <v>1071</v>
      </c>
      <c r="C129" s="91">
        <v>1084.5999999999999</v>
      </c>
      <c r="D129" s="91">
        <v>1070</v>
      </c>
      <c r="E129" s="91">
        <v>1079.2</v>
      </c>
      <c r="F129" s="91">
        <v>1078.16416235937</v>
      </c>
      <c r="G129" s="91">
        <v>353857</v>
      </c>
      <c r="H129" s="91">
        <v>3815.1593600000001</v>
      </c>
      <c r="I129" s="39"/>
      <c r="J129" s="91">
        <v>631.95000000000005</v>
      </c>
      <c r="K129" s="91">
        <v>652.79999999999995</v>
      </c>
      <c r="L129" s="91">
        <v>628.95000000000005</v>
      </c>
      <c r="M129" s="91">
        <v>646.29999999999995</v>
      </c>
      <c r="N129" s="91">
        <v>643.21959721772805</v>
      </c>
      <c r="O129" s="91">
        <v>123640</v>
      </c>
      <c r="P129" s="91">
        <v>795.27670999999998</v>
      </c>
      <c r="Q129" s="39"/>
      <c r="R129" s="127"/>
      <c r="S129" s="127"/>
      <c r="T129" s="127"/>
      <c r="U129" s="127"/>
      <c r="V129" s="127"/>
      <c r="W129" s="127"/>
    </row>
    <row r="130" spans="1:23" s="14" customFormat="1" x14ac:dyDescent="0.3">
      <c r="A130" s="125">
        <v>42549</v>
      </c>
      <c r="B130" s="91">
        <v>1060.4000000000001</v>
      </c>
      <c r="C130" s="91">
        <v>1073.8</v>
      </c>
      <c r="D130" s="91">
        <v>1059</v>
      </c>
      <c r="E130" s="91">
        <v>1069.6500000000001</v>
      </c>
      <c r="F130" s="91">
        <v>1068.4119497531501</v>
      </c>
      <c r="G130" s="91">
        <v>465064</v>
      </c>
      <c r="H130" s="91">
        <v>4968.7993500000002</v>
      </c>
      <c r="I130" s="39"/>
      <c r="J130" s="91">
        <v>650.54999999999995</v>
      </c>
      <c r="K130" s="91">
        <v>671.35</v>
      </c>
      <c r="L130" s="91">
        <v>650</v>
      </c>
      <c r="M130" s="91">
        <v>668.5</v>
      </c>
      <c r="N130" s="91">
        <v>662.11965829872099</v>
      </c>
      <c r="O130" s="91">
        <v>190927</v>
      </c>
      <c r="P130" s="91">
        <v>1264.1651999999999</v>
      </c>
      <c r="Q130" s="39"/>
      <c r="R130" s="127"/>
      <c r="S130" s="127"/>
      <c r="T130" s="127"/>
      <c r="U130" s="127"/>
      <c r="V130" s="127"/>
      <c r="W130" s="127"/>
    </row>
    <row r="131" spans="1:23" s="14" customFormat="1" x14ac:dyDescent="0.3">
      <c r="A131" s="125">
        <v>42552</v>
      </c>
      <c r="B131" s="91">
        <v>1045</v>
      </c>
      <c r="C131" s="91">
        <v>1075.0999999999999</v>
      </c>
      <c r="D131" s="91">
        <v>1044</v>
      </c>
      <c r="E131" s="91">
        <v>1069.75</v>
      </c>
      <c r="F131" s="91">
        <v>1063.5402042409501</v>
      </c>
      <c r="G131" s="91">
        <v>252349</v>
      </c>
      <c r="H131" s="91">
        <v>2683.8330700000001</v>
      </c>
      <c r="I131" s="39"/>
      <c r="J131" s="91">
        <v>670</v>
      </c>
      <c r="K131" s="91">
        <v>673.9</v>
      </c>
      <c r="L131" s="91">
        <v>664.35</v>
      </c>
      <c r="M131" s="91">
        <v>667.25</v>
      </c>
      <c r="N131" s="91">
        <v>669.67508394392905</v>
      </c>
      <c r="O131" s="91">
        <v>80113</v>
      </c>
      <c r="P131" s="91">
        <v>536.49680000000001</v>
      </c>
      <c r="Q131" s="39"/>
      <c r="R131" s="127"/>
      <c r="S131" s="127"/>
      <c r="T131" s="127"/>
      <c r="U131" s="127"/>
      <c r="V131" s="127"/>
      <c r="W131" s="127"/>
    </row>
    <row r="132" spans="1:23" s="14" customFormat="1" x14ac:dyDescent="0.3">
      <c r="A132" s="125">
        <v>42553</v>
      </c>
      <c r="B132" s="91">
        <v>1040.05</v>
      </c>
      <c r="C132" s="91">
        <v>1043</v>
      </c>
      <c r="D132" s="91">
        <v>1025.25</v>
      </c>
      <c r="E132" s="91">
        <v>1032.6500000000001</v>
      </c>
      <c r="F132" s="91">
        <v>1031.5689868597699</v>
      </c>
      <c r="G132" s="91">
        <v>382109</v>
      </c>
      <c r="H132" s="91">
        <v>3941.71794</v>
      </c>
      <c r="I132" s="39"/>
      <c r="J132" s="91">
        <v>669.9</v>
      </c>
      <c r="K132" s="91">
        <v>669.9</v>
      </c>
      <c r="L132" s="91">
        <v>654.85</v>
      </c>
      <c r="M132" s="91">
        <v>657.65</v>
      </c>
      <c r="N132" s="91">
        <v>658.33989947805901</v>
      </c>
      <c r="O132" s="91">
        <v>155190</v>
      </c>
      <c r="P132" s="91">
        <v>1021.67769</v>
      </c>
      <c r="Q132" s="39"/>
      <c r="R132" s="127"/>
      <c r="S132" s="127"/>
      <c r="T132" s="127"/>
      <c r="U132" s="127"/>
      <c r="V132" s="127"/>
      <c r="W132" s="127"/>
    </row>
    <row r="133" spans="1:23" s="14" customFormat="1" x14ac:dyDescent="0.3">
      <c r="A133" s="125">
        <v>42554</v>
      </c>
      <c r="B133" s="91">
        <v>1043</v>
      </c>
      <c r="C133" s="91">
        <v>1046.3499999999999</v>
      </c>
      <c r="D133" s="91">
        <v>1020.5</v>
      </c>
      <c r="E133" s="91">
        <v>1026.8499999999999</v>
      </c>
      <c r="F133" s="91">
        <v>1038.7833151055299</v>
      </c>
      <c r="G133" s="91">
        <v>317281</v>
      </c>
      <c r="H133" s="91">
        <v>3295.8620900000001</v>
      </c>
      <c r="I133" s="39"/>
      <c r="J133" s="91">
        <v>657.9</v>
      </c>
      <c r="K133" s="91">
        <v>657.9</v>
      </c>
      <c r="L133" s="91">
        <v>644.04999999999995</v>
      </c>
      <c r="M133" s="91">
        <v>651.15</v>
      </c>
      <c r="N133" s="91">
        <v>649.12999210302803</v>
      </c>
      <c r="O133" s="91">
        <v>201343</v>
      </c>
      <c r="P133" s="91">
        <v>1306.9777999999999</v>
      </c>
      <c r="Q133" s="39"/>
      <c r="R133" s="127"/>
      <c r="S133" s="127"/>
      <c r="T133" s="127"/>
      <c r="U133" s="127"/>
      <c r="V133" s="127"/>
      <c r="W133" s="127"/>
    </row>
    <row r="134" spans="1:23" s="14" customFormat="1" x14ac:dyDescent="0.3">
      <c r="A134" s="125">
        <v>42555</v>
      </c>
      <c r="B134" s="91">
        <v>1056</v>
      </c>
      <c r="C134" s="91">
        <v>1058</v>
      </c>
      <c r="D134" s="91">
        <v>1028.1500000000001</v>
      </c>
      <c r="E134" s="91">
        <v>1033.25</v>
      </c>
      <c r="F134" s="91">
        <v>1039.7849890282801</v>
      </c>
      <c r="G134" s="91">
        <v>576938</v>
      </c>
      <c r="H134" s="91">
        <v>5998.9147199999998</v>
      </c>
      <c r="I134" s="39"/>
      <c r="J134" s="91">
        <v>655</v>
      </c>
      <c r="K134" s="91">
        <v>656.9</v>
      </c>
      <c r="L134" s="91">
        <v>648</v>
      </c>
      <c r="M134" s="91">
        <v>655.4</v>
      </c>
      <c r="N134" s="91">
        <v>652.72696389120199</v>
      </c>
      <c r="O134" s="91">
        <v>414165</v>
      </c>
      <c r="P134" s="91">
        <v>2703.36663</v>
      </c>
      <c r="Q134" s="39"/>
      <c r="R134" s="127"/>
      <c r="S134" s="127"/>
      <c r="T134" s="127"/>
      <c r="U134" s="127"/>
      <c r="V134" s="127"/>
      <c r="W134" s="127"/>
    </row>
    <row r="135" spans="1:23" s="14" customFormat="1" x14ac:dyDescent="0.3">
      <c r="A135" s="125">
        <v>42556</v>
      </c>
      <c r="B135" s="91">
        <v>1038.9000000000001</v>
      </c>
      <c r="C135" s="91">
        <v>1053</v>
      </c>
      <c r="D135" s="91">
        <v>1029.5</v>
      </c>
      <c r="E135" s="91">
        <v>1049.6500000000001</v>
      </c>
      <c r="F135" s="91">
        <v>1045.14499137097</v>
      </c>
      <c r="G135" s="91">
        <v>632748</v>
      </c>
      <c r="H135" s="91">
        <v>6613.1340300000002</v>
      </c>
      <c r="I135" s="39"/>
      <c r="J135" s="91">
        <v>661.5</v>
      </c>
      <c r="K135" s="91">
        <v>671.9</v>
      </c>
      <c r="L135" s="91">
        <v>658.35</v>
      </c>
      <c r="M135" s="91">
        <v>665.45</v>
      </c>
      <c r="N135" s="91">
        <v>666.45575810238597</v>
      </c>
      <c r="O135" s="91">
        <v>108178</v>
      </c>
      <c r="P135" s="91">
        <v>720.95851000000005</v>
      </c>
      <c r="Q135" s="39"/>
      <c r="R135" s="127"/>
      <c r="S135" s="127"/>
      <c r="T135" s="127"/>
      <c r="U135" s="127"/>
      <c r="V135" s="127"/>
      <c r="W135" s="127"/>
    </row>
    <row r="136" spans="1:23" s="14" customFormat="1" x14ac:dyDescent="0.3">
      <c r="A136" s="125">
        <v>42559</v>
      </c>
      <c r="B136" s="91">
        <v>1038.9000000000001</v>
      </c>
      <c r="C136" s="91">
        <v>1049.95</v>
      </c>
      <c r="D136" s="91">
        <v>1027.25</v>
      </c>
      <c r="E136" s="91">
        <v>1043.4000000000001</v>
      </c>
      <c r="F136" s="91">
        <v>1037.19967334582</v>
      </c>
      <c r="G136" s="91">
        <v>543082</v>
      </c>
      <c r="H136" s="91">
        <v>5632.8447299999998</v>
      </c>
      <c r="I136" s="39"/>
      <c r="J136" s="91">
        <v>665</v>
      </c>
      <c r="K136" s="91">
        <v>667</v>
      </c>
      <c r="L136" s="91">
        <v>630.04999999999995</v>
      </c>
      <c r="M136" s="91">
        <v>660.35</v>
      </c>
      <c r="N136" s="91">
        <v>659.62517495567704</v>
      </c>
      <c r="O136" s="91">
        <v>42868</v>
      </c>
      <c r="P136" s="91">
        <v>282.76812000000001</v>
      </c>
      <c r="Q136" s="39"/>
      <c r="R136" s="127"/>
      <c r="S136" s="127"/>
      <c r="T136" s="127"/>
      <c r="U136" s="127"/>
      <c r="V136" s="127"/>
      <c r="W136" s="127"/>
    </row>
    <row r="137" spans="1:23" s="14" customFormat="1" x14ac:dyDescent="0.3">
      <c r="A137" s="125">
        <v>42560</v>
      </c>
      <c r="B137" s="91">
        <v>1070</v>
      </c>
      <c r="C137" s="91">
        <v>1070</v>
      </c>
      <c r="D137" s="91">
        <v>1037.25</v>
      </c>
      <c r="E137" s="91">
        <v>1045.75</v>
      </c>
      <c r="F137" s="91">
        <v>1045.4369846770101</v>
      </c>
      <c r="G137" s="91">
        <v>325524</v>
      </c>
      <c r="H137" s="91">
        <v>3403.1482900000001</v>
      </c>
      <c r="I137" s="39"/>
      <c r="J137" s="91">
        <v>665</v>
      </c>
      <c r="K137" s="91">
        <v>673.1</v>
      </c>
      <c r="L137" s="91">
        <v>665</v>
      </c>
      <c r="M137" s="91">
        <v>669.1</v>
      </c>
      <c r="N137" s="91">
        <v>669.67945811238701</v>
      </c>
      <c r="O137" s="91">
        <v>53369</v>
      </c>
      <c r="P137" s="91">
        <v>357.40123</v>
      </c>
      <c r="Q137" s="39"/>
      <c r="R137" s="127"/>
      <c r="S137" s="127"/>
      <c r="T137" s="127"/>
      <c r="U137" s="127"/>
      <c r="V137" s="127"/>
      <c r="W137" s="127"/>
    </row>
    <row r="138" spans="1:23" s="14" customFormat="1" x14ac:dyDescent="0.3">
      <c r="A138" s="125">
        <v>42561</v>
      </c>
      <c r="B138" s="91">
        <v>1091.8</v>
      </c>
      <c r="C138" s="91">
        <v>1091.8</v>
      </c>
      <c r="D138" s="91">
        <v>1078.2</v>
      </c>
      <c r="E138" s="91">
        <v>1086.45</v>
      </c>
      <c r="F138" s="91">
        <v>1083.91625991658</v>
      </c>
      <c r="G138" s="91">
        <v>152018</v>
      </c>
      <c r="H138" s="91">
        <v>1647.74782</v>
      </c>
      <c r="I138" s="39"/>
      <c r="J138" s="91">
        <v>672</v>
      </c>
      <c r="K138" s="91">
        <v>672</v>
      </c>
      <c r="L138" s="91">
        <v>656.15</v>
      </c>
      <c r="M138" s="91">
        <v>659.25</v>
      </c>
      <c r="N138" s="91">
        <v>663.25479583859499</v>
      </c>
      <c r="O138" s="91">
        <v>49887</v>
      </c>
      <c r="P138" s="91">
        <v>330.87792000000002</v>
      </c>
      <c r="Q138" s="39"/>
      <c r="R138" s="127"/>
      <c r="S138" s="127"/>
      <c r="T138" s="127"/>
      <c r="U138" s="127"/>
      <c r="V138" s="127"/>
      <c r="W138" s="127"/>
    </row>
    <row r="139" spans="1:23" s="14" customFormat="1" x14ac:dyDescent="0.3">
      <c r="A139" s="125">
        <v>42562</v>
      </c>
      <c r="B139" s="91">
        <v>1098</v>
      </c>
      <c r="C139" s="91">
        <v>1099</v>
      </c>
      <c r="D139" s="91">
        <v>1085.4000000000001</v>
      </c>
      <c r="E139" s="91">
        <v>1091</v>
      </c>
      <c r="F139" s="91">
        <v>1091.97730326791</v>
      </c>
      <c r="G139" s="91">
        <v>203157</v>
      </c>
      <c r="H139" s="91">
        <v>2218.4283300000002</v>
      </c>
      <c r="I139" s="39"/>
      <c r="J139" s="91">
        <v>666</v>
      </c>
      <c r="K139" s="91">
        <v>685</v>
      </c>
      <c r="L139" s="91">
        <v>666</v>
      </c>
      <c r="M139" s="91">
        <v>681.15</v>
      </c>
      <c r="N139" s="91">
        <v>679.84299663648801</v>
      </c>
      <c r="O139" s="91">
        <v>134978</v>
      </c>
      <c r="P139" s="91">
        <v>917.63847999999996</v>
      </c>
      <c r="Q139" s="39"/>
      <c r="R139" s="127"/>
      <c r="S139" s="127"/>
      <c r="T139" s="127"/>
      <c r="U139" s="127"/>
      <c r="V139" s="127"/>
      <c r="W139" s="127"/>
    </row>
    <row r="140" spans="1:23" s="14" customFormat="1" x14ac:dyDescent="0.3">
      <c r="A140" s="125">
        <v>42563</v>
      </c>
      <c r="B140" s="91">
        <v>1104.8</v>
      </c>
      <c r="C140" s="91">
        <v>1107</v>
      </c>
      <c r="D140" s="91">
        <v>1080.5999999999999</v>
      </c>
      <c r="E140" s="91">
        <v>1101.45</v>
      </c>
      <c r="F140" s="91">
        <v>1095.2426504934799</v>
      </c>
      <c r="G140" s="91">
        <v>265460</v>
      </c>
      <c r="H140" s="91">
        <v>2907.4311400000001</v>
      </c>
      <c r="I140" s="39"/>
      <c r="J140" s="91">
        <v>683</v>
      </c>
      <c r="K140" s="91">
        <v>696</v>
      </c>
      <c r="L140" s="91">
        <v>682.1</v>
      </c>
      <c r="M140" s="91">
        <v>694.4</v>
      </c>
      <c r="N140" s="91">
        <v>689.18140354398702</v>
      </c>
      <c r="O140" s="91">
        <v>89673</v>
      </c>
      <c r="P140" s="91">
        <v>618.00963999999999</v>
      </c>
      <c r="Q140" s="39"/>
      <c r="R140" s="127"/>
      <c r="S140" s="127"/>
      <c r="T140" s="127"/>
      <c r="U140" s="127"/>
      <c r="V140" s="127"/>
      <c r="W140" s="127"/>
    </row>
    <row r="141" spans="1:23" s="14" customFormat="1" x14ac:dyDescent="0.3">
      <c r="A141" s="125">
        <v>42566</v>
      </c>
      <c r="B141" s="91">
        <v>1083</v>
      </c>
      <c r="C141" s="91">
        <v>1104.4000000000001</v>
      </c>
      <c r="D141" s="91">
        <v>1075.0999999999999</v>
      </c>
      <c r="E141" s="91">
        <v>1101.5999999999999</v>
      </c>
      <c r="F141" s="91">
        <v>1091.7466383254</v>
      </c>
      <c r="G141" s="91">
        <v>281333</v>
      </c>
      <c r="H141" s="91">
        <v>3071.4435699999999</v>
      </c>
      <c r="I141" s="39"/>
      <c r="J141" s="91">
        <v>693</v>
      </c>
      <c r="K141" s="91">
        <v>696.9</v>
      </c>
      <c r="L141" s="91">
        <v>684.6</v>
      </c>
      <c r="M141" s="91">
        <v>695.15</v>
      </c>
      <c r="N141" s="91">
        <v>691.22631334503001</v>
      </c>
      <c r="O141" s="91">
        <v>77512</v>
      </c>
      <c r="P141" s="91">
        <v>535.78333999999995</v>
      </c>
      <c r="Q141" s="39"/>
      <c r="R141" s="127"/>
      <c r="S141" s="127"/>
      <c r="T141" s="127"/>
      <c r="U141" s="127"/>
      <c r="V141" s="127"/>
      <c r="W141" s="127"/>
    </row>
    <row r="142" spans="1:23" s="14" customFormat="1" x14ac:dyDescent="0.3">
      <c r="A142" s="125">
        <v>42567</v>
      </c>
      <c r="B142" s="91">
        <v>1065.25</v>
      </c>
      <c r="C142" s="91">
        <v>1083.05</v>
      </c>
      <c r="D142" s="91">
        <v>1065.25</v>
      </c>
      <c r="E142" s="91">
        <v>1067.8499999999999</v>
      </c>
      <c r="F142" s="91">
        <v>1072.4491275667301</v>
      </c>
      <c r="G142" s="91">
        <v>166603</v>
      </c>
      <c r="H142" s="91">
        <v>1786.73242</v>
      </c>
      <c r="I142" s="39"/>
      <c r="J142" s="91">
        <v>680</v>
      </c>
      <c r="K142" s="91">
        <v>684.7</v>
      </c>
      <c r="L142" s="91">
        <v>671</v>
      </c>
      <c r="M142" s="91">
        <v>678.65</v>
      </c>
      <c r="N142" s="91">
        <v>677.39943951291605</v>
      </c>
      <c r="O142" s="91">
        <v>140592</v>
      </c>
      <c r="P142" s="91">
        <v>952.36941999999999</v>
      </c>
      <c r="Q142" s="39"/>
      <c r="R142" s="127"/>
      <c r="S142" s="127"/>
      <c r="T142" s="127"/>
      <c r="U142" s="127"/>
      <c r="V142" s="127"/>
      <c r="W142" s="127"/>
    </row>
    <row r="143" spans="1:23" s="14" customFormat="1" x14ac:dyDescent="0.3">
      <c r="A143" s="125">
        <v>42568</v>
      </c>
      <c r="B143" s="91">
        <v>1073.9000000000001</v>
      </c>
      <c r="C143" s="91">
        <v>1089.5</v>
      </c>
      <c r="D143" s="91">
        <v>1065.2</v>
      </c>
      <c r="E143" s="91">
        <v>1081.25</v>
      </c>
      <c r="F143" s="91">
        <v>1080.23515365814</v>
      </c>
      <c r="G143" s="91">
        <v>283942</v>
      </c>
      <c r="H143" s="91">
        <v>3067.2413000000001</v>
      </c>
      <c r="I143" s="39"/>
      <c r="J143" s="91">
        <v>683.8</v>
      </c>
      <c r="K143" s="91">
        <v>683.8</v>
      </c>
      <c r="L143" s="91">
        <v>647</v>
      </c>
      <c r="M143" s="91">
        <v>662.65</v>
      </c>
      <c r="N143" s="91">
        <v>662.88477005106699</v>
      </c>
      <c r="O143" s="91">
        <v>346403</v>
      </c>
      <c r="P143" s="91">
        <v>2296.2527300000002</v>
      </c>
      <c r="Q143" s="39"/>
      <c r="R143" s="127"/>
      <c r="S143" s="127"/>
      <c r="T143" s="127"/>
      <c r="U143" s="127"/>
      <c r="V143" s="127"/>
      <c r="W143" s="127"/>
    </row>
    <row r="144" spans="1:23" s="14" customFormat="1" x14ac:dyDescent="0.3">
      <c r="A144" s="125">
        <v>42569</v>
      </c>
      <c r="B144" s="91">
        <v>1110.5999999999999</v>
      </c>
      <c r="C144" s="91">
        <v>1115</v>
      </c>
      <c r="D144" s="91">
        <v>1073.3499999999999</v>
      </c>
      <c r="E144" s="91">
        <v>1076.4000000000001</v>
      </c>
      <c r="F144" s="91">
        <v>1084.32919602792</v>
      </c>
      <c r="G144" s="91">
        <v>308655</v>
      </c>
      <c r="H144" s="91">
        <v>3346.83628</v>
      </c>
      <c r="I144" s="39"/>
      <c r="J144" s="91">
        <v>668</v>
      </c>
      <c r="K144" s="91">
        <v>688.15</v>
      </c>
      <c r="L144" s="91">
        <v>657.3</v>
      </c>
      <c r="M144" s="91">
        <v>684</v>
      </c>
      <c r="N144" s="91">
        <v>671.72846773949095</v>
      </c>
      <c r="O144" s="91">
        <v>131988</v>
      </c>
      <c r="P144" s="91">
        <v>886.60096999999996</v>
      </c>
      <c r="Q144" s="39"/>
      <c r="R144" s="127"/>
      <c r="S144" s="127"/>
      <c r="T144" s="127"/>
      <c r="U144" s="127"/>
      <c r="V144" s="127"/>
      <c r="W144" s="127"/>
    </row>
    <row r="145" spans="1:23" s="14" customFormat="1" x14ac:dyDescent="0.3">
      <c r="A145" s="125">
        <v>42570</v>
      </c>
      <c r="B145" s="91">
        <v>1148.5</v>
      </c>
      <c r="C145" s="91">
        <v>1157.05</v>
      </c>
      <c r="D145" s="91">
        <v>1110</v>
      </c>
      <c r="E145" s="91">
        <v>1118.3</v>
      </c>
      <c r="F145" s="91">
        <v>1127.2787395916901</v>
      </c>
      <c r="G145" s="91">
        <v>236590</v>
      </c>
      <c r="H145" s="91">
        <v>2667.0287699999999</v>
      </c>
      <c r="I145" s="39"/>
      <c r="J145" s="91">
        <v>686</v>
      </c>
      <c r="K145" s="91">
        <v>691.45</v>
      </c>
      <c r="L145" s="91">
        <v>673.6</v>
      </c>
      <c r="M145" s="91">
        <v>680.8</v>
      </c>
      <c r="N145" s="91">
        <v>681.45152150020601</v>
      </c>
      <c r="O145" s="91">
        <v>116464</v>
      </c>
      <c r="P145" s="91">
        <v>793.64570000000003</v>
      </c>
      <c r="Q145" s="39"/>
      <c r="R145" s="127"/>
      <c r="S145" s="127"/>
      <c r="T145" s="127"/>
      <c r="U145" s="127"/>
      <c r="V145" s="127"/>
      <c r="W145" s="127"/>
    </row>
    <row r="146" spans="1:23" s="14" customFormat="1" x14ac:dyDescent="0.3">
      <c r="A146" s="125">
        <v>42573</v>
      </c>
      <c r="B146" s="91">
        <v>1153.6500000000001</v>
      </c>
      <c r="C146" s="91">
        <v>1157.6500000000001</v>
      </c>
      <c r="D146" s="91">
        <v>1138.1500000000001</v>
      </c>
      <c r="E146" s="91">
        <v>1141.45</v>
      </c>
      <c r="F146" s="91">
        <v>1148.0810603105399</v>
      </c>
      <c r="G146" s="91">
        <v>171761</v>
      </c>
      <c r="H146" s="91">
        <v>1971.95551</v>
      </c>
      <c r="I146" s="39"/>
      <c r="J146" s="91">
        <v>675</v>
      </c>
      <c r="K146" s="91">
        <v>687</v>
      </c>
      <c r="L146" s="91">
        <v>675</v>
      </c>
      <c r="M146" s="91">
        <v>682.15</v>
      </c>
      <c r="N146" s="91">
        <v>682.96159324296002</v>
      </c>
      <c r="O146" s="91">
        <v>100399</v>
      </c>
      <c r="P146" s="91">
        <v>685.68660999999997</v>
      </c>
      <c r="Q146" s="39"/>
      <c r="R146" s="127"/>
      <c r="S146" s="127"/>
      <c r="T146" s="127"/>
      <c r="U146" s="127"/>
      <c r="V146" s="127"/>
      <c r="W146" s="127"/>
    </row>
    <row r="147" spans="1:23" s="14" customFormat="1" x14ac:dyDescent="0.3">
      <c r="A147" s="125">
        <v>42574</v>
      </c>
      <c r="B147" s="91">
        <v>1128</v>
      </c>
      <c r="C147" s="91">
        <v>1161</v>
      </c>
      <c r="D147" s="91">
        <v>1123.25</v>
      </c>
      <c r="E147" s="91">
        <v>1153.5999999999999</v>
      </c>
      <c r="F147" s="91">
        <v>1143.0343195557</v>
      </c>
      <c r="G147" s="91">
        <v>203470</v>
      </c>
      <c r="H147" s="91">
        <v>2325.7319299999999</v>
      </c>
      <c r="I147" s="39"/>
      <c r="J147" s="91">
        <v>686.15</v>
      </c>
      <c r="K147" s="91">
        <v>690.4</v>
      </c>
      <c r="L147" s="91">
        <v>681</v>
      </c>
      <c r="M147" s="91">
        <v>683.35</v>
      </c>
      <c r="N147" s="91">
        <v>686.66893041699802</v>
      </c>
      <c r="O147" s="91">
        <v>64053</v>
      </c>
      <c r="P147" s="91">
        <v>439.83204999999998</v>
      </c>
      <c r="Q147" s="39"/>
      <c r="R147" s="127"/>
      <c r="S147" s="127"/>
      <c r="T147" s="127"/>
      <c r="U147" s="127"/>
      <c r="V147" s="127"/>
      <c r="W147" s="127"/>
    </row>
    <row r="148" spans="1:23" s="14" customFormat="1" x14ac:dyDescent="0.3">
      <c r="A148" s="125">
        <v>42575</v>
      </c>
      <c r="B148" s="91">
        <v>1137.25</v>
      </c>
      <c r="C148" s="91">
        <v>1144.1500000000001</v>
      </c>
      <c r="D148" s="91">
        <v>1121.9000000000001</v>
      </c>
      <c r="E148" s="91">
        <v>1134.3</v>
      </c>
      <c r="F148" s="91">
        <v>1131.4846118417599</v>
      </c>
      <c r="G148" s="91">
        <v>390820</v>
      </c>
      <c r="H148" s="91">
        <v>4422.0681599999998</v>
      </c>
      <c r="I148" s="39"/>
      <c r="J148" s="91">
        <v>679</v>
      </c>
      <c r="K148" s="91">
        <v>679</v>
      </c>
      <c r="L148" s="91">
        <v>654</v>
      </c>
      <c r="M148" s="91">
        <v>660.15</v>
      </c>
      <c r="N148" s="91">
        <v>660.78059226811001</v>
      </c>
      <c r="O148" s="91">
        <v>133318</v>
      </c>
      <c r="P148" s="91">
        <v>880.93947000000003</v>
      </c>
      <c r="Q148" s="39"/>
      <c r="R148" s="127"/>
      <c r="S148" s="127"/>
      <c r="T148" s="127"/>
      <c r="U148" s="127"/>
      <c r="V148" s="127"/>
      <c r="W148" s="127"/>
    </row>
    <row r="149" spans="1:23" s="14" customFormat="1" x14ac:dyDescent="0.3">
      <c r="A149" s="125">
        <v>42576</v>
      </c>
      <c r="B149" s="91">
        <v>1150</v>
      </c>
      <c r="C149" s="91">
        <v>1166.45</v>
      </c>
      <c r="D149" s="91">
        <v>1137</v>
      </c>
      <c r="E149" s="91">
        <v>1140.0999999999999</v>
      </c>
      <c r="F149" s="91">
        <v>1157.30374692436</v>
      </c>
      <c r="G149" s="91">
        <v>210119</v>
      </c>
      <c r="H149" s="91">
        <v>2431.71506</v>
      </c>
      <c r="I149" s="39"/>
      <c r="J149" s="91">
        <v>662</v>
      </c>
      <c r="K149" s="91">
        <v>665.85</v>
      </c>
      <c r="L149" s="91">
        <v>651</v>
      </c>
      <c r="M149" s="91">
        <v>654.20000000000005</v>
      </c>
      <c r="N149" s="91">
        <v>656.64074734251699</v>
      </c>
      <c r="O149" s="91">
        <v>138571</v>
      </c>
      <c r="P149" s="91">
        <v>909.91364999999996</v>
      </c>
      <c r="Q149" s="39"/>
      <c r="R149" s="127"/>
      <c r="S149" s="127"/>
      <c r="T149" s="127"/>
      <c r="U149" s="127"/>
      <c r="V149" s="127"/>
      <c r="W149" s="127"/>
    </row>
    <row r="150" spans="1:23" s="14" customFormat="1" x14ac:dyDescent="0.3">
      <c r="A150" s="125">
        <v>42577</v>
      </c>
      <c r="B150" s="91">
        <v>1150</v>
      </c>
      <c r="C150" s="91">
        <v>1157</v>
      </c>
      <c r="D150" s="91">
        <v>1134.6500000000001</v>
      </c>
      <c r="E150" s="91">
        <v>1144.5</v>
      </c>
      <c r="F150" s="91">
        <v>1144.7226036786999</v>
      </c>
      <c r="G150" s="91">
        <v>171419</v>
      </c>
      <c r="H150" s="91">
        <v>1962.2720400000001</v>
      </c>
      <c r="I150" s="39"/>
      <c r="J150" s="91">
        <v>653.29999999999995</v>
      </c>
      <c r="K150" s="91">
        <v>656.25</v>
      </c>
      <c r="L150" s="91">
        <v>638.04999999999995</v>
      </c>
      <c r="M150" s="91">
        <v>644.70000000000005</v>
      </c>
      <c r="N150" s="91">
        <v>645.71621197426896</v>
      </c>
      <c r="O150" s="91">
        <v>213441</v>
      </c>
      <c r="P150" s="91">
        <v>1378.2231400000001</v>
      </c>
      <c r="Q150" s="39"/>
      <c r="R150" s="127"/>
      <c r="S150" s="127"/>
      <c r="T150" s="127"/>
      <c r="U150" s="127"/>
      <c r="V150" s="127"/>
      <c r="W150" s="127"/>
    </row>
    <row r="151" spans="1:23" s="14" customFormat="1" x14ac:dyDescent="0.3">
      <c r="A151" s="125">
        <v>42580</v>
      </c>
      <c r="B151" s="91">
        <v>1182</v>
      </c>
      <c r="C151" s="91">
        <v>1185.8</v>
      </c>
      <c r="D151" s="91">
        <v>1149</v>
      </c>
      <c r="E151" s="91">
        <v>1154.3</v>
      </c>
      <c r="F151" s="91">
        <v>1165.1912784122301</v>
      </c>
      <c r="G151" s="91">
        <v>280293</v>
      </c>
      <c r="H151" s="91">
        <v>3265.9495900000002</v>
      </c>
      <c r="I151" s="39"/>
      <c r="J151" s="91">
        <v>644.70000000000005</v>
      </c>
      <c r="K151" s="91">
        <v>644.70000000000005</v>
      </c>
      <c r="L151" s="91">
        <v>629.54999999999995</v>
      </c>
      <c r="M151" s="91">
        <v>633.5</v>
      </c>
      <c r="N151" s="91">
        <v>634.20822845934003</v>
      </c>
      <c r="O151" s="91">
        <v>199843</v>
      </c>
      <c r="P151" s="91">
        <v>1267.42075</v>
      </c>
      <c r="Q151" s="39"/>
      <c r="R151" s="127"/>
      <c r="S151" s="127"/>
      <c r="T151" s="127"/>
      <c r="U151" s="127"/>
      <c r="V151" s="127"/>
      <c r="W151" s="127"/>
    </row>
    <row r="152" spans="1:23" s="14" customFormat="1" x14ac:dyDescent="0.3">
      <c r="A152" s="125">
        <v>42581</v>
      </c>
      <c r="B152" s="91">
        <v>1196.7</v>
      </c>
      <c r="C152" s="91">
        <v>1197.9000000000001</v>
      </c>
      <c r="D152" s="91">
        <v>1172.2</v>
      </c>
      <c r="E152" s="91">
        <v>1182.75</v>
      </c>
      <c r="F152" s="91">
        <v>1184.9280081311499</v>
      </c>
      <c r="G152" s="91">
        <v>302048</v>
      </c>
      <c r="H152" s="91">
        <v>3579.0513500000002</v>
      </c>
      <c r="I152" s="39"/>
      <c r="J152" s="91">
        <v>630</v>
      </c>
      <c r="K152" s="91">
        <v>634.9</v>
      </c>
      <c r="L152" s="91">
        <v>620.20000000000005</v>
      </c>
      <c r="M152" s="91">
        <v>625.6</v>
      </c>
      <c r="N152" s="91">
        <v>627.98985279548401</v>
      </c>
      <c r="O152" s="91">
        <v>99929</v>
      </c>
      <c r="P152" s="91">
        <v>627.54398000000003</v>
      </c>
      <c r="Q152" s="39"/>
      <c r="R152" s="127"/>
      <c r="S152" s="127"/>
      <c r="T152" s="127"/>
      <c r="U152" s="127"/>
      <c r="V152" s="127"/>
      <c r="W152" s="127"/>
    </row>
    <row r="153" spans="1:23" s="14" customFormat="1" x14ac:dyDescent="0.3">
      <c r="A153" s="125">
        <v>42582</v>
      </c>
      <c r="B153" s="91">
        <v>1229</v>
      </c>
      <c r="C153" s="91">
        <v>1232.0999999999999</v>
      </c>
      <c r="D153" s="91">
        <v>1208.4000000000001</v>
      </c>
      <c r="E153" s="91">
        <v>1215.7</v>
      </c>
      <c r="F153" s="91">
        <v>1218.95418138068</v>
      </c>
      <c r="G153" s="91">
        <v>179534</v>
      </c>
      <c r="H153" s="91">
        <v>2188.4371999999998</v>
      </c>
      <c r="I153" s="39"/>
      <c r="J153" s="91">
        <v>623</v>
      </c>
      <c r="K153" s="91">
        <v>623</v>
      </c>
      <c r="L153" s="91">
        <v>605.1</v>
      </c>
      <c r="M153" s="91">
        <v>609.70000000000005</v>
      </c>
      <c r="N153" s="91">
        <v>614.30233878062302</v>
      </c>
      <c r="O153" s="91">
        <v>246667</v>
      </c>
      <c r="P153" s="91">
        <v>1515.28115</v>
      </c>
      <c r="Q153" s="39"/>
      <c r="R153" s="127"/>
      <c r="S153" s="127"/>
      <c r="T153" s="127"/>
      <c r="U153" s="127"/>
      <c r="V153" s="127"/>
      <c r="W153" s="127"/>
    </row>
    <row r="154" spans="1:23" s="14" customFormat="1" x14ac:dyDescent="0.3">
      <c r="A154" s="125">
        <v>42583</v>
      </c>
      <c r="B154" s="91">
        <v>1220.25</v>
      </c>
      <c r="C154" s="91">
        <v>1236.9000000000001</v>
      </c>
      <c r="D154" s="91">
        <v>1219</v>
      </c>
      <c r="E154" s="91">
        <v>1232.75</v>
      </c>
      <c r="F154" s="91">
        <v>1228.2229553101199</v>
      </c>
      <c r="G154" s="91">
        <v>319804</v>
      </c>
      <c r="H154" s="91">
        <v>3927.9061400000001</v>
      </c>
      <c r="I154" s="39"/>
      <c r="J154" s="91">
        <v>618</v>
      </c>
      <c r="K154" s="91">
        <v>637.79999999999995</v>
      </c>
      <c r="L154" s="91">
        <v>612.70000000000005</v>
      </c>
      <c r="M154" s="91">
        <v>632.1</v>
      </c>
      <c r="N154" s="91">
        <v>625.46382937404906</v>
      </c>
      <c r="O154" s="91">
        <v>329563</v>
      </c>
      <c r="P154" s="91">
        <v>2061.29736</v>
      </c>
      <c r="Q154" s="39"/>
      <c r="R154" s="127"/>
      <c r="S154" s="127"/>
      <c r="T154" s="127"/>
      <c r="U154" s="127"/>
      <c r="V154" s="127"/>
      <c r="W154" s="127"/>
    </row>
    <row r="155" spans="1:23" s="14" customFormat="1" x14ac:dyDescent="0.3">
      <c r="A155" s="125">
        <v>42584</v>
      </c>
      <c r="B155" s="91">
        <v>1206</v>
      </c>
      <c r="C155" s="91">
        <v>1225</v>
      </c>
      <c r="D155" s="91">
        <v>1195</v>
      </c>
      <c r="E155" s="91">
        <v>1219</v>
      </c>
      <c r="F155" s="91">
        <v>1208.85242692939</v>
      </c>
      <c r="G155" s="91">
        <v>228375</v>
      </c>
      <c r="H155" s="91">
        <v>2760.7167300000001</v>
      </c>
      <c r="I155" s="39"/>
      <c r="J155" s="91">
        <v>632</v>
      </c>
      <c r="K155" s="91">
        <v>635</v>
      </c>
      <c r="L155" s="91">
        <v>626.85</v>
      </c>
      <c r="M155" s="91">
        <v>631</v>
      </c>
      <c r="N155" s="91">
        <v>631.09694734077095</v>
      </c>
      <c r="O155" s="91">
        <v>87563</v>
      </c>
      <c r="P155" s="91">
        <v>552.60742000000005</v>
      </c>
      <c r="Q155" s="39"/>
      <c r="R155" s="127"/>
      <c r="S155" s="127"/>
      <c r="T155" s="127"/>
      <c r="U155" s="127"/>
      <c r="V155" s="127"/>
      <c r="W155" s="127"/>
    </row>
    <row r="156" spans="1:23" s="14" customFormat="1" x14ac:dyDescent="0.3">
      <c r="A156" s="125">
        <v>42587</v>
      </c>
      <c r="B156" s="91">
        <v>1188.8</v>
      </c>
      <c r="C156" s="91">
        <v>1209.9000000000001</v>
      </c>
      <c r="D156" s="91">
        <v>1177.7</v>
      </c>
      <c r="E156" s="91">
        <v>1204</v>
      </c>
      <c r="F156" s="91">
        <v>1196.52569356087</v>
      </c>
      <c r="G156" s="91">
        <v>220853</v>
      </c>
      <c r="H156" s="91">
        <v>2642.5628900000002</v>
      </c>
      <c r="I156" s="39"/>
      <c r="J156" s="91">
        <v>634.45000000000005</v>
      </c>
      <c r="K156" s="91">
        <v>635.5</v>
      </c>
      <c r="L156" s="91">
        <v>615.04999999999995</v>
      </c>
      <c r="M156" s="91">
        <v>632.45000000000005</v>
      </c>
      <c r="N156" s="91">
        <v>627.63463144757895</v>
      </c>
      <c r="O156" s="91">
        <v>101763</v>
      </c>
      <c r="P156" s="91">
        <v>638.69983000000002</v>
      </c>
      <c r="Q156" s="39"/>
      <c r="R156" s="127"/>
      <c r="S156" s="127"/>
      <c r="T156" s="127"/>
      <c r="U156" s="127"/>
      <c r="V156" s="127"/>
      <c r="W156" s="127"/>
    </row>
    <row r="157" spans="1:23" s="14" customFormat="1" x14ac:dyDescent="0.3">
      <c r="A157" s="125">
        <v>42588</v>
      </c>
      <c r="B157" s="91">
        <v>1194</v>
      </c>
      <c r="C157" s="91">
        <v>1205.8499999999999</v>
      </c>
      <c r="D157" s="91">
        <v>1161.9000000000001</v>
      </c>
      <c r="E157" s="91">
        <v>1173.45</v>
      </c>
      <c r="F157" s="91">
        <v>1176.57274107494</v>
      </c>
      <c r="G157" s="91">
        <v>256217</v>
      </c>
      <c r="H157" s="91">
        <v>3014.5793800000001</v>
      </c>
      <c r="I157" s="39"/>
      <c r="J157" s="91">
        <v>630</v>
      </c>
      <c r="K157" s="91">
        <v>630</v>
      </c>
      <c r="L157" s="91">
        <v>605</v>
      </c>
      <c r="M157" s="91">
        <v>607.75</v>
      </c>
      <c r="N157" s="91">
        <v>609.60851002081699</v>
      </c>
      <c r="O157" s="91">
        <v>179177</v>
      </c>
      <c r="P157" s="91">
        <v>1092.2782400000001</v>
      </c>
      <c r="Q157" s="39"/>
      <c r="R157" s="127"/>
      <c r="S157" s="127"/>
      <c r="T157" s="127"/>
      <c r="U157" s="127"/>
      <c r="V157" s="127"/>
      <c r="W157" s="127"/>
    </row>
    <row r="158" spans="1:23" s="14" customFormat="1" x14ac:dyDescent="0.3">
      <c r="A158" s="125">
        <v>42589</v>
      </c>
      <c r="B158" s="91">
        <v>1217</v>
      </c>
      <c r="C158" s="91">
        <v>1225.95</v>
      </c>
      <c r="D158" s="91">
        <v>1204</v>
      </c>
      <c r="E158" s="91">
        <v>1210.0999999999999</v>
      </c>
      <c r="F158" s="91">
        <v>1217.2761868523301</v>
      </c>
      <c r="G158" s="91">
        <v>202363</v>
      </c>
      <c r="H158" s="91">
        <v>2463.3166099999999</v>
      </c>
      <c r="I158" s="39"/>
      <c r="J158" s="91">
        <v>609</v>
      </c>
      <c r="K158" s="91">
        <v>614.5</v>
      </c>
      <c r="L158" s="91">
        <v>599.1</v>
      </c>
      <c r="M158" s="91">
        <v>601.25</v>
      </c>
      <c r="N158" s="91">
        <v>607.02984811850001</v>
      </c>
      <c r="O158" s="91">
        <v>170396</v>
      </c>
      <c r="P158" s="91">
        <v>1034.3545799999999</v>
      </c>
      <c r="Q158" s="39"/>
      <c r="R158" s="127"/>
      <c r="S158" s="127"/>
      <c r="T158" s="127"/>
      <c r="U158" s="127"/>
      <c r="V158" s="127"/>
      <c r="W158" s="127"/>
    </row>
    <row r="159" spans="1:23" s="14" customFormat="1" x14ac:dyDescent="0.3">
      <c r="A159" s="125">
        <v>42590</v>
      </c>
      <c r="B159" s="91">
        <v>1213.5</v>
      </c>
      <c r="C159" s="91">
        <v>1234</v>
      </c>
      <c r="D159" s="91">
        <v>1202.0999999999999</v>
      </c>
      <c r="E159" s="91">
        <v>1210</v>
      </c>
      <c r="F159" s="91">
        <v>1216.4696082886001</v>
      </c>
      <c r="G159" s="91">
        <v>222281</v>
      </c>
      <c r="H159" s="91">
        <v>2703.98081</v>
      </c>
      <c r="I159" s="39"/>
      <c r="J159" s="91">
        <v>603</v>
      </c>
      <c r="K159" s="91">
        <v>617.75</v>
      </c>
      <c r="L159" s="91">
        <v>600.65</v>
      </c>
      <c r="M159" s="91">
        <v>611.1</v>
      </c>
      <c r="N159" s="91">
        <v>610.61969235840797</v>
      </c>
      <c r="O159" s="91">
        <v>169873</v>
      </c>
      <c r="P159" s="91">
        <v>1037.27799</v>
      </c>
      <c r="Q159" s="39"/>
      <c r="R159" s="127"/>
      <c r="S159" s="127"/>
      <c r="T159" s="127"/>
      <c r="U159" s="127"/>
      <c r="V159" s="127"/>
      <c r="W159" s="127"/>
    </row>
    <row r="160" spans="1:23" s="14" customFormat="1" x14ac:dyDescent="0.3">
      <c r="A160" s="125">
        <v>42594</v>
      </c>
      <c r="B160" s="91">
        <v>1226.3499999999999</v>
      </c>
      <c r="C160" s="91">
        <v>1233.9000000000001</v>
      </c>
      <c r="D160" s="91">
        <v>1204.05</v>
      </c>
      <c r="E160" s="91">
        <v>1208.6500000000001</v>
      </c>
      <c r="F160" s="91">
        <v>1218.95864825898</v>
      </c>
      <c r="G160" s="91">
        <v>228890</v>
      </c>
      <c r="H160" s="91">
        <v>2790.0744500000001</v>
      </c>
      <c r="I160" s="39"/>
      <c r="J160" s="91">
        <v>612.75</v>
      </c>
      <c r="K160" s="91">
        <v>612.75</v>
      </c>
      <c r="L160" s="91">
        <v>598.5</v>
      </c>
      <c r="M160" s="91">
        <v>601.6</v>
      </c>
      <c r="N160" s="91">
        <v>604.25615836437396</v>
      </c>
      <c r="O160" s="91">
        <v>155439</v>
      </c>
      <c r="P160" s="91">
        <v>939.24973</v>
      </c>
      <c r="Q160" s="39"/>
      <c r="R160" s="127"/>
      <c r="S160" s="127"/>
      <c r="T160" s="127"/>
      <c r="U160" s="127"/>
      <c r="V160" s="127"/>
      <c r="W160" s="127"/>
    </row>
    <row r="161" spans="1:23" s="14" customFormat="1" x14ac:dyDescent="0.3">
      <c r="A161" s="125">
        <v>42595</v>
      </c>
      <c r="B161" s="91">
        <v>1204.45</v>
      </c>
      <c r="C161" s="91">
        <v>1233.6500000000001</v>
      </c>
      <c r="D161" s="91">
        <v>1203.2</v>
      </c>
      <c r="E161" s="91">
        <v>1228.5999999999999</v>
      </c>
      <c r="F161" s="91">
        <v>1221.41602158917</v>
      </c>
      <c r="G161" s="91">
        <v>346470</v>
      </c>
      <c r="H161" s="91">
        <v>4231.8400899999997</v>
      </c>
      <c r="I161" s="39"/>
      <c r="J161" s="91">
        <v>602</v>
      </c>
      <c r="K161" s="91">
        <v>621.95000000000005</v>
      </c>
      <c r="L161" s="91">
        <v>598.25</v>
      </c>
      <c r="M161" s="91">
        <v>620</v>
      </c>
      <c r="N161" s="91">
        <v>613.84251535479302</v>
      </c>
      <c r="O161" s="91">
        <v>183656</v>
      </c>
      <c r="P161" s="91">
        <v>1127.35861</v>
      </c>
      <c r="Q161" s="39"/>
      <c r="R161" s="127"/>
      <c r="S161" s="127"/>
      <c r="T161" s="127"/>
      <c r="U161" s="127"/>
      <c r="V161" s="127"/>
      <c r="W161" s="127"/>
    </row>
    <row r="162" spans="1:23" s="14" customFormat="1" x14ac:dyDescent="0.3">
      <c r="A162" s="125">
        <v>42596</v>
      </c>
      <c r="B162" s="91">
        <v>1183.0999999999999</v>
      </c>
      <c r="C162" s="91">
        <v>1218</v>
      </c>
      <c r="D162" s="91">
        <v>1183.0999999999999</v>
      </c>
      <c r="E162" s="91">
        <v>1205.4000000000001</v>
      </c>
      <c r="F162" s="91">
        <v>1209.49761265231</v>
      </c>
      <c r="G162" s="91">
        <v>239387</v>
      </c>
      <c r="H162" s="91">
        <v>2895.3800500000002</v>
      </c>
      <c r="I162" s="39"/>
      <c r="J162" s="91">
        <v>622.54999999999995</v>
      </c>
      <c r="K162" s="91">
        <v>625</v>
      </c>
      <c r="L162" s="91">
        <v>608.54999999999995</v>
      </c>
      <c r="M162" s="91">
        <v>620.85</v>
      </c>
      <c r="N162" s="91">
        <v>616.07969732073298</v>
      </c>
      <c r="O162" s="91">
        <v>389323</v>
      </c>
      <c r="P162" s="91">
        <v>2398.5399600000001</v>
      </c>
      <c r="Q162" s="39"/>
      <c r="R162" s="127"/>
      <c r="S162" s="127"/>
      <c r="T162" s="127"/>
      <c r="U162" s="127"/>
      <c r="V162" s="127"/>
      <c r="W162" s="127"/>
    </row>
    <row r="163" spans="1:23" s="14" customFormat="1" x14ac:dyDescent="0.3">
      <c r="A163" s="125">
        <v>42598</v>
      </c>
      <c r="B163" s="91">
        <v>1150</v>
      </c>
      <c r="C163" s="91">
        <v>1198.3499999999999</v>
      </c>
      <c r="D163" s="91">
        <v>1150</v>
      </c>
      <c r="E163" s="91">
        <v>1191.6500000000001</v>
      </c>
      <c r="F163" s="91">
        <v>1181.8508835882301</v>
      </c>
      <c r="G163" s="91">
        <v>378570</v>
      </c>
      <c r="H163" s="91">
        <v>4474.1328899999999</v>
      </c>
      <c r="I163" s="39"/>
      <c r="J163" s="91">
        <v>620.5</v>
      </c>
      <c r="K163" s="91">
        <v>622.4</v>
      </c>
      <c r="L163" s="91">
        <v>585</v>
      </c>
      <c r="M163" s="91">
        <v>589.5</v>
      </c>
      <c r="N163" s="91">
        <v>593.24202493851203</v>
      </c>
      <c r="O163" s="91">
        <v>931090</v>
      </c>
      <c r="P163" s="91">
        <v>5523.6171700000004</v>
      </c>
      <c r="Q163" s="39"/>
      <c r="R163" s="127"/>
      <c r="S163" s="127"/>
      <c r="T163" s="127"/>
      <c r="U163" s="127"/>
      <c r="V163" s="127"/>
      <c r="W163" s="127"/>
    </row>
    <row r="164" spans="1:23" s="14" customFormat="1" x14ac:dyDescent="0.3">
      <c r="A164" s="125">
        <v>42601</v>
      </c>
      <c r="B164" s="91">
        <v>1150.55</v>
      </c>
      <c r="C164" s="91">
        <v>1166</v>
      </c>
      <c r="D164" s="91">
        <v>1141.7</v>
      </c>
      <c r="E164" s="91">
        <v>1148.05</v>
      </c>
      <c r="F164" s="91">
        <v>1153.0879949604</v>
      </c>
      <c r="G164" s="91">
        <v>166680</v>
      </c>
      <c r="H164" s="91">
        <v>1921.9670699999999</v>
      </c>
      <c r="I164" s="39"/>
      <c r="J164" s="91">
        <v>594</v>
      </c>
      <c r="K164" s="91">
        <v>594</v>
      </c>
      <c r="L164" s="91">
        <v>570.1</v>
      </c>
      <c r="M164" s="91">
        <v>584</v>
      </c>
      <c r="N164" s="91">
        <v>578.711327547412</v>
      </c>
      <c r="O164" s="91">
        <v>311100</v>
      </c>
      <c r="P164" s="91">
        <v>1800.37094</v>
      </c>
      <c r="Q164" s="39"/>
      <c r="R164" s="127"/>
      <c r="S164" s="127"/>
      <c r="T164" s="127"/>
      <c r="U164" s="127"/>
      <c r="V164" s="127"/>
      <c r="W164" s="127"/>
    </row>
    <row r="165" spans="1:23" s="14" customFormat="1" x14ac:dyDescent="0.3">
      <c r="A165" s="125">
        <v>42602</v>
      </c>
      <c r="B165" s="91">
        <v>1165</v>
      </c>
      <c r="C165" s="91">
        <v>1176.45</v>
      </c>
      <c r="D165" s="91">
        <v>1146</v>
      </c>
      <c r="E165" s="91">
        <v>1150.05</v>
      </c>
      <c r="F165" s="91">
        <v>1162.9442046291999</v>
      </c>
      <c r="G165" s="91">
        <v>180463</v>
      </c>
      <c r="H165" s="91">
        <v>2098.6840000000002</v>
      </c>
      <c r="I165" s="39"/>
      <c r="J165" s="91">
        <v>577.95000000000005</v>
      </c>
      <c r="K165" s="91">
        <v>589.6</v>
      </c>
      <c r="L165" s="91">
        <v>566</v>
      </c>
      <c r="M165" s="91">
        <v>584.25</v>
      </c>
      <c r="N165" s="91">
        <v>582.04156631456499</v>
      </c>
      <c r="O165" s="91">
        <v>316386</v>
      </c>
      <c r="P165" s="91">
        <v>1841.49803</v>
      </c>
      <c r="Q165" s="39"/>
      <c r="R165" s="127"/>
      <c r="S165" s="127"/>
      <c r="T165" s="127"/>
      <c r="U165" s="127"/>
      <c r="V165" s="127"/>
      <c r="W165" s="127"/>
    </row>
    <row r="166" spans="1:23" s="14" customFormat="1" x14ac:dyDescent="0.3">
      <c r="A166" s="125">
        <v>42603</v>
      </c>
      <c r="B166" s="91">
        <v>1163</v>
      </c>
      <c r="C166" s="91">
        <v>1170.45</v>
      </c>
      <c r="D166" s="91">
        <v>1161.95</v>
      </c>
      <c r="E166" s="91">
        <v>1168.3</v>
      </c>
      <c r="F166" s="91">
        <v>1167.62230267921</v>
      </c>
      <c r="G166" s="91">
        <v>13810</v>
      </c>
      <c r="H166" s="91">
        <v>161.24863999999999</v>
      </c>
      <c r="I166" s="39"/>
      <c r="J166" s="91">
        <v>608.4</v>
      </c>
      <c r="K166" s="91">
        <v>619</v>
      </c>
      <c r="L166" s="91">
        <v>590.04999999999995</v>
      </c>
      <c r="M166" s="91">
        <v>593.65</v>
      </c>
      <c r="N166" s="91">
        <v>603.94065260867796</v>
      </c>
      <c r="O166" s="91">
        <v>649026</v>
      </c>
      <c r="P166" s="91">
        <v>3919.7318599999999</v>
      </c>
      <c r="Q166" s="39"/>
      <c r="R166" s="127"/>
      <c r="S166" s="127"/>
      <c r="T166" s="127"/>
      <c r="U166" s="127"/>
      <c r="V166" s="127"/>
      <c r="W166" s="127"/>
    </row>
    <row r="167" spans="1:23" s="14" customFormat="1" x14ac:dyDescent="0.3">
      <c r="A167" s="125">
        <v>42604</v>
      </c>
      <c r="B167" s="91">
        <v>1145.5</v>
      </c>
      <c r="C167" s="91">
        <v>1169.8499999999999</v>
      </c>
      <c r="D167" s="91">
        <v>1145.5</v>
      </c>
      <c r="E167" s="91">
        <v>1166.0999999999999</v>
      </c>
      <c r="F167" s="91">
        <v>1161.4167954203299</v>
      </c>
      <c r="G167" s="91">
        <v>201936</v>
      </c>
      <c r="H167" s="91">
        <v>2345.31862</v>
      </c>
      <c r="I167" s="39"/>
      <c r="J167" s="91">
        <v>592</v>
      </c>
      <c r="K167" s="91">
        <v>603.79999999999995</v>
      </c>
      <c r="L167" s="91">
        <v>570.75</v>
      </c>
      <c r="M167" s="91">
        <v>592.1</v>
      </c>
      <c r="N167" s="91">
        <v>587.26258135167905</v>
      </c>
      <c r="O167" s="91">
        <v>304081</v>
      </c>
      <c r="P167" s="91">
        <v>1785.7539300000001</v>
      </c>
      <c r="Q167" s="39"/>
      <c r="R167" s="127"/>
      <c r="S167" s="127"/>
      <c r="T167" s="127"/>
      <c r="U167" s="127"/>
      <c r="V167" s="127"/>
      <c r="W167" s="127"/>
    </row>
    <row r="168" spans="1:23" s="14" customFormat="1" x14ac:dyDescent="0.3">
      <c r="A168" s="125">
        <v>42605</v>
      </c>
      <c r="B168" s="91">
        <v>1159.8499999999999</v>
      </c>
      <c r="C168" s="91">
        <v>1165</v>
      </c>
      <c r="D168" s="91">
        <v>1144.8499999999999</v>
      </c>
      <c r="E168" s="91">
        <v>1152.5999999999999</v>
      </c>
      <c r="F168" s="91">
        <v>1155.1637949573301</v>
      </c>
      <c r="G168" s="91">
        <v>190653</v>
      </c>
      <c r="H168" s="91">
        <v>2202.3544299999999</v>
      </c>
      <c r="I168" s="39"/>
      <c r="J168" s="91">
        <v>593.9</v>
      </c>
      <c r="K168" s="91">
        <v>609.6</v>
      </c>
      <c r="L168" s="91">
        <v>588.79999999999995</v>
      </c>
      <c r="M168" s="91">
        <v>607.54999999999995</v>
      </c>
      <c r="N168" s="91">
        <v>599.42953853452104</v>
      </c>
      <c r="O168" s="91">
        <v>413162</v>
      </c>
      <c r="P168" s="91">
        <v>2476.6150699999998</v>
      </c>
      <c r="Q168" s="39"/>
      <c r="R168" s="127"/>
      <c r="S168" s="127"/>
      <c r="T168" s="127"/>
      <c r="U168" s="127"/>
      <c r="V168" s="127"/>
      <c r="W168" s="127"/>
    </row>
    <row r="169" spans="1:23" s="14" customFormat="1" x14ac:dyDescent="0.3">
      <c r="A169" s="125">
        <v>42608</v>
      </c>
      <c r="B169" s="91">
        <v>1165</v>
      </c>
      <c r="C169" s="91">
        <v>1175.9000000000001</v>
      </c>
      <c r="D169" s="91">
        <v>1146.25</v>
      </c>
      <c r="E169" s="91">
        <v>1158.05</v>
      </c>
      <c r="F169" s="91">
        <v>1160.3756034360299</v>
      </c>
      <c r="G169" s="91">
        <v>225376</v>
      </c>
      <c r="H169" s="91">
        <v>2615.2081199999998</v>
      </c>
      <c r="I169" s="39"/>
      <c r="J169" s="91">
        <v>609</v>
      </c>
      <c r="K169" s="91">
        <v>622.4</v>
      </c>
      <c r="L169" s="91">
        <v>601</v>
      </c>
      <c r="M169" s="91">
        <v>609.95000000000005</v>
      </c>
      <c r="N169" s="91">
        <v>610.57393605007496</v>
      </c>
      <c r="O169" s="91">
        <v>371916</v>
      </c>
      <c r="P169" s="91">
        <v>2270.8221600000002</v>
      </c>
      <c r="Q169" s="39"/>
      <c r="R169" s="127"/>
      <c r="S169" s="127"/>
      <c r="T169" s="127"/>
      <c r="U169" s="127"/>
      <c r="V169" s="127"/>
      <c r="W169" s="127"/>
    </row>
    <row r="170" spans="1:23" s="14" customFormat="1" x14ac:dyDescent="0.3">
      <c r="A170" s="125">
        <v>42609</v>
      </c>
      <c r="B170" s="91">
        <v>1145</v>
      </c>
      <c r="C170" s="91">
        <v>1171.95</v>
      </c>
      <c r="D170" s="91">
        <v>1145</v>
      </c>
      <c r="E170" s="91">
        <v>1163.75</v>
      </c>
      <c r="F170" s="91">
        <v>1163.2029844692099</v>
      </c>
      <c r="G170" s="91">
        <v>256394</v>
      </c>
      <c r="H170" s="91">
        <v>2982.3826600000002</v>
      </c>
      <c r="I170" s="39"/>
      <c r="J170" s="91">
        <v>604</v>
      </c>
      <c r="K170" s="91">
        <v>604</v>
      </c>
      <c r="L170" s="91">
        <v>555</v>
      </c>
      <c r="M170" s="91">
        <v>560.9</v>
      </c>
      <c r="N170" s="91">
        <v>567.74303301415398</v>
      </c>
      <c r="O170" s="91">
        <v>701487</v>
      </c>
      <c r="P170" s="91">
        <v>3982.6435700000002</v>
      </c>
      <c r="Q170" s="39"/>
      <c r="R170" s="127"/>
      <c r="S170" s="127"/>
      <c r="T170" s="127"/>
      <c r="U170" s="127"/>
      <c r="V170" s="127"/>
      <c r="W170" s="127"/>
    </row>
    <row r="171" spans="1:23" s="14" customFormat="1" x14ac:dyDescent="0.3">
      <c r="A171" s="125">
        <v>42610</v>
      </c>
      <c r="B171" s="91">
        <v>1127.2</v>
      </c>
      <c r="C171" s="91">
        <v>1148.5</v>
      </c>
      <c r="D171" s="91">
        <v>1109.6500000000001</v>
      </c>
      <c r="E171" s="91">
        <v>1144.45</v>
      </c>
      <c r="F171" s="91">
        <v>1132.6841567470999</v>
      </c>
      <c r="G171" s="91">
        <v>360147</v>
      </c>
      <c r="H171" s="91">
        <v>4079.3280100000002</v>
      </c>
      <c r="I171" s="39"/>
      <c r="J171" s="91">
        <v>559.75</v>
      </c>
      <c r="K171" s="91">
        <v>572</v>
      </c>
      <c r="L171" s="91">
        <v>528</v>
      </c>
      <c r="M171" s="91">
        <v>561.70000000000005</v>
      </c>
      <c r="N171" s="91">
        <v>550.34636806921606</v>
      </c>
      <c r="O171" s="91">
        <v>536285</v>
      </c>
      <c r="P171" s="91">
        <v>2951.4250200000001</v>
      </c>
      <c r="Q171" s="39"/>
      <c r="R171" s="127"/>
      <c r="S171" s="127"/>
      <c r="T171" s="127"/>
      <c r="U171" s="127"/>
      <c r="V171" s="127"/>
      <c r="W171" s="127"/>
    </row>
    <row r="172" spans="1:23" s="14" customFormat="1" x14ac:dyDescent="0.3">
      <c r="A172" s="125">
        <v>42611</v>
      </c>
      <c r="B172" s="91">
        <v>1169</v>
      </c>
      <c r="C172" s="91">
        <v>1171</v>
      </c>
      <c r="D172" s="91">
        <v>1122.45</v>
      </c>
      <c r="E172" s="91">
        <v>1130</v>
      </c>
      <c r="F172" s="91">
        <v>1145.93043056699</v>
      </c>
      <c r="G172" s="91">
        <v>377479</v>
      </c>
      <c r="H172" s="91">
        <v>4325.6467300000004</v>
      </c>
      <c r="I172" s="39"/>
      <c r="J172" s="91">
        <v>568</v>
      </c>
      <c r="K172" s="91">
        <v>582.4</v>
      </c>
      <c r="L172" s="91">
        <v>568</v>
      </c>
      <c r="M172" s="91">
        <v>571.75</v>
      </c>
      <c r="N172" s="91">
        <v>572.35842409483098</v>
      </c>
      <c r="O172" s="91">
        <v>415558</v>
      </c>
      <c r="P172" s="91">
        <v>2378.4812200000001</v>
      </c>
      <c r="Q172" s="39"/>
      <c r="R172" s="127"/>
      <c r="S172" s="127"/>
      <c r="T172" s="127"/>
      <c r="U172" s="127"/>
      <c r="V172" s="127"/>
      <c r="W172" s="127"/>
    </row>
    <row r="173" spans="1:23" s="14" customFormat="1" x14ac:dyDescent="0.3">
      <c r="A173" s="125">
        <v>42612</v>
      </c>
      <c r="B173" s="91">
        <v>1161.2</v>
      </c>
      <c r="C173" s="91">
        <v>1186.75</v>
      </c>
      <c r="D173" s="91">
        <v>1158.8</v>
      </c>
      <c r="E173" s="91">
        <v>1171.8</v>
      </c>
      <c r="F173" s="91">
        <v>1175.85423510902</v>
      </c>
      <c r="G173" s="91">
        <v>295565</v>
      </c>
      <c r="H173" s="91">
        <v>3475.4135700000002</v>
      </c>
      <c r="I173" s="39"/>
      <c r="J173" s="91">
        <v>572.4</v>
      </c>
      <c r="K173" s="91">
        <v>599.70000000000005</v>
      </c>
      <c r="L173" s="91">
        <v>571</v>
      </c>
      <c r="M173" s="91">
        <v>593.79999999999995</v>
      </c>
      <c r="N173" s="91">
        <v>584.27728435890504</v>
      </c>
      <c r="O173" s="91">
        <v>527949</v>
      </c>
      <c r="P173" s="91">
        <v>3084.6860799999999</v>
      </c>
      <c r="Q173" s="39"/>
      <c r="R173" s="127"/>
      <c r="S173" s="127"/>
      <c r="T173" s="127"/>
      <c r="U173" s="127"/>
      <c r="V173" s="127"/>
      <c r="W173" s="127"/>
    </row>
    <row r="174" spans="1:23" s="14" customFormat="1" x14ac:dyDescent="0.3">
      <c r="A174" s="125">
        <v>42615</v>
      </c>
      <c r="B174" s="91">
        <v>1154.9000000000001</v>
      </c>
      <c r="C174" s="91">
        <v>1170</v>
      </c>
      <c r="D174" s="91">
        <v>1142.0999999999999</v>
      </c>
      <c r="E174" s="91">
        <v>1163.1500000000001</v>
      </c>
      <c r="F174" s="91">
        <v>1157.43587957656</v>
      </c>
      <c r="G174" s="91">
        <v>340266</v>
      </c>
      <c r="H174" s="91">
        <v>3938.3607699999998</v>
      </c>
      <c r="I174" s="39"/>
      <c r="J174" s="91">
        <v>596</v>
      </c>
      <c r="K174" s="91">
        <v>604.65</v>
      </c>
      <c r="L174" s="91">
        <v>583.15</v>
      </c>
      <c r="M174" s="91">
        <v>589.15</v>
      </c>
      <c r="N174" s="91">
        <v>591.79139274279601</v>
      </c>
      <c r="O174" s="91">
        <v>187400</v>
      </c>
      <c r="P174" s="91">
        <v>1109.0170700000001</v>
      </c>
      <c r="Q174" s="39"/>
      <c r="R174" s="127"/>
      <c r="S174" s="127"/>
      <c r="T174" s="127"/>
      <c r="U174" s="127"/>
      <c r="V174" s="127"/>
      <c r="W174" s="127"/>
    </row>
    <row r="175" spans="1:23" s="14" customFormat="1" x14ac:dyDescent="0.3">
      <c r="A175" s="125">
        <v>42616</v>
      </c>
      <c r="B175" s="91">
        <v>1148</v>
      </c>
      <c r="C175" s="91">
        <v>1159.5999999999999</v>
      </c>
      <c r="D175" s="91">
        <v>1133.55</v>
      </c>
      <c r="E175" s="91">
        <v>1152.3499999999999</v>
      </c>
      <c r="F175" s="91">
        <v>1146.9961513071801</v>
      </c>
      <c r="G175" s="91">
        <v>240861</v>
      </c>
      <c r="H175" s="91">
        <v>2762.6664000000001</v>
      </c>
      <c r="I175" s="39"/>
      <c r="J175" s="91">
        <v>600</v>
      </c>
      <c r="K175" s="91">
        <v>600</v>
      </c>
      <c r="L175" s="91">
        <v>558.4</v>
      </c>
      <c r="M175" s="91">
        <v>565.20000000000005</v>
      </c>
      <c r="N175" s="91">
        <v>570.86788662787296</v>
      </c>
      <c r="O175" s="91">
        <v>878170</v>
      </c>
      <c r="P175" s="91">
        <v>5013.1905200000001</v>
      </c>
      <c r="Q175" s="39"/>
      <c r="R175" s="127"/>
      <c r="S175" s="127"/>
      <c r="T175" s="127"/>
      <c r="U175" s="127"/>
      <c r="V175" s="127"/>
      <c r="W175" s="127"/>
    </row>
    <row r="176" spans="1:23" s="14" customFormat="1" x14ac:dyDescent="0.3">
      <c r="A176" s="125">
        <v>42617</v>
      </c>
      <c r="B176" s="91">
        <v>1174.9000000000001</v>
      </c>
      <c r="C176" s="91">
        <v>1188</v>
      </c>
      <c r="D176" s="91">
        <v>1125.3</v>
      </c>
      <c r="E176" s="91">
        <v>1144.3</v>
      </c>
      <c r="F176" s="91">
        <v>1154.6869913533001</v>
      </c>
      <c r="G176" s="91">
        <v>834076</v>
      </c>
      <c r="H176" s="91">
        <v>9630.9670700000006</v>
      </c>
      <c r="I176" s="39"/>
      <c r="J176" s="91">
        <v>570</v>
      </c>
      <c r="K176" s="91">
        <v>576.9</v>
      </c>
      <c r="L176" s="91">
        <v>560</v>
      </c>
      <c r="M176" s="91">
        <v>566.1</v>
      </c>
      <c r="N176" s="91">
        <v>568.40617620789601</v>
      </c>
      <c r="O176" s="91">
        <v>163466</v>
      </c>
      <c r="P176" s="91">
        <v>929.15084000000002</v>
      </c>
      <c r="Q176" s="39"/>
      <c r="R176" s="127"/>
      <c r="S176" s="127"/>
      <c r="T176" s="127"/>
      <c r="U176" s="127"/>
      <c r="V176" s="127"/>
      <c r="W176" s="127"/>
    </row>
    <row r="177" spans="1:23" s="14" customFormat="1" x14ac:dyDescent="0.3">
      <c r="A177" s="125">
        <v>42618</v>
      </c>
      <c r="B177" s="91">
        <v>1172</v>
      </c>
      <c r="C177" s="91">
        <v>1186.8499999999999</v>
      </c>
      <c r="D177" s="91">
        <v>1162.45</v>
      </c>
      <c r="E177" s="91">
        <v>1177.45</v>
      </c>
      <c r="F177" s="91">
        <v>1176.31869990057</v>
      </c>
      <c r="G177" s="91">
        <v>403323</v>
      </c>
      <c r="H177" s="91">
        <v>4744.3638700000001</v>
      </c>
      <c r="I177" s="39"/>
      <c r="J177" s="91">
        <v>586</v>
      </c>
      <c r="K177" s="91">
        <v>621.75</v>
      </c>
      <c r="L177" s="91">
        <v>585.95000000000005</v>
      </c>
      <c r="M177" s="91">
        <v>608.75</v>
      </c>
      <c r="N177" s="91">
        <v>602.936655009785</v>
      </c>
      <c r="O177" s="91">
        <v>467535</v>
      </c>
      <c r="P177" s="91">
        <v>2818.9398900000001</v>
      </c>
      <c r="Q177" s="39"/>
      <c r="R177" s="127"/>
      <c r="S177" s="127"/>
      <c r="T177" s="127"/>
      <c r="U177" s="127"/>
      <c r="V177" s="127"/>
      <c r="W177" s="127"/>
    </row>
    <row r="178" spans="1:23" s="14" customFormat="1" x14ac:dyDescent="0.3">
      <c r="A178" s="125">
        <v>42619</v>
      </c>
      <c r="B178" s="91">
        <v>1150</v>
      </c>
      <c r="C178" s="91">
        <v>1170</v>
      </c>
      <c r="D178" s="91">
        <v>1125.2</v>
      </c>
      <c r="E178" s="91">
        <v>1161.7</v>
      </c>
      <c r="F178" s="91">
        <v>1142.92256431702</v>
      </c>
      <c r="G178" s="91">
        <v>368254</v>
      </c>
      <c r="H178" s="91">
        <v>4208.8580599999996</v>
      </c>
      <c r="I178" s="39"/>
      <c r="J178" s="91">
        <v>615.25</v>
      </c>
      <c r="K178" s="91">
        <v>620</v>
      </c>
      <c r="L178" s="91">
        <v>587.4</v>
      </c>
      <c r="M178" s="91">
        <v>616.29999999999995</v>
      </c>
      <c r="N178" s="91">
        <v>605.71891523664306</v>
      </c>
      <c r="O178" s="91">
        <v>277443</v>
      </c>
      <c r="P178" s="91">
        <v>1680.5247300000001</v>
      </c>
      <c r="Q178" s="39"/>
      <c r="R178" s="127"/>
      <c r="S178" s="127"/>
      <c r="T178" s="127"/>
      <c r="U178" s="127"/>
      <c r="V178" s="127"/>
      <c r="W178" s="127"/>
    </row>
    <row r="179" spans="1:23" s="14" customFormat="1" x14ac:dyDescent="0.3">
      <c r="A179" s="125">
        <v>42623</v>
      </c>
      <c r="B179" s="91">
        <v>1121</v>
      </c>
      <c r="C179" s="91">
        <v>1159</v>
      </c>
      <c r="D179" s="91">
        <v>1117.6500000000001</v>
      </c>
      <c r="E179" s="91">
        <v>1147.95</v>
      </c>
      <c r="F179" s="91">
        <v>1136.1154647581</v>
      </c>
      <c r="G179" s="91">
        <v>375292</v>
      </c>
      <c r="H179" s="91">
        <v>4263.7504499999995</v>
      </c>
      <c r="I179" s="39"/>
      <c r="J179" s="91">
        <v>620</v>
      </c>
      <c r="K179" s="91">
        <v>640.04999999999995</v>
      </c>
      <c r="L179" s="91">
        <v>620</v>
      </c>
      <c r="M179" s="91">
        <v>637.95000000000005</v>
      </c>
      <c r="N179" s="91">
        <v>631.30734137897502</v>
      </c>
      <c r="O179" s="91">
        <v>339977</v>
      </c>
      <c r="P179" s="91">
        <v>2146.2997599999999</v>
      </c>
      <c r="Q179" s="39"/>
      <c r="R179" s="127"/>
      <c r="S179" s="127"/>
      <c r="T179" s="127"/>
      <c r="U179" s="127"/>
      <c r="V179" s="127"/>
      <c r="W179" s="127"/>
    </row>
    <row r="180" spans="1:23" s="14" customFormat="1" x14ac:dyDescent="0.3">
      <c r="A180" s="125">
        <v>42624</v>
      </c>
      <c r="B180" s="91">
        <v>1078.0999999999999</v>
      </c>
      <c r="C180" s="91">
        <v>1128.2</v>
      </c>
      <c r="D180" s="91">
        <v>1078.0999999999999</v>
      </c>
      <c r="E180" s="91">
        <v>1122.7</v>
      </c>
      <c r="F180" s="91">
        <v>1110.27096907793</v>
      </c>
      <c r="G180" s="91">
        <v>342862</v>
      </c>
      <c r="H180" s="91">
        <v>3806.6972500000002</v>
      </c>
      <c r="I180" s="39"/>
      <c r="J180" s="91">
        <v>635</v>
      </c>
      <c r="K180" s="91">
        <v>648.9</v>
      </c>
      <c r="L180" s="91">
        <v>625.25</v>
      </c>
      <c r="M180" s="91">
        <v>645.85</v>
      </c>
      <c r="N180" s="91">
        <v>637.73946372978901</v>
      </c>
      <c r="O180" s="91">
        <v>209111</v>
      </c>
      <c r="P180" s="91">
        <v>1333.5833700000001</v>
      </c>
      <c r="Q180" s="39"/>
      <c r="R180" s="127"/>
      <c r="S180" s="127"/>
      <c r="T180" s="127"/>
      <c r="U180" s="127"/>
      <c r="V180" s="127"/>
      <c r="W180" s="127"/>
    </row>
    <row r="181" spans="1:23" s="14" customFormat="1" x14ac:dyDescent="0.3">
      <c r="A181" s="125">
        <v>42625</v>
      </c>
      <c r="B181" s="91">
        <v>1081.9000000000001</v>
      </c>
      <c r="C181" s="91">
        <v>1110.25</v>
      </c>
      <c r="D181" s="91">
        <v>1080</v>
      </c>
      <c r="E181" s="91">
        <v>1097.45</v>
      </c>
      <c r="F181" s="91">
        <v>1098.3102204264201</v>
      </c>
      <c r="G181" s="91">
        <v>304909</v>
      </c>
      <c r="H181" s="91">
        <v>3348.8467099999998</v>
      </c>
      <c r="I181" s="39"/>
      <c r="J181" s="91">
        <v>646</v>
      </c>
      <c r="K181" s="91">
        <v>646</v>
      </c>
      <c r="L181" s="91">
        <v>628</v>
      </c>
      <c r="M181" s="91">
        <v>635.70000000000005</v>
      </c>
      <c r="N181" s="91">
        <v>634.65797662978798</v>
      </c>
      <c r="O181" s="91">
        <v>553354</v>
      </c>
      <c r="P181" s="91">
        <v>3511.9052999999999</v>
      </c>
      <c r="Q181" s="39"/>
      <c r="R181" s="127"/>
      <c r="S181" s="127"/>
      <c r="T181" s="127"/>
      <c r="U181" s="127"/>
      <c r="V181" s="127"/>
      <c r="W181" s="127"/>
    </row>
    <row r="182" spans="1:23" s="14" customFormat="1" x14ac:dyDescent="0.3">
      <c r="A182" s="125">
        <v>42626</v>
      </c>
      <c r="B182" s="91">
        <v>1045</v>
      </c>
      <c r="C182" s="91">
        <v>1084</v>
      </c>
      <c r="D182" s="91">
        <v>1045</v>
      </c>
      <c r="E182" s="91">
        <v>1079.0999999999999</v>
      </c>
      <c r="F182" s="91">
        <v>1071.90705141843</v>
      </c>
      <c r="G182" s="91">
        <v>305513</v>
      </c>
      <c r="H182" s="91">
        <v>3274.8153900000002</v>
      </c>
      <c r="I182" s="39"/>
      <c r="J182" s="91">
        <v>634</v>
      </c>
      <c r="K182" s="91">
        <v>634.5</v>
      </c>
      <c r="L182" s="91">
        <v>621.65</v>
      </c>
      <c r="M182" s="91">
        <v>629.20000000000005</v>
      </c>
      <c r="N182" s="91">
        <v>629.04101468445106</v>
      </c>
      <c r="O182" s="91">
        <v>475537</v>
      </c>
      <c r="P182" s="91">
        <v>2991.3227700000002</v>
      </c>
      <c r="Q182" s="39"/>
      <c r="R182" s="127"/>
      <c r="S182" s="127"/>
      <c r="T182" s="127"/>
      <c r="U182" s="127"/>
      <c r="V182" s="127"/>
      <c r="W182" s="127"/>
    </row>
    <row r="183" spans="1:23" s="14" customFormat="1" x14ac:dyDescent="0.3">
      <c r="A183" s="125">
        <v>42629</v>
      </c>
      <c r="B183" s="91">
        <v>1030</v>
      </c>
      <c r="C183" s="91">
        <v>1068.55</v>
      </c>
      <c r="D183" s="91">
        <v>1030</v>
      </c>
      <c r="E183" s="91">
        <v>1047.5999999999999</v>
      </c>
      <c r="F183" s="91">
        <v>1052.9414735563801</v>
      </c>
      <c r="G183" s="91">
        <v>326109</v>
      </c>
      <c r="H183" s="91">
        <v>3433.7369100000001</v>
      </c>
      <c r="I183" s="39"/>
      <c r="J183" s="91">
        <v>640</v>
      </c>
      <c r="K183" s="91">
        <v>649</v>
      </c>
      <c r="L183" s="91">
        <v>629</v>
      </c>
      <c r="M183" s="91">
        <v>643.1</v>
      </c>
      <c r="N183" s="91">
        <v>641.24022197182296</v>
      </c>
      <c r="O183" s="91">
        <v>153533</v>
      </c>
      <c r="P183" s="91">
        <v>984.51535000000001</v>
      </c>
      <c r="Q183" s="39"/>
      <c r="R183" s="127"/>
      <c r="S183" s="127"/>
      <c r="T183" s="127"/>
      <c r="U183" s="127"/>
      <c r="V183" s="127"/>
      <c r="W183" s="127"/>
    </row>
    <row r="184" spans="1:23" s="14" customFormat="1" x14ac:dyDescent="0.3">
      <c r="A184" s="125">
        <v>42630</v>
      </c>
      <c r="B184" s="91">
        <v>1028</v>
      </c>
      <c r="C184" s="91">
        <v>1050.8</v>
      </c>
      <c r="D184" s="91">
        <v>1025.45</v>
      </c>
      <c r="E184" s="91">
        <v>1044.95</v>
      </c>
      <c r="F184" s="91">
        <v>1039.9323362356199</v>
      </c>
      <c r="G184" s="91">
        <v>173771</v>
      </c>
      <c r="H184" s="91">
        <v>1807.1008200000001</v>
      </c>
      <c r="I184" s="39"/>
      <c r="J184" s="91">
        <v>638</v>
      </c>
      <c r="K184" s="91">
        <v>644.5</v>
      </c>
      <c r="L184" s="91">
        <v>633.04999999999995</v>
      </c>
      <c r="M184" s="91">
        <v>642.79999999999995</v>
      </c>
      <c r="N184" s="91">
        <v>640.56185476302198</v>
      </c>
      <c r="O184" s="91">
        <v>68192</v>
      </c>
      <c r="P184" s="91">
        <v>436.81193999999999</v>
      </c>
      <c r="Q184" s="39"/>
      <c r="R184" s="127"/>
      <c r="S184" s="127"/>
      <c r="T184" s="127"/>
      <c r="U184" s="127"/>
      <c r="V184" s="127"/>
      <c r="W184" s="127"/>
    </row>
    <row r="185" spans="1:23" s="14" customFormat="1" x14ac:dyDescent="0.3">
      <c r="A185" s="125">
        <v>42631</v>
      </c>
      <c r="B185" s="91">
        <v>1021.35</v>
      </c>
      <c r="C185" s="91">
        <v>1044.9000000000001</v>
      </c>
      <c r="D185" s="91">
        <v>1021.35</v>
      </c>
      <c r="E185" s="91">
        <v>1039.8</v>
      </c>
      <c r="F185" s="91">
        <v>1035.19611753912</v>
      </c>
      <c r="G185" s="91">
        <v>426173</v>
      </c>
      <c r="H185" s="91">
        <v>4411.7263499999999</v>
      </c>
      <c r="I185" s="39"/>
      <c r="J185" s="91">
        <v>643</v>
      </c>
      <c r="K185" s="91">
        <v>654</v>
      </c>
      <c r="L185" s="91">
        <v>631.70000000000005</v>
      </c>
      <c r="M185" s="91">
        <v>650.5</v>
      </c>
      <c r="N185" s="91">
        <v>643.89181261958299</v>
      </c>
      <c r="O185" s="91">
        <v>285366</v>
      </c>
      <c r="P185" s="91">
        <v>1837.44831</v>
      </c>
      <c r="Q185" s="39"/>
      <c r="R185" s="127"/>
      <c r="S185" s="127"/>
      <c r="T185" s="127"/>
      <c r="U185" s="127"/>
      <c r="V185" s="127"/>
      <c r="W185" s="127"/>
    </row>
    <row r="186" spans="1:23" s="14" customFormat="1" x14ac:dyDescent="0.3">
      <c r="A186" s="125">
        <v>42632</v>
      </c>
      <c r="B186" s="91">
        <v>997.9</v>
      </c>
      <c r="C186" s="91">
        <v>1008</v>
      </c>
      <c r="D186" s="91">
        <v>982.2</v>
      </c>
      <c r="E186" s="91">
        <v>1004.45</v>
      </c>
      <c r="F186" s="91">
        <v>994.11576243249397</v>
      </c>
      <c r="G186" s="91">
        <v>316087</v>
      </c>
      <c r="H186" s="91">
        <v>3142.2706899999998</v>
      </c>
      <c r="I186" s="39"/>
      <c r="J186" s="91">
        <v>681</v>
      </c>
      <c r="K186" s="91">
        <v>689.9</v>
      </c>
      <c r="L186" s="91">
        <v>676</v>
      </c>
      <c r="M186" s="91">
        <v>683.85</v>
      </c>
      <c r="N186" s="91">
        <v>680.03757796433001</v>
      </c>
      <c r="O186" s="91">
        <v>444915</v>
      </c>
      <c r="P186" s="91">
        <v>3025.5891900000001</v>
      </c>
      <c r="Q186" s="39"/>
      <c r="R186" s="127"/>
      <c r="S186" s="127"/>
      <c r="T186" s="127"/>
      <c r="U186" s="127"/>
      <c r="V186" s="127"/>
      <c r="W186" s="127"/>
    </row>
    <row r="187" spans="1:23" s="14" customFormat="1" x14ac:dyDescent="0.3">
      <c r="A187" s="125">
        <v>42633</v>
      </c>
      <c r="B187" s="91">
        <v>997</v>
      </c>
      <c r="C187" s="91">
        <v>1019.9</v>
      </c>
      <c r="D187" s="91">
        <v>983.6</v>
      </c>
      <c r="E187" s="91">
        <v>989.95</v>
      </c>
      <c r="F187" s="91">
        <v>1005.17817784626</v>
      </c>
      <c r="G187" s="91">
        <v>307614</v>
      </c>
      <c r="H187" s="91">
        <v>3092.0688</v>
      </c>
      <c r="I187" s="39"/>
      <c r="J187" s="91">
        <v>682.8</v>
      </c>
      <c r="K187" s="91">
        <v>686</v>
      </c>
      <c r="L187" s="91">
        <v>631.5</v>
      </c>
      <c r="M187" s="91">
        <v>659.05</v>
      </c>
      <c r="N187" s="91">
        <v>657.29644348646002</v>
      </c>
      <c r="O187" s="91">
        <v>311766</v>
      </c>
      <c r="P187" s="91">
        <v>2049.2268300000001</v>
      </c>
      <c r="Q187" s="39"/>
      <c r="R187" s="127"/>
      <c r="S187" s="127"/>
      <c r="T187" s="127"/>
      <c r="U187" s="127"/>
      <c r="V187" s="127"/>
      <c r="W187" s="127"/>
    </row>
    <row r="188" spans="1:23" s="14" customFormat="1" x14ac:dyDescent="0.3">
      <c r="A188" s="125">
        <v>42636</v>
      </c>
      <c r="B188" s="91">
        <v>997</v>
      </c>
      <c r="C188" s="91">
        <v>1005.6</v>
      </c>
      <c r="D188" s="91">
        <v>987.1</v>
      </c>
      <c r="E188" s="91">
        <v>988.8</v>
      </c>
      <c r="F188" s="91">
        <v>996.468378176594</v>
      </c>
      <c r="G188" s="91">
        <v>211626</v>
      </c>
      <c r="H188" s="91">
        <v>2108.7861699999999</v>
      </c>
      <c r="I188" s="39"/>
      <c r="J188" s="91">
        <v>654</v>
      </c>
      <c r="K188" s="91">
        <v>654</v>
      </c>
      <c r="L188" s="91">
        <v>633</v>
      </c>
      <c r="M188" s="91">
        <v>642.25</v>
      </c>
      <c r="N188" s="91">
        <v>640.09291610055197</v>
      </c>
      <c r="O188" s="91">
        <v>186211</v>
      </c>
      <c r="P188" s="91">
        <v>1191.9234200000001</v>
      </c>
      <c r="Q188" s="39"/>
      <c r="R188" s="127"/>
      <c r="S188" s="127"/>
      <c r="T188" s="127"/>
      <c r="U188" s="127"/>
      <c r="V188" s="127"/>
      <c r="W188" s="127"/>
    </row>
    <row r="189" spans="1:23" s="14" customFormat="1" x14ac:dyDescent="0.3">
      <c r="A189" s="125">
        <v>42637</v>
      </c>
      <c r="B189" s="91">
        <v>1009.9</v>
      </c>
      <c r="C189" s="91">
        <v>1009.9</v>
      </c>
      <c r="D189" s="91">
        <v>985</v>
      </c>
      <c r="E189" s="91">
        <v>997.95</v>
      </c>
      <c r="F189" s="91">
        <v>996.65682858790694</v>
      </c>
      <c r="G189" s="91">
        <v>339836</v>
      </c>
      <c r="H189" s="91">
        <v>3386.9987000000001</v>
      </c>
      <c r="I189" s="39"/>
      <c r="J189" s="91">
        <v>635</v>
      </c>
      <c r="K189" s="91">
        <v>644.70000000000005</v>
      </c>
      <c r="L189" s="91">
        <v>630</v>
      </c>
      <c r="M189" s="91">
        <v>639.29999999999995</v>
      </c>
      <c r="N189" s="91">
        <v>639.58572643687398</v>
      </c>
      <c r="O189" s="91">
        <v>493780</v>
      </c>
      <c r="P189" s="91">
        <v>3158.1464000000001</v>
      </c>
      <c r="Q189" s="39"/>
      <c r="R189" s="127"/>
      <c r="S189" s="127"/>
      <c r="T189" s="127"/>
      <c r="U189" s="127"/>
      <c r="V189" s="127"/>
      <c r="W189" s="127"/>
    </row>
    <row r="190" spans="1:23" s="14" customFormat="1" x14ac:dyDescent="0.3">
      <c r="A190" s="125">
        <v>42638</v>
      </c>
      <c r="B190" s="91">
        <v>1020</v>
      </c>
      <c r="C190" s="91">
        <v>1022.85</v>
      </c>
      <c r="D190" s="91">
        <v>1003.25</v>
      </c>
      <c r="E190" s="91">
        <v>1009.15</v>
      </c>
      <c r="F190" s="91">
        <v>1011.72239023319</v>
      </c>
      <c r="G190" s="91">
        <v>259573</v>
      </c>
      <c r="H190" s="91">
        <v>2626.15816</v>
      </c>
      <c r="I190" s="39"/>
      <c r="J190" s="91">
        <v>640</v>
      </c>
      <c r="K190" s="91">
        <v>641</v>
      </c>
      <c r="L190" s="91">
        <v>613.65</v>
      </c>
      <c r="M190" s="91">
        <v>621.54999999999995</v>
      </c>
      <c r="N190" s="91">
        <v>621.16558554845699</v>
      </c>
      <c r="O190" s="91">
        <v>363975</v>
      </c>
      <c r="P190" s="91">
        <v>2260.88744</v>
      </c>
      <c r="Q190" s="39"/>
      <c r="R190" s="127"/>
      <c r="S190" s="127"/>
      <c r="T190" s="127"/>
      <c r="U190" s="127"/>
      <c r="V190" s="127"/>
      <c r="W190" s="127"/>
    </row>
    <row r="191" spans="1:23" s="14" customFormat="1" x14ac:dyDescent="0.3">
      <c r="A191" s="125">
        <v>42639</v>
      </c>
      <c r="B191" s="91">
        <v>1048.9000000000001</v>
      </c>
      <c r="C191" s="91">
        <v>1063</v>
      </c>
      <c r="D191" s="91">
        <v>1025.2</v>
      </c>
      <c r="E191" s="91">
        <v>1030.5</v>
      </c>
      <c r="F191" s="91">
        <v>1048.8637432722901</v>
      </c>
      <c r="G191" s="91">
        <v>207909</v>
      </c>
      <c r="H191" s="91">
        <v>2180.6821199999999</v>
      </c>
      <c r="I191" s="39"/>
      <c r="J191" s="91">
        <v>620</v>
      </c>
      <c r="K191" s="91">
        <v>625.25</v>
      </c>
      <c r="L191" s="91">
        <v>616.35</v>
      </c>
      <c r="M191" s="91">
        <v>620.79999999999995</v>
      </c>
      <c r="N191" s="91">
        <v>621.71710269581399</v>
      </c>
      <c r="O191" s="91">
        <v>251130</v>
      </c>
      <c r="P191" s="91">
        <v>1561.31816</v>
      </c>
      <c r="Q191" s="39"/>
      <c r="R191" s="127"/>
      <c r="S191" s="127"/>
      <c r="T191" s="127"/>
      <c r="U191" s="127"/>
      <c r="V191" s="127"/>
      <c r="W191" s="127"/>
    </row>
    <row r="192" spans="1:23" s="14" customFormat="1" x14ac:dyDescent="0.3">
      <c r="A192" s="125">
        <v>42640</v>
      </c>
      <c r="B192" s="91">
        <v>1050</v>
      </c>
      <c r="C192" s="91">
        <v>1053.2</v>
      </c>
      <c r="D192" s="91">
        <v>1039.5999999999999</v>
      </c>
      <c r="E192" s="91">
        <v>1047.45</v>
      </c>
      <c r="F192" s="91">
        <v>1047.05268938268</v>
      </c>
      <c r="G192" s="91">
        <v>144773</v>
      </c>
      <c r="H192" s="91">
        <v>1515.84959</v>
      </c>
      <c r="I192" s="39"/>
      <c r="J192" s="91">
        <v>625</v>
      </c>
      <c r="K192" s="91">
        <v>625</v>
      </c>
      <c r="L192" s="91">
        <v>605.04999999999995</v>
      </c>
      <c r="M192" s="91">
        <v>609.75</v>
      </c>
      <c r="N192" s="91">
        <v>611.58131711817896</v>
      </c>
      <c r="O192" s="91">
        <v>312136</v>
      </c>
      <c r="P192" s="91">
        <v>1908.9654599999999</v>
      </c>
      <c r="Q192" s="39"/>
      <c r="R192" s="127"/>
      <c r="S192" s="127"/>
      <c r="T192" s="127"/>
      <c r="U192" s="127"/>
      <c r="V192" s="127"/>
      <c r="W192" s="127"/>
    </row>
    <row r="193" spans="1:23" s="14" customFormat="1" x14ac:dyDescent="0.3">
      <c r="A193" s="125">
        <v>42643</v>
      </c>
      <c r="B193" s="91">
        <v>1055.0999999999999</v>
      </c>
      <c r="C193" s="91">
        <v>1060</v>
      </c>
      <c r="D193" s="91">
        <v>1038.4000000000001</v>
      </c>
      <c r="E193" s="91">
        <v>1051.8</v>
      </c>
      <c r="F193" s="91">
        <v>1049.5927173564301</v>
      </c>
      <c r="G193" s="91">
        <v>361572</v>
      </c>
      <c r="H193" s="91">
        <v>3795.0333799999999</v>
      </c>
      <c r="I193" s="39"/>
      <c r="J193" s="91">
        <v>608</v>
      </c>
      <c r="K193" s="91">
        <v>609.85</v>
      </c>
      <c r="L193" s="91">
        <v>588.35</v>
      </c>
      <c r="M193" s="91">
        <v>593.70000000000005</v>
      </c>
      <c r="N193" s="91">
        <v>600.149465544083</v>
      </c>
      <c r="O193" s="91">
        <v>450271</v>
      </c>
      <c r="P193" s="91">
        <v>2702.299</v>
      </c>
      <c r="Q193" s="39"/>
      <c r="R193" s="127"/>
      <c r="S193" s="127"/>
      <c r="T193" s="127"/>
      <c r="U193" s="127"/>
      <c r="V193" s="127"/>
      <c r="W193" s="127"/>
    </row>
    <row r="194" spans="1:23" s="14" customFormat="1" x14ac:dyDescent="0.3">
      <c r="A194" s="125">
        <v>42644</v>
      </c>
      <c r="B194" s="91">
        <v>1024.9000000000001</v>
      </c>
      <c r="C194" s="91">
        <v>1057</v>
      </c>
      <c r="D194" s="91">
        <v>1005.3</v>
      </c>
      <c r="E194" s="91">
        <v>1045.3499999999999</v>
      </c>
      <c r="F194" s="91">
        <v>1024.4128089927401</v>
      </c>
      <c r="G194" s="91">
        <v>338762</v>
      </c>
      <c r="H194" s="91">
        <v>3470.32132</v>
      </c>
      <c r="I194" s="39"/>
      <c r="J194" s="91">
        <v>597</v>
      </c>
      <c r="K194" s="91">
        <v>614.95000000000005</v>
      </c>
      <c r="L194" s="91">
        <v>588.95000000000005</v>
      </c>
      <c r="M194" s="91">
        <v>611.70000000000005</v>
      </c>
      <c r="N194" s="91">
        <v>603.84150353289397</v>
      </c>
      <c r="O194" s="91">
        <v>191203</v>
      </c>
      <c r="P194" s="91">
        <v>1154.5630699999999</v>
      </c>
      <c r="Q194" s="39"/>
      <c r="R194" s="127"/>
      <c r="S194" s="127"/>
      <c r="T194" s="127"/>
      <c r="U194" s="127"/>
      <c r="V194" s="127"/>
      <c r="W194" s="127"/>
    </row>
    <row r="195" spans="1:23" s="14" customFormat="1" x14ac:dyDescent="0.3">
      <c r="A195" s="125">
        <v>42646</v>
      </c>
      <c r="B195" s="91">
        <v>1007.8</v>
      </c>
      <c r="C195" s="91">
        <v>1026.8</v>
      </c>
      <c r="D195" s="91">
        <v>1003.1</v>
      </c>
      <c r="E195" s="91">
        <v>1021.1</v>
      </c>
      <c r="F195" s="91">
        <v>1017.62265837716</v>
      </c>
      <c r="G195" s="91">
        <v>269578</v>
      </c>
      <c r="H195" s="91">
        <v>2743.2868100000001</v>
      </c>
      <c r="I195" s="39"/>
      <c r="J195" s="91">
        <v>611</v>
      </c>
      <c r="K195" s="91">
        <v>639.5</v>
      </c>
      <c r="L195" s="91">
        <v>610</v>
      </c>
      <c r="M195" s="91">
        <v>636.15</v>
      </c>
      <c r="N195" s="91">
        <v>626.78576434490105</v>
      </c>
      <c r="O195" s="91">
        <v>169799</v>
      </c>
      <c r="P195" s="91">
        <v>1064.2759599999999</v>
      </c>
      <c r="Q195" s="39"/>
      <c r="R195" s="127"/>
      <c r="S195" s="127"/>
      <c r="T195" s="127"/>
      <c r="U195" s="127"/>
      <c r="V195" s="127"/>
      <c r="W195" s="127"/>
    </row>
    <row r="196" spans="1:23" s="14" customFormat="1" x14ac:dyDescent="0.3">
      <c r="A196" s="125">
        <v>42647</v>
      </c>
      <c r="B196" s="91">
        <v>1044.5999999999999</v>
      </c>
      <c r="C196" s="91">
        <v>1049.8</v>
      </c>
      <c r="D196" s="91">
        <v>1009</v>
      </c>
      <c r="E196" s="91">
        <v>1012.9</v>
      </c>
      <c r="F196" s="91">
        <v>1029.2280022821999</v>
      </c>
      <c r="G196" s="91">
        <v>467969</v>
      </c>
      <c r="H196" s="91">
        <v>4816.4679900000001</v>
      </c>
      <c r="I196" s="39"/>
      <c r="J196" s="91">
        <v>637</v>
      </c>
      <c r="K196" s="91">
        <v>647.35</v>
      </c>
      <c r="L196" s="91">
        <v>635</v>
      </c>
      <c r="M196" s="91">
        <v>640.35</v>
      </c>
      <c r="N196" s="91">
        <v>641.50792064838697</v>
      </c>
      <c r="O196" s="91">
        <v>179152</v>
      </c>
      <c r="P196" s="91">
        <v>1149.2742699999999</v>
      </c>
      <c r="Q196" s="39"/>
      <c r="R196" s="127"/>
      <c r="S196" s="127"/>
      <c r="T196" s="127"/>
      <c r="U196" s="127"/>
      <c r="V196" s="127"/>
      <c r="W196" s="127"/>
    </row>
    <row r="197" spans="1:23" s="14" customFormat="1" x14ac:dyDescent="0.3">
      <c r="A197" s="125">
        <v>42650</v>
      </c>
      <c r="B197" s="91">
        <v>1045</v>
      </c>
      <c r="C197" s="91">
        <v>1048.5</v>
      </c>
      <c r="D197" s="91">
        <v>1017.1</v>
      </c>
      <c r="E197" s="91">
        <v>1028.3499999999999</v>
      </c>
      <c r="F197" s="91">
        <v>1028.7163733692901</v>
      </c>
      <c r="G197" s="91">
        <v>441986</v>
      </c>
      <c r="H197" s="91">
        <v>4546.7823500000004</v>
      </c>
      <c r="I197" s="39"/>
      <c r="J197" s="91">
        <v>637</v>
      </c>
      <c r="K197" s="91">
        <v>637.35</v>
      </c>
      <c r="L197" s="91">
        <v>618.6</v>
      </c>
      <c r="M197" s="91">
        <v>633.9</v>
      </c>
      <c r="N197" s="91">
        <v>626.29896895758304</v>
      </c>
      <c r="O197" s="91">
        <v>269921</v>
      </c>
      <c r="P197" s="91">
        <v>1690.51244</v>
      </c>
      <c r="Q197" s="39"/>
      <c r="R197" s="127"/>
      <c r="S197" s="127"/>
      <c r="T197" s="127"/>
      <c r="U197" s="127"/>
      <c r="V197" s="127"/>
      <c r="W197" s="127"/>
    </row>
    <row r="198" spans="1:23" s="14" customFormat="1" x14ac:dyDescent="0.3">
      <c r="A198" s="125">
        <v>42651</v>
      </c>
      <c r="B198" s="91">
        <v>1013.55</v>
      </c>
      <c r="C198" s="91">
        <v>1058.5</v>
      </c>
      <c r="D198" s="91">
        <v>1012</v>
      </c>
      <c r="E198" s="91">
        <v>1035.1500000000001</v>
      </c>
      <c r="F198" s="91">
        <v>1040.5669997059999</v>
      </c>
      <c r="G198" s="91">
        <v>1098669</v>
      </c>
      <c r="H198" s="91">
        <v>11432.387049999999</v>
      </c>
      <c r="I198" s="39"/>
      <c r="J198" s="91">
        <v>648.29999999999995</v>
      </c>
      <c r="K198" s="91">
        <v>654.9</v>
      </c>
      <c r="L198" s="91">
        <v>627</v>
      </c>
      <c r="M198" s="91">
        <v>633.04999999999995</v>
      </c>
      <c r="N198" s="91">
        <v>635.87742009230203</v>
      </c>
      <c r="O198" s="91">
        <v>209961</v>
      </c>
      <c r="P198" s="91">
        <v>1335.0945899999999</v>
      </c>
      <c r="Q198" s="39"/>
      <c r="R198" s="127"/>
      <c r="S198" s="127"/>
      <c r="T198" s="127"/>
      <c r="U198" s="127"/>
      <c r="V198" s="127"/>
      <c r="W198" s="127"/>
    </row>
    <row r="199" spans="1:23" s="14" customFormat="1" x14ac:dyDescent="0.3">
      <c r="A199" s="125">
        <v>42652</v>
      </c>
      <c r="B199" s="91">
        <v>1030</v>
      </c>
      <c r="C199" s="91">
        <v>1034.4000000000001</v>
      </c>
      <c r="D199" s="91">
        <v>997</v>
      </c>
      <c r="E199" s="91">
        <v>1001.6</v>
      </c>
      <c r="F199" s="91">
        <v>1016.63593726098</v>
      </c>
      <c r="G199" s="91">
        <v>366088</v>
      </c>
      <c r="H199" s="91">
        <v>3721.78217</v>
      </c>
      <c r="I199" s="39"/>
      <c r="J199" s="91">
        <v>625</v>
      </c>
      <c r="K199" s="91">
        <v>650.5</v>
      </c>
      <c r="L199" s="91">
        <v>623</v>
      </c>
      <c r="M199" s="91">
        <v>649.35</v>
      </c>
      <c r="N199" s="91">
        <v>641.77135836644504</v>
      </c>
      <c r="O199" s="91">
        <v>128603</v>
      </c>
      <c r="P199" s="91">
        <v>825.33722</v>
      </c>
      <c r="Q199" s="39"/>
      <c r="R199" s="127"/>
      <c r="S199" s="127"/>
      <c r="T199" s="127"/>
      <c r="U199" s="127"/>
      <c r="V199" s="127"/>
      <c r="W199" s="127"/>
    </row>
    <row r="200" spans="1:23" s="14" customFormat="1" x14ac:dyDescent="0.3">
      <c r="A200" s="125">
        <v>42653</v>
      </c>
      <c r="B200" s="91">
        <v>1062.55</v>
      </c>
      <c r="C200" s="91">
        <v>1071.75</v>
      </c>
      <c r="D200" s="91">
        <v>1022</v>
      </c>
      <c r="E200" s="91">
        <v>1030.95</v>
      </c>
      <c r="F200" s="91">
        <v>1045.2488116843799</v>
      </c>
      <c r="G200" s="91">
        <v>613263</v>
      </c>
      <c r="H200" s="91">
        <v>6410.1242199999997</v>
      </c>
      <c r="I200" s="39"/>
      <c r="J200" s="91">
        <v>650.9</v>
      </c>
      <c r="K200" s="91">
        <v>650.9</v>
      </c>
      <c r="L200" s="91">
        <v>634</v>
      </c>
      <c r="M200" s="91">
        <v>641.6</v>
      </c>
      <c r="N200" s="91">
        <v>640.84205116972601</v>
      </c>
      <c r="O200" s="91">
        <v>118703</v>
      </c>
      <c r="P200" s="91">
        <v>760.69874000000004</v>
      </c>
      <c r="Q200" s="39"/>
      <c r="R200" s="127"/>
      <c r="S200" s="127"/>
      <c r="T200" s="127"/>
      <c r="U200" s="127"/>
      <c r="V200" s="127"/>
      <c r="W200" s="127"/>
    </row>
    <row r="201" spans="1:23" s="14" customFormat="1" x14ac:dyDescent="0.3">
      <c r="A201" s="125">
        <v>42654</v>
      </c>
      <c r="B201" s="91">
        <v>1052</v>
      </c>
      <c r="C201" s="91">
        <v>1054.8</v>
      </c>
      <c r="D201" s="91">
        <v>1035.95</v>
      </c>
      <c r="E201" s="91">
        <v>1051.0999999999999</v>
      </c>
      <c r="F201" s="91">
        <v>1045.08057297409</v>
      </c>
      <c r="G201" s="91">
        <v>414469</v>
      </c>
      <c r="H201" s="91">
        <v>4331.5349999999999</v>
      </c>
      <c r="I201" s="39"/>
      <c r="J201" s="91">
        <v>650</v>
      </c>
      <c r="K201" s="91">
        <v>662.5</v>
      </c>
      <c r="L201" s="91">
        <v>640.5</v>
      </c>
      <c r="M201" s="91">
        <v>660.1</v>
      </c>
      <c r="N201" s="91">
        <v>653.27802502519398</v>
      </c>
      <c r="O201" s="91">
        <v>159759</v>
      </c>
      <c r="P201" s="91">
        <v>1043.6704400000001</v>
      </c>
      <c r="Q201" s="39"/>
      <c r="R201" s="127"/>
      <c r="S201" s="127"/>
      <c r="T201" s="127"/>
      <c r="U201" s="127"/>
      <c r="V201" s="127"/>
      <c r="W201" s="127"/>
    </row>
    <row r="202" spans="1:23" s="14" customFormat="1" x14ac:dyDescent="0.3">
      <c r="A202" s="125">
        <v>42657</v>
      </c>
      <c r="B202" s="91">
        <v>1102.5</v>
      </c>
      <c r="C202" s="91">
        <v>1105</v>
      </c>
      <c r="D202" s="91">
        <v>1055.9000000000001</v>
      </c>
      <c r="E202" s="91">
        <v>1067.1500000000001</v>
      </c>
      <c r="F202" s="91">
        <v>1072.8380163377301</v>
      </c>
      <c r="G202" s="91">
        <v>890454</v>
      </c>
      <c r="H202" s="91">
        <v>9553.1290300000001</v>
      </c>
      <c r="I202" s="39"/>
      <c r="J202" s="91">
        <v>660.5</v>
      </c>
      <c r="K202" s="91">
        <v>669.15</v>
      </c>
      <c r="L202" s="91">
        <v>649.4</v>
      </c>
      <c r="M202" s="91">
        <v>667.2</v>
      </c>
      <c r="N202" s="91">
        <v>660.79732708735105</v>
      </c>
      <c r="O202" s="91">
        <v>210482</v>
      </c>
      <c r="P202" s="91">
        <v>1390.85943</v>
      </c>
      <c r="Q202" s="39"/>
      <c r="R202" s="127"/>
      <c r="S202" s="127"/>
      <c r="T202" s="127"/>
      <c r="U202" s="127"/>
      <c r="V202" s="127"/>
      <c r="W202" s="127"/>
    </row>
    <row r="203" spans="1:23" s="14" customFormat="1" x14ac:dyDescent="0.3">
      <c r="A203" s="125">
        <v>42658</v>
      </c>
      <c r="B203" s="91">
        <v>1088</v>
      </c>
      <c r="C203" s="91">
        <v>1116.2</v>
      </c>
      <c r="D203" s="91">
        <v>1060.0999999999999</v>
      </c>
      <c r="E203" s="91">
        <v>1110.75</v>
      </c>
      <c r="F203" s="91">
        <v>1090.9997261512499</v>
      </c>
      <c r="G203" s="91">
        <v>617129</v>
      </c>
      <c r="H203" s="91">
        <v>6732.8756999999996</v>
      </c>
      <c r="I203" s="39"/>
      <c r="J203" s="91">
        <v>671.1</v>
      </c>
      <c r="K203" s="91">
        <v>673</v>
      </c>
      <c r="L203" s="91">
        <v>646.75</v>
      </c>
      <c r="M203" s="91">
        <v>651.4</v>
      </c>
      <c r="N203" s="91">
        <v>659.23511928815503</v>
      </c>
      <c r="O203" s="91">
        <v>383567</v>
      </c>
      <c r="P203" s="91">
        <v>2528.6083699999999</v>
      </c>
      <c r="Q203" s="39"/>
      <c r="R203" s="127"/>
      <c r="S203" s="127"/>
      <c r="T203" s="127"/>
      <c r="U203" s="127"/>
      <c r="V203" s="127"/>
      <c r="W203" s="127"/>
    </row>
    <row r="204" spans="1:23" s="14" customFormat="1" x14ac:dyDescent="0.3">
      <c r="A204" s="125">
        <v>42660</v>
      </c>
      <c r="B204" s="91">
        <v>1116</v>
      </c>
      <c r="C204" s="91">
        <v>1116</v>
      </c>
      <c r="D204" s="91">
        <v>1082.8499999999999</v>
      </c>
      <c r="E204" s="91">
        <v>1085.8499999999999</v>
      </c>
      <c r="F204" s="91">
        <v>1097.38135508553</v>
      </c>
      <c r="G204" s="91">
        <v>170159</v>
      </c>
      <c r="H204" s="91">
        <v>1867.29314</v>
      </c>
      <c r="I204" s="39"/>
      <c r="J204" s="91">
        <v>649.65</v>
      </c>
      <c r="K204" s="91">
        <v>659.8</v>
      </c>
      <c r="L204" s="91">
        <v>643.4</v>
      </c>
      <c r="M204" s="91">
        <v>653.75</v>
      </c>
      <c r="N204" s="91">
        <v>651.88814032333596</v>
      </c>
      <c r="O204" s="91">
        <v>275193</v>
      </c>
      <c r="P204" s="91">
        <v>1793.9505300000001</v>
      </c>
      <c r="Q204" s="39"/>
      <c r="R204" s="127"/>
      <c r="S204" s="127"/>
      <c r="T204" s="127"/>
      <c r="U204" s="127"/>
      <c r="V204" s="127"/>
      <c r="W204" s="127"/>
    </row>
    <row r="205" spans="1:23" s="14" customFormat="1" x14ac:dyDescent="0.3">
      <c r="A205" s="125">
        <v>42661</v>
      </c>
      <c r="B205" s="91">
        <v>1132</v>
      </c>
      <c r="C205" s="91">
        <v>1137.2</v>
      </c>
      <c r="D205" s="91">
        <v>1116</v>
      </c>
      <c r="E205" s="91">
        <v>1122.3</v>
      </c>
      <c r="F205" s="91">
        <v>1125.0573315096301</v>
      </c>
      <c r="G205" s="91">
        <v>165232</v>
      </c>
      <c r="H205" s="91">
        <v>1858.9547299999999</v>
      </c>
      <c r="I205" s="39"/>
      <c r="J205" s="91">
        <v>659</v>
      </c>
      <c r="K205" s="91">
        <v>679.9</v>
      </c>
      <c r="L205" s="91">
        <v>655.15</v>
      </c>
      <c r="M205" s="91">
        <v>676.4</v>
      </c>
      <c r="N205" s="91">
        <v>671.13297301797195</v>
      </c>
      <c r="O205" s="91">
        <v>312319</v>
      </c>
      <c r="P205" s="91">
        <v>2096.0757899999999</v>
      </c>
      <c r="Q205" s="39"/>
      <c r="R205" s="127"/>
      <c r="S205" s="127"/>
      <c r="T205" s="127"/>
      <c r="U205" s="127"/>
      <c r="V205" s="127"/>
      <c r="W205" s="127"/>
    </row>
    <row r="206" spans="1:23" s="14" customFormat="1" x14ac:dyDescent="0.3">
      <c r="A206" s="125">
        <v>42664</v>
      </c>
      <c r="B206" s="91">
        <v>1144</v>
      </c>
      <c r="C206" s="91">
        <v>1150.8499999999999</v>
      </c>
      <c r="D206" s="91">
        <v>1126.25</v>
      </c>
      <c r="E206" s="91">
        <v>1130.05</v>
      </c>
      <c r="F206" s="91">
        <v>1134.2453595137599</v>
      </c>
      <c r="G206" s="91">
        <v>146267</v>
      </c>
      <c r="H206" s="91">
        <v>1659.02666</v>
      </c>
      <c r="I206" s="39"/>
      <c r="J206" s="91">
        <v>676</v>
      </c>
      <c r="K206" s="91">
        <v>679.15</v>
      </c>
      <c r="L206" s="91">
        <v>663</v>
      </c>
      <c r="M206" s="91">
        <v>670.6</v>
      </c>
      <c r="N206" s="91">
        <v>670.11099135523898</v>
      </c>
      <c r="O206" s="91">
        <v>179068</v>
      </c>
      <c r="P206" s="91">
        <v>1199.95435</v>
      </c>
      <c r="Q206" s="39"/>
      <c r="R206" s="127"/>
      <c r="S206" s="127"/>
      <c r="T206" s="127"/>
      <c r="U206" s="127"/>
      <c r="V206" s="127"/>
      <c r="W206" s="127"/>
    </row>
    <row r="207" spans="1:23" s="14" customFormat="1" x14ac:dyDescent="0.3">
      <c r="A207" s="125">
        <v>42665</v>
      </c>
      <c r="B207" s="91">
        <v>1119</v>
      </c>
      <c r="C207" s="91">
        <v>1141.55</v>
      </c>
      <c r="D207" s="91">
        <v>1119</v>
      </c>
      <c r="E207" s="91">
        <v>1138.6500000000001</v>
      </c>
      <c r="F207" s="91">
        <v>1131.2609470535101</v>
      </c>
      <c r="G207" s="91">
        <v>267081</v>
      </c>
      <c r="H207" s="91">
        <v>3021.3830499999999</v>
      </c>
      <c r="I207" s="39"/>
      <c r="J207" s="91">
        <v>673</v>
      </c>
      <c r="K207" s="91">
        <v>674.3</v>
      </c>
      <c r="L207" s="91">
        <v>665.1</v>
      </c>
      <c r="M207" s="91">
        <v>668.75</v>
      </c>
      <c r="N207" s="91">
        <v>668.73007680820297</v>
      </c>
      <c r="O207" s="91">
        <v>205577</v>
      </c>
      <c r="P207" s="91">
        <v>1374.75523</v>
      </c>
      <c r="Q207" s="39"/>
      <c r="R207" s="127"/>
      <c r="S207" s="127"/>
      <c r="T207" s="127"/>
      <c r="U207" s="127"/>
      <c r="V207" s="127"/>
      <c r="W207" s="127"/>
    </row>
    <row r="208" spans="1:23" s="14" customFormat="1" x14ac:dyDescent="0.3">
      <c r="A208" s="125">
        <v>42666</v>
      </c>
      <c r="B208" s="91">
        <v>1105</v>
      </c>
      <c r="C208" s="91">
        <v>1121.5</v>
      </c>
      <c r="D208" s="91">
        <v>1098.25</v>
      </c>
      <c r="E208" s="91">
        <v>1118.3499999999999</v>
      </c>
      <c r="F208" s="91">
        <v>1108.3646364143101</v>
      </c>
      <c r="G208" s="91">
        <v>202717</v>
      </c>
      <c r="H208" s="91">
        <v>2246.8435399999998</v>
      </c>
      <c r="I208" s="39"/>
      <c r="J208" s="91">
        <v>668</v>
      </c>
      <c r="K208" s="91">
        <v>668.25</v>
      </c>
      <c r="L208" s="91">
        <v>653.70000000000005</v>
      </c>
      <c r="M208" s="91">
        <v>660.05</v>
      </c>
      <c r="N208" s="91">
        <v>660.57431212885194</v>
      </c>
      <c r="O208" s="91">
        <v>145158</v>
      </c>
      <c r="P208" s="91">
        <v>958.87645999999995</v>
      </c>
      <c r="Q208" s="39"/>
      <c r="R208" s="127"/>
      <c r="S208" s="127"/>
      <c r="T208" s="127"/>
      <c r="U208" s="127"/>
      <c r="V208" s="127"/>
      <c r="W208" s="127"/>
    </row>
    <row r="209" spans="1:23" s="14" customFormat="1" x14ac:dyDescent="0.3">
      <c r="A209" s="125">
        <v>42667</v>
      </c>
      <c r="B209" s="91">
        <v>1107</v>
      </c>
      <c r="C209" s="91">
        <v>1109.95</v>
      </c>
      <c r="D209" s="91">
        <v>1096</v>
      </c>
      <c r="E209" s="91">
        <v>1106.3499999999999</v>
      </c>
      <c r="F209" s="91">
        <v>1103.79789829997</v>
      </c>
      <c r="G209" s="91">
        <v>172527</v>
      </c>
      <c r="H209" s="91">
        <v>1904.3494000000001</v>
      </c>
      <c r="I209" s="39"/>
      <c r="J209" s="91">
        <v>659</v>
      </c>
      <c r="K209" s="91">
        <v>675.2</v>
      </c>
      <c r="L209" s="91">
        <v>658.95</v>
      </c>
      <c r="M209" s="91">
        <v>668.9</v>
      </c>
      <c r="N209" s="91">
        <v>670.79144424131596</v>
      </c>
      <c r="O209" s="91">
        <v>191450</v>
      </c>
      <c r="P209" s="91">
        <v>1284.2302199999999</v>
      </c>
      <c r="Q209" s="39"/>
      <c r="R209" s="127"/>
      <c r="S209" s="127"/>
      <c r="T209" s="127"/>
      <c r="U209" s="127"/>
      <c r="V209" s="127"/>
      <c r="W209" s="127"/>
    </row>
    <row r="210" spans="1:23" s="14" customFormat="1" x14ac:dyDescent="0.3">
      <c r="A210" s="125">
        <v>42668</v>
      </c>
      <c r="B210" s="91">
        <v>1068</v>
      </c>
      <c r="C210" s="91">
        <v>1098</v>
      </c>
      <c r="D210" s="91">
        <v>1067</v>
      </c>
      <c r="E210" s="91">
        <v>1093.8</v>
      </c>
      <c r="F210" s="91">
        <v>1087.6902546574599</v>
      </c>
      <c r="G210" s="91">
        <v>236985</v>
      </c>
      <c r="H210" s="91">
        <v>2577.66275</v>
      </c>
      <c r="I210" s="39"/>
      <c r="J210" s="91">
        <v>663</v>
      </c>
      <c r="K210" s="91">
        <v>675</v>
      </c>
      <c r="L210" s="91">
        <v>663</v>
      </c>
      <c r="M210" s="91">
        <v>672.6</v>
      </c>
      <c r="N210" s="91">
        <v>669.25616972631201</v>
      </c>
      <c r="O210" s="91">
        <v>118968</v>
      </c>
      <c r="P210" s="91">
        <v>796.20068000000003</v>
      </c>
      <c r="Q210" s="39"/>
      <c r="R210" s="127"/>
      <c r="S210" s="127"/>
      <c r="T210" s="127"/>
      <c r="U210" s="127"/>
      <c r="V210" s="127"/>
      <c r="W210" s="127"/>
    </row>
    <row r="211" spans="1:23" s="14" customFormat="1" x14ac:dyDescent="0.3">
      <c r="A211" s="125">
        <v>42671</v>
      </c>
      <c r="B211" s="91">
        <v>1055</v>
      </c>
      <c r="C211" s="91">
        <v>1069.3499999999999</v>
      </c>
      <c r="D211" s="91">
        <v>1047.0999999999999</v>
      </c>
      <c r="E211" s="91">
        <v>1058.2</v>
      </c>
      <c r="F211" s="91">
        <v>1057.89571844939</v>
      </c>
      <c r="G211" s="91">
        <v>146162</v>
      </c>
      <c r="H211" s="91">
        <v>1546.24154</v>
      </c>
      <c r="I211" s="39"/>
      <c r="J211" s="91">
        <v>670.1</v>
      </c>
      <c r="K211" s="91">
        <v>675.1</v>
      </c>
      <c r="L211" s="91">
        <v>666</v>
      </c>
      <c r="M211" s="91">
        <v>667.6</v>
      </c>
      <c r="N211" s="91">
        <v>671.37309879526697</v>
      </c>
      <c r="O211" s="91">
        <v>111311</v>
      </c>
      <c r="P211" s="91">
        <v>747.31210999999996</v>
      </c>
      <c r="Q211" s="39"/>
      <c r="R211" s="127"/>
      <c r="S211" s="127"/>
      <c r="T211" s="127"/>
      <c r="U211" s="127"/>
      <c r="V211" s="127"/>
      <c r="W211" s="127"/>
    </row>
    <row r="212" spans="1:23" s="14" customFormat="1" x14ac:dyDescent="0.3">
      <c r="A212" s="125">
        <v>42672</v>
      </c>
      <c r="B212" s="91">
        <v>1053.5999999999999</v>
      </c>
      <c r="C212" s="91">
        <v>1066.9000000000001</v>
      </c>
      <c r="D212" s="91">
        <v>1048</v>
      </c>
      <c r="E212" s="91">
        <v>1056.3499999999999</v>
      </c>
      <c r="F212" s="91">
        <v>1056.81997262865</v>
      </c>
      <c r="G212" s="91">
        <v>189249</v>
      </c>
      <c r="H212" s="91">
        <v>2000.0212300000001</v>
      </c>
      <c r="I212" s="39"/>
      <c r="J212" s="91">
        <v>668</v>
      </c>
      <c r="K212" s="91">
        <v>688</v>
      </c>
      <c r="L212" s="91">
        <v>655</v>
      </c>
      <c r="M212" s="91">
        <v>686.4</v>
      </c>
      <c r="N212" s="91">
        <v>678.46478950707103</v>
      </c>
      <c r="O212" s="91">
        <v>272717</v>
      </c>
      <c r="P212" s="91">
        <v>1850.28882</v>
      </c>
      <c r="Q212" s="39"/>
      <c r="R212" s="127"/>
      <c r="S212" s="127"/>
      <c r="T212" s="127"/>
      <c r="U212" s="127"/>
      <c r="V212" s="127"/>
      <c r="W212" s="127"/>
    </row>
    <row r="213" spans="1:23" s="14" customFormat="1" x14ac:dyDescent="0.3">
      <c r="A213" s="125">
        <v>42673</v>
      </c>
      <c r="B213" s="91">
        <v>1096</v>
      </c>
      <c r="C213" s="91">
        <v>1096</v>
      </c>
      <c r="D213" s="91">
        <v>1026.0999999999999</v>
      </c>
      <c r="E213" s="91">
        <v>1040.3</v>
      </c>
      <c r="F213" s="91">
        <v>1053.5088316726401</v>
      </c>
      <c r="G213" s="91">
        <v>436667</v>
      </c>
      <c r="H213" s="91">
        <v>4600.3254100000004</v>
      </c>
      <c r="I213" s="39"/>
      <c r="J213" s="91">
        <v>686</v>
      </c>
      <c r="K213" s="91">
        <v>687.3</v>
      </c>
      <c r="L213" s="91">
        <v>676.1</v>
      </c>
      <c r="M213" s="91">
        <v>679.85</v>
      </c>
      <c r="N213" s="91">
        <v>682.95272356436999</v>
      </c>
      <c r="O213" s="91">
        <v>142185</v>
      </c>
      <c r="P213" s="91">
        <v>971.05633</v>
      </c>
      <c r="Q213" s="39"/>
      <c r="R213" s="127"/>
      <c r="S213" s="127"/>
      <c r="T213" s="127"/>
      <c r="U213" s="127"/>
      <c r="V213" s="127"/>
      <c r="W213" s="127"/>
    </row>
    <row r="214" spans="1:23" s="14" customFormat="1" x14ac:dyDescent="0.3">
      <c r="A214" s="125">
        <v>42674</v>
      </c>
      <c r="B214" s="91">
        <v>1070</v>
      </c>
      <c r="C214" s="91">
        <v>1088.5999999999999</v>
      </c>
      <c r="D214" s="91">
        <v>1068.4000000000001</v>
      </c>
      <c r="E214" s="91">
        <v>1082.0999999999999</v>
      </c>
      <c r="F214" s="91">
        <v>1079.0210351917201</v>
      </c>
      <c r="G214" s="91">
        <v>250485</v>
      </c>
      <c r="H214" s="91">
        <v>2702.78584</v>
      </c>
      <c r="I214" s="39"/>
      <c r="J214" s="91">
        <v>680</v>
      </c>
      <c r="K214" s="91">
        <v>682.9</v>
      </c>
      <c r="L214" s="91">
        <v>673.85</v>
      </c>
      <c r="M214" s="91">
        <v>679.45</v>
      </c>
      <c r="N214" s="91">
        <v>677.76251330158902</v>
      </c>
      <c r="O214" s="91">
        <v>203923</v>
      </c>
      <c r="P214" s="91">
        <v>1382.11365</v>
      </c>
      <c r="Q214" s="39"/>
      <c r="R214" s="127"/>
      <c r="S214" s="127"/>
      <c r="T214" s="127"/>
      <c r="U214" s="127"/>
      <c r="V214" s="127"/>
      <c r="W214" s="127"/>
    </row>
    <row r="215" spans="1:23" s="14" customFormat="1" x14ac:dyDescent="0.3">
      <c r="A215" s="125">
        <v>42675</v>
      </c>
      <c r="B215" s="91">
        <v>1088.4000000000001</v>
      </c>
      <c r="C215" s="91">
        <v>1088.4000000000001</v>
      </c>
      <c r="D215" s="91">
        <v>1054.05</v>
      </c>
      <c r="E215" s="91">
        <v>1063.5</v>
      </c>
      <c r="F215" s="91">
        <v>1067.4808054136099</v>
      </c>
      <c r="G215" s="91">
        <v>187084</v>
      </c>
      <c r="H215" s="91">
        <v>1997.0857900000001</v>
      </c>
      <c r="I215" s="39"/>
      <c r="J215" s="91">
        <v>679.45</v>
      </c>
      <c r="K215" s="91">
        <v>688</v>
      </c>
      <c r="L215" s="91">
        <v>678.2</v>
      </c>
      <c r="M215" s="91">
        <v>683.5</v>
      </c>
      <c r="N215" s="91">
        <v>682.09880344634996</v>
      </c>
      <c r="O215" s="91">
        <v>173749</v>
      </c>
      <c r="P215" s="91">
        <v>1185.13985</v>
      </c>
      <c r="Q215" s="39"/>
      <c r="R215" s="127"/>
      <c r="S215" s="127"/>
      <c r="T215" s="127"/>
      <c r="U215" s="127"/>
      <c r="V215" s="127"/>
      <c r="W215" s="127"/>
    </row>
    <row r="216" spans="1:23" s="14" customFormat="1" x14ac:dyDescent="0.3">
      <c r="A216" s="125">
        <v>42677</v>
      </c>
      <c r="B216" s="91">
        <v>1099.5</v>
      </c>
      <c r="C216" s="91">
        <v>1101.45</v>
      </c>
      <c r="D216" s="91">
        <v>1080.6500000000001</v>
      </c>
      <c r="E216" s="91">
        <v>1093.8</v>
      </c>
      <c r="F216" s="91">
        <v>1093.26238808216</v>
      </c>
      <c r="G216" s="91">
        <v>199365</v>
      </c>
      <c r="H216" s="91">
        <v>2179.5825599999998</v>
      </c>
      <c r="I216" s="39"/>
      <c r="J216" s="91">
        <v>684</v>
      </c>
      <c r="K216" s="91">
        <v>687</v>
      </c>
      <c r="L216" s="91">
        <v>677.35</v>
      </c>
      <c r="M216" s="91">
        <v>680.55</v>
      </c>
      <c r="N216" s="91">
        <v>680.80158649788996</v>
      </c>
      <c r="O216" s="91">
        <v>29625</v>
      </c>
      <c r="P216" s="91">
        <v>201.68746999999999</v>
      </c>
      <c r="Q216" s="39"/>
      <c r="R216" s="127"/>
      <c r="S216" s="127"/>
      <c r="T216" s="127"/>
      <c r="U216" s="127"/>
      <c r="V216" s="127"/>
      <c r="W216" s="127"/>
    </row>
    <row r="217" spans="1:23" s="14" customFormat="1" x14ac:dyDescent="0.3">
      <c r="A217" s="125">
        <v>42679</v>
      </c>
      <c r="B217" s="91">
        <v>1078.9000000000001</v>
      </c>
      <c r="C217" s="91">
        <v>1098.2</v>
      </c>
      <c r="D217" s="91">
        <v>1075</v>
      </c>
      <c r="E217" s="91">
        <v>1091.6500000000001</v>
      </c>
      <c r="F217" s="91">
        <v>1090.58583258013</v>
      </c>
      <c r="G217" s="91">
        <v>219066</v>
      </c>
      <c r="H217" s="91">
        <v>2389.1027600000002</v>
      </c>
      <c r="I217" s="39"/>
      <c r="J217" s="91">
        <v>681</v>
      </c>
      <c r="K217" s="91">
        <v>685.5</v>
      </c>
      <c r="L217" s="91">
        <v>673.5</v>
      </c>
      <c r="M217" s="91">
        <v>676.4</v>
      </c>
      <c r="N217" s="91">
        <v>679.26785870039203</v>
      </c>
      <c r="O217" s="91">
        <v>114650</v>
      </c>
      <c r="P217" s="91">
        <v>778.78060000000005</v>
      </c>
      <c r="Q217" s="39"/>
      <c r="R217" s="127"/>
      <c r="S217" s="127"/>
      <c r="T217" s="127"/>
      <c r="U217" s="127"/>
      <c r="V217" s="127"/>
      <c r="W217" s="127"/>
    </row>
    <row r="218" spans="1:23" s="14" customFormat="1" x14ac:dyDescent="0.3">
      <c r="A218" s="125">
        <v>42680</v>
      </c>
      <c r="B218" s="91">
        <v>1114.4000000000001</v>
      </c>
      <c r="C218" s="91">
        <v>1114.4000000000001</v>
      </c>
      <c r="D218" s="91">
        <v>1075.0999999999999</v>
      </c>
      <c r="E218" s="91">
        <v>1078.45</v>
      </c>
      <c r="F218" s="91">
        <v>1090.7101059788499</v>
      </c>
      <c r="G218" s="91">
        <v>335633</v>
      </c>
      <c r="H218" s="91">
        <v>3660.78305</v>
      </c>
      <c r="I218" s="39"/>
      <c r="J218" s="91">
        <v>674</v>
      </c>
      <c r="K218" s="91">
        <v>678</v>
      </c>
      <c r="L218" s="91">
        <v>665</v>
      </c>
      <c r="M218" s="91">
        <v>668.05</v>
      </c>
      <c r="N218" s="91">
        <v>669.30456774338495</v>
      </c>
      <c r="O218" s="91">
        <v>71173</v>
      </c>
      <c r="P218" s="91">
        <v>476.36414000000002</v>
      </c>
      <c r="Q218" s="39"/>
      <c r="R218" s="127"/>
      <c r="S218" s="127"/>
      <c r="T218" s="127"/>
      <c r="U218" s="127"/>
      <c r="V218" s="127"/>
      <c r="W218" s="127"/>
    </row>
    <row r="219" spans="1:23" s="14" customFormat="1" x14ac:dyDescent="0.3">
      <c r="A219" s="125">
        <v>42681</v>
      </c>
      <c r="B219" s="91">
        <v>1139.7</v>
      </c>
      <c r="C219" s="91">
        <v>1139.7</v>
      </c>
      <c r="D219" s="91">
        <v>1118.1500000000001</v>
      </c>
      <c r="E219" s="91">
        <v>1120.6500000000001</v>
      </c>
      <c r="F219" s="91">
        <v>1124.9767664952799</v>
      </c>
      <c r="G219" s="91">
        <v>237674</v>
      </c>
      <c r="H219" s="91">
        <v>2673.7772799999998</v>
      </c>
      <c r="I219" s="39"/>
      <c r="J219" s="91">
        <v>669</v>
      </c>
      <c r="K219" s="91">
        <v>677.1</v>
      </c>
      <c r="L219" s="91">
        <v>661.55</v>
      </c>
      <c r="M219" s="91">
        <v>665.35</v>
      </c>
      <c r="N219" s="91">
        <v>672.74248318924106</v>
      </c>
      <c r="O219" s="91">
        <v>166560</v>
      </c>
      <c r="P219" s="91">
        <v>1120.5198800000001</v>
      </c>
      <c r="Q219" s="39"/>
      <c r="R219" s="127"/>
      <c r="S219" s="127"/>
      <c r="T219" s="127"/>
      <c r="U219" s="127"/>
      <c r="V219" s="127"/>
      <c r="W219" s="127"/>
    </row>
    <row r="220" spans="1:23" s="14" customFormat="1" x14ac:dyDescent="0.3">
      <c r="A220" s="125">
        <v>42682</v>
      </c>
      <c r="B220" s="91">
        <v>1125</v>
      </c>
      <c r="C220" s="91">
        <v>1133.95</v>
      </c>
      <c r="D220" s="91">
        <v>1115</v>
      </c>
      <c r="E220" s="91">
        <v>1131.3</v>
      </c>
      <c r="F220" s="91">
        <v>1123.8422842684299</v>
      </c>
      <c r="G220" s="91">
        <v>169945</v>
      </c>
      <c r="H220" s="91">
        <v>1909.9137700000001</v>
      </c>
      <c r="I220" s="39"/>
      <c r="J220" s="91">
        <v>667</v>
      </c>
      <c r="K220" s="91">
        <v>668</v>
      </c>
      <c r="L220" s="91">
        <v>644.75</v>
      </c>
      <c r="M220" s="91">
        <v>652.9</v>
      </c>
      <c r="N220" s="91">
        <v>654.19977162705402</v>
      </c>
      <c r="O220" s="91">
        <v>146252</v>
      </c>
      <c r="P220" s="91">
        <v>956.78025000000002</v>
      </c>
      <c r="Q220" s="39"/>
      <c r="R220" s="127"/>
      <c r="S220" s="127"/>
      <c r="T220" s="127"/>
      <c r="U220" s="127"/>
      <c r="V220" s="127"/>
      <c r="W220" s="127"/>
    </row>
    <row r="221" spans="1:23" s="14" customFormat="1" x14ac:dyDescent="0.3">
      <c r="A221" s="125">
        <v>42685</v>
      </c>
      <c r="B221" s="91">
        <v>1125.8</v>
      </c>
      <c r="C221" s="91">
        <v>1130</v>
      </c>
      <c r="D221" s="91">
        <v>1120</v>
      </c>
      <c r="E221" s="91">
        <v>1121.7</v>
      </c>
      <c r="F221" s="91">
        <v>1124.2669077283001</v>
      </c>
      <c r="G221" s="91">
        <v>137171</v>
      </c>
      <c r="H221" s="91">
        <v>1542.1681599999999</v>
      </c>
      <c r="I221" s="39"/>
      <c r="J221" s="91">
        <v>649.5</v>
      </c>
      <c r="K221" s="91">
        <v>660</v>
      </c>
      <c r="L221" s="91">
        <v>634.75</v>
      </c>
      <c r="M221" s="91">
        <v>653.9</v>
      </c>
      <c r="N221" s="91">
        <v>649.859367190478</v>
      </c>
      <c r="O221" s="91">
        <v>118045</v>
      </c>
      <c r="P221" s="91">
        <v>767.12648999999999</v>
      </c>
      <c r="Q221" s="39"/>
      <c r="R221" s="127"/>
      <c r="S221" s="127"/>
      <c r="T221" s="127"/>
      <c r="U221" s="127"/>
      <c r="V221" s="127"/>
      <c r="W221" s="127"/>
    </row>
    <row r="222" spans="1:23" s="14" customFormat="1" x14ac:dyDescent="0.3">
      <c r="A222" s="125">
        <v>42686</v>
      </c>
      <c r="B222" s="91">
        <v>1125</v>
      </c>
      <c r="C222" s="91">
        <v>1131</v>
      </c>
      <c r="D222" s="91">
        <v>1113.0999999999999</v>
      </c>
      <c r="E222" s="91">
        <v>1123.45</v>
      </c>
      <c r="F222" s="91">
        <v>1121.7828036098199</v>
      </c>
      <c r="G222" s="91">
        <v>136738</v>
      </c>
      <c r="H222" s="91">
        <v>1533.90337</v>
      </c>
      <c r="I222" s="39"/>
      <c r="J222" s="91">
        <v>655.35</v>
      </c>
      <c r="K222" s="91">
        <v>662.6</v>
      </c>
      <c r="L222" s="91">
        <v>643.6</v>
      </c>
      <c r="M222" s="91">
        <v>645.95000000000005</v>
      </c>
      <c r="N222" s="91">
        <v>653.74974522725699</v>
      </c>
      <c r="O222" s="91">
        <v>88314</v>
      </c>
      <c r="P222" s="91">
        <v>577.35254999999995</v>
      </c>
      <c r="Q222" s="39"/>
      <c r="R222" s="127"/>
      <c r="S222" s="127"/>
      <c r="T222" s="127"/>
      <c r="U222" s="127"/>
      <c r="V222" s="127"/>
      <c r="W222" s="127"/>
    </row>
    <row r="223" spans="1:23" s="14" customFormat="1" x14ac:dyDescent="0.3">
      <c r="A223" s="125">
        <v>42687</v>
      </c>
      <c r="B223" s="91">
        <v>1145</v>
      </c>
      <c r="C223" s="91">
        <v>1150</v>
      </c>
      <c r="D223" s="91">
        <v>1120</v>
      </c>
      <c r="E223" s="91">
        <v>1123.8499999999999</v>
      </c>
      <c r="F223" s="91">
        <v>1134.5463256226601</v>
      </c>
      <c r="G223" s="91">
        <v>162286</v>
      </c>
      <c r="H223" s="91">
        <v>1841.20985</v>
      </c>
      <c r="I223" s="39"/>
      <c r="J223" s="91">
        <v>643</v>
      </c>
      <c r="K223" s="91">
        <v>644.5</v>
      </c>
      <c r="L223" s="91">
        <v>629.04999999999995</v>
      </c>
      <c r="M223" s="91">
        <v>634.15</v>
      </c>
      <c r="N223" s="91">
        <v>637.31443927251701</v>
      </c>
      <c r="O223" s="91">
        <v>104195</v>
      </c>
      <c r="P223" s="91">
        <v>664.04978000000006</v>
      </c>
      <c r="Q223" s="39"/>
      <c r="R223" s="127"/>
      <c r="S223" s="127"/>
      <c r="T223" s="127"/>
      <c r="U223" s="127"/>
      <c r="V223" s="127"/>
      <c r="W223" s="127"/>
    </row>
    <row r="224" spans="1:23" s="14" customFormat="1" x14ac:dyDescent="0.3">
      <c r="A224" s="125">
        <v>42688</v>
      </c>
      <c r="B224" s="91">
        <v>1135</v>
      </c>
      <c r="C224" s="91">
        <v>1146.4000000000001</v>
      </c>
      <c r="D224" s="91">
        <v>1130.75</v>
      </c>
      <c r="E224" s="91">
        <v>1142.55</v>
      </c>
      <c r="F224" s="91">
        <v>1141.7077305641899</v>
      </c>
      <c r="G224" s="91">
        <v>187399</v>
      </c>
      <c r="H224" s="91">
        <v>2139.5488700000001</v>
      </c>
      <c r="I224" s="39"/>
      <c r="J224" s="91">
        <v>638.6</v>
      </c>
      <c r="K224" s="91">
        <v>649.79999999999995</v>
      </c>
      <c r="L224" s="91">
        <v>638.6</v>
      </c>
      <c r="M224" s="91">
        <v>641.9</v>
      </c>
      <c r="N224" s="91">
        <v>644.30715054590098</v>
      </c>
      <c r="O224" s="91">
        <v>97545</v>
      </c>
      <c r="P224" s="91">
        <v>628.48941000000002</v>
      </c>
      <c r="Q224" s="39"/>
      <c r="R224" s="127"/>
      <c r="S224" s="127"/>
      <c r="T224" s="127"/>
      <c r="U224" s="127"/>
      <c r="V224" s="127"/>
      <c r="W224" s="127"/>
    </row>
    <row r="225" spans="1:23" s="14" customFormat="1" x14ac:dyDescent="0.3">
      <c r="A225" s="125">
        <v>42692</v>
      </c>
      <c r="B225" s="91">
        <v>1126.55</v>
      </c>
      <c r="C225" s="91">
        <v>1134</v>
      </c>
      <c r="D225" s="91">
        <v>1115.0999999999999</v>
      </c>
      <c r="E225" s="91">
        <v>1129.0999999999999</v>
      </c>
      <c r="F225" s="91">
        <v>1126.30147695183</v>
      </c>
      <c r="G225" s="91">
        <v>246115</v>
      </c>
      <c r="H225" s="91">
        <v>2771.9968800000001</v>
      </c>
      <c r="I225" s="39"/>
      <c r="J225" s="91">
        <v>649.5</v>
      </c>
      <c r="K225" s="91">
        <v>669.95</v>
      </c>
      <c r="L225" s="91">
        <v>646.54999999999995</v>
      </c>
      <c r="M225" s="91">
        <v>668.55</v>
      </c>
      <c r="N225" s="91">
        <v>659.16634879697597</v>
      </c>
      <c r="O225" s="91">
        <v>406351</v>
      </c>
      <c r="P225" s="91">
        <v>2678.5290500000001</v>
      </c>
      <c r="Q225" s="39"/>
      <c r="R225" s="127"/>
      <c r="S225" s="127"/>
      <c r="T225" s="127"/>
      <c r="U225" s="127"/>
      <c r="V225" s="127"/>
      <c r="W225" s="127"/>
    </row>
    <row r="226" spans="1:23" s="14" customFormat="1" x14ac:dyDescent="0.3">
      <c r="A226" s="125">
        <v>42693</v>
      </c>
      <c r="B226" s="91">
        <v>1130.1500000000001</v>
      </c>
      <c r="C226" s="91">
        <v>1134.6500000000001</v>
      </c>
      <c r="D226" s="91">
        <v>1117.4000000000001</v>
      </c>
      <c r="E226" s="91">
        <v>1122.55</v>
      </c>
      <c r="F226" s="91">
        <v>1123.48386361998</v>
      </c>
      <c r="G226" s="91">
        <v>346825</v>
      </c>
      <c r="H226" s="91">
        <v>3896.5229100000001</v>
      </c>
      <c r="I226" s="39"/>
      <c r="J226" s="91">
        <v>667.5</v>
      </c>
      <c r="K226" s="91">
        <v>669</v>
      </c>
      <c r="L226" s="91">
        <v>658.05</v>
      </c>
      <c r="M226" s="91">
        <v>659.95</v>
      </c>
      <c r="N226" s="91">
        <v>660.76146018529198</v>
      </c>
      <c r="O226" s="91">
        <v>111931</v>
      </c>
      <c r="P226" s="91">
        <v>739.59690999999998</v>
      </c>
      <c r="Q226" s="39"/>
      <c r="R226" s="127"/>
      <c r="S226" s="127"/>
      <c r="T226" s="127"/>
      <c r="U226" s="127"/>
      <c r="V226" s="127"/>
      <c r="W226" s="127"/>
    </row>
    <row r="227" spans="1:23" s="14" customFormat="1" x14ac:dyDescent="0.3">
      <c r="A227" s="125">
        <v>42694</v>
      </c>
      <c r="B227" s="91">
        <v>1150</v>
      </c>
      <c r="C227" s="91">
        <v>1150</v>
      </c>
      <c r="D227" s="91">
        <v>1125.0999999999999</v>
      </c>
      <c r="E227" s="91">
        <v>1130.0999999999999</v>
      </c>
      <c r="F227" s="91">
        <v>1138.0704870294901</v>
      </c>
      <c r="G227" s="91">
        <v>232142</v>
      </c>
      <c r="H227" s="91">
        <v>2641.93959</v>
      </c>
      <c r="I227" s="39"/>
      <c r="J227" s="91">
        <v>654.1</v>
      </c>
      <c r="K227" s="91">
        <v>659.3</v>
      </c>
      <c r="L227" s="91">
        <v>646.6</v>
      </c>
      <c r="M227" s="91">
        <v>649.70000000000005</v>
      </c>
      <c r="N227" s="91">
        <v>653.76226797821403</v>
      </c>
      <c r="O227" s="91">
        <v>71976</v>
      </c>
      <c r="P227" s="91">
        <v>470.55193000000003</v>
      </c>
      <c r="Q227" s="39"/>
      <c r="R227" s="127"/>
      <c r="S227" s="127"/>
      <c r="T227" s="127"/>
      <c r="U227" s="127"/>
      <c r="V227" s="127"/>
      <c r="W227" s="127"/>
    </row>
    <row r="228" spans="1:23" s="14" customFormat="1" x14ac:dyDescent="0.3">
      <c r="A228" s="125">
        <v>42695</v>
      </c>
      <c r="B228" s="91">
        <v>1153.25</v>
      </c>
      <c r="C228" s="91">
        <v>1166.75</v>
      </c>
      <c r="D228" s="91">
        <v>1136.55</v>
      </c>
      <c r="E228" s="91">
        <v>1145.0999999999999</v>
      </c>
      <c r="F228" s="91">
        <v>1151.99628189086</v>
      </c>
      <c r="G228" s="91">
        <v>309297</v>
      </c>
      <c r="H228" s="91">
        <v>3563.0899399999998</v>
      </c>
      <c r="I228" s="39"/>
      <c r="J228" s="91">
        <v>649</v>
      </c>
      <c r="K228" s="91">
        <v>649</v>
      </c>
      <c r="L228" s="91">
        <v>635</v>
      </c>
      <c r="M228" s="91">
        <v>637.65</v>
      </c>
      <c r="N228" s="91">
        <v>640.89104794682203</v>
      </c>
      <c r="O228" s="91">
        <v>131333</v>
      </c>
      <c r="P228" s="91">
        <v>841.70144000000005</v>
      </c>
      <c r="Q228" s="39"/>
      <c r="R228" s="127"/>
      <c r="S228" s="127"/>
      <c r="T228" s="127"/>
      <c r="U228" s="127"/>
      <c r="V228" s="127"/>
      <c r="W228" s="127"/>
    </row>
    <row r="229" spans="1:23" s="14" customFormat="1" x14ac:dyDescent="0.3">
      <c r="A229" s="125">
        <v>42696</v>
      </c>
      <c r="B229" s="91">
        <v>1175</v>
      </c>
      <c r="C229" s="91">
        <v>1175</v>
      </c>
      <c r="D229" s="91">
        <v>1150.5999999999999</v>
      </c>
      <c r="E229" s="91">
        <v>1154.8499999999999</v>
      </c>
      <c r="F229" s="91">
        <v>1159.5985862253201</v>
      </c>
      <c r="G229" s="91">
        <v>207671</v>
      </c>
      <c r="H229" s="91">
        <v>2408.1499800000001</v>
      </c>
      <c r="I229" s="39"/>
      <c r="J229" s="91">
        <v>640</v>
      </c>
      <c r="K229" s="91">
        <v>646.75</v>
      </c>
      <c r="L229" s="91">
        <v>635.5</v>
      </c>
      <c r="M229" s="91">
        <v>642.35</v>
      </c>
      <c r="N229" s="91">
        <v>641.89107520342804</v>
      </c>
      <c r="O229" s="91">
        <v>69066</v>
      </c>
      <c r="P229" s="91">
        <v>443.32848999999999</v>
      </c>
      <c r="Q229" s="39"/>
      <c r="R229" s="127"/>
      <c r="S229" s="127"/>
      <c r="T229" s="127"/>
      <c r="U229" s="127"/>
      <c r="V229" s="127"/>
      <c r="W229" s="127"/>
    </row>
    <row r="230" spans="1:23" s="14" customFormat="1" x14ac:dyDescent="0.3">
      <c r="A230" s="125">
        <v>42699</v>
      </c>
      <c r="B230" s="91">
        <v>1168.7</v>
      </c>
      <c r="C230" s="91">
        <v>1178.5999999999999</v>
      </c>
      <c r="D230" s="91">
        <v>1162.0999999999999</v>
      </c>
      <c r="E230" s="91">
        <v>1167.5</v>
      </c>
      <c r="F230" s="91">
        <v>1170.0629827598</v>
      </c>
      <c r="G230" s="91">
        <v>131147</v>
      </c>
      <c r="H230" s="91">
        <v>1534.5025000000001</v>
      </c>
      <c r="I230" s="39"/>
      <c r="J230" s="91">
        <v>644</v>
      </c>
      <c r="K230" s="91">
        <v>661</v>
      </c>
      <c r="L230" s="91">
        <v>644</v>
      </c>
      <c r="M230" s="91">
        <v>659.45</v>
      </c>
      <c r="N230" s="91">
        <v>654.58915764169399</v>
      </c>
      <c r="O230" s="91">
        <v>403510</v>
      </c>
      <c r="P230" s="91">
        <v>2641.3327100000001</v>
      </c>
      <c r="Q230" s="39"/>
      <c r="R230" s="127"/>
      <c r="S230" s="127"/>
      <c r="T230" s="127"/>
      <c r="U230" s="127"/>
      <c r="V230" s="127"/>
      <c r="W230" s="127"/>
    </row>
    <row r="231" spans="1:23" s="14" customFormat="1" x14ac:dyDescent="0.3">
      <c r="A231" s="125">
        <v>42700</v>
      </c>
      <c r="B231" s="91">
        <v>1185.8</v>
      </c>
      <c r="C231" s="91">
        <v>1202.25</v>
      </c>
      <c r="D231" s="91">
        <v>1177.3</v>
      </c>
      <c r="E231" s="91">
        <v>1182.05</v>
      </c>
      <c r="F231" s="91">
        <v>1191.79370445475</v>
      </c>
      <c r="G231" s="91">
        <v>355553</v>
      </c>
      <c r="H231" s="91">
        <v>4237.4582700000001</v>
      </c>
      <c r="I231" s="39"/>
      <c r="J231" s="91">
        <v>655.5</v>
      </c>
      <c r="K231" s="91">
        <v>659.05</v>
      </c>
      <c r="L231" s="91">
        <v>648.25</v>
      </c>
      <c r="M231" s="91">
        <v>652.15</v>
      </c>
      <c r="N231" s="91">
        <v>654.02850696920495</v>
      </c>
      <c r="O231" s="91">
        <v>385625</v>
      </c>
      <c r="P231" s="91">
        <v>2522.0974299999998</v>
      </c>
      <c r="Q231" s="39"/>
      <c r="R231" s="127"/>
      <c r="S231" s="127"/>
      <c r="T231" s="127"/>
      <c r="U231" s="127"/>
      <c r="V231" s="127"/>
      <c r="W231" s="127"/>
    </row>
    <row r="232" spans="1:23" s="14" customFormat="1" x14ac:dyDescent="0.3">
      <c r="A232" s="125">
        <v>42701</v>
      </c>
      <c r="B232" s="91">
        <v>1195</v>
      </c>
      <c r="C232" s="91">
        <v>1203.1500000000001</v>
      </c>
      <c r="D232" s="91">
        <v>1167.55</v>
      </c>
      <c r="E232" s="91">
        <v>1171</v>
      </c>
      <c r="F232" s="91">
        <v>1183.8993284206099</v>
      </c>
      <c r="G232" s="91">
        <v>306144</v>
      </c>
      <c r="H232" s="91">
        <v>3624.43676</v>
      </c>
      <c r="I232" s="39"/>
      <c r="J232" s="91">
        <v>651</v>
      </c>
      <c r="K232" s="91">
        <v>658.5</v>
      </c>
      <c r="L232" s="91">
        <v>644.29999999999995</v>
      </c>
      <c r="M232" s="91">
        <v>653.9</v>
      </c>
      <c r="N232" s="91">
        <v>651.28305133352399</v>
      </c>
      <c r="O232" s="91">
        <v>48818</v>
      </c>
      <c r="P232" s="91">
        <v>317.94335999999998</v>
      </c>
      <c r="Q232" s="39"/>
      <c r="R232" s="127"/>
      <c r="S232" s="127"/>
      <c r="T232" s="127"/>
      <c r="U232" s="127"/>
      <c r="V232" s="127"/>
      <c r="W232" s="127"/>
    </row>
    <row r="233" spans="1:23" s="14" customFormat="1" x14ac:dyDescent="0.3">
      <c r="A233" s="125">
        <v>42702</v>
      </c>
      <c r="B233" s="91">
        <v>1208.7</v>
      </c>
      <c r="C233" s="91">
        <v>1231</v>
      </c>
      <c r="D233" s="91">
        <v>1186.9000000000001</v>
      </c>
      <c r="E233" s="91">
        <v>1190.8499999999999</v>
      </c>
      <c r="F233" s="91">
        <v>1208.0709380900901</v>
      </c>
      <c r="G233" s="91">
        <v>842030</v>
      </c>
      <c r="H233" s="91">
        <v>10172.31972</v>
      </c>
      <c r="I233" s="39"/>
      <c r="J233" s="91">
        <v>656</v>
      </c>
      <c r="K233" s="91">
        <v>662.95</v>
      </c>
      <c r="L233" s="91">
        <v>648.85</v>
      </c>
      <c r="M233" s="91">
        <v>653.45000000000005</v>
      </c>
      <c r="N233" s="91">
        <v>657.55986171491304</v>
      </c>
      <c r="O233" s="91">
        <v>67397</v>
      </c>
      <c r="P233" s="91">
        <v>443.17561999999998</v>
      </c>
      <c r="Q233" s="39"/>
      <c r="R233" s="127"/>
      <c r="S233" s="127"/>
      <c r="T233" s="127"/>
      <c r="U233" s="127"/>
      <c r="V233" s="127"/>
      <c r="W233" s="127"/>
    </row>
    <row r="234" spans="1:23" s="14" customFormat="1" x14ac:dyDescent="0.3">
      <c r="A234" s="125">
        <v>42703</v>
      </c>
      <c r="B234" s="91">
        <v>1205</v>
      </c>
      <c r="C234" s="91">
        <v>1222</v>
      </c>
      <c r="D234" s="91">
        <v>1204</v>
      </c>
      <c r="E234" s="91">
        <v>1214.25</v>
      </c>
      <c r="F234" s="91">
        <v>1215.53611106228</v>
      </c>
      <c r="G234" s="91">
        <v>227548</v>
      </c>
      <c r="H234" s="91">
        <v>2765.9281099999998</v>
      </c>
      <c r="I234" s="39"/>
      <c r="J234" s="91">
        <v>653</v>
      </c>
      <c r="K234" s="91">
        <v>668.8</v>
      </c>
      <c r="L234" s="91">
        <v>653</v>
      </c>
      <c r="M234" s="91">
        <v>661.2</v>
      </c>
      <c r="N234" s="91">
        <v>662.69331023789198</v>
      </c>
      <c r="O234" s="91">
        <v>71587</v>
      </c>
      <c r="P234" s="91">
        <v>474.40226000000001</v>
      </c>
      <c r="Q234" s="39"/>
      <c r="R234" s="127"/>
      <c r="S234" s="127"/>
      <c r="T234" s="127"/>
      <c r="U234" s="127"/>
      <c r="V234" s="127"/>
      <c r="W234" s="127"/>
    </row>
    <row r="235" spans="1:23" s="14" customFormat="1" x14ac:dyDescent="0.3">
      <c r="A235" s="125">
        <v>42706</v>
      </c>
      <c r="B235" s="91">
        <v>1195</v>
      </c>
      <c r="C235" s="91">
        <v>1228</v>
      </c>
      <c r="D235" s="91">
        <v>1181.75</v>
      </c>
      <c r="E235" s="91">
        <v>1200.9000000000001</v>
      </c>
      <c r="F235" s="91">
        <v>1206.9647856649101</v>
      </c>
      <c r="G235" s="91">
        <v>633634</v>
      </c>
      <c r="H235" s="91">
        <v>7647.7392499999996</v>
      </c>
      <c r="I235" s="39"/>
      <c r="J235" s="91">
        <v>661</v>
      </c>
      <c r="K235" s="91">
        <v>665</v>
      </c>
      <c r="L235" s="91">
        <v>659</v>
      </c>
      <c r="M235" s="91">
        <v>661.05</v>
      </c>
      <c r="N235" s="91">
        <v>661.14975944229798</v>
      </c>
      <c r="O235" s="91">
        <v>244432</v>
      </c>
      <c r="P235" s="91">
        <v>1616.06158</v>
      </c>
      <c r="Q235" s="39"/>
      <c r="R235" s="127"/>
      <c r="S235" s="127"/>
      <c r="T235" s="127"/>
      <c r="U235" s="127"/>
      <c r="V235" s="127"/>
      <c r="W235" s="127"/>
    </row>
    <row r="236" spans="1:23" s="14" customFormat="1" x14ac:dyDescent="0.3">
      <c r="A236" s="125">
        <v>42707</v>
      </c>
      <c r="B236" s="91">
        <v>1172.8</v>
      </c>
      <c r="C236" s="91">
        <v>1194.9000000000001</v>
      </c>
      <c r="D236" s="91">
        <v>1172.8</v>
      </c>
      <c r="E236" s="91">
        <v>1190.5999999999999</v>
      </c>
      <c r="F236" s="91">
        <v>1185.53642318587</v>
      </c>
      <c r="G236" s="91">
        <v>192048</v>
      </c>
      <c r="H236" s="91">
        <v>2276.7989899999998</v>
      </c>
      <c r="I236" s="39"/>
      <c r="J236" s="91">
        <v>655</v>
      </c>
      <c r="K236" s="91">
        <v>662</v>
      </c>
      <c r="L236" s="91">
        <v>653.04999999999995</v>
      </c>
      <c r="M236" s="91">
        <v>657.15</v>
      </c>
      <c r="N236" s="91">
        <v>657.13638564196697</v>
      </c>
      <c r="O236" s="91">
        <v>357347</v>
      </c>
      <c r="P236" s="91">
        <v>2348.2571600000001</v>
      </c>
      <c r="Q236" s="39"/>
      <c r="R236" s="127"/>
      <c r="S236" s="127"/>
      <c r="T236" s="127"/>
      <c r="U236" s="127"/>
      <c r="V236" s="127"/>
      <c r="W236" s="127"/>
    </row>
    <row r="237" spans="1:23" s="14" customFormat="1" x14ac:dyDescent="0.3">
      <c r="A237" s="125">
        <v>42708</v>
      </c>
      <c r="B237" s="91">
        <v>1167</v>
      </c>
      <c r="C237" s="91">
        <v>1180.6500000000001</v>
      </c>
      <c r="D237" s="91">
        <v>1164.25</v>
      </c>
      <c r="E237" s="91">
        <v>1172.75</v>
      </c>
      <c r="F237" s="91">
        <v>1173.7927359058201</v>
      </c>
      <c r="G237" s="91">
        <v>121309</v>
      </c>
      <c r="H237" s="91">
        <v>1423.91623</v>
      </c>
      <c r="I237" s="39"/>
      <c r="J237" s="91">
        <v>657</v>
      </c>
      <c r="K237" s="91">
        <v>659.35</v>
      </c>
      <c r="L237" s="91">
        <v>652</v>
      </c>
      <c r="M237" s="91">
        <v>658</v>
      </c>
      <c r="N237" s="91">
        <v>656.96355836642601</v>
      </c>
      <c r="O237" s="91">
        <v>203970</v>
      </c>
      <c r="P237" s="91">
        <v>1340.00857</v>
      </c>
      <c r="Q237" s="39"/>
      <c r="R237" s="127"/>
      <c r="S237" s="127"/>
      <c r="T237" s="127"/>
      <c r="U237" s="127"/>
      <c r="V237" s="127"/>
      <c r="W237" s="127"/>
    </row>
    <row r="238" spans="1:23" s="14" customFormat="1" x14ac:dyDescent="0.3">
      <c r="A238" s="125">
        <v>42709</v>
      </c>
      <c r="B238" s="91">
        <v>1178.0999999999999</v>
      </c>
      <c r="C238" s="91">
        <v>1186.55</v>
      </c>
      <c r="D238" s="91">
        <v>1159.4000000000001</v>
      </c>
      <c r="E238" s="91">
        <v>1163.8499999999999</v>
      </c>
      <c r="F238" s="91">
        <v>1172.3065083505601</v>
      </c>
      <c r="G238" s="91">
        <v>184778</v>
      </c>
      <c r="H238" s="91">
        <v>2166.1645199999998</v>
      </c>
      <c r="I238" s="39"/>
      <c r="J238" s="91">
        <v>670</v>
      </c>
      <c r="K238" s="91">
        <v>690</v>
      </c>
      <c r="L238" s="91">
        <v>670</v>
      </c>
      <c r="M238" s="91">
        <v>687.75</v>
      </c>
      <c r="N238" s="91">
        <v>685.45644469474098</v>
      </c>
      <c r="O238" s="91">
        <v>587747</v>
      </c>
      <c r="P238" s="91">
        <v>4028.7496900000001</v>
      </c>
      <c r="Q238" s="39"/>
      <c r="R238" s="127"/>
      <c r="S238" s="127"/>
      <c r="T238" s="127"/>
      <c r="U238" s="127"/>
      <c r="V238" s="127"/>
      <c r="W238" s="127"/>
    </row>
    <row r="239" spans="1:23" s="14" customFormat="1" x14ac:dyDescent="0.3">
      <c r="A239" s="125">
        <v>42710</v>
      </c>
      <c r="B239" s="91">
        <v>1178</v>
      </c>
      <c r="C239" s="91">
        <v>1190.9000000000001</v>
      </c>
      <c r="D239" s="91">
        <v>1161.45</v>
      </c>
      <c r="E239" s="91">
        <v>1180.5</v>
      </c>
      <c r="F239" s="91">
        <v>1170.45134776138</v>
      </c>
      <c r="G239" s="91">
        <v>200258</v>
      </c>
      <c r="H239" s="91">
        <v>2343.9224599999998</v>
      </c>
      <c r="I239" s="39"/>
      <c r="J239" s="91">
        <v>688</v>
      </c>
      <c r="K239" s="91">
        <v>689.95</v>
      </c>
      <c r="L239" s="91">
        <v>678.9</v>
      </c>
      <c r="M239" s="91">
        <v>682.3</v>
      </c>
      <c r="N239" s="91">
        <v>681.99786172086397</v>
      </c>
      <c r="O239" s="91">
        <v>177713</v>
      </c>
      <c r="P239" s="91">
        <v>1211.9988599999999</v>
      </c>
      <c r="Q239" s="39"/>
      <c r="R239" s="127"/>
      <c r="S239" s="127"/>
      <c r="T239" s="127"/>
      <c r="U239" s="127"/>
      <c r="V239" s="127"/>
      <c r="W239" s="127"/>
    </row>
    <row r="240" spans="1:23" s="14" customFormat="1" x14ac:dyDescent="0.3">
      <c r="A240" s="125">
        <v>42713</v>
      </c>
      <c r="B240" s="91">
        <v>1177.7</v>
      </c>
      <c r="C240" s="91">
        <v>1194.5</v>
      </c>
      <c r="D240" s="91">
        <v>1164</v>
      </c>
      <c r="E240" s="91">
        <v>1170.5999999999999</v>
      </c>
      <c r="F240" s="91">
        <v>1185.0845558507499</v>
      </c>
      <c r="G240" s="91">
        <v>233739</v>
      </c>
      <c r="H240" s="91">
        <v>2770.00479</v>
      </c>
      <c r="I240" s="39"/>
      <c r="J240" s="91">
        <v>704.7</v>
      </c>
      <c r="K240" s="91">
        <v>714.8</v>
      </c>
      <c r="L240" s="91">
        <v>693</v>
      </c>
      <c r="M240" s="91">
        <v>696.1</v>
      </c>
      <c r="N240" s="91">
        <v>703.44722534777202</v>
      </c>
      <c r="O240" s="91">
        <v>697655</v>
      </c>
      <c r="P240" s="91">
        <v>4907.6347400000004</v>
      </c>
      <c r="Q240" s="39"/>
      <c r="R240" s="127"/>
      <c r="S240" s="127"/>
      <c r="T240" s="127"/>
      <c r="U240" s="127"/>
      <c r="V240" s="127"/>
      <c r="W240" s="127"/>
    </row>
    <row r="241" spans="1:23" s="14" customFormat="1" x14ac:dyDescent="0.3">
      <c r="A241" s="125">
        <v>42714</v>
      </c>
      <c r="B241" s="91">
        <v>1178</v>
      </c>
      <c r="C241" s="91">
        <v>1181</v>
      </c>
      <c r="D241" s="91">
        <v>1165.0999999999999</v>
      </c>
      <c r="E241" s="91">
        <v>1176.5</v>
      </c>
      <c r="F241" s="91">
        <v>1173.5813487739799</v>
      </c>
      <c r="G241" s="91">
        <v>96369</v>
      </c>
      <c r="H241" s="91">
        <v>1130.9686099999999</v>
      </c>
      <c r="I241" s="39"/>
      <c r="J241" s="91">
        <v>693.5</v>
      </c>
      <c r="K241" s="91">
        <v>701.6</v>
      </c>
      <c r="L241" s="91">
        <v>689.75</v>
      </c>
      <c r="M241" s="91">
        <v>696.45</v>
      </c>
      <c r="N241" s="91">
        <v>694.04799893989502</v>
      </c>
      <c r="O241" s="91">
        <v>445239</v>
      </c>
      <c r="P241" s="91">
        <v>3090.1723699999998</v>
      </c>
      <c r="Q241" s="39"/>
      <c r="R241" s="127"/>
      <c r="S241" s="127"/>
      <c r="T241" s="127"/>
      <c r="U241" s="127"/>
      <c r="V241" s="127"/>
      <c r="W241" s="127"/>
    </row>
    <row r="242" spans="1:23" s="14" customFormat="1" x14ac:dyDescent="0.3">
      <c r="A242" s="125">
        <v>42715</v>
      </c>
      <c r="B242" s="91">
        <v>1168.9000000000001</v>
      </c>
      <c r="C242" s="91">
        <v>1185</v>
      </c>
      <c r="D242" s="91">
        <v>1166</v>
      </c>
      <c r="E242" s="91">
        <v>1175.2</v>
      </c>
      <c r="F242" s="91">
        <v>1177.91516523787</v>
      </c>
      <c r="G242" s="91">
        <v>382025</v>
      </c>
      <c r="H242" s="91">
        <v>4499.9304099999999</v>
      </c>
      <c r="I242" s="39"/>
      <c r="J242" s="91">
        <v>691</v>
      </c>
      <c r="K242" s="91">
        <v>701.05</v>
      </c>
      <c r="L242" s="91">
        <v>687</v>
      </c>
      <c r="M242" s="91">
        <v>698.2</v>
      </c>
      <c r="N242" s="91">
        <v>692.59882528975004</v>
      </c>
      <c r="O242" s="91">
        <v>241932</v>
      </c>
      <c r="P242" s="91">
        <v>1675.6181899999999</v>
      </c>
      <c r="Q242" s="39"/>
      <c r="R242" s="127"/>
      <c r="S242" s="127"/>
      <c r="T242" s="127"/>
      <c r="U242" s="127"/>
      <c r="V242" s="127"/>
      <c r="W242" s="127"/>
    </row>
    <row r="243" spans="1:23" s="14" customFormat="1" x14ac:dyDescent="0.3">
      <c r="A243" s="125">
        <v>42716</v>
      </c>
      <c r="B243" s="91">
        <v>1179</v>
      </c>
      <c r="C243" s="91">
        <v>1186.5999999999999</v>
      </c>
      <c r="D243" s="91">
        <v>1158.8</v>
      </c>
      <c r="E243" s="91">
        <v>1162.6500000000001</v>
      </c>
      <c r="F243" s="91">
        <v>1171.83910344827</v>
      </c>
      <c r="G243" s="91">
        <v>159500</v>
      </c>
      <c r="H243" s="91">
        <v>1869.0833700000001</v>
      </c>
      <c r="I243" s="39"/>
      <c r="J243" s="91">
        <v>694</v>
      </c>
      <c r="K243" s="91">
        <v>699.9</v>
      </c>
      <c r="L243" s="91">
        <v>691</v>
      </c>
      <c r="M243" s="91">
        <v>695.2</v>
      </c>
      <c r="N243" s="91">
        <v>694.798716501434</v>
      </c>
      <c r="O243" s="91">
        <v>227659</v>
      </c>
      <c r="P243" s="91">
        <v>1581.77181</v>
      </c>
      <c r="Q243" s="39"/>
      <c r="R243" s="127"/>
      <c r="S243" s="127"/>
      <c r="T243" s="127"/>
      <c r="U243" s="127"/>
      <c r="V243" s="127"/>
      <c r="W243" s="127"/>
    </row>
    <row r="244" spans="1:23" s="14" customFormat="1" x14ac:dyDescent="0.3">
      <c r="A244" s="125">
        <v>42717</v>
      </c>
      <c r="B244" s="91">
        <v>1200</v>
      </c>
      <c r="C244" s="91">
        <v>1200.05</v>
      </c>
      <c r="D244" s="91">
        <v>1175.2</v>
      </c>
      <c r="E244" s="91">
        <v>1179.05</v>
      </c>
      <c r="F244" s="91">
        <v>1189.3381981862799</v>
      </c>
      <c r="G244" s="91">
        <v>181506</v>
      </c>
      <c r="H244" s="91">
        <v>2158.72019</v>
      </c>
      <c r="I244" s="39"/>
      <c r="J244" s="91">
        <v>693</v>
      </c>
      <c r="K244" s="91">
        <v>698</v>
      </c>
      <c r="L244" s="91">
        <v>685</v>
      </c>
      <c r="M244" s="91">
        <v>690.35</v>
      </c>
      <c r="N244" s="91">
        <v>692.35813806741601</v>
      </c>
      <c r="O244" s="91">
        <v>177493</v>
      </c>
      <c r="P244" s="91">
        <v>1228.88723</v>
      </c>
      <c r="Q244" s="39"/>
      <c r="R244" s="127"/>
      <c r="S244" s="127"/>
      <c r="T244" s="127"/>
      <c r="U244" s="127"/>
      <c r="V244" s="127"/>
      <c r="W244" s="127"/>
    </row>
    <row r="245" spans="1:23" s="14" customFormat="1" x14ac:dyDescent="0.3">
      <c r="A245" s="125">
        <v>42720</v>
      </c>
      <c r="B245" s="91">
        <v>1184.8</v>
      </c>
      <c r="C245" s="91">
        <v>1209.7</v>
      </c>
      <c r="D245" s="91">
        <v>1174.95</v>
      </c>
      <c r="E245" s="91">
        <v>1202.8499999999999</v>
      </c>
      <c r="F245" s="91">
        <v>1193.5543601923</v>
      </c>
      <c r="G245" s="91">
        <v>381474</v>
      </c>
      <c r="H245" s="91">
        <v>4553.0995599999997</v>
      </c>
      <c r="I245" s="39"/>
      <c r="J245" s="91">
        <v>685</v>
      </c>
      <c r="K245" s="91">
        <v>690</v>
      </c>
      <c r="L245" s="91">
        <v>680.2</v>
      </c>
      <c r="M245" s="91">
        <v>682.65</v>
      </c>
      <c r="N245" s="91">
        <v>685.38176431505997</v>
      </c>
      <c r="O245" s="91">
        <v>147502</v>
      </c>
      <c r="P245" s="91">
        <v>1010.95181</v>
      </c>
      <c r="Q245" s="39"/>
      <c r="R245" s="127"/>
      <c r="S245" s="127"/>
      <c r="T245" s="127"/>
      <c r="U245" s="127"/>
      <c r="V245" s="127"/>
      <c r="W245" s="127"/>
    </row>
    <row r="246" spans="1:23" s="14" customFormat="1" x14ac:dyDescent="0.3">
      <c r="A246" s="125">
        <v>42721</v>
      </c>
      <c r="B246" s="91">
        <v>1160</v>
      </c>
      <c r="C246" s="91">
        <v>1191.95</v>
      </c>
      <c r="D246" s="91">
        <v>1160</v>
      </c>
      <c r="E246" s="91">
        <v>1184.7</v>
      </c>
      <c r="F246" s="91">
        <v>1184.4018995844799</v>
      </c>
      <c r="G246" s="91">
        <v>416828</v>
      </c>
      <c r="H246" s="91">
        <v>4936.9187499999998</v>
      </c>
      <c r="I246" s="39"/>
      <c r="J246" s="91">
        <v>675.05</v>
      </c>
      <c r="K246" s="91">
        <v>675.05</v>
      </c>
      <c r="L246" s="91">
        <v>655.1</v>
      </c>
      <c r="M246" s="91">
        <v>658.45</v>
      </c>
      <c r="N246" s="91">
        <v>661.99321892628802</v>
      </c>
      <c r="O246" s="91">
        <v>362332</v>
      </c>
      <c r="P246" s="91">
        <v>2398.6132699999998</v>
      </c>
      <c r="Q246" s="39"/>
      <c r="R246" s="127"/>
      <c r="S246" s="127"/>
      <c r="T246" s="127"/>
      <c r="U246" s="127"/>
      <c r="V246" s="127"/>
      <c r="W246" s="127"/>
    </row>
    <row r="247" spans="1:23" s="14" customFormat="1" x14ac:dyDescent="0.3">
      <c r="A247" s="125">
        <v>42722</v>
      </c>
      <c r="B247" s="91">
        <v>1181</v>
      </c>
      <c r="C247" s="91">
        <v>1184</v>
      </c>
      <c r="D247" s="91">
        <v>1161.0999999999999</v>
      </c>
      <c r="E247" s="91">
        <v>1165.3</v>
      </c>
      <c r="F247" s="91">
        <v>1168.6873282689501</v>
      </c>
      <c r="G247" s="91">
        <v>123740</v>
      </c>
      <c r="H247" s="91">
        <v>1446.1337000000001</v>
      </c>
      <c r="I247" s="39"/>
      <c r="J247" s="91">
        <v>653</v>
      </c>
      <c r="K247" s="91">
        <v>680.75</v>
      </c>
      <c r="L247" s="91">
        <v>650</v>
      </c>
      <c r="M247" s="91">
        <v>667.45</v>
      </c>
      <c r="N247" s="91">
        <v>664.91934111457203</v>
      </c>
      <c r="O247" s="91">
        <v>294983</v>
      </c>
      <c r="P247" s="91">
        <v>1961.3990200000001</v>
      </c>
      <c r="Q247" s="39"/>
      <c r="R247" s="127"/>
      <c r="S247" s="127"/>
      <c r="T247" s="127"/>
      <c r="U247" s="127"/>
      <c r="V247" s="127"/>
      <c r="W247" s="127"/>
    </row>
    <row r="248" spans="1:23" s="14" customFormat="1" x14ac:dyDescent="0.3">
      <c r="A248" s="125">
        <v>42723</v>
      </c>
      <c r="B248" s="91">
        <v>1185</v>
      </c>
      <c r="C248" s="91">
        <v>1187.8</v>
      </c>
      <c r="D248" s="91">
        <v>1161.5</v>
      </c>
      <c r="E248" s="91">
        <v>1179.1500000000001</v>
      </c>
      <c r="F248" s="91">
        <v>1173.1113259634101</v>
      </c>
      <c r="G248" s="91">
        <v>160834</v>
      </c>
      <c r="H248" s="91">
        <v>1886.76187</v>
      </c>
      <c r="I248" s="39"/>
      <c r="J248" s="91">
        <v>680</v>
      </c>
      <c r="K248" s="91">
        <v>681</v>
      </c>
      <c r="L248" s="91">
        <v>651.29999999999995</v>
      </c>
      <c r="M248" s="91">
        <v>653</v>
      </c>
      <c r="N248" s="91">
        <v>661.02619544433298</v>
      </c>
      <c r="O248" s="91">
        <v>137543</v>
      </c>
      <c r="P248" s="91">
        <v>909.19525999999996</v>
      </c>
      <c r="Q248" s="39"/>
      <c r="R248" s="127"/>
      <c r="S248" s="127"/>
      <c r="T248" s="127"/>
      <c r="U248" s="127"/>
      <c r="V248" s="127"/>
      <c r="W248" s="127"/>
    </row>
    <row r="249" spans="1:23" s="14" customFormat="1" x14ac:dyDescent="0.3">
      <c r="A249" s="125">
        <v>42724</v>
      </c>
      <c r="B249" s="91">
        <v>1178</v>
      </c>
      <c r="C249" s="91">
        <v>1188</v>
      </c>
      <c r="D249" s="91">
        <v>1173.55</v>
      </c>
      <c r="E249" s="91">
        <v>1179.9000000000001</v>
      </c>
      <c r="F249" s="91">
        <v>1180.7107425003001</v>
      </c>
      <c r="G249" s="91">
        <v>743030</v>
      </c>
      <c r="H249" s="91">
        <v>8773.0350299999991</v>
      </c>
      <c r="I249" s="39"/>
      <c r="J249" s="91">
        <v>655</v>
      </c>
      <c r="K249" s="91">
        <v>668</v>
      </c>
      <c r="L249" s="91">
        <v>650.6</v>
      </c>
      <c r="M249" s="91">
        <v>665.15</v>
      </c>
      <c r="N249" s="91">
        <v>659.08980312170002</v>
      </c>
      <c r="O249" s="91">
        <v>69129</v>
      </c>
      <c r="P249" s="91">
        <v>455.62218999999999</v>
      </c>
      <c r="Q249" s="39"/>
      <c r="R249" s="127"/>
      <c r="S249" s="127"/>
      <c r="T249" s="127"/>
      <c r="U249" s="127"/>
      <c r="V249" s="127"/>
      <c r="W249" s="127"/>
    </row>
    <row r="250" spans="1:23" s="14" customFormat="1" x14ac:dyDescent="0.3">
      <c r="A250" s="125">
        <v>42727</v>
      </c>
      <c r="B250" s="91">
        <v>1179</v>
      </c>
      <c r="C250" s="91">
        <v>1182.1500000000001</v>
      </c>
      <c r="D250" s="91">
        <v>1170.0999999999999</v>
      </c>
      <c r="E250" s="91">
        <v>1179.3</v>
      </c>
      <c r="F250" s="91">
        <v>1176.54608800091</v>
      </c>
      <c r="G250" s="91">
        <v>104908</v>
      </c>
      <c r="H250" s="91">
        <v>1234.29097</v>
      </c>
      <c r="I250" s="39"/>
      <c r="J250" s="91">
        <v>665</v>
      </c>
      <c r="K250" s="91">
        <v>671.5</v>
      </c>
      <c r="L250" s="91">
        <v>659</v>
      </c>
      <c r="M250" s="91">
        <v>665.4</v>
      </c>
      <c r="N250" s="91">
        <v>667.21922209360901</v>
      </c>
      <c r="O250" s="91">
        <v>134772</v>
      </c>
      <c r="P250" s="91">
        <v>899.22469000000001</v>
      </c>
      <c r="Q250" s="39"/>
      <c r="R250" s="127"/>
      <c r="S250" s="127"/>
      <c r="T250" s="127"/>
      <c r="U250" s="127"/>
      <c r="V250" s="127"/>
      <c r="W250" s="127"/>
    </row>
    <row r="251" spans="1:23" s="14" customFormat="1" x14ac:dyDescent="0.3">
      <c r="A251" s="125">
        <v>42728</v>
      </c>
      <c r="B251" s="91">
        <v>1185.2</v>
      </c>
      <c r="C251" s="91">
        <v>1188</v>
      </c>
      <c r="D251" s="91">
        <v>1177.0999999999999</v>
      </c>
      <c r="E251" s="91">
        <v>1181.5999999999999</v>
      </c>
      <c r="F251" s="91">
        <v>1181.99925829269</v>
      </c>
      <c r="G251" s="91">
        <v>145610</v>
      </c>
      <c r="H251" s="91">
        <v>1721.1091200000001</v>
      </c>
      <c r="I251" s="39"/>
      <c r="J251" s="91">
        <v>665</v>
      </c>
      <c r="K251" s="91">
        <v>665.55</v>
      </c>
      <c r="L251" s="91">
        <v>655.75</v>
      </c>
      <c r="M251" s="91">
        <v>657.55</v>
      </c>
      <c r="N251" s="91">
        <v>660.01469125411199</v>
      </c>
      <c r="O251" s="91">
        <v>52276</v>
      </c>
      <c r="P251" s="91">
        <v>345.02928000000003</v>
      </c>
      <c r="Q251" s="39"/>
      <c r="R251" s="127"/>
      <c r="S251" s="127"/>
      <c r="T251" s="127"/>
      <c r="U251" s="127"/>
      <c r="V251" s="127"/>
      <c r="W251" s="127"/>
    </row>
    <row r="252" spans="1:23" s="14" customFormat="1" x14ac:dyDescent="0.3">
      <c r="A252" s="125">
        <v>42730</v>
      </c>
      <c r="B252" s="91">
        <v>1168</v>
      </c>
      <c r="C252" s="91">
        <v>1184.75</v>
      </c>
      <c r="D252" s="91">
        <v>1164.45</v>
      </c>
      <c r="E252" s="91">
        <v>1182.2</v>
      </c>
      <c r="F252" s="91">
        <v>1176.63213190136</v>
      </c>
      <c r="G252" s="91">
        <v>162667</v>
      </c>
      <c r="H252" s="91">
        <v>1913.9921899999999</v>
      </c>
      <c r="I252" s="39"/>
      <c r="J252" s="91">
        <v>659</v>
      </c>
      <c r="K252" s="91">
        <v>672</v>
      </c>
      <c r="L252" s="91">
        <v>657.55</v>
      </c>
      <c r="M252" s="91">
        <v>669.6</v>
      </c>
      <c r="N252" s="91">
        <v>664.43110853626797</v>
      </c>
      <c r="O252" s="91">
        <v>100114</v>
      </c>
      <c r="P252" s="91">
        <v>665.18856000000005</v>
      </c>
      <c r="Q252" s="39"/>
      <c r="R252" s="127"/>
      <c r="S252" s="127"/>
      <c r="T252" s="127"/>
      <c r="U252" s="127"/>
      <c r="V252" s="127"/>
      <c r="W252" s="127"/>
    </row>
    <row r="253" spans="1:23" s="14" customFormat="1" x14ac:dyDescent="0.3">
      <c r="A253" s="125">
        <v>42731</v>
      </c>
      <c r="B253" s="91">
        <v>1177.05</v>
      </c>
      <c r="C253" s="91">
        <v>1178.5999999999999</v>
      </c>
      <c r="D253" s="91">
        <v>1165.0999999999999</v>
      </c>
      <c r="E253" s="91">
        <v>1172</v>
      </c>
      <c r="F253" s="91">
        <v>1170.5348900608201</v>
      </c>
      <c r="G253" s="91">
        <v>106377</v>
      </c>
      <c r="H253" s="91">
        <v>1245.1799000000001</v>
      </c>
      <c r="I253" s="39"/>
      <c r="J253" s="91">
        <v>669.8</v>
      </c>
      <c r="K253" s="91">
        <v>675</v>
      </c>
      <c r="L253" s="91">
        <v>665.7</v>
      </c>
      <c r="M253" s="91">
        <v>669.3</v>
      </c>
      <c r="N253" s="91">
        <v>670.25912867216698</v>
      </c>
      <c r="O253" s="91">
        <v>70054</v>
      </c>
      <c r="P253" s="91">
        <v>469.54333000000003</v>
      </c>
      <c r="Q253" s="39"/>
      <c r="R253" s="127"/>
      <c r="S253" s="127"/>
      <c r="T253" s="127"/>
      <c r="U253" s="127"/>
      <c r="V253" s="127"/>
      <c r="W253" s="127"/>
    </row>
    <row r="254" spans="1:23" s="14" customFormat="1" x14ac:dyDescent="0.3">
      <c r="A254" s="125">
        <v>42734</v>
      </c>
      <c r="B254" s="91">
        <v>1170</v>
      </c>
      <c r="C254" s="91">
        <v>1176</v>
      </c>
      <c r="D254" s="91">
        <v>1165.5</v>
      </c>
      <c r="E254" s="91">
        <v>1172.95</v>
      </c>
      <c r="F254" s="91">
        <v>1171.1603233620599</v>
      </c>
      <c r="G254" s="91">
        <v>177510</v>
      </c>
      <c r="H254" s="91">
        <v>2078.9266899999998</v>
      </c>
      <c r="I254" s="39"/>
      <c r="J254" s="91">
        <v>678</v>
      </c>
      <c r="K254" s="91">
        <v>678</v>
      </c>
      <c r="L254" s="91">
        <v>665.15</v>
      </c>
      <c r="M254" s="91">
        <v>669.65</v>
      </c>
      <c r="N254" s="91">
        <v>670.15084000722504</v>
      </c>
      <c r="O254" s="91">
        <v>199284</v>
      </c>
      <c r="P254" s="91">
        <v>1335.5034000000001</v>
      </c>
      <c r="Q254" s="39"/>
      <c r="R254" s="127"/>
      <c r="S254" s="127"/>
      <c r="T254" s="127"/>
      <c r="U254" s="127"/>
      <c r="V254" s="127"/>
      <c r="W254" s="127"/>
    </row>
    <row r="255" spans="1:23" s="14" customFormat="1" x14ac:dyDescent="0.3">
      <c r="A255" s="125">
        <v>42735</v>
      </c>
      <c r="B255" s="91">
        <v>1147</v>
      </c>
      <c r="C255" s="91">
        <v>1162</v>
      </c>
      <c r="D255" s="91">
        <v>1143.05</v>
      </c>
      <c r="E255" s="91">
        <v>1159.1500000000001</v>
      </c>
      <c r="F255" s="91">
        <v>1153.14305538601</v>
      </c>
      <c r="G255" s="91">
        <v>155653</v>
      </c>
      <c r="H255" s="91">
        <v>1794.90176</v>
      </c>
      <c r="I255" s="39"/>
      <c r="J255" s="91">
        <v>667.8</v>
      </c>
      <c r="K255" s="91">
        <v>672</v>
      </c>
      <c r="L255" s="91">
        <v>660.1</v>
      </c>
      <c r="M255" s="91">
        <v>665.75</v>
      </c>
      <c r="N255" s="91">
        <v>664.32766690108303</v>
      </c>
      <c r="O255" s="91">
        <v>329896</v>
      </c>
      <c r="P255" s="91">
        <v>2191.5904</v>
      </c>
      <c r="Q255" s="39"/>
      <c r="R255" s="127"/>
      <c r="S255" s="127"/>
      <c r="T255" s="127"/>
      <c r="U255" s="127"/>
      <c r="V255" s="127"/>
      <c r="W255" s="127"/>
    </row>
    <row r="257" spans="2:7" x14ac:dyDescent="0.3">
      <c r="E257" s="133"/>
      <c r="F257" s="133"/>
      <c r="G257" s="133"/>
    </row>
    <row r="258" spans="2:7" x14ac:dyDescent="0.3">
      <c r="F258" s="38"/>
      <c r="G258" s="38"/>
    </row>
    <row r="259" spans="2:7" x14ac:dyDescent="0.3">
      <c r="F259" s="38"/>
      <c r="G259" s="38"/>
    </row>
    <row r="260" spans="2:7" x14ac:dyDescent="0.3">
      <c r="B260" s="133"/>
      <c r="C260" s="38"/>
      <c r="E260" s="38"/>
      <c r="F260" s="38"/>
    </row>
    <row r="261" spans="2:7" x14ac:dyDescent="0.3">
      <c r="B261" s="133"/>
      <c r="C261" s="38"/>
      <c r="E261" s="38"/>
      <c r="F261" s="38"/>
    </row>
    <row r="262" spans="2:7" ht="13.5" customHeight="1" x14ac:dyDescent="0.3">
      <c r="E262" s="38"/>
      <c r="F262" s="38"/>
      <c r="G262" s="38"/>
    </row>
    <row r="263" spans="2:7" x14ac:dyDescent="0.3">
      <c r="E263" s="38"/>
      <c r="F263" s="38"/>
      <c r="G263" s="38"/>
    </row>
    <row r="264" spans="2:7" x14ac:dyDescent="0.3">
      <c r="E264" s="38"/>
      <c r="F264" s="38"/>
      <c r="G264" s="40"/>
    </row>
    <row r="265" spans="2:7" x14ac:dyDescent="0.3">
      <c r="E265" s="38"/>
      <c r="F265" s="38"/>
      <c r="G265" s="40"/>
    </row>
    <row r="266" spans="2:7" x14ac:dyDescent="0.3">
      <c r="E266" s="38"/>
      <c r="F266" s="38"/>
      <c r="G266" s="40"/>
    </row>
    <row r="267" spans="2:7" x14ac:dyDescent="0.3">
      <c r="E267" s="38"/>
      <c r="F267" s="38"/>
      <c r="G267" s="40"/>
    </row>
    <row r="268" spans="2:7" x14ac:dyDescent="0.3">
      <c r="E268" s="38"/>
      <c r="F268" s="38"/>
      <c r="G268" s="40"/>
    </row>
    <row r="269" spans="2:7" x14ac:dyDescent="0.3">
      <c r="E269" s="38"/>
      <c r="F269" s="38"/>
      <c r="G269" s="40"/>
    </row>
    <row r="270" spans="2:7" x14ac:dyDescent="0.3">
      <c r="E270" s="38"/>
      <c r="F270" s="38"/>
      <c r="G270" s="40"/>
    </row>
    <row r="271" spans="2:7" x14ac:dyDescent="0.3">
      <c r="E271" s="38"/>
      <c r="F271" s="38"/>
      <c r="G271" s="40"/>
    </row>
    <row r="272" spans="2:7" x14ac:dyDescent="0.3">
      <c r="E272" s="38"/>
      <c r="F272" s="38"/>
      <c r="G272" s="40"/>
    </row>
    <row r="273" spans="5:7" x14ac:dyDescent="0.3">
      <c r="E273" s="38"/>
      <c r="F273" s="38"/>
      <c r="G273" s="40"/>
    </row>
    <row r="274" spans="5:7" x14ac:dyDescent="0.3">
      <c r="E274" s="38"/>
      <c r="F274" s="38"/>
      <c r="G274" s="40"/>
    </row>
    <row r="275" spans="5:7" x14ac:dyDescent="0.3">
      <c r="E275" s="38"/>
      <c r="F275" s="38"/>
      <c r="G275" s="40"/>
    </row>
    <row r="276" spans="5:7" x14ac:dyDescent="0.3">
      <c r="E276" s="38"/>
      <c r="F276" s="38"/>
      <c r="G276" s="40"/>
    </row>
    <row r="277" spans="5:7" x14ac:dyDescent="0.3">
      <c r="E277" s="38"/>
      <c r="F277" s="38"/>
      <c r="G277" s="40"/>
    </row>
    <row r="278" spans="5:7" x14ac:dyDescent="0.3">
      <c r="E278" s="38"/>
      <c r="F278" s="38"/>
      <c r="G278" s="40"/>
    </row>
    <row r="279" spans="5:7" x14ac:dyDescent="0.3">
      <c r="E279" s="38"/>
      <c r="F279" s="38"/>
      <c r="G279" s="40"/>
    </row>
    <row r="280" spans="5:7" x14ac:dyDescent="0.3">
      <c r="E280" s="38"/>
      <c r="F280" s="38"/>
      <c r="G280" s="40"/>
    </row>
    <row r="281" spans="5:7" x14ac:dyDescent="0.3">
      <c r="E281" s="38"/>
      <c r="F281" s="38"/>
      <c r="G281" s="40"/>
    </row>
    <row r="282" spans="5:7" x14ac:dyDescent="0.3">
      <c r="E282" s="38"/>
      <c r="F282" s="38"/>
      <c r="G282" s="40"/>
    </row>
    <row r="283" spans="5:7" x14ac:dyDescent="0.3">
      <c r="E283" s="38"/>
      <c r="F283" s="38"/>
      <c r="G283" s="40"/>
    </row>
    <row r="284" spans="5:7" x14ac:dyDescent="0.3">
      <c r="E284" s="38"/>
      <c r="F284" s="38"/>
      <c r="G284" s="40"/>
    </row>
    <row r="285" spans="5:7" x14ac:dyDescent="0.3">
      <c r="F285" s="38"/>
      <c r="G285" s="38"/>
    </row>
    <row r="286" spans="5:7" x14ac:dyDescent="0.3">
      <c r="F286" s="38"/>
      <c r="G286" s="38"/>
    </row>
  </sheetData>
  <mergeCells count="3">
    <mergeCell ref="A1:L2"/>
    <mergeCell ref="B5:H5"/>
    <mergeCell ref="J5:P5"/>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9" tint="0.59999389629810485"/>
  </sheetPr>
  <dimension ref="A1:R1018"/>
  <sheetViews>
    <sheetView showGridLines="0" topLeftCell="K1" workbookViewId="0">
      <selection activeCell="Q19" sqref="Q19"/>
    </sheetView>
  </sheetViews>
  <sheetFormatPr defaultColWidth="9.109375" defaultRowHeight="14.4" x14ac:dyDescent="0.3"/>
  <cols>
    <col min="1" max="1" width="9.5546875" style="56" bestFit="1" customWidth="1"/>
    <col min="2" max="2" width="12.109375" style="56" bestFit="1" customWidth="1"/>
    <col min="3" max="3" width="18.109375" style="56" bestFit="1" customWidth="1"/>
    <col min="4" max="4" width="22.5546875" style="56" bestFit="1" customWidth="1"/>
    <col min="5" max="5" width="8.44140625" style="56" customWidth="1"/>
    <col min="6" max="6" width="20.109375" style="56" bestFit="1" customWidth="1"/>
    <col min="7" max="7" width="18.6640625" style="56" bestFit="1" customWidth="1"/>
    <col min="8" max="8" width="30.33203125" style="56" bestFit="1" customWidth="1"/>
    <col min="9" max="9" width="46.88671875" style="56" customWidth="1"/>
    <col min="10" max="10" width="15.5546875" style="56" bestFit="1" customWidth="1"/>
    <col min="11" max="11" width="10.88671875" style="56" bestFit="1" customWidth="1"/>
    <col min="12" max="12" width="8" style="56" customWidth="1"/>
    <col min="13" max="13" width="9.88671875" style="56" bestFit="1" customWidth="1"/>
    <col min="14" max="14" width="11.88671875" style="56" bestFit="1" customWidth="1"/>
    <col min="15" max="15" width="14.5546875" style="56" bestFit="1" customWidth="1"/>
    <col min="16" max="16" width="19.109375" style="56" bestFit="1" customWidth="1"/>
    <col min="17" max="17" width="16.33203125" style="56" bestFit="1" customWidth="1"/>
    <col min="18" max="18" width="11.6640625" style="56" bestFit="1" customWidth="1"/>
    <col min="19" max="19" width="13.6640625" style="56" bestFit="1" customWidth="1"/>
    <col min="20" max="16384" width="9.109375" style="56"/>
  </cols>
  <sheetData>
    <row r="1" spans="1:9" x14ac:dyDescent="0.3">
      <c r="A1" s="399"/>
      <c r="B1" s="399"/>
      <c r="C1" s="399"/>
      <c r="D1" s="399"/>
      <c r="E1" s="399"/>
      <c r="F1" s="399"/>
      <c r="G1" s="399"/>
      <c r="H1" s="143"/>
    </row>
    <row r="2" spans="1:9" x14ac:dyDescent="0.3">
      <c r="A2" s="400"/>
      <c r="B2" s="400"/>
      <c r="C2" s="400"/>
      <c r="D2" s="400"/>
      <c r="E2" s="400"/>
      <c r="F2" s="400"/>
      <c r="G2" s="400"/>
    </row>
    <row r="3" spans="1:9" x14ac:dyDescent="0.3">
      <c r="A3" s="33"/>
      <c r="B3" s="33"/>
      <c r="C3" s="33"/>
      <c r="D3" s="33"/>
      <c r="E3" s="33"/>
      <c r="F3" s="33"/>
      <c r="G3" s="33"/>
    </row>
    <row r="4" spans="1:9" x14ac:dyDescent="0.3">
      <c r="A4" s="33">
        <v>1</v>
      </c>
      <c r="B4" s="33" t="s">
        <v>2009</v>
      </c>
      <c r="C4" s="33"/>
      <c r="D4" s="33"/>
      <c r="E4" s="33"/>
      <c r="F4" s="33"/>
      <c r="G4" s="33">
        <v>3</v>
      </c>
      <c r="H4" s="56" t="s">
        <v>2012</v>
      </c>
    </row>
    <row r="5" spans="1:9" x14ac:dyDescent="0.3">
      <c r="A5" s="33"/>
      <c r="B5" s="245" t="s">
        <v>491</v>
      </c>
      <c r="C5" s="265" t="s">
        <v>1899</v>
      </c>
      <c r="D5" s="265" t="s">
        <v>650</v>
      </c>
      <c r="E5" s="33"/>
      <c r="F5" s="33"/>
      <c r="G5" s="33"/>
      <c r="H5" s="245" t="s">
        <v>1893</v>
      </c>
      <c r="I5" s="245" t="s">
        <v>1891</v>
      </c>
    </row>
    <row r="6" spans="1:9" x14ac:dyDescent="0.3">
      <c r="B6" s="102" t="s">
        <v>395</v>
      </c>
      <c r="C6" s="102" t="s">
        <v>785</v>
      </c>
      <c r="D6" s="102">
        <f>SUMIFS(L19:L1018,E19:E1018,"West",G19:G1018,"Technology")</f>
        <v>11388962</v>
      </c>
      <c r="H6" s="102" t="s">
        <v>2013</v>
      </c>
      <c r="I6" s="102" t="s">
        <v>1932</v>
      </c>
    </row>
    <row r="7" spans="1:9" x14ac:dyDescent="0.3">
      <c r="B7" s="102" t="s">
        <v>522</v>
      </c>
      <c r="C7" s="102" t="s">
        <v>764</v>
      </c>
      <c r="D7" s="102">
        <f>SUMIFS(L19:L1018,E19:E1018,"East",G19:G1018,"Office Supplies")</f>
        <v>8631600</v>
      </c>
      <c r="H7" s="102" t="s">
        <v>775</v>
      </c>
      <c r="I7" s="102" t="s">
        <v>1935</v>
      </c>
    </row>
    <row r="8" spans="1:9" x14ac:dyDescent="0.3">
      <c r="B8" s="33"/>
      <c r="C8" s="33"/>
      <c r="D8" s="33"/>
      <c r="H8" s="102" t="s">
        <v>834</v>
      </c>
      <c r="I8" s="102" t="s">
        <v>1936</v>
      </c>
    </row>
    <row r="9" spans="1:9" x14ac:dyDescent="0.3">
      <c r="A9" s="56">
        <v>2</v>
      </c>
      <c r="B9" s="33" t="s">
        <v>2010</v>
      </c>
      <c r="C9" s="33"/>
      <c r="D9" s="33"/>
      <c r="H9" s="102" t="s">
        <v>788</v>
      </c>
      <c r="I9" s="102" t="s">
        <v>1936</v>
      </c>
    </row>
    <row r="10" spans="1:9" x14ac:dyDescent="0.3">
      <c r="B10" s="245" t="s">
        <v>2011</v>
      </c>
      <c r="C10" s="265" t="s">
        <v>1901</v>
      </c>
      <c r="D10" s="265" t="s">
        <v>1894</v>
      </c>
    </row>
    <row r="11" spans="1:9" x14ac:dyDescent="0.3">
      <c r="B11" s="102">
        <v>1437</v>
      </c>
      <c r="C11" s="102" t="str">
        <f>INDEX(A18:R1018,MATCH(B11,A18:A1018,0),MATCH(C10,A18:R18,0))</f>
        <v>Valerie Takahito</v>
      </c>
      <c r="D11" s="102">
        <f>INDEX(A18:R1018,MATCH(B11,A18:A1018,0),MATCH(D10,A18:R18,0))</f>
        <v>10598.4</v>
      </c>
      <c r="G11" s="33">
        <v>4</v>
      </c>
      <c r="H11" s="56" t="s">
        <v>2017</v>
      </c>
    </row>
    <row r="12" spans="1:9" x14ac:dyDescent="0.3">
      <c r="B12" s="102">
        <v>1860</v>
      </c>
      <c r="C12" s="102" t="str">
        <f>INDEX(A18:R1018,MATCH(B12,A18:A1018,0),MATCH(C10,A18:R18,0))</f>
        <v>Randy Ferguson</v>
      </c>
      <c r="D12" s="102">
        <f>INDEX(A18:R1018,MATCH(B12,A18:A1018,0),MATCH(D10,A18:R18,0))</f>
        <v>31395</v>
      </c>
      <c r="H12" s="245" t="s">
        <v>1900</v>
      </c>
      <c r="I12" s="245" t="s">
        <v>2018</v>
      </c>
    </row>
    <row r="13" spans="1:9" x14ac:dyDescent="0.3">
      <c r="B13" s="33"/>
      <c r="C13" s="33"/>
      <c r="D13" s="33"/>
      <c r="H13" s="102" t="s">
        <v>778</v>
      </c>
      <c r="I13" s="102" t="s">
        <v>1933</v>
      </c>
    </row>
    <row r="14" spans="1:9" x14ac:dyDescent="0.3">
      <c r="B14" s="33"/>
      <c r="C14" s="33"/>
      <c r="D14" s="33"/>
      <c r="H14" s="102" t="s">
        <v>812</v>
      </c>
      <c r="I14" s="102" t="s">
        <v>1933</v>
      </c>
    </row>
    <row r="15" spans="1:9" x14ac:dyDescent="0.3">
      <c r="B15" s="33"/>
      <c r="C15" s="33"/>
      <c r="D15" s="33"/>
      <c r="H15" s="102" t="s">
        <v>765</v>
      </c>
      <c r="I15" s="102" t="s">
        <v>1937</v>
      </c>
    </row>
    <row r="16" spans="1:9" x14ac:dyDescent="0.3">
      <c r="B16" s="33"/>
      <c r="C16" s="33"/>
      <c r="D16" s="33"/>
      <c r="H16" s="102" t="s">
        <v>790</v>
      </c>
      <c r="I16" s="102" t="s">
        <v>1937</v>
      </c>
    </row>
    <row r="18" spans="1:18" x14ac:dyDescent="0.3">
      <c r="A18" s="358" t="s">
        <v>1904</v>
      </c>
      <c r="B18" s="359" t="s">
        <v>1903</v>
      </c>
      <c r="C18" s="359" t="s">
        <v>1902</v>
      </c>
      <c r="D18" s="360" t="s">
        <v>1901</v>
      </c>
      <c r="E18" s="359" t="s">
        <v>491</v>
      </c>
      <c r="F18" s="360" t="s">
        <v>1900</v>
      </c>
      <c r="G18" s="359" t="s">
        <v>1899</v>
      </c>
      <c r="H18" s="360" t="s">
        <v>1898</v>
      </c>
      <c r="I18" s="359" t="s">
        <v>392</v>
      </c>
      <c r="J18" s="360" t="s">
        <v>1897</v>
      </c>
      <c r="K18" s="359" t="s">
        <v>1896</v>
      </c>
      <c r="L18" s="360" t="s">
        <v>650</v>
      </c>
      <c r="M18" s="359" t="s">
        <v>1895</v>
      </c>
      <c r="N18" s="360" t="s">
        <v>1894</v>
      </c>
      <c r="O18" s="359" t="s">
        <v>1893</v>
      </c>
      <c r="P18" s="360" t="s">
        <v>1892</v>
      </c>
      <c r="Q18" s="359" t="s">
        <v>1891</v>
      </c>
      <c r="R18" s="359" t="s">
        <v>1890</v>
      </c>
    </row>
    <row r="19" spans="1:18" x14ac:dyDescent="0.3">
      <c r="A19" s="338">
        <v>1001</v>
      </c>
      <c r="B19" s="339">
        <v>42795</v>
      </c>
      <c r="C19" s="340" t="s">
        <v>590</v>
      </c>
      <c r="D19" s="341" t="s">
        <v>1506</v>
      </c>
      <c r="E19" s="342" t="s">
        <v>395</v>
      </c>
      <c r="F19" s="341" t="s">
        <v>778</v>
      </c>
      <c r="G19" s="343" t="s">
        <v>785</v>
      </c>
      <c r="H19" s="341" t="s">
        <v>824</v>
      </c>
      <c r="I19" s="344" t="s">
        <v>1888</v>
      </c>
      <c r="J19" s="345">
        <v>45</v>
      </c>
      <c r="K19" s="346">
        <v>3000</v>
      </c>
      <c r="L19" s="345">
        <v>135000</v>
      </c>
      <c r="M19" s="347">
        <v>0.03</v>
      </c>
      <c r="N19" s="33">
        <v>130950</v>
      </c>
      <c r="O19" s="343" t="s">
        <v>782</v>
      </c>
      <c r="P19" s="341" t="s">
        <v>774</v>
      </c>
      <c r="Q19" s="343" t="str">
        <f>IF(O19="Low ","Road",IF(O19="Medium","Rail",IF(O19="High","Air",IF(O19="Critical","Air","Not Specified"))))</f>
        <v>Road</v>
      </c>
      <c r="R19" s="343" t="str">
        <f>VLOOKUP(F19,$H$12:$I$16,2,FALSE)</f>
        <v>Amit</v>
      </c>
    </row>
    <row r="20" spans="1:18" x14ac:dyDescent="0.3">
      <c r="A20" s="338">
        <v>1002</v>
      </c>
      <c r="B20" s="339">
        <v>42795</v>
      </c>
      <c r="C20" s="340" t="s">
        <v>590</v>
      </c>
      <c r="D20" s="341" t="s">
        <v>1506</v>
      </c>
      <c r="E20" s="342" t="s">
        <v>395</v>
      </c>
      <c r="F20" s="341" t="s">
        <v>778</v>
      </c>
      <c r="G20" s="343" t="s">
        <v>764</v>
      </c>
      <c r="H20" s="341" t="s">
        <v>793</v>
      </c>
      <c r="I20" s="344" t="s">
        <v>1862</v>
      </c>
      <c r="J20" s="345">
        <v>50</v>
      </c>
      <c r="K20" s="346">
        <v>240</v>
      </c>
      <c r="L20" s="345">
        <v>12000</v>
      </c>
      <c r="M20" s="347">
        <v>0.08</v>
      </c>
      <c r="N20" s="33">
        <v>11040</v>
      </c>
      <c r="O20" s="343" t="s">
        <v>782</v>
      </c>
      <c r="P20" s="341" t="s">
        <v>787</v>
      </c>
      <c r="Q20" s="343" t="str">
        <f t="shared" ref="Q20:Q83" si="0">IF(O20="Low ","Road",IF(O20="Medium","Rail",IF(O20="High","Air",IF(O20="Critical","Air","Not Specified"))))</f>
        <v>Road</v>
      </c>
      <c r="R20" s="343" t="str">
        <f t="shared" ref="R20:R83" si="1">VLOOKUP(F20,$H$12:$I$16,2,FALSE)</f>
        <v>Amit</v>
      </c>
    </row>
    <row r="21" spans="1:18" x14ac:dyDescent="0.3">
      <c r="A21" s="338">
        <v>1003</v>
      </c>
      <c r="B21" s="339">
        <v>42796</v>
      </c>
      <c r="C21" s="340" t="s">
        <v>590</v>
      </c>
      <c r="D21" s="341" t="s">
        <v>1506</v>
      </c>
      <c r="E21" s="342" t="s">
        <v>405</v>
      </c>
      <c r="F21" s="341" t="s">
        <v>778</v>
      </c>
      <c r="G21" s="343" t="s">
        <v>764</v>
      </c>
      <c r="H21" s="341" t="s">
        <v>763</v>
      </c>
      <c r="I21" s="344" t="s">
        <v>1887</v>
      </c>
      <c r="J21" s="345">
        <v>10</v>
      </c>
      <c r="K21" s="346">
        <v>1200</v>
      </c>
      <c r="L21" s="345">
        <v>12000</v>
      </c>
      <c r="M21" s="347">
        <v>0.05</v>
      </c>
      <c r="N21" s="33">
        <v>11400</v>
      </c>
      <c r="O21" s="343" t="s">
        <v>775</v>
      </c>
      <c r="P21" s="341" t="s">
        <v>760</v>
      </c>
      <c r="Q21" s="343" t="str">
        <f t="shared" si="0"/>
        <v>Rail</v>
      </c>
      <c r="R21" s="343" t="str">
        <f t="shared" si="1"/>
        <v>Amit</v>
      </c>
    </row>
    <row r="22" spans="1:18" x14ac:dyDescent="0.3">
      <c r="A22" s="338">
        <v>1004</v>
      </c>
      <c r="B22" s="339">
        <v>42796</v>
      </c>
      <c r="C22" s="340" t="s">
        <v>590</v>
      </c>
      <c r="D22" s="341" t="s">
        <v>1484</v>
      </c>
      <c r="E22" s="342" t="s">
        <v>522</v>
      </c>
      <c r="F22" s="341" t="s">
        <v>812</v>
      </c>
      <c r="G22" s="343" t="s">
        <v>764</v>
      </c>
      <c r="H22" s="341" t="s">
        <v>772</v>
      </c>
      <c r="I22" s="344" t="s">
        <v>1826</v>
      </c>
      <c r="J22" s="345">
        <v>27</v>
      </c>
      <c r="K22" s="346">
        <v>660</v>
      </c>
      <c r="L22" s="345">
        <v>17820</v>
      </c>
      <c r="M22" s="347">
        <v>0.1</v>
      </c>
      <c r="N22" s="33">
        <v>16038</v>
      </c>
      <c r="O22" s="343" t="s">
        <v>788</v>
      </c>
      <c r="P22" s="341" t="s">
        <v>760</v>
      </c>
      <c r="Q22" s="343" t="str">
        <f t="shared" si="0"/>
        <v>Air</v>
      </c>
      <c r="R22" s="343" t="str">
        <f t="shared" si="1"/>
        <v>Amit</v>
      </c>
    </row>
    <row r="23" spans="1:18" x14ac:dyDescent="0.3">
      <c r="A23" s="338">
        <v>1005</v>
      </c>
      <c r="B23" s="339">
        <v>42796</v>
      </c>
      <c r="C23" s="340" t="s">
        <v>590</v>
      </c>
      <c r="D23" s="341" t="s">
        <v>1452</v>
      </c>
      <c r="E23" s="342" t="s">
        <v>395</v>
      </c>
      <c r="F23" s="341" t="s">
        <v>812</v>
      </c>
      <c r="G23" s="343" t="s">
        <v>785</v>
      </c>
      <c r="H23" s="341" t="s">
        <v>1125</v>
      </c>
      <c r="I23" s="344" t="s">
        <v>1886</v>
      </c>
      <c r="J23" s="345">
        <v>38</v>
      </c>
      <c r="K23" s="346">
        <v>12000</v>
      </c>
      <c r="L23" s="345">
        <v>456000</v>
      </c>
      <c r="M23" s="347">
        <v>0.04</v>
      </c>
      <c r="N23" s="33">
        <v>437760</v>
      </c>
      <c r="O23" s="343" t="s">
        <v>775</v>
      </c>
      <c r="P23" s="341" t="s">
        <v>827</v>
      </c>
      <c r="Q23" s="343" t="str">
        <f t="shared" si="0"/>
        <v>Rail</v>
      </c>
      <c r="R23" s="343" t="str">
        <f t="shared" si="1"/>
        <v>Amit</v>
      </c>
    </row>
    <row r="24" spans="1:18" x14ac:dyDescent="0.3">
      <c r="A24" s="338">
        <v>1006</v>
      </c>
      <c r="B24" s="339">
        <v>42797</v>
      </c>
      <c r="C24" s="340" t="s">
        <v>590</v>
      </c>
      <c r="D24" s="341" t="s">
        <v>1861</v>
      </c>
      <c r="E24" s="342" t="s">
        <v>405</v>
      </c>
      <c r="F24" s="341" t="s">
        <v>765</v>
      </c>
      <c r="G24" s="343" t="s">
        <v>785</v>
      </c>
      <c r="H24" s="341" t="s">
        <v>784</v>
      </c>
      <c r="I24" s="344" t="s">
        <v>1787</v>
      </c>
      <c r="J24" s="345">
        <v>14</v>
      </c>
      <c r="K24" s="346">
        <v>5760</v>
      </c>
      <c r="L24" s="345">
        <v>80640</v>
      </c>
      <c r="M24" s="347">
        <v>0.04</v>
      </c>
      <c r="N24" s="33">
        <v>77414.399999999994</v>
      </c>
      <c r="O24" s="343" t="s">
        <v>775</v>
      </c>
      <c r="P24" s="341" t="s">
        <v>767</v>
      </c>
      <c r="Q24" s="343" t="str">
        <f t="shared" si="0"/>
        <v>Rail</v>
      </c>
      <c r="R24" s="343" t="str">
        <f t="shared" si="1"/>
        <v>Sohail</v>
      </c>
    </row>
    <row r="25" spans="1:18" x14ac:dyDescent="0.3">
      <c r="A25" s="338">
        <v>1007</v>
      </c>
      <c r="B25" s="339">
        <v>42797</v>
      </c>
      <c r="C25" s="340" t="s">
        <v>590</v>
      </c>
      <c r="D25" s="341" t="s">
        <v>1885</v>
      </c>
      <c r="E25" s="342" t="s">
        <v>405</v>
      </c>
      <c r="F25" s="341" t="s">
        <v>778</v>
      </c>
      <c r="G25" s="343" t="s">
        <v>770</v>
      </c>
      <c r="H25" s="341" t="s">
        <v>769</v>
      </c>
      <c r="I25" s="344" t="s">
        <v>1884</v>
      </c>
      <c r="J25" s="345">
        <v>25</v>
      </c>
      <c r="K25" s="346">
        <v>13620</v>
      </c>
      <c r="L25" s="345">
        <v>340500</v>
      </c>
      <c r="M25" s="347">
        <v>0.02</v>
      </c>
      <c r="N25" s="33">
        <v>333690</v>
      </c>
      <c r="O25" s="343" t="s">
        <v>782</v>
      </c>
      <c r="P25" s="341" t="s">
        <v>760</v>
      </c>
      <c r="Q25" s="343" t="str">
        <f t="shared" si="0"/>
        <v>Road</v>
      </c>
      <c r="R25" s="343" t="str">
        <f t="shared" si="1"/>
        <v>Amit</v>
      </c>
    </row>
    <row r="26" spans="1:18" x14ac:dyDescent="0.3">
      <c r="A26" s="338">
        <v>1008</v>
      </c>
      <c r="B26" s="339">
        <v>42797</v>
      </c>
      <c r="C26" s="340" t="s">
        <v>590</v>
      </c>
      <c r="D26" s="341" t="s">
        <v>1350</v>
      </c>
      <c r="E26" s="342" t="s">
        <v>522</v>
      </c>
      <c r="F26" s="341" t="s">
        <v>790</v>
      </c>
      <c r="G26" s="343" t="s">
        <v>785</v>
      </c>
      <c r="H26" s="341" t="s">
        <v>815</v>
      </c>
      <c r="I26" s="344" t="s">
        <v>1642</v>
      </c>
      <c r="J26" s="345">
        <v>26</v>
      </c>
      <c r="K26" s="346">
        <v>5460</v>
      </c>
      <c r="L26" s="345">
        <v>141960</v>
      </c>
      <c r="M26" s="347">
        <v>0.03</v>
      </c>
      <c r="N26" s="33">
        <v>137701.20000000001</v>
      </c>
      <c r="O26" s="343" t="s">
        <v>782</v>
      </c>
      <c r="P26" s="341" t="s">
        <v>760</v>
      </c>
      <c r="Q26" s="343" t="str">
        <f t="shared" si="0"/>
        <v>Road</v>
      </c>
      <c r="R26" s="343" t="str">
        <f t="shared" si="1"/>
        <v>Sohail</v>
      </c>
    </row>
    <row r="27" spans="1:18" x14ac:dyDescent="0.3">
      <c r="A27" s="338">
        <v>1009</v>
      </c>
      <c r="B27" s="339">
        <v>42797</v>
      </c>
      <c r="C27" s="340" t="s">
        <v>590</v>
      </c>
      <c r="D27" s="341" t="s">
        <v>1480</v>
      </c>
      <c r="E27" s="342" t="s">
        <v>395</v>
      </c>
      <c r="F27" s="341" t="s">
        <v>765</v>
      </c>
      <c r="G27" s="343" t="s">
        <v>785</v>
      </c>
      <c r="H27" s="341" t="s">
        <v>815</v>
      </c>
      <c r="I27" s="344" t="s">
        <v>1192</v>
      </c>
      <c r="J27" s="345">
        <v>2</v>
      </c>
      <c r="K27" s="346">
        <v>116341</v>
      </c>
      <c r="L27" s="345">
        <v>232682</v>
      </c>
      <c r="M27" s="347">
        <v>0.09</v>
      </c>
      <c r="N27" s="33">
        <v>211740.62</v>
      </c>
      <c r="O27" s="343" t="s">
        <v>775</v>
      </c>
      <c r="P27" s="341" t="s">
        <v>774</v>
      </c>
      <c r="Q27" s="343" t="str">
        <f t="shared" si="0"/>
        <v>Rail</v>
      </c>
      <c r="R27" s="343" t="str">
        <f t="shared" si="1"/>
        <v>Sohail</v>
      </c>
    </row>
    <row r="28" spans="1:18" x14ac:dyDescent="0.3">
      <c r="A28" s="338">
        <v>1010</v>
      </c>
      <c r="B28" s="339">
        <v>42797</v>
      </c>
      <c r="C28" s="340" t="s">
        <v>590</v>
      </c>
      <c r="D28" s="341" t="s">
        <v>1350</v>
      </c>
      <c r="E28" s="342" t="s">
        <v>395</v>
      </c>
      <c r="F28" s="341" t="s">
        <v>790</v>
      </c>
      <c r="G28" s="343" t="s">
        <v>764</v>
      </c>
      <c r="H28" s="341" t="s">
        <v>811</v>
      </c>
      <c r="I28" s="344" t="s">
        <v>1170</v>
      </c>
      <c r="J28" s="345">
        <v>22</v>
      </c>
      <c r="K28" s="346">
        <v>9780</v>
      </c>
      <c r="L28" s="345">
        <v>215160</v>
      </c>
      <c r="M28" s="347">
        <v>7.0000000000000007E-2</v>
      </c>
      <c r="N28" s="33">
        <v>200098.8</v>
      </c>
      <c r="O28" s="343" t="s">
        <v>782</v>
      </c>
      <c r="P28" s="341" t="s">
        <v>760</v>
      </c>
      <c r="Q28" s="343" t="str">
        <f t="shared" si="0"/>
        <v>Road</v>
      </c>
      <c r="R28" s="343" t="str">
        <f t="shared" si="1"/>
        <v>Sohail</v>
      </c>
    </row>
    <row r="29" spans="1:18" x14ac:dyDescent="0.3">
      <c r="A29" s="338">
        <v>1011</v>
      </c>
      <c r="B29" s="339">
        <v>42797</v>
      </c>
      <c r="C29" s="340" t="s">
        <v>590</v>
      </c>
      <c r="D29" s="341" t="s">
        <v>1350</v>
      </c>
      <c r="E29" s="342" t="s">
        <v>395</v>
      </c>
      <c r="F29" s="341" t="s">
        <v>790</v>
      </c>
      <c r="G29" s="343" t="s">
        <v>764</v>
      </c>
      <c r="H29" s="341" t="s">
        <v>763</v>
      </c>
      <c r="I29" s="344" t="s">
        <v>970</v>
      </c>
      <c r="J29" s="345">
        <v>26</v>
      </c>
      <c r="K29" s="346">
        <v>180</v>
      </c>
      <c r="L29" s="345">
        <v>4680</v>
      </c>
      <c r="M29" s="347">
        <v>0.08</v>
      </c>
      <c r="N29" s="33">
        <v>4305.6000000000004</v>
      </c>
      <c r="O29" s="343" t="s">
        <v>782</v>
      </c>
      <c r="P29" s="341" t="s">
        <v>760</v>
      </c>
      <c r="Q29" s="343" t="str">
        <f t="shared" si="0"/>
        <v>Road</v>
      </c>
      <c r="R29" s="343" t="str">
        <f t="shared" si="1"/>
        <v>Sohail</v>
      </c>
    </row>
    <row r="30" spans="1:18" x14ac:dyDescent="0.3">
      <c r="A30" s="338">
        <v>1012</v>
      </c>
      <c r="B30" s="339">
        <v>42797</v>
      </c>
      <c r="C30" s="340" t="s">
        <v>590</v>
      </c>
      <c r="D30" s="341" t="s">
        <v>1201</v>
      </c>
      <c r="E30" s="342" t="s">
        <v>395</v>
      </c>
      <c r="F30" s="341" t="s">
        <v>778</v>
      </c>
      <c r="G30" s="343" t="s">
        <v>764</v>
      </c>
      <c r="H30" s="341" t="s">
        <v>811</v>
      </c>
      <c r="I30" s="344" t="s">
        <v>1883</v>
      </c>
      <c r="J30" s="345">
        <v>49</v>
      </c>
      <c r="K30" s="346">
        <v>960</v>
      </c>
      <c r="L30" s="345">
        <v>47040</v>
      </c>
      <c r="M30" s="347">
        <v>0.1</v>
      </c>
      <c r="N30" s="33">
        <v>42336</v>
      </c>
      <c r="O30" s="343" t="s">
        <v>788</v>
      </c>
      <c r="P30" s="341" t="s">
        <v>798</v>
      </c>
      <c r="Q30" s="343" t="str">
        <f t="shared" si="0"/>
        <v>Air</v>
      </c>
      <c r="R30" s="343" t="str">
        <f t="shared" si="1"/>
        <v>Amit</v>
      </c>
    </row>
    <row r="31" spans="1:18" x14ac:dyDescent="0.3">
      <c r="A31" s="338">
        <v>1013</v>
      </c>
      <c r="B31" s="339">
        <v>42797</v>
      </c>
      <c r="C31" s="340" t="s">
        <v>590</v>
      </c>
      <c r="D31" s="341" t="s">
        <v>1201</v>
      </c>
      <c r="E31" s="342" t="s">
        <v>395</v>
      </c>
      <c r="F31" s="341" t="s">
        <v>778</v>
      </c>
      <c r="G31" s="343" t="s">
        <v>764</v>
      </c>
      <c r="H31" s="341" t="s">
        <v>763</v>
      </c>
      <c r="I31" s="344" t="s">
        <v>1882</v>
      </c>
      <c r="J31" s="345">
        <v>6</v>
      </c>
      <c r="K31" s="346">
        <v>120</v>
      </c>
      <c r="L31" s="345">
        <v>720</v>
      </c>
      <c r="M31" s="347">
        <v>0.1</v>
      </c>
      <c r="N31" s="33">
        <v>648</v>
      </c>
      <c r="O31" s="343" t="s">
        <v>788</v>
      </c>
      <c r="P31" s="341" t="s">
        <v>827</v>
      </c>
      <c r="Q31" s="343" t="str">
        <f t="shared" si="0"/>
        <v>Air</v>
      </c>
      <c r="R31" s="343" t="str">
        <f t="shared" si="1"/>
        <v>Amit</v>
      </c>
    </row>
    <row r="32" spans="1:18" x14ac:dyDescent="0.3">
      <c r="A32" s="338">
        <v>1014</v>
      </c>
      <c r="B32" s="339">
        <v>42798</v>
      </c>
      <c r="C32" s="340" t="s">
        <v>590</v>
      </c>
      <c r="D32" s="341" t="s">
        <v>1880</v>
      </c>
      <c r="E32" s="342" t="s">
        <v>522</v>
      </c>
      <c r="F32" s="341" t="s">
        <v>778</v>
      </c>
      <c r="G32" s="343" t="s">
        <v>770</v>
      </c>
      <c r="H32" s="341" t="s">
        <v>781</v>
      </c>
      <c r="I32" s="344" t="s">
        <v>1881</v>
      </c>
      <c r="J32" s="345">
        <v>3</v>
      </c>
      <c r="K32" s="346">
        <v>3300</v>
      </c>
      <c r="L32" s="345">
        <v>9900</v>
      </c>
      <c r="M32" s="347">
        <v>0.02</v>
      </c>
      <c r="N32" s="33">
        <v>9702</v>
      </c>
      <c r="O32" s="343" t="s">
        <v>761</v>
      </c>
      <c r="P32" s="341" t="s">
        <v>767</v>
      </c>
      <c r="Q32" s="343" t="str">
        <f t="shared" si="0"/>
        <v>Not Specified</v>
      </c>
      <c r="R32" s="343" t="str">
        <f t="shared" si="1"/>
        <v>Amit</v>
      </c>
    </row>
    <row r="33" spans="1:18" x14ac:dyDescent="0.3">
      <c r="A33" s="338">
        <v>1015</v>
      </c>
      <c r="B33" s="339">
        <v>42798</v>
      </c>
      <c r="C33" s="340" t="s">
        <v>590</v>
      </c>
      <c r="D33" s="341" t="s">
        <v>1880</v>
      </c>
      <c r="E33" s="342" t="s">
        <v>522</v>
      </c>
      <c r="F33" s="341" t="s">
        <v>778</v>
      </c>
      <c r="G33" s="343" t="s">
        <v>764</v>
      </c>
      <c r="H33" s="341" t="s">
        <v>793</v>
      </c>
      <c r="I33" s="344" t="s">
        <v>895</v>
      </c>
      <c r="J33" s="345">
        <v>3</v>
      </c>
      <c r="K33" s="346">
        <v>2280</v>
      </c>
      <c r="L33" s="345">
        <v>6840</v>
      </c>
      <c r="M33" s="347">
        <v>0.06</v>
      </c>
      <c r="N33" s="33">
        <v>6429.6</v>
      </c>
      <c r="O33" s="343" t="s">
        <v>761</v>
      </c>
      <c r="P33" s="341" t="s">
        <v>760</v>
      </c>
      <c r="Q33" s="343" t="str">
        <f t="shared" si="0"/>
        <v>Not Specified</v>
      </c>
      <c r="R33" s="343" t="str">
        <f t="shared" si="1"/>
        <v>Amit</v>
      </c>
    </row>
    <row r="34" spans="1:18" x14ac:dyDescent="0.3">
      <c r="A34" s="338">
        <v>1016</v>
      </c>
      <c r="B34" s="339">
        <v>42798</v>
      </c>
      <c r="C34" s="340" t="s">
        <v>590</v>
      </c>
      <c r="D34" s="341" t="s">
        <v>1880</v>
      </c>
      <c r="E34" s="342" t="s">
        <v>522</v>
      </c>
      <c r="F34" s="341" t="s">
        <v>778</v>
      </c>
      <c r="G34" s="343" t="s">
        <v>764</v>
      </c>
      <c r="H34" s="341" t="s">
        <v>772</v>
      </c>
      <c r="I34" s="344" t="s">
        <v>999</v>
      </c>
      <c r="J34" s="345">
        <v>32</v>
      </c>
      <c r="K34" s="346">
        <v>3360</v>
      </c>
      <c r="L34" s="345">
        <v>107520</v>
      </c>
      <c r="M34" s="347">
        <v>0.1</v>
      </c>
      <c r="N34" s="33">
        <v>96768</v>
      </c>
      <c r="O34" s="343" t="s">
        <v>761</v>
      </c>
      <c r="P34" s="341" t="s">
        <v>798</v>
      </c>
      <c r="Q34" s="343" t="str">
        <f t="shared" si="0"/>
        <v>Not Specified</v>
      </c>
      <c r="R34" s="343" t="str">
        <f t="shared" si="1"/>
        <v>Amit</v>
      </c>
    </row>
    <row r="35" spans="1:18" x14ac:dyDescent="0.3">
      <c r="A35" s="338">
        <v>1017</v>
      </c>
      <c r="B35" s="339">
        <v>42798</v>
      </c>
      <c r="C35" s="340" t="s">
        <v>590</v>
      </c>
      <c r="D35" s="341" t="s">
        <v>1879</v>
      </c>
      <c r="E35" s="342" t="s">
        <v>522</v>
      </c>
      <c r="F35" s="341" t="s">
        <v>765</v>
      </c>
      <c r="G35" s="343" t="s">
        <v>770</v>
      </c>
      <c r="H35" s="341" t="s">
        <v>781</v>
      </c>
      <c r="I35" s="344" t="s">
        <v>1050</v>
      </c>
      <c r="J35" s="345">
        <v>15</v>
      </c>
      <c r="K35" s="346">
        <v>3000</v>
      </c>
      <c r="L35" s="345">
        <v>45000</v>
      </c>
      <c r="M35" s="347">
        <v>0.02</v>
      </c>
      <c r="N35" s="33">
        <v>44100</v>
      </c>
      <c r="O35" s="343" t="s">
        <v>782</v>
      </c>
      <c r="P35" s="341" t="s">
        <v>760</v>
      </c>
      <c r="Q35" s="343" t="str">
        <f t="shared" si="0"/>
        <v>Road</v>
      </c>
      <c r="R35" s="343" t="str">
        <f t="shared" si="1"/>
        <v>Sohail</v>
      </c>
    </row>
    <row r="36" spans="1:18" x14ac:dyDescent="0.3">
      <c r="A36" s="338">
        <v>1018</v>
      </c>
      <c r="B36" s="339">
        <v>42798</v>
      </c>
      <c r="C36" s="340" t="s">
        <v>590</v>
      </c>
      <c r="D36" s="341" t="s">
        <v>1656</v>
      </c>
      <c r="E36" s="342" t="s">
        <v>522</v>
      </c>
      <c r="F36" s="341" t="s">
        <v>790</v>
      </c>
      <c r="G36" s="343" t="s">
        <v>770</v>
      </c>
      <c r="H36" s="341" t="s">
        <v>781</v>
      </c>
      <c r="I36" s="344" t="s">
        <v>1878</v>
      </c>
      <c r="J36" s="345">
        <v>38</v>
      </c>
      <c r="K36" s="346">
        <v>5340</v>
      </c>
      <c r="L36" s="345">
        <v>202920</v>
      </c>
      <c r="M36" s="347">
        <v>0</v>
      </c>
      <c r="N36" s="33">
        <v>202920</v>
      </c>
      <c r="O36" s="343" t="s">
        <v>788</v>
      </c>
      <c r="P36" s="341" t="s">
        <v>841</v>
      </c>
      <c r="Q36" s="343" t="str">
        <f t="shared" si="0"/>
        <v>Air</v>
      </c>
      <c r="R36" s="343" t="str">
        <f t="shared" si="1"/>
        <v>Sohail</v>
      </c>
    </row>
    <row r="37" spans="1:18" x14ac:dyDescent="0.3">
      <c r="A37" s="338">
        <v>1019</v>
      </c>
      <c r="B37" s="339">
        <v>42798</v>
      </c>
      <c r="C37" s="340" t="s">
        <v>590</v>
      </c>
      <c r="D37" s="341" t="s">
        <v>1656</v>
      </c>
      <c r="E37" s="342" t="s">
        <v>522</v>
      </c>
      <c r="F37" s="341" t="s">
        <v>790</v>
      </c>
      <c r="G37" s="343" t="s">
        <v>785</v>
      </c>
      <c r="H37" s="341" t="s">
        <v>815</v>
      </c>
      <c r="I37" s="344" t="s">
        <v>1230</v>
      </c>
      <c r="J37" s="345">
        <v>5</v>
      </c>
      <c r="K37" s="346">
        <v>5460</v>
      </c>
      <c r="L37" s="345">
        <v>27300</v>
      </c>
      <c r="M37" s="347">
        <v>0.02</v>
      </c>
      <c r="N37" s="33">
        <v>26754</v>
      </c>
      <c r="O37" s="343" t="s">
        <v>788</v>
      </c>
      <c r="P37" s="341" t="s">
        <v>774</v>
      </c>
      <c r="Q37" s="343" t="str">
        <f t="shared" si="0"/>
        <v>Air</v>
      </c>
      <c r="R37" s="343" t="str">
        <f t="shared" si="1"/>
        <v>Sohail</v>
      </c>
    </row>
    <row r="38" spans="1:18" x14ac:dyDescent="0.3">
      <c r="A38" s="338">
        <v>1020</v>
      </c>
      <c r="B38" s="339">
        <v>42798</v>
      </c>
      <c r="C38" s="340" t="s">
        <v>590</v>
      </c>
      <c r="D38" s="341" t="s">
        <v>1877</v>
      </c>
      <c r="E38" s="342" t="s">
        <v>522</v>
      </c>
      <c r="F38" s="341" t="s">
        <v>790</v>
      </c>
      <c r="G38" s="343" t="s">
        <v>764</v>
      </c>
      <c r="H38" s="341" t="s">
        <v>772</v>
      </c>
      <c r="I38" s="344" t="s">
        <v>1534</v>
      </c>
      <c r="J38" s="345">
        <v>47</v>
      </c>
      <c r="K38" s="346">
        <v>16800</v>
      </c>
      <c r="L38" s="345">
        <v>789600</v>
      </c>
      <c r="M38" s="347">
        <v>0.08</v>
      </c>
      <c r="N38" s="33">
        <v>726432</v>
      </c>
      <c r="O38" s="343" t="s">
        <v>782</v>
      </c>
      <c r="P38" s="341" t="s">
        <v>760</v>
      </c>
      <c r="Q38" s="343" t="str">
        <f t="shared" si="0"/>
        <v>Road</v>
      </c>
      <c r="R38" s="343" t="str">
        <f t="shared" si="1"/>
        <v>Sohail</v>
      </c>
    </row>
    <row r="39" spans="1:18" x14ac:dyDescent="0.3">
      <c r="A39" s="338">
        <v>1021</v>
      </c>
      <c r="B39" s="339">
        <v>42798</v>
      </c>
      <c r="C39" s="340" t="s">
        <v>590</v>
      </c>
      <c r="D39" s="341" t="s">
        <v>1875</v>
      </c>
      <c r="E39" s="342" t="s">
        <v>395</v>
      </c>
      <c r="F39" s="341" t="s">
        <v>812</v>
      </c>
      <c r="G39" s="343" t="s">
        <v>764</v>
      </c>
      <c r="H39" s="341" t="s">
        <v>763</v>
      </c>
      <c r="I39" s="344" t="s">
        <v>1876</v>
      </c>
      <c r="J39" s="345">
        <v>48</v>
      </c>
      <c r="K39" s="346">
        <v>600</v>
      </c>
      <c r="L39" s="345">
        <v>28800</v>
      </c>
      <c r="M39" s="347">
        <v>0.09</v>
      </c>
      <c r="N39" s="33">
        <v>26208</v>
      </c>
      <c r="O39" s="343" t="s">
        <v>788</v>
      </c>
      <c r="P39" s="341" t="s">
        <v>760</v>
      </c>
      <c r="Q39" s="343" t="str">
        <f t="shared" si="0"/>
        <v>Air</v>
      </c>
      <c r="R39" s="343" t="str">
        <f t="shared" si="1"/>
        <v>Amit</v>
      </c>
    </row>
    <row r="40" spans="1:18" x14ac:dyDescent="0.3">
      <c r="A40" s="338">
        <v>1022</v>
      </c>
      <c r="B40" s="339">
        <v>42798</v>
      </c>
      <c r="C40" s="340" t="s">
        <v>590</v>
      </c>
      <c r="D40" s="341" t="s">
        <v>1875</v>
      </c>
      <c r="E40" s="342" t="s">
        <v>395</v>
      </c>
      <c r="F40" s="341" t="s">
        <v>812</v>
      </c>
      <c r="G40" s="343" t="s">
        <v>764</v>
      </c>
      <c r="H40" s="341" t="s">
        <v>763</v>
      </c>
      <c r="I40" s="344" t="s">
        <v>1389</v>
      </c>
      <c r="J40" s="345">
        <v>18</v>
      </c>
      <c r="K40" s="346">
        <v>180</v>
      </c>
      <c r="L40" s="345">
        <v>3240</v>
      </c>
      <c r="M40" s="347">
        <v>0.01</v>
      </c>
      <c r="N40" s="33">
        <v>3207.6</v>
      </c>
      <c r="O40" s="343" t="s">
        <v>788</v>
      </c>
      <c r="P40" s="341" t="s">
        <v>760</v>
      </c>
      <c r="Q40" s="343" t="str">
        <f t="shared" si="0"/>
        <v>Air</v>
      </c>
      <c r="R40" s="343" t="str">
        <f t="shared" si="1"/>
        <v>Amit</v>
      </c>
    </row>
    <row r="41" spans="1:18" x14ac:dyDescent="0.3">
      <c r="A41" s="338">
        <v>1023</v>
      </c>
      <c r="B41" s="339">
        <v>42799</v>
      </c>
      <c r="C41" s="340" t="s">
        <v>590</v>
      </c>
      <c r="D41" s="341" t="s">
        <v>1415</v>
      </c>
      <c r="E41" s="342" t="s">
        <v>395</v>
      </c>
      <c r="F41" s="341" t="s">
        <v>778</v>
      </c>
      <c r="G41" s="343" t="s">
        <v>785</v>
      </c>
      <c r="H41" s="341" t="s">
        <v>824</v>
      </c>
      <c r="I41" s="344" t="s">
        <v>1874</v>
      </c>
      <c r="J41" s="345">
        <v>13</v>
      </c>
      <c r="K41" s="346">
        <v>10800</v>
      </c>
      <c r="L41" s="345">
        <v>140400</v>
      </c>
      <c r="M41" s="347">
        <v>0.08</v>
      </c>
      <c r="N41" s="33">
        <v>129168</v>
      </c>
      <c r="O41" s="343" t="s">
        <v>782</v>
      </c>
      <c r="P41" s="341" t="s">
        <v>798</v>
      </c>
      <c r="Q41" s="343" t="str">
        <f t="shared" si="0"/>
        <v>Road</v>
      </c>
      <c r="R41" s="343" t="str">
        <f t="shared" si="1"/>
        <v>Amit</v>
      </c>
    </row>
    <row r="42" spans="1:18" x14ac:dyDescent="0.3">
      <c r="A42" s="338">
        <v>1024</v>
      </c>
      <c r="B42" s="339">
        <v>42799</v>
      </c>
      <c r="C42" s="340" t="s">
        <v>590</v>
      </c>
      <c r="D42" s="341" t="s">
        <v>1873</v>
      </c>
      <c r="E42" s="342" t="s">
        <v>398</v>
      </c>
      <c r="F42" s="341" t="s">
        <v>765</v>
      </c>
      <c r="G42" s="343" t="s">
        <v>764</v>
      </c>
      <c r="H42" s="341" t="s">
        <v>793</v>
      </c>
      <c r="I42" s="344" t="s">
        <v>1064</v>
      </c>
      <c r="J42" s="345">
        <v>33</v>
      </c>
      <c r="K42" s="346">
        <v>300</v>
      </c>
      <c r="L42" s="345">
        <v>9900</v>
      </c>
      <c r="M42" s="347">
        <v>0.06</v>
      </c>
      <c r="N42" s="33">
        <v>9306</v>
      </c>
      <c r="O42" s="343" t="s">
        <v>834</v>
      </c>
      <c r="P42" s="341" t="s">
        <v>760</v>
      </c>
      <c r="Q42" s="343" t="str">
        <f t="shared" si="0"/>
        <v>Air</v>
      </c>
      <c r="R42" s="343" t="str">
        <f t="shared" si="1"/>
        <v>Sohail</v>
      </c>
    </row>
    <row r="43" spans="1:18" x14ac:dyDescent="0.3">
      <c r="A43" s="338">
        <v>1025</v>
      </c>
      <c r="B43" s="339">
        <v>42799</v>
      </c>
      <c r="C43" s="340" t="s">
        <v>590</v>
      </c>
      <c r="D43" s="341" t="s">
        <v>1872</v>
      </c>
      <c r="E43" s="342" t="s">
        <v>398</v>
      </c>
      <c r="F43" s="341" t="s">
        <v>765</v>
      </c>
      <c r="G43" s="343" t="s">
        <v>770</v>
      </c>
      <c r="H43" s="341" t="s">
        <v>781</v>
      </c>
      <c r="I43" s="344" t="s">
        <v>1372</v>
      </c>
      <c r="J43" s="345">
        <v>10</v>
      </c>
      <c r="K43" s="346">
        <v>780</v>
      </c>
      <c r="L43" s="345">
        <v>7800</v>
      </c>
      <c r="M43" s="347">
        <v>0.1</v>
      </c>
      <c r="N43" s="33">
        <v>7020</v>
      </c>
      <c r="O43" s="343" t="s">
        <v>834</v>
      </c>
      <c r="P43" s="341" t="s">
        <v>767</v>
      </c>
      <c r="Q43" s="343" t="str">
        <f t="shared" si="0"/>
        <v>Air</v>
      </c>
      <c r="R43" s="343" t="str">
        <f t="shared" si="1"/>
        <v>Sohail</v>
      </c>
    </row>
    <row r="44" spans="1:18" x14ac:dyDescent="0.3">
      <c r="A44" s="338">
        <v>1026</v>
      </c>
      <c r="B44" s="339">
        <v>42799</v>
      </c>
      <c r="C44" s="340" t="s">
        <v>590</v>
      </c>
      <c r="D44" s="341" t="s">
        <v>1395</v>
      </c>
      <c r="E44" s="342" t="s">
        <v>398</v>
      </c>
      <c r="F44" s="341" t="s">
        <v>778</v>
      </c>
      <c r="G44" s="343" t="s">
        <v>785</v>
      </c>
      <c r="H44" s="341" t="s">
        <v>815</v>
      </c>
      <c r="I44" s="344" t="s">
        <v>1438</v>
      </c>
      <c r="J44" s="345">
        <v>50</v>
      </c>
      <c r="K44" s="346">
        <v>7200</v>
      </c>
      <c r="L44" s="345">
        <v>360000</v>
      </c>
      <c r="M44" s="347">
        <v>0.08</v>
      </c>
      <c r="N44" s="33">
        <v>331200</v>
      </c>
      <c r="O44" s="343" t="s">
        <v>834</v>
      </c>
      <c r="P44" s="341" t="s">
        <v>798</v>
      </c>
      <c r="Q44" s="343" t="str">
        <f t="shared" si="0"/>
        <v>Air</v>
      </c>
      <c r="R44" s="343" t="str">
        <f t="shared" si="1"/>
        <v>Amit</v>
      </c>
    </row>
    <row r="45" spans="1:18" x14ac:dyDescent="0.3">
      <c r="A45" s="338">
        <v>1027</v>
      </c>
      <c r="B45" s="339">
        <v>42799</v>
      </c>
      <c r="C45" s="340" t="s">
        <v>590</v>
      </c>
      <c r="D45" s="341" t="s">
        <v>1395</v>
      </c>
      <c r="E45" s="342" t="s">
        <v>398</v>
      </c>
      <c r="F45" s="341" t="s">
        <v>778</v>
      </c>
      <c r="G45" s="343" t="s">
        <v>764</v>
      </c>
      <c r="H45" s="341" t="s">
        <v>805</v>
      </c>
      <c r="I45" s="344" t="s">
        <v>1871</v>
      </c>
      <c r="J45" s="345">
        <v>19</v>
      </c>
      <c r="K45" s="346">
        <v>660</v>
      </c>
      <c r="L45" s="345">
        <v>12540</v>
      </c>
      <c r="M45" s="347">
        <v>0.08</v>
      </c>
      <c r="N45" s="33">
        <v>11536.8</v>
      </c>
      <c r="O45" s="343" t="s">
        <v>834</v>
      </c>
      <c r="P45" s="341" t="s">
        <v>798</v>
      </c>
      <c r="Q45" s="343" t="str">
        <f t="shared" si="0"/>
        <v>Air</v>
      </c>
      <c r="R45" s="343" t="str">
        <f t="shared" si="1"/>
        <v>Amit</v>
      </c>
    </row>
    <row r="46" spans="1:18" x14ac:dyDescent="0.3">
      <c r="A46" s="338">
        <v>1028</v>
      </c>
      <c r="B46" s="339">
        <v>42799</v>
      </c>
      <c r="C46" s="340" t="s">
        <v>590</v>
      </c>
      <c r="D46" s="341" t="s">
        <v>1869</v>
      </c>
      <c r="E46" s="342" t="s">
        <v>405</v>
      </c>
      <c r="F46" s="341" t="s">
        <v>790</v>
      </c>
      <c r="G46" s="343" t="s">
        <v>764</v>
      </c>
      <c r="H46" s="341" t="s">
        <v>793</v>
      </c>
      <c r="I46" s="344" t="s">
        <v>1870</v>
      </c>
      <c r="J46" s="345">
        <v>32</v>
      </c>
      <c r="K46" s="346">
        <v>3360</v>
      </c>
      <c r="L46" s="345">
        <v>107520</v>
      </c>
      <c r="M46" s="347">
        <v>0.08</v>
      </c>
      <c r="N46" s="33">
        <v>98918.399999999994</v>
      </c>
      <c r="O46" s="343" t="s">
        <v>834</v>
      </c>
      <c r="P46" s="341" t="s">
        <v>787</v>
      </c>
      <c r="Q46" s="343" t="str">
        <f t="shared" si="0"/>
        <v>Air</v>
      </c>
      <c r="R46" s="343" t="str">
        <f t="shared" si="1"/>
        <v>Sohail</v>
      </c>
    </row>
    <row r="47" spans="1:18" x14ac:dyDescent="0.3">
      <c r="A47" s="338">
        <v>1029</v>
      </c>
      <c r="B47" s="339">
        <v>42799</v>
      </c>
      <c r="C47" s="340" t="s">
        <v>590</v>
      </c>
      <c r="D47" s="341" t="s">
        <v>1103</v>
      </c>
      <c r="E47" s="342" t="s">
        <v>405</v>
      </c>
      <c r="F47" s="341" t="s">
        <v>778</v>
      </c>
      <c r="G47" s="343" t="s">
        <v>764</v>
      </c>
      <c r="H47" s="341" t="s">
        <v>772</v>
      </c>
      <c r="I47" s="344" t="s">
        <v>1198</v>
      </c>
      <c r="J47" s="345">
        <v>28</v>
      </c>
      <c r="K47" s="346">
        <v>4860</v>
      </c>
      <c r="L47" s="345">
        <v>136080</v>
      </c>
      <c r="M47" s="347">
        <v>0.09</v>
      </c>
      <c r="N47" s="33">
        <v>123832.8</v>
      </c>
      <c r="O47" s="343" t="s">
        <v>775</v>
      </c>
      <c r="P47" s="341" t="s">
        <v>760</v>
      </c>
      <c r="Q47" s="343" t="str">
        <f t="shared" si="0"/>
        <v>Rail</v>
      </c>
      <c r="R47" s="343" t="str">
        <f t="shared" si="1"/>
        <v>Amit</v>
      </c>
    </row>
    <row r="48" spans="1:18" x14ac:dyDescent="0.3">
      <c r="A48" s="338">
        <v>1030</v>
      </c>
      <c r="B48" s="339">
        <v>42799</v>
      </c>
      <c r="C48" s="340" t="s">
        <v>590</v>
      </c>
      <c r="D48" s="341" t="s">
        <v>1869</v>
      </c>
      <c r="E48" s="342" t="s">
        <v>405</v>
      </c>
      <c r="F48" s="341" t="s">
        <v>790</v>
      </c>
      <c r="G48" s="343" t="s">
        <v>764</v>
      </c>
      <c r="H48" s="341" t="s">
        <v>793</v>
      </c>
      <c r="I48" s="344" t="s">
        <v>1868</v>
      </c>
      <c r="J48" s="345">
        <v>40</v>
      </c>
      <c r="K48" s="346">
        <v>720</v>
      </c>
      <c r="L48" s="345">
        <v>28800</v>
      </c>
      <c r="M48" s="347">
        <v>0.02</v>
      </c>
      <c r="N48" s="33">
        <v>28224</v>
      </c>
      <c r="O48" s="343" t="s">
        <v>834</v>
      </c>
      <c r="P48" s="341" t="s">
        <v>798</v>
      </c>
      <c r="Q48" s="343" t="str">
        <f t="shared" si="0"/>
        <v>Air</v>
      </c>
      <c r="R48" s="343" t="str">
        <f t="shared" si="1"/>
        <v>Sohail</v>
      </c>
    </row>
    <row r="49" spans="1:18" x14ac:dyDescent="0.3">
      <c r="A49" s="338">
        <v>1031</v>
      </c>
      <c r="B49" s="339">
        <v>42799</v>
      </c>
      <c r="C49" s="340" t="s">
        <v>590</v>
      </c>
      <c r="D49" s="341" t="s">
        <v>1103</v>
      </c>
      <c r="E49" s="342" t="s">
        <v>405</v>
      </c>
      <c r="F49" s="341" t="s">
        <v>778</v>
      </c>
      <c r="G49" s="343" t="s">
        <v>764</v>
      </c>
      <c r="H49" s="341" t="s">
        <v>800</v>
      </c>
      <c r="I49" s="344" t="s">
        <v>1508</v>
      </c>
      <c r="J49" s="345">
        <v>28</v>
      </c>
      <c r="K49" s="346">
        <v>360</v>
      </c>
      <c r="L49" s="345">
        <v>10080</v>
      </c>
      <c r="M49" s="347">
        <v>0.05</v>
      </c>
      <c r="N49" s="33">
        <v>9576</v>
      </c>
      <c r="O49" s="343" t="s">
        <v>775</v>
      </c>
      <c r="P49" s="341" t="s">
        <v>767</v>
      </c>
      <c r="Q49" s="343" t="str">
        <f t="shared" si="0"/>
        <v>Rail</v>
      </c>
      <c r="R49" s="343" t="str">
        <f t="shared" si="1"/>
        <v>Amit</v>
      </c>
    </row>
    <row r="50" spans="1:18" x14ac:dyDescent="0.3">
      <c r="A50" s="338">
        <v>1032</v>
      </c>
      <c r="B50" s="339">
        <v>42799</v>
      </c>
      <c r="C50" s="340" t="s">
        <v>590</v>
      </c>
      <c r="D50" s="341" t="s">
        <v>1103</v>
      </c>
      <c r="E50" s="342" t="s">
        <v>405</v>
      </c>
      <c r="F50" s="341" t="s">
        <v>778</v>
      </c>
      <c r="G50" s="343" t="s">
        <v>785</v>
      </c>
      <c r="H50" s="341" t="s">
        <v>784</v>
      </c>
      <c r="I50" s="344" t="s">
        <v>1462</v>
      </c>
      <c r="J50" s="345">
        <v>10</v>
      </c>
      <c r="K50" s="346">
        <v>9360</v>
      </c>
      <c r="L50" s="345">
        <v>93600</v>
      </c>
      <c r="M50" s="347">
        <v>7.0000000000000007E-2</v>
      </c>
      <c r="N50" s="33">
        <v>87048</v>
      </c>
      <c r="O50" s="343" t="s">
        <v>775</v>
      </c>
      <c r="P50" s="341" t="s">
        <v>760</v>
      </c>
      <c r="Q50" s="343" t="str">
        <f t="shared" si="0"/>
        <v>Rail</v>
      </c>
      <c r="R50" s="343" t="str">
        <f t="shared" si="1"/>
        <v>Amit</v>
      </c>
    </row>
    <row r="51" spans="1:18" x14ac:dyDescent="0.3">
      <c r="A51" s="338">
        <v>1033</v>
      </c>
      <c r="B51" s="339">
        <v>42799</v>
      </c>
      <c r="C51" s="340" t="s">
        <v>590</v>
      </c>
      <c r="D51" s="341" t="s">
        <v>1103</v>
      </c>
      <c r="E51" s="342" t="s">
        <v>405</v>
      </c>
      <c r="F51" s="341" t="s">
        <v>778</v>
      </c>
      <c r="G51" s="343" t="s">
        <v>764</v>
      </c>
      <c r="H51" s="341" t="s">
        <v>772</v>
      </c>
      <c r="I51" s="344" t="s">
        <v>1580</v>
      </c>
      <c r="J51" s="345">
        <v>33</v>
      </c>
      <c r="K51" s="346">
        <v>1080</v>
      </c>
      <c r="L51" s="345">
        <v>35640</v>
      </c>
      <c r="M51" s="347">
        <v>0.1</v>
      </c>
      <c r="N51" s="33">
        <v>32076</v>
      </c>
      <c r="O51" s="343" t="s">
        <v>775</v>
      </c>
      <c r="P51" s="341" t="s">
        <v>760</v>
      </c>
      <c r="Q51" s="343" t="str">
        <f t="shared" si="0"/>
        <v>Rail</v>
      </c>
      <c r="R51" s="343" t="str">
        <f t="shared" si="1"/>
        <v>Amit</v>
      </c>
    </row>
    <row r="52" spans="1:18" x14ac:dyDescent="0.3">
      <c r="A52" s="338">
        <v>1034</v>
      </c>
      <c r="B52" s="339">
        <v>42799</v>
      </c>
      <c r="C52" s="340" t="s">
        <v>590</v>
      </c>
      <c r="D52" s="341" t="s">
        <v>1867</v>
      </c>
      <c r="E52" s="342" t="s">
        <v>405</v>
      </c>
      <c r="F52" s="341" t="s">
        <v>778</v>
      </c>
      <c r="G52" s="343" t="s">
        <v>764</v>
      </c>
      <c r="H52" s="341" t="s">
        <v>800</v>
      </c>
      <c r="I52" s="344" t="s">
        <v>830</v>
      </c>
      <c r="J52" s="345">
        <v>4</v>
      </c>
      <c r="K52" s="346">
        <v>540</v>
      </c>
      <c r="L52" s="345">
        <v>2160</v>
      </c>
      <c r="M52" s="347">
        <v>0.05</v>
      </c>
      <c r="N52" s="33">
        <v>2052</v>
      </c>
      <c r="O52" s="343" t="s">
        <v>782</v>
      </c>
      <c r="P52" s="341" t="s">
        <v>798</v>
      </c>
      <c r="Q52" s="343" t="str">
        <f t="shared" si="0"/>
        <v>Road</v>
      </c>
      <c r="R52" s="343" t="str">
        <f t="shared" si="1"/>
        <v>Amit</v>
      </c>
    </row>
    <row r="53" spans="1:18" x14ac:dyDescent="0.3">
      <c r="A53" s="338">
        <v>1035</v>
      </c>
      <c r="B53" s="339">
        <v>42799</v>
      </c>
      <c r="C53" s="340" t="s">
        <v>590</v>
      </c>
      <c r="D53" s="341" t="s">
        <v>1867</v>
      </c>
      <c r="E53" s="342" t="s">
        <v>405</v>
      </c>
      <c r="F53" s="341" t="s">
        <v>778</v>
      </c>
      <c r="G53" s="343" t="s">
        <v>764</v>
      </c>
      <c r="H53" s="341" t="s">
        <v>921</v>
      </c>
      <c r="I53" s="344" t="s">
        <v>988</v>
      </c>
      <c r="J53" s="345">
        <v>17</v>
      </c>
      <c r="K53" s="346">
        <v>300</v>
      </c>
      <c r="L53" s="345">
        <v>5100</v>
      </c>
      <c r="M53" s="347">
        <v>0.01</v>
      </c>
      <c r="N53" s="33">
        <v>5049</v>
      </c>
      <c r="O53" s="343" t="s">
        <v>782</v>
      </c>
      <c r="P53" s="341" t="s">
        <v>767</v>
      </c>
      <c r="Q53" s="343" t="str">
        <f t="shared" si="0"/>
        <v>Road</v>
      </c>
      <c r="R53" s="343" t="str">
        <f t="shared" si="1"/>
        <v>Amit</v>
      </c>
    </row>
    <row r="54" spans="1:18" x14ac:dyDescent="0.3">
      <c r="A54" s="338">
        <v>1036</v>
      </c>
      <c r="B54" s="339">
        <v>42799</v>
      </c>
      <c r="C54" s="340" t="s">
        <v>590</v>
      </c>
      <c r="D54" s="341" t="s">
        <v>1867</v>
      </c>
      <c r="E54" s="342" t="s">
        <v>405</v>
      </c>
      <c r="F54" s="341" t="s">
        <v>778</v>
      </c>
      <c r="G54" s="343" t="s">
        <v>764</v>
      </c>
      <c r="H54" s="341" t="s">
        <v>763</v>
      </c>
      <c r="I54" s="344" t="s">
        <v>789</v>
      </c>
      <c r="J54" s="345">
        <v>7</v>
      </c>
      <c r="K54" s="346">
        <v>720</v>
      </c>
      <c r="L54" s="345">
        <v>5040</v>
      </c>
      <c r="M54" s="347">
        <v>7.0000000000000007E-2</v>
      </c>
      <c r="N54" s="33">
        <v>4687.2</v>
      </c>
      <c r="O54" s="343" t="s">
        <v>782</v>
      </c>
      <c r="P54" s="341" t="s">
        <v>787</v>
      </c>
      <c r="Q54" s="343" t="str">
        <f t="shared" si="0"/>
        <v>Road</v>
      </c>
      <c r="R54" s="343" t="str">
        <f t="shared" si="1"/>
        <v>Amit</v>
      </c>
    </row>
    <row r="55" spans="1:18" x14ac:dyDescent="0.3">
      <c r="A55" s="338">
        <v>1037</v>
      </c>
      <c r="B55" s="339">
        <v>42800</v>
      </c>
      <c r="C55" s="340" t="s">
        <v>590</v>
      </c>
      <c r="D55" s="341" t="s">
        <v>987</v>
      </c>
      <c r="E55" s="342" t="s">
        <v>522</v>
      </c>
      <c r="F55" s="341" t="s">
        <v>790</v>
      </c>
      <c r="G55" s="343" t="s">
        <v>764</v>
      </c>
      <c r="H55" s="341" t="s">
        <v>793</v>
      </c>
      <c r="I55" s="344" t="s">
        <v>991</v>
      </c>
      <c r="J55" s="345">
        <v>46</v>
      </c>
      <c r="K55" s="346">
        <v>1860</v>
      </c>
      <c r="L55" s="345">
        <v>85560</v>
      </c>
      <c r="M55" s="347">
        <v>0.02</v>
      </c>
      <c r="N55" s="33">
        <v>83848.800000000003</v>
      </c>
      <c r="O55" s="343" t="s">
        <v>782</v>
      </c>
      <c r="P55" s="341" t="s">
        <v>760</v>
      </c>
      <c r="Q55" s="343" t="str">
        <f t="shared" si="0"/>
        <v>Road</v>
      </c>
      <c r="R55" s="343" t="str">
        <f t="shared" si="1"/>
        <v>Sohail</v>
      </c>
    </row>
    <row r="56" spans="1:18" x14ac:dyDescent="0.3">
      <c r="A56" s="338">
        <v>1038</v>
      </c>
      <c r="B56" s="339">
        <v>42800</v>
      </c>
      <c r="C56" s="340" t="s">
        <v>590</v>
      </c>
      <c r="D56" s="341" t="s">
        <v>987</v>
      </c>
      <c r="E56" s="342" t="s">
        <v>522</v>
      </c>
      <c r="F56" s="341" t="s">
        <v>790</v>
      </c>
      <c r="G56" s="343" t="s">
        <v>770</v>
      </c>
      <c r="H56" s="341" t="s">
        <v>777</v>
      </c>
      <c r="I56" s="344" t="s">
        <v>1866</v>
      </c>
      <c r="J56" s="345">
        <v>42</v>
      </c>
      <c r="K56" s="346">
        <v>20940</v>
      </c>
      <c r="L56" s="345">
        <v>879480</v>
      </c>
      <c r="M56" s="347">
        <v>7.0000000000000007E-2</v>
      </c>
      <c r="N56" s="33">
        <v>817916.4</v>
      </c>
      <c r="O56" s="343" t="s">
        <v>782</v>
      </c>
      <c r="P56" s="341" t="s">
        <v>787</v>
      </c>
      <c r="Q56" s="343" t="str">
        <f t="shared" si="0"/>
        <v>Road</v>
      </c>
      <c r="R56" s="343" t="str">
        <f t="shared" si="1"/>
        <v>Sohail</v>
      </c>
    </row>
    <row r="57" spans="1:18" x14ac:dyDescent="0.3">
      <c r="A57" s="338">
        <v>1039</v>
      </c>
      <c r="B57" s="339">
        <v>42800</v>
      </c>
      <c r="C57" s="340" t="s">
        <v>590</v>
      </c>
      <c r="D57" s="341" t="s">
        <v>896</v>
      </c>
      <c r="E57" s="342" t="s">
        <v>405</v>
      </c>
      <c r="F57" s="341" t="s">
        <v>790</v>
      </c>
      <c r="G57" s="343" t="s">
        <v>764</v>
      </c>
      <c r="H57" s="341" t="s">
        <v>818</v>
      </c>
      <c r="I57" s="344" t="s">
        <v>1361</v>
      </c>
      <c r="J57" s="345">
        <v>10</v>
      </c>
      <c r="K57" s="346">
        <v>480</v>
      </c>
      <c r="L57" s="345">
        <v>4800</v>
      </c>
      <c r="M57" s="347">
        <v>0.05</v>
      </c>
      <c r="N57" s="33">
        <v>4560</v>
      </c>
      <c r="O57" s="343" t="s">
        <v>788</v>
      </c>
      <c r="P57" s="341" t="s">
        <v>760</v>
      </c>
      <c r="Q57" s="343" t="str">
        <f t="shared" si="0"/>
        <v>Air</v>
      </c>
      <c r="R57" s="343" t="str">
        <f t="shared" si="1"/>
        <v>Sohail</v>
      </c>
    </row>
    <row r="58" spans="1:18" x14ac:dyDescent="0.3">
      <c r="A58" s="338">
        <v>1040</v>
      </c>
      <c r="B58" s="339">
        <v>42800</v>
      </c>
      <c r="C58" s="340" t="s">
        <v>590</v>
      </c>
      <c r="D58" s="341" t="s">
        <v>896</v>
      </c>
      <c r="E58" s="342" t="s">
        <v>405</v>
      </c>
      <c r="F58" s="341" t="s">
        <v>790</v>
      </c>
      <c r="G58" s="343" t="s">
        <v>764</v>
      </c>
      <c r="H58" s="341" t="s">
        <v>818</v>
      </c>
      <c r="I58" s="344" t="s">
        <v>873</v>
      </c>
      <c r="J58" s="345">
        <v>13</v>
      </c>
      <c r="K58" s="346">
        <v>21840</v>
      </c>
      <c r="L58" s="345">
        <v>283920</v>
      </c>
      <c r="M58" s="347">
        <v>0.04</v>
      </c>
      <c r="N58" s="33">
        <v>272563.20000000001</v>
      </c>
      <c r="O58" s="343" t="s">
        <v>788</v>
      </c>
      <c r="P58" s="341" t="s">
        <v>787</v>
      </c>
      <c r="Q58" s="343" t="str">
        <f t="shared" si="0"/>
        <v>Air</v>
      </c>
      <c r="R58" s="343" t="str">
        <f t="shared" si="1"/>
        <v>Sohail</v>
      </c>
    </row>
    <row r="59" spans="1:18" x14ac:dyDescent="0.3">
      <c r="A59" s="338">
        <v>1041</v>
      </c>
      <c r="B59" s="339">
        <v>42801</v>
      </c>
      <c r="C59" s="340" t="s">
        <v>590</v>
      </c>
      <c r="D59" s="341" t="s">
        <v>1601</v>
      </c>
      <c r="E59" s="342" t="s">
        <v>522</v>
      </c>
      <c r="F59" s="341" t="s">
        <v>778</v>
      </c>
      <c r="G59" s="343" t="s">
        <v>764</v>
      </c>
      <c r="H59" s="341" t="s">
        <v>818</v>
      </c>
      <c r="I59" s="344" t="s">
        <v>1865</v>
      </c>
      <c r="J59" s="345">
        <v>24</v>
      </c>
      <c r="K59" s="346">
        <v>300</v>
      </c>
      <c r="L59" s="345">
        <v>7200</v>
      </c>
      <c r="M59" s="347">
        <v>0.01</v>
      </c>
      <c r="N59" s="33">
        <v>7128</v>
      </c>
      <c r="O59" s="343" t="s">
        <v>782</v>
      </c>
      <c r="P59" s="341" t="s">
        <v>760</v>
      </c>
      <c r="Q59" s="343" t="str">
        <f t="shared" si="0"/>
        <v>Road</v>
      </c>
      <c r="R59" s="343" t="str">
        <f t="shared" si="1"/>
        <v>Amit</v>
      </c>
    </row>
    <row r="60" spans="1:18" x14ac:dyDescent="0.3">
      <c r="A60" s="338">
        <v>1042</v>
      </c>
      <c r="B60" s="339">
        <v>42801</v>
      </c>
      <c r="C60" s="340" t="s">
        <v>590</v>
      </c>
      <c r="D60" s="341" t="s">
        <v>1601</v>
      </c>
      <c r="E60" s="342" t="s">
        <v>522</v>
      </c>
      <c r="F60" s="341" t="s">
        <v>778</v>
      </c>
      <c r="G60" s="343" t="s">
        <v>764</v>
      </c>
      <c r="H60" s="341" t="s">
        <v>800</v>
      </c>
      <c r="I60" s="344" t="s">
        <v>1864</v>
      </c>
      <c r="J60" s="345">
        <v>39</v>
      </c>
      <c r="K60" s="346">
        <v>300</v>
      </c>
      <c r="L60" s="345">
        <v>11700</v>
      </c>
      <c r="M60" s="347">
        <v>0.03</v>
      </c>
      <c r="N60" s="33">
        <v>11349</v>
      </c>
      <c r="O60" s="343" t="s">
        <v>782</v>
      </c>
      <c r="P60" s="341" t="s">
        <v>760</v>
      </c>
      <c r="Q60" s="343" t="str">
        <f t="shared" si="0"/>
        <v>Road</v>
      </c>
      <c r="R60" s="343" t="str">
        <f t="shared" si="1"/>
        <v>Amit</v>
      </c>
    </row>
    <row r="61" spans="1:18" x14ac:dyDescent="0.3">
      <c r="A61" s="338">
        <v>1043</v>
      </c>
      <c r="B61" s="339">
        <v>42801</v>
      </c>
      <c r="C61" s="340" t="s">
        <v>590</v>
      </c>
      <c r="D61" s="341" t="s">
        <v>1313</v>
      </c>
      <c r="E61" s="342" t="s">
        <v>395</v>
      </c>
      <c r="F61" s="341" t="s">
        <v>765</v>
      </c>
      <c r="G61" s="343" t="s">
        <v>764</v>
      </c>
      <c r="H61" s="341" t="s">
        <v>763</v>
      </c>
      <c r="I61" s="344" t="s">
        <v>1325</v>
      </c>
      <c r="J61" s="345">
        <v>7</v>
      </c>
      <c r="K61" s="346">
        <v>720</v>
      </c>
      <c r="L61" s="345">
        <v>5040</v>
      </c>
      <c r="M61" s="347">
        <v>0</v>
      </c>
      <c r="N61" s="33">
        <v>5040</v>
      </c>
      <c r="O61" s="343" t="s">
        <v>834</v>
      </c>
      <c r="P61" s="341" t="s">
        <v>760</v>
      </c>
      <c r="Q61" s="343" t="str">
        <f t="shared" si="0"/>
        <v>Air</v>
      </c>
      <c r="R61" s="343" t="str">
        <f t="shared" si="1"/>
        <v>Sohail</v>
      </c>
    </row>
    <row r="62" spans="1:18" x14ac:dyDescent="0.3">
      <c r="A62" s="338">
        <v>1044</v>
      </c>
      <c r="B62" s="339">
        <v>42802</v>
      </c>
      <c r="C62" s="340" t="s">
        <v>590</v>
      </c>
      <c r="D62" s="341" t="s">
        <v>1863</v>
      </c>
      <c r="E62" s="342" t="s">
        <v>398</v>
      </c>
      <c r="F62" s="341" t="s">
        <v>778</v>
      </c>
      <c r="G62" s="343" t="s">
        <v>764</v>
      </c>
      <c r="H62" s="341" t="s">
        <v>793</v>
      </c>
      <c r="I62" s="344" t="s">
        <v>1862</v>
      </c>
      <c r="J62" s="345">
        <v>11</v>
      </c>
      <c r="K62" s="346">
        <v>240</v>
      </c>
      <c r="L62" s="345">
        <v>2640</v>
      </c>
      <c r="M62" s="347">
        <v>0.01</v>
      </c>
      <c r="N62" s="33">
        <v>2613.6</v>
      </c>
      <c r="O62" s="343" t="s">
        <v>782</v>
      </c>
      <c r="P62" s="341" t="s">
        <v>760</v>
      </c>
      <c r="Q62" s="343" t="str">
        <f t="shared" si="0"/>
        <v>Road</v>
      </c>
      <c r="R62" s="343" t="str">
        <f t="shared" si="1"/>
        <v>Amit</v>
      </c>
    </row>
    <row r="63" spans="1:18" x14ac:dyDescent="0.3">
      <c r="A63" s="338">
        <v>1045</v>
      </c>
      <c r="B63" s="339">
        <v>42802</v>
      </c>
      <c r="C63" s="340" t="s">
        <v>590</v>
      </c>
      <c r="D63" s="341" t="s">
        <v>1861</v>
      </c>
      <c r="E63" s="342" t="s">
        <v>405</v>
      </c>
      <c r="F63" s="341" t="s">
        <v>765</v>
      </c>
      <c r="G63" s="343" t="s">
        <v>785</v>
      </c>
      <c r="H63" s="341" t="s">
        <v>824</v>
      </c>
      <c r="I63" s="344" t="s">
        <v>1423</v>
      </c>
      <c r="J63" s="345">
        <v>15</v>
      </c>
      <c r="K63" s="346">
        <v>1260</v>
      </c>
      <c r="L63" s="345">
        <v>18900</v>
      </c>
      <c r="M63" s="347">
        <v>7.0000000000000007E-2</v>
      </c>
      <c r="N63" s="33">
        <v>17577</v>
      </c>
      <c r="O63" s="343" t="s">
        <v>782</v>
      </c>
      <c r="P63" s="341" t="s">
        <v>774</v>
      </c>
      <c r="Q63" s="343" t="str">
        <f t="shared" si="0"/>
        <v>Road</v>
      </c>
      <c r="R63" s="343" t="str">
        <f t="shared" si="1"/>
        <v>Sohail</v>
      </c>
    </row>
    <row r="64" spans="1:18" x14ac:dyDescent="0.3">
      <c r="A64" s="338">
        <v>1046</v>
      </c>
      <c r="B64" s="339">
        <v>42802</v>
      </c>
      <c r="C64" s="340" t="s">
        <v>590</v>
      </c>
      <c r="D64" s="341" t="s">
        <v>1860</v>
      </c>
      <c r="E64" s="342" t="s">
        <v>405</v>
      </c>
      <c r="F64" s="341" t="s">
        <v>812</v>
      </c>
      <c r="G64" s="343" t="s">
        <v>764</v>
      </c>
      <c r="H64" s="341" t="s">
        <v>800</v>
      </c>
      <c r="I64" s="344" t="s">
        <v>1755</v>
      </c>
      <c r="J64" s="345">
        <v>23</v>
      </c>
      <c r="K64" s="346">
        <v>540</v>
      </c>
      <c r="L64" s="345">
        <v>12420</v>
      </c>
      <c r="M64" s="347">
        <v>0.05</v>
      </c>
      <c r="N64" s="33">
        <v>11799</v>
      </c>
      <c r="O64" s="343" t="s">
        <v>761</v>
      </c>
      <c r="P64" s="341" t="s">
        <v>760</v>
      </c>
      <c r="Q64" s="343" t="str">
        <f t="shared" si="0"/>
        <v>Not Specified</v>
      </c>
      <c r="R64" s="343" t="str">
        <f t="shared" si="1"/>
        <v>Amit</v>
      </c>
    </row>
    <row r="65" spans="1:18" x14ac:dyDescent="0.3">
      <c r="A65" s="338">
        <v>1047</v>
      </c>
      <c r="B65" s="339">
        <v>42802</v>
      </c>
      <c r="C65" s="340" t="s">
        <v>590</v>
      </c>
      <c r="D65" s="341" t="s">
        <v>1860</v>
      </c>
      <c r="E65" s="342" t="s">
        <v>405</v>
      </c>
      <c r="F65" s="341" t="s">
        <v>812</v>
      </c>
      <c r="G65" s="343" t="s">
        <v>764</v>
      </c>
      <c r="H65" s="341" t="s">
        <v>818</v>
      </c>
      <c r="I65" s="344" t="s">
        <v>862</v>
      </c>
      <c r="J65" s="345">
        <v>5</v>
      </c>
      <c r="K65" s="346">
        <v>720</v>
      </c>
      <c r="L65" s="345">
        <v>3600</v>
      </c>
      <c r="M65" s="347">
        <v>0.01</v>
      </c>
      <c r="N65" s="33">
        <v>3564</v>
      </c>
      <c r="O65" s="343" t="s">
        <v>761</v>
      </c>
      <c r="P65" s="341" t="s">
        <v>760</v>
      </c>
      <c r="Q65" s="343" t="str">
        <f t="shared" si="0"/>
        <v>Not Specified</v>
      </c>
      <c r="R65" s="343" t="str">
        <f t="shared" si="1"/>
        <v>Amit</v>
      </c>
    </row>
    <row r="66" spans="1:18" x14ac:dyDescent="0.3">
      <c r="A66" s="338">
        <v>1048</v>
      </c>
      <c r="B66" s="339">
        <v>42802</v>
      </c>
      <c r="C66" s="340" t="s">
        <v>590</v>
      </c>
      <c r="D66" s="341" t="s">
        <v>1860</v>
      </c>
      <c r="E66" s="342" t="s">
        <v>405</v>
      </c>
      <c r="F66" s="341" t="s">
        <v>812</v>
      </c>
      <c r="G66" s="343" t="s">
        <v>764</v>
      </c>
      <c r="H66" s="341" t="s">
        <v>800</v>
      </c>
      <c r="I66" s="344" t="s">
        <v>1859</v>
      </c>
      <c r="J66" s="345">
        <v>36</v>
      </c>
      <c r="K66" s="346">
        <v>480</v>
      </c>
      <c r="L66" s="345">
        <v>17280</v>
      </c>
      <c r="M66" s="347">
        <v>0.1</v>
      </c>
      <c r="N66" s="33">
        <v>15552</v>
      </c>
      <c r="O66" s="343" t="s">
        <v>761</v>
      </c>
      <c r="P66" s="341" t="s">
        <v>760</v>
      </c>
      <c r="Q66" s="343" t="str">
        <f t="shared" si="0"/>
        <v>Not Specified</v>
      </c>
      <c r="R66" s="343" t="str">
        <f t="shared" si="1"/>
        <v>Amit</v>
      </c>
    </row>
    <row r="67" spans="1:18" x14ac:dyDescent="0.3">
      <c r="A67" s="338">
        <v>1049</v>
      </c>
      <c r="B67" s="339">
        <v>42802</v>
      </c>
      <c r="C67" s="340" t="s">
        <v>590</v>
      </c>
      <c r="D67" s="341" t="s">
        <v>1858</v>
      </c>
      <c r="E67" s="342" t="s">
        <v>522</v>
      </c>
      <c r="F67" s="341" t="s">
        <v>778</v>
      </c>
      <c r="G67" s="343" t="s">
        <v>764</v>
      </c>
      <c r="H67" s="341" t="s">
        <v>921</v>
      </c>
      <c r="I67" s="344" t="s">
        <v>1323</v>
      </c>
      <c r="J67" s="345">
        <v>42</v>
      </c>
      <c r="K67" s="346">
        <v>240</v>
      </c>
      <c r="L67" s="345">
        <v>10080</v>
      </c>
      <c r="M67" s="347">
        <v>0.02</v>
      </c>
      <c r="N67" s="33">
        <v>9878.4</v>
      </c>
      <c r="O67" s="343" t="s">
        <v>775</v>
      </c>
      <c r="P67" s="341" t="s">
        <v>760</v>
      </c>
      <c r="Q67" s="343" t="str">
        <f t="shared" si="0"/>
        <v>Rail</v>
      </c>
      <c r="R67" s="343" t="str">
        <f t="shared" si="1"/>
        <v>Amit</v>
      </c>
    </row>
    <row r="68" spans="1:18" x14ac:dyDescent="0.3">
      <c r="A68" s="338">
        <v>1050</v>
      </c>
      <c r="B68" s="339">
        <v>42802</v>
      </c>
      <c r="C68" s="340" t="s">
        <v>590</v>
      </c>
      <c r="D68" s="341" t="s">
        <v>1234</v>
      </c>
      <c r="E68" s="342" t="s">
        <v>522</v>
      </c>
      <c r="F68" s="341" t="s">
        <v>790</v>
      </c>
      <c r="G68" s="343" t="s">
        <v>764</v>
      </c>
      <c r="H68" s="341" t="s">
        <v>818</v>
      </c>
      <c r="I68" s="344" t="s">
        <v>1857</v>
      </c>
      <c r="J68" s="345">
        <v>30</v>
      </c>
      <c r="K68" s="346">
        <v>300</v>
      </c>
      <c r="L68" s="345">
        <v>9000</v>
      </c>
      <c r="M68" s="347">
        <v>0.06</v>
      </c>
      <c r="N68" s="33">
        <v>8460</v>
      </c>
      <c r="O68" s="343" t="s">
        <v>782</v>
      </c>
      <c r="P68" s="341" t="s">
        <v>760</v>
      </c>
      <c r="Q68" s="343" t="str">
        <f t="shared" si="0"/>
        <v>Road</v>
      </c>
      <c r="R68" s="343" t="str">
        <f t="shared" si="1"/>
        <v>Sohail</v>
      </c>
    </row>
    <row r="69" spans="1:18" x14ac:dyDescent="0.3">
      <c r="A69" s="338">
        <v>1051</v>
      </c>
      <c r="B69" s="339">
        <v>42802</v>
      </c>
      <c r="C69" s="340" t="s">
        <v>590</v>
      </c>
      <c r="D69" s="341" t="s">
        <v>1856</v>
      </c>
      <c r="E69" s="342" t="s">
        <v>522</v>
      </c>
      <c r="F69" s="341" t="s">
        <v>790</v>
      </c>
      <c r="G69" s="343" t="s">
        <v>770</v>
      </c>
      <c r="H69" s="341" t="s">
        <v>777</v>
      </c>
      <c r="I69" s="344" t="s">
        <v>1217</v>
      </c>
      <c r="J69" s="345">
        <v>4</v>
      </c>
      <c r="K69" s="346">
        <v>22620</v>
      </c>
      <c r="L69" s="345">
        <v>90480</v>
      </c>
      <c r="M69" s="347">
        <v>7.0000000000000007E-2</v>
      </c>
      <c r="N69" s="33">
        <v>84146.4</v>
      </c>
      <c r="O69" s="343" t="s">
        <v>775</v>
      </c>
      <c r="P69" s="341" t="s">
        <v>767</v>
      </c>
      <c r="Q69" s="343" t="str">
        <f t="shared" si="0"/>
        <v>Rail</v>
      </c>
      <c r="R69" s="343" t="str">
        <f t="shared" si="1"/>
        <v>Sohail</v>
      </c>
    </row>
    <row r="70" spans="1:18" x14ac:dyDescent="0.3">
      <c r="A70" s="338">
        <v>1052</v>
      </c>
      <c r="B70" s="339">
        <v>42802</v>
      </c>
      <c r="C70" s="340" t="s">
        <v>590</v>
      </c>
      <c r="D70" s="341" t="s">
        <v>1295</v>
      </c>
      <c r="E70" s="342" t="s">
        <v>395</v>
      </c>
      <c r="F70" s="341" t="s">
        <v>778</v>
      </c>
      <c r="G70" s="343" t="s">
        <v>764</v>
      </c>
      <c r="H70" s="341" t="s">
        <v>800</v>
      </c>
      <c r="I70" s="344" t="s">
        <v>1803</v>
      </c>
      <c r="J70" s="345">
        <v>41</v>
      </c>
      <c r="K70" s="346">
        <v>300</v>
      </c>
      <c r="L70" s="345">
        <v>12300</v>
      </c>
      <c r="M70" s="347">
        <v>0.08</v>
      </c>
      <c r="N70" s="33">
        <v>11316</v>
      </c>
      <c r="O70" s="343" t="s">
        <v>834</v>
      </c>
      <c r="P70" s="341" t="s">
        <v>798</v>
      </c>
      <c r="Q70" s="343" t="str">
        <f t="shared" si="0"/>
        <v>Air</v>
      </c>
      <c r="R70" s="343" t="str">
        <f t="shared" si="1"/>
        <v>Amit</v>
      </c>
    </row>
    <row r="71" spans="1:18" x14ac:dyDescent="0.3">
      <c r="A71" s="338">
        <v>1053</v>
      </c>
      <c r="B71" s="339">
        <v>42802</v>
      </c>
      <c r="C71" s="340" t="s">
        <v>590</v>
      </c>
      <c r="D71" s="341" t="s">
        <v>1295</v>
      </c>
      <c r="E71" s="342" t="s">
        <v>395</v>
      </c>
      <c r="F71" s="341" t="s">
        <v>778</v>
      </c>
      <c r="G71" s="343" t="s">
        <v>770</v>
      </c>
      <c r="H71" s="341" t="s">
        <v>781</v>
      </c>
      <c r="I71" s="344" t="s">
        <v>1754</v>
      </c>
      <c r="J71" s="345">
        <v>15</v>
      </c>
      <c r="K71" s="346">
        <v>900</v>
      </c>
      <c r="L71" s="345">
        <v>13500</v>
      </c>
      <c r="M71" s="347">
        <v>0.01</v>
      </c>
      <c r="N71" s="33">
        <v>13365</v>
      </c>
      <c r="O71" s="343" t="s">
        <v>834</v>
      </c>
      <c r="P71" s="341" t="s">
        <v>798</v>
      </c>
      <c r="Q71" s="343" t="str">
        <f t="shared" si="0"/>
        <v>Air</v>
      </c>
      <c r="R71" s="343" t="str">
        <f t="shared" si="1"/>
        <v>Amit</v>
      </c>
    </row>
    <row r="72" spans="1:18" x14ac:dyDescent="0.3">
      <c r="A72" s="338">
        <v>1054</v>
      </c>
      <c r="B72" s="339">
        <v>42802</v>
      </c>
      <c r="C72" s="340" t="s">
        <v>590</v>
      </c>
      <c r="D72" s="341" t="s">
        <v>1295</v>
      </c>
      <c r="E72" s="342" t="s">
        <v>395</v>
      </c>
      <c r="F72" s="341" t="s">
        <v>778</v>
      </c>
      <c r="G72" s="343" t="s">
        <v>770</v>
      </c>
      <c r="H72" s="341" t="s">
        <v>777</v>
      </c>
      <c r="I72" s="344" t="s">
        <v>1723</v>
      </c>
      <c r="J72" s="345">
        <v>14</v>
      </c>
      <c r="K72" s="346">
        <v>16860</v>
      </c>
      <c r="L72" s="345">
        <v>236040</v>
      </c>
      <c r="M72" s="347">
        <v>0.04</v>
      </c>
      <c r="N72" s="33">
        <v>226598.39999999999</v>
      </c>
      <c r="O72" s="343" t="s">
        <v>834</v>
      </c>
      <c r="P72" s="341" t="s">
        <v>760</v>
      </c>
      <c r="Q72" s="343" t="str">
        <f t="shared" si="0"/>
        <v>Air</v>
      </c>
      <c r="R72" s="343" t="str">
        <f t="shared" si="1"/>
        <v>Amit</v>
      </c>
    </row>
    <row r="73" spans="1:18" x14ac:dyDescent="0.3">
      <c r="A73" s="338">
        <v>1055</v>
      </c>
      <c r="B73" s="339">
        <v>42803</v>
      </c>
      <c r="C73" s="340" t="s">
        <v>590</v>
      </c>
      <c r="D73" s="341" t="s">
        <v>875</v>
      </c>
      <c r="E73" s="342" t="s">
        <v>398</v>
      </c>
      <c r="F73" s="341" t="s">
        <v>790</v>
      </c>
      <c r="G73" s="343" t="s">
        <v>785</v>
      </c>
      <c r="H73" s="341" t="s">
        <v>784</v>
      </c>
      <c r="I73" s="344" t="s">
        <v>1697</v>
      </c>
      <c r="J73" s="345">
        <v>39</v>
      </c>
      <c r="K73" s="346">
        <v>480</v>
      </c>
      <c r="L73" s="345">
        <v>18720</v>
      </c>
      <c r="M73" s="347">
        <v>0.04</v>
      </c>
      <c r="N73" s="33">
        <v>17971.2</v>
      </c>
      <c r="O73" s="343" t="s">
        <v>834</v>
      </c>
      <c r="P73" s="341" t="s">
        <v>827</v>
      </c>
      <c r="Q73" s="343" t="str">
        <f t="shared" si="0"/>
        <v>Air</v>
      </c>
      <c r="R73" s="343" t="str">
        <f t="shared" si="1"/>
        <v>Sohail</v>
      </c>
    </row>
    <row r="74" spans="1:18" x14ac:dyDescent="0.3">
      <c r="A74" s="338">
        <v>1056</v>
      </c>
      <c r="B74" s="339">
        <v>42803</v>
      </c>
      <c r="C74" s="340" t="s">
        <v>590</v>
      </c>
      <c r="D74" s="341" t="s">
        <v>1047</v>
      </c>
      <c r="E74" s="342" t="s">
        <v>522</v>
      </c>
      <c r="F74" s="341" t="s">
        <v>790</v>
      </c>
      <c r="G74" s="343" t="s">
        <v>785</v>
      </c>
      <c r="H74" s="341" t="s">
        <v>784</v>
      </c>
      <c r="I74" s="344" t="s">
        <v>1855</v>
      </c>
      <c r="J74" s="345">
        <v>11</v>
      </c>
      <c r="K74" s="346">
        <v>7560</v>
      </c>
      <c r="L74" s="345">
        <v>83160</v>
      </c>
      <c r="M74" s="347">
        <v>0.01</v>
      </c>
      <c r="N74" s="33">
        <v>82328.399999999994</v>
      </c>
      <c r="O74" s="343" t="s">
        <v>834</v>
      </c>
      <c r="P74" s="341" t="s">
        <v>760</v>
      </c>
      <c r="Q74" s="343" t="str">
        <f t="shared" si="0"/>
        <v>Air</v>
      </c>
      <c r="R74" s="343" t="str">
        <f t="shared" si="1"/>
        <v>Sohail</v>
      </c>
    </row>
    <row r="75" spans="1:18" x14ac:dyDescent="0.3">
      <c r="A75" s="338">
        <v>1057</v>
      </c>
      <c r="B75" s="339">
        <v>42803</v>
      </c>
      <c r="C75" s="340" t="s">
        <v>590</v>
      </c>
      <c r="D75" s="341" t="s">
        <v>1267</v>
      </c>
      <c r="E75" s="342" t="s">
        <v>395</v>
      </c>
      <c r="F75" s="341" t="s">
        <v>790</v>
      </c>
      <c r="G75" s="343" t="s">
        <v>764</v>
      </c>
      <c r="H75" s="341" t="s">
        <v>995</v>
      </c>
      <c r="I75" s="344" t="s">
        <v>1004</v>
      </c>
      <c r="J75" s="345">
        <v>48</v>
      </c>
      <c r="K75" s="346">
        <v>180</v>
      </c>
      <c r="L75" s="345">
        <v>8640</v>
      </c>
      <c r="M75" s="347">
        <v>0.1</v>
      </c>
      <c r="N75" s="33">
        <v>7776</v>
      </c>
      <c r="O75" s="343" t="s">
        <v>761</v>
      </c>
      <c r="P75" s="341" t="s">
        <v>760</v>
      </c>
      <c r="Q75" s="343" t="str">
        <f t="shared" si="0"/>
        <v>Not Specified</v>
      </c>
      <c r="R75" s="343" t="str">
        <f t="shared" si="1"/>
        <v>Sohail</v>
      </c>
    </row>
    <row r="76" spans="1:18" x14ac:dyDescent="0.3">
      <c r="A76" s="338">
        <v>1058</v>
      </c>
      <c r="B76" s="339">
        <v>42803</v>
      </c>
      <c r="C76" s="340" t="s">
        <v>590</v>
      </c>
      <c r="D76" s="341" t="s">
        <v>1267</v>
      </c>
      <c r="E76" s="342" t="s">
        <v>395</v>
      </c>
      <c r="F76" s="341" t="s">
        <v>790</v>
      </c>
      <c r="G76" s="343" t="s">
        <v>764</v>
      </c>
      <c r="H76" s="341" t="s">
        <v>772</v>
      </c>
      <c r="I76" s="344" t="s">
        <v>1854</v>
      </c>
      <c r="J76" s="345">
        <v>5</v>
      </c>
      <c r="K76" s="346">
        <v>1020</v>
      </c>
      <c r="L76" s="345">
        <v>5100</v>
      </c>
      <c r="M76" s="347">
        <v>0.05</v>
      </c>
      <c r="N76" s="33">
        <v>4845</v>
      </c>
      <c r="O76" s="343" t="s">
        <v>761</v>
      </c>
      <c r="P76" s="341" t="s">
        <v>827</v>
      </c>
      <c r="Q76" s="343" t="str">
        <f t="shared" si="0"/>
        <v>Not Specified</v>
      </c>
      <c r="R76" s="343" t="str">
        <f t="shared" si="1"/>
        <v>Sohail</v>
      </c>
    </row>
    <row r="77" spans="1:18" x14ac:dyDescent="0.3">
      <c r="A77" s="338">
        <v>1059</v>
      </c>
      <c r="B77" s="339">
        <v>42804</v>
      </c>
      <c r="C77" s="340" t="s">
        <v>590</v>
      </c>
      <c r="D77" s="341" t="s">
        <v>1582</v>
      </c>
      <c r="E77" s="342" t="s">
        <v>405</v>
      </c>
      <c r="F77" s="341" t="s">
        <v>765</v>
      </c>
      <c r="G77" s="343" t="s">
        <v>764</v>
      </c>
      <c r="H77" s="341" t="s">
        <v>772</v>
      </c>
      <c r="I77" s="344" t="s">
        <v>887</v>
      </c>
      <c r="J77" s="345">
        <v>35</v>
      </c>
      <c r="K77" s="346">
        <v>22260</v>
      </c>
      <c r="L77" s="345">
        <v>779100</v>
      </c>
      <c r="M77" s="347">
        <v>0.09</v>
      </c>
      <c r="N77" s="33">
        <v>708981</v>
      </c>
      <c r="O77" s="343" t="s">
        <v>788</v>
      </c>
      <c r="P77" s="341" t="s">
        <v>798</v>
      </c>
      <c r="Q77" s="343" t="str">
        <f t="shared" si="0"/>
        <v>Air</v>
      </c>
      <c r="R77" s="343" t="str">
        <f t="shared" si="1"/>
        <v>Sohail</v>
      </c>
    </row>
    <row r="78" spans="1:18" x14ac:dyDescent="0.3">
      <c r="A78" s="338">
        <v>1060</v>
      </c>
      <c r="B78" s="339">
        <v>42804</v>
      </c>
      <c r="C78" s="340" t="s">
        <v>590</v>
      </c>
      <c r="D78" s="341" t="s">
        <v>1853</v>
      </c>
      <c r="E78" s="342" t="s">
        <v>405</v>
      </c>
      <c r="F78" s="341" t="s">
        <v>778</v>
      </c>
      <c r="G78" s="343" t="s">
        <v>770</v>
      </c>
      <c r="H78" s="341" t="s">
        <v>777</v>
      </c>
      <c r="I78" s="344" t="s">
        <v>1355</v>
      </c>
      <c r="J78" s="345">
        <v>45</v>
      </c>
      <c r="K78" s="346">
        <v>7500</v>
      </c>
      <c r="L78" s="345">
        <v>337500</v>
      </c>
      <c r="M78" s="347">
        <v>0.03</v>
      </c>
      <c r="N78" s="33">
        <v>327375</v>
      </c>
      <c r="O78" s="343" t="s">
        <v>788</v>
      </c>
      <c r="P78" s="341" t="s">
        <v>760</v>
      </c>
      <c r="Q78" s="343" t="str">
        <f t="shared" si="0"/>
        <v>Air</v>
      </c>
      <c r="R78" s="343" t="str">
        <f t="shared" si="1"/>
        <v>Amit</v>
      </c>
    </row>
    <row r="79" spans="1:18" x14ac:dyDescent="0.3">
      <c r="A79" s="338">
        <v>1061</v>
      </c>
      <c r="B79" s="339">
        <v>42804</v>
      </c>
      <c r="C79" s="340" t="s">
        <v>590</v>
      </c>
      <c r="D79" s="341" t="s">
        <v>888</v>
      </c>
      <c r="E79" s="342" t="s">
        <v>522</v>
      </c>
      <c r="F79" s="341" t="s">
        <v>812</v>
      </c>
      <c r="G79" s="343" t="s">
        <v>785</v>
      </c>
      <c r="H79" s="341" t="s">
        <v>824</v>
      </c>
      <c r="I79" s="344" t="s">
        <v>1296</v>
      </c>
      <c r="J79" s="345">
        <v>31</v>
      </c>
      <c r="K79" s="346">
        <v>300</v>
      </c>
      <c r="L79" s="345">
        <v>9300</v>
      </c>
      <c r="M79" s="347">
        <v>0</v>
      </c>
      <c r="N79" s="33">
        <v>9300</v>
      </c>
      <c r="O79" s="343" t="s">
        <v>834</v>
      </c>
      <c r="P79" s="341" t="s">
        <v>827</v>
      </c>
      <c r="Q79" s="343" t="str">
        <f t="shared" si="0"/>
        <v>Air</v>
      </c>
      <c r="R79" s="343" t="str">
        <f t="shared" si="1"/>
        <v>Amit</v>
      </c>
    </row>
    <row r="80" spans="1:18" x14ac:dyDescent="0.3">
      <c r="A80" s="338">
        <v>1062</v>
      </c>
      <c r="B80" s="339">
        <v>42804</v>
      </c>
      <c r="C80" s="340" t="s">
        <v>590</v>
      </c>
      <c r="D80" s="341" t="s">
        <v>888</v>
      </c>
      <c r="E80" s="342" t="s">
        <v>522</v>
      </c>
      <c r="F80" s="341" t="s">
        <v>812</v>
      </c>
      <c r="G80" s="343" t="s">
        <v>770</v>
      </c>
      <c r="H80" s="341" t="s">
        <v>777</v>
      </c>
      <c r="I80" s="344" t="s">
        <v>1852</v>
      </c>
      <c r="J80" s="345">
        <v>44</v>
      </c>
      <c r="K80" s="346">
        <v>9060</v>
      </c>
      <c r="L80" s="345">
        <v>398640</v>
      </c>
      <c r="M80" s="347">
        <v>0</v>
      </c>
      <c r="N80" s="33">
        <v>398640</v>
      </c>
      <c r="O80" s="343" t="s">
        <v>834</v>
      </c>
      <c r="P80" s="341" t="s">
        <v>760</v>
      </c>
      <c r="Q80" s="343" t="str">
        <f t="shared" si="0"/>
        <v>Air</v>
      </c>
      <c r="R80" s="343" t="str">
        <f t="shared" si="1"/>
        <v>Amit</v>
      </c>
    </row>
    <row r="81" spans="1:18" x14ac:dyDescent="0.3">
      <c r="A81" s="338">
        <v>1063</v>
      </c>
      <c r="B81" s="339">
        <v>42804</v>
      </c>
      <c r="C81" s="340" t="s">
        <v>590</v>
      </c>
      <c r="D81" s="341" t="s">
        <v>1590</v>
      </c>
      <c r="E81" s="342" t="s">
        <v>522</v>
      </c>
      <c r="F81" s="341" t="s">
        <v>778</v>
      </c>
      <c r="G81" s="343" t="s">
        <v>770</v>
      </c>
      <c r="H81" s="341" t="s">
        <v>781</v>
      </c>
      <c r="I81" s="344" t="s">
        <v>1851</v>
      </c>
      <c r="J81" s="345">
        <v>25</v>
      </c>
      <c r="K81" s="346">
        <v>840</v>
      </c>
      <c r="L81" s="345">
        <v>21000</v>
      </c>
      <c r="M81" s="347">
        <v>7.0000000000000007E-2</v>
      </c>
      <c r="N81" s="33">
        <v>19530</v>
      </c>
      <c r="O81" s="343" t="s">
        <v>782</v>
      </c>
      <c r="P81" s="341" t="s">
        <v>760</v>
      </c>
      <c r="Q81" s="343" t="str">
        <f t="shared" si="0"/>
        <v>Road</v>
      </c>
      <c r="R81" s="343" t="str">
        <f t="shared" si="1"/>
        <v>Amit</v>
      </c>
    </row>
    <row r="82" spans="1:18" x14ac:dyDescent="0.3">
      <c r="A82" s="338">
        <v>1064</v>
      </c>
      <c r="B82" s="339">
        <v>42805</v>
      </c>
      <c r="C82" s="340" t="s">
        <v>590</v>
      </c>
      <c r="D82" s="341" t="s">
        <v>1850</v>
      </c>
      <c r="E82" s="342" t="s">
        <v>405</v>
      </c>
      <c r="F82" s="341" t="s">
        <v>812</v>
      </c>
      <c r="G82" s="343" t="s">
        <v>785</v>
      </c>
      <c r="H82" s="341" t="s">
        <v>815</v>
      </c>
      <c r="I82" s="344" t="s">
        <v>1849</v>
      </c>
      <c r="J82" s="345">
        <v>1</v>
      </c>
      <c r="K82" s="346">
        <v>6960</v>
      </c>
      <c r="L82" s="345">
        <v>6960</v>
      </c>
      <c r="M82" s="347">
        <v>0.06</v>
      </c>
      <c r="N82" s="33">
        <v>6542.4</v>
      </c>
      <c r="O82" s="343" t="s">
        <v>761</v>
      </c>
      <c r="P82" s="341" t="s">
        <v>767</v>
      </c>
      <c r="Q82" s="343" t="str">
        <f t="shared" si="0"/>
        <v>Not Specified</v>
      </c>
      <c r="R82" s="343" t="str">
        <f t="shared" si="1"/>
        <v>Amit</v>
      </c>
    </row>
    <row r="83" spans="1:18" x14ac:dyDescent="0.3">
      <c r="A83" s="338">
        <v>1065</v>
      </c>
      <c r="B83" s="339">
        <v>42805</v>
      </c>
      <c r="C83" s="340" t="s">
        <v>590</v>
      </c>
      <c r="D83" s="341" t="s">
        <v>1628</v>
      </c>
      <c r="E83" s="342" t="s">
        <v>522</v>
      </c>
      <c r="F83" s="341" t="s">
        <v>778</v>
      </c>
      <c r="G83" s="343" t="s">
        <v>770</v>
      </c>
      <c r="H83" s="341" t="s">
        <v>769</v>
      </c>
      <c r="I83" s="344" t="s">
        <v>1848</v>
      </c>
      <c r="J83" s="345">
        <v>35</v>
      </c>
      <c r="K83" s="346">
        <v>16860</v>
      </c>
      <c r="L83" s="345">
        <v>590100</v>
      </c>
      <c r="M83" s="347">
        <v>7.0000000000000007E-2</v>
      </c>
      <c r="N83" s="33">
        <v>548793</v>
      </c>
      <c r="O83" s="343" t="s">
        <v>782</v>
      </c>
      <c r="P83" s="341" t="s">
        <v>760</v>
      </c>
      <c r="Q83" s="343" t="str">
        <f t="shared" si="0"/>
        <v>Road</v>
      </c>
      <c r="R83" s="343" t="str">
        <f t="shared" si="1"/>
        <v>Amit</v>
      </c>
    </row>
    <row r="84" spans="1:18" x14ac:dyDescent="0.3">
      <c r="A84" s="338">
        <v>1066</v>
      </c>
      <c r="B84" s="339">
        <v>42805</v>
      </c>
      <c r="C84" s="340" t="s">
        <v>590</v>
      </c>
      <c r="D84" s="341" t="s">
        <v>1628</v>
      </c>
      <c r="E84" s="342" t="s">
        <v>522</v>
      </c>
      <c r="F84" s="341" t="s">
        <v>778</v>
      </c>
      <c r="G84" s="343" t="s">
        <v>785</v>
      </c>
      <c r="H84" s="341" t="s">
        <v>815</v>
      </c>
      <c r="I84" s="344" t="s">
        <v>1847</v>
      </c>
      <c r="J84" s="345">
        <v>15</v>
      </c>
      <c r="K84" s="346">
        <v>30060</v>
      </c>
      <c r="L84" s="345">
        <v>450900</v>
      </c>
      <c r="M84" s="347">
        <v>0.08</v>
      </c>
      <c r="N84" s="33">
        <v>414828</v>
      </c>
      <c r="O84" s="343" t="s">
        <v>782</v>
      </c>
      <c r="P84" s="341" t="s">
        <v>798</v>
      </c>
      <c r="Q84" s="343" t="str">
        <f t="shared" ref="Q84:Q147" si="2">IF(O84="Low ","Road",IF(O84="Medium","Rail",IF(O84="High","Air",IF(O84="Critical","Air","Not Specified"))))</f>
        <v>Road</v>
      </c>
      <c r="R84" s="343" t="str">
        <f t="shared" ref="R84:R147" si="3">VLOOKUP(F84,$H$12:$I$16,2,FALSE)</f>
        <v>Amit</v>
      </c>
    </row>
    <row r="85" spans="1:18" x14ac:dyDescent="0.3">
      <c r="A85" s="338">
        <v>1067</v>
      </c>
      <c r="B85" s="339">
        <v>42805</v>
      </c>
      <c r="C85" s="340" t="s">
        <v>590</v>
      </c>
      <c r="D85" s="341" t="s">
        <v>1385</v>
      </c>
      <c r="E85" s="342" t="s">
        <v>405</v>
      </c>
      <c r="F85" s="341" t="s">
        <v>765</v>
      </c>
      <c r="G85" s="343" t="s">
        <v>764</v>
      </c>
      <c r="H85" s="341" t="s">
        <v>763</v>
      </c>
      <c r="I85" s="344" t="s">
        <v>1846</v>
      </c>
      <c r="J85" s="345">
        <v>40</v>
      </c>
      <c r="K85" s="346">
        <v>360</v>
      </c>
      <c r="L85" s="345">
        <v>14400</v>
      </c>
      <c r="M85" s="347">
        <v>0.01</v>
      </c>
      <c r="N85" s="33">
        <v>14256</v>
      </c>
      <c r="O85" s="343" t="s">
        <v>834</v>
      </c>
      <c r="P85" s="341" t="s">
        <v>760</v>
      </c>
      <c r="Q85" s="343" t="str">
        <f t="shared" si="2"/>
        <v>Air</v>
      </c>
      <c r="R85" s="343" t="str">
        <f t="shared" si="3"/>
        <v>Sohail</v>
      </c>
    </row>
    <row r="86" spans="1:18" x14ac:dyDescent="0.3">
      <c r="A86" s="338">
        <v>1068</v>
      </c>
      <c r="B86" s="339">
        <v>42805</v>
      </c>
      <c r="C86" s="340" t="s">
        <v>590</v>
      </c>
      <c r="D86" s="341" t="s">
        <v>1338</v>
      </c>
      <c r="E86" s="342" t="s">
        <v>522</v>
      </c>
      <c r="F86" s="341" t="s">
        <v>790</v>
      </c>
      <c r="G86" s="343" t="s">
        <v>764</v>
      </c>
      <c r="H86" s="341" t="s">
        <v>811</v>
      </c>
      <c r="I86" s="344" t="s">
        <v>1825</v>
      </c>
      <c r="J86" s="345">
        <v>42</v>
      </c>
      <c r="K86" s="346">
        <v>600</v>
      </c>
      <c r="L86" s="345">
        <v>25200</v>
      </c>
      <c r="M86" s="347">
        <v>0.01</v>
      </c>
      <c r="N86" s="33">
        <v>24948</v>
      </c>
      <c r="O86" s="343" t="s">
        <v>834</v>
      </c>
      <c r="P86" s="341" t="s">
        <v>760</v>
      </c>
      <c r="Q86" s="343" t="str">
        <f t="shared" si="2"/>
        <v>Air</v>
      </c>
      <c r="R86" s="343" t="str">
        <f t="shared" si="3"/>
        <v>Sohail</v>
      </c>
    </row>
    <row r="87" spans="1:18" x14ac:dyDescent="0.3">
      <c r="A87" s="338">
        <v>1069</v>
      </c>
      <c r="B87" s="339">
        <v>42805</v>
      </c>
      <c r="C87" s="340" t="s">
        <v>590</v>
      </c>
      <c r="D87" s="341" t="s">
        <v>1338</v>
      </c>
      <c r="E87" s="342" t="s">
        <v>522</v>
      </c>
      <c r="F87" s="341" t="s">
        <v>790</v>
      </c>
      <c r="G87" s="343" t="s">
        <v>764</v>
      </c>
      <c r="H87" s="341" t="s">
        <v>772</v>
      </c>
      <c r="I87" s="344" t="s">
        <v>1845</v>
      </c>
      <c r="J87" s="345">
        <v>16</v>
      </c>
      <c r="K87" s="346">
        <v>960</v>
      </c>
      <c r="L87" s="345">
        <v>15360</v>
      </c>
      <c r="M87" s="347">
        <v>0</v>
      </c>
      <c r="N87" s="33">
        <v>15360</v>
      </c>
      <c r="O87" s="343" t="s">
        <v>834</v>
      </c>
      <c r="P87" s="341" t="s">
        <v>767</v>
      </c>
      <c r="Q87" s="343" t="str">
        <f t="shared" si="2"/>
        <v>Air</v>
      </c>
      <c r="R87" s="343" t="str">
        <f t="shared" si="3"/>
        <v>Sohail</v>
      </c>
    </row>
    <row r="88" spans="1:18" x14ac:dyDescent="0.3">
      <c r="A88" s="338">
        <v>1070</v>
      </c>
      <c r="B88" s="339">
        <v>42805</v>
      </c>
      <c r="C88" s="340" t="s">
        <v>590</v>
      </c>
      <c r="D88" s="341" t="s">
        <v>1844</v>
      </c>
      <c r="E88" s="342" t="s">
        <v>522</v>
      </c>
      <c r="F88" s="341" t="s">
        <v>790</v>
      </c>
      <c r="G88" s="343" t="s">
        <v>764</v>
      </c>
      <c r="H88" s="341" t="s">
        <v>772</v>
      </c>
      <c r="I88" s="344" t="s">
        <v>1430</v>
      </c>
      <c r="J88" s="345">
        <v>30</v>
      </c>
      <c r="K88" s="346">
        <v>840</v>
      </c>
      <c r="L88" s="345">
        <v>25200</v>
      </c>
      <c r="M88" s="347">
        <v>0.08</v>
      </c>
      <c r="N88" s="33">
        <v>23184</v>
      </c>
      <c r="O88" s="343" t="s">
        <v>761</v>
      </c>
      <c r="P88" s="341" t="s">
        <v>841</v>
      </c>
      <c r="Q88" s="343" t="str">
        <f t="shared" si="2"/>
        <v>Not Specified</v>
      </c>
      <c r="R88" s="343" t="str">
        <f t="shared" si="3"/>
        <v>Sohail</v>
      </c>
    </row>
    <row r="89" spans="1:18" x14ac:dyDescent="0.3">
      <c r="A89" s="338">
        <v>1071</v>
      </c>
      <c r="B89" s="339">
        <v>42805</v>
      </c>
      <c r="C89" s="340" t="s">
        <v>590</v>
      </c>
      <c r="D89" s="341" t="s">
        <v>1467</v>
      </c>
      <c r="E89" s="342" t="s">
        <v>395</v>
      </c>
      <c r="F89" s="341" t="s">
        <v>778</v>
      </c>
      <c r="G89" s="343" t="s">
        <v>764</v>
      </c>
      <c r="H89" s="341" t="s">
        <v>793</v>
      </c>
      <c r="I89" s="344" t="s">
        <v>806</v>
      </c>
      <c r="J89" s="345">
        <v>19</v>
      </c>
      <c r="K89" s="346">
        <v>600</v>
      </c>
      <c r="L89" s="345">
        <v>11400</v>
      </c>
      <c r="M89" s="347">
        <v>0.08</v>
      </c>
      <c r="N89" s="33">
        <v>10488</v>
      </c>
      <c r="O89" s="343" t="s">
        <v>788</v>
      </c>
      <c r="P89" s="341" t="s">
        <v>760</v>
      </c>
      <c r="Q89" s="343" t="str">
        <f t="shared" si="2"/>
        <v>Air</v>
      </c>
      <c r="R89" s="343" t="str">
        <f t="shared" si="3"/>
        <v>Amit</v>
      </c>
    </row>
    <row r="90" spans="1:18" x14ac:dyDescent="0.3">
      <c r="A90" s="338">
        <v>1072</v>
      </c>
      <c r="B90" s="339">
        <v>42806</v>
      </c>
      <c r="C90" s="340" t="s">
        <v>590</v>
      </c>
      <c r="D90" s="341" t="s">
        <v>1839</v>
      </c>
      <c r="E90" s="342" t="s">
        <v>398</v>
      </c>
      <c r="F90" s="341" t="s">
        <v>778</v>
      </c>
      <c r="G90" s="343" t="s">
        <v>764</v>
      </c>
      <c r="H90" s="341" t="s">
        <v>793</v>
      </c>
      <c r="I90" s="344" t="s">
        <v>1843</v>
      </c>
      <c r="J90" s="345">
        <v>27</v>
      </c>
      <c r="K90" s="346">
        <v>300</v>
      </c>
      <c r="L90" s="345">
        <v>8100</v>
      </c>
      <c r="M90" s="347">
        <v>0</v>
      </c>
      <c r="N90" s="33">
        <v>8100</v>
      </c>
      <c r="O90" s="343" t="s">
        <v>788</v>
      </c>
      <c r="P90" s="341" t="s">
        <v>774</v>
      </c>
      <c r="Q90" s="343" t="str">
        <f t="shared" si="2"/>
        <v>Air</v>
      </c>
      <c r="R90" s="343" t="str">
        <f t="shared" si="3"/>
        <v>Amit</v>
      </c>
    </row>
    <row r="91" spans="1:18" x14ac:dyDescent="0.3">
      <c r="A91" s="338">
        <v>1073</v>
      </c>
      <c r="B91" s="339">
        <v>42806</v>
      </c>
      <c r="C91" s="340" t="s">
        <v>590</v>
      </c>
      <c r="D91" s="341" t="s">
        <v>1842</v>
      </c>
      <c r="E91" s="342" t="s">
        <v>405</v>
      </c>
      <c r="F91" s="341" t="s">
        <v>765</v>
      </c>
      <c r="G91" s="343" t="s">
        <v>770</v>
      </c>
      <c r="H91" s="341" t="s">
        <v>781</v>
      </c>
      <c r="I91" s="344" t="s">
        <v>1841</v>
      </c>
      <c r="J91" s="345">
        <v>30</v>
      </c>
      <c r="K91" s="346">
        <v>540</v>
      </c>
      <c r="L91" s="345">
        <v>16200</v>
      </c>
      <c r="M91" s="347">
        <v>0.05</v>
      </c>
      <c r="N91" s="33">
        <v>15390</v>
      </c>
      <c r="O91" s="343" t="s">
        <v>782</v>
      </c>
      <c r="P91" s="341" t="s">
        <v>760</v>
      </c>
      <c r="Q91" s="343" t="str">
        <f t="shared" si="2"/>
        <v>Road</v>
      </c>
      <c r="R91" s="343" t="str">
        <f t="shared" si="3"/>
        <v>Sohail</v>
      </c>
    </row>
    <row r="92" spans="1:18" x14ac:dyDescent="0.3">
      <c r="A92" s="338">
        <v>1074</v>
      </c>
      <c r="B92" s="339">
        <v>42806</v>
      </c>
      <c r="C92" s="340" t="s">
        <v>590</v>
      </c>
      <c r="D92" s="341" t="s">
        <v>1840</v>
      </c>
      <c r="E92" s="342" t="s">
        <v>522</v>
      </c>
      <c r="F92" s="341" t="s">
        <v>778</v>
      </c>
      <c r="G92" s="343" t="s">
        <v>764</v>
      </c>
      <c r="H92" s="341" t="s">
        <v>800</v>
      </c>
      <c r="I92" s="344" t="s">
        <v>1755</v>
      </c>
      <c r="J92" s="345">
        <v>3</v>
      </c>
      <c r="K92" s="346">
        <v>540</v>
      </c>
      <c r="L92" s="345">
        <v>1620</v>
      </c>
      <c r="M92" s="347">
        <v>0.03</v>
      </c>
      <c r="N92" s="33">
        <v>1571.4</v>
      </c>
      <c r="O92" s="343" t="s">
        <v>775</v>
      </c>
      <c r="P92" s="341" t="s">
        <v>827</v>
      </c>
      <c r="Q92" s="343" t="str">
        <f t="shared" si="2"/>
        <v>Rail</v>
      </c>
      <c r="R92" s="343" t="str">
        <f t="shared" si="3"/>
        <v>Amit</v>
      </c>
    </row>
    <row r="93" spans="1:18" x14ac:dyDescent="0.3">
      <c r="A93" s="338">
        <v>1075</v>
      </c>
      <c r="B93" s="339">
        <v>42806</v>
      </c>
      <c r="C93" s="340" t="s">
        <v>590</v>
      </c>
      <c r="D93" s="341" t="s">
        <v>1839</v>
      </c>
      <c r="E93" s="342" t="s">
        <v>522</v>
      </c>
      <c r="F93" s="341" t="s">
        <v>778</v>
      </c>
      <c r="G93" s="343" t="s">
        <v>770</v>
      </c>
      <c r="H93" s="341" t="s">
        <v>769</v>
      </c>
      <c r="I93" s="344" t="s">
        <v>1189</v>
      </c>
      <c r="J93" s="345">
        <v>21</v>
      </c>
      <c r="K93" s="346">
        <v>18060</v>
      </c>
      <c r="L93" s="345">
        <v>379260</v>
      </c>
      <c r="M93" s="347">
        <v>0.04</v>
      </c>
      <c r="N93" s="33">
        <v>364089.59999999998</v>
      </c>
      <c r="O93" s="343" t="s">
        <v>788</v>
      </c>
      <c r="P93" s="341" t="s">
        <v>787</v>
      </c>
      <c r="Q93" s="343" t="str">
        <f t="shared" si="2"/>
        <v>Air</v>
      </c>
      <c r="R93" s="343" t="str">
        <f t="shared" si="3"/>
        <v>Amit</v>
      </c>
    </row>
    <row r="94" spans="1:18" x14ac:dyDescent="0.3">
      <c r="A94" s="338">
        <v>1076</v>
      </c>
      <c r="B94" s="339">
        <v>42806</v>
      </c>
      <c r="C94" s="340" t="s">
        <v>590</v>
      </c>
      <c r="D94" s="341" t="s">
        <v>1839</v>
      </c>
      <c r="E94" s="342" t="s">
        <v>522</v>
      </c>
      <c r="F94" s="341" t="s">
        <v>778</v>
      </c>
      <c r="G94" s="343" t="s">
        <v>785</v>
      </c>
      <c r="H94" s="341" t="s">
        <v>824</v>
      </c>
      <c r="I94" s="344" t="s">
        <v>1292</v>
      </c>
      <c r="J94" s="345">
        <v>11</v>
      </c>
      <c r="K94" s="346">
        <v>1800</v>
      </c>
      <c r="L94" s="345">
        <v>19800</v>
      </c>
      <c r="M94" s="347">
        <v>0.08</v>
      </c>
      <c r="N94" s="33">
        <v>18216</v>
      </c>
      <c r="O94" s="343" t="s">
        <v>788</v>
      </c>
      <c r="P94" s="341" t="s">
        <v>760</v>
      </c>
      <c r="Q94" s="343" t="str">
        <f t="shared" si="2"/>
        <v>Air</v>
      </c>
      <c r="R94" s="343" t="str">
        <f t="shared" si="3"/>
        <v>Amit</v>
      </c>
    </row>
    <row r="95" spans="1:18" x14ac:dyDescent="0.3">
      <c r="A95" s="338">
        <v>1077</v>
      </c>
      <c r="B95" s="339">
        <v>42806</v>
      </c>
      <c r="C95" s="340" t="s">
        <v>590</v>
      </c>
      <c r="D95" s="341" t="s">
        <v>1040</v>
      </c>
      <c r="E95" s="342" t="s">
        <v>522</v>
      </c>
      <c r="F95" s="341" t="s">
        <v>765</v>
      </c>
      <c r="G95" s="343" t="s">
        <v>764</v>
      </c>
      <c r="H95" s="341" t="s">
        <v>811</v>
      </c>
      <c r="I95" s="344" t="s">
        <v>1825</v>
      </c>
      <c r="J95" s="345">
        <v>43</v>
      </c>
      <c r="K95" s="346">
        <v>600</v>
      </c>
      <c r="L95" s="345">
        <v>25800</v>
      </c>
      <c r="M95" s="347">
        <v>0.08</v>
      </c>
      <c r="N95" s="33">
        <v>23736</v>
      </c>
      <c r="O95" s="343" t="s">
        <v>834</v>
      </c>
      <c r="P95" s="341" t="s">
        <v>760</v>
      </c>
      <c r="Q95" s="343" t="str">
        <f t="shared" si="2"/>
        <v>Air</v>
      </c>
      <c r="R95" s="343" t="str">
        <f t="shared" si="3"/>
        <v>Sohail</v>
      </c>
    </row>
    <row r="96" spans="1:18" x14ac:dyDescent="0.3">
      <c r="A96" s="338">
        <v>1078</v>
      </c>
      <c r="B96" s="339">
        <v>42806</v>
      </c>
      <c r="C96" s="340" t="s">
        <v>590</v>
      </c>
      <c r="D96" s="341" t="s">
        <v>1761</v>
      </c>
      <c r="E96" s="342" t="s">
        <v>522</v>
      </c>
      <c r="F96" s="341" t="s">
        <v>765</v>
      </c>
      <c r="G96" s="343" t="s">
        <v>764</v>
      </c>
      <c r="H96" s="341" t="s">
        <v>763</v>
      </c>
      <c r="I96" s="344" t="s">
        <v>1838</v>
      </c>
      <c r="J96" s="345">
        <v>12</v>
      </c>
      <c r="K96" s="346">
        <v>300</v>
      </c>
      <c r="L96" s="345">
        <v>3600</v>
      </c>
      <c r="M96" s="347">
        <v>7.0000000000000007E-2</v>
      </c>
      <c r="N96" s="33">
        <v>3348</v>
      </c>
      <c r="O96" s="343" t="s">
        <v>834</v>
      </c>
      <c r="P96" s="341" t="s">
        <v>774</v>
      </c>
      <c r="Q96" s="343" t="str">
        <f t="shared" si="2"/>
        <v>Air</v>
      </c>
      <c r="R96" s="343" t="str">
        <f t="shared" si="3"/>
        <v>Sohail</v>
      </c>
    </row>
    <row r="97" spans="1:18" x14ac:dyDescent="0.3">
      <c r="A97" s="338">
        <v>1079</v>
      </c>
      <c r="B97" s="339">
        <v>42806</v>
      </c>
      <c r="C97" s="340" t="s">
        <v>590</v>
      </c>
      <c r="D97" s="341" t="s">
        <v>1837</v>
      </c>
      <c r="E97" s="342" t="s">
        <v>395</v>
      </c>
      <c r="F97" s="341" t="s">
        <v>812</v>
      </c>
      <c r="G97" s="343" t="s">
        <v>764</v>
      </c>
      <c r="H97" s="341" t="s">
        <v>800</v>
      </c>
      <c r="I97" s="344" t="s">
        <v>1353</v>
      </c>
      <c r="J97" s="345">
        <v>2</v>
      </c>
      <c r="K97" s="346">
        <v>540</v>
      </c>
      <c r="L97" s="345">
        <v>1080</v>
      </c>
      <c r="M97" s="347">
        <v>0</v>
      </c>
      <c r="N97" s="33">
        <v>1080</v>
      </c>
      <c r="O97" s="343" t="s">
        <v>834</v>
      </c>
      <c r="P97" s="341" t="s">
        <v>760</v>
      </c>
      <c r="Q97" s="343" t="str">
        <f t="shared" si="2"/>
        <v>Air</v>
      </c>
      <c r="R97" s="343" t="str">
        <f t="shared" si="3"/>
        <v>Amit</v>
      </c>
    </row>
    <row r="98" spans="1:18" x14ac:dyDescent="0.3">
      <c r="A98" s="338">
        <v>1080</v>
      </c>
      <c r="B98" s="339">
        <v>42806</v>
      </c>
      <c r="C98" s="340" t="s">
        <v>590</v>
      </c>
      <c r="D98" s="341" t="s">
        <v>1837</v>
      </c>
      <c r="E98" s="342" t="s">
        <v>395</v>
      </c>
      <c r="F98" s="341" t="s">
        <v>812</v>
      </c>
      <c r="G98" s="343" t="s">
        <v>770</v>
      </c>
      <c r="H98" s="341" t="s">
        <v>781</v>
      </c>
      <c r="I98" s="344" t="s">
        <v>871</v>
      </c>
      <c r="J98" s="345">
        <v>20</v>
      </c>
      <c r="K98" s="346">
        <v>1380</v>
      </c>
      <c r="L98" s="345">
        <v>27600</v>
      </c>
      <c r="M98" s="347">
        <v>0.08</v>
      </c>
      <c r="N98" s="33">
        <v>25392</v>
      </c>
      <c r="O98" s="343" t="s">
        <v>788</v>
      </c>
      <c r="P98" s="341" t="s">
        <v>760</v>
      </c>
      <c r="Q98" s="343" t="str">
        <f t="shared" si="2"/>
        <v>Air</v>
      </c>
      <c r="R98" s="343" t="str">
        <f t="shared" si="3"/>
        <v>Amit</v>
      </c>
    </row>
    <row r="99" spans="1:18" x14ac:dyDescent="0.3">
      <c r="A99" s="338">
        <v>1081</v>
      </c>
      <c r="B99" s="339">
        <v>42807</v>
      </c>
      <c r="C99" s="340" t="s">
        <v>590</v>
      </c>
      <c r="D99" s="341" t="s">
        <v>1835</v>
      </c>
      <c r="E99" s="342" t="s">
        <v>522</v>
      </c>
      <c r="F99" s="341" t="s">
        <v>778</v>
      </c>
      <c r="G99" s="343" t="s">
        <v>764</v>
      </c>
      <c r="H99" s="341" t="s">
        <v>800</v>
      </c>
      <c r="I99" s="344" t="s">
        <v>1780</v>
      </c>
      <c r="J99" s="345">
        <v>31</v>
      </c>
      <c r="K99" s="346">
        <v>360</v>
      </c>
      <c r="L99" s="345">
        <v>11160</v>
      </c>
      <c r="M99" s="347">
        <v>0.04</v>
      </c>
      <c r="N99" s="33">
        <v>10713.6</v>
      </c>
      <c r="O99" s="343" t="s">
        <v>761</v>
      </c>
      <c r="P99" s="341" t="s">
        <v>774</v>
      </c>
      <c r="Q99" s="343" t="str">
        <f t="shared" si="2"/>
        <v>Not Specified</v>
      </c>
      <c r="R99" s="343" t="str">
        <f t="shared" si="3"/>
        <v>Amit</v>
      </c>
    </row>
    <row r="100" spans="1:18" x14ac:dyDescent="0.3">
      <c r="A100" s="338">
        <v>1082</v>
      </c>
      <c r="B100" s="339">
        <v>42807</v>
      </c>
      <c r="C100" s="340" t="s">
        <v>590</v>
      </c>
      <c r="D100" s="341" t="s">
        <v>1835</v>
      </c>
      <c r="E100" s="342" t="s">
        <v>522</v>
      </c>
      <c r="F100" s="341" t="s">
        <v>778</v>
      </c>
      <c r="G100" s="343" t="s">
        <v>785</v>
      </c>
      <c r="H100" s="341" t="s">
        <v>815</v>
      </c>
      <c r="I100" s="344" t="s">
        <v>1836</v>
      </c>
      <c r="J100" s="345">
        <v>47</v>
      </c>
      <c r="K100" s="346">
        <v>31080</v>
      </c>
      <c r="L100" s="345">
        <v>1460760</v>
      </c>
      <c r="M100" s="347">
        <v>0.01</v>
      </c>
      <c r="N100" s="33">
        <v>1446152.4</v>
      </c>
      <c r="O100" s="343" t="s">
        <v>761</v>
      </c>
      <c r="P100" s="341" t="s">
        <v>760</v>
      </c>
      <c r="Q100" s="343" t="str">
        <f t="shared" si="2"/>
        <v>Not Specified</v>
      </c>
      <c r="R100" s="343" t="str">
        <f t="shared" si="3"/>
        <v>Amit</v>
      </c>
    </row>
    <row r="101" spans="1:18" x14ac:dyDescent="0.3">
      <c r="A101" s="338">
        <v>1083</v>
      </c>
      <c r="B101" s="339">
        <v>42807</v>
      </c>
      <c r="C101" s="340" t="s">
        <v>590</v>
      </c>
      <c r="D101" s="341" t="s">
        <v>1835</v>
      </c>
      <c r="E101" s="342" t="s">
        <v>522</v>
      </c>
      <c r="F101" s="341" t="s">
        <v>778</v>
      </c>
      <c r="G101" s="343" t="s">
        <v>770</v>
      </c>
      <c r="H101" s="341" t="s">
        <v>826</v>
      </c>
      <c r="I101" s="344" t="s">
        <v>1715</v>
      </c>
      <c r="J101" s="345">
        <v>21</v>
      </c>
      <c r="K101" s="346">
        <v>3540</v>
      </c>
      <c r="L101" s="345">
        <v>74340</v>
      </c>
      <c r="M101" s="347">
        <v>7.0000000000000007E-2</v>
      </c>
      <c r="N101" s="33">
        <v>69136.2</v>
      </c>
      <c r="O101" s="343" t="s">
        <v>761</v>
      </c>
      <c r="P101" s="341" t="s">
        <v>798</v>
      </c>
      <c r="Q101" s="343" t="str">
        <f t="shared" si="2"/>
        <v>Not Specified</v>
      </c>
      <c r="R101" s="343" t="str">
        <f t="shared" si="3"/>
        <v>Amit</v>
      </c>
    </row>
    <row r="102" spans="1:18" x14ac:dyDescent="0.3">
      <c r="A102" s="338">
        <v>1084</v>
      </c>
      <c r="B102" s="339">
        <v>42807</v>
      </c>
      <c r="C102" s="340" t="s">
        <v>590</v>
      </c>
      <c r="D102" s="341" t="s">
        <v>1835</v>
      </c>
      <c r="E102" s="342" t="s">
        <v>522</v>
      </c>
      <c r="F102" s="341" t="s">
        <v>778</v>
      </c>
      <c r="G102" s="343" t="s">
        <v>770</v>
      </c>
      <c r="H102" s="341" t="s">
        <v>769</v>
      </c>
      <c r="I102" s="344" t="s">
        <v>1058</v>
      </c>
      <c r="J102" s="345">
        <v>17</v>
      </c>
      <c r="K102" s="346">
        <v>1560</v>
      </c>
      <c r="L102" s="345">
        <v>26520</v>
      </c>
      <c r="M102" s="347">
        <v>7.0000000000000007E-2</v>
      </c>
      <c r="N102" s="33">
        <v>24663.599999999999</v>
      </c>
      <c r="O102" s="343" t="s">
        <v>761</v>
      </c>
      <c r="P102" s="341" t="s">
        <v>760</v>
      </c>
      <c r="Q102" s="343" t="str">
        <f t="shared" si="2"/>
        <v>Not Specified</v>
      </c>
      <c r="R102" s="343" t="str">
        <f t="shared" si="3"/>
        <v>Amit</v>
      </c>
    </row>
    <row r="103" spans="1:18" x14ac:dyDescent="0.3">
      <c r="A103" s="338">
        <v>1085</v>
      </c>
      <c r="B103" s="339">
        <v>42807</v>
      </c>
      <c r="C103" s="340" t="s">
        <v>590</v>
      </c>
      <c r="D103" s="341" t="s">
        <v>1834</v>
      </c>
      <c r="E103" s="342" t="s">
        <v>522</v>
      </c>
      <c r="F103" s="341" t="s">
        <v>778</v>
      </c>
      <c r="G103" s="343" t="s">
        <v>764</v>
      </c>
      <c r="H103" s="341" t="s">
        <v>793</v>
      </c>
      <c r="I103" s="344" t="s">
        <v>881</v>
      </c>
      <c r="J103" s="345">
        <v>35</v>
      </c>
      <c r="K103" s="346">
        <v>420</v>
      </c>
      <c r="L103" s="345">
        <v>14700</v>
      </c>
      <c r="M103" s="347">
        <v>0.06</v>
      </c>
      <c r="N103" s="33">
        <v>13818</v>
      </c>
      <c r="O103" s="343" t="s">
        <v>834</v>
      </c>
      <c r="P103" s="341" t="s">
        <v>774</v>
      </c>
      <c r="Q103" s="343" t="str">
        <f t="shared" si="2"/>
        <v>Air</v>
      </c>
      <c r="R103" s="343" t="str">
        <f t="shared" si="3"/>
        <v>Amit</v>
      </c>
    </row>
    <row r="104" spans="1:18" x14ac:dyDescent="0.3">
      <c r="A104" s="338">
        <v>1086</v>
      </c>
      <c r="B104" s="339">
        <v>42807</v>
      </c>
      <c r="C104" s="340" t="s">
        <v>590</v>
      </c>
      <c r="D104" s="341" t="s">
        <v>1834</v>
      </c>
      <c r="E104" s="342" t="s">
        <v>522</v>
      </c>
      <c r="F104" s="341" t="s">
        <v>778</v>
      </c>
      <c r="G104" s="343" t="s">
        <v>785</v>
      </c>
      <c r="H104" s="341" t="s">
        <v>784</v>
      </c>
      <c r="I104" s="344" t="s">
        <v>1564</v>
      </c>
      <c r="J104" s="345">
        <v>46</v>
      </c>
      <c r="K104" s="346">
        <v>7560</v>
      </c>
      <c r="L104" s="345">
        <v>347760</v>
      </c>
      <c r="M104" s="347">
        <v>0.09</v>
      </c>
      <c r="N104" s="33">
        <v>316461.59999999998</v>
      </c>
      <c r="O104" s="343" t="s">
        <v>834</v>
      </c>
      <c r="P104" s="341" t="s">
        <v>787</v>
      </c>
      <c r="Q104" s="343" t="str">
        <f t="shared" si="2"/>
        <v>Air</v>
      </c>
      <c r="R104" s="343" t="str">
        <f t="shared" si="3"/>
        <v>Amit</v>
      </c>
    </row>
    <row r="105" spans="1:18" x14ac:dyDescent="0.3">
      <c r="A105" s="338">
        <v>1087</v>
      </c>
      <c r="B105" s="339">
        <v>42807</v>
      </c>
      <c r="C105" s="340" t="s">
        <v>590</v>
      </c>
      <c r="D105" s="341" t="s">
        <v>1336</v>
      </c>
      <c r="E105" s="342" t="s">
        <v>522</v>
      </c>
      <c r="F105" s="341" t="s">
        <v>778</v>
      </c>
      <c r="G105" s="343" t="s">
        <v>764</v>
      </c>
      <c r="H105" s="341" t="s">
        <v>818</v>
      </c>
      <c r="I105" s="344" t="s">
        <v>1833</v>
      </c>
      <c r="J105" s="345">
        <v>30</v>
      </c>
      <c r="K105" s="346">
        <v>720</v>
      </c>
      <c r="L105" s="345">
        <v>21600</v>
      </c>
      <c r="M105" s="347">
        <v>7.0000000000000007E-2</v>
      </c>
      <c r="N105" s="33">
        <v>20088</v>
      </c>
      <c r="O105" s="343" t="s">
        <v>788</v>
      </c>
      <c r="P105" s="341" t="s">
        <v>760</v>
      </c>
      <c r="Q105" s="343" t="str">
        <f t="shared" si="2"/>
        <v>Air</v>
      </c>
      <c r="R105" s="343" t="str">
        <f t="shared" si="3"/>
        <v>Amit</v>
      </c>
    </row>
    <row r="106" spans="1:18" x14ac:dyDescent="0.3">
      <c r="A106" s="338">
        <v>1088</v>
      </c>
      <c r="B106" s="339">
        <v>42808</v>
      </c>
      <c r="C106" s="340" t="s">
        <v>590</v>
      </c>
      <c r="D106" s="341" t="s">
        <v>1832</v>
      </c>
      <c r="E106" s="342" t="s">
        <v>395</v>
      </c>
      <c r="F106" s="341" t="s">
        <v>812</v>
      </c>
      <c r="G106" s="343" t="s">
        <v>785</v>
      </c>
      <c r="H106" s="341" t="s">
        <v>1125</v>
      </c>
      <c r="I106" s="344" t="s">
        <v>1597</v>
      </c>
      <c r="J106" s="345">
        <v>38</v>
      </c>
      <c r="K106" s="346">
        <v>27000</v>
      </c>
      <c r="L106" s="345">
        <v>1026000</v>
      </c>
      <c r="M106" s="347">
        <v>0.01</v>
      </c>
      <c r="N106" s="33">
        <v>1015740</v>
      </c>
      <c r="O106" s="343" t="s">
        <v>761</v>
      </c>
      <c r="P106" s="341" t="s">
        <v>760</v>
      </c>
      <c r="Q106" s="343" t="str">
        <f t="shared" si="2"/>
        <v>Not Specified</v>
      </c>
      <c r="R106" s="343" t="str">
        <f t="shared" si="3"/>
        <v>Amit</v>
      </c>
    </row>
    <row r="107" spans="1:18" x14ac:dyDescent="0.3">
      <c r="A107" s="338">
        <v>1089</v>
      </c>
      <c r="B107" s="339">
        <v>42809</v>
      </c>
      <c r="C107" s="340" t="s">
        <v>590</v>
      </c>
      <c r="D107" s="341" t="s">
        <v>1089</v>
      </c>
      <c r="E107" s="342" t="s">
        <v>405</v>
      </c>
      <c r="F107" s="341" t="s">
        <v>812</v>
      </c>
      <c r="G107" s="343" t="s">
        <v>764</v>
      </c>
      <c r="H107" s="341" t="s">
        <v>793</v>
      </c>
      <c r="I107" s="344" t="s">
        <v>1831</v>
      </c>
      <c r="J107" s="345">
        <v>42</v>
      </c>
      <c r="K107" s="346">
        <v>420</v>
      </c>
      <c r="L107" s="345">
        <v>17640</v>
      </c>
      <c r="M107" s="347">
        <v>0.03</v>
      </c>
      <c r="N107" s="33">
        <v>17110.8</v>
      </c>
      <c r="O107" s="343" t="s">
        <v>788</v>
      </c>
      <c r="P107" s="341" t="s">
        <v>760</v>
      </c>
      <c r="Q107" s="343" t="str">
        <f t="shared" si="2"/>
        <v>Air</v>
      </c>
      <c r="R107" s="343" t="str">
        <f t="shared" si="3"/>
        <v>Amit</v>
      </c>
    </row>
    <row r="108" spans="1:18" x14ac:dyDescent="0.3">
      <c r="A108" s="338">
        <v>1090</v>
      </c>
      <c r="B108" s="339">
        <v>42809</v>
      </c>
      <c r="C108" s="340" t="s">
        <v>590</v>
      </c>
      <c r="D108" s="341" t="s">
        <v>1442</v>
      </c>
      <c r="E108" s="342" t="s">
        <v>522</v>
      </c>
      <c r="F108" s="341" t="s">
        <v>812</v>
      </c>
      <c r="G108" s="343" t="s">
        <v>764</v>
      </c>
      <c r="H108" s="341" t="s">
        <v>793</v>
      </c>
      <c r="I108" s="344" t="s">
        <v>1830</v>
      </c>
      <c r="J108" s="345">
        <v>48</v>
      </c>
      <c r="K108" s="346">
        <v>2160</v>
      </c>
      <c r="L108" s="345">
        <v>103680</v>
      </c>
      <c r="M108" s="347">
        <v>0.08</v>
      </c>
      <c r="N108" s="33">
        <v>95385.600000000006</v>
      </c>
      <c r="O108" s="343" t="s">
        <v>775</v>
      </c>
      <c r="P108" s="341" t="s">
        <v>841</v>
      </c>
      <c r="Q108" s="343" t="str">
        <f t="shared" si="2"/>
        <v>Rail</v>
      </c>
      <c r="R108" s="343" t="str">
        <f t="shared" si="3"/>
        <v>Amit</v>
      </c>
    </row>
    <row r="109" spans="1:18" x14ac:dyDescent="0.3">
      <c r="A109" s="338">
        <v>1091</v>
      </c>
      <c r="B109" s="339">
        <v>42809</v>
      </c>
      <c r="C109" s="340" t="s">
        <v>590</v>
      </c>
      <c r="D109" s="341" t="s">
        <v>1442</v>
      </c>
      <c r="E109" s="342" t="s">
        <v>522</v>
      </c>
      <c r="F109" s="341" t="s">
        <v>812</v>
      </c>
      <c r="G109" s="343" t="s">
        <v>764</v>
      </c>
      <c r="H109" s="341" t="s">
        <v>793</v>
      </c>
      <c r="I109" s="344" t="s">
        <v>1343</v>
      </c>
      <c r="J109" s="345">
        <v>30</v>
      </c>
      <c r="K109" s="346">
        <v>480</v>
      </c>
      <c r="L109" s="345">
        <v>14400</v>
      </c>
      <c r="M109" s="347">
        <v>0.09</v>
      </c>
      <c r="N109" s="33">
        <v>13104</v>
      </c>
      <c r="O109" s="343" t="s">
        <v>775</v>
      </c>
      <c r="P109" s="341" t="s">
        <v>774</v>
      </c>
      <c r="Q109" s="343" t="str">
        <f t="shared" si="2"/>
        <v>Rail</v>
      </c>
      <c r="R109" s="343" t="str">
        <f t="shared" si="3"/>
        <v>Amit</v>
      </c>
    </row>
    <row r="110" spans="1:18" x14ac:dyDescent="0.3">
      <c r="A110" s="338">
        <v>1092</v>
      </c>
      <c r="B110" s="339">
        <v>42810</v>
      </c>
      <c r="C110" s="340" t="s">
        <v>590</v>
      </c>
      <c r="D110" s="341" t="s">
        <v>1829</v>
      </c>
      <c r="E110" s="342" t="s">
        <v>395</v>
      </c>
      <c r="F110" s="341" t="s">
        <v>812</v>
      </c>
      <c r="G110" s="343" t="s">
        <v>764</v>
      </c>
      <c r="H110" s="341" t="s">
        <v>763</v>
      </c>
      <c r="I110" s="344" t="s">
        <v>846</v>
      </c>
      <c r="J110" s="345">
        <v>29</v>
      </c>
      <c r="K110" s="346">
        <v>240</v>
      </c>
      <c r="L110" s="345">
        <v>6960</v>
      </c>
      <c r="M110" s="347">
        <v>0</v>
      </c>
      <c r="N110" s="33">
        <v>6960</v>
      </c>
      <c r="O110" s="343" t="s">
        <v>775</v>
      </c>
      <c r="P110" s="341" t="s">
        <v>760</v>
      </c>
      <c r="Q110" s="343" t="str">
        <f t="shared" si="2"/>
        <v>Rail</v>
      </c>
      <c r="R110" s="343" t="str">
        <f t="shared" si="3"/>
        <v>Amit</v>
      </c>
    </row>
    <row r="111" spans="1:18" x14ac:dyDescent="0.3">
      <c r="A111" s="338">
        <v>1093</v>
      </c>
      <c r="B111" s="339">
        <v>42810</v>
      </c>
      <c r="C111" s="340" t="s">
        <v>590</v>
      </c>
      <c r="D111" s="341" t="s">
        <v>875</v>
      </c>
      <c r="E111" s="342" t="s">
        <v>398</v>
      </c>
      <c r="F111" s="341" t="s">
        <v>790</v>
      </c>
      <c r="G111" s="343" t="s">
        <v>764</v>
      </c>
      <c r="H111" s="341" t="s">
        <v>793</v>
      </c>
      <c r="I111" s="344" t="s">
        <v>1056</v>
      </c>
      <c r="J111" s="345">
        <v>43</v>
      </c>
      <c r="K111" s="346">
        <v>1140</v>
      </c>
      <c r="L111" s="345">
        <v>49020</v>
      </c>
      <c r="M111" s="347">
        <v>0.05</v>
      </c>
      <c r="N111" s="33">
        <v>46569</v>
      </c>
      <c r="O111" s="343" t="s">
        <v>788</v>
      </c>
      <c r="P111" s="341" t="s">
        <v>798</v>
      </c>
      <c r="Q111" s="343" t="str">
        <f t="shared" si="2"/>
        <v>Air</v>
      </c>
      <c r="R111" s="343" t="str">
        <f t="shared" si="3"/>
        <v>Sohail</v>
      </c>
    </row>
    <row r="112" spans="1:18" x14ac:dyDescent="0.3">
      <c r="A112" s="338">
        <v>1094</v>
      </c>
      <c r="B112" s="339">
        <v>42810</v>
      </c>
      <c r="C112" s="340" t="s">
        <v>590</v>
      </c>
      <c r="D112" s="341" t="s">
        <v>1068</v>
      </c>
      <c r="E112" s="342" t="s">
        <v>405</v>
      </c>
      <c r="F112" s="341" t="s">
        <v>790</v>
      </c>
      <c r="G112" s="343" t="s">
        <v>764</v>
      </c>
      <c r="H112" s="341" t="s">
        <v>793</v>
      </c>
      <c r="I112" s="344" t="s">
        <v>1623</v>
      </c>
      <c r="J112" s="345">
        <v>5</v>
      </c>
      <c r="K112" s="346">
        <v>2940</v>
      </c>
      <c r="L112" s="345">
        <v>14700</v>
      </c>
      <c r="M112" s="347">
        <v>0.02</v>
      </c>
      <c r="N112" s="33">
        <v>14406</v>
      </c>
      <c r="O112" s="343" t="s">
        <v>834</v>
      </c>
      <c r="P112" s="341" t="s">
        <v>760</v>
      </c>
      <c r="Q112" s="343" t="str">
        <f t="shared" si="2"/>
        <v>Air</v>
      </c>
      <c r="R112" s="343" t="str">
        <f t="shared" si="3"/>
        <v>Sohail</v>
      </c>
    </row>
    <row r="113" spans="1:18" x14ac:dyDescent="0.3">
      <c r="A113" s="338">
        <v>1095</v>
      </c>
      <c r="B113" s="339">
        <v>42810</v>
      </c>
      <c r="C113" s="340" t="s">
        <v>590</v>
      </c>
      <c r="D113" s="341" t="s">
        <v>1068</v>
      </c>
      <c r="E113" s="342" t="s">
        <v>405</v>
      </c>
      <c r="F113" s="341" t="s">
        <v>790</v>
      </c>
      <c r="G113" s="343" t="s">
        <v>764</v>
      </c>
      <c r="H113" s="341" t="s">
        <v>793</v>
      </c>
      <c r="I113" s="344" t="s">
        <v>1828</v>
      </c>
      <c r="J113" s="345">
        <v>14</v>
      </c>
      <c r="K113" s="346">
        <v>240</v>
      </c>
      <c r="L113" s="345">
        <v>3360</v>
      </c>
      <c r="M113" s="347">
        <v>0.09</v>
      </c>
      <c r="N113" s="33">
        <v>3057.6</v>
      </c>
      <c r="O113" s="343" t="s">
        <v>834</v>
      </c>
      <c r="P113" s="341" t="s">
        <v>841</v>
      </c>
      <c r="Q113" s="343" t="str">
        <f t="shared" si="2"/>
        <v>Air</v>
      </c>
      <c r="R113" s="343" t="str">
        <f t="shared" si="3"/>
        <v>Sohail</v>
      </c>
    </row>
    <row r="114" spans="1:18" x14ac:dyDescent="0.3">
      <c r="A114" s="338">
        <v>1096</v>
      </c>
      <c r="B114" s="339">
        <v>42810</v>
      </c>
      <c r="C114" s="340" t="s">
        <v>590</v>
      </c>
      <c r="D114" s="341" t="s">
        <v>1827</v>
      </c>
      <c r="E114" s="342" t="s">
        <v>522</v>
      </c>
      <c r="F114" s="341" t="s">
        <v>765</v>
      </c>
      <c r="G114" s="343" t="s">
        <v>764</v>
      </c>
      <c r="H114" s="341" t="s">
        <v>921</v>
      </c>
      <c r="I114" s="344" t="s">
        <v>1578</v>
      </c>
      <c r="J114" s="345">
        <v>24</v>
      </c>
      <c r="K114" s="346">
        <v>300</v>
      </c>
      <c r="L114" s="345">
        <v>7200</v>
      </c>
      <c r="M114" s="347">
        <v>0.02</v>
      </c>
      <c r="N114" s="33">
        <v>7056</v>
      </c>
      <c r="O114" s="343" t="s">
        <v>775</v>
      </c>
      <c r="P114" s="341" t="s">
        <v>760</v>
      </c>
      <c r="Q114" s="343" t="str">
        <f t="shared" si="2"/>
        <v>Rail</v>
      </c>
      <c r="R114" s="343" t="str">
        <f t="shared" si="3"/>
        <v>Sohail</v>
      </c>
    </row>
    <row r="115" spans="1:18" x14ac:dyDescent="0.3">
      <c r="A115" s="338">
        <v>1097</v>
      </c>
      <c r="B115" s="339">
        <v>42810</v>
      </c>
      <c r="C115" s="340" t="s">
        <v>590</v>
      </c>
      <c r="D115" s="341" t="s">
        <v>1827</v>
      </c>
      <c r="E115" s="342" t="s">
        <v>522</v>
      </c>
      <c r="F115" s="341" t="s">
        <v>765</v>
      </c>
      <c r="G115" s="343" t="s">
        <v>764</v>
      </c>
      <c r="H115" s="341" t="s">
        <v>772</v>
      </c>
      <c r="I115" s="344" t="s">
        <v>1826</v>
      </c>
      <c r="J115" s="345">
        <v>36</v>
      </c>
      <c r="K115" s="346">
        <v>660</v>
      </c>
      <c r="L115" s="345">
        <v>23760</v>
      </c>
      <c r="M115" s="347">
        <v>0.02</v>
      </c>
      <c r="N115" s="33">
        <v>23284.799999999999</v>
      </c>
      <c r="O115" s="343" t="s">
        <v>775</v>
      </c>
      <c r="P115" s="341" t="s">
        <v>798</v>
      </c>
      <c r="Q115" s="343" t="str">
        <f t="shared" si="2"/>
        <v>Rail</v>
      </c>
      <c r="R115" s="343" t="str">
        <f t="shared" si="3"/>
        <v>Sohail</v>
      </c>
    </row>
    <row r="116" spans="1:18" x14ac:dyDescent="0.3">
      <c r="A116" s="338">
        <v>1098</v>
      </c>
      <c r="B116" s="339">
        <v>42810</v>
      </c>
      <c r="C116" s="340" t="s">
        <v>590</v>
      </c>
      <c r="D116" s="341" t="s">
        <v>950</v>
      </c>
      <c r="E116" s="342" t="s">
        <v>395</v>
      </c>
      <c r="F116" s="341" t="s">
        <v>790</v>
      </c>
      <c r="G116" s="343" t="s">
        <v>764</v>
      </c>
      <c r="H116" s="341" t="s">
        <v>800</v>
      </c>
      <c r="I116" s="344" t="s">
        <v>874</v>
      </c>
      <c r="J116" s="345">
        <v>33</v>
      </c>
      <c r="K116" s="346">
        <v>7260</v>
      </c>
      <c r="L116" s="345">
        <v>239580</v>
      </c>
      <c r="M116" s="347">
        <v>0.09</v>
      </c>
      <c r="N116" s="33">
        <v>218017.8</v>
      </c>
      <c r="O116" s="343" t="s">
        <v>782</v>
      </c>
      <c r="P116" s="341" t="s">
        <v>798</v>
      </c>
      <c r="Q116" s="343" t="str">
        <f t="shared" si="2"/>
        <v>Road</v>
      </c>
      <c r="R116" s="343" t="str">
        <f t="shared" si="3"/>
        <v>Sohail</v>
      </c>
    </row>
    <row r="117" spans="1:18" x14ac:dyDescent="0.3">
      <c r="A117" s="338">
        <v>1099</v>
      </c>
      <c r="B117" s="339">
        <v>42812</v>
      </c>
      <c r="C117" s="340" t="s">
        <v>590</v>
      </c>
      <c r="D117" s="341" t="s">
        <v>1446</v>
      </c>
      <c r="E117" s="342" t="s">
        <v>405</v>
      </c>
      <c r="F117" s="341" t="s">
        <v>778</v>
      </c>
      <c r="G117" s="343" t="s">
        <v>764</v>
      </c>
      <c r="H117" s="341" t="s">
        <v>772</v>
      </c>
      <c r="I117" s="344" t="s">
        <v>1107</v>
      </c>
      <c r="J117" s="345">
        <v>32</v>
      </c>
      <c r="K117" s="346">
        <v>11640</v>
      </c>
      <c r="L117" s="345">
        <v>372480</v>
      </c>
      <c r="M117" s="347">
        <v>0.08</v>
      </c>
      <c r="N117" s="33">
        <v>342681.59999999998</v>
      </c>
      <c r="O117" s="343" t="s">
        <v>788</v>
      </c>
      <c r="P117" s="341" t="s">
        <v>760</v>
      </c>
      <c r="Q117" s="343" t="str">
        <f t="shared" si="2"/>
        <v>Air</v>
      </c>
      <c r="R117" s="343" t="str">
        <f t="shared" si="3"/>
        <v>Amit</v>
      </c>
    </row>
    <row r="118" spans="1:18" x14ac:dyDescent="0.3">
      <c r="A118" s="338">
        <v>1100</v>
      </c>
      <c r="B118" s="339">
        <v>42812</v>
      </c>
      <c r="C118" s="340" t="s">
        <v>590</v>
      </c>
      <c r="D118" s="341" t="s">
        <v>1108</v>
      </c>
      <c r="E118" s="342" t="s">
        <v>522</v>
      </c>
      <c r="F118" s="341" t="s">
        <v>765</v>
      </c>
      <c r="G118" s="343" t="s">
        <v>764</v>
      </c>
      <c r="H118" s="341" t="s">
        <v>811</v>
      </c>
      <c r="I118" s="344" t="s">
        <v>1825</v>
      </c>
      <c r="J118" s="345">
        <v>17</v>
      </c>
      <c r="K118" s="346">
        <v>600</v>
      </c>
      <c r="L118" s="345">
        <v>10200</v>
      </c>
      <c r="M118" s="347">
        <v>0.1</v>
      </c>
      <c r="N118" s="33">
        <v>9180</v>
      </c>
      <c r="O118" s="343" t="s">
        <v>782</v>
      </c>
      <c r="P118" s="341" t="s">
        <v>760</v>
      </c>
      <c r="Q118" s="343" t="str">
        <f t="shared" si="2"/>
        <v>Road</v>
      </c>
      <c r="R118" s="343" t="str">
        <f t="shared" si="3"/>
        <v>Sohail</v>
      </c>
    </row>
    <row r="119" spans="1:18" x14ac:dyDescent="0.3">
      <c r="A119" s="338">
        <v>1101</v>
      </c>
      <c r="B119" s="339">
        <v>42812</v>
      </c>
      <c r="C119" s="340" t="s">
        <v>590</v>
      </c>
      <c r="D119" s="341" t="s">
        <v>1108</v>
      </c>
      <c r="E119" s="342" t="s">
        <v>522</v>
      </c>
      <c r="F119" s="341" t="s">
        <v>765</v>
      </c>
      <c r="G119" s="343" t="s">
        <v>770</v>
      </c>
      <c r="H119" s="341" t="s">
        <v>769</v>
      </c>
      <c r="I119" s="344" t="s">
        <v>1298</v>
      </c>
      <c r="J119" s="345">
        <v>26</v>
      </c>
      <c r="K119" s="346">
        <v>3060</v>
      </c>
      <c r="L119" s="345">
        <v>79560</v>
      </c>
      <c r="M119" s="347">
        <v>7.0000000000000007E-2</v>
      </c>
      <c r="N119" s="33">
        <v>73990.8</v>
      </c>
      <c r="O119" s="343" t="s">
        <v>782</v>
      </c>
      <c r="P119" s="341" t="s">
        <v>760</v>
      </c>
      <c r="Q119" s="343" t="str">
        <f t="shared" si="2"/>
        <v>Road</v>
      </c>
      <c r="R119" s="343" t="str">
        <f t="shared" si="3"/>
        <v>Sohail</v>
      </c>
    </row>
    <row r="120" spans="1:18" x14ac:dyDescent="0.3">
      <c r="A120" s="338">
        <v>1102</v>
      </c>
      <c r="B120" s="339">
        <v>42812</v>
      </c>
      <c r="C120" s="340" t="s">
        <v>590</v>
      </c>
      <c r="D120" s="341" t="s">
        <v>1108</v>
      </c>
      <c r="E120" s="342" t="s">
        <v>522</v>
      </c>
      <c r="F120" s="341" t="s">
        <v>765</v>
      </c>
      <c r="G120" s="343" t="s">
        <v>764</v>
      </c>
      <c r="H120" s="341" t="s">
        <v>763</v>
      </c>
      <c r="I120" s="344" t="s">
        <v>1824</v>
      </c>
      <c r="J120" s="345">
        <v>19</v>
      </c>
      <c r="K120" s="346">
        <v>360</v>
      </c>
      <c r="L120" s="345">
        <v>6840</v>
      </c>
      <c r="M120" s="347">
        <v>0.01</v>
      </c>
      <c r="N120" s="33">
        <v>6771.6</v>
      </c>
      <c r="O120" s="343" t="s">
        <v>782</v>
      </c>
      <c r="P120" s="341" t="s">
        <v>760</v>
      </c>
      <c r="Q120" s="343" t="str">
        <f t="shared" si="2"/>
        <v>Road</v>
      </c>
      <c r="R120" s="343" t="str">
        <f t="shared" si="3"/>
        <v>Sohail</v>
      </c>
    </row>
    <row r="121" spans="1:18" x14ac:dyDescent="0.3">
      <c r="A121" s="338">
        <v>1103</v>
      </c>
      <c r="B121" s="339">
        <v>42812</v>
      </c>
      <c r="C121" s="340" t="s">
        <v>590</v>
      </c>
      <c r="D121" s="341" t="s">
        <v>1817</v>
      </c>
      <c r="E121" s="342" t="s">
        <v>522</v>
      </c>
      <c r="F121" s="341" t="s">
        <v>812</v>
      </c>
      <c r="G121" s="343" t="s">
        <v>785</v>
      </c>
      <c r="H121" s="341" t="s">
        <v>784</v>
      </c>
      <c r="I121" s="344" t="s">
        <v>1823</v>
      </c>
      <c r="J121" s="345">
        <v>5</v>
      </c>
      <c r="K121" s="346">
        <v>12360</v>
      </c>
      <c r="L121" s="345">
        <v>61800</v>
      </c>
      <c r="M121" s="347">
        <v>0.01</v>
      </c>
      <c r="N121" s="33">
        <v>61182</v>
      </c>
      <c r="O121" s="343" t="s">
        <v>775</v>
      </c>
      <c r="P121" s="341" t="s">
        <v>774</v>
      </c>
      <c r="Q121" s="343" t="str">
        <f t="shared" si="2"/>
        <v>Rail</v>
      </c>
      <c r="R121" s="343" t="str">
        <f t="shared" si="3"/>
        <v>Amit</v>
      </c>
    </row>
    <row r="122" spans="1:18" x14ac:dyDescent="0.3">
      <c r="A122" s="338">
        <v>1104</v>
      </c>
      <c r="B122" s="339">
        <v>42812</v>
      </c>
      <c r="C122" s="340" t="s">
        <v>590</v>
      </c>
      <c r="D122" s="341" t="s">
        <v>1822</v>
      </c>
      <c r="E122" s="342" t="s">
        <v>395</v>
      </c>
      <c r="F122" s="341" t="s">
        <v>812</v>
      </c>
      <c r="G122" s="343" t="s">
        <v>785</v>
      </c>
      <c r="H122" s="341" t="s">
        <v>784</v>
      </c>
      <c r="I122" s="344" t="s">
        <v>1821</v>
      </c>
      <c r="J122" s="345">
        <v>45</v>
      </c>
      <c r="K122" s="346">
        <v>6960</v>
      </c>
      <c r="L122" s="345">
        <v>313200</v>
      </c>
      <c r="M122" s="347">
        <v>0.1</v>
      </c>
      <c r="N122" s="33">
        <v>281880</v>
      </c>
      <c r="O122" s="343" t="s">
        <v>775</v>
      </c>
      <c r="P122" s="341" t="s">
        <v>760</v>
      </c>
      <c r="Q122" s="343" t="str">
        <f t="shared" si="2"/>
        <v>Rail</v>
      </c>
      <c r="R122" s="343" t="str">
        <f t="shared" si="3"/>
        <v>Amit</v>
      </c>
    </row>
    <row r="123" spans="1:18" x14ac:dyDescent="0.3">
      <c r="A123" s="338">
        <v>1105</v>
      </c>
      <c r="B123" s="339">
        <v>42813</v>
      </c>
      <c r="C123" s="340" t="s">
        <v>590</v>
      </c>
      <c r="D123" s="341" t="s">
        <v>922</v>
      </c>
      <c r="E123" s="342" t="s">
        <v>405</v>
      </c>
      <c r="F123" s="341" t="s">
        <v>765</v>
      </c>
      <c r="G123" s="343" t="s">
        <v>764</v>
      </c>
      <c r="H123" s="341" t="s">
        <v>772</v>
      </c>
      <c r="I123" s="344" t="s">
        <v>1820</v>
      </c>
      <c r="J123" s="345">
        <v>16</v>
      </c>
      <c r="K123" s="346">
        <v>6660</v>
      </c>
      <c r="L123" s="345">
        <v>106560</v>
      </c>
      <c r="M123" s="347">
        <v>0.08</v>
      </c>
      <c r="N123" s="33">
        <v>98035.199999999997</v>
      </c>
      <c r="O123" s="343" t="s">
        <v>761</v>
      </c>
      <c r="P123" s="341" t="s">
        <v>841</v>
      </c>
      <c r="Q123" s="343" t="str">
        <f t="shared" si="2"/>
        <v>Not Specified</v>
      </c>
      <c r="R123" s="343" t="str">
        <f t="shared" si="3"/>
        <v>Sohail</v>
      </c>
    </row>
    <row r="124" spans="1:18" x14ac:dyDescent="0.3">
      <c r="A124" s="338">
        <v>1106</v>
      </c>
      <c r="B124" s="339">
        <v>42813</v>
      </c>
      <c r="C124" s="340" t="s">
        <v>590</v>
      </c>
      <c r="D124" s="341" t="s">
        <v>922</v>
      </c>
      <c r="E124" s="342" t="s">
        <v>405</v>
      </c>
      <c r="F124" s="341" t="s">
        <v>765</v>
      </c>
      <c r="G124" s="343" t="s">
        <v>770</v>
      </c>
      <c r="H124" s="341" t="s">
        <v>777</v>
      </c>
      <c r="I124" s="344" t="s">
        <v>1158</v>
      </c>
      <c r="J124" s="345">
        <v>9</v>
      </c>
      <c r="K124" s="346">
        <v>12780</v>
      </c>
      <c r="L124" s="345">
        <v>115020</v>
      </c>
      <c r="M124" s="347">
        <v>0.03</v>
      </c>
      <c r="N124" s="33">
        <v>111569.4</v>
      </c>
      <c r="O124" s="343" t="s">
        <v>761</v>
      </c>
      <c r="P124" s="341" t="s">
        <v>760</v>
      </c>
      <c r="Q124" s="343" t="str">
        <f t="shared" si="2"/>
        <v>Not Specified</v>
      </c>
      <c r="R124" s="343" t="str">
        <f t="shared" si="3"/>
        <v>Sohail</v>
      </c>
    </row>
    <row r="125" spans="1:18" x14ac:dyDescent="0.3">
      <c r="A125" s="338">
        <v>1107</v>
      </c>
      <c r="B125" s="339">
        <v>42813</v>
      </c>
      <c r="C125" s="340" t="s">
        <v>590</v>
      </c>
      <c r="D125" s="341" t="s">
        <v>922</v>
      </c>
      <c r="E125" s="342" t="s">
        <v>405</v>
      </c>
      <c r="F125" s="341" t="s">
        <v>765</v>
      </c>
      <c r="G125" s="343" t="s">
        <v>770</v>
      </c>
      <c r="H125" s="341" t="s">
        <v>777</v>
      </c>
      <c r="I125" s="344" t="s">
        <v>1464</v>
      </c>
      <c r="J125" s="345">
        <v>42</v>
      </c>
      <c r="K125" s="346">
        <v>21000</v>
      </c>
      <c r="L125" s="345">
        <v>882000</v>
      </c>
      <c r="M125" s="347">
        <v>0.1</v>
      </c>
      <c r="N125" s="33">
        <v>793800</v>
      </c>
      <c r="O125" s="343" t="s">
        <v>761</v>
      </c>
      <c r="P125" s="341" t="s">
        <v>760</v>
      </c>
      <c r="Q125" s="343" t="str">
        <f t="shared" si="2"/>
        <v>Not Specified</v>
      </c>
      <c r="R125" s="343" t="str">
        <f t="shared" si="3"/>
        <v>Sohail</v>
      </c>
    </row>
    <row r="126" spans="1:18" x14ac:dyDescent="0.3">
      <c r="A126" s="338">
        <v>1108</v>
      </c>
      <c r="B126" s="339">
        <v>42813</v>
      </c>
      <c r="C126" s="340" t="s">
        <v>590</v>
      </c>
      <c r="D126" s="341" t="s">
        <v>1644</v>
      </c>
      <c r="E126" s="342" t="s">
        <v>398</v>
      </c>
      <c r="F126" s="341" t="s">
        <v>790</v>
      </c>
      <c r="G126" s="343" t="s">
        <v>785</v>
      </c>
      <c r="H126" s="341" t="s">
        <v>815</v>
      </c>
      <c r="I126" s="344" t="s">
        <v>1819</v>
      </c>
      <c r="J126" s="345">
        <v>50</v>
      </c>
      <c r="K126" s="346">
        <v>8760</v>
      </c>
      <c r="L126" s="345">
        <v>438000</v>
      </c>
      <c r="M126" s="347">
        <v>0.1</v>
      </c>
      <c r="N126" s="33">
        <v>394200</v>
      </c>
      <c r="O126" s="343" t="s">
        <v>788</v>
      </c>
      <c r="P126" s="341" t="s">
        <v>841</v>
      </c>
      <c r="Q126" s="343" t="str">
        <f t="shared" si="2"/>
        <v>Air</v>
      </c>
      <c r="R126" s="343" t="str">
        <f t="shared" si="3"/>
        <v>Sohail</v>
      </c>
    </row>
    <row r="127" spans="1:18" x14ac:dyDescent="0.3">
      <c r="A127" s="338">
        <v>1109</v>
      </c>
      <c r="B127" s="339">
        <v>42813</v>
      </c>
      <c r="C127" s="340" t="s">
        <v>590</v>
      </c>
      <c r="D127" s="341" t="s">
        <v>1818</v>
      </c>
      <c r="E127" s="342" t="s">
        <v>405</v>
      </c>
      <c r="F127" s="341" t="s">
        <v>812</v>
      </c>
      <c r="G127" s="343" t="s">
        <v>770</v>
      </c>
      <c r="H127" s="341" t="s">
        <v>781</v>
      </c>
      <c r="I127" s="344" t="s">
        <v>1215</v>
      </c>
      <c r="J127" s="345">
        <v>13</v>
      </c>
      <c r="K127" s="346">
        <v>480</v>
      </c>
      <c r="L127" s="345">
        <v>6240</v>
      </c>
      <c r="M127" s="347">
        <v>0</v>
      </c>
      <c r="N127" s="33">
        <v>6240</v>
      </c>
      <c r="O127" s="343" t="s">
        <v>782</v>
      </c>
      <c r="P127" s="341" t="s">
        <v>760</v>
      </c>
      <c r="Q127" s="343" t="str">
        <f t="shared" si="2"/>
        <v>Road</v>
      </c>
      <c r="R127" s="343" t="str">
        <f t="shared" si="3"/>
        <v>Amit</v>
      </c>
    </row>
    <row r="128" spans="1:18" x14ac:dyDescent="0.3">
      <c r="A128" s="338">
        <v>1110</v>
      </c>
      <c r="B128" s="339">
        <v>42813</v>
      </c>
      <c r="C128" s="340" t="s">
        <v>590</v>
      </c>
      <c r="D128" s="341" t="s">
        <v>1817</v>
      </c>
      <c r="E128" s="342" t="s">
        <v>522</v>
      </c>
      <c r="F128" s="341" t="s">
        <v>812</v>
      </c>
      <c r="G128" s="343" t="s">
        <v>764</v>
      </c>
      <c r="H128" s="341" t="s">
        <v>772</v>
      </c>
      <c r="I128" s="344" t="s">
        <v>1800</v>
      </c>
      <c r="J128" s="345">
        <v>5</v>
      </c>
      <c r="K128" s="346">
        <v>780</v>
      </c>
      <c r="L128" s="345">
        <v>3900</v>
      </c>
      <c r="M128" s="347">
        <v>0.01</v>
      </c>
      <c r="N128" s="33">
        <v>3861</v>
      </c>
      <c r="O128" s="343" t="s">
        <v>834</v>
      </c>
      <c r="P128" s="341" t="s">
        <v>774</v>
      </c>
      <c r="Q128" s="343" t="str">
        <f t="shared" si="2"/>
        <v>Air</v>
      </c>
      <c r="R128" s="343" t="str">
        <f t="shared" si="3"/>
        <v>Amit</v>
      </c>
    </row>
    <row r="129" spans="1:18" x14ac:dyDescent="0.3">
      <c r="A129" s="338">
        <v>1111</v>
      </c>
      <c r="B129" s="339">
        <v>42813</v>
      </c>
      <c r="C129" s="340" t="s">
        <v>590</v>
      </c>
      <c r="D129" s="341" t="s">
        <v>1705</v>
      </c>
      <c r="E129" s="342" t="s">
        <v>522</v>
      </c>
      <c r="F129" s="341" t="s">
        <v>778</v>
      </c>
      <c r="G129" s="343" t="s">
        <v>764</v>
      </c>
      <c r="H129" s="341" t="s">
        <v>818</v>
      </c>
      <c r="I129" s="344" t="s">
        <v>1648</v>
      </c>
      <c r="J129" s="345">
        <v>31</v>
      </c>
      <c r="K129" s="346">
        <v>660</v>
      </c>
      <c r="L129" s="345">
        <v>20460</v>
      </c>
      <c r="M129" s="347">
        <v>0.01</v>
      </c>
      <c r="N129" s="33">
        <v>20255.400000000001</v>
      </c>
      <c r="O129" s="343" t="s">
        <v>834</v>
      </c>
      <c r="P129" s="341" t="s">
        <v>827</v>
      </c>
      <c r="Q129" s="343" t="str">
        <f t="shared" si="2"/>
        <v>Air</v>
      </c>
      <c r="R129" s="343" t="str">
        <f t="shared" si="3"/>
        <v>Amit</v>
      </c>
    </row>
    <row r="130" spans="1:18" x14ac:dyDescent="0.3">
      <c r="A130" s="338">
        <v>1112</v>
      </c>
      <c r="B130" s="339">
        <v>42813</v>
      </c>
      <c r="C130" s="340" t="s">
        <v>590</v>
      </c>
      <c r="D130" s="341" t="s">
        <v>1705</v>
      </c>
      <c r="E130" s="342" t="s">
        <v>522</v>
      </c>
      <c r="F130" s="341" t="s">
        <v>778</v>
      </c>
      <c r="G130" s="343" t="s">
        <v>764</v>
      </c>
      <c r="H130" s="341" t="s">
        <v>763</v>
      </c>
      <c r="I130" s="344" t="s">
        <v>1816</v>
      </c>
      <c r="J130" s="345">
        <v>13</v>
      </c>
      <c r="K130" s="346">
        <v>1020</v>
      </c>
      <c r="L130" s="345">
        <v>13260</v>
      </c>
      <c r="M130" s="347">
        <v>0.02</v>
      </c>
      <c r="N130" s="33">
        <v>12994.8</v>
      </c>
      <c r="O130" s="343" t="s">
        <v>834</v>
      </c>
      <c r="P130" s="341" t="s">
        <v>760</v>
      </c>
      <c r="Q130" s="343" t="str">
        <f t="shared" si="2"/>
        <v>Air</v>
      </c>
      <c r="R130" s="343" t="str">
        <f t="shared" si="3"/>
        <v>Amit</v>
      </c>
    </row>
    <row r="131" spans="1:18" x14ac:dyDescent="0.3">
      <c r="A131" s="338">
        <v>1113</v>
      </c>
      <c r="B131" s="339">
        <v>42813</v>
      </c>
      <c r="C131" s="340" t="s">
        <v>590</v>
      </c>
      <c r="D131" s="341" t="s">
        <v>1705</v>
      </c>
      <c r="E131" s="342" t="s">
        <v>522</v>
      </c>
      <c r="F131" s="341" t="s">
        <v>778</v>
      </c>
      <c r="G131" s="343" t="s">
        <v>770</v>
      </c>
      <c r="H131" s="341" t="s">
        <v>777</v>
      </c>
      <c r="I131" s="344" t="s">
        <v>1550</v>
      </c>
      <c r="J131" s="345">
        <v>36</v>
      </c>
      <c r="K131" s="346">
        <v>2700</v>
      </c>
      <c r="L131" s="345">
        <v>97200</v>
      </c>
      <c r="M131" s="347">
        <v>0.08</v>
      </c>
      <c r="N131" s="33">
        <v>89424</v>
      </c>
      <c r="O131" s="343" t="s">
        <v>834</v>
      </c>
      <c r="P131" s="341" t="s">
        <v>827</v>
      </c>
      <c r="Q131" s="343" t="str">
        <f t="shared" si="2"/>
        <v>Air</v>
      </c>
      <c r="R131" s="343" t="str">
        <f t="shared" si="3"/>
        <v>Amit</v>
      </c>
    </row>
    <row r="132" spans="1:18" x14ac:dyDescent="0.3">
      <c r="A132" s="338">
        <v>1114</v>
      </c>
      <c r="B132" s="339">
        <v>42813</v>
      </c>
      <c r="C132" s="340" t="s">
        <v>590</v>
      </c>
      <c r="D132" s="341" t="s">
        <v>1815</v>
      </c>
      <c r="E132" s="342" t="s">
        <v>522</v>
      </c>
      <c r="F132" s="341" t="s">
        <v>765</v>
      </c>
      <c r="G132" s="343" t="s">
        <v>764</v>
      </c>
      <c r="H132" s="341" t="s">
        <v>772</v>
      </c>
      <c r="I132" s="344" t="s">
        <v>1439</v>
      </c>
      <c r="J132" s="345">
        <v>46</v>
      </c>
      <c r="K132" s="346">
        <v>10740</v>
      </c>
      <c r="L132" s="345">
        <v>494040</v>
      </c>
      <c r="M132" s="347">
        <v>0.08</v>
      </c>
      <c r="N132" s="33">
        <v>454516.8</v>
      </c>
      <c r="O132" s="343" t="s">
        <v>834</v>
      </c>
      <c r="P132" s="341" t="s">
        <v>787</v>
      </c>
      <c r="Q132" s="343" t="str">
        <f t="shared" si="2"/>
        <v>Air</v>
      </c>
      <c r="R132" s="343" t="str">
        <f t="shared" si="3"/>
        <v>Sohail</v>
      </c>
    </row>
    <row r="133" spans="1:18" x14ac:dyDescent="0.3">
      <c r="A133" s="338">
        <v>1115</v>
      </c>
      <c r="B133" s="339">
        <v>42814</v>
      </c>
      <c r="C133" s="340" t="s">
        <v>590</v>
      </c>
      <c r="D133" s="341" t="s">
        <v>1814</v>
      </c>
      <c r="E133" s="342" t="s">
        <v>398</v>
      </c>
      <c r="F133" s="341" t="s">
        <v>790</v>
      </c>
      <c r="G133" s="343" t="s">
        <v>764</v>
      </c>
      <c r="H133" s="341" t="s">
        <v>793</v>
      </c>
      <c r="I133" s="344" t="s">
        <v>1290</v>
      </c>
      <c r="J133" s="345">
        <v>19</v>
      </c>
      <c r="K133" s="346">
        <v>720</v>
      </c>
      <c r="L133" s="345">
        <v>13680</v>
      </c>
      <c r="M133" s="347">
        <v>7.0000000000000007E-2</v>
      </c>
      <c r="N133" s="33">
        <v>12722.4</v>
      </c>
      <c r="O133" s="343" t="s">
        <v>834</v>
      </c>
      <c r="P133" s="341" t="s">
        <v>760</v>
      </c>
      <c r="Q133" s="343" t="str">
        <f t="shared" si="2"/>
        <v>Air</v>
      </c>
      <c r="R133" s="343" t="str">
        <f t="shared" si="3"/>
        <v>Sohail</v>
      </c>
    </row>
    <row r="134" spans="1:18" x14ac:dyDescent="0.3">
      <c r="A134" s="338">
        <v>1116</v>
      </c>
      <c r="B134" s="339">
        <v>42814</v>
      </c>
      <c r="C134" s="340" t="s">
        <v>590</v>
      </c>
      <c r="D134" s="341" t="s">
        <v>1345</v>
      </c>
      <c r="E134" s="342" t="s">
        <v>405</v>
      </c>
      <c r="F134" s="341" t="s">
        <v>778</v>
      </c>
      <c r="G134" s="343" t="s">
        <v>785</v>
      </c>
      <c r="H134" s="341" t="s">
        <v>815</v>
      </c>
      <c r="I134" s="344" t="s">
        <v>1407</v>
      </c>
      <c r="J134" s="345">
        <v>38</v>
      </c>
      <c r="K134" s="346">
        <v>1440</v>
      </c>
      <c r="L134" s="345">
        <v>54720</v>
      </c>
      <c r="M134" s="347">
        <v>0.03</v>
      </c>
      <c r="N134" s="33">
        <v>53078.400000000001</v>
      </c>
      <c r="O134" s="343" t="s">
        <v>782</v>
      </c>
      <c r="P134" s="341" t="s">
        <v>774</v>
      </c>
      <c r="Q134" s="343" t="str">
        <f t="shared" si="2"/>
        <v>Road</v>
      </c>
      <c r="R134" s="343" t="str">
        <f t="shared" si="3"/>
        <v>Amit</v>
      </c>
    </row>
    <row r="135" spans="1:18" x14ac:dyDescent="0.3">
      <c r="A135" s="338">
        <v>1117</v>
      </c>
      <c r="B135" s="339">
        <v>42814</v>
      </c>
      <c r="C135" s="340" t="s">
        <v>590</v>
      </c>
      <c r="D135" s="341" t="s">
        <v>1345</v>
      </c>
      <c r="E135" s="342" t="s">
        <v>405</v>
      </c>
      <c r="F135" s="341" t="s">
        <v>778</v>
      </c>
      <c r="G135" s="343" t="s">
        <v>785</v>
      </c>
      <c r="H135" s="341" t="s">
        <v>784</v>
      </c>
      <c r="I135" s="344" t="s">
        <v>939</v>
      </c>
      <c r="J135" s="345">
        <v>3</v>
      </c>
      <c r="K135" s="346">
        <v>3960</v>
      </c>
      <c r="L135" s="345">
        <v>11880</v>
      </c>
      <c r="M135" s="347">
        <v>7.0000000000000007E-2</v>
      </c>
      <c r="N135" s="33">
        <v>11048.4</v>
      </c>
      <c r="O135" s="343" t="s">
        <v>782</v>
      </c>
      <c r="P135" s="341" t="s">
        <v>787</v>
      </c>
      <c r="Q135" s="343" t="str">
        <f t="shared" si="2"/>
        <v>Road</v>
      </c>
      <c r="R135" s="343" t="str">
        <f t="shared" si="3"/>
        <v>Amit</v>
      </c>
    </row>
    <row r="136" spans="1:18" x14ac:dyDescent="0.3">
      <c r="A136" s="338">
        <v>1118</v>
      </c>
      <c r="B136" s="339">
        <v>42814</v>
      </c>
      <c r="C136" s="340" t="s">
        <v>590</v>
      </c>
      <c r="D136" s="341" t="s">
        <v>1813</v>
      </c>
      <c r="E136" s="342" t="s">
        <v>395</v>
      </c>
      <c r="F136" s="341" t="s">
        <v>778</v>
      </c>
      <c r="G136" s="343" t="s">
        <v>785</v>
      </c>
      <c r="H136" s="341" t="s">
        <v>815</v>
      </c>
      <c r="I136" s="344" t="s">
        <v>1407</v>
      </c>
      <c r="J136" s="345">
        <v>28</v>
      </c>
      <c r="K136" s="346">
        <v>1440</v>
      </c>
      <c r="L136" s="345">
        <v>40320</v>
      </c>
      <c r="M136" s="347">
        <v>0.02</v>
      </c>
      <c r="N136" s="33">
        <v>39513.599999999999</v>
      </c>
      <c r="O136" s="343" t="s">
        <v>782</v>
      </c>
      <c r="P136" s="341" t="s">
        <v>760</v>
      </c>
      <c r="Q136" s="343" t="str">
        <f t="shared" si="2"/>
        <v>Road</v>
      </c>
      <c r="R136" s="343" t="str">
        <f t="shared" si="3"/>
        <v>Amit</v>
      </c>
    </row>
    <row r="137" spans="1:18" x14ac:dyDescent="0.3">
      <c r="A137" s="338">
        <v>1119</v>
      </c>
      <c r="B137" s="339">
        <v>42814</v>
      </c>
      <c r="C137" s="340" t="s">
        <v>590</v>
      </c>
      <c r="D137" s="341" t="s">
        <v>1812</v>
      </c>
      <c r="E137" s="342" t="s">
        <v>405</v>
      </c>
      <c r="F137" s="341" t="s">
        <v>790</v>
      </c>
      <c r="G137" s="343" t="s">
        <v>770</v>
      </c>
      <c r="H137" s="341" t="s">
        <v>769</v>
      </c>
      <c r="I137" s="344" t="s">
        <v>1658</v>
      </c>
      <c r="J137" s="345">
        <v>48</v>
      </c>
      <c r="K137" s="346">
        <v>30060</v>
      </c>
      <c r="L137" s="345">
        <v>1442880</v>
      </c>
      <c r="M137" s="347">
        <v>0.04</v>
      </c>
      <c r="N137" s="33">
        <v>1385164.8</v>
      </c>
      <c r="O137" s="343" t="s">
        <v>834</v>
      </c>
      <c r="P137" s="341" t="s">
        <v>798</v>
      </c>
      <c r="Q137" s="343" t="str">
        <f t="shared" si="2"/>
        <v>Air</v>
      </c>
      <c r="R137" s="343" t="str">
        <f t="shared" si="3"/>
        <v>Sohail</v>
      </c>
    </row>
    <row r="138" spans="1:18" x14ac:dyDescent="0.3">
      <c r="A138" s="338">
        <v>1120</v>
      </c>
      <c r="B138" s="339">
        <v>42815</v>
      </c>
      <c r="C138" s="340" t="s">
        <v>590</v>
      </c>
      <c r="D138" s="341" t="s">
        <v>1601</v>
      </c>
      <c r="E138" s="342" t="s">
        <v>522</v>
      </c>
      <c r="F138" s="341" t="s">
        <v>778</v>
      </c>
      <c r="G138" s="343" t="s">
        <v>785</v>
      </c>
      <c r="H138" s="341" t="s">
        <v>784</v>
      </c>
      <c r="I138" s="344" t="s">
        <v>1811</v>
      </c>
      <c r="J138" s="345">
        <v>48</v>
      </c>
      <c r="K138" s="346">
        <v>2160</v>
      </c>
      <c r="L138" s="345">
        <v>103680</v>
      </c>
      <c r="M138" s="347">
        <v>0.04</v>
      </c>
      <c r="N138" s="33">
        <v>99532.800000000003</v>
      </c>
      <c r="O138" s="343" t="s">
        <v>775</v>
      </c>
      <c r="P138" s="341" t="s">
        <v>787</v>
      </c>
      <c r="Q138" s="343" t="str">
        <f t="shared" si="2"/>
        <v>Rail</v>
      </c>
      <c r="R138" s="343" t="str">
        <f t="shared" si="3"/>
        <v>Amit</v>
      </c>
    </row>
    <row r="139" spans="1:18" x14ac:dyDescent="0.3">
      <c r="A139" s="338">
        <v>1121</v>
      </c>
      <c r="B139" s="339">
        <v>42815</v>
      </c>
      <c r="C139" s="340" t="s">
        <v>590</v>
      </c>
      <c r="D139" s="341" t="s">
        <v>1291</v>
      </c>
      <c r="E139" s="342" t="s">
        <v>398</v>
      </c>
      <c r="F139" s="341" t="s">
        <v>812</v>
      </c>
      <c r="G139" s="343" t="s">
        <v>764</v>
      </c>
      <c r="H139" s="341" t="s">
        <v>811</v>
      </c>
      <c r="I139" s="344" t="s">
        <v>1810</v>
      </c>
      <c r="J139" s="345">
        <v>16</v>
      </c>
      <c r="K139" s="346">
        <v>5460</v>
      </c>
      <c r="L139" s="345">
        <v>87360</v>
      </c>
      <c r="M139" s="347">
        <v>0</v>
      </c>
      <c r="N139" s="33">
        <v>87360</v>
      </c>
      <c r="O139" s="343" t="s">
        <v>775</v>
      </c>
      <c r="P139" s="341" t="s">
        <v>798</v>
      </c>
      <c r="Q139" s="343" t="str">
        <f t="shared" si="2"/>
        <v>Rail</v>
      </c>
      <c r="R139" s="343" t="str">
        <f t="shared" si="3"/>
        <v>Amit</v>
      </c>
    </row>
    <row r="140" spans="1:18" x14ac:dyDescent="0.3">
      <c r="A140" s="338">
        <v>1122</v>
      </c>
      <c r="B140" s="339">
        <v>42815</v>
      </c>
      <c r="C140" s="340" t="s">
        <v>590</v>
      </c>
      <c r="D140" s="341" t="s">
        <v>1809</v>
      </c>
      <c r="E140" s="342" t="s">
        <v>522</v>
      </c>
      <c r="F140" s="341" t="s">
        <v>790</v>
      </c>
      <c r="G140" s="343" t="s">
        <v>764</v>
      </c>
      <c r="H140" s="341" t="s">
        <v>921</v>
      </c>
      <c r="I140" s="344" t="s">
        <v>1691</v>
      </c>
      <c r="J140" s="345">
        <v>40</v>
      </c>
      <c r="K140" s="346">
        <v>180</v>
      </c>
      <c r="L140" s="345">
        <v>7200</v>
      </c>
      <c r="M140" s="347">
        <v>0.08</v>
      </c>
      <c r="N140" s="33">
        <v>6624</v>
      </c>
      <c r="O140" s="343" t="s">
        <v>775</v>
      </c>
      <c r="P140" s="341" t="s">
        <v>760</v>
      </c>
      <c r="Q140" s="343" t="str">
        <f t="shared" si="2"/>
        <v>Rail</v>
      </c>
      <c r="R140" s="343" t="str">
        <f t="shared" si="3"/>
        <v>Sohail</v>
      </c>
    </row>
    <row r="141" spans="1:18" x14ac:dyDescent="0.3">
      <c r="A141" s="338">
        <v>1123</v>
      </c>
      <c r="B141" s="339">
        <v>42816</v>
      </c>
      <c r="C141" s="340" t="s">
        <v>590</v>
      </c>
      <c r="D141" s="341" t="s">
        <v>1527</v>
      </c>
      <c r="E141" s="342" t="s">
        <v>395</v>
      </c>
      <c r="F141" s="341" t="s">
        <v>790</v>
      </c>
      <c r="G141" s="343" t="s">
        <v>785</v>
      </c>
      <c r="H141" s="341" t="s">
        <v>824</v>
      </c>
      <c r="I141" s="344" t="s">
        <v>1635</v>
      </c>
      <c r="J141" s="345">
        <v>40</v>
      </c>
      <c r="K141" s="346">
        <v>2400</v>
      </c>
      <c r="L141" s="345">
        <v>96000</v>
      </c>
      <c r="M141" s="347">
        <v>0.06</v>
      </c>
      <c r="N141" s="33">
        <v>90240</v>
      </c>
      <c r="O141" s="343" t="s">
        <v>761</v>
      </c>
      <c r="P141" s="341" t="s">
        <v>827</v>
      </c>
      <c r="Q141" s="343" t="str">
        <f t="shared" si="2"/>
        <v>Not Specified</v>
      </c>
      <c r="R141" s="343" t="str">
        <f t="shared" si="3"/>
        <v>Sohail</v>
      </c>
    </row>
    <row r="142" spans="1:18" x14ac:dyDescent="0.3">
      <c r="A142" s="338">
        <v>1124</v>
      </c>
      <c r="B142" s="339">
        <v>42816</v>
      </c>
      <c r="C142" s="340" t="s">
        <v>590</v>
      </c>
      <c r="D142" s="341" t="s">
        <v>1527</v>
      </c>
      <c r="E142" s="342" t="s">
        <v>395</v>
      </c>
      <c r="F142" s="341" t="s">
        <v>790</v>
      </c>
      <c r="G142" s="343" t="s">
        <v>764</v>
      </c>
      <c r="H142" s="341" t="s">
        <v>793</v>
      </c>
      <c r="I142" s="344" t="s">
        <v>1808</v>
      </c>
      <c r="J142" s="345">
        <v>45</v>
      </c>
      <c r="K142" s="346">
        <v>540</v>
      </c>
      <c r="L142" s="345">
        <v>24300</v>
      </c>
      <c r="M142" s="347">
        <v>0.02</v>
      </c>
      <c r="N142" s="33">
        <v>23814</v>
      </c>
      <c r="O142" s="343" t="s">
        <v>761</v>
      </c>
      <c r="P142" s="341" t="s">
        <v>827</v>
      </c>
      <c r="Q142" s="343" t="str">
        <f t="shared" si="2"/>
        <v>Not Specified</v>
      </c>
      <c r="R142" s="343" t="str">
        <f t="shared" si="3"/>
        <v>Sohail</v>
      </c>
    </row>
    <row r="143" spans="1:18" x14ac:dyDescent="0.3">
      <c r="A143" s="338">
        <v>1125</v>
      </c>
      <c r="B143" s="339">
        <v>42816</v>
      </c>
      <c r="C143" s="340" t="s">
        <v>590</v>
      </c>
      <c r="D143" s="341" t="s">
        <v>1807</v>
      </c>
      <c r="E143" s="342" t="s">
        <v>398</v>
      </c>
      <c r="F143" s="341" t="s">
        <v>812</v>
      </c>
      <c r="G143" s="343" t="s">
        <v>785</v>
      </c>
      <c r="H143" s="341" t="s">
        <v>815</v>
      </c>
      <c r="I143" s="344" t="s">
        <v>1642</v>
      </c>
      <c r="J143" s="345">
        <v>2</v>
      </c>
      <c r="K143" s="346">
        <v>5460</v>
      </c>
      <c r="L143" s="345">
        <v>10920</v>
      </c>
      <c r="M143" s="347">
        <v>0.04</v>
      </c>
      <c r="N143" s="33">
        <v>10483.200000000001</v>
      </c>
      <c r="O143" s="343" t="s">
        <v>761</v>
      </c>
      <c r="P143" s="341" t="s">
        <v>760</v>
      </c>
      <c r="Q143" s="343" t="str">
        <f t="shared" si="2"/>
        <v>Not Specified</v>
      </c>
      <c r="R143" s="343" t="str">
        <f t="shared" si="3"/>
        <v>Amit</v>
      </c>
    </row>
    <row r="144" spans="1:18" x14ac:dyDescent="0.3">
      <c r="A144" s="338">
        <v>1126</v>
      </c>
      <c r="B144" s="339">
        <v>42816</v>
      </c>
      <c r="C144" s="340" t="s">
        <v>590</v>
      </c>
      <c r="D144" s="341" t="s">
        <v>1807</v>
      </c>
      <c r="E144" s="342" t="s">
        <v>398</v>
      </c>
      <c r="F144" s="341" t="s">
        <v>812</v>
      </c>
      <c r="G144" s="343" t="s">
        <v>764</v>
      </c>
      <c r="H144" s="341" t="s">
        <v>793</v>
      </c>
      <c r="I144" s="344" t="s">
        <v>1806</v>
      </c>
      <c r="J144" s="345">
        <v>23</v>
      </c>
      <c r="K144" s="346">
        <v>360</v>
      </c>
      <c r="L144" s="345">
        <v>8280</v>
      </c>
      <c r="M144" s="347">
        <v>0.08</v>
      </c>
      <c r="N144" s="33">
        <v>7617.6</v>
      </c>
      <c r="O144" s="343" t="s">
        <v>761</v>
      </c>
      <c r="P144" s="341" t="s">
        <v>760</v>
      </c>
      <c r="Q144" s="343" t="str">
        <f t="shared" si="2"/>
        <v>Not Specified</v>
      </c>
      <c r="R144" s="343" t="str">
        <f t="shared" si="3"/>
        <v>Amit</v>
      </c>
    </row>
    <row r="145" spans="1:18" x14ac:dyDescent="0.3">
      <c r="A145" s="338">
        <v>1127</v>
      </c>
      <c r="B145" s="339">
        <v>42816</v>
      </c>
      <c r="C145" s="340" t="s">
        <v>590</v>
      </c>
      <c r="D145" s="341" t="s">
        <v>1473</v>
      </c>
      <c r="E145" s="342" t="s">
        <v>395</v>
      </c>
      <c r="F145" s="341" t="s">
        <v>812</v>
      </c>
      <c r="G145" s="343" t="s">
        <v>764</v>
      </c>
      <c r="H145" s="341" t="s">
        <v>800</v>
      </c>
      <c r="I145" s="344" t="s">
        <v>1204</v>
      </c>
      <c r="J145" s="345">
        <v>5</v>
      </c>
      <c r="K145" s="346">
        <v>180</v>
      </c>
      <c r="L145" s="345">
        <v>900</v>
      </c>
      <c r="M145" s="347">
        <v>0.08</v>
      </c>
      <c r="N145" s="33">
        <v>828</v>
      </c>
      <c r="O145" s="343" t="s">
        <v>775</v>
      </c>
      <c r="P145" s="341" t="s">
        <v>760</v>
      </c>
      <c r="Q145" s="343" t="str">
        <f t="shared" si="2"/>
        <v>Rail</v>
      </c>
      <c r="R145" s="343" t="str">
        <f t="shared" si="3"/>
        <v>Amit</v>
      </c>
    </row>
    <row r="146" spans="1:18" x14ac:dyDescent="0.3">
      <c r="A146" s="338">
        <v>1128</v>
      </c>
      <c r="B146" s="339">
        <v>42817</v>
      </c>
      <c r="C146" s="340" t="s">
        <v>590</v>
      </c>
      <c r="D146" s="341" t="s">
        <v>1805</v>
      </c>
      <c r="E146" s="342" t="s">
        <v>405</v>
      </c>
      <c r="F146" s="341" t="s">
        <v>790</v>
      </c>
      <c r="G146" s="343" t="s">
        <v>764</v>
      </c>
      <c r="H146" s="341" t="s">
        <v>818</v>
      </c>
      <c r="I146" s="344" t="s">
        <v>1804</v>
      </c>
      <c r="J146" s="345">
        <v>1</v>
      </c>
      <c r="K146" s="346">
        <v>3660</v>
      </c>
      <c r="L146" s="345">
        <v>3660</v>
      </c>
      <c r="M146" s="347">
        <v>0.01</v>
      </c>
      <c r="N146" s="33">
        <v>3623.4</v>
      </c>
      <c r="O146" s="343" t="s">
        <v>761</v>
      </c>
      <c r="P146" s="341" t="s">
        <v>760</v>
      </c>
      <c r="Q146" s="343" t="str">
        <f t="shared" si="2"/>
        <v>Not Specified</v>
      </c>
      <c r="R146" s="343" t="str">
        <f t="shared" si="3"/>
        <v>Sohail</v>
      </c>
    </row>
    <row r="147" spans="1:18" x14ac:dyDescent="0.3">
      <c r="A147" s="338">
        <v>1129</v>
      </c>
      <c r="B147" s="339">
        <v>42817</v>
      </c>
      <c r="C147" s="340" t="s">
        <v>590</v>
      </c>
      <c r="D147" s="341" t="s">
        <v>1164</v>
      </c>
      <c r="E147" s="342" t="s">
        <v>405</v>
      </c>
      <c r="F147" s="341" t="s">
        <v>778</v>
      </c>
      <c r="G147" s="343" t="s">
        <v>764</v>
      </c>
      <c r="H147" s="341" t="s">
        <v>800</v>
      </c>
      <c r="I147" s="344" t="s">
        <v>1803</v>
      </c>
      <c r="J147" s="345">
        <v>41</v>
      </c>
      <c r="K147" s="346">
        <v>300</v>
      </c>
      <c r="L147" s="345">
        <v>12300</v>
      </c>
      <c r="M147" s="347">
        <v>0</v>
      </c>
      <c r="N147" s="33">
        <v>12300</v>
      </c>
      <c r="O147" s="343" t="s">
        <v>775</v>
      </c>
      <c r="P147" s="341" t="s">
        <v>760</v>
      </c>
      <c r="Q147" s="343" t="str">
        <f t="shared" si="2"/>
        <v>Rail</v>
      </c>
      <c r="R147" s="343" t="str">
        <f t="shared" si="3"/>
        <v>Amit</v>
      </c>
    </row>
    <row r="148" spans="1:18" x14ac:dyDescent="0.3">
      <c r="A148" s="338">
        <v>1130</v>
      </c>
      <c r="B148" s="339">
        <v>42817</v>
      </c>
      <c r="C148" s="340" t="s">
        <v>590</v>
      </c>
      <c r="D148" s="341" t="s">
        <v>1352</v>
      </c>
      <c r="E148" s="342" t="s">
        <v>522</v>
      </c>
      <c r="F148" s="341" t="s">
        <v>812</v>
      </c>
      <c r="G148" s="343" t="s">
        <v>785</v>
      </c>
      <c r="H148" s="341" t="s">
        <v>784</v>
      </c>
      <c r="I148" s="344" t="s">
        <v>1222</v>
      </c>
      <c r="J148" s="345">
        <v>31</v>
      </c>
      <c r="K148" s="346">
        <v>5160</v>
      </c>
      <c r="L148" s="345">
        <v>159960</v>
      </c>
      <c r="M148" s="347">
        <v>0.1</v>
      </c>
      <c r="N148" s="33">
        <v>143964</v>
      </c>
      <c r="O148" s="343" t="s">
        <v>834</v>
      </c>
      <c r="P148" s="341" t="s">
        <v>760</v>
      </c>
      <c r="Q148" s="343" t="str">
        <f t="shared" ref="Q148:Q211" si="4">IF(O148="Low ","Road",IF(O148="Medium","Rail",IF(O148="High","Air",IF(O148="Critical","Air","Not Specified"))))</f>
        <v>Air</v>
      </c>
      <c r="R148" s="343" t="str">
        <f t="shared" ref="R148:R211" si="5">VLOOKUP(F148,$H$12:$I$16,2,FALSE)</f>
        <v>Amit</v>
      </c>
    </row>
    <row r="149" spans="1:18" x14ac:dyDescent="0.3">
      <c r="A149" s="338">
        <v>1131</v>
      </c>
      <c r="B149" s="339">
        <v>42817</v>
      </c>
      <c r="C149" s="340" t="s">
        <v>590</v>
      </c>
      <c r="D149" s="341" t="s">
        <v>1352</v>
      </c>
      <c r="E149" s="342" t="s">
        <v>522</v>
      </c>
      <c r="F149" s="341" t="s">
        <v>812</v>
      </c>
      <c r="G149" s="343" t="s">
        <v>785</v>
      </c>
      <c r="H149" s="341" t="s">
        <v>824</v>
      </c>
      <c r="I149" s="344" t="s">
        <v>823</v>
      </c>
      <c r="J149" s="345">
        <v>7</v>
      </c>
      <c r="K149" s="346">
        <v>1260</v>
      </c>
      <c r="L149" s="345">
        <v>8820</v>
      </c>
      <c r="M149" s="347">
        <v>0.09</v>
      </c>
      <c r="N149" s="33">
        <v>8026.2</v>
      </c>
      <c r="O149" s="343" t="s">
        <v>834</v>
      </c>
      <c r="P149" s="341" t="s">
        <v>760</v>
      </c>
      <c r="Q149" s="343" t="str">
        <f t="shared" si="4"/>
        <v>Air</v>
      </c>
      <c r="R149" s="343" t="str">
        <f t="shared" si="5"/>
        <v>Amit</v>
      </c>
    </row>
    <row r="150" spans="1:18" x14ac:dyDescent="0.3">
      <c r="A150" s="338">
        <v>1132</v>
      </c>
      <c r="B150" s="339">
        <v>42817</v>
      </c>
      <c r="C150" s="340" t="s">
        <v>590</v>
      </c>
      <c r="D150" s="341" t="s">
        <v>1352</v>
      </c>
      <c r="E150" s="342" t="s">
        <v>522</v>
      </c>
      <c r="F150" s="341" t="s">
        <v>812</v>
      </c>
      <c r="G150" s="343" t="s">
        <v>785</v>
      </c>
      <c r="H150" s="341" t="s">
        <v>784</v>
      </c>
      <c r="I150" s="344" t="s">
        <v>1279</v>
      </c>
      <c r="J150" s="345">
        <v>11</v>
      </c>
      <c r="K150" s="346">
        <v>9360</v>
      </c>
      <c r="L150" s="345">
        <v>102960</v>
      </c>
      <c r="M150" s="347">
        <v>0.01</v>
      </c>
      <c r="N150" s="33">
        <v>101930.4</v>
      </c>
      <c r="O150" s="343" t="s">
        <v>834</v>
      </c>
      <c r="P150" s="341" t="s">
        <v>841</v>
      </c>
      <c r="Q150" s="343" t="str">
        <f t="shared" si="4"/>
        <v>Air</v>
      </c>
      <c r="R150" s="343" t="str">
        <f t="shared" si="5"/>
        <v>Amit</v>
      </c>
    </row>
    <row r="151" spans="1:18" x14ac:dyDescent="0.3">
      <c r="A151" s="338">
        <v>1133</v>
      </c>
      <c r="B151" s="339">
        <v>42818</v>
      </c>
      <c r="C151" s="340" t="s">
        <v>590</v>
      </c>
      <c r="D151" s="341" t="s">
        <v>1628</v>
      </c>
      <c r="E151" s="342" t="s">
        <v>398</v>
      </c>
      <c r="F151" s="341" t="s">
        <v>778</v>
      </c>
      <c r="G151" s="343" t="s">
        <v>764</v>
      </c>
      <c r="H151" s="341" t="s">
        <v>793</v>
      </c>
      <c r="I151" s="344" t="s">
        <v>828</v>
      </c>
      <c r="J151" s="345">
        <v>31</v>
      </c>
      <c r="K151" s="346">
        <v>1140</v>
      </c>
      <c r="L151" s="345">
        <v>35340</v>
      </c>
      <c r="M151" s="347">
        <v>0.02</v>
      </c>
      <c r="N151" s="33">
        <v>34633.199999999997</v>
      </c>
      <c r="O151" s="343" t="s">
        <v>782</v>
      </c>
      <c r="P151" s="341" t="s">
        <v>760</v>
      </c>
      <c r="Q151" s="343" t="str">
        <f t="shared" si="4"/>
        <v>Road</v>
      </c>
      <c r="R151" s="343" t="str">
        <f t="shared" si="5"/>
        <v>Amit</v>
      </c>
    </row>
    <row r="152" spans="1:18" x14ac:dyDescent="0.3">
      <c r="A152" s="338">
        <v>1134</v>
      </c>
      <c r="B152" s="339">
        <v>42818</v>
      </c>
      <c r="C152" s="340" t="s">
        <v>590</v>
      </c>
      <c r="D152" s="341" t="s">
        <v>1628</v>
      </c>
      <c r="E152" s="342" t="s">
        <v>398</v>
      </c>
      <c r="F152" s="341" t="s">
        <v>778</v>
      </c>
      <c r="G152" s="343" t="s">
        <v>764</v>
      </c>
      <c r="H152" s="341" t="s">
        <v>763</v>
      </c>
      <c r="I152" s="344" t="s">
        <v>1802</v>
      </c>
      <c r="J152" s="345">
        <v>1</v>
      </c>
      <c r="K152" s="346">
        <v>180</v>
      </c>
      <c r="L152" s="345">
        <v>180</v>
      </c>
      <c r="M152" s="347">
        <v>0.03</v>
      </c>
      <c r="N152" s="33">
        <v>174.6</v>
      </c>
      <c r="O152" s="343" t="s">
        <v>782</v>
      </c>
      <c r="P152" s="341" t="s">
        <v>760</v>
      </c>
      <c r="Q152" s="343" t="str">
        <f t="shared" si="4"/>
        <v>Road</v>
      </c>
      <c r="R152" s="343" t="str">
        <f t="shared" si="5"/>
        <v>Amit</v>
      </c>
    </row>
    <row r="153" spans="1:18" x14ac:dyDescent="0.3">
      <c r="A153" s="338">
        <v>1135</v>
      </c>
      <c r="B153" s="339">
        <v>42818</v>
      </c>
      <c r="C153" s="340" t="s">
        <v>590</v>
      </c>
      <c r="D153" s="341" t="s">
        <v>1628</v>
      </c>
      <c r="E153" s="342" t="s">
        <v>398</v>
      </c>
      <c r="F153" s="341" t="s">
        <v>778</v>
      </c>
      <c r="G153" s="343" t="s">
        <v>764</v>
      </c>
      <c r="H153" s="341" t="s">
        <v>763</v>
      </c>
      <c r="I153" s="344" t="s">
        <v>1284</v>
      </c>
      <c r="J153" s="345">
        <v>31</v>
      </c>
      <c r="K153" s="346">
        <v>360</v>
      </c>
      <c r="L153" s="345">
        <v>11160</v>
      </c>
      <c r="M153" s="347">
        <v>0.05</v>
      </c>
      <c r="N153" s="33">
        <v>10602</v>
      </c>
      <c r="O153" s="343" t="s">
        <v>782</v>
      </c>
      <c r="P153" s="341" t="s">
        <v>841</v>
      </c>
      <c r="Q153" s="343" t="str">
        <f t="shared" si="4"/>
        <v>Road</v>
      </c>
      <c r="R153" s="343" t="str">
        <f t="shared" si="5"/>
        <v>Amit</v>
      </c>
    </row>
    <row r="154" spans="1:18" x14ac:dyDescent="0.3">
      <c r="A154" s="338">
        <v>1136</v>
      </c>
      <c r="B154" s="339">
        <v>42818</v>
      </c>
      <c r="C154" s="340" t="s">
        <v>590</v>
      </c>
      <c r="D154" s="341" t="s">
        <v>1801</v>
      </c>
      <c r="E154" s="342" t="s">
        <v>405</v>
      </c>
      <c r="F154" s="341" t="s">
        <v>778</v>
      </c>
      <c r="G154" s="343" t="s">
        <v>770</v>
      </c>
      <c r="H154" s="341" t="s">
        <v>769</v>
      </c>
      <c r="I154" s="344" t="s">
        <v>1658</v>
      </c>
      <c r="J154" s="345">
        <v>47</v>
      </c>
      <c r="K154" s="346">
        <v>30060</v>
      </c>
      <c r="L154" s="345">
        <v>1412820</v>
      </c>
      <c r="M154" s="347">
        <v>0.06</v>
      </c>
      <c r="N154" s="33">
        <v>1328050.8</v>
      </c>
      <c r="O154" s="343" t="s">
        <v>782</v>
      </c>
      <c r="P154" s="341" t="s">
        <v>767</v>
      </c>
      <c r="Q154" s="343" t="str">
        <f t="shared" si="4"/>
        <v>Road</v>
      </c>
      <c r="R154" s="343" t="str">
        <f t="shared" si="5"/>
        <v>Amit</v>
      </c>
    </row>
    <row r="155" spans="1:18" x14ac:dyDescent="0.3">
      <c r="A155" s="338">
        <v>1137</v>
      </c>
      <c r="B155" s="339">
        <v>42818</v>
      </c>
      <c r="C155" s="340" t="s">
        <v>590</v>
      </c>
      <c r="D155" s="341" t="s">
        <v>1801</v>
      </c>
      <c r="E155" s="342" t="s">
        <v>405</v>
      </c>
      <c r="F155" s="341" t="s">
        <v>778</v>
      </c>
      <c r="G155" s="343" t="s">
        <v>764</v>
      </c>
      <c r="H155" s="341" t="s">
        <v>772</v>
      </c>
      <c r="I155" s="344" t="s">
        <v>1800</v>
      </c>
      <c r="J155" s="345">
        <v>24</v>
      </c>
      <c r="K155" s="346">
        <v>780</v>
      </c>
      <c r="L155" s="345">
        <v>18720</v>
      </c>
      <c r="M155" s="347">
        <v>0.05</v>
      </c>
      <c r="N155" s="33">
        <v>17784</v>
      </c>
      <c r="O155" s="343" t="s">
        <v>782</v>
      </c>
      <c r="P155" s="341" t="s">
        <v>787</v>
      </c>
      <c r="Q155" s="343" t="str">
        <f t="shared" si="4"/>
        <v>Road</v>
      </c>
      <c r="R155" s="343" t="str">
        <f t="shared" si="5"/>
        <v>Amit</v>
      </c>
    </row>
    <row r="156" spans="1:18" x14ac:dyDescent="0.3">
      <c r="A156" s="338">
        <v>1138</v>
      </c>
      <c r="B156" s="339">
        <v>42818</v>
      </c>
      <c r="C156" s="340" t="s">
        <v>590</v>
      </c>
      <c r="D156" s="341" t="s">
        <v>1799</v>
      </c>
      <c r="E156" s="342" t="s">
        <v>395</v>
      </c>
      <c r="F156" s="341" t="s">
        <v>778</v>
      </c>
      <c r="G156" s="343" t="s">
        <v>764</v>
      </c>
      <c r="H156" s="341" t="s">
        <v>793</v>
      </c>
      <c r="I156" s="344" t="s">
        <v>828</v>
      </c>
      <c r="J156" s="345">
        <v>48</v>
      </c>
      <c r="K156" s="346">
        <v>1140</v>
      </c>
      <c r="L156" s="345">
        <v>54720</v>
      </c>
      <c r="M156" s="347">
        <v>7.0000000000000007E-2</v>
      </c>
      <c r="N156" s="33">
        <v>50889.599999999999</v>
      </c>
      <c r="O156" s="343" t="s">
        <v>782</v>
      </c>
      <c r="P156" s="341" t="s">
        <v>798</v>
      </c>
      <c r="Q156" s="343" t="str">
        <f t="shared" si="4"/>
        <v>Road</v>
      </c>
      <c r="R156" s="343" t="str">
        <f t="shared" si="5"/>
        <v>Amit</v>
      </c>
    </row>
    <row r="157" spans="1:18" x14ac:dyDescent="0.3">
      <c r="A157" s="338">
        <v>1139</v>
      </c>
      <c r="B157" s="339">
        <v>42819</v>
      </c>
      <c r="C157" s="340" t="s">
        <v>590</v>
      </c>
      <c r="D157" s="341" t="s">
        <v>1628</v>
      </c>
      <c r="E157" s="342" t="s">
        <v>398</v>
      </c>
      <c r="F157" s="341" t="s">
        <v>790</v>
      </c>
      <c r="G157" s="343" t="s">
        <v>764</v>
      </c>
      <c r="H157" s="341" t="s">
        <v>800</v>
      </c>
      <c r="I157" s="344" t="s">
        <v>1798</v>
      </c>
      <c r="J157" s="345">
        <v>12</v>
      </c>
      <c r="K157" s="346">
        <v>2580</v>
      </c>
      <c r="L157" s="345">
        <v>30960</v>
      </c>
      <c r="M157" s="347">
        <v>0.1</v>
      </c>
      <c r="N157" s="33">
        <v>27864</v>
      </c>
      <c r="O157" s="343" t="s">
        <v>788</v>
      </c>
      <c r="P157" s="341" t="s">
        <v>760</v>
      </c>
      <c r="Q157" s="343" t="str">
        <f t="shared" si="4"/>
        <v>Air</v>
      </c>
      <c r="R157" s="343" t="str">
        <f t="shared" si="5"/>
        <v>Sohail</v>
      </c>
    </row>
    <row r="158" spans="1:18" x14ac:dyDescent="0.3">
      <c r="A158" s="338">
        <v>1140</v>
      </c>
      <c r="B158" s="339">
        <v>42819</v>
      </c>
      <c r="C158" s="340" t="s">
        <v>590</v>
      </c>
      <c r="D158" s="341" t="s">
        <v>1628</v>
      </c>
      <c r="E158" s="342" t="s">
        <v>398</v>
      </c>
      <c r="F158" s="341" t="s">
        <v>790</v>
      </c>
      <c r="G158" s="343" t="s">
        <v>764</v>
      </c>
      <c r="H158" s="341" t="s">
        <v>793</v>
      </c>
      <c r="I158" s="344" t="s">
        <v>1139</v>
      </c>
      <c r="J158" s="345">
        <v>25</v>
      </c>
      <c r="K158" s="346">
        <v>420</v>
      </c>
      <c r="L158" s="345">
        <v>10500</v>
      </c>
      <c r="M158" s="347">
        <v>0.1</v>
      </c>
      <c r="N158" s="33">
        <v>9450</v>
      </c>
      <c r="O158" s="343" t="s">
        <v>788</v>
      </c>
      <c r="P158" s="341" t="s">
        <v>787</v>
      </c>
      <c r="Q158" s="343" t="str">
        <f t="shared" si="4"/>
        <v>Air</v>
      </c>
      <c r="R158" s="343" t="str">
        <f t="shared" si="5"/>
        <v>Sohail</v>
      </c>
    </row>
    <row r="159" spans="1:18" x14ac:dyDescent="0.3">
      <c r="A159" s="338">
        <v>1141</v>
      </c>
      <c r="B159" s="339">
        <v>42819</v>
      </c>
      <c r="C159" s="340" t="s">
        <v>590</v>
      </c>
      <c r="D159" s="341" t="s">
        <v>1504</v>
      </c>
      <c r="E159" s="342" t="s">
        <v>398</v>
      </c>
      <c r="F159" s="341" t="s">
        <v>765</v>
      </c>
      <c r="G159" s="343" t="s">
        <v>764</v>
      </c>
      <c r="H159" s="341" t="s">
        <v>800</v>
      </c>
      <c r="I159" s="344" t="s">
        <v>1797</v>
      </c>
      <c r="J159" s="345">
        <v>30</v>
      </c>
      <c r="K159" s="346">
        <v>480</v>
      </c>
      <c r="L159" s="345">
        <v>14400</v>
      </c>
      <c r="M159" s="347">
        <v>0.03</v>
      </c>
      <c r="N159" s="33">
        <v>13968</v>
      </c>
      <c r="O159" s="343" t="s">
        <v>761</v>
      </c>
      <c r="P159" s="341" t="s">
        <v>798</v>
      </c>
      <c r="Q159" s="343" t="str">
        <f t="shared" si="4"/>
        <v>Not Specified</v>
      </c>
      <c r="R159" s="343" t="str">
        <f t="shared" si="5"/>
        <v>Sohail</v>
      </c>
    </row>
    <row r="160" spans="1:18" x14ac:dyDescent="0.3">
      <c r="A160" s="338">
        <v>1142</v>
      </c>
      <c r="B160" s="339">
        <v>42820</v>
      </c>
      <c r="C160" s="340" t="s">
        <v>590</v>
      </c>
      <c r="D160" s="341" t="s">
        <v>1049</v>
      </c>
      <c r="E160" s="342" t="s">
        <v>398</v>
      </c>
      <c r="F160" s="341" t="s">
        <v>765</v>
      </c>
      <c r="G160" s="343" t="s">
        <v>785</v>
      </c>
      <c r="H160" s="341" t="s">
        <v>824</v>
      </c>
      <c r="I160" s="344" t="s">
        <v>1796</v>
      </c>
      <c r="J160" s="345">
        <v>30</v>
      </c>
      <c r="K160" s="346">
        <v>360</v>
      </c>
      <c r="L160" s="345">
        <v>10800</v>
      </c>
      <c r="M160" s="347">
        <v>0.05</v>
      </c>
      <c r="N160" s="33">
        <v>10260</v>
      </c>
      <c r="O160" s="343" t="s">
        <v>775</v>
      </c>
      <c r="P160" s="341" t="s">
        <v>760</v>
      </c>
      <c r="Q160" s="343" t="str">
        <f t="shared" si="4"/>
        <v>Rail</v>
      </c>
      <c r="R160" s="343" t="str">
        <f t="shared" si="5"/>
        <v>Sohail</v>
      </c>
    </row>
    <row r="161" spans="1:18" x14ac:dyDescent="0.3">
      <c r="A161" s="338">
        <v>1143</v>
      </c>
      <c r="B161" s="339">
        <v>42820</v>
      </c>
      <c r="C161" s="340" t="s">
        <v>590</v>
      </c>
      <c r="D161" s="341" t="s">
        <v>1049</v>
      </c>
      <c r="E161" s="342" t="s">
        <v>398</v>
      </c>
      <c r="F161" s="341" t="s">
        <v>765</v>
      </c>
      <c r="G161" s="343" t="s">
        <v>770</v>
      </c>
      <c r="H161" s="341" t="s">
        <v>781</v>
      </c>
      <c r="I161" s="344" t="s">
        <v>1011</v>
      </c>
      <c r="J161" s="345">
        <v>12</v>
      </c>
      <c r="K161" s="346">
        <v>420</v>
      </c>
      <c r="L161" s="345">
        <v>5040</v>
      </c>
      <c r="M161" s="347">
        <v>0.04</v>
      </c>
      <c r="N161" s="33">
        <v>4838.3999999999996</v>
      </c>
      <c r="O161" s="343" t="s">
        <v>775</v>
      </c>
      <c r="P161" s="341" t="s">
        <v>841</v>
      </c>
      <c r="Q161" s="343" t="str">
        <f t="shared" si="4"/>
        <v>Rail</v>
      </c>
      <c r="R161" s="343" t="str">
        <f t="shared" si="5"/>
        <v>Sohail</v>
      </c>
    </row>
    <row r="162" spans="1:18" x14ac:dyDescent="0.3">
      <c r="A162" s="338">
        <v>1144</v>
      </c>
      <c r="B162" s="339">
        <v>42820</v>
      </c>
      <c r="C162" s="340" t="s">
        <v>590</v>
      </c>
      <c r="D162" s="341" t="s">
        <v>1059</v>
      </c>
      <c r="E162" s="342" t="s">
        <v>522</v>
      </c>
      <c r="F162" s="341" t="s">
        <v>790</v>
      </c>
      <c r="G162" s="343" t="s">
        <v>785</v>
      </c>
      <c r="H162" s="341" t="s">
        <v>815</v>
      </c>
      <c r="I162" s="344" t="s">
        <v>814</v>
      </c>
      <c r="J162" s="345">
        <v>4</v>
      </c>
      <c r="K162" s="346">
        <v>16260</v>
      </c>
      <c r="L162" s="345">
        <v>65040</v>
      </c>
      <c r="M162" s="347">
        <v>0.08</v>
      </c>
      <c r="N162" s="33">
        <v>59836.800000000003</v>
      </c>
      <c r="O162" s="343" t="s">
        <v>782</v>
      </c>
      <c r="P162" s="341" t="s">
        <v>827</v>
      </c>
      <c r="Q162" s="343" t="str">
        <f t="shared" si="4"/>
        <v>Road</v>
      </c>
      <c r="R162" s="343" t="str">
        <f t="shared" si="5"/>
        <v>Sohail</v>
      </c>
    </row>
    <row r="163" spans="1:18" x14ac:dyDescent="0.3">
      <c r="A163" s="338">
        <v>1145</v>
      </c>
      <c r="B163" s="339">
        <v>42820</v>
      </c>
      <c r="C163" s="340" t="s">
        <v>590</v>
      </c>
      <c r="D163" s="341" t="s">
        <v>1059</v>
      </c>
      <c r="E163" s="342" t="s">
        <v>522</v>
      </c>
      <c r="F163" s="341" t="s">
        <v>790</v>
      </c>
      <c r="G163" s="343" t="s">
        <v>764</v>
      </c>
      <c r="H163" s="341" t="s">
        <v>763</v>
      </c>
      <c r="I163" s="344" t="s">
        <v>852</v>
      </c>
      <c r="J163" s="345">
        <v>43</v>
      </c>
      <c r="K163" s="346">
        <v>120</v>
      </c>
      <c r="L163" s="345">
        <v>5160</v>
      </c>
      <c r="M163" s="347">
        <v>0.01</v>
      </c>
      <c r="N163" s="33">
        <v>5108.3999999999996</v>
      </c>
      <c r="O163" s="343" t="s">
        <v>782</v>
      </c>
      <c r="P163" s="341" t="s">
        <v>798</v>
      </c>
      <c r="Q163" s="343" t="str">
        <f t="shared" si="4"/>
        <v>Road</v>
      </c>
      <c r="R163" s="343" t="str">
        <f t="shared" si="5"/>
        <v>Sohail</v>
      </c>
    </row>
    <row r="164" spans="1:18" x14ac:dyDescent="0.3">
      <c r="A164" s="338">
        <v>1146</v>
      </c>
      <c r="B164" s="339">
        <v>42820</v>
      </c>
      <c r="C164" s="340" t="s">
        <v>590</v>
      </c>
      <c r="D164" s="341" t="s">
        <v>1795</v>
      </c>
      <c r="E164" s="342" t="s">
        <v>522</v>
      </c>
      <c r="F164" s="341" t="s">
        <v>812</v>
      </c>
      <c r="G164" s="343" t="s">
        <v>764</v>
      </c>
      <c r="H164" s="341" t="s">
        <v>793</v>
      </c>
      <c r="I164" s="344" t="s">
        <v>1794</v>
      </c>
      <c r="J164" s="345">
        <v>5</v>
      </c>
      <c r="K164" s="346">
        <v>1200</v>
      </c>
      <c r="L164" s="345">
        <v>6000</v>
      </c>
      <c r="M164" s="347">
        <v>0.05</v>
      </c>
      <c r="N164" s="33">
        <v>5700</v>
      </c>
      <c r="O164" s="343" t="s">
        <v>775</v>
      </c>
      <c r="P164" s="341" t="s">
        <v>767</v>
      </c>
      <c r="Q164" s="343" t="str">
        <f t="shared" si="4"/>
        <v>Rail</v>
      </c>
      <c r="R164" s="343" t="str">
        <f t="shared" si="5"/>
        <v>Amit</v>
      </c>
    </row>
    <row r="165" spans="1:18" x14ac:dyDescent="0.3">
      <c r="A165" s="338">
        <v>1147</v>
      </c>
      <c r="B165" s="339">
        <v>42821</v>
      </c>
      <c r="C165" s="340" t="s">
        <v>590</v>
      </c>
      <c r="D165" s="341" t="s">
        <v>1713</v>
      </c>
      <c r="E165" s="342" t="s">
        <v>405</v>
      </c>
      <c r="F165" s="341" t="s">
        <v>778</v>
      </c>
      <c r="G165" s="343" t="s">
        <v>764</v>
      </c>
      <c r="H165" s="341" t="s">
        <v>763</v>
      </c>
      <c r="I165" s="344" t="s">
        <v>1793</v>
      </c>
      <c r="J165" s="345">
        <v>27</v>
      </c>
      <c r="K165" s="346">
        <v>180</v>
      </c>
      <c r="L165" s="345">
        <v>4860</v>
      </c>
      <c r="M165" s="347">
        <v>0.01</v>
      </c>
      <c r="N165" s="33">
        <v>4811.3999999999996</v>
      </c>
      <c r="O165" s="343" t="s">
        <v>775</v>
      </c>
      <c r="P165" s="341" t="s">
        <v>767</v>
      </c>
      <c r="Q165" s="343" t="str">
        <f t="shared" si="4"/>
        <v>Rail</v>
      </c>
      <c r="R165" s="343" t="str">
        <f t="shared" si="5"/>
        <v>Amit</v>
      </c>
    </row>
    <row r="166" spans="1:18" x14ac:dyDescent="0.3">
      <c r="A166" s="338">
        <v>1148</v>
      </c>
      <c r="B166" s="339">
        <v>42821</v>
      </c>
      <c r="C166" s="340" t="s">
        <v>590</v>
      </c>
      <c r="D166" s="341" t="s">
        <v>1733</v>
      </c>
      <c r="E166" s="342" t="s">
        <v>398</v>
      </c>
      <c r="F166" s="341" t="s">
        <v>778</v>
      </c>
      <c r="G166" s="343" t="s">
        <v>764</v>
      </c>
      <c r="H166" s="341" t="s">
        <v>800</v>
      </c>
      <c r="I166" s="344" t="s">
        <v>1615</v>
      </c>
      <c r="J166" s="345">
        <v>33</v>
      </c>
      <c r="K166" s="346">
        <v>420</v>
      </c>
      <c r="L166" s="345">
        <v>13860</v>
      </c>
      <c r="M166" s="347">
        <v>0.08</v>
      </c>
      <c r="N166" s="33">
        <v>12751.2</v>
      </c>
      <c r="O166" s="343" t="s">
        <v>761</v>
      </c>
      <c r="P166" s="341" t="s">
        <v>767</v>
      </c>
      <c r="Q166" s="343" t="str">
        <f t="shared" si="4"/>
        <v>Not Specified</v>
      </c>
      <c r="R166" s="343" t="str">
        <f t="shared" si="5"/>
        <v>Amit</v>
      </c>
    </row>
    <row r="167" spans="1:18" x14ac:dyDescent="0.3">
      <c r="A167" s="338">
        <v>1149</v>
      </c>
      <c r="B167" s="339">
        <v>42821</v>
      </c>
      <c r="C167" s="340" t="s">
        <v>590</v>
      </c>
      <c r="D167" s="341" t="s">
        <v>1322</v>
      </c>
      <c r="E167" s="342" t="s">
        <v>522</v>
      </c>
      <c r="F167" s="341" t="s">
        <v>778</v>
      </c>
      <c r="G167" s="343" t="s">
        <v>785</v>
      </c>
      <c r="H167" s="341" t="s">
        <v>824</v>
      </c>
      <c r="I167" s="344" t="s">
        <v>1792</v>
      </c>
      <c r="J167" s="345">
        <v>32</v>
      </c>
      <c r="K167" s="346">
        <v>660</v>
      </c>
      <c r="L167" s="345">
        <v>21120</v>
      </c>
      <c r="M167" s="347">
        <v>0.09</v>
      </c>
      <c r="N167" s="33">
        <v>19219.2</v>
      </c>
      <c r="O167" s="343" t="s">
        <v>775</v>
      </c>
      <c r="P167" s="341" t="s">
        <v>760</v>
      </c>
      <c r="Q167" s="343" t="str">
        <f t="shared" si="4"/>
        <v>Rail</v>
      </c>
      <c r="R167" s="343" t="str">
        <f t="shared" si="5"/>
        <v>Amit</v>
      </c>
    </row>
    <row r="168" spans="1:18" x14ac:dyDescent="0.3">
      <c r="A168" s="338">
        <v>1150</v>
      </c>
      <c r="B168" s="339">
        <v>42821</v>
      </c>
      <c r="C168" s="340" t="s">
        <v>590</v>
      </c>
      <c r="D168" s="341" t="s">
        <v>853</v>
      </c>
      <c r="E168" s="342" t="s">
        <v>522</v>
      </c>
      <c r="F168" s="341" t="s">
        <v>778</v>
      </c>
      <c r="G168" s="343" t="s">
        <v>785</v>
      </c>
      <c r="H168" s="341" t="s">
        <v>824</v>
      </c>
      <c r="I168" s="344" t="s">
        <v>1791</v>
      </c>
      <c r="J168" s="345">
        <v>13</v>
      </c>
      <c r="K168" s="346">
        <v>2040</v>
      </c>
      <c r="L168" s="345">
        <v>26520</v>
      </c>
      <c r="M168" s="347">
        <v>0</v>
      </c>
      <c r="N168" s="33">
        <v>26520</v>
      </c>
      <c r="O168" s="343" t="s">
        <v>834</v>
      </c>
      <c r="P168" s="341" t="s">
        <v>767</v>
      </c>
      <c r="Q168" s="343" t="str">
        <f t="shared" si="4"/>
        <v>Air</v>
      </c>
      <c r="R168" s="343" t="str">
        <f t="shared" si="5"/>
        <v>Amit</v>
      </c>
    </row>
    <row r="169" spans="1:18" x14ac:dyDescent="0.3">
      <c r="A169" s="338">
        <v>1151</v>
      </c>
      <c r="B169" s="339">
        <v>42821</v>
      </c>
      <c r="C169" s="340" t="s">
        <v>590</v>
      </c>
      <c r="D169" s="341" t="s">
        <v>1788</v>
      </c>
      <c r="E169" s="342" t="s">
        <v>395</v>
      </c>
      <c r="F169" s="341" t="s">
        <v>812</v>
      </c>
      <c r="G169" s="343" t="s">
        <v>764</v>
      </c>
      <c r="H169" s="341" t="s">
        <v>800</v>
      </c>
      <c r="I169" s="344" t="s">
        <v>1790</v>
      </c>
      <c r="J169" s="345">
        <v>21</v>
      </c>
      <c r="K169" s="346">
        <v>18960</v>
      </c>
      <c r="L169" s="345">
        <v>398160</v>
      </c>
      <c r="M169" s="347">
        <v>0.04</v>
      </c>
      <c r="N169" s="33">
        <v>382233.59999999998</v>
      </c>
      <c r="O169" s="343" t="s">
        <v>782</v>
      </c>
      <c r="P169" s="341" t="s">
        <v>760</v>
      </c>
      <c r="Q169" s="343" t="str">
        <f t="shared" si="4"/>
        <v>Road</v>
      </c>
      <c r="R169" s="343" t="str">
        <f t="shared" si="5"/>
        <v>Amit</v>
      </c>
    </row>
    <row r="170" spans="1:18" x14ac:dyDescent="0.3">
      <c r="A170" s="338">
        <v>1152</v>
      </c>
      <c r="B170" s="339">
        <v>42821</v>
      </c>
      <c r="C170" s="340" t="s">
        <v>590</v>
      </c>
      <c r="D170" s="341" t="s">
        <v>1788</v>
      </c>
      <c r="E170" s="342" t="s">
        <v>395</v>
      </c>
      <c r="F170" s="341" t="s">
        <v>812</v>
      </c>
      <c r="G170" s="343" t="s">
        <v>770</v>
      </c>
      <c r="H170" s="341" t="s">
        <v>781</v>
      </c>
      <c r="I170" s="344" t="s">
        <v>1789</v>
      </c>
      <c r="J170" s="345">
        <v>22</v>
      </c>
      <c r="K170" s="346">
        <v>600</v>
      </c>
      <c r="L170" s="345">
        <v>13200</v>
      </c>
      <c r="M170" s="347">
        <v>0</v>
      </c>
      <c r="N170" s="33">
        <v>13200</v>
      </c>
      <c r="O170" s="343" t="s">
        <v>782</v>
      </c>
      <c r="P170" s="341" t="s">
        <v>760</v>
      </c>
      <c r="Q170" s="343" t="str">
        <f t="shared" si="4"/>
        <v>Road</v>
      </c>
      <c r="R170" s="343" t="str">
        <f t="shared" si="5"/>
        <v>Amit</v>
      </c>
    </row>
    <row r="171" spans="1:18" x14ac:dyDescent="0.3">
      <c r="A171" s="338">
        <v>1153</v>
      </c>
      <c r="B171" s="339">
        <v>42821</v>
      </c>
      <c r="C171" s="340" t="s">
        <v>590</v>
      </c>
      <c r="D171" s="341" t="s">
        <v>1788</v>
      </c>
      <c r="E171" s="342" t="s">
        <v>395</v>
      </c>
      <c r="F171" s="341" t="s">
        <v>812</v>
      </c>
      <c r="G171" s="343" t="s">
        <v>785</v>
      </c>
      <c r="H171" s="341" t="s">
        <v>784</v>
      </c>
      <c r="I171" s="344" t="s">
        <v>931</v>
      </c>
      <c r="J171" s="345">
        <v>7</v>
      </c>
      <c r="K171" s="346">
        <v>6960</v>
      </c>
      <c r="L171" s="345">
        <v>48720</v>
      </c>
      <c r="M171" s="347">
        <v>0.08</v>
      </c>
      <c r="N171" s="33">
        <v>44822.400000000001</v>
      </c>
      <c r="O171" s="343" t="s">
        <v>782</v>
      </c>
      <c r="P171" s="341" t="s">
        <v>798</v>
      </c>
      <c r="Q171" s="343" t="str">
        <f t="shared" si="4"/>
        <v>Road</v>
      </c>
      <c r="R171" s="343" t="str">
        <f t="shared" si="5"/>
        <v>Amit</v>
      </c>
    </row>
    <row r="172" spans="1:18" x14ac:dyDescent="0.3">
      <c r="A172" s="338">
        <v>1154</v>
      </c>
      <c r="B172" s="339">
        <v>42821</v>
      </c>
      <c r="C172" s="340" t="s">
        <v>590</v>
      </c>
      <c r="D172" s="341" t="s">
        <v>1788</v>
      </c>
      <c r="E172" s="342" t="s">
        <v>395</v>
      </c>
      <c r="F172" s="341" t="s">
        <v>812</v>
      </c>
      <c r="G172" s="343" t="s">
        <v>785</v>
      </c>
      <c r="H172" s="341" t="s">
        <v>784</v>
      </c>
      <c r="I172" s="344" t="s">
        <v>1787</v>
      </c>
      <c r="J172" s="345">
        <v>40</v>
      </c>
      <c r="K172" s="346">
        <v>5760</v>
      </c>
      <c r="L172" s="345">
        <v>230400</v>
      </c>
      <c r="M172" s="347">
        <v>0.05</v>
      </c>
      <c r="N172" s="33">
        <v>218880</v>
      </c>
      <c r="O172" s="343" t="s">
        <v>782</v>
      </c>
      <c r="P172" s="341" t="s">
        <v>798</v>
      </c>
      <c r="Q172" s="343" t="str">
        <f t="shared" si="4"/>
        <v>Road</v>
      </c>
      <c r="R172" s="343" t="str">
        <f t="shared" si="5"/>
        <v>Amit</v>
      </c>
    </row>
    <row r="173" spans="1:18" x14ac:dyDescent="0.3">
      <c r="A173" s="338">
        <v>1155</v>
      </c>
      <c r="B173" s="339">
        <v>42822</v>
      </c>
      <c r="C173" s="340" t="s">
        <v>590</v>
      </c>
      <c r="D173" s="341" t="s">
        <v>1786</v>
      </c>
      <c r="E173" s="342" t="s">
        <v>398</v>
      </c>
      <c r="F173" s="341" t="s">
        <v>778</v>
      </c>
      <c r="G173" s="343" t="s">
        <v>785</v>
      </c>
      <c r="H173" s="341" t="s">
        <v>784</v>
      </c>
      <c r="I173" s="344" t="s">
        <v>1785</v>
      </c>
      <c r="J173" s="345">
        <v>41</v>
      </c>
      <c r="K173" s="346">
        <v>3960</v>
      </c>
      <c r="L173" s="345">
        <v>162360</v>
      </c>
      <c r="M173" s="347">
        <v>0.01</v>
      </c>
      <c r="N173" s="33">
        <v>160736.4</v>
      </c>
      <c r="O173" s="343" t="s">
        <v>788</v>
      </c>
      <c r="P173" s="341" t="s">
        <v>787</v>
      </c>
      <c r="Q173" s="343" t="str">
        <f t="shared" si="4"/>
        <v>Air</v>
      </c>
      <c r="R173" s="343" t="str">
        <f t="shared" si="5"/>
        <v>Amit</v>
      </c>
    </row>
    <row r="174" spans="1:18" x14ac:dyDescent="0.3">
      <c r="A174" s="338">
        <v>1156</v>
      </c>
      <c r="B174" s="339">
        <v>42822</v>
      </c>
      <c r="C174" s="340" t="s">
        <v>590</v>
      </c>
      <c r="D174" s="341" t="s">
        <v>1471</v>
      </c>
      <c r="E174" s="342" t="s">
        <v>522</v>
      </c>
      <c r="F174" s="341" t="s">
        <v>812</v>
      </c>
      <c r="G174" s="343" t="s">
        <v>785</v>
      </c>
      <c r="H174" s="341" t="s">
        <v>824</v>
      </c>
      <c r="I174" s="344" t="s">
        <v>1146</v>
      </c>
      <c r="J174" s="345">
        <v>46</v>
      </c>
      <c r="K174" s="346">
        <v>2100</v>
      </c>
      <c r="L174" s="345">
        <v>96600</v>
      </c>
      <c r="M174" s="347">
        <v>0.02</v>
      </c>
      <c r="N174" s="33">
        <v>94668</v>
      </c>
      <c r="O174" s="343" t="s">
        <v>761</v>
      </c>
      <c r="P174" s="341" t="s">
        <v>841</v>
      </c>
      <c r="Q174" s="343" t="str">
        <f t="shared" si="4"/>
        <v>Not Specified</v>
      </c>
      <c r="R174" s="343" t="str">
        <f t="shared" si="5"/>
        <v>Amit</v>
      </c>
    </row>
    <row r="175" spans="1:18" x14ac:dyDescent="0.3">
      <c r="A175" s="338">
        <v>1157</v>
      </c>
      <c r="B175" s="339">
        <v>42822</v>
      </c>
      <c r="C175" s="340" t="s">
        <v>590</v>
      </c>
      <c r="D175" s="341" t="s">
        <v>1471</v>
      </c>
      <c r="E175" s="342" t="s">
        <v>522</v>
      </c>
      <c r="F175" s="341" t="s">
        <v>812</v>
      </c>
      <c r="G175" s="343" t="s">
        <v>785</v>
      </c>
      <c r="H175" s="341" t="s">
        <v>824</v>
      </c>
      <c r="I175" s="344" t="s">
        <v>1296</v>
      </c>
      <c r="J175" s="345">
        <v>44</v>
      </c>
      <c r="K175" s="346">
        <v>300</v>
      </c>
      <c r="L175" s="345">
        <v>13200</v>
      </c>
      <c r="M175" s="347">
        <v>0.01</v>
      </c>
      <c r="N175" s="33">
        <v>13068</v>
      </c>
      <c r="O175" s="343" t="s">
        <v>761</v>
      </c>
      <c r="P175" s="341" t="s">
        <v>798</v>
      </c>
      <c r="Q175" s="343" t="str">
        <f t="shared" si="4"/>
        <v>Not Specified</v>
      </c>
      <c r="R175" s="343" t="str">
        <f t="shared" si="5"/>
        <v>Amit</v>
      </c>
    </row>
    <row r="176" spans="1:18" x14ac:dyDescent="0.3">
      <c r="A176" s="338">
        <v>1158</v>
      </c>
      <c r="B176" s="339">
        <v>42822</v>
      </c>
      <c r="C176" s="340" t="s">
        <v>590</v>
      </c>
      <c r="D176" s="341" t="s">
        <v>1218</v>
      </c>
      <c r="E176" s="342" t="s">
        <v>522</v>
      </c>
      <c r="F176" s="341" t="s">
        <v>790</v>
      </c>
      <c r="G176" s="343" t="s">
        <v>764</v>
      </c>
      <c r="H176" s="341" t="s">
        <v>763</v>
      </c>
      <c r="I176" s="344" t="s">
        <v>1784</v>
      </c>
      <c r="J176" s="345">
        <v>14</v>
      </c>
      <c r="K176" s="346">
        <v>2460</v>
      </c>
      <c r="L176" s="345">
        <v>34440</v>
      </c>
      <c r="M176" s="347">
        <v>0</v>
      </c>
      <c r="N176" s="33">
        <v>34440</v>
      </c>
      <c r="O176" s="343" t="s">
        <v>775</v>
      </c>
      <c r="P176" s="341" t="s">
        <v>798</v>
      </c>
      <c r="Q176" s="343" t="str">
        <f t="shared" si="4"/>
        <v>Rail</v>
      </c>
      <c r="R176" s="343" t="str">
        <f t="shared" si="5"/>
        <v>Sohail</v>
      </c>
    </row>
    <row r="177" spans="1:18" x14ac:dyDescent="0.3">
      <c r="A177" s="338">
        <v>1159</v>
      </c>
      <c r="B177" s="339">
        <v>42823</v>
      </c>
      <c r="C177" s="340" t="s">
        <v>590</v>
      </c>
      <c r="D177" s="341" t="s">
        <v>1783</v>
      </c>
      <c r="E177" s="342" t="s">
        <v>405</v>
      </c>
      <c r="F177" s="341" t="s">
        <v>790</v>
      </c>
      <c r="G177" s="343" t="s">
        <v>770</v>
      </c>
      <c r="H177" s="341" t="s">
        <v>781</v>
      </c>
      <c r="I177" s="344" t="s">
        <v>1782</v>
      </c>
      <c r="J177" s="345">
        <v>14</v>
      </c>
      <c r="K177" s="346">
        <v>360</v>
      </c>
      <c r="L177" s="345">
        <v>5040</v>
      </c>
      <c r="M177" s="347">
        <v>0.04</v>
      </c>
      <c r="N177" s="33">
        <v>4838.3999999999996</v>
      </c>
      <c r="O177" s="343" t="s">
        <v>782</v>
      </c>
      <c r="P177" s="341" t="s">
        <v>760</v>
      </c>
      <c r="Q177" s="343" t="str">
        <f t="shared" si="4"/>
        <v>Road</v>
      </c>
      <c r="R177" s="343" t="str">
        <f t="shared" si="5"/>
        <v>Sohail</v>
      </c>
    </row>
    <row r="178" spans="1:18" x14ac:dyDescent="0.3">
      <c r="A178" s="338">
        <v>1160</v>
      </c>
      <c r="B178" s="339">
        <v>42824</v>
      </c>
      <c r="C178" s="340" t="s">
        <v>590</v>
      </c>
      <c r="D178" s="341" t="s">
        <v>1779</v>
      </c>
      <c r="E178" s="342" t="s">
        <v>405</v>
      </c>
      <c r="F178" s="341" t="s">
        <v>778</v>
      </c>
      <c r="G178" s="343" t="s">
        <v>764</v>
      </c>
      <c r="H178" s="341" t="s">
        <v>800</v>
      </c>
      <c r="I178" s="344" t="s">
        <v>1781</v>
      </c>
      <c r="J178" s="345">
        <v>43</v>
      </c>
      <c r="K178" s="346">
        <v>2520</v>
      </c>
      <c r="L178" s="345">
        <v>108360</v>
      </c>
      <c r="M178" s="347">
        <v>0.1</v>
      </c>
      <c r="N178" s="33">
        <v>97524</v>
      </c>
      <c r="O178" s="343" t="s">
        <v>788</v>
      </c>
      <c r="P178" s="341" t="s">
        <v>760</v>
      </c>
      <c r="Q178" s="343" t="str">
        <f t="shared" si="4"/>
        <v>Air</v>
      </c>
      <c r="R178" s="343" t="str">
        <f t="shared" si="5"/>
        <v>Amit</v>
      </c>
    </row>
    <row r="179" spans="1:18" x14ac:dyDescent="0.3">
      <c r="A179" s="338">
        <v>1161</v>
      </c>
      <c r="B179" s="339">
        <v>42824</v>
      </c>
      <c r="C179" s="340" t="s">
        <v>590</v>
      </c>
      <c r="D179" s="341" t="s">
        <v>1779</v>
      </c>
      <c r="E179" s="342" t="s">
        <v>405</v>
      </c>
      <c r="F179" s="341" t="s">
        <v>778</v>
      </c>
      <c r="G179" s="343" t="s">
        <v>764</v>
      </c>
      <c r="H179" s="341" t="s">
        <v>800</v>
      </c>
      <c r="I179" s="344" t="s">
        <v>1780</v>
      </c>
      <c r="J179" s="345">
        <v>17</v>
      </c>
      <c r="K179" s="346">
        <v>360</v>
      </c>
      <c r="L179" s="345">
        <v>6120</v>
      </c>
      <c r="M179" s="347">
        <v>7.0000000000000007E-2</v>
      </c>
      <c r="N179" s="33">
        <v>5691.6</v>
      </c>
      <c r="O179" s="343" t="s">
        <v>788</v>
      </c>
      <c r="P179" s="341" t="s">
        <v>760</v>
      </c>
      <c r="Q179" s="343" t="str">
        <f t="shared" si="4"/>
        <v>Air</v>
      </c>
      <c r="R179" s="343" t="str">
        <f t="shared" si="5"/>
        <v>Amit</v>
      </c>
    </row>
    <row r="180" spans="1:18" x14ac:dyDescent="0.3">
      <c r="A180" s="338">
        <v>1162</v>
      </c>
      <c r="B180" s="339">
        <v>42824</v>
      </c>
      <c r="C180" s="340" t="s">
        <v>590</v>
      </c>
      <c r="D180" s="341" t="s">
        <v>1779</v>
      </c>
      <c r="E180" s="342" t="s">
        <v>405</v>
      </c>
      <c r="F180" s="341" t="s">
        <v>778</v>
      </c>
      <c r="G180" s="343" t="s">
        <v>764</v>
      </c>
      <c r="H180" s="341" t="s">
        <v>763</v>
      </c>
      <c r="I180" s="344" t="s">
        <v>844</v>
      </c>
      <c r="J180" s="345">
        <v>31</v>
      </c>
      <c r="K180" s="346">
        <v>1320</v>
      </c>
      <c r="L180" s="345">
        <v>40920</v>
      </c>
      <c r="M180" s="347">
        <v>0.02</v>
      </c>
      <c r="N180" s="33">
        <v>40101.599999999999</v>
      </c>
      <c r="O180" s="343" t="s">
        <v>788</v>
      </c>
      <c r="P180" s="341" t="s">
        <v>798</v>
      </c>
      <c r="Q180" s="343" t="str">
        <f t="shared" si="4"/>
        <v>Air</v>
      </c>
      <c r="R180" s="343" t="str">
        <f t="shared" si="5"/>
        <v>Amit</v>
      </c>
    </row>
    <row r="181" spans="1:18" x14ac:dyDescent="0.3">
      <c r="A181" s="338">
        <v>1163</v>
      </c>
      <c r="B181" s="339">
        <v>42824</v>
      </c>
      <c r="C181" s="340" t="s">
        <v>590</v>
      </c>
      <c r="D181" s="341" t="s">
        <v>1776</v>
      </c>
      <c r="E181" s="342" t="s">
        <v>398</v>
      </c>
      <c r="F181" s="341" t="s">
        <v>778</v>
      </c>
      <c r="G181" s="343" t="s">
        <v>785</v>
      </c>
      <c r="H181" s="341" t="s">
        <v>824</v>
      </c>
      <c r="I181" s="344" t="s">
        <v>1778</v>
      </c>
      <c r="J181" s="345">
        <v>39</v>
      </c>
      <c r="K181" s="346">
        <v>1200</v>
      </c>
      <c r="L181" s="345">
        <v>46800</v>
      </c>
      <c r="M181" s="347">
        <v>0.05</v>
      </c>
      <c r="N181" s="33">
        <v>44460</v>
      </c>
      <c r="O181" s="343" t="s">
        <v>775</v>
      </c>
      <c r="P181" s="341" t="s">
        <v>787</v>
      </c>
      <c r="Q181" s="343" t="str">
        <f t="shared" si="4"/>
        <v>Rail</v>
      </c>
      <c r="R181" s="343" t="str">
        <f t="shared" si="5"/>
        <v>Amit</v>
      </c>
    </row>
    <row r="182" spans="1:18" x14ac:dyDescent="0.3">
      <c r="A182" s="338">
        <v>1164</v>
      </c>
      <c r="B182" s="339">
        <v>42824</v>
      </c>
      <c r="C182" s="340" t="s">
        <v>590</v>
      </c>
      <c r="D182" s="341" t="s">
        <v>1342</v>
      </c>
      <c r="E182" s="342" t="s">
        <v>405</v>
      </c>
      <c r="F182" s="341" t="s">
        <v>812</v>
      </c>
      <c r="G182" s="343" t="s">
        <v>770</v>
      </c>
      <c r="H182" s="341" t="s">
        <v>781</v>
      </c>
      <c r="I182" s="344" t="s">
        <v>1777</v>
      </c>
      <c r="J182" s="345">
        <v>36</v>
      </c>
      <c r="K182" s="346">
        <v>2820</v>
      </c>
      <c r="L182" s="345">
        <v>101520</v>
      </c>
      <c r="M182" s="347">
        <v>0.05</v>
      </c>
      <c r="N182" s="33">
        <v>96444</v>
      </c>
      <c r="O182" s="343" t="s">
        <v>788</v>
      </c>
      <c r="P182" s="341" t="s">
        <v>787</v>
      </c>
      <c r="Q182" s="343" t="str">
        <f t="shared" si="4"/>
        <v>Air</v>
      </c>
      <c r="R182" s="343" t="str">
        <f t="shared" si="5"/>
        <v>Amit</v>
      </c>
    </row>
    <row r="183" spans="1:18" x14ac:dyDescent="0.3">
      <c r="A183" s="338">
        <v>1165</v>
      </c>
      <c r="B183" s="339">
        <v>42824</v>
      </c>
      <c r="C183" s="340" t="s">
        <v>590</v>
      </c>
      <c r="D183" s="341" t="s">
        <v>1776</v>
      </c>
      <c r="E183" s="342" t="s">
        <v>405</v>
      </c>
      <c r="F183" s="341" t="s">
        <v>778</v>
      </c>
      <c r="G183" s="343" t="s">
        <v>785</v>
      </c>
      <c r="H183" s="341" t="s">
        <v>784</v>
      </c>
      <c r="I183" s="344" t="s">
        <v>1220</v>
      </c>
      <c r="J183" s="345">
        <v>5</v>
      </c>
      <c r="K183" s="346">
        <v>2160</v>
      </c>
      <c r="L183" s="345">
        <v>10800</v>
      </c>
      <c r="M183" s="347">
        <v>0.09</v>
      </c>
      <c r="N183" s="33">
        <v>9828</v>
      </c>
      <c r="O183" s="343" t="s">
        <v>775</v>
      </c>
      <c r="P183" s="341" t="s">
        <v>760</v>
      </c>
      <c r="Q183" s="343" t="str">
        <f t="shared" si="4"/>
        <v>Rail</v>
      </c>
      <c r="R183" s="343" t="str">
        <f t="shared" si="5"/>
        <v>Amit</v>
      </c>
    </row>
    <row r="184" spans="1:18" x14ac:dyDescent="0.3">
      <c r="A184" s="338">
        <v>1166</v>
      </c>
      <c r="B184" s="339">
        <v>42824</v>
      </c>
      <c r="C184" s="340" t="s">
        <v>590</v>
      </c>
      <c r="D184" s="341" t="s">
        <v>1757</v>
      </c>
      <c r="E184" s="342" t="s">
        <v>398</v>
      </c>
      <c r="F184" s="341" t="s">
        <v>790</v>
      </c>
      <c r="G184" s="343" t="s">
        <v>764</v>
      </c>
      <c r="H184" s="341" t="s">
        <v>793</v>
      </c>
      <c r="I184" s="344" t="s">
        <v>929</v>
      </c>
      <c r="J184" s="345">
        <v>40</v>
      </c>
      <c r="K184" s="346">
        <v>420</v>
      </c>
      <c r="L184" s="345">
        <v>16800</v>
      </c>
      <c r="M184" s="347">
        <v>0.1</v>
      </c>
      <c r="N184" s="33">
        <v>15120</v>
      </c>
      <c r="O184" s="343" t="s">
        <v>834</v>
      </c>
      <c r="P184" s="341" t="s">
        <v>760</v>
      </c>
      <c r="Q184" s="343" t="str">
        <f t="shared" si="4"/>
        <v>Air</v>
      </c>
      <c r="R184" s="343" t="str">
        <f t="shared" si="5"/>
        <v>Sohail</v>
      </c>
    </row>
    <row r="185" spans="1:18" x14ac:dyDescent="0.3">
      <c r="A185" s="338">
        <v>1167</v>
      </c>
      <c r="B185" s="339">
        <v>42824</v>
      </c>
      <c r="C185" s="340" t="s">
        <v>590</v>
      </c>
      <c r="D185" s="341" t="s">
        <v>1757</v>
      </c>
      <c r="E185" s="342" t="s">
        <v>398</v>
      </c>
      <c r="F185" s="341" t="s">
        <v>790</v>
      </c>
      <c r="G185" s="343" t="s">
        <v>785</v>
      </c>
      <c r="H185" s="341" t="s">
        <v>784</v>
      </c>
      <c r="I185" s="344" t="s">
        <v>1775</v>
      </c>
      <c r="J185" s="345">
        <v>21</v>
      </c>
      <c r="K185" s="346">
        <v>11760</v>
      </c>
      <c r="L185" s="345">
        <v>246960</v>
      </c>
      <c r="M185" s="347">
        <v>0.05</v>
      </c>
      <c r="N185" s="33">
        <v>234612</v>
      </c>
      <c r="O185" s="343" t="s">
        <v>834</v>
      </c>
      <c r="P185" s="341" t="s">
        <v>787</v>
      </c>
      <c r="Q185" s="343" t="str">
        <f t="shared" si="4"/>
        <v>Air</v>
      </c>
      <c r="R185" s="343" t="str">
        <f t="shared" si="5"/>
        <v>Sohail</v>
      </c>
    </row>
    <row r="186" spans="1:18" x14ac:dyDescent="0.3">
      <c r="A186" s="338">
        <v>1168</v>
      </c>
      <c r="B186" s="339">
        <v>42824</v>
      </c>
      <c r="C186" s="340" t="s">
        <v>590</v>
      </c>
      <c r="D186" s="341" t="s">
        <v>1347</v>
      </c>
      <c r="E186" s="342" t="s">
        <v>405</v>
      </c>
      <c r="F186" s="341" t="s">
        <v>812</v>
      </c>
      <c r="G186" s="343" t="s">
        <v>764</v>
      </c>
      <c r="H186" s="341" t="s">
        <v>772</v>
      </c>
      <c r="I186" s="344" t="s">
        <v>1774</v>
      </c>
      <c r="J186" s="345">
        <v>23</v>
      </c>
      <c r="K186" s="346">
        <v>8580</v>
      </c>
      <c r="L186" s="345">
        <v>197340</v>
      </c>
      <c r="M186" s="347">
        <v>0.08</v>
      </c>
      <c r="N186" s="33">
        <v>181552.8</v>
      </c>
      <c r="O186" s="343" t="s">
        <v>788</v>
      </c>
      <c r="P186" s="341" t="s">
        <v>787</v>
      </c>
      <c r="Q186" s="343" t="str">
        <f t="shared" si="4"/>
        <v>Air</v>
      </c>
      <c r="R186" s="343" t="str">
        <f t="shared" si="5"/>
        <v>Amit</v>
      </c>
    </row>
    <row r="187" spans="1:18" x14ac:dyDescent="0.3">
      <c r="A187" s="338">
        <v>1169</v>
      </c>
      <c r="B187" s="339">
        <v>42825</v>
      </c>
      <c r="C187" s="340" t="s">
        <v>590</v>
      </c>
      <c r="D187" s="341" t="s">
        <v>1773</v>
      </c>
      <c r="E187" s="342" t="s">
        <v>405</v>
      </c>
      <c r="F187" s="341" t="s">
        <v>812</v>
      </c>
      <c r="G187" s="343" t="s">
        <v>764</v>
      </c>
      <c r="H187" s="341" t="s">
        <v>772</v>
      </c>
      <c r="I187" s="344" t="s">
        <v>1772</v>
      </c>
      <c r="J187" s="345">
        <v>24</v>
      </c>
      <c r="K187" s="346">
        <v>1260</v>
      </c>
      <c r="L187" s="345">
        <v>30240</v>
      </c>
      <c r="M187" s="347">
        <v>0.01</v>
      </c>
      <c r="N187" s="33">
        <v>29937.599999999999</v>
      </c>
      <c r="O187" s="343" t="s">
        <v>782</v>
      </c>
      <c r="P187" s="341" t="s">
        <v>760</v>
      </c>
      <c r="Q187" s="343" t="str">
        <f t="shared" si="4"/>
        <v>Road</v>
      </c>
      <c r="R187" s="343" t="str">
        <f t="shared" si="5"/>
        <v>Amit</v>
      </c>
    </row>
    <row r="188" spans="1:18" x14ac:dyDescent="0.3">
      <c r="A188" s="338">
        <v>1170</v>
      </c>
      <c r="B188" s="339">
        <v>42825</v>
      </c>
      <c r="C188" s="340" t="s">
        <v>590</v>
      </c>
      <c r="D188" s="341" t="s">
        <v>1771</v>
      </c>
      <c r="E188" s="342" t="s">
        <v>398</v>
      </c>
      <c r="F188" s="341" t="s">
        <v>765</v>
      </c>
      <c r="G188" s="343" t="s">
        <v>785</v>
      </c>
      <c r="H188" s="341" t="s">
        <v>824</v>
      </c>
      <c r="I188" s="344" t="s">
        <v>1419</v>
      </c>
      <c r="J188" s="345">
        <v>21</v>
      </c>
      <c r="K188" s="346">
        <v>2400</v>
      </c>
      <c r="L188" s="345">
        <v>50400</v>
      </c>
      <c r="M188" s="347">
        <v>0.05</v>
      </c>
      <c r="N188" s="33">
        <v>47880</v>
      </c>
      <c r="O188" s="343" t="s">
        <v>761</v>
      </c>
      <c r="P188" s="341" t="s">
        <v>827</v>
      </c>
      <c r="Q188" s="343" t="str">
        <f t="shared" si="4"/>
        <v>Not Specified</v>
      </c>
      <c r="R188" s="343" t="str">
        <f t="shared" si="5"/>
        <v>Sohail</v>
      </c>
    </row>
    <row r="189" spans="1:18" x14ac:dyDescent="0.3">
      <c r="A189" s="338">
        <v>1171</v>
      </c>
      <c r="B189" s="339">
        <v>42825</v>
      </c>
      <c r="C189" s="340" t="s">
        <v>590</v>
      </c>
      <c r="D189" s="341" t="s">
        <v>1769</v>
      </c>
      <c r="E189" s="342" t="s">
        <v>405</v>
      </c>
      <c r="F189" s="341" t="s">
        <v>778</v>
      </c>
      <c r="G189" s="343" t="s">
        <v>764</v>
      </c>
      <c r="H189" s="341" t="s">
        <v>793</v>
      </c>
      <c r="I189" s="344" t="s">
        <v>1770</v>
      </c>
      <c r="J189" s="345">
        <v>35</v>
      </c>
      <c r="K189" s="346">
        <v>1140</v>
      </c>
      <c r="L189" s="345">
        <v>39900</v>
      </c>
      <c r="M189" s="347">
        <v>0.05</v>
      </c>
      <c r="N189" s="33">
        <v>37905</v>
      </c>
      <c r="O189" s="343" t="s">
        <v>782</v>
      </c>
      <c r="P189" s="341" t="s">
        <v>767</v>
      </c>
      <c r="Q189" s="343" t="str">
        <f t="shared" si="4"/>
        <v>Road</v>
      </c>
      <c r="R189" s="343" t="str">
        <f t="shared" si="5"/>
        <v>Amit</v>
      </c>
    </row>
    <row r="190" spans="1:18" x14ac:dyDescent="0.3">
      <c r="A190" s="338">
        <v>1172</v>
      </c>
      <c r="B190" s="339">
        <v>42825</v>
      </c>
      <c r="C190" s="340" t="s">
        <v>590</v>
      </c>
      <c r="D190" s="341" t="s">
        <v>1769</v>
      </c>
      <c r="E190" s="342" t="s">
        <v>405</v>
      </c>
      <c r="F190" s="341" t="s">
        <v>778</v>
      </c>
      <c r="G190" s="343" t="s">
        <v>764</v>
      </c>
      <c r="H190" s="341" t="s">
        <v>793</v>
      </c>
      <c r="I190" s="344" t="s">
        <v>1768</v>
      </c>
      <c r="J190" s="345">
        <v>43</v>
      </c>
      <c r="K190" s="346">
        <v>420</v>
      </c>
      <c r="L190" s="345">
        <v>18060</v>
      </c>
      <c r="M190" s="347">
        <v>0.09</v>
      </c>
      <c r="N190" s="33">
        <v>16434.599999999999</v>
      </c>
      <c r="O190" s="343" t="s">
        <v>782</v>
      </c>
      <c r="P190" s="341" t="s">
        <v>760</v>
      </c>
      <c r="Q190" s="343" t="str">
        <f t="shared" si="4"/>
        <v>Road</v>
      </c>
      <c r="R190" s="343" t="str">
        <f t="shared" si="5"/>
        <v>Amit</v>
      </c>
    </row>
    <row r="191" spans="1:18" x14ac:dyDescent="0.3">
      <c r="A191" s="338">
        <v>1173</v>
      </c>
      <c r="B191" s="339">
        <v>42825</v>
      </c>
      <c r="C191" s="340" t="s">
        <v>590</v>
      </c>
      <c r="D191" s="341" t="s">
        <v>1705</v>
      </c>
      <c r="E191" s="342" t="s">
        <v>522</v>
      </c>
      <c r="F191" s="341" t="s">
        <v>778</v>
      </c>
      <c r="G191" s="343" t="s">
        <v>764</v>
      </c>
      <c r="H191" s="341" t="s">
        <v>793</v>
      </c>
      <c r="I191" s="344" t="s">
        <v>1531</v>
      </c>
      <c r="J191" s="345">
        <v>44</v>
      </c>
      <c r="K191" s="346">
        <v>420</v>
      </c>
      <c r="L191" s="345">
        <v>18480</v>
      </c>
      <c r="M191" s="347">
        <v>0.03</v>
      </c>
      <c r="N191" s="33">
        <v>17925.599999999999</v>
      </c>
      <c r="O191" s="343" t="s">
        <v>775</v>
      </c>
      <c r="P191" s="341" t="s">
        <v>760</v>
      </c>
      <c r="Q191" s="343" t="str">
        <f t="shared" si="4"/>
        <v>Rail</v>
      </c>
      <c r="R191" s="343" t="str">
        <f t="shared" si="5"/>
        <v>Amit</v>
      </c>
    </row>
    <row r="192" spans="1:18" x14ac:dyDescent="0.3">
      <c r="A192" s="338">
        <v>1174</v>
      </c>
      <c r="B192" s="339">
        <v>42826</v>
      </c>
      <c r="C192" s="340" t="s">
        <v>591</v>
      </c>
      <c r="D192" s="341" t="s">
        <v>882</v>
      </c>
      <c r="E192" s="342" t="s">
        <v>398</v>
      </c>
      <c r="F192" s="341" t="s">
        <v>812</v>
      </c>
      <c r="G192" s="343" t="s">
        <v>764</v>
      </c>
      <c r="H192" s="341" t="s">
        <v>800</v>
      </c>
      <c r="I192" s="344" t="s">
        <v>1767</v>
      </c>
      <c r="J192" s="345">
        <v>48</v>
      </c>
      <c r="K192" s="346">
        <v>480</v>
      </c>
      <c r="L192" s="345">
        <v>23040</v>
      </c>
      <c r="M192" s="347">
        <v>7.0000000000000007E-2</v>
      </c>
      <c r="N192" s="33">
        <v>21427.200000000001</v>
      </c>
      <c r="O192" s="343" t="s">
        <v>834</v>
      </c>
      <c r="P192" s="341" t="s">
        <v>760</v>
      </c>
      <c r="Q192" s="343" t="str">
        <f t="shared" si="4"/>
        <v>Air</v>
      </c>
      <c r="R192" s="343" t="str">
        <f t="shared" si="5"/>
        <v>Amit</v>
      </c>
    </row>
    <row r="193" spans="1:18" x14ac:dyDescent="0.3">
      <c r="A193" s="338">
        <v>1175</v>
      </c>
      <c r="B193" s="339">
        <v>42826</v>
      </c>
      <c r="C193" s="340" t="s">
        <v>591</v>
      </c>
      <c r="D193" s="341" t="s">
        <v>882</v>
      </c>
      <c r="E193" s="342" t="s">
        <v>398</v>
      </c>
      <c r="F193" s="341" t="s">
        <v>812</v>
      </c>
      <c r="G193" s="343" t="s">
        <v>785</v>
      </c>
      <c r="H193" s="341" t="s">
        <v>784</v>
      </c>
      <c r="I193" s="344" t="s">
        <v>1766</v>
      </c>
      <c r="J193" s="345">
        <v>12</v>
      </c>
      <c r="K193" s="346">
        <v>12060</v>
      </c>
      <c r="L193" s="345">
        <v>144720</v>
      </c>
      <c r="M193" s="347">
        <v>0.05</v>
      </c>
      <c r="N193" s="33">
        <v>137484</v>
      </c>
      <c r="O193" s="343" t="s">
        <v>834</v>
      </c>
      <c r="P193" s="341" t="s">
        <v>798</v>
      </c>
      <c r="Q193" s="343" t="str">
        <f t="shared" si="4"/>
        <v>Air</v>
      </c>
      <c r="R193" s="343" t="str">
        <f t="shared" si="5"/>
        <v>Amit</v>
      </c>
    </row>
    <row r="194" spans="1:18" x14ac:dyDescent="0.3">
      <c r="A194" s="338">
        <v>1176</v>
      </c>
      <c r="B194" s="339">
        <v>42826</v>
      </c>
      <c r="C194" s="340" t="s">
        <v>591</v>
      </c>
      <c r="D194" s="341" t="s">
        <v>1752</v>
      </c>
      <c r="E194" s="342" t="s">
        <v>405</v>
      </c>
      <c r="F194" s="341" t="s">
        <v>790</v>
      </c>
      <c r="G194" s="343" t="s">
        <v>770</v>
      </c>
      <c r="H194" s="341" t="s">
        <v>826</v>
      </c>
      <c r="I194" s="344" t="s">
        <v>1765</v>
      </c>
      <c r="J194" s="345">
        <v>31</v>
      </c>
      <c r="K194" s="346">
        <v>6060</v>
      </c>
      <c r="L194" s="345">
        <v>187860</v>
      </c>
      <c r="M194" s="347">
        <v>0.08</v>
      </c>
      <c r="N194" s="33">
        <v>172831.2</v>
      </c>
      <c r="O194" s="343" t="s">
        <v>788</v>
      </c>
      <c r="P194" s="341" t="s">
        <v>760</v>
      </c>
      <c r="Q194" s="343" t="str">
        <f t="shared" si="4"/>
        <v>Air</v>
      </c>
      <c r="R194" s="343" t="str">
        <f t="shared" si="5"/>
        <v>Sohail</v>
      </c>
    </row>
    <row r="195" spans="1:18" x14ac:dyDescent="0.3">
      <c r="A195" s="338">
        <v>1177</v>
      </c>
      <c r="B195" s="339">
        <v>42826</v>
      </c>
      <c r="C195" s="340" t="s">
        <v>591</v>
      </c>
      <c r="D195" s="341" t="s">
        <v>1673</v>
      </c>
      <c r="E195" s="342" t="s">
        <v>395</v>
      </c>
      <c r="F195" s="341" t="s">
        <v>812</v>
      </c>
      <c r="G195" s="343" t="s">
        <v>764</v>
      </c>
      <c r="H195" s="341" t="s">
        <v>772</v>
      </c>
      <c r="I195" s="344" t="s">
        <v>1301</v>
      </c>
      <c r="J195" s="345">
        <v>27</v>
      </c>
      <c r="K195" s="346">
        <v>2100</v>
      </c>
      <c r="L195" s="345">
        <v>56700</v>
      </c>
      <c r="M195" s="347">
        <v>0.1</v>
      </c>
      <c r="N195" s="33">
        <v>51030</v>
      </c>
      <c r="O195" s="343" t="s">
        <v>775</v>
      </c>
      <c r="P195" s="341" t="s">
        <v>760</v>
      </c>
      <c r="Q195" s="343" t="str">
        <f t="shared" si="4"/>
        <v>Rail</v>
      </c>
      <c r="R195" s="343" t="str">
        <f t="shared" si="5"/>
        <v>Amit</v>
      </c>
    </row>
    <row r="196" spans="1:18" x14ac:dyDescent="0.3">
      <c r="A196" s="338">
        <v>1178</v>
      </c>
      <c r="B196" s="339">
        <v>42826</v>
      </c>
      <c r="C196" s="340" t="s">
        <v>591</v>
      </c>
      <c r="D196" s="341" t="s">
        <v>1673</v>
      </c>
      <c r="E196" s="342" t="s">
        <v>395</v>
      </c>
      <c r="F196" s="341" t="s">
        <v>812</v>
      </c>
      <c r="G196" s="343" t="s">
        <v>770</v>
      </c>
      <c r="H196" s="341" t="s">
        <v>777</v>
      </c>
      <c r="I196" s="344" t="s">
        <v>1764</v>
      </c>
      <c r="J196" s="345">
        <v>11</v>
      </c>
      <c r="K196" s="346">
        <v>17220</v>
      </c>
      <c r="L196" s="345">
        <v>189420</v>
      </c>
      <c r="M196" s="347">
        <v>0.1</v>
      </c>
      <c r="N196" s="33">
        <v>170478</v>
      </c>
      <c r="O196" s="343" t="s">
        <v>775</v>
      </c>
      <c r="P196" s="341" t="s">
        <v>760</v>
      </c>
      <c r="Q196" s="343" t="str">
        <f t="shared" si="4"/>
        <v>Rail</v>
      </c>
      <c r="R196" s="343" t="str">
        <f t="shared" si="5"/>
        <v>Amit</v>
      </c>
    </row>
    <row r="197" spans="1:18" x14ac:dyDescent="0.3">
      <c r="A197" s="338">
        <v>1179</v>
      </c>
      <c r="B197" s="339">
        <v>42826</v>
      </c>
      <c r="C197" s="340" t="s">
        <v>591</v>
      </c>
      <c r="D197" s="341" t="s">
        <v>1145</v>
      </c>
      <c r="E197" s="342" t="s">
        <v>395</v>
      </c>
      <c r="F197" s="341" t="s">
        <v>765</v>
      </c>
      <c r="G197" s="343" t="s">
        <v>785</v>
      </c>
      <c r="H197" s="341" t="s">
        <v>815</v>
      </c>
      <c r="I197" s="344" t="s">
        <v>1192</v>
      </c>
      <c r="J197" s="345">
        <v>9</v>
      </c>
      <c r="K197" s="346">
        <v>116340</v>
      </c>
      <c r="L197" s="345">
        <v>1047060</v>
      </c>
      <c r="M197" s="347">
        <v>0</v>
      </c>
      <c r="N197" s="33">
        <v>1047060</v>
      </c>
      <c r="O197" s="343" t="s">
        <v>775</v>
      </c>
      <c r="P197" s="341" t="s">
        <v>767</v>
      </c>
      <c r="Q197" s="343" t="str">
        <f t="shared" si="4"/>
        <v>Rail</v>
      </c>
      <c r="R197" s="343" t="str">
        <f t="shared" si="5"/>
        <v>Sohail</v>
      </c>
    </row>
    <row r="198" spans="1:18" x14ac:dyDescent="0.3">
      <c r="A198" s="338">
        <v>1180</v>
      </c>
      <c r="B198" s="339">
        <v>42827</v>
      </c>
      <c r="C198" s="340" t="s">
        <v>591</v>
      </c>
      <c r="D198" s="341" t="s">
        <v>1379</v>
      </c>
      <c r="E198" s="342" t="s">
        <v>398</v>
      </c>
      <c r="F198" s="341" t="s">
        <v>790</v>
      </c>
      <c r="G198" s="343" t="s">
        <v>764</v>
      </c>
      <c r="H198" s="341" t="s">
        <v>995</v>
      </c>
      <c r="I198" s="344" t="s">
        <v>1763</v>
      </c>
      <c r="J198" s="345">
        <v>36</v>
      </c>
      <c r="K198" s="346">
        <v>120</v>
      </c>
      <c r="L198" s="345">
        <v>4320</v>
      </c>
      <c r="M198" s="347">
        <v>0.04</v>
      </c>
      <c r="N198" s="33">
        <v>4147.2</v>
      </c>
      <c r="O198" s="343" t="s">
        <v>775</v>
      </c>
      <c r="P198" s="341" t="s">
        <v>827</v>
      </c>
      <c r="Q198" s="343" t="str">
        <f t="shared" si="4"/>
        <v>Rail</v>
      </c>
      <c r="R198" s="343" t="str">
        <f t="shared" si="5"/>
        <v>Sohail</v>
      </c>
    </row>
    <row r="199" spans="1:18" x14ac:dyDescent="0.3">
      <c r="A199" s="338">
        <v>1181</v>
      </c>
      <c r="B199" s="339">
        <v>42827</v>
      </c>
      <c r="C199" s="340" t="s">
        <v>591</v>
      </c>
      <c r="D199" s="341" t="s">
        <v>1762</v>
      </c>
      <c r="E199" s="342" t="s">
        <v>398</v>
      </c>
      <c r="F199" s="341" t="s">
        <v>778</v>
      </c>
      <c r="G199" s="343" t="s">
        <v>764</v>
      </c>
      <c r="H199" s="341" t="s">
        <v>793</v>
      </c>
      <c r="I199" s="344" t="s">
        <v>1531</v>
      </c>
      <c r="J199" s="345">
        <v>18</v>
      </c>
      <c r="K199" s="346">
        <v>420</v>
      </c>
      <c r="L199" s="345">
        <v>7560</v>
      </c>
      <c r="M199" s="347">
        <v>0.04</v>
      </c>
      <c r="N199" s="33">
        <v>7257.6</v>
      </c>
      <c r="O199" s="343" t="s">
        <v>775</v>
      </c>
      <c r="P199" s="341" t="s">
        <v>760</v>
      </c>
      <c r="Q199" s="343" t="str">
        <f t="shared" si="4"/>
        <v>Rail</v>
      </c>
      <c r="R199" s="343" t="str">
        <f t="shared" si="5"/>
        <v>Amit</v>
      </c>
    </row>
    <row r="200" spans="1:18" x14ac:dyDescent="0.3">
      <c r="A200" s="338">
        <v>1182</v>
      </c>
      <c r="B200" s="339">
        <v>42827</v>
      </c>
      <c r="C200" s="340" t="s">
        <v>591</v>
      </c>
      <c r="D200" s="341" t="s">
        <v>1761</v>
      </c>
      <c r="E200" s="342" t="s">
        <v>522</v>
      </c>
      <c r="F200" s="341" t="s">
        <v>812</v>
      </c>
      <c r="G200" s="343" t="s">
        <v>770</v>
      </c>
      <c r="H200" s="341" t="s">
        <v>781</v>
      </c>
      <c r="I200" s="344" t="s">
        <v>1760</v>
      </c>
      <c r="J200" s="345">
        <v>39</v>
      </c>
      <c r="K200" s="346">
        <v>1080</v>
      </c>
      <c r="L200" s="345">
        <v>42120</v>
      </c>
      <c r="M200" s="347">
        <v>0.1</v>
      </c>
      <c r="N200" s="33">
        <v>37908</v>
      </c>
      <c r="O200" s="343" t="s">
        <v>782</v>
      </c>
      <c r="P200" s="341" t="s">
        <v>798</v>
      </c>
      <c r="Q200" s="343" t="str">
        <f t="shared" si="4"/>
        <v>Road</v>
      </c>
      <c r="R200" s="343" t="str">
        <f t="shared" si="5"/>
        <v>Amit</v>
      </c>
    </row>
    <row r="201" spans="1:18" x14ac:dyDescent="0.3">
      <c r="A201" s="338">
        <v>1183</v>
      </c>
      <c r="B201" s="339">
        <v>42827</v>
      </c>
      <c r="C201" s="340" t="s">
        <v>591</v>
      </c>
      <c r="D201" s="341" t="s">
        <v>1759</v>
      </c>
      <c r="E201" s="342" t="s">
        <v>395</v>
      </c>
      <c r="F201" s="341" t="s">
        <v>778</v>
      </c>
      <c r="G201" s="343" t="s">
        <v>764</v>
      </c>
      <c r="H201" s="341" t="s">
        <v>800</v>
      </c>
      <c r="I201" s="344" t="s">
        <v>1007</v>
      </c>
      <c r="J201" s="345">
        <v>23</v>
      </c>
      <c r="K201" s="346">
        <v>9960</v>
      </c>
      <c r="L201" s="345">
        <v>229080</v>
      </c>
      <c r="M201" s="347">
        <v>0.03</v>
      </c>
      <c r="N201" s="33">
        <v>222207.6</v>
      </c>
      <c r="O201" s="343" t="s">
        <v>782</v>
      </c>
      <c r="P201" s="341" t="s">
        <v>787</v>
      </c>
      <c r="Q201" s="343" t="str">
        <f t="shared" si="4"/>
        <v>Road</v>
      </c>
      <c r="R201" s="343" t="str">
        <f t="shared" si="5"/>
        <v>Amit</v>
      </c>
    </row>
    <row r="202" spans="1:18" x14ac:dyDescent="0.3">
      <c r="A202" s="338">
        <v>1184</v>
      </c>
      <c r="B202" s="339">
        <v>42827</v>
      </c>
      <c r="C202" s="340" t="s">
        <v>591</v>
      </c>
      <c r="D202" s="341" t="s">
        <v>1759</v>
      </c>
      <c r="E202" s="342" t="s">
        <v>395</v>
      </c>
      <c r="F202" s="341" t="s">
        <v>778</v>
      </c>
      <c r="G202" s="343" t="s">
        <v>764</v>
      </c>
      <c r="H202" s="341" t="s">
        <v>763</v>
      </c>
      <c r="I202" s="344" t="s">
        <v>852</v>
      </c>
      <c r="J202" s="345">
        <v>40</v>
      </c>
      <c r="K202" s="346">
        <v>120</v>
      </c>
      <c r="L202" s="345">
        <v>4800</v>
      </c>
      <c r="M202" s="347">
        <v>0.01</v>
      </c>
      <c r="N202" s="33">
        <v>4752</v>
      </c>
      <c r="O202" s="343" t="s">
        <v>782</v>
      </c>
      <c r="P202" s="341" t="s">
        <v>798</v>
      </c>
      <c r="Q202" s="343" t="str">
        <f t="shared" si="4"/>
        <v>Road</v>
      </c>
      <c r="R202" s="343" t="str">
        <f t="shared" si="5"/>
        <v>Amit</v>
      </c>
    </row>
    <row r="203" spans="1:18" x14ac:dyDescent="0.3">
      <c r="A203" s="338">
        <v>1185</v>
      </c>
      <c r="B203" s="339">
        <v>42827</v>
      </c>
      <c r="C203" s="340" t="s">
        <v>591</v>
      </c>
      <c r="D203" s="341" t="s">
        <v>1758</v>
      </c>
      <c r="E203" s="342" t="s">
        <v>395</v>
      </c>
      <c r="F203" s="341" t="s">
        <v>765</v>
      </c>
      <c r="G203" s="343" t="s">
        <v>764</v>
      </c>
      <c r="H203" s="341" t="s">
        <v>793</v>
      </c>
      <c r="I203" s="344" t="s">
        <v>1118</v>
      </c>
      <c r="J203" s="345">
        <v>48</v>
      </c>
      <c r="K203" s="346">
        <v>420</v>
      </c>
      <c r="L203" s="345">
        <v>20160</v>
      </c>
      <c r="M203" s="347">
        <v>0.03</v>
      </c>
      <c r="N203" s="33">
        <v>19555.2</v>
      </c>
      <c r="O203" s="343" t="s">
        <v>788</v>
      </c>
      <c r="P203" s="341" t="s">
        <v>760</v>
      </c>
      <c r="Q203" s="343" t="str">
        <f t="shared" si="4"/>
        <v>Air</v>
      </c>
      <c r="R203" s="343" t="str">
        <f t="shared" si="5"/>
        <v>Sohail</v>
      </c>
    </row>
    <row r="204" spans="1:18" x14ac:dyDescent="0.3">
      <c r="A204" s="338">
        <v>1186</v>
      </c>
      <c r="B204" s="339">
        <v>42829</v>
      </c>
      <c r="C204" s="340" t="s">
        <v>591</v>
      </c>
      <c r="D204" s="341" t="s">
        <v>1757</v>
      </c>
      <c r="E204" s="342" t="s">
        <v>398</v>
      </c>
      <c r="F204" s="341" t="s">
        <v>790</v>
      </c>
      <c r="G204" s="343" t="s">
        <v>764</v>
      </c>
      <c r="H204" s="341" t="s">
        <v>793</v>
      </c>
      <c r="I204" s="344" t="s">
        <v>1756</v>
      </c>
      <c r="J204" s="345">
        <v>47</v>
      </c>
      <c r="K204" s="346">
        <v>1200</v>
      </c>
      <c r="L204" s="345">
        <v>56400</v>
      </c>
      <c r="M204" s="347">
        <v>0</v>
      </c>
      <c r="N204" s="33">
        <v>56400</v>
      </c>
      <c r="O204" s="343" t="s">
        <v>782</v>
      </c>
      <c r="P204" s="341" t="s">
        <v>767</v>
      </c>
      <c r="Q204" s="343" t="str">
        <f t="shared" si="4"/>
        <v>Road</v>
      </c>
      <c r="R204" s="343" t="str">
        <f t="shared" si="5"/>
        <v>Sohail</v>
      </c>
    </row>
    <row r="205" spans="1:18" x14ac:dyDescent="0.3">
      <c r="A205" s="338">
        <v>1187</v>
      </c>
      <c r="B205" s="339">
        <v>42829</v>
      </c>
      <c r="C205" s="340" t="s">
        <v>591</v>
      </c>
      <c r="D205" s="341" t="s">
        <v>1317</v>
      </c>
      <c r="E205" s="342" t="s">
        <v>398</v>
      </c>
      <c r="F205" s="341" t="s">
        <v>778</v>
      </c>
      <c r="G205" s="343" t="s">
        <v>764</v>
      </c>
      <c r="H205" s="341" t="s">
        <v>800</v>
      </c>
      <c r="I205" s="344" t="s">
        <v>1755</v>
      </c>
      <c r="J205" s="345">
        <v>29</v>
      </c>
      <c r="K205" s="346">
        <v>540</v>
      </c>
      <c r="L205" s="345">
        <v>15660</v>
      </c>
      <c r="M205" s="347">
        <v>7.0000000000000007E-2</v>
      </c>
      <c r="N205" s="33">
        <v>14563.8</v>
      </c>
      <c r="O205" s="343" t="s">
        <v>788</v>
      </c>
      <c r="P205" s="341" t="s">
        <v>798</v>
      </c>
      <c r="Q205" s="343" t="str">
        <f t="shared" si="4"/>
        <v>Air</v>
      </c>
      <c r="R205" s="343" t="str">
        <f t="shared" si="5"/>
        <v>Amit</v>
      </c>
    </row>
    <row r="206" spans="1:18" x14ac:dyDescent="0.3">
      <c r="A206" s="338">
        <v>1188</v>
      </c>
      <c r="B206" s="339">
        <v>42830</v>
      </c>
      <c r="C206" s="340" t="s">
        <v>591</v>
      </c>
      <c r="D206" s="341" t="s">
        <v>1049</v>
      </c>
      <c r="E206" s="342" t="s">
        <v>398</v>
      </c>
      <c r="F206" s="341" t="s">
        <v>765</v>
      </c>
      <c r="G206" s="343" t="s">
        <v>770</v>
      </c>
      <c r="H206" s="341" t="s">
        <v>781</v>
      </c>
      <c r="I206" s="344" t="s">
        <v>1754</v>
      </c>
      <c r="J206" s="345">
        <v>22</v>
      </c>
      <c r="K206" s="346">
        <v>240</v>
      </c>
      <c r="L206" s="345">
        <v>5280</v>
      </c>
      <c r="M206" s="347">
        <v>0.06</v>
      </c>
      <c r="N206" s="33">
        <v>4963.2</v>
      </c>
      <c r="O206" s="343" t="s">
        <v>761</v>
      </c>
      <c r="P206" s="341" t="s">
        <v>798</v>
      </c>
      <c r="Q206" s="343" t="str">
        <f t="shared" si="4"/>
        <v>Not Specified</v>
      </c>
      <c r="R206" s="343" t="str">
        <f t="shared" si="5"/>
        <v>Sohail</v>
      </c>
    </row>
    <row r="207" spans="1:18" x14ac:dyDescent="0.3">
      <c r="A207" s="338">
        <v>1189</v>
      </c>
      <c r="B207" s="339">
        <v>42830</v>
      </c>
      <c r="C207" s="340" t="s">
        <v>591</v>
      </c>
      <c r="D207" s="341" t="s">
        <v>1753</v>
      </c>
      <c r="E207" s="342" t="s">
        <v>405</v>
      </c>
      <c r="F207" s="341" t="s">
        <v>765</v>
      </c>
      <c r="G207" s="343" t="s">
        <v>770</v>
      </c>
      <c r="H207" s="341" t="s">
        <v>777</v>
      </c>
      <c r="I207" s="344" t="s">
        <v>1384</v>
      </c>
      <c r="J207" s="345">
        <v>40</v>
      </c>
      <c r="K207" s="346">
        <v>4320</v>
      </c>
      <c r="L207" s="345">
        <v>172800</v>
      </c>
      <c r="M207" s="347">
        <v>0.04</v>
      </c>
      <c r="N207" s="33">
        <v>165888</v>
      </c>
      <c r="O207" s="343" t="s">
        <v>761</v>
      </c>
      <c r="P207" s="341" t="s">
        <v>774</v>
      </c>
      <c r="Q207" s="343" t="str">
        <f t="shared" si="4"/>
        <v>Not Specified</v>
      </c>
      <c r="R207" s="343" t="str">
        <f t="shared" si="5"/>
        <v>Sohail</v>
      </c>
    </row>
    <row r="208" spans="1:18" x14ac:dyDescent="0.3">
      <c r="A208" s="338">
        <v>1190</v>
      </c>
      <c r="B208" s="339">
        <v>42830</v>
      </c>
      <c r="C208" s="340" t="s">
        <v>591</v>
      </c>
      <c r="D208" s="341" t="s">
        <v>1752</v>
      </c>
      <c r="E208" s="342" t="s">
        <v>405</v>
      </c>
      <c r="F208" s="341" t="s">
        <v>790</v>
      </c>
      <c r="G208" s="343" t="s">
        <v>770</v>
      </c>
      <c r="H208" s="341" t="s">
        <v>769</v>
      </c>
      <c r="I208" s="344" t="s">
        <v>1751</v>
      </c>
      <c r="J208" s="345">
        <v>22</v>
      </c>
      <c r="K208" s="346">
        <v>4260</v>
      </c>
      <c r="L208" s="345">
        <v>93720</v>
      </c>
      <c r="M208" s="347">
        <v>0.1</v>
      </c>
      <c r="N208" s="33">
        <v>84348</v>
      </c>
      <c r="O208" s="343" t="s">
        <v>775</v>
      </c>
      <c r="P208" s="341" t="s">
        <v>798</v>
      </c>
      <c r="Q208" s="343" t="str">
        <f t="shared" si="4"/>
        <v>Rail</v>
      </c>
      <c r="R208" s="343" t="str">
        <f t="shared" si="5"/>
        <v>Sohail</v>
      </c>
    </row>
    <row r="209" spans="1:18" x14ac:dyDescent="0.3">
      <c r="A209" s="338">
        <v>1191</v>
      </c>
      <c r="B209" s="339">
        <v>42830</v>
      </c>
      <c r="C209" s="340" t="s">
        <v>591</v>
      </c>
      <c r="D209" s="341" t="s">
        <v>1749</v>
      </c>
      <c r="E209" s="342" t="s">
        <v>522</v>
      </c>
      <c r="F209" s="341" t="s">
        <v>778</v>
      </c>
      <c r="G209" s="343" t="s">
        <v>764</v>
      </c>
      <c r="H209" s="341" t="s">
        <v>800</v>
      </c>
      <c r="I209" s="344" t="s">
        <v>1750</v>
      </c>
      <c r="J209" s="345">
        <v>46</v>
      </c>
      <c r="K209" s="346">
        <v>720</v>
      </c>
      <c r="L209" s="345">
        <v>33120</v>
      </c>
      <c r="M209" s="347">
        <v>0</v>
      </c>
      <c r="N209" s="33">
        <v>33120</v>
      </c>
      <c r="O209" s="343" t="s">
        <v>782</v>
      </c>
      <c r="P209" s="341" t="s">
        <v>767</v>
      </c>
      <c r="Q209" s="343" t="str">
        <f t="shared" si="4"/>
        <v>Road</v>
      </c>
      <c r="R209" s="343" t="str">
        <f t="shared" si="5"/>
        <v>Amit</v>
      </c>
    </row>
    <row r="210" spans="1:18" x14ac:dyDescent="0.3">
      <c r="A210" s="338">
        <v>1192</v>
      </c>
      <c r="B210" s="339">
        <v>42830</v>
      </c>
      <c r="C210" s="340" t="s">
        <v>591</v>
      </c>
      <c r="D210" s="341" t="s">
        <v>1749</v>
      </c>
      <c r="E210" s="342" t="s">
        <v>522</v>
      </c>
      <c r="F210" s="341" t="s">
        <v>778</v>
      </c>
      <c r="G210" s="343" t="s">
        <v>764</v>
      </c>
      <c r="H210" s="341" t="s">
        <v>793</v>
      </c>
      <c r="I210" s="344" t="s">
        <v>1748</v>
      </c>
      <c r="J210" s="345">
        <v>50</v>
      </c>
      <c r="K210" s="346">
        <v>600</v>
      </c>
      <c r="L210" s="345">
        <v>30000</v>
      </c>
      <c r="M210" s="347">
        <v>0</v>
      </c>
      <c r="N210" s="33">
        <v>30000</v>
      </c>
      <c r="O210" s="343" t="s">
        <v>782</v>
      </c>
      <c r="P210" s="341" t="s">
        <v>760</v>
      </c>
      <c r="Q210" s="343" t="str">
        <f t="shared" si="4"/>
        <v>Road</v>
      </c>
      <c r="R210" s="343" t="str">
        <f t="shared" si="5"/>
        <v>Amit</v>
      </c>
    </row>
    <row r="211" spans="1:18" x14ac:dyDescent="0.3">
      <c r="A211" s="338">
        <v>1193</v>
      </c>
      <c r="B211" s="339">
        <v>42830</v>
      </c>
      <c r="C211" s="340" t="s">
        <v>591</v>
      </c>
      <c r="D211" s="341" t="s">
        <v>1747</v>
      </c>
      <c r="E211" s="342" t="s">
        <v>395</v>
      </c>
      <c r="F211" s="341" t="s">
        <v>812</v>
      </c>
      <c r="G211" s="343" t="s">
        <v>785</v>
      </c>
      <c r="H211" s="341" t="s">
        <v>784</v>
      </c>
      <c r="I211" s="344" t="s">
        <v>1115</v>
      </c>
      <c r="J211" s="345">
        <v>29</v>
      </c>
      <c r="K211" s="346">
        <v>3360</v>
      </c>
      <c r="L211" s="345">
        <v>97440</v>
      </c>
      <c r="M211" s="347">
        <v>0.02</v>
      </c>
      <c r="N211" s="33">
        <v>95491.199999999997</v>
      </c>
      <c r="O211" s="343" t="s">
        <v>761</v>
      </c>
      <c r="P211" s="341" t="s">
        <v>760</v>
      </c>
      <c r="Q211" s="343" t="str">
        <f t="shared" si="4"/>
        <v>Not Specified</v>
      </c>
      <c r="R211" s="343" t="str">
        <f t="shared" si="5"/>
        <v>Amit</v>
      </c>
    </row>
    <row r="212" spans="1:18" x14ac:dyDescent="0.3">
      <c r="A212" s="338">
        <v>1194</v>
      </c>
      <c r="B212" s="339">
        <v>42831</v>
      </c>
      <c r="C212" s="340" t="s">
        <v>591</v>
      </c>
      <c r="D212" s="341" t="s">
        <v>1746</v>
      </c>
      <c r="E212" s="342" t="s">
        <v>405</v>
      </c>
      <c r="F212" s="341" t="s">
        <v>765</v>
      </c>
      <c r="G212" s="343" t="s">
        <v>764</v>
      </c>
      <c r="H212" s="341" t="s">
        <v>793</v>
      </c>
      <c r="I212" s="344" t="s">
        <v>1745</v>
      </c>
      <c r="J212" s="345">
        <v>13</v>
      </c>
      <c r="K212" s="346">
        <v>360</v>
      </c>
      <c r="L212" s="345">
        <v>4680</v>
      </c>
      <c r="M212" s="347">
        <v>0.09</v>
      </c>
      <c r="N212" s="33">
        <v>4258.8</v>
      </c>
      <c r="O212" s="343" t="s">
        <v>782</v>
      </c>
      <c r="P212" s="341" t="s">
        <v>760</v>
      </c>
      <c r="Q212" s="343" t="str">
        <f t="shared" ref="Q212:Q275" si="6">IF(O212="Low ","Road",IF(O212="Medium","Rail",IF(O212="High","Air",IF(O212="Critical","Air","Not Specified"))))</f>
        <v>Road</v>
      </c>
      <c r="R212" s="343" t="str">
        <f t="shared" ref="R212:R275" si="7">VLOOKUP(F212,$H$12:$I$16,2,FALSE)</f>
        <v>Sohail</v>
      </c>
    </row>
    <row r="213" spans="1:18" x14ac:dyDescent="0.3">
      <c r="A213" s="338">
        <v>1195</v>
      </c>
      <c r="B213" s="339">
        <v>42831</v>
      </c>
      <c r="C213" s="340" t="s">
        <v>591</v>
      </c>
      <c r="D213" s="341" t="s">
        <v>1743</v>
      </c>
      <c r="E213" s="342" t="s">
        <v>398</v>
      </c>
      <c r="F213" s="341" t="s">
        <v>778</v>
      </c>
      <c r="G213" s="343" t="s">
        <v>764</v>
      </c>
      <c r="H213" s="341" t="s">
        <v>800</v>
      </c>
      <c r="I213" s="344" t="s">
        <v>1744</v>
      </c>
      <c r="J213" s="345">
        <v>30</v>
      </c>
      <c r="K213" s="346">
        <v>1500</v>
      </c>
      <c r="L213" s="345">
        <v>45000</v>
      </c>
      <c r="M213" s="347">
        <v>0.03</v>
      </c>
      <c r="N213" s="33">
        <v>43650</v>
      </c>
      <c r="O213" s="343" t="s">
        <v>761</v>
      </c>
      <c r="P213" s="341" t="s">
        <v>767</v>
      </c>
      <c r="Q213" s="343" t="str">
        <f t="shared" si="6"/>
        <v>Not Specified</v>
      </c>
      <c r="R213" s="343" t="str">
        <f t="shared" si="7"/>
        <v>Amit</v>
      </c>
    </row>
    <row r="214" spans="1:18" x14ac:dyDescent="0.3">
      <c r="A214" s="338">
        <v>1196</v>
      </c>
      <c r="B214" s="339">
        <v>42831</v>
      </c>
      <c r="C214" s="340" t="s">
        <v>591</v>
      </c>
      <c r="D214" s="341" t="s">
        <v>1743</v>
      </c>
      <c r="E214" s="342" t="s">
        <v>398</v>
      </c>
      <c r="F214" s="341" t="s">
        <v>778</v>
      </c>
      <c r="G214" s="343" t="s">
        <v>764</v>
      </c>
      <c r="H214" s="341" t="s">
        <v>793</v>
      </c>
      <c r="I214" s="344" t="s">
        <v>1742</v>
      </c>
      <c r="J214" s="345">
        <v>50</v>
      </c>
      <c r="K214" s="346">
        <v>420</v>
      </c>
      <c r="L214" s="345">
        <v>21000</v>
      </c>
      <c r="M214" s="347">
        <v>0</v>
      </c>
      <c r="N214" s="33">
        <v>21000</v>
      </c>
      <c r="O214" s="343" t="s">
        <v>761</v>
      </c>
      <c r="P214" s="341" t="s">
        <v>827</v>
      </c>
      <c r="Q214" s="343" t="str">
        <f t="shared" si="6"/>
        <v>Not Specified</v>
      </c>
      <c r="R214" s="343" t="str">
        <f t="shared" si="7"/>
        <v>Amit</v>
      </c>
    </row>
    <row r="215" spans="1:18" x14ac:dyDescent="0.3">
      <c r="A215" s="338">
        <v>1197</v>
      </c>
      <c r="B215" s="339">
        <v>42831</v>
      </c>
      <c r="C215" s="340" t="s">
        <v>591</v>
      </c>
      <c r="D215" s="341" t="s">
        <v>1252</v>
      </c>
      <c r="E215" s="342" t="s">
        <v>522</v>
      </c>
      <c r="F215" s="341" t="s">
        <v>790</v>
      </c>
      <c r="G215" s="343" t="s">
        <v>785</v>
      </c>
      <c r="H215" s="341" t="s">
        <v>784</v>
      </c>
      <c r="I215" s="344" t="s">
        <v>962</v>
      </c>
      <c r="J215" s="345">
        <v>43</v>
      </c>
      <c r="K215" s="346">
        <v>3960</v>
      </c>
      <c r="L215" s="345">
        <v>170280</v>
      </c>
      <c r="M215" s="347">
        <v>0.06</v>
      </c>
      <c r="N215" s="33">
        <v>160063.20000000001</v>
      </c>
      <c r="O215" s="343" t="s">
        <v>761</v>
      </c>
      <c r="P215" s="341" t="s">
        <v>760</v>
      </c>
      <c r="Q215" s="343" t="str">
        <f t="shared" si="6"/>
        <v>Not Specified</v>
      </c>
      <c r="R215" s="343" t="str">
        <f t="shared" si="7"/>
        <v>Sohail</v>
      </c>
    </row>
    <row r="216" spans="1:18" x14ac:dyDescent="0.3">
      <c r="A216" s="338">
        <v>1198</v>
      </c>
      <c r="B216" s="339">
        <v>42831</v>
      </c>
      <c r="C216" s="340" t="s">
        <v>591</v>
      </c>
      <c r="D216" s="341" t="s">
        <v>1506</v>
      </c>
      <c r="E216" s="342" t="s">
        <v>522</v>
      </c>
      <c r="F216" s="341" t="s">
        <v>778</v>
      </c>
      <c r="G216" s="343" t="s">
        <v>770</v>
      </c>
      <c r="H216" s="341" t="s">
        <v>777</v>
      </c>
      <c r="I216" s="344" t="s">
        <v>1392</v>
      </c>
      <c r="J216" s="345">
        <v>46</v>
      </c>
      <c r="K216" s="346">
        <v>14220</v>
      </c>
      <c r="L216" s="345">
        <v>654120</v>
      </c>
      <c r="M216" s="347">
        <v>0.05</v>
      </c>
      <c r="N216" s="33">
        <v>621414</v>
      </c>
      <c r="O216" s="343" t="s">
        <v>834</v>
      </c>
      <c r="P216" s="341" t="s">
        <v>760</v>
      </c>
      <c r="Q216" s="343" t="str">
        <f t="shared" si="6"/>
        <v>Air</v>
      </c>
      <c r="R216" s="343" t="str">
        <f t="shared" si="7"/>
        <v>Amit</v>
      </c>
    </row>
    <row r="217" spans="1:18" x14ac:dyDescent="0.3">
      <c r="A217" s="338">
        <v>1199</v>
      </c>
      <c r="B217" s="339">
        <v>42832</v>
      </c>
      <c r="C217" s="340" t="s">
        <v>591</v>
      </c>
      <c r="D217" s="341" t="s">
        <v>1741</v>
      </c>
      <c r="E217" s="342" t="s">
        <v>405</v>
      </c>
      <c r="F217" s="341" t="s">
        <v>778</v>
      </c>
      <c r="G217" s="343" t="s">
        <v>764</v>
      </c>
      <c r="H217" s="341" t="s">
        <v>793</v>
      </c>
      <c r="I217" s="344" t="s">
        <v>1370</v>
      </c>
      <c r="J217" s="345">
        <v>1</v>
      </c>
      <c r="K217" s="346">
        <v>3300</v>
      </c>
      <c r="L217" s="345">
        <v>3300</v>
      </c>
      <c r="M217" s="347">
        <v>0.09</v>
      </c>
      <c r="N217" s="33">
        <v>3003</v>
      </c>
      <c r="O217" s="343" t="s">
        <v>788</v>
      </c>
      <c r="P217" s="341" t="s">
        <v>760</v>
      </c>
      <c r="Q217" s="343" t="str">
        <f t="shared" si="6"/>
        <v>Air</v>
      </c>
      <c r="R217" s="343" t="str">
        <f t="shared" si="7"/>
        <v>Amit</v>
      </c>
    </row>
    <row r="218" spans="1:18" x14ac:dyDescent="0.3">
      <c r="A218" s="338">
        <v>1200</v>
      </c>
      <c r="B218" s="339">
        <v>42832</v>
      </c>
      <c r="C218" s="340" t="s">
        <v>591</v>
      </c>
      <c r="D218" s="341" t="s">
        <v>1741</v>
      </c>
      <c r="E218" s="342" t="s">
        <v>405</v>
      </c>
      <c r="F218" s="341" t="s">
        <v>778</v>
      </c>
      <c r="G218" s="343" t="s">
        <v>764</v>
      </c>
      <c r="H218" s="341" t="s">
        <v>995</v>
      </c>
      <c r="I218" s="344" t="s">
        <v>1019</v>
      </c>
      <c r="J218" s="345">
        <v>47</v>
      </c>
      <c r="K218" s="346">
        <v>120</v>
      </c>
      <c r="L218" s="345">
        <v>5640</v>
      </c>
      <c r="M218" s="347">
        <v>7.0000000000000007E-2</v>
      </c>
      <c r="N218" s="33">
        <v>5245.2</v>
      </c>
      <c r="O218" s="343" t="s">
        <v>788</v>
      </c>
      <c r="P218" s="341" t="s">
        <v>760</v>
      </c>
      <c r="Q218" s="343" t="str">
        <f t="shared" si="6"/>
        <v>Air</v>
      </c>
      <c r="R218" s="343" t="str">
        <f t="shared" si="7"/>
        <v>Amit</v>
      </c>
    </row>
    <row r="219" spans="1:18" x14ac:dyDescent="0.3">
      <c r="A219" s="338">
        <v>1201</v>
      </c>
      <c r="B219" s="339">
        <v>42832</v>
      </c>
      <c r="C219" s="340" t="s">
        <v>591</v>
      </c>
      <c r="D219" s="341" t="s">
        <v>1740</v>
      </c>
      <c r="E219" s="342" t="s">
        <v>405</v>
      </c>
      <c r="F219" s="341" t="s">
        <v>812</v>
      </c>
      <c r="G219" s="343" t="s">
        <v>770</v>
      </c>
      <c r="H219" s="341" t="s">
        <v>781</v>
      </c>
      <c r="I219" s="344" t="s">
        <v>1739</v>
      </c>
      <c r="J219" s="345">
        <v>44</v>
      </c>
      <c r="K219" s="346">
        <v>1260</v>
      </c>
      <c r="L219" s="345">
        <v>55440</v>
      </c>
      <c r="M219" s="347">
        <v>0.1</v>
      </c>
      <c r="N219" s="33">
        <v>49896</v>
      </c>
      <c r="O219" s="343" t="s">
        <v>834</v>
      </c>
      <c r="P219" s="341" t="s">
        <v>841</v>
      </c>
      <c r="Q219" s="343" t="str">
        <f t="shared" si="6"/>
        <v>Air</v>
      </c>
      <c r="R219" s="343" t="str">
        <f t="shared" si="7"/>
        <v>Amit</v>
      </c>
    </row>
    <row r="220" spans="1:18" x14ac:dyDescent="0.3">
      <c r="A220" s="338">
        <v>1202</v>
      </c>
      <c r="B220" s="339">
        <v>42832</v>
      </c>
      <c r="C220" s="340" t="s">
        <v>591</v>
      </c>
      <c r="D220" s="341" t="s">
        <v>1738</v>
      </c>
      <c r="E220" s="342" t="s">
        <v>405</v>
      </c>
      <c r="F220" s="341" t="s">
        <v>778</v>
      </c>
      <c r="G220" s="343" t="s">
        <v>785</v>
      </c>
      <c r="H220" s="341" t="s">
        <v>784</v>
      </c>
      <c r="I220" s="344" t="s">
        <v>989</v>
      </c>
      <c r="J220" s="345">
        <v>28</v>
      </c>
      <c r="K220" s="346">
        <v>3960</v>
      </c>
      <c r="L220" s="345">
        <v>110880</v>
      </c>
      <c r="M220" s="347">
        <v>0.03</v>
      </c>
      <c r="N220" s="33">
        <v>107553.60000000001</v>
      </c>
      <c r="O220" s="343" t="s">
        <v>761</v>
      </c>
      <c r="P220" s="341" t="s">
        <v>787</v>
      </c>
      <c r="Q220" s="343" t="str">
        <f t="shared" si="6"/>
        <v>Not Specified</v>
      </c>
      <c r="R220" s="343" t="str">
        <f t="shared" si="7"/>
        <v>Amit</v>
      </c>
    </row>
    <row r="221" spans="1:18" x14ac:dyDescent="0.3">
      <c r="A221" s="338">
        <v>1203</v>
      </c>
      <c r="B221" s="339">
        <v>42832</v>
      </c>
      <c r="C221" s="340" t="s">
        <v>591</v>
      </c>
      <c r="D221" s="341" t="s">
        <v>1737</v>
      </c>
      <c r="E221" s="342" t="s">
        <v>398</v>
      </c>
      <c r="F221" s="341" t="s">
        <v>778</v>
      </c>
      <c r="G221" s="343" t="s">
        <v>764</v>
      </c>
      <c r="H221" s="341" t="s">
        <v>763</v>
      </c>
      <c r="I221" s="344" t="s">
        <v>762</v>
      </c>
      <c r="J221" s="345">
        <v>41</v>
      </c>
      <c r="K221" s="346">
        <v>180</v>
      </c>
      <c r="L221" s="345">
        <v>7380</v>
      </c>
      <c r="M221" s="347">
        <v>0.03</v>
      </c>
      <c r="N221" s="33">
        <v>7158.6</v>
      </c>
      <c r="O221" s="343" t="s">
        <v>761</v>
      </c>
      <c r="P221" s="341" t="s">
        <v>767</v>
      </c>
      <c r="Q221" s="343" t="str">
        <f t="shared" si="6"/>
        <v>Not Specified</v>
      </c>
      <c r="R221" s="343" t="str">
        <f t="shared" si="7"/>
        <v>Amit</v>
      </c>
    </row>
    <row r="222" spans="1:18" x14ac:dyDescent="0.3">
      <c r="A222" s="338">
        <v>1204</v>
      </c>
      <c r="B222" s="339">
        <v>42832</v>
      </c>
      <c r="C222" s="340" t="s">
        <v>591</v>
      </c>
      <c r="D222" s="341" t="s">
        <v>1057</v>
      </c>
      <c r="E222" s="342" t="s">
        <v>395</v>
      </c>
      <c r="F222" s="341" t="s">
        <v>812</v>
      </c>
      <c r="G222" s="343" t="s">
        <v>770</v>
      </c>
      <c r="H222" s="341" t="s">
        <v>769</v>
      </c>
      <c r="I222" s="344" t="s">
        <v>1608</v>
      </c>
      <c r="J222" s="345">
        <v>6</v>
      </c>
      <c r="K222" s="346">
        <v>16620</v>
      </c>
      <c r="L222" s="345">
        <v>99720</v>
      </c>
      <c r="M222" s="347">
        <v>0.1</v>
      </c>
      <c r="N222" s="33">
        <v>89748</v>
      </c>
      <c r="O222" s="343" t="s">
        <v>775</v>
      </c>
      <c r="P222" s="341" t="s">
        <v>760</v>
      </c>
      <c r="Q222" s="343" t="str">
        <f t="shared" si="6"/>
        <v>Rail</v>
      </c>
      <c r="R222" s="343" t="str">
        <f t="shared" si="7"/>
        <v>Amit</v>
      </c>
    </row>
    <row r="223" spans="1:18" x14ac:dyDescent="0.3">
      <c r="A223" s="338">
        <v>1205</v>
      </c>
      <c r="B223" s="339">
        <v>42832</v>
      </c>
      <c r="C223" s="340" t="s">
        <v>591</v>
      </c>
      <c r="D223" s="341" t="s">
        <v>1057</v>
      </c>
      <c r="E223" s="342" t="s">
        <v>395</v>
      </c>
      <c r="F223" s="341" t="s">
        <v>812</v>
      </c>
      <c r="G223" s="343" t="s">
        <v>785</v>
      </c>
      <c r="H223" s="341" t="s">
        <v>824</v>
      </c>
      <c r="I223" s="344" t="s">
        <v>1736</v>
      </c>
      <c r="J223" s="345">
        <v>37</v>
      </c>
      <c r="K223" s="346">
        <v>540</v>
      </c>
      <c r="L223" s="345">
        <v>19980</v>
      </c>
      <c r="M223" s="347">
        <v>0.01</v>
      </c>
      <c r="N223" s="33">
        <v>19780.2</v>
      </c>
      <c r="O223" s="343" t="s">
        <v>775</v>
      </c>
      <c r="P223" s="341" t="s">
        <v>760</v>
      </c>
      <c r="Q223" s="343" t="str">
        <f t="shared" si="6"/>
        <v>Rail</v>
      </c>
      <c r="R223" s="343" t="str">
        <f t="shared" si="7"/>
        <v>Amit</v>
      </c>
    </row>
    <row r="224" spans="1:18" x14ac:dyDescent="0.3">
      <c r="A224" s="338">
        <v>1206</v>
      </c>
      <c r="B224" s="339">
        <v>42832</v>
      </c>
      <c r="C224" s="340" t="s">
        <v>591</v>
      </c>
      <c r="D224" s="341" t="s">
        <v>1267</v>
      </c>
      <c r="E224" s="342" t="s">
        <v>395</v>
      </c>
      <c r="F224" s="341" t="s">
        <v>812</v>
      </c>
      <c r="G224" s="343" t="s">
        <v>764</v>
      </c>
      <c r="H224" s="341" t="s">
        <v>800</v>
      </c>
      <c r="I224" s="344" t="s">
        <v>1735</v>
      </c>
      <c r="J224" s="345">
        <v>45</v>
      </c>
      <c r="K224" s="346">
        <v>420</v>
      </c>
      <c r="L224" s="345">
        <v>18900</v>
      </c>
      <c r="M224" s="347">
        <v>0.06</v>
      </c>
      <c r="N224" s="33">
        <v>17766</v>
      </c>
      <c r="O224" s="343" t="s">
        <v>834</v>
      </c>
      <c r="P224" s="341" t="s">
        <v>798</v>
      </c>
      <c r="Q224" s="343" t="str">
        <f t="shared" si="6"/>
        <v>Air</v>
      </c>
      <c r="R224" s="343" t="str">
        <f t="shared" si="7"/>
        <v>Amit</v>
      </c>
    </row>
    <row r="225" spans="1:18" x14ac:dyDescent="0.3">
      <c r="A225" s="338">
        <v>1207</v>
      </c>
      <c r="B225" s="339">
        <v>42833</v>
      </c>
      <c r="C225" s="340" t="s">
        <v>591</v>
      </c>
      <c r="D225" s="341" t="s">
        <v>1734</v>
      </c>
      <c r="E225" s="342" t="s">
        <v>405</v>
      </c>
      <c r="F225" s="341" t="s">
        <v>765</v>
      </c>
      <c r="G225" s="343" t="s">
        <v>785</v>
      </c>
      <c r="H225" s="341" t="s">
        <v>824</v>
      </c>
      <c r="I225" s="344" t="s">
        <v>1420</v>
      </c>
      <c r="J225" s="345">
        <v>48</v>
      </c>
      <c r="K225" s="346">
        <v>660</v>
      </c>
      <c r="L225" s="345">
        <v>31680</v>
      </c>
      <c r="M225" s="347">
        <v>0.01</v>
      </c>
      <c r="N225" s="33">
        <v>31363.200000000001</v>
      </c>
      <c r="O225" s="343" t="s">
        <v>788</v>
      </c>
      <c r="P225" s="341" t="s">
        <v>767</v>
      </c>
      <c r="Q225" s="343" t="str">
        <f t="shared" si="6"/>
        <v>Air</v>
      </c>
      <c r="R225" s="343" t="str">
        <f t="shared" si="7"/>
        <v>Sohail</v>
      </c>
    </row>
    <row r="226" spans="1:18" x14ac:dyDescent="0.3">
      <c r="A226" s="338">
        <v>1208</v>
      </c>
      <c r="B226" s="339">
        <v>42833</v>
      </c>
      <c r="C226" s="340" t="s">
        <v>591</v>
      </c>
      <c r="D226" s="341" t="s">
        <v>1385</v>
      </c>
      <c r="E226" s="342" t="s">
        <v>405</v>
      </c>
      <c r="F226" s="341" t="s">
        <v>765</v>
      </c>
      <c r="G226" s="343" t="s">
        <v>764</v>
      </c>
      <c r="H226" s="341" t="s">
        <v>800</v>
      </c>
      <c r="I226" s="344" t="s">
        <v>1025</v>
      </c>
      <c r="J226" s="345">
        <v>29</v>
      </c>
      <c r="K226" s="346">
        <v>360</v>
      </c>
      <c r="L226" s="345">
        <v>10440</v>
      </c>
      <c r="M226" s="347">
        <v>0.1</v>
      </c>
      <c r="N226" s="33">
        <v>9396</v>
      </c>
      <c r="O226" s="343" t="s">
        <v>761</v>
      </c>
      <c r="P226" s="341" t="s">
        <v>760</v>
      </c>
      <c r="Q226" s="343" t="str">
        <f t="shared" si="6"/>
        <v>Not Specified</v>
      </c>
      <c r="R226" s="343" t="str">
        <f t="shared" si="7"/>
        <v>Sohail</v>
      </c>
    </row>
    <row r="227" spans="1:18" x14ac:dyDescent="0.3">
      <c r="A227" s="338">
        <v>1209</v>
      </c>
      <c r="B227" s="339">
        <v>42833</v>
      </c>
      <c r="C227" s="340" t="s">
        <v>591</v>
      </c>
      <c r="D227" s="341" t="s">
        <v>1385</v>
      </c>
      <c r="E227" s="342" t="s">
        <v>405</v>
      </c>
      <c r="F227" s="341" t="s">
        <v>765</v>
      </c>
      <c r="G227" s="343" t="s">
        <v>785</v>
      </c>
      <c r="H227" s="341" t="s">
        <v>784</v>
      </c>
      <c r="I227" s="344" t="s">
        <v>1227</v>
      </c>
      <c r="J227" s="345">
        <v>24</v>
      </c>
      <c r="K227" s="346">
        <v>3960</v>
      </c>
      <c r="L227" s="345">
        <v>95040</v>
      </c>
      <c r="M227" s="347">
        <v>0.1</v>
      </c>
      <c r="N227" s="33">
        <v>85536</v>
      </c>
      <c r="O227" s="343" t="s">
        <v>761</v>
      </c>
      <c r="P227" s="341" t="s">
        <v>760</v>
      </c>
      <c r="Q227" s="343" t="str">
        <f t="shared" si="6"/>
        <v>Not Specified</v>
      </c>
      <c r="R227" s="343" t="str">
        <f t="shared" si="7"/>
        <v>Sohail</v>
      </c>
    </row>
    <row r="228" spans="1:18" x14ac:dyDescent="0.3">
      <c r="A228" s="338">
        <v>1210</v>
      </c>
      <c r="B228" s="339">
        <v>42833</v>
      </c>
      <c r="C228" s="340" t="s">
        <v>591</v>
      </c>
      <c r="D228" s="341" t="s">
        <v>1733</v>
      </c>
      <c r="E228" s="342" t="s">
        <v>398</v>
      </c>
      <c r="F228" s="341" t="s">
        <v>778</v>
      </c>
      <c r="G228" s="343" t="s">
        <v>764</v>
      </c>
      <c r="H228" s="341" t="s">
        <v>921</v>
      </c>
      <c r="I228" s="344" t="s">
        <v>1732</v>
      </c>
      <c r="J228" s="345">
        <v>18</v>
      </c>
      <c r="K228" s="346">
        <v>180</v>
      </c>
      <c r="L228" s="345">
        <v>3240</v>
      </c>
      <c r="M228" s="347">
        <v>0.02</v>
      </c>
      <c r="N228" s="33">
        <v>3175.2</v>
      </c>
      <c r="O228" s="343" t="s">
        <v>782</v>
      </c>
      <c r="P228" s="341" t="s">
        <v>798</v>
      </c>
      <c r="Q228" s="343" t="str">
        <f t="shared" si="6"/>
        <v>Road</v>
      </c>
      <c r="R228" s="343" t="str">
        <f t="shared" si="7"/>
        <v>Amit</v>
      </c>
    </row>
    <row r="229" spans="1:18" x14ac:dyDescent="0.3">
      <c r="A229" s="338">
        <v>1211</v>
      </c>
      <c r="B229" s="339">
        <v>42833</v>
      </c>
      <c r="C229" s="340" t="s">
        <v>591</v>
      </c>
      <c r="D229" s="341" t="s">
        <v>1731</v>
      </c>
      <c r="E229" s="342" t="s">
        <v>522</v>
      </c>
      <c r="F229" s="341" t="s">
        <v>778</v>
      </c>
      <c r="G229" s="343" t="s">
        <v>785</v>
      </c>
      <c r="H229" s="341" t="s">
        <v>824</v>
      </c>
      <c r="I229" s="344" t="s">
        <v>1730</v>
      </c>
      <c r="J229" s="345">
        <v>50</v>
      </c>
      <c r="K229" s="346">
        <v>4440</v>
      </c>
      <c r="L229" s="345">
        <v>222000</v>
      </c>
      <c r="M229" s="347">
        <v>0.04</v>
      </c>
      <c r="N229" s="33">
        <v>213120</v>
      </c>
      <c r="O229" s="343" t="s">
        <v>834</v>
      </c>
      <c r="P229" s="341" t="s">
        <v>760</v>
      </c>
      <c r="Q229" s="343" t="str">
        <f t="shared" si="6"/>
        <v>Air</v>
      </c>
      <c r="R229" s="343" t="str">
        <f t="shared" si="7"/>
        <v>Amit</v>
      </c>
    </row>
    <row r="230" spans="1:18" x14ac:dyDescent="0.3">
      <c r="A230" s="338">
        <v>1212</v>
      </c>
      <c r="B230" s="339">
        <v>42833</v>
      </c>
      <c r="C230" s="340" t="s">
        <v>591</v>
      </c>
      <c r="D230" s="341" t="s">
        <v>791</v>
      </c>
      <c r="E230" s="342" t="s">
        <v>522</v>
      </c>
      <c r="F230" s="341" t="s">
        <v>790</v>
      </c>
      <c r="G230" s="343" t="s">
        <v>770</v>
      </c>
      <c r="H230" s="341" t="s">
        <v>781</v>
      </c>
      <c r="I230" s="344" t="s">
        <v>1729</v>
      </c>
      <c r="J230" s="345">
        <v>18</v>
      </c>
      <c r="K230" s="346">
        <v>6000</v>
      </c>
      <c r="L230" s="345">
        <v>108000</v>
      </c>
      <c r="M230" s="347">
        <v>0.05</v>
      </c>
      <c r="N230" s="33">
        <v>102600</v>
      </c>
      <c r="O230" s="343" t="s">
        <v>834</v>
      </c>
      <c r="P230" s="341" t="s">
        <v>787</v>
      </c>
      <c r="Q230" s="343" t="str">
        <f t="shared" si="6"/>
        <v>Air</v>
      </c>
      <c r="R230" s="343" t="str">
        <f t="shared" si="7"/>
        <v>Sohail</v>
      </c>
    </row>
    <row r="231" spans="1:18" x14ac:dyDescent="0.3">
      <c r="A231" s="338">
        <v>1213</v>
      </c>
      <c r="B231" s="339">
        <v>42833</v>
      </c>
      <c r="C231" s="340" t="s">
        <v>591</v>
      </c>
      <c r="D231" s="341" t="s">
        <v>791</v>
      </c>
      <c r="E231" s="342" t="s">
        <v>522</v>
      </c>
      <c r="F231" s="341" t="s">
        <v>790</v>
      </c>
      <c r="G231" s="343" t="s">
        <v>764</v>
      </c>
      <c r="H231" s="341" t="s">
        <v>763</v>
      </c>
      <c r="I231" s="344" t="s">
        <v>1728</v>
      </c>
      <c r="J231" s="345">
        <v>16</v>
      </c>
      <c r="K231" s="346">
        <v>480</v>
      </c>
      <c r="L231" s="345">
        <v>7680</v>
      </c>
      <c r="M231" s="347">
        <v>0.02</v>
      </c>
      <c r="N231" s="33">
        <v>7526.4</v>
      </c>
      <c r="O231" s="343" t="s">
        <v>834</v>
      </c>
      <c r="P231" s="341" t="s">
        <v>774</v>
      </c>
      <c r="Q231" s="343" t="str">
        <f t="shared" si="6"/>
        <v>Air</v>
      </c>
      <c r="R231" s="343" t="str">
        <f t="shared" si="7"/>
        <v>Sohail</v>
      </c>
    </row>
    <row r="232" spans="1:18" x14ac:dyDescent="0.3">
      <c r="A232" s="338">
        <v>1214</v>
      </c>
      <c r="B232" s="339">
        <v>42833</v>
      </c>
      <c r="C232" s="340" t="s">
        <v>591</v>
      </c>
      <c r="D232" s="341" t="s">
        <v>1727</v>
      </c>
      <c r="E232" s="342" t="s">
        <v>405</v>
      </c>
      <c r="F232" s="341" t="s">
        <v>765</v>
      </c>
      <c r="G232" s="343" t="s">
        <v>785</v>
      </c>
      <c r="H232" s="341" t="s">
        <v>784</v>
      </c>
      <c r="I232" s="344" t="s">
        <v>1155</v>
      </c>
      <c r="J232" s="345">
        <v>50</v>
      </c>
      <c r="K232" s="346">
        <v>10560</v>
      </c>
      <c r="L232" s="345">
        <v>528000</v>
      </c>
      <c r="M232" s="347">
        <v>0</v>
      </c>
      <c r="N232" s="33">
        <v>528000</v>
      </c>
      <c r="O232" s="343" t="s">
        <v>775</v>
      </c>
      <c r="P232" s="341" t="s">
        <v>787</v>
      </c>
      <c r="Q232" s="343" t="str">
        <f t="shared" si="6"/>
        <v>Rail</v>
      </c>
      <c r="R232" s="343" t="str">
        <f t="shared" si="7"/>
        <v>Sohail</v>
      </c>
    </row>
    <row r="233" spans="1:18" x14ac:dyDescent="0.3">
      <c r="A233" s="338">
        <v>1215</v>
      </c>
      <c r="B233" s="339">
        <v>42834</v>
      </c>
      <c r="C233" s="340" t="s">
        <v>591</v>
      </c>
      <c r="D233" s="341" t="s">
        <v>1726</v>
      </c>
      <c r="E233" s="342" t="s">
        <v>405</v>
      </c>
      <c r="F233" s="341" t="s">
        <v>790</v>
      </c>
      <c r="G233" s="343" t="s">
        <v>785</v>
      </c>
      <c r="H233" s="341" t="s">
        <v>784</v>
      </c>
      <c r="I233" s="344" t="s">
        <v>1725</v>
      </c>
      <c r="J233" s="345">
        <v>1</v>
      </c>
      <c r="K233" s="346">
        <v>3960</v>
      </c>
      <c r="L233" s="345">
        <v>3960</v>
      </c>
      <c r="M233" s="347">
        <v>0.02</v>
      </c>
      <c r="N233" s="33">
        <v>3880.8</v>
      </c>
      <c r="O233" s="343" t="s">
        <v>761</v>
      </c>
      <c r="P233" s="341" t="s">
        <v>787</v>
      </c>
      <c r="Q233" s="343" t="str">
        <f t="shared" si="6"/>
        <v>Not Specified</v>
      </c>
      <c r="R233" s="343" t="str">
        <f t="shared" si="7"/>
        <v>Sohail</v>
      </c>
    </row>
    <row r="234" spans="1:18" x14ac:dyDescent="0.3">
      <c r="A234" s="338">
        <v>1216</v>
      </c>
      <c r="B234" s="339">
        <v>42834</v>
      </c>
      <c r="C234" s="340" t="s">
        <v>591</v>
      </c>
      <c r="D234" s="341" t="s">
        <v>1724</v>
      </c>
      <c r="E234" s="342" t="s">
        <v>405</v>
      </c>
      <c r="F234" s="341" t="s">
        <v>812</v>
      </c>
      <c r="G234" s="343" t="s">
        <v>764</v>
      </c>
      <c r="H234" s="341" t="s">
        <v>772</v>
      </c>
      <c r="I234" s="344" t="s">
        <v>1107</v>
      </c>
      <c r="J234" s="345">
        <v>2</v>
      </c>
      <c r="K234" s="346">
        <v>11640</v>
      </c>
      <c r="L234" s="345">
        <v>23280</v>
      </c>
      <c r="M234" s="347">
        <v>0.1</v>
      </c>
      <c r="N234" s="33">
        <v>20952</v>
      </c>
      <c r="O234" s="343" t="s">
        <v>782</v>
      </c>
      <c r="P234" s="341" t="s">
        <v>787</v>
      </c>
      <c r="Q234" s="343" t="str">
        <f t="shared" si="6"/>
        <v>Road</v>
      </c>
      <c r="R234" s="343" t="str">
        <f t="shared" si="7"/>
        <v>Amit</v>
      </c>
    </row>
    <row r="235" spans="1:18" x14ac:dyDescent="0.3">
      <c r="A235" s="338">
        <v>1217</v>
      </c>
      <c r="B235" s="339">
        <v>42834</v>
      </c>
      <c r="C235" s="340" t="s">
        <v>591</v>
      </c>
      <c r="D235" s="341" t="s">
        <v>1283</v>
      </c>
      <c r="E235" s="342" t="s">
        <v>398</v>
      </c>
      <c r="F235" s="341" t="s">
        <v>812</v>
      </c>
      <c r="G235" s="343" t="s">
        <v>770</v>
      </c>
      <c r="H235" s="341" t="s">
        <v>777</v>
      </c>
      <c r="I235" s="344" t="s">
        <v>1641</v>
      </c>
      <c r="J235" s="345">
        <v>33</v>
      </c>
      <c r="K235" s="346">
        <v>10800</v>
      </c>
      <c r="L235" s="345">
        <v>356400</v>
      </c>
      <c r="M235" s="347">
        <v>0.03</v>
      </c>
      <c r="N235" s="33">
        <v>345708</v>
      </c>
      <c r="O235" s="343" t="s">
        <v>788</v>
      </c>
      <c r="P235" s="341" t="s">
        <v>774</v>
      </c>
      <c r="Q235" s="343" t="str">
        <f t="shared" si="6"/>
        <v>Air</v>
      </c>
      <c r="R235" s="343" t="str">
        <f t="shared" si="7"/>
        <v>Amit</v>
      </c>
    </row>
    <row r="236" spans="1:18" x14ac:dyDescent="0.3">
      <c r="A236" s="338">
        <v>1218</v>
      </c>
      <c r="B236" s="339">
        <v>42834</v>
      </c>
      <c r="C236" s="340" t="s">
        <v>591</v>
      </c>
      <c r="D236" s="341" t="s">
        <v>766</v>
      </c>
      <c r="E236" s="342" t="s">
        <v>398</v>
      </c>
      <c r="F236" s="341" t="s">
        <v>765</v>
      </c>
      <c r="G236" s="343" t="s">
        <v>770</v>
      </c>
      <c r="H236" s="341" t="s">
        <v>777</v>
      </c>
      <c r="I236" s="344" t="s">
        <v>1723</v>
      </c>
      <c r="J236" s="345">
        <v>14</v>
      </c>
      <c r="K236" s="346">
        <v>16860</v>
      </c>
      <c r="L236" s="345">
        <v>236040</v>
      </c>
      <c r="M236" s="347">
        <v>0.04</v>
      </c>
      <c r="N236" s="33">
        <v>226598.39999999999</v>
      </c>
      <c r="O236" s="343" t="s">
        <v>782</v>
      </c>
      <c r="P236" s="341" t="s">
        <v>767</v>
      </c>
      <c r="Q236" s="343" t="str">
        <f t="shared" si="6"/>
        <v>Road</v>
      </c>
      <c r="R236" s="343" t="str">
        <f t="shared" si="7"/>
        <v>Sohail</v>
      </c>
    </row>
    <row r="237" spans="1:18" x14ac:dyDescent="0.3">
      <c r="A237" s="338">
        <v>1219</v>
      </c>
      <c r="B237" s="339">
        <v>42834</v>
      </c>
      <c r="C237" s="340" t="s">
        <v>591</v>
      </c>
      <c r="D237" s="341" t="s">
        <v>766</v>
      </c>
      <c r="E237" s="342" t="s">
        <v>398</v>
      </c>
      <c r="F237" s="341" t="s">
        <v>765</v>
      </c>
      <c r="G237" s="343" t="s">
        <v>785</v>
      </c>
      <c r="H237" s="341" t="s">
        <v>784</v>
      </c>
      <c r="I237" s="344" t="s">
        <v>1073</v>
      </c>
      <c r="J237" s="345">
        <v>41</v>
      </c>
      <c r="K237" s="346">
        <v>2160</v>
      </c>
      <c r="L237" s="345">
        <v>88560</v>
      </c>
      <c r="M237" s="347">
        <v>0.05</v>
      </c>
      <c r="N237" s="33">
        <v>84132</v>
      </c>
      <c r="O237" s="343" t="s">
        <v>782</v>
      </c>
      <c r="P237" s="341" t="s">
        <v>760</v>
      </c>
      <c r="Q237" s="343" t="str">
        <f t="shared" si="6"/>
        <v>Road</v>
      </c>
      <c r="R237" s="343" t="str">
        <f t="shared" si="7"/>
        <v>Sohail</v>
      </c>
    </row>
    <row r="238" spans="1:18" x14ac:dyDescent="0.3">
      <c r="A238" s="338">
        <v>1220</v>
      </c>
      <c r="B238" s="339">
        <v>42835</v>
      </c>
      <c r="C238" s="340" t="s">
        <v>591</v>
      </c>
      <c r="D238" s="341" t="s">
        <v>1722</v>
      </c>
      <c r="E238" s="342" t="s">
        <v>522</v>
      </c>
      <c r="F238" s="341" t="s">
        <v>778</v>
      </c>
      <c r="G238" s="343" t="s">
        <v>785</v>
      </c>
      <c r="H238" s="341" t="s">
        <v>824</v>
      </c>
      <c r="I238" s="344" t="s">
        <v>868</v>
      </c>
      <c r="J238" s="345">
        <v>20</v>
      </c>
      <c r="K238" s="346">
        <v>1980</v>
      </c>
      <c r="L238" s="345">
        <v>39600</v>
      </c>
      <c r="M238" s="347">
        <v>0.04</v>
      </c>
      <c r="N238" s="33">
        <v>38016</v>
      </c>
      <c r="O238" s="343" t="s">
        <v>834</v>
      </c>
      <c r="P238" s="341" t="s">
        <v>787</v>
      </c>
      <c r="Q238" s="343" t="str">
        <f t="shared" si="6"/>
        <v>Air</v>
      </c>
      <c r="R238" s="343" t="str">
        <f t="shared" si="7"/>
        <v>Amit</v>
      </c>
    </row>
    <row r="239" spans="1:18" x14ac:dyDescent="0.3">
      <c r="A239" s="338">
        <v>1221</v>
      </c>
      <c r="B239" s="339">
        <v>42835</v>
      </c>
      <c r="C239" s="340" t="s">
        <v>591</v>
      </c>
      <c r="D239" s="341" t="s">
        <v>1713</v>
      </c>
      <c r="E239" s="342" t="s">
        <v>405</v>
      </c>
      <c r="F239" s="341" t="s">
        <v>778</v>
      </c>
      <c r="G239" s="343" t="s">
        <v>770</v>
      </c>
      <c r="H239" s="341" t="s">
        <v>781</v>
      </c>
      <c r="I239" s="344" t="s">
        <v>1721</v>
      </c>
      <c r="J239" s="345">
        <v>36</v>
      </c>
      <c r="K239" s="346">
        <v>780</v>
      </c>
      <c r="L239" s="345">
        <v>28080</v>
      </c>
      <c r="M239" s="347">
        <v>0.02</v>
      </c>
      <c r="N239" s="33">
        <v>27518.400000000001</v>
      </c>
      <c r="O239" s="343" t="s">
        <v>775</v>
      </c>
      <c r="P239" s="341" t="s">
        <v>760</v>
      </c>
      <c r="Q239" s="343" t="str">
        <f t="shared" si="6"/>
        <v>Rail</v>
      </c>
      <c r="R239" s="343" t="str">
        <f t="shared" si="7"/>
        <v>Amit</v>
      </c>
    </row>
    <row r="240" spans="1:18" x14ac:dyDescent="0.3">
      <c r="A240" s="338">
        <v>1222</v>
      </c>
      <c r="B240" s="339">
        <v>42835</v>
      </c>
      <c r="C240" s="340" t="s">
        <v>591</v>
      </c>
      <c r="D240" s="341" t="s">
        <v>1093</v>
      </c>
      <c r="E240" s="342" t="s">
        <v>398</v>
      </c>
      <c r="F240" s="341" t="s">
        <v>778</v>
      </c>
      <c r="G240" s="343" t="s">
        <v>764</v>
      </c>
      <c r="H240" s="341" t="s">
        <v>793</v>
      </c>
      <c r="I240" s="344" t="s">
        <v>1064</v>
      </c>
      <c r="J240" s="345">
        <v>23</v>
      </c>
      <c r="K240" s="346">
        <v>300</v>
      </c>
      <c r="L240" s="345">
        <v>6900</v>
      </c>
      <c r="M240" s="347">
        <v>0.05</v>
      </c>
      <c r="N240" s="33">
        <v>6555</v>
      </c>
      <c r="O240" s="343" t="s">
        <v>761</v>
      </c>
      <c r="P240" s="341" t="s">
        <v>760</v>
      </c>
      <c r="Q240" s="343" t="str">
        <f t="shared" si="6"/>
        <v>Not Specified</v>
      </c>
      <c r="R240" s="343" t="str">
        <f t="shared" si="7"/>
        <v>Amit</v>
      </c>
    </row>
    <row r="241" spans="1:18" x14ac:dyDescent="0.3">
      <c r="A241" s="338">
        <v>1223</v>
      </c>
      <c r="B241" s="339">
        <v>42835</v>
      </c>
      <c r="C241" s="340" t="s">
        <v>591</v>
      </c>
      <c r="D241" s="341" t="s">
        <v>1638</v>
      </c>
      <c r="E241" s="342" t="s">
        <v>405</v>
      </c>
      <c r="F241" s="341" t="s">
        <v>812</v>
      </c>
      <c r="G241" s="343" t="s">
        <v>764</v>
      </c>
      <c r="H241" s="341" t="s">
        <v>763</v>
      </c>
      <c r="I241" s="344" t="s">
        <v>1500</v>
      </c>
      <c r="J241" s="345">
        <v>9</v>
      </c>
      <c r="K241" s="346">
        <v>300</v>
      </c>
      <c r="L241" s="345">
        <v>2700</v>
      </c>
      <c r="M241" s="347">
        <v>0.03</v>
      </c>
      <c r="N241" s="33">
        <v>2619</v>
      </c>
      <c r="O241" s="343" t="s">
        <v>761</v>
      </c>
      <c r="P241" s="341" t="s">
        <v>760</v>
      </c>
      <c r="Q241" s="343" t="str">
        <f t="shared" si="6"/>
        <v>Not Specified</v>
      </c>
      <c r="R241" s="343" t="str">
        <f t="shared" si="7"/>
        <v>Amit</v>
      </c>
    </row>
    <row r="242" spans="1:18" x14ac:dyDescent="0.3">
      <c r="A242" s="338">
        <v>1224</v>
      </c>
      <c r="B242" s="339">
        <v>42835</v>
      </c>
      <c r="C242" s="340" t="s">
        <v>591</v>
      </c>
      <c r="D242" s="341" t="s">
        <v>1304</v>
      </c>
      <c r="E242" s="342" t="s">
        <v>395</v>
      </c>
      <c r="F242" s="341" t="s">
        <v>778</v>
      </c>
      <c r="G242" s="343" t="s">
        <v>785</v>
      </c>
      <c r="H242" s="341" t="s">
        <v>784</v>
      </c>
      <c r="I242" s="344" t="s">
        <v>1696</v>
      </c>
      <c r="J242" s="345">
        <v>14</v>
      </c>
      <c r="K242" s="346">
        <v>6960</v>
      </c>
      <c r="L242" s="345">
        <v>97440</v>
      </c>
      <c r="M242" s="347">
        <v>0.09</v>
      </c>
      <c r="N242" s="33">
        <v>88670.399999999994</v>
      </c>
      <c r="O242" s="343" t="s">
        <v>788</v>
      </c>
      <c r="P242" s="341" t="s">
        <v>767</v>
      </c>
      <c r="Q242" s="343" t="str">
        <f t="shared" si="6"/>
        <v>Air</v>
      </c>
      <c r="R242" s="343" t="str">
        <f t="shared" si="7"/>
        <v>Amit</v>
      </c>
    </row>
    <row r="243" spans="1:18" x14ac:dyDescent="0.3">
      <c r="A243" s="338">
        <v>1225</v>
      </c>
      <c r="B243" s="339">
        <v>42836</v>
      </c>
      <c r="C243" s="340" t="s">
        <v>591</v>
      </c>
      <c r="D243" s="341" t="s">
        <v>1649</v>
      </c>
      <c r="E243" s="342" t="s">
        <v>405</v>
      </c>
      <c r="F243" s="341" t="s">
        <v>778</v>
      </c>
      <c r="G243" s="343" t="s">
        <v>785</v>
      </c>
      <c r="H243" s="341" t="s">
        <v>784</v>
      </c>
      <c r="I243" s="344" t="s">
        <v>1720</v>
      </c>
      <c r="J243" s="345">
        <v>5</v>
      </c>
      <c r="K243" s="346">
        <v>12360</v>
      </c>
      <c r="L243" s="345">
        <v>61800</v>
      </c>
      <c r="M243" s="347">
        <v>0.09</v>
      </c>
      <c r="N243" s="33">
        <v>56238</v>
      </c>
      <c r="O243" s="343" t="s">
        <v>782</v>
      </c>
      <c r="P243" s="341" t="s">
        <v>760</v>
      </c>
      <c r="Q243" s="343" t="str">
        <f t="shared" si="6"/>
        <v>Road</v>
      </c>
      <c r="R243" s="343" t="str">
        <f t="shared" si="7"/>
        <v>Amit</v>
      </c>
    </row>
    <row r="244" spans="1:18" x14ac:dyDescent="0.3">
      <c r="A244" s="338">
        <v>1226</v>
      </c>
      <c r="B244" s="339">
        <v>42836</v>
      </c>
      <c r="C244" s="340" t="s">
        <v>591</v>
      </c>
      <c r="D244" s="341" t="s">
        <v>1719</v>
      </c>
      <c r="E244" s="342" t="s">
        <v>405</v>
      </c>
      <c r="F244" s="341" t="s">
        <v>790</v>
      </c>
      <c r="G244" s="343" t="s">
        <v>764</v>
      </c>
      <c r="H244" s="341" t="s">
        <v>800</v>
      </c>
      <c r="I244" s="344" t="s">
        <v>1553</v>
      </c>
      <c r="J244" s="345">
        <v>31</v>
      </c>
      <c r="K244" s="346">
        <v>1920</v>
      </c>
      <c r="L244" s="345">
        <v>59520</v>
      </c>
      <c r="M244" s="347">
        <v>0.03</v>
      </c>
      <c r="N244" s="33">
        <v>57734.400000000001</v>
      </c>
      <c r="O244" s="343" t="s">
        <v>834</v>
      </c>
      <c r="P244" s="341" t="s">
        <v>798</v>
      </c>
      <c r="Q244" s="343" t="str">
        <f t="shared" si="6"/>
        <v>Air</v>
      </c>
      <c r="R244" s="343" t="str">
        <f t="shared" si="7"/>
        <v>Sohail</v>
      </c>
    </row>
    <row r="245" spans="1:18" x14ac:dyDescent="0.3">
      <c r="A245" s="338">
        <v>1227</v>
      </c>
      <c r="B245" s="339">
        <v>42836</v>
      </c>
      <c r="C245" s="340" t="s">
        <v>591</v>
      </c>
      <c r="D245" s="341" t="s">
        <v>1717</v>
      </c>
      <c r="E245" s="342" t="s">
        <v>405</v>
      </c>
      <c r="F245" s="341" t="s">
        <v>778</v>
      </c>
      <c r="G245" s="343" t="s">
        <v>764</v>
      </c>
      <c r="H245" s="341" t="s">
        <v>800</v>
      </c>
      <c r="I245" s="344" t="s">
        <v>1718</v>
      </c>
      <c r="J245" s="345">
        <v>3</v>
      </c>
      <c r="K245" s="346">
        <v>1860</v>
      </c>
      <c r="L245" s="345">
        <v>5580</v>
      </c>
      <c r="M245" s="347">
        <v>0.02</v>
      </c>
      <c r="N245" s="33">
        <v>5468.4</v>
      </c>
      <c r="O245" s="343" t="s">
        <v>782</v>
      </c>
      <c r="P245" s="341" t="s">
        <v>787</v>
      </c>
      <c r="Q245" s="343" t="str">
        <f t="shared" si="6"/>
        <v>Road</v>
      </c>
      <c r="R245" s="343" t="str">
        <f t="shared" si="7"/>
        <v>Amit</v>
      </c>
    </row>
    <row r="246" spans="1:18" x14ac:dyDescent="0.3">
      <c r="A246" s="338">
        <v>1228</v>
      </c>
      <c r="B246" s="339">
        <v>42836</v>
      </c>
      <c r="C246" s="340" t="s">
        <v>591</v>
      </c>
      <c r="D246" s="341" t="s">
        <v>1717</v>
      </c>
      <c r="E246" s="342" t="s">
        <v>405</v>
      </c>
      <c r="F246" s="341" t="s">
        <v>778</v>
      </c>
      <c r="G246" s="343" t="s">
        <v>764</v>
      </c>
      <c r="H246" s="341" t="s">
        <v>793</v>
      </c>
      <c r="I246" s="344" t="s">
        <v>1613</v>
      </c>
      <c r="J246" s="345">
        <v>35</v>
      </c>
      <c r="K246" s="346">
        <v>300</v>
      </c>
      <c r="L246" s="345">
        <v>10500</v>
      </c>
      <c r="M246" s="347">
        <v>0.02</v>
      </c>
      <c r="N246" s="33">
        <v>10290</v>
      </c>
      <c r="O246" s="343" t="s">
        <v>782</v>
      </c>
      <c r="P246" s="341" t="s">
        <v>767</v>
      </c>
      <c r="Q246" s="343" t="str">
        <f t="shared" si="6"/>
        <v>Road</v>
      </c>
      <c r="R246" s="343" t="str">
        <f t="shared" si="7"/>
        <v>Amit</v>
      </c>
    </row>
    <row r="247" spans="1:18" x14ac:dyDescent="0.3">
      <c r="A247" s="338">
        <v>1229</v>
      </c>
      <c r="B247" s="339">
        <v>42836</v>
      </c>
      <c r="C247" s="340" t="s">
        <v>591</v>
      </c>
      <c r="D247" s="341" t="s">
        <v>1649</v>
      </c>
      <c r="E247" s="342" t="s">
        <v>522</v>
      </c>
      <c r="F247" s="341" t="s">
        <v>778</v>
      </c>
      <c r="G247" s="343" t="s">
        <v>785</v>
      </c>
      <c r="H247" s="341" t="s">
        <v>815</v>
      </c>
      <c r="I247" s="344" t="s">
        <v>1716</v>
      </c>
      <c r="J247" s="345">
        <v>35</v>
      </c>
      <c r="K247" s="346">
        <v>6000</v>
      </c>
      <c r="L247" s="345">
        <v>210000</v>
      </c>
      <c r="M247" s="347">
        <v>0.09</v>
      </c>
      <c r="N247" s="33">
        <v>191100</v>
      </c>
      <c r="O247" s="343" t="s">
        <v>782</v>
      </c>
      <c r="P247" s="341" t="s">
        <v>760</v>
      </c>
      <c r="Q247" s="343" t="str">
        <f t="shared" si="6"/>
        <v>Road</v>
      </c>
      <c r="R247" s="343" t="str">
        <f t="shared" si="7"/>
        <v>Amit</v>
      </c>
    </row>
    <row r="248" spans="1:18" x14ac:dyDescent="0.3">
      <c r="A248" s="338">
        <v>1230</v>
      </c>
      <c r="B248" s="339">
        <v>42836</v>
      </c>
      <c r="C248" s="340" t="s">
        <v>591</v>
      </c>
      <c r="D248" s="341" t="s">
        <v>1714</v>
      </c>
      <c r="E248" s="342" t="s">
        <v>522</v>
      </c>
      <c r="F248" s="341" t="s">
        <v>812</v>
      </c>
      <c r="G248" s="343" t="s">
        <v>770</v>
      </c>
      <c r="H248" s="341" t="s">
        <v>826</v>
      </c>
      <c r="I248" s="344" t="s">
        <v>1715</v>
      </c>
      <c r="J248" s="345">
        <v>44</v>
      </c>
      <c r="K248" s="346">
        <v>3540</v>
      </c>
      <c r="L248" s="345">
        <v>155760</v>
      </c>
      <c r="M248" s="347">
        <v>0.08</v>
      </c>
      <c r="N248" s="33">
        <v>143299.20000000001</v>
      </c>
      <c r="O248" s="343" t="s">
        <v>775</v>
      </c>
      <c r="P248" s="341" t="s">
        <v>841</v>
      </c>
      <c r="Q248" s="343" t="str">
        <f t="shared" si="6"/>
        <v>Rail</v>
      </c>
      <c r="R248" s="343" t="str">
        <f t="shared" si="7"/>
        <v>Amit</v>
      </c>
    </row>
    <row r="249" spans="1:18" x14ac:dyDescent="0.3">
      <c r="A249" s="338">
        <v>1231</v>
      </c>
      <c r="B249" s="339">
        <v>42836</v>
      </c>
      <c r="C249" s="340" t="s">
        <v>591</v>
      </c>
      <c r="D249" s="341" t="s">
        <v>1714</v>
      </c>
      <c r="E249" s="342" t="s">
        <v>522</v>
      </c>
      <c r="F249" s="341" t="s">
        <v>812</v>
      </c>
      <c r="G249" s="343" t="s">
        <v>785</v>
      </c>
      <c r="H249" s="341" t="s">
        <v>824</v>
      </c>
      <c r="I249" s="344" t="s">
        <v>868</v>
      </c>
      <c r="J249" s="345">
        <v>30</v>
      </c>
      <c r="K249" s="346">
        <v>1980</v>
      </c>
      <c r="L249" s="345">
        <v>59400</v>
      </c>
      <c r="M249" s="347">
        <v>0.02</v>
      </c>
      <c r="N249" s="33">
        <v>58212</v>
      </c>
      <c r="O249" s="343" t="s">
        <v>775</v>
      </c>
      <c r="P249" s="341" t="s">
        <v>774</v>
      </c>
      <c r="Q249" s="343" t="str">
        <f t="shared" si="6"/>
        <v>Rail</v>
      </c>
      <c r="R249" s="343" t="str">
        <f t="shared" si="7"/>
        <v>Amit</v>
      </c>
    </row>
    <row r="250" spans="1:18" x14ac:dyDescent="0.3">
      <c r="A250" s="338">
        <v>1232</v>
      </c>
      <c r="B250" s="339">
        <v>42836</v>
      </c>
      <c r="C250" s="340" t="s">
        <v>591</v>
      </c>
      <c r="D250" s="341" t="s">
        <v>1714</v>
      </c>
      <c r="E250" s="342" t="s">
        <v>522</v>
      </c>
      <c r="F250" s="341" t="s">
        <v>812</v>
      </c>
      <c r="G250" s="343" t="s">
        <v>764</v>
      </c>
      <c r="H250" s="341" t="s">
        <v>772</v>
      </c>
      <c r="I250" s="344" t="s">
        <v>1198</v>
      </c>
      <c r="J250" s="345">
        <v>30</v>
      </c>
      <c r="K250" s="346">
        <v>4860</v>
      </c>
      <c r="L250" s="345">
        <v>145800</v>
      </c>
      <c r="M250" s="347">
        <v>0.01</v>
      </c>
      <c r="N250" s="33">
        <v>144342</v>
      </c>
      <c r="O250" s="343" t="s">
        <v>775</v>
      </c>
      <c r="P250" s="341" t="s">
        <v>760</v>
      </c>
      <c r="Q250" s="343" t="str">
        <f t="shared" si="6"/>
        <v>Rail</v>
      </c>
      <c r="R250" s="343" t="str">
        <f t="shared" si="7"/>
        <v>Amit</v>
      </c>
    </row>
    <row r="251" spans="1:18" x14ac:dyDescent="0.3">
      <c r="A251" s="338">
        <v>1233</v>
      </c>
      <c r="B251" s="339">
        <v>42836</v>
      </c>
      <c r="C251" s="340" t="s">
        <v>591</v>
      </c>
      <c r="D251" s="341" t="s">
        <v>1030</v>
      </c>
      <c r="E251" s="342" t="s">
        <v>522</v>
      </c>
      <c r="F251" s="341" t="s">
        <v>778</v>
      </c>
      <c r="G251" s="343" t="s">
        <v>785</v>
      </c>
      <c r="H251" s="341" t="s">
        <v>784</v>
      </c>
      <c r="I251" s="344" t="s">
        <v>1176</v>
      </c>
      <c r="J251" s="345">
        <v>2</v>
      </c>
      <c r="K251" s="346">
        <v>1260</v>
      </c>
      <c r="L251" s="345">
        <v>2520</v>
      </c>
      <c r="M251" s="347">
        <v>7.0000000000000007E-2</v>
      </c>
      <c r="N251" s="33">
        <v>2343.6</v>
      </c>
      <c r="O251" s="343" t="s">
        <v>775</v>
      </c>
      <c r="P251" s="341" t="s">
        <v>760</v>
      </c>
      <c r="Q251" s="343" t="str">
        <f t="shared" si="6"/>
        <v>Rail</v>
      </c>
      <c r="R251" s="343" t="str">
        <f t="shared" si="7"/>
        <v>Amit</v>
      </c>
    </row>
    <row r="252" spans="1:18" x14ac:dyDescent="0.3">
      <c r="A252" s="338">
        <v>1234</v>
      </c>
      <c r="B252" s="339">
        <v>42836</v>
      </c>
      <c r="C252" s="340" t="s">
        <v>591</v>
      </c>
      <c r="D252" s="341" t="s">
        <v>1713</v>
      </c>
      <c r="E252" s="342" t="s">
        <v>522</v>
      </c>
      <c r="F252" s="341" t="s">
        <v>778</v>
      </c>
      <c r="G252" s="343" t="s">
        <v>770</v>
      </c>
      <c r="H252" s="341" t="s">
        <v>769</v>
      </c>
      <c r="I252" s="344" t="s">
        <v>1712</v>
      </c>
      <c r="J252" s="345">
        <v>50</v>
      </c>
      <c r="K252" s="346">
        <v>5760</v>
      </c>
      <c r="L252" s="345">
        <v>288000</v>
      </c>
      <c r="M252" s="347">
        <v>0.1</v>
      </c>
      <c r="N252" s="33">
        <v>259200</v>
      </c>
      <c r="O252" s="343" t="s">
        <v>761</v>
      </c>
      <c r="P252" s="341" t="s">
        <v>760</v>
      </c>
      <c r="Q252" s="343" t="str">
        <f t="shared" si="6"/>
        <v>Not Specified</v>
      </c>
      <c r="R252" s="343" t="str">
        <f t="shared" si="7"/>
        <v>Amit</v>
      </c>
    </row>
    <row r="253" spans="1:18" x14ac:dyDescent="0.3">
      <c r="A253" s="338">
        <v>1235</v>
      </c>
      <c r="B253" s="339">
        <v>42837</v>
      </c>
      <c r="C253" s="340" t="s">
        <v>591</v>
      </c>
      <c r="D253" s="341" t="s">
        <v>937</v>
      </c>
      <c r="E253" s="342" t="s">
        <v>405</v>
      </c>
      <c r="F253" s="341" t="s">
        <v>790</v>
      </c>
      <c r="G253" s="343" t="s">
        <v>785</v>
      </c>
      <c r="H253" s="341" t="s">
        <v>824</v>
      </c>
      <c r="I253" s="344" t="s">
        <v>1711</v>
      </c>
      <c r="J253" s="345">
        <v>27</v>
      </c>
      <c r="K253" s="346">
        <v>960</v>
      </c>
      <c r="L253" s="345">
        <v>25920</v>
      </c>
      <c r="M253" s="347">
        <v>0.05</v>
      </c>
      <c r="N253" s="33">
        <v>24624</v>
      </c>
      <c r="O253" s="343" t="s">
        <v>834</v>
      </c>
      <c r="P253" s="341" t="s">
        <v>760</v>
      </c>
      <c r="Q253" s="343" t="str">
        <f t="shared" si="6"/>
        <v>Air</v>
      </c>
      <c r="R253" s="343" t="str">
        <f t="shared" si="7"/>
        <v>Sohail</v>
      </c>
    </row>
    <row r="254" spans="1:18" x14ac:dyDescent="0.3">
      <c r="A254" s="338">
        <v>1236</v>
      </c>
      <c r="B254" s="339">
        <v>42837</v>
      </c>
      <c r="C254" s="340" t="s">
        <v>591</v>
      </c>
      <c r="D254" s="341" t="s">
        <v>937</v>
      </c>
      <c r="E254" s="342" t="s">
        <v>405</v>
      </c>
      <c r="F254" s="341" t="s">
        <v>790</v>
      </c>
      <c r="G254" s="343" t="s">
        <v>770</v>
      </c>
      <c r="H254" s="341" t="s">
        <v>781</v>
      </c>
      <c r="I254" s="344" t="s">
        <v>1710</v>
      </c>
      <c r="J254" s="345">
        <v>26</v>
      </c>
      <c r="K254" s="346">
        <v>1680</v>
      </c>
      <c r="L254" s="345">
        <v>43680</v>
      </c>
      <c r="M254" s="347">
        <v>0.05</v>
      </c>
      <c r="N254" s="33">
        <v>41496</v>
      </c>
      <c r="O254" s="343" t="s">
        <v>834</v>
      </c>
      <c r="P254" s="341" t="s">
        <v>760</v>
      </c>
      <c r="Q254" s="343" t="str">
        <f t="shared" si="6"/>
        <v>Air</v>
      </c>
      <c r="R254" s="343" t="str">
        <f t="shared" si="7"/>
        <v>Sohail</v>
      </c>
    </row>
    <row r="255" spans="1:18" x14ac:dyDescent="0.3">
      <c r="A255" s="338">
        <v>1237</v>
      </c>
      <c r="B255" s="339">
        <v>42837</v>
      </c>
      <c r="C255" s="340" t="s">
        <v>591</v>
      </c>
      <c r="D255" s="341" t="s">
        <v>1538</v>
      </c>
      <c r="E255" s="342" t="s">
        <v>405</v>
      </c>
      <c r="F255" s="341" t="s">
        <v>790</v>
      </c>
      <c r="G255" s="343" t="s">
        <v>764</v>
      </c>
      <c r="H255" s="341" t="s">
        <v>818</v>
      </c>
      <c r="I255" s="344" t="s">
        <v>1003</v>
      </c>
      <c r="J255" s="345">
        <v>32</v>
      </c>
      <c r="K255" s="346">
        <v>4860</v>
      </c>
      <c r="L255" s="345">
        <v>155520</v>
      </c>
      <c r="M255" s="347">
        <v>7.0000000000000007E-2</v>
      </c>
      <c r="N255" s="33">
        <v>144633.60000000001</v>
      </c>
      <c r="O255" s="343" t="s">
        <v>775</v>
      </c>
      <c r="P255" s="341" t="s">
        <v>767</v>
      </c>
      <c r="Q255" s="343" t="str">
        <f t="shared" si="6"/>
        <v>Rail</v>
      </c>
      <c r="R255" s="343" t="str">
        <f t="shared" si="7"/>
        <v>Sohail</v>
      </c>
    </row>
    <row r="256" spans="1:18" x14ac:dyDescent="0.3">
      <c r="A256" s="338">
        <v>1238</v>
      </c>
      <c r="B256" s="339">
        <v>42837</v>
      </c>
      <c r="C256" s="340" t="s">
        <v>591</v>
      </c>
      <c r="D256" s="341" t="s">
        <v>1709</v>
      </c>
      <c r="E256" s="342" t="s">
        <v>395</v>
      </c>
      <c r="F256" s="341" t="s">
        <v>778</v>
      </c>
      <c r="G256" s="343" t="s">
        <v>764</v>
      </c>
      <c r="H256" s="341" t="s">
        <v>793</v>
      </c>
      <c r="I256" s="344" t="s">
        <v>1118</v>
      </c>
      <c r="J256" s="345">
        <v>48</v>
      </c>
      <c r="K256" s="346">
        <v>420</v>
      </c>
      <c r="L256" s="345">
        <v>20160</v>
      </c>
      <c r="M256" s="347">
        <v>0.04</v>
      </c>
      <c r="N256" s="33">
        <v>19353.599999999999</v>
      </c>
      <c r="O256" s="343" t="s">
        <v>834</v>
      </c>
      <c r="P256" s="341" t="s">
        <v>767</v>
      </c>
      <c r="Q256" s="343" t="str">
        <f t="shared" si="6"/>
        <v>Air</v>
      </c>
      <c r="R256" s="343" t="str">
        <f t="shared" si="7"/>
        <v>Amit</v>
      </c>
    </row>
    <row r="257" spans="1:18" x14ac:dyDescent="0.3">
      <c r="A257" s="338">
        <v>1239</v>
      </c>
      <c r="B257" s="339">
        <v>42837</v>
      </c>
      <c r="C257" s="340" t="s">
        <v>591</v>
      </c>
      <c r="D257" s="341" t="s">
        <v>1709</v>
      </c>
      <c r="E257" s="342" t="s">
        <v>395</v>
      </c>
      <c r="F257" s="341" t="s">
        <v>778</v>
      </c>
      <c r="G257" s="343" t="s">
        <v>785</v>
      </c>
      <c r="H257" s="341" t="s">
        <v>784</v>
      </c>
      <c r="I257" s="344" t="s">
        <v>1220</v>
      </c>
      <c r="J257" s="345">
        <v>6</v>
      </c>
      <c r="K257" s="346">
        <v>2160</v>
      </c>
      <c r="L257" s="345">
        <v>12960</v>
      </c>
      <c r="M257" s="347">
        <v>0.09</v>
      </c>
      <c r="N257" s="33">
        <v>11793.6</v>
      </c>
      <c r="O257" s="343" t="s">
        <v>834</v>
      </c>
      <c r="P257" s="341" t="s">
        <v>760</v>
      </c>
      <c r="Q257" s="343" t="str">
        <f t="shared" si="6"/>
        <v>Air</v>
      </c>
      <c r="R257" s="343" t="str">
        <f t="shared" si="7"/>
        <v>Amit</v>
      </c>
    </row>
    <row r="258" spans="1:18" x14ac:dyDescent="0.3">
      <c r="A258" s="338">
        <v>1240</v>
      </c>
      <c r="B258" s="339">
        <v>42837</v>
      </c>
      <c r="C258" s="340" t="s">
        <v>591</v>
      </c>
      <c r="D258" s="341" t="s">
        <v>1383</v>
      </c>
      <c r="E258" s="342" t="s">
        <v>395</v>
      </c>
      <c r="F258" s="341" t="s">
        <v>778</v>
      </c>
      <c r="G258" s="343" t="s">
        <v>770</v>
      </c>
      <c r="H258" s="341" t="s">
        <v>781</v>
      </c>
      <c r="I258" s="344" t="s">
        <v>1048</v>
      </c>
      <c r="J258" s="345">
        <v>43</v>
      </c>
      <c r="K258" s="346">
        <v>900</v>
      </c>
      <c r="L258" s="345">
        <v>38700</v>
      </c>
      <c r="M258" s="347">
        <v>0.01</v>
      </c>
      <c r="N258" s="33">
        <v>38313</v>
      </c>
      <c r="O258" s="343" t="s">
        <v>788</v>
      </c>
      <c r="P258" s="341" t="s">
        <v>767</v>
      </c>
      <c r="Q258" s="343" t="str">
        <f t="shared" si="6"/>
        <v>Air</v>
      </c>
      <c r="R258" s="343" t="str">
        <f t="shared" si="7"/>
        <v>Amit</v>
      </c>
    </row>
    <row r="259" spans="1:18" x14ac:dyDescent="0.3">
      <c r="A259" s="338">
        <v>1241</v>
      </c>
      <c r="B259" s="339">
        <v>42838</v>
      </c>
      <c r="C259" s="340" t="s">
        <v>591</v>
      </c>
      <c r="D259" s="341" t="s">
        <v>1211</v>
      </c>
      <c r="E259" s="342" t="s">
        <v>398</v>
      </c>
      <c r="F259" s="341" t="s">
        <v>812</v>
      </c>
      <c r="G259" s="343" t="s">
        <v>764</v>
      </c>
      <c r="H259" s="341" t="s">
        <v>763</v>
      </c>
      <c r="I259" s="344" t="s">
        <v>1708</v>
      </c>
      <c r="J259" s="345">
        <v>15</v>
      </c>
      <c r="K259" s="346">
        <v>600</v>
      </c>
      <c r="L259" s="345">
        <v>9000</v>
      </c>
      <c r="M259" s="347">
        <v>0.1</v>
      </c>
      <c r="N259" s="33">
        <v>8100</v>
      </c>
      <c r="O259" s="343" t="s">
        <v>761</v>
      </c>
      <c r="P259" s="341" t="s">
        <v>760</v>
      </c>
      <c r="Q259" s="343" t="str">
        <f t="shared" si="6"/>
        <v>Not Specified</v>
      </c>
      <c r="R259" s="343" t="str">
        <f t="shared" si="7"/>
        <v>Amit</v>
      </c>
    </row>
    <row r="260" spans="1:18" x14ac:dyDescent="0.3">
      <c r="A260" s="338">
        <v>1242</v>
      </c>
      <c r="B260" s="339">
        <v>42838</v>
      </c>
      <c r="C260" s="340" t="s">
        <v>591</v>
      </c>
      <c r="D260" s="341" t="s">
        <v>1707</v>
      </c>
      <c r="E260" s="342" t="s">
        <v>522</v>
      </c>
      <c r="F260" s="341" t="s">
        <v>765</v>
      </c>
      <c r="G260" s="343" t="s">
        <v>764</v>
      </c>
      <c r="H260" s="341" t="s">
        <v>995</v>
      </c>
      <c r="I260" s="344" t="s">
        <v>1706</v>
      </c>
      <c r="J260" s="345">
        <v>15</v>
      </c>
      <c r="K260" s="346">
        <v>480</v>
      </c>
      <c r="L260" s="345">
        <v>7200</v>
      </c>
      <c r="M260" s="347">
        <v>0</v>
      </c>
      <c r="N260" s="33">
        <v>7200</v>
      </c>
      <c r="O260" s="343" t="s">
        <v>788</v>
      </c>
      <c r="P260" s="341" t="s">
        <v>760</v>
      </c>
      <c r="Q260" s="343" t="str">
        <f t="shared" si="6"/>
        <v>Air</v>
      </c>
      <c r="R260" s="343" t="str">
        <f t="shared" si="7"/>
        <v>Sohail</v>
      </c>
    </row>
    <row r="261" spans="1:18" x14ac:dyDescent="0.3">
      <c r="A261" s="338">
        <v>1243</v>
      </c>
      <c r="B261" s="339">
        <v>42838</v>
      </c>
      <c r="C261" s="340" t="s">
        <v>591</v>
      </c>
      <c r="D261" s="341" t="s">
        <v>1705</v>
      </c>
      <c r="E261" s="342" t="s">
        <v>522</v>
      </c>
      <c r="F261" s="341" t="s">
        <v>812</v>
      </c>
      <c r="G261" s="343" t="s">
        <v>764</v>
      </c>
      <c r="H261" s="341" t="s">
        <v>800</v>
      </c>
      <c r="I261" s="344" t="s">
        <v>1661</v>
      </c>
      <c r="J261" s="345">
        <v>32</v>
      </c>
      <c r="K261" s="346">
        <v>720</v>
      </c>
      <c r="L261" s="345">
        <v>23040</v>
      </c>
      <c r="M261" s="347">
        <v>0</v>
      </c>
      <c r="N261" s="33">
        <v>23040</v>
      </c>
      <c r="O261" s="343" t="s">
        <v>761</v>
      </c>
      <c r="P261" s="341" t="s">
        <v>760</v>
      </c>
      <c r="Q261" s="343" t="str">
        <f t="shared" si="6"/>
        <v>Not Specified</v>
      </c>
      <c r="R261" s="343" t="str">
        <f t="shared" si="7"/>
        <v>Amit</v>
      </c>
    </row>
    <row r="262" spans="1:18" x14ac:dyDescent="0.3">
      <c r="A262" s="338">
        <v>1244</v>
      </c>
      <c r="B262" s="339">
        <v>42838</v>
      </c>
      <c r="C262" s="340" t="s">
        <v>591</v>
      </c>
      <c r="D262" s="341" t="s">
        <v>1705</v>
      </c>
      <c r="E262" s="342" t="s">
        <v>522</v>
      </c>
      <c r="F262" s="341" t="s">
        <v>812</v>
      </c>
      <c r="G262" s="343" t="s">
        <v>764</v>
      </c>
      <c r="H262" s="341" t="s">
        <v>800</v>
      </c>
      <c r="I262" s="344" t="s">
        <v>1704</v>
      </c>
      <c r="J262" s="345">
        <v>1</v>
      </c>
      <c r="K262" s="346">
        <v>113400</v>
      </c>
      <c r="L262" s="345">
        <v>113400</v>
      </c>
      <c r="M262" s="347">
        <v>0.09</v>
      </c>
      <c r="N262" s="33">
        <v>103194</v>
      </c>
      <c r="O262" s="343" t="s">
        <v>761</v>
      </c>
      <c r="P262" s="341" t="s">
        <v>767</v>
      </c>
      <c r="Q262" s="343" t="str">
        <f t="shared" si="6"/>
        <v>Not Specified</v>
      </c>
      <c r="R262" s="343" t="str">
        <f t="shared" si="7"/>
        <v>Amit</v>
      </c>
    </row>
    <row r="263" spans="1:18" x14ac:dyDescent="0.3">
      <c r="A263" s="338">
        <v>1245</v>
      </c>
      <c r="B263" s="339">
        <v>42839</v>
      </c>
      <c r="C263" s="340" t="s">
        <v>591</v>
      </c>
      <c r="D263" s="341" t="s">
        <v>1703</v>
      </c>
      <c r="E263" s="342" t="s">
        <v>398</v>
      </c>
      <c r="F263" s="341" t="s">
        <v>790</v>
      </c>
      <c r="G263" s="343" t="s">
        <v>770</v>
      </c>
      <c r="H263" s="341" t="s">
        <v>826</v>
      </c>
      <c r="I263" s="344" t="s">
        <v>1545</v>
      </c>
      <c r="J263" s="345">
        <v>44</v>
      </c>
      <c r="K263" s="346">
        <v>6060</v>
      </c>
      <c r="L263" s="345">
        <v>266640</v>
      </c>
      <c r="M263" s="347">
        <v>0.04</v>
      </c>
      <c r="N263" s="33">
        <v>255974.39999999999</v>
      </c>
      <c r="O263" s="343" t="s">
        <v>788</v>
      </c>
      <c r="P263" s="341" t="s">
        <v>774</v>
      </c>
      <c r="Q263" s="343" t="str">
        <f t="shared" si="6"/>
        <v>Air</v>
      </c>
      <c r="R263" s="343" t="str">
        <f t="shared" si="7"/>
        <v>Sohail</v>
      </c>
    </row>
    <row r="264" spans="1:18" x14ac:dyDescent="0.3">
      <c r="A264" s="338">
        <v>1246</v>
      </c>
      <c r="B264" s="339">
        <v>42839</v>
      </c>
      <c r="C264" s="340" t="s">
        <v>591</v>
      </c>
      <c r="D264" s="341" t="s">
        <v>1703</v>
      </c>
      <c r="E264" s="342" t="s">
        <v>398</v>
      </c>
      <c r="F264" s="341" t="s">
        <v>790</v>
      </c>
      <c r="G264" s="343" t="s">
        <v>770</v>
      </c>
      <c r="H264" s="341" t="s">
        <v>777</v>
      </c>
      <c r="I264" s="344" t="s">
        <v>1384</v>
      </c>
      <c r="J264" s="345">
        <v>11</v>
      </c>
      <c r="K264" s="346">
        <v>4320</v>
      </c>
      <c r="L264" s="345">
        <v>47520</v>
      </c>
      <c r="M264" s="347">
        <v>0.25</v>
      </c>
      <c r="N264" s="33">
        <v>35640</v>
      </c>
      <c r="O264" s="343" t="s">
        <v>788</v>
      </c>
      <c r="P264" s="341" t="s">
        <v>827</v>
      </c>
      <c r="Q264" s="343" t="str">
        <f t="shared" si="6"/>
        <v>Air</v>
      </c>
      <c r="R264" s="343" t="str">
        <f t="shared" si="7"/>
        <v>Sohail</v>
      </c>
    </row>
    <row r="265" spans="1:18" x14ac:dyDescent="0.3">
      <c r="A265" s="338">
        <v>1247</v>
      </c>
      <c r="B265" s="339">
        <v>42839</v>
      </c>
      <c r="C265" s="340" t="s">
        <v>591</v>
      </c>
      <c r="D265" s="341" t="s">
        <v>1328</v>
      </c>
      <c r="E265" s="342" t="s">
        <v>405</v>
      </c>
      <c r="F265" s="341" t="s">
        <v>790</v>
      </c>
      <c r="G265" s="343" t="s">
        <v>764</v>
      </c>
      <c r="H265" s="341" t="s">
        <v>793</v>
      </c>
      <c r="I265" s="344" t="s">
        <v>1702</v>
      </c>
      <c r="J265" s="345">
        <v>32</v>
      </c>
      <c r="K265" s="346">
        <v>420</v>
      </c>
      <c r="L265" s="345">
        <v>13440</v>
      </c>
      <c r="M265" s="347">
        <v>0.02</v>
      </c>
      <c r="N265" s="33">
        <v>13171.2</v>
      </c>
      <c r="O265" s="343" t="s">
        <v>761</v>
      </c>
      <c r="P265" s="341" t="s">
        <v>787</v>
      </c>
      <c r="Q265" s="343" t="str">
        <f t="shared" si="6"/>
        <v>Not Specified</v>
      </c>
      <c r="R265" s="343" t="str">
        <f t="shared" si="7"/>
        <v>Sohail</v>
      </c>
    </row>
    <row r="266" spans="1:18" x14ac:dyDescent="0.3">
      <c r="A266" s="338">
        <v>1248</v>
      </c>
      <c r="B266" s="339">
        <v>42839</v>
      </c>
      <c r="C266" s="340" t="s">
        <v>591</v>
      </c>
      <c r="D266" s="341" t="s">
        <v>954</v>
      </c>
      <c r="E266" s="342" t="s">
        <v>405</v>
      </c>
      <c r="F266" s="341" t="s">
        <v>790</v>
      </c>
      <c r="G266" s="343" t="s">
        <v>764</v>
      </c>
      <c r="H266" s="341" t="s">
        <v>818</v>
      </c>
      <c r="I266" s="344" t="s">
        <v>1023</v>
      </c>
      <c r="J266" s="345">
        <v>7</v>
      </c>
      <c r="K266" s="346">
        <v>4260</v>
      </c>
      <c r="L266" s="345">
        <v>29820</v>
      </c>
      <c r="M266" s="347">
        <v>0.01</v>
      </c>
      <c r="N266" s="33">
        <v>29521.8</v>
      </c>
      <c r="O266" s="343" t="s">
        <v>788</v>
      </c>
      <c r="P266" s="341" t="s">
        <v>827</v>
      </c>
      <c r="Q266" s="343" t="str">
        <f t="shared" si="6"/>
        <v>Air</v>
      </c>
      <c r="R266" s="343" t="str">
        <f t="shared" si="7"/>
        <v>Sohail</v>
      </c>
    </row>
    <row r="267" spans="1:18" x14ac:dyDescent="0.3">
      <c r="A267" s="338">
        <v>1249</v>
      </c>
      <c r="B267" s="339">
        <v>42839</v>
      </c>
      <c r="C267" s="340" t="s">
        <v>591</v>
      </c>
      <c r="D267" s="341" t="s">
        <v>1699</v>
      </c>
      <c r="E267" s="342" t="s">
        <v>405</v>
      </c>
      <c r="F267" s="341" t="s">
        <v>765</v>
      </c>
      <c r="G267" s="343" t="s">
        <v>785</v>
      </c>
      <c r="H267" s="341" t="s">
        <v>784</v>
      </c>
      <c r="I267" s="344" t="s">
        <v>1115</v>
      </c>
      <c r="J267" s="345">
        <v>18</v>
      </c>
      <c r="K267" s="346">
        <v>3360</v>
      </c>
      <c r="L267" s="345">
        <v>60480</v>
      </c>
      <c r="M267" s="347">
        <v>0.06</v>
      </c>
      <c r="N267" s="33">
        <v>56851.199999999997</v>
      </c>
      <c r="O267" s="343" t="s">
        <v>834</v>
      </c>
      <c r="P267" s="341" t="s">
        <v>798</v>
      </c>
      <c r="Q267" s="343" t="str">
        <f t="shared" si="6"/>
        <v>Air</v>
      </c>
      <c r="R267" s="343" t="str">
        <f t="shared" si="7"/>
        <v>Sohail</v>
      </c>
    </row>
    <row r="268" spans="1:18" x14ac:dyDescent="0.3">
      <c r="A268" s="338">
        <v>1250</v>
      </c>
      <c r="B268" s="339">
        <v>42839</v>
      </c>
      <c r="C268" s="340" t="s">
        <v>591</v>
      </c>
      <c r="D268" s="341" t="s">
        <v>954</v>
      </c>
      <c r="E268" s="342" t="s">
        <v>405</v>
      </c>
      <c r="F268" s="341" t="s">
        <v>790</v>
      </c>
      <c r="G268" s="343" t="s">
        <v>764</v>
      </c>
      <c r="H268" s="341" t="s">
        <v>921</v>
      </c>
      <c r="I268" s="344" t="s">
        <v>988</v>
      </c>
      <c r="J268" s="345">
        <v>23</v>
      </c>
      <c r="K268" s="346">
        <v>300</v>
      </c>
      <c r="L268" s="345">
        <v>6900</v>
      </c>
      <c r="M268" s="347">
        <v>0.02</v>
      </c>
      <c r="N268" s="33">
        <v>6762</v>
      </c>
      <c r="O268" s="343" t="s">
        <v>788</v>
      </c>
      <c r="P268" s="341" t="s">
        <v>760</v>
      </c>
      <c r="Q268" s="343" t="str">
        <f t="shared" si="6"/>
        <v>Air</v>
      </c>
      <c r="R268" s="343" t="str">
        <f t="shared" si="7"/>
        <v>Sohail</v>
      </c>
    </row>
    <row r="269" spans="1:18" x14ac:dyDescent="0.3">
      <c r="A269" s="338">
        <v>1251</v>
      </c>
      <c r="B269" s="339">
        <v>42839</v>
      </c>
      <c r="C269" s="340" t="s">
        <v>591</v>
      </c>
      <c r="D269" s="341" t="s">
        <v>1701</v>
      </c>
      <c r="E269" s="342" t="s">
        <v>405</v>
      </c>
      <c r="F269" s="341" t="s">
        <v>778</v>
      </c>
      <c r="G269" s="343" t="s">
        <v>764</v>
      </c>
      <c r="H269" s="341" t="s">
        <v>800</v>
      </c>
      <c r="I269" s="344" t="s">
        <v>1700</v>
      </c>
      <c r="J269" s="345">
        <v>5</v>
      </c>
      <c r="K269" s="346">
        <v>180</v>
      </c>
      <c r="L269" s="345">
        <v>900</v>
      </c>
      <c r="M269" s="347">
        <v>7.0000000000000007E-2</v>
      </c>
      <c r="N269" s="33">
        <v>837</v>
      </c>
      <c r="O269" s="343" t="s">
        <v>761</v>
      </c>
      <c r="P269" s="341" t="s">
        <v>760</v>
      </c>
      <c r="Q269" s="343" t="str">
        <f t="shared" si="6"/>
        <v>Not Specified</v>
      </c>
      <c r="R269" s="343" t="str">
        <f t="shared" si="7"/>
        <v>Amit</v>
      </c>
    </row>
    <row r="270" spans="1:18" x14ac:dyDescent="0.3">
      <c r="A270" s="338">
        <v>1252</v>
      </c>
      <c r="B270" s="339">
        <v>42839</v>
      </c>
      <c r="C270" s="340" t="s">
        <v>591</v>
      </c>
      <c r="D270" s="341" t="s">
        <v>1699</v>
      </c>
      <c r="E270" s="342" t="s">
        <v>405</v>
      </c>
      <c r="F270" s="341" t="s">
        <v>765</v>
      </c>
      <c r="G270" s="343" t="s">
        <v>785</v>
      </c>
      <c r="H270" s="341" t="s">
        <v>784</v>
      </c>
      <c r="I270" s="344" t="s">
        <v>990</v>
      </c>
      <c r="J270" s="345">
        <v>34</v>
      </c>
      <c r="K270" s="346">
        <v>12060</v>
      </c>
      <c r="L270" s="345">
        <v>410040</v>
      </c>
      <c r="M270" s="347">
        <v>0.03</v>
      </c>
      <c r="N270" s="33">
        <v>397738.8</v>
      </c>
      <c r="O270" s="343" t="s">
        <v>834</v>
      </c>
      <c r="P270" s="341" t="s">
        <v>760</v>
      </c>
      <c r="Q270" s="343" t="str">
        <f t="shared" si="6"/>
        <v>Air</v>
      </c>
      <c r="R270" s="343" t="str">
        <f t="shared" si="7"/>
        <v>Sohail</v>
      </c>
    </row>
    <row r="271" spans="1:18" x14ac:dyDescent="0.3">
      <c r="A271" s="338">
        <v>1253</v>
      </c>
      <c r="B271" s="339">
        <v>42840</v>
      </c>
      <c r="C271" s="340" t="s">
        <v>591</v>
      </c>
      <c r="D271" s="341" t="s">
        <v>1698</v>
      </c>
      <c r="E271" s="342" t="s">
        <v>398</v>
      </c>
      <c r="F271" s="341" t="s">
        <v>765</v>
      </c>
      <c r="G271" s="343" t="s">
        <v>785</v>
      </c>
      <c r="H271" s="341" t="s">
        <v>824</v>
      </c>
      <c r="I271" s="344" t="s">
        <v>1012</v>
      </c>
      <c r="J271" s="345">
        <v>13</v>
      </c>
      <c r="K271" s="346">
        <v>2460</v>
      </c>
      <c r="L271" s="345">
        <v>31980</v>
      </c>
      <c r="M271" s="347">
        <v>0.03</v>
      </c>
      <c r="N271" s="33">
        <v>31020.6</v>
      </c>
      <c r="O271" s="343" t="s">
        <v>782</v>
      </c>
      <c r="P271" s="341" t="s">
        <v>841</v>
      </c>
      <c r="Q271" s="343" t="str">
        <f t="shared" si="6"/>
        <v>Road</v>
      </c>
      <c r="R271" s="343" t="str">
        <f t="shared" si="7"/>
        <v>Sohail</v>
      </c>
    </row>
    <row r="272" spans="1:18" x14ac:dyDescent="0.3">
      <c r="A272" s="338">
        <v>1254</v>
      </c>
      <c r="B272" s="339">
        <v>42840</v>
      </c>
      <c r="C272" s="340" t="s">
        <v>591</v>
      </c>
      <c r="D272" s="341" t="s">
        <v>872</v>
      </c>
      <c r="E272" s="342" t="s">
        <v>405</v>
      </c>
      <c r="F272" s="341" t="s">
        <v>765</v>
      </c>
      <c r="G272" s="343" t="s">
        <v>785</v>
      </c>
      <c r="H272" s="341" t="s">
        <v>784</v>
      </c>
      <c r="I272" s="344" t="s">
        <v>1697</v>
      </c>
      <c r="J272" s="345">
        <v>31</v>
      </c>
      <c r="K272" s="346">
        <v>480</v>
      </c>
      <c r="L272" s="345">
        <v>14880</v>
      </c>
      <c r="M272" s="347">
        <v>0.05</v>
      </c>
      <c r="N272" s="33">
        <v>14136</v>
      </c>
      <c r="O272" s="343" t="s">
        <v>775</v>
      </c>
      <c r="P272" s="341" t="s">
        <v>760</v>
      </c>
      <c r="Q272" s="343" t="str">
        <f t="shared" si="6"/>
        <v>Rail</v>
      </c>
      <c r="R272" s="343" t="str">
        <f t="shared" si="7"/>
        <v>Sohail</v>
      </c>
    </row>
    <row r="273" spans="1:18" x14ac:dyDescent="0.3">
      <c r="A273" s="338">
        <v>1255</v>
      </c>
      <c r="B273" s="339">
        <v>42840</v>
      </c>
      <c r="C273" s="340" t="s">
        <v>591</v>
      </c>
      <c r="D273" s="341" t="s">
        <v>1585</v>
      </c>
      <c r="E273" s="342" t="s">
        <v>405</v>
      </c>
      <c r="F273" s="341" t="s">
        <v>778</v>
      </c>
      <c r="G273" s="343" t="s">
        <v>785</v>
      </c>
      <c r="H273" s="341" t="s">
        <v>784</v>
      </c>
      <c r="I273" s="344" t="s">
        <v>1696</v>
      </c>
      <c r="J273" s="345">
        <v>49</v>
      </c>
      <c r="K273" s="346">
        <v>6960</v>
      </c>
      <c r="L273" s="345">
        <v>341040</v>
      </c>
      <c r="M273" s="347">
        <v>0.04</v>
      </c>
      <c r="N273" s="33">
        <v>327398.40000000002</v>
      </c>
      <c r="O273" s="343" t="s">
        <v>782</v>
      </c>
      <c r="P273" s="341" t="s">
        <v>798</v>
      </c>
      <c r="Q273" s="343" t="str">
        <f t="shared" si="6"/>
        <v>Road</v>
      </c>
      <c r="R273" s="343" t="str">
        <f t="shared" si="7"/>
        <v>Amit</v>
      </c>
    </row>
    <row r="274" spans="1:18" x14ac:dyDescent="0.3">
      <c r="A274" s="338">
        <v>1256</v>
      </c>
      <c r="B274" s="339">
        <v>42840</v>
      </c>
      <c r="C274" s="340" t="s">
        <v>591</v>
      </c>
      <c r="D274" s="341" t="s">
        <v>872</v>
      </c>
      <c r="E274" s="342" t="s">
        <v>405</v>
      </c>
      <c r="F274" s="341" t="s">
        <v>765</v>
      </c>
      <c r="G274" s="343" t="s">
        <v>770</v>
      </c>
      <c r="H274" s="341" t="s">
        <v>777</v>
      </c>
      <c r="I274" s="344" t="s">
        <v>1695</v>
      </c>
      <c r="J274" s="345">
        <v>40</v>
      </c>
      <c r="K274" s="346">
        <v>19260</v>
      </c>
      <c r="L274" s="345">
        <v>770400</v>
      </c>
      <c r="M274" s="347">
        <v>0</v>
      </c>
      <c r="N274" s="33">
        <v>770400</v>
      </c>
      <c r="O274" s="343" t="s">
        <v>775</v>
      </c>
      <c r="P274" s="341" t="s">
        <v>760</v>
      </c>
      <c r="Q274" s="343" t="str">
        <f t="shared" si="6"/>
        <v>Rail</v>
      </c>
      <c r="R274" s="343" t="str">
        <f t="shared" si="7"/>
        <v>Sohail</v>
      </c>
    </row>
    <row r="275" spans="1:18" x14ac:dyDescent="0.3">
      <c r="A275" s="338">
        <v>1257</v>
      </c>
      <c r="B275" s="339">
        <v>42840</v>
      </c>
      <c r="C275" s="340" t="s">
        <v>591</v>
      </c>
      <c r="D275" s="341" t="s">
        <v>1585</v>
      </c>
      <c r="E275" s="342" t="s">
        <v>398</v>
      </c>
      <c r="F275" s="341" t="s">
        <v>778</v>
      </c>
      <c r="G275" s="343" t="s">
        <v>764</v>
      </c>
      <c r="H275" s="341" t="s">
        <v>763</v>
      </c>
      <c r="I275" s="344" t="s">
        <v>789</v>
      </c>
      <c r="J275" s="345">
        <v>1</v>
      </c>
      <c r="K275" s="346">
        <v>720</v>
      </c>
      <c r="L275" s="345">
        <v>720</v>
      </c>
      <c r="M275" s="347">
        <v>7.0000000000000007E-2</v>
      </c>
      <c r="N275" s="33">
        <v>669.6</v>
      </c>
      <c r="O275" s="343" t="s">
        <v>782</v>
      </c>
      <c r="P275" s="341" t="s">
        <v>760</v>
      </c>
      <c r="Q275" s="343" t="str">
        <f t="shared" si="6"/>
        <v>Road</v>
      </c>
      <c r="R275" s="343" t="str">
        <f t="shared" si="7"/>
        <v>Amit</v>
      </c>
    </row>
    <row r="276" spans="1:18" x14ac:dyDescent="0.3">
      <c r="A276" s="338">
        <v>1258</v>
      </c>
      <c r="B276" s="339">
        <v>42840</v>
      </c>
      <c r="C276" s="340" t="s">
        <v>591</v>
      </c>
      <c r="D276" s="341" t="s">
        <v>1693</v>
      </c>
      <c r="E276" s="342" t="s">
        <v>522</v>
      </c>
      <c r="F276" s="341" t="s">
        <v>778</v>
      </c>
      <c r="G276" s="343" t="s">
        <v>764</v>
      </c>
      <c r="H276" s="341" t="s">
        <v>995</v>
      </c>
      <c r="I276" s="344" t="s">
        <v>1694</v>
      </c>
      <c r="J276" s="345">
        <v>28</v>
      </c>
      <c r="K276" s="346">
        <v>240</v>
      </c>
      <c r="L276" s="345">
        <v>6720</v>
      </c>
      <c r="M276" s="347">
        <v>0</v>
      </c>
      <c r="N276" s="33">
        <v>6720</v>
      </c>
      <c r="O276" s="343" t="s">
        <v>761</v>
      </c>
      <c r="P276" s="341" t="s">
        <v>827</v>
      </c>
      <c r="Q276" s="343" t="str">
        <f t="shared" ref="Q276:Q339" si="8">IF(O276="Low ","Road",IF(O276="Medium","Rail",IF(O276="High","Air",IF(O276="Critical","Air","Not Specified"))))</f>
        <v>Not Specified</v>
      </c>
      <c r="R276" s="343" t="str">
        <f t="shared" ref="R276:R339" si="9">VLOOKUP(F276,$H$12:$I$16,2,FALSE)</f>
        <v>Amit</v>
      </c>
    </row>
    <row r="277" spans="1:18" x14ac:dyDescent="0.3">
      <c r="A277" s="338">
        <v>1259</v>
      </c>
      <c r="B277" s="339">
        <v>42840</v>
      </c>
      <c r="C277" s="340" t="s">
        <v>591</v>
      </c>
      <c r="D277" s="341" t="s">
        <v>1693</v>
      </c>
      <c r="E277" s="342" t="s">
        <v>522</v>
      </c>
      <c r="F277" s="341" t="s">
        <v>778</v>
      </c>
      <c r="G277" s="343" t="s">
        <v>764</v>
      </c>
      <c r="H277" s="341" t="s">
        <v>800</v>
      </c>
      <c r="I277" s="344" t="s">
        <v>1692</v>
      </c>
      <c r="J277" s="345">
        <v>7</v>
      </c>
      <c r="K277" s="346">
        <v>1020</v>
      </c>
      <c r="L277" s="345">
        <v>7140</v>
      </c>
      <c r="M277" s="347">
        <v>0.05</v>
      </c>
      <c r="N277" s="33">
        <v>6783</v>
      </c>
      <c r="O277" s="343" t="s">
        <v>761</v>
      </c>
      <c r="P277" s="341" t="s">
        <v>767</v>
      </c>
      <c r="Q277" s="343" t="str">
        <f t="shared" si="8"/>
        <v>Not Specified</v>
      </c>
      <c r="R277" s="343" t="str">
        <f t="shared" si="9"/>
        <v>Amit</v>
      </c>
    </row>
    <row r="278" spans="1:18" x14ac:dyDescent="0.3">
      <c r="A278" s="338">
        <v>1260</v>
      </c>
      <c r="B278" s="339">
        <v>42841</v>
      </c>
      <c r="C278" s="340" t="s">
        <v>591</v>
      </c>
      <c r="D278" s="341" t="s">
        <v>1133</v>
      </c>
      <c r="E278" s="342" t="s">
        <v>522</v>
      </c>
      <c r="F278" s="341" t="s">
        <v>778</v>
      </c>
      <c r="G278" s="343" t="s">
        <v>764</v>
      </c>
      <c r="H278" s="341" t="s">
        <v>921</v>
      </c>
      <c r="I278" s="344" t="s">
        <v>1691</v>
      </c>
      <c r="J278" s="345">
        <v>37</v>
      </c>
      <c r="K278" s="346">
        <v>180</v>
      </c>
      <c r="L278" s="345">
        <v>6660</v>
      </c>
      <c r="M278" s="347">
        <v>0</v>
      </c>
      <c r="N278" s="33">
        <v>6660</v>
      </c>
      <c r="O278" s="343" t="s">
        <v>782</v>
      </c>
      <c r="P278" s="341" t="s">
        <v>760</v>
      </c>
      <c r="Q278" s="343" t="str">
        <f t="shared" si="8"/>
        <v>Road</v>
      </c>
      <c r="R278" s="343" t="str">
        <f t="shared" si="9"/>
        <v>Amit</v>
      </c>
    </row>
    <row r="279" spans="1:18" x14ac:dyDescent="0.3">
      <c r="A279" s="338">
        <v>1261</v>
      </c>
      <c r="B279" s="339">
        <v>42841</v>
      </c>
      <c r="C279" s="340" t="s">
        <v>591</v>
      </c>
      <c r="D279" s="341" t="s">
        <v>1133</v>
      </c>
      <c r="E279" s="342" t="s">
        <v>522</v>
      </c>
      <c r="F279" s="341" t="s">
        <v>778</v>
      </c>
      <c r="G279" s="343" t="s">
        <v>770</v>
      </c>
      <c r="H279" s="341" t="s">
        <v>781</v>
      </c>
      <c r="I279" s="344" t="s">
        <v>1690</v>
      </c>
      <c r="J279" s="345">
        <v>7</v>
      </c>
      <c r="K279" s="346">
        <v>1560</v>
      </c>
      <c r="L279" s="345">
        <v>10920</v>
      </c>
      <c r="M279" s="347">
        <v>0.03</v>
      </c>
      <c r="N279" s="33">
        <v>10592.4</v>
      </c>
      <c r="O279" s="343" t="s">
        <v>782</v>
      </c>
      <c r="P279" s="341" t="s">
        <v>760</v>
      </c>
      <c r="Q279" s="343" t="str">
        <f t="shared" si="8"/>
        <v>Road</v>
      </c>
      <c r="R279" s="343" t="str">
        <f t="shared" si="9"/>
        <v>Amit</v>
      </c>
    </row>
    <row r="280" spans="1:18" x14ac:dyDescent="0.3">
      <c r="A280" s="338">
        <v>1262</v>
      </c>
      <c r="B280" s="339">
        <v>42841</v>
      </c>
      <c r="C280" s="340" t="s">
        <v>591</v>
      </c>
      <c r="D280" s="341" t="s">
        <v>1133</v>
      </c>
      <c r="E280" s="342" t="s">
        <v>522</v>
      </c>
      <c r="F280" s="341" t="s">
        <v>778</v>
      </c>
      <c r="G280" s="343" t="s">
        <v>764</v>
      </c>
      <c r="H280" s="341" t="s">
        <v>805</v>
      </c>
      <c r="I280" s="344" t="s">
        <v>1126</v>
      </c>
      <c r="J280" s="345">
        <v>45</v>
      </c>
      <c r="K280" s="346">
        <v>360</v>
      </c>
      <c r="L280" s="345">
        <v>16200</v>
      </c>
      <c r="M280" s="347">
        <v>0.01</v>
      </c>
      <c r="N280" s="33">
        <v>16038</v>
      </c>
      <c r="O280" s="343" t="s">
        <v>782</v>
      </c>
      <c r="P280" s="341" t="s">
        <v>760</v>
      </c>
      <c r="Q280" s="343" t="str">
        <f t="shared" si="8"/>
        <v>Road</v>
      </c>
      <c r="R280" s="343" t="str">
        <f t="shared" si="9"/>
        <v>Amit</v>
      </c>
    </row>
    <row r="281" spans="1:18" x14ac:dyDescent="0.3">
      <c r="A281" s="338">
        <v>1263</v>
      </c>
      <c r="B281" s="339">
        <v>42841</v>
      </c>
      <c r="C281" s="340" t="s">
        <v>591</v>
      </c>
      <c r="D281" s="341" t="s">
        <v>1133</v>
      </c>
      <c r="E281" s="342" t="s">
        <v>522</v>
      </c>
      <c r="F281" s="341" t="s">
        <v>778</v>
      </c>
      <c r="G281" s="343" t="s">
        <v>785</v>
      </c>
      <c r="H281" s="341" t="s">
        <v>784</v>
      </c>
      <c r="I281" s="344" t="s">
        <v>1689</v>
      </c>
      <c r="J281" s="345">
        <v>43</v>
      </c>
      <c r="K281" s="346">
        <v>7560</v>
      </c>
      <c r="L281" s="345">
        <v>325080</v>
      </c>
      <c r="M281" s="347">
        <v>0</v>
      </c>
      <c r="N281" s="33">
        <v>325080</v>
      </c>
      <c r="O281" s="343" t="s">
        <v>782</v>
      </c>
      <c r="P281" s="341" t="s">
        <v>760</v>
      </c>
      <c r="Q281" s="343" t="str">
        <f t="shared" si="8"/>
        <v>Road</v>
      </c>
      <c r="R281" s="343" t="str">
        <f t="shared" si="9"/>
        <v>Amit</v>
      </c>
    </row>
    <row r="282" spans="1:18" x14ac:dyDescent="0.3">
      <c r="A282" s="338">
        <v>1264</v>
      </c>
      <c r="B282" s="339">
        <v>42841</v>
      </c>
      <c r="C282" s="340" t="s">
        <v>591</v>
      </c>
      <c r="D282" s="341" t="s">
        <v>1688</v>
      </c>
      <c r="E282" s="342" t="s">
        <v>395</v>
      </c>
      <c r="F282" s="341" t="s">
        <v>812</v>
      </c>
      <c r="G282" s="343" t="s">
        <v>770</v>
      </c>
      <c r="H282" s="341" t="s">
        <v>781</v>
      </c>
      <c r="I282" s="344" t="s">
        <v>1655</v>
      </c>
      <c r="J282" s="345">
        <v>4</v>
      </c>
      <c r="K282" s="346">
        <v>420</v>
      </c>
      <c r="L282" s="345">
        <v>1680</v>
      </c>
      <c r="M282" s="347">
        <v>0</v>
      </c>
      <c r="N282" s="33">
        <v>1680</v>
      </c>
      <c r="O282" s="343" t="s">
        <v>788</v>
      </c>
      <c r="P282" s="341" t="s">
        <v>760</v>
      </c>
      <c r="Q282" s="343" t="str">
        <f t="shared" si="8"/>
        <v>Air</v>
      </c>
      <c r="R282" s="343" t="str">
        <f t="shared" si="9"/>
        <v>Amit</v>
      </c>
    </row>
    <row r="283" spans="1:18" x14ac:dyDescent="0.3">
      <c r="A283" s="338">
        <v>1265</v>
      </c>
      <c r="B283" s="339">
        <v>42841</v>
      </c>
      <c r="C283" s="340" t="s">
        <v>591</v>
      </c>
      <c r="D283" s="341" t="s">
        <v>1688</v>
      </c>
      <c r="E283" s="342" t="s">
        <v>395</v>
      </c>
      <c r="F283" s="341" t="s">
        <v>812</v>
      </c>
      <c r="G283" s="343" t="s">
        <v>764</v>
      </c>
      <c r="H283" s="341" t="s">
        <v>921</v>
      </c>
      <c r="I283" s="344" t="s">
        <v>1687</v>
      </c>
      <c r="J283" s="345">
        <v>8</v>
      </c>
      <c r="K283" s="346">
        <v>180</v>
      </c>
      <c r="L283" s="345">
        <v>1440</v>
      </c>
      <c r="M283" s="347">
        <v>0.02</v>
      </c>
      <c r="N283" s="33">
        <v>1411.2</v>
      </c>
      <c r="O283" s="343" t="s">
        <v>788</v>
      </c>
      <c r="P283" s="341" t="s">
        <v>767</v>
      </c>
      <c r="Q283" s="343" t="str">
        <f t="shared" si="8"/>
        <v>Air</v>
      </c>
      <c r="R283" s="343" t="str">
        <f t="shared" si="9"/>
        <v>Amit</v>
      </c>
    </row>
    <row r="284" spans="1:18" x14ac:dyDescent="0.3">
      <c r="A284" s="338">
        <v>1266</v>
      </c>
      <c r="B284" s="339">
        <v>42842</v>
      </c>
      <c r="C284" s="340" t="s">
        <v>591</v>
      </c>
      <c r="D284" s="341" t="s">
        <v>1567</v>
      </c>
      <c r="E284" s="342" t="s">
        <v>405</v>
      </c>
      <c r="F284" s="341" t="s">
        <v>778</v>
      </c>
      <c r="G284" s="343" t="s">
        <v>785</v>
      </c>
      <c r="H284" s="341" t="s">
        <v>784</v>
      </c>
      <c r="I284" s="344" t="s">
        <v>1210</v>
      </c>
      <c r="J284" s="345">
        <v>38</v>
      </c>
      <c r="K284" s="346">
        <v>3960</v>
      </c>
      <c r="L284" s="345">
        <v>150480</v>
      </c>
      <c r="M284" s="347">
        <v>0</v>
      </c>
      <c r="N284" s="33">
        <v>150480</v>
      </c>
      <c r="O284" s="343" t="s">
        <v>782</v>
      </c>
      <c r="P284" s="341" t="s">
        <v>798</v>
      </c>
      <c r="Q284" s="343" t="str">
        <f t="shared" si="8"/>
        <v>Road</v>
      </c>
      <c r="R284" s="343" t="str">
        <f t="shared" si="9"/>
        <v>Amit</v>
      </c>
    </row>
    <row r="285" spans="1:18" x14ac:dyDescent="0.3">
      <c r="A285" s="338">
        <v>1267</v>
      </c>
      <c r="B285" s="339">
        <v>42842</v>
      </c>
      <c r="C285" s="340" t="s">
        <v>591</v>
      </c>
      <c r="D285" s="341" t="s">
        <v>1143</v>
      </c>
      <c r="E285" s="342" t="s">
        <v>395</v>
      </c>
      <c r="F285" s="341" t="s">
        <v>778</v>
      </c>
      <c r="G285" s="343" t="s">
        <v>764</v>
      </c>
      <c r="H285" s="341" t="s">
        <v>800</v>
      </c>
      <c r="I285" s="344" t="s">
        <v>1686</v>
      </c>
      <c r="J285" s="345">
        <v>24</v>
      </c>
      <c r="K285" s="346">
        <v>180</v>
      </c>
      <c r="L285" s="345">
        <v>4320</v>
      </c>
      <c r="M285" s="347">
        <v>0</v>
      </c>
      <c r="N285" s="33">
        <v>4320</v>
      </c>
      <c r="O285" s="343" t="s">
        <v>834</v>
      </c>
      <c r="P285" s="341" t="s">
        <v>760</v>
      </c>
      <c r="Q285" s="343" t="str">
        <f t="shared" si="8"/>
        <v>Air</v>
      </c>
      <c r="R285" s="343" t="str">
        <f t="shared" si="9"/>
        <v>Amit</v>
      </c>
    </row>
    <row r="286" spans="1:18" x14ac:dyDescent="0.3">
      <c r="A286" s="338">
        <v>1268</v>
      </c>
      <c r="B286" s="339">
        <v>42842</v>
      </c>
      <c r="C286" s="340" t="s">
        <v>591</v>
      </c>
      <c r="D286" s="341" t="s">
        <v>1685</v>
      </c>
      <c r="E286" s="342" t="s">
        <v>405</v>
      </c>
      <c r="F286" s="341" t="s">
        <v>790</v>
      </c>
      <c r="G286" s="343" t="s">
        <v>785</v>
      </c>
      <c r="H286" s="341" t="s">
        <v>815</v>
      </c>
      <c r="I286" s="344" t="s">
        <v>1684</v>
      </c>
      <c r="J286" s="345">
        <v>42</v>
      </c>
      <c r="K286" s="346">
        <v>7260</v>
      </c>
      <c r="L286" s="345">
        <v>304920</v>
      </c>
      <c r="M286" s="347">
        <v>0</v>
      </c>
      <c r="N286" s="33">
        <v>304920</v>
      </c>
      <c r="O286" s="343" t="s">
        <v>782</v>
      </c>
      <c r="P286" s="341" t="s">
        <v>760</v>
      </c>
      <c r="Q286" s="343" t="str">
        <f t="shared" si="8"/>
        <v>Road</v>
      </c>
      <c r="R286" s="343" t="str">
        <f t="shared" si="9"/>
        <v>Sohail</v>
      </c>
    </row>
    <row r="287" spans="1:18" x14ac:dyDescent="0.3">
      <c r="A287" s="338">
        <v>1269</v>
      </c>
      <c r="B287" s="339">
        <v>42842</v>
      </c>
      <c r="C287" s="340" t="s">
        <v>591</v>
      </c>
      <c r="D287" s="341" t="s">
        <v>1352</v>
      </c>
      <c r="E287" s="342" t="s">
        <v>522</v>
      </c>
      <c r="F287" s="341" t="s">
        <v>778</v>
      </c>
      <c r="G287" s="343" t="s">
        <v>764</v>
      </c>
      <c r="H287" s="341" t="s">
        <v>763</v>
      </c>
      <c r="I287" s="344" t="s">
        <v>1683</v>
      </c>
      <c r="J287" s="345">
        <v>20</v>
      </c>
      <c r="K287" s="346">
        <v>180</v>
      </c>
      <c r="L287" s="345">
        <v>3600</v>
      </c>
      <c r="M287" s="347">
        <v>0.03</v>
      </c>
      <c r="N287" s="33">
        <v>3492</v>
      </c>
      <c r="O287" s="343" t="s">
        <v>788</v>
      </c>
      <c r="P287" s="341" t="s">
        <v>787</v>
      </c>
      <c r="Q287" s="343" t="str">
        <f t="shared" si="8"/>
        <v>Air</v>
      </c>
      <c r="R287" s="343" t="str">
        <f t="shared" si="9"/>
        <v>Amit</v>
      </c>
    </row>
    <row r="288" spans="1:18" x14ac:dyDescent="0.3">
      <c r="A288" s="338">
        <v>1270</v>
      </c>
      <c r="B288" s="339">
        <v>42842</v>
      </c>
      <c r="C288" s="340" t="s">
        <v>591</v>
      </c>
      <c r="D288" s="341" t="s">
        <v>1682</v>
      </c>
      <c r="E288" s="342" t="s">
        <v>522</v>
      </c>
      <c r="F288" s="341" t="s">
        <v>790</v>
      </c>
      <c r="G288" s="343" t="s">
        <v>770</v>
      </c>
      <c r="H288" s="341" t="s">
        <v>826</v>
      </c>
      <c r="I288" s="344" t="s">
        <v>1545</v>
      </c>
      <c r="J288" s="345">
        <v>15</v>
      </c>
      <c r="K288" s="346">
        <v>6060</v>
      </c>
      <c r="L288" s="345">
        <v>90900</v>
      </c>
      <c r="M288" s="347">
        <v>0</v>
      </c>
      <c r="N288" s="33">
        <v>90900</v>
      </c>
      <c r="O288" s="343" t="s">
        <v>788</v>
      </c>
      <c r="P288" s="341" t="s">
        <v>841</v>
      </c>
      <c r="Q288" s="343" t="str">
        <f t="shared" si="8"/>
        <v>Air</v>
      </c>
      <c r="R288" s="343" t="str">
        <f t="shared" si="9"/>
        <v>Sohail</v>
      </c>
    </row>
    <row r="289" spans="1:18" x14ac:dyDescent="0.3">
      <c r="A289" s="338">
        <v>1271</v>
      </c>
      <c r="B289" s="339">
        <v>42842</v>
      </c>
      <c r="C289" s="340" t="s">
        <v>591</v>
      </c>
      <c r="D289" s="341" t="s">
        <v>1682</v>
      </c>
      <c r="E289" s="342" t="s">
        <v>522</v>
      </c>
      <c r="F289" s="341" t="s">
        <v>790</v>
      </c>
      <c r="G289" s="343" t="s">
        <v>770</v>
      </c>
      <c r="H289" s="341" t="s">
        <v>781</v>
      </c>
      <c r="I289" s="344" t="s">
        <v>1681</v>
      </c>
      <c r="J289" s="345">
        <v>6</v>
      </c>
      <c r="K289" s="346">
        <v>900</v>
      </c>
      <c r="L289" s="345">
        <v>5400</v>
      </c>
      <c r="M289" s="347">
        <v>0.06</v>
      </c>
      <c r="N289" s="33">
        <v>5076</v>
      </c>
      <c r="O289" s="343" t="s">
        <v>788</v>
      </c>
      <c r="P289" s="341" t="s">
        <v>760</v>
      </c>
      <c r="Q289" s="343" t="str">
        <f t="shared" si="8"/>
        <v>Air</v>
      </c>
      <c r="R289" s="343" t="str">
        <f t="shared" si="9"/>
        <v>Sohail</v>
      </c>
    </row>
    <row r="290" spans="1:18" x14ac:dyDescent="0.3">
      <c r="A290" s="338">
        <v>1272</v>
      </c>
      <c r="B290" s="339">
        <v>42842</v>
      </c>
      <c r="C290" s="340" t="s">
        <v>591</v>
      </c>
      <c r="D290" s="341" t="s">
        <v>1490</v>
      </c>
      <c r="E290" s="342" t="s">
        <v>395</v>
      </c>
      <c r="F290" s="341" t="s">
        <v>790</v>
      </c>
      <c r="G290" s="343" t="s">
        <v>785</v>
      </c>
      <c r="H290" s="341" t="s">
        <v>784</v>
      </c>
      <c r="I290" s="344" t="s">
        <v>1279</v>
      </c>
      <c r="J290" s="345">
        <v>20</v>
      </c>
      <c r="K290" s="346">
        <v>9360</v>
      </c>
      <c r="L290" s="345">
        <v>187200</v>
      </c>
      <c r="M290" s="347">
        <v>0.06</v>
      </c>
      <c r="N290" s="33">
        <v>175968</v>
      </c>
      <c r="O290" s="343" t="s">
        <v>834</v>
      </c>
      <c r="P290" s="341" t="s">
        <v>841</v>
      </c>
      <c r="Q290" s="343" t="str">
        <f t="shared" si="8"/>
        <v>Air</v>
      </c>
      <c r="R290" s="343" t="str">
        <f t="shared" si="9"/>
        <v>Sohail</v>
      </c>
    </row>
    <row r="291" spans="1:18" x14ac:dyDescent="0.3">
      <c r="A291" s="338">
        <v>1273</v>
      </c>
      <c r="B291" s="339">
        <v>42842</v>
      </c>
      <c r="C291" s="340" t="s">
        <v>591</v>
      </c>
      <c r="D291" s="341" t="s">
        <v>1015</v>
      </c>
      <c r="E291" s="342" t="s">
        <v>395</v>
      </c>
      <c r="F291" s="341" t="s">
        <v>790</v>
      </c>
      <c r="G291" s="343" t="s">
        <v>764</v>
      </c>
      <c r="H291" s="341" t="s">
        <v>811</v>
      </c>
      <c r="I291" s="344" t="s">
        <v>1680</v>
      </c>
      <c r="J291" s="345">
        <v>14</v>
      </c>
      <c r="K291" s="346">
        <v>660</v>
      </c>
      <c r="L291" s="345">
        <v>9240</v>
      </c>
      <c r="M291" s="347">
        <v>0.02</v>
      </c>
      <c r="N291" s="33">
        <v>9055.2000000000007</v>
      </c>
      <c r="O291" s="343" t="s">
        <v>782</v>
      </c>
      <c r="P291" s="341" t="s">
        <v>760</v>
      </c>
      <c r="Q291" s="343" t="str">
        <f t="shared" si="8"/>
        <v>Road</v>
      </c>
      <c r="R291" s="343" t="str">
        <f t="shared" si="9"/>
        <v>Sohail</v>
      </c>
    </row>
    <row r="292" spans="1:18" x14ac:dyDescent="0.3">
      <c r="A292" s="338">
        <v>1274</v>
      </c>
      <c r="B292" s="339">
        <v>42842</v>
      </c>
      <c r="C292" s="340" t="s">
        <v>591</v>
      </c>
      <c r="D292" s="341" t="s">
        <v>1679</v>
      </c>
      <c r="E292" s="342" t="s">
        <v>395</v>
      </c>
      <c r="F292" s="341" t="s">
        <v>765</v>
      </c>
      <c r="G292" s="343" t="s">
        <v>785</v>
      </c>
      <c r="H292" s="341" t="s">
        <v>1125</v>
      </c>
      <c r="I292" s="344" t="s">
        <v>1597</v>
      </c>
      <c r="J292" s="345">
        <v>49</v>
      </c>
      <c r="K292" s="346">
        <v>27000</v>
      </c>
      <c r="L292" s="345">
        <v>1323000</v>
      </c>
      <c r="M292" s="347">
        <v>0.06</v>
      </c>
      <c r="N292" s="33">
        <v>1243620</v>
      </c>
      <c r="O292" s="343" t="s">
        <v>834</v>
      </c>
      <c r="P292" s="341" t="s">
        <v>774</v>
      </c>
      <c r="Q292" s="343" t="str">
        <f t="shared" si="8"/>
        <v>Air</v>
      </c>
      <c r="R292" s="343" t="str">
        <f t="shared" si="9"/>
        <v>Sohail</v>
      </c>
    </row>
    <row r="293" spans="1:18" x14ac:dyDescent="0.3">
      <c r="A293" s="338">
        <v>1275</v>
      </c>
      <c r="B293" s="339">
        <v>42842</v>
      </c>
      <c r="C293" s="340" t="s">
        <v>591</v>
      </c>
      <c r="D293" s="341" t="s">
        <v>1679</v>
      </c>
      <c r="E293" s="342" t="s">
        <v>395</v>
      </c>
      <c r="F293" s="341" t="s">
        <v>765</v>
      </c>
      <c r="G293" s="343" t="s">
        <v>785</v>
      </c>
      <c r="H293" s="341" t="s">
        <v>784</v>
      </c>
      <c r="I293" s="344" t="s">
        <v>821</v>
      </c>
      <c r="J293" s="345">
        <v>4</v>
      </c>
      <c r="K293" s="346">
        <v>1260</v>
      </c>
      <c r="L293" s="345">
        <v>5040</v>
      </c>
      <c r="M293" s="347">
        <v>0.04</v>
      </c>
      <c r="N293" s="33">
        <v>4838.3999999999996</v>
      </c>
      <c r="O293" s="343" t="s">
        <v>834</v>
      </c>
      <c r="P293" s="341" t="s">
        <v>774</v>
      </c>
      <c r="Q293" s="343" t="str">
        <f t="shared" si="8"/>
        <v>Air</v>
      </c>
      <c r="R293" s="343" t="str">
        <f t="shared" si="9"/>
        <v>Sohail</v>
      </c>
    </row>
    <row r="294" spans="1:18" x14ac:dyDescent="0.3">
      <c r="A294" s="338">
        <v>1276</v>
      </c>
      <c r="B294" s="339">
        <v>42843</v>
      </c>
      <c r="C294" s="340" t="s">
        <v>591</v>
      </c>
      <c r="D294" s="341" t="s">
        <v>1678</v>
      </c>
      <c r="E294" s="342" t="s">
        <v>398</v>
      </c>
      <c r="F294" s="341" t="s">
        <v>812</v>
      </c>
      <c r="G294" s="343" t="s">
        <v>770</v>
      </c>
      <c r="H294" s="341" t="s">
        <v>777</v>
      </c>
      <c r="I294" s="344" t="s">
        <v>1677</v>
      </c>
      <c r="J294" s="345">
        <v>50</v>
      </c>
      <c r="K294" s="346">
        <v>960</v>
      </c>
      <c r="L294" s="345">
        <v>48000</v>
      </c>
      <c r="M294" s="347">
        <v>0.05</v>
      </c>
      <c r="N294" s="33">
        <v>45600</v>
      </c>
      <c r="O294" s="343" t="s">
        <v>834</v>
      </c>
      <c r="P294" s="341" t="s">
        <v>760</v>
      </c>
      <c r="Q294" s="343" t="str">
        <f t="shared" si="8"/>
        <v>Air</v>
      </c>
      <c r="R294" s="343" t="str">
        <f t="shared" si="9"/>
        <v>Amit</v>
      </c>
    </row>
    <row r="295" spans="1:18" x14ac:dyDescent="0.3">
      <c r="A295" s="338">
        <v>1277</v>
      </c>
      <c r="B295" s="339">
        <v>42843</v>
      </c>
      <c r="C295" s="340" t="s">
        <v>591</v>
      </c>
      <c r="D295" s="341" t="s">
        <v>1338</v>
      </c>
      <c r="E295" s="342" t="s">
        <v>522</v>
      </c>
      <c r="F295" s="341" t="s">
        <v>790</v>
      </c>
      <c r="G295" s="343" t="s">
        <v>764</v>
      </c>
      <c r="H295" s="341" t="s">
        <v>772</v>
      </c>
      <c r="I295" s="344" t="s">
        <v>1514</v>
      </c>
      <c r="J295" s="345">
        <v>38</v>
      </c>
      <c r="K295" s="346">
        <v>480</v>
      </c>
      <c r="L295" s="345">
        <v>18240</v>
      </c>
      <c r="M295" s="347">
        <v>0.09</v>
      </c>
      <c r="N295" s="33">
        <v>16598.400000000001</v>
      </c>
      <c r="O295" s="343" t="s">
        <v>761</v>
      </c>
      <c r="P295" s="341" t="s">
        <v>760</v>
      </c>
      <c r="Q295" s="343" t="str">
        <f t="shared" si="8"/>
        <v>Not Specified</v>
      </c>
      <c r="R295" s="343" t="str">
        <f t="shared" si="9"/>
        <v>Sohail</v>
      </c>
    </row>
    <row r="296" spans="1:18" x14ac:dyDescent="0.3">
      <c r="A296" s="338">
        <v>1278</v>
      </c>
      <c r="B296" s="339">
        <v>42843</v>
      </c>
      <c r="C296" s="340" t="s">
        <v>591</v>
      </c>
      <c r="D296" s="341" t="s">
        <v>1338</v>
      </c>
      <c r="E296" s="342" t="s">
        <v>522</v>
      </c>
      <c r="F296" s="341" t="s">
        <v>790</v>
      </c>
      <c r="G296" s="343" t="s">
        <v>785</v>
      </c>
      <c r="H296" s="341" t="s">
        <v>824</v>
      </c>
      <c r="I296" s="344" t="s">
        <v>1645</v>
      </c>
      <c r="J296" s="345">
        <v>21</v>
      </c>
      <c r="K296" s="346">
        <v>1920</v>
      </c>
      <c r="L296" s="345">
        <v>40320</v>
      </c>
      <c r="M296" s="347">
        <v>0.01</v>
      </c>
      <c r="N296" s="33">
        <v>39916.800000000003</v>
      </c>
      <c r="O296" s="343" t="s">
        <v>788</v>
      </c>
      <c r="P296" s="341" t="s">
        <v>760</v>
      </c>
      <c r="Q296" s="343" t="str">
        <f t="shared" si="8"/>
        <v>Air</v>
      </c>
      <c r="R296" s="343" t="str">
        <f t="shared" si="9"/>
        <v>Sohail</v>
      </c>
    </row>
    <row r="297" spans="1:18" x14ac:dyDescent="0.3">
      <c r="A297" s="338">
        <v>1279</v>
      </c>
      <c r="B297" s="339">
        <v>42843</v>
      </c>
      <c r="C297" s="340" t="s">
        <v>591</v>
      </c>
      <c r="D297" s="341" t="s">
        <v>1338</v>
      </c>
      <c r="E297" s="342" t="s">
        <v>522</v>
      </c>
      <c r="F297" s="341" t="s">
        <v>790</v>
      </c>
      <c r="G297" s="343" t="s">
        <v>764</v>
      </c>
      <c r="H297" s="341" t="s">
        <v>772</v>
      </c>
      <c r="I297" s="344" t="s">
        <v>1676</v>
      </c>
      <c r="J297" s="345">
        <v>19</v>
      </c>
      <c r="K297" s="346">
        <v>1740</v>
      </c>
      <c r="L297" s="345">
        <v>33060</v>
      </c>
      <c r="M297" s="347">
        <v>0.02</v>
      </c>
      <c r="N297" s="33">
        <v>32398.799999999999</v>
      </c>
      <c r="O297" s="343" t="s">
        <v>788</v>
      </c>
      <c r="P297" s="341" t="s">
        <v>798</v>
      </c>
      <c r="Q297" s="343" t="str">
        <f t="shared" si="8"/>
        <v>Air</v>
      </c>
      <c r="R297" s="343" t="str">
        <f t="shared" si="9"/>
        <v>Sohail</v>
      </c>
    </row>
    <row r="298" spans="1:18" x14ac:dyDescent="0.3">
      <c r="A298" s="338">
        <v>1280</v>
      </c>
      <c r="B298" s="339">
        <v>42843</v>
      </c>
      <c r="C298" s="340" t="s">
        <v>591</v>
      </c>
      <c r="D298" s="341" t="s">
        <v>1675</v>
      </c>
      <c r="E298" s="342" t="s">
        <v>395</v>
      </c>
      <c r="F298" s="341" t="s">
        <v>765</v>
      </c>
      <c r="G298" s="343" t="s">
        <v>770</v>
      </c>
      <c r="H298" s="341" t="s">
        <v>777</v>
      </c>
      <c r="I298" s="344" t="s">
        <v>1158</v>
      </c>
      <c r="J298" s="345">
        <v>11</v>
      </c>
      <c r="K298" s="346">
        <v>12780</v>
      </c>
      <c r="L298" s="345">
        <v>140580</v>
      </c>
      <c r="M298" s="347">
        <v>0.04</v>
      </c>
      <c r="N298" s="33">
        <v>134956.79999999999</v>
      </c>
      <c r="O298" s="343" t="s">
        <v>782</v>
      </c>
      <c r="P298" s="341" t="s">
        <v>774</v>
      </c>
      <c r="Q298" s="343" t="str">
        <f t="shared" si="8"/>
        <v>Road</v>
      </c>
      <c r="R298" s="343" t="str">
        <f t="shared" si="9"/>
        <v>Sohail</v>
      </c>
    </row>
    <row r="299" spans="1:18" x14ac:dyDescent="0.3">
      <c r="A299" s="338">
        <v>1281</v>
      </c>
      <c r="B299" s="339">
        <v>42843</v>
      </c>
      <c r="C299" s="340" t="s">
        <v>591</v>
      </c>
      <c r="D299" s="341" t="s">
        <v>1675</v>
      </c>
      <c r="E299" s="342" t="s">
        <v>395</v>
      </c>
      <c r="F299" s="341" t="s">
        <v>765</v>
      </c>
      <c r="G299" s="343" t="s">
        <v>785</v>
      </c>
      <c r="H299" s="341" t="s">
        <v>784</v>
      </c>
      <c r="I299" s="344" t="s">
        <v>1132</v>
      </c>
      <c r="J299" s="345">
        <v>2</v>
      </c>
      <c r="K299" s="346">
        <v>3360</v>
      </c>
      <c r="L299" s="345">
        <v>6720</v>
      </c>
      <c r="M299" s="347">
        <v>0.1</v>
      </c>
      <c r="N299" s="33">
        <v>6048</v>
      </c>
      <c r="O299" s="343" t="s">
        <v>782</v>
      </c>
      <c r="P299" s="341" t="s">
        <v>787</v>
      </c>
      <c r="Q299" s="343" t="str">
        <f t="shared" si="8"/>
        <v>Road</v>
      </c>
      <c r="R299" s="343" t="str">
        <f t="shared" si="9"/>
        <v>Sohail</v>
      </c>
    </row>
    <row r="300" spans="1:18" x14ac:dyDescent="0.3">
      <c r="A300" s="338">
        <v>1282</v>
      </c>
      <c r="B300" s="339">
        <v>42843</v>
      </c>
      <c r="C300" s="340" t="s">
        <v>591</v>
      </c>
      <c r="D300" s="341" t="s">
        <v>1186</v>
      </c>
      <c r="E300" s="342" t="s">
        <v>395</v>
      </c>
      <c r="F300" s="341" t="s">
        <v>778</v>
      </c>
      <c r="G300" s="343" t="s">
        <v>764</v>
      </c>
      <c r="H300" s="341" t="s">
        <v>818</v>
      </c>
      <c r="I300" s="344" t="s">
        <v>1674</v>
      </c>
      <c r="J300" s="345">
        <v>37</v>
      </c>
      <c r="K300" s="346">
        <v>3660</v>
      </c>
      <c r="L300" s="345">
        <v>135420</v>
      </c>
      <c r="M300" s="347">
        <v>0.05</v>
      </c>
      <c r="N300" s="33">
        <v>128649</v>
      </c>
      <c r="O300" s="343" t="s">
        <v>834</v>
      </c>
      <c r="P300" s="341" t="s">
        <v>787</v>
      </c>
      <c r="Q300" s="343" t="str">
        <f t="shared" si="8"/>
        <v>Air</v>
      </c>
      <c r="R300" s="343" t="str">
        <f t="shared" si="9"/>
        <v>Amit</v>
      </c>
    </row>
    <row r="301" spans="1:18" x14ac:dyDescent="0.3">
      <c r="A301" s="338">
        <v>1283</v>
      </c>
      <c r="B301" s="339">
        <v>42843</v>
      </c>
      <c r="C301" s="340" t="s">
        <v>591</v>
      </c>
      <c r="D301" s="341" t="s">
        <v>1673</v>
      </c>
      <c r="E301" s="342" t="s">
        <v>395</v>
      </c>
      <c r="F301" s="341" t="s">
        <v>812</v>
      </c>
      <c r="G301" s="343" t="s">
        <v>785</v>
      </c>
      <c r="H301" s="341" t="s">
        <v>784</v>
      </c>
      <c r="I301" s="344" t="s">
        <v>1602</v>
      </c>
      <c r="J301" s="345">
        <v>4</v>
      </c>
      <c r="K301" s="346">
        <v>2760</v>
      </c>
      <c r="L301" s="345">
        <v>11040</v>
      </c>
      <c r="M301" s="347">
        <v>0.03</v>
      </c>
      <c r="N301" s="33">
        <v>10708.8</v>
      </c>
      <c r="O301" s="343" t="s">
        <v>761</v>
      </c>
      <c r="P301" s="341" t="s">
        <v>760</v>
      </c>
      <c r="Q301" s="343" t="str">
        <f t="shared" si="8"/>
        <v>Not Specified</v>
      </c>
      <c r="R301" s="343" t="str">
        <f t="shared" si="9"/>
        <v>Amit</v>
      </c>
    </row>
    <row r="302" spans="1:18" x14ac:dyDescent="0.3">
      <c r="A302" s="338">
        <v>1284</v>
      </c>
      <c r="B302" s="339">
        <v>42844</v>
      </c>
      <c r="C302" s="340" t="s">
        <v>591</v>
      </c>
      <c r="D302" s="341" t="s">
        <v>1672</v>
      </c>
      <c r="E302" s="342" t="s">
        <v>398</v>
      </c>
      <c r="F302" s="341" t="s">
        <v>778</v>
      </c>
      <c r="G302" s="343" t="s">
        <v>785</v>
      </c>
      <c r="H302" s="341" t="s">
        <v>824</v>
      </c>
      <c r="I302" s="344" t="s">
        <v>1671</v>
      </c>
      <c r="J302" s="345">
        <v>41</v>
      </c>
      <c r="K302" s="346">
        <v>540</v>
      </c>
      <c r="L302" s="345">
        <v>22140</v>
      </c>
      <c r="M302" s="347">
        <v>0.09</v>
      </c>
      <c r="N302" s="33">
        <v>20147.400000000001</v>
      </c>
      <c r="O302" s="343" t="s">
        <v>788</v>
      </c>
      <c r="P302" s="341" t="s">
        <v>760</v>
      </c>
      <c r="Q302" s="343" t="str">
        <f t="shared" si="8"/>
        <v>Air</v>
      </c>
      <c r="R302" s="343" t="str">
        <f t="shared" si="9"/>
        <v>Amit</v>
      </c>
    </row>
    <row r="303" spans="1:18" x14ac:dyDescent="0.3">
      <c r="A303" s="338">
        <v>1285</v>
      </c>
      <c r="B303" s="339">
        <v>42844</v>
      </c>
      <c r="C303" s="340" t="s">
        <v>591</v>
      </c>
      <c r="D303" s="341" t="s">
        <v>1030</v>
      </c>
      <c r="E303" s="342" t="s">
        <v>405</v>
      </c>
      <c r="F303" s="341" t="s">
        <v>778</v>
      </c>
      <c r="G303" s="343" t="s">
        <v>764</v>
      </c>
      <c r="H303" s="341" t="s">
        <v>763</v>
      </c>
      <c r="I303" s="344" t="s">
        <v>1670</v>
      </c>
      <c r="J303" s="345">
        <v>20</v>
      </c>
      <c r="K303" s="346">
        <v>120</v>
      </c>
      <c r="L303" s="345">
        <v>2400</v>
      </c>
      <c r="M303" s="347">
        <v>0.09</v>
      </c>
      <c r="N303" s="33">
        <v>2184</v>
      </c>
      <c r="O303" s="343" t="s">
        <v>782</v>
      </c>
      <c r="P303" s="341" t="s">
        <v>774</v>
      </c>
      <c r="Q303" s="343" t="str">
        <f t="shared" si="8"/>
        <v>Road</v>
      </c>
      <c r="R303" s="343" t="str">
        <f t="shared" si="9"/>
        <v>Amit</v>
      </c>
    </row>
    <row r="304" spans="1:18" x14ac:dyDescent="0.3">
      <c r="A304" s="338">
        <v>1286</v>
      </c>
      <c r="B304" s="339">
        <v>42844</v>
      </c>
      <c r="C304" s="340" t="s">
        <v>591</v>
      </c>
      <c r="D304" s="341" t="s">
        <v>1259</v>
      </c>
      <c r="E304" s="342" t="s">
        <v>522</v>
      </c>
      <c r="F304" s="341" t="s">
        <v>778</v>
      </c>
      <c r="G304" s="343" t="s">
        <v>764</v>
      </c>
      <c r="H304" s="341" t="s">
        <v>763</v>
      </c>
      <c r="I304" s="344" t="s">
        <v>1669</v>
      </c>
      <c r="J304" s="345">
        <v>32</v>
      </c>
      <c r="K304" s="346">
        <v>2640</v>
      </c>
      <c r="L304" s="345">
        <v>84480</v>
      </c>
      <c r="M304" s="347">
        <v>0</v>
      </c>
      <c r="N304" s="33">
        <v>84480</v>
      </c>
      <c r="O304" s="343" t="s">
        <v>788</v>
      </c>
      <c r="P304" s="341" t="s">
        <v>798</v>
      </c>
      <c r="Q304" s="343" t="str">
        <f t="shared" si="8"/>
        <v>Air</v>
      </c>
      <c r="R304" s="343" t="str">
        <f t="shared" si="9"/>
        <v>Amit</v>
      </c>
    </row>
    <row r="305" spans="1:18" x14ac:dyDescent="0.3">
      <c r="A305" s="338">
        <v>1287</v>
      </c>
      <c r="B305" s="339">
        <v>42844</v>
      </c>
      <c r="C305" s="340" t="s">
        <v>591</v>
      </c>
      <c r="D305" s="341" t="s">
        <v>1259</v>
      </c>
      <c r="E305" s="342" t="s">
        <v>522</v>
      </c>
      <c r="F305" s="341" t="s">
        <v>778</v>
      </c>
      <c r="G305" s="343" t="s">
        <v>764</v>
      </c>
      <c r="H305" s="341" t="s">
        <v>805</v>
      </c>
      <c r="I305" s="344" t="s">
        <v>1668</v>
      </c>
      <c r="J305" s="345">
        <v>45</v>
      </c>
      <c r="K305" s="346">
        <v>780</v>
      </c>
      <c r="L305" s="345">
        <v>35100</v>
      </c>
      <c r="M305" s="347">
        <v>0.05</v>
      </c>
      <c r="N305" s="33">
        <v>33345</v>
      </c>
      <c r="O305" s="343" t="s">
        <v>788</v>
      </c>
      <c r="P305" s="341" t="s">
        <v>760</v>
      </c>
      <c r="Q305" s="343" t="str">
        <f t="shared" si="8"/>
        <v>Air</v>
      </c>
      <c r="R305" s="343" t="str">
        <f t="shared" si="9"/>
        <v>Amit</v>
      </c>
    </row>
    <row r="306" spans="1:18" x14ac:dyDescent="0.3">
      <c r="A306" s="338">
        <v>1288</v>
      </c>
      <c r="B306" s="339">
        <v>42844</v>
      </c>
      <c r="C306" s="340" t="s">
        <v>591</v>
      </c>
      <c r="D306" s="341" t="s">
        <v>1442</v>
      </c>
      <c r="E306" s="342" t="s">
        <v>395</v>
      </c>
      <c r="F306" s="341" t="s">
        <v>778</v>
      </c>
      <c r="G306" s="343" t="s">
        <v>764</v>
      </c>
      <c r="H306" s="341" t="s">
        <v>921</v>
      </c>
      <c r="I306" s="344" t="s">
        <v>1667</v>
      </c>
      <c r="J306" s="345">
        <v>50</v>
      </c>
      <c r="K306" s="346">
        <v>660</v>
      </c>
      <c r="L306" s="345">
        <v>33000</v>
      </c>
      <c r="M306" s="347">
        <v>0.01</v>
      </c>
      <c r="N306" s="33">
        <v>32670</v>
      </c>
      <c r="O306" s="343" t="s">
        <v>761</v>
      </c>
      <c r="P306" s="341" t="s">
        <v>760</v>
      </c>
      <c r="Q306" s="343" t="str">
        <f t="shared" si="8"/>
        <v>Not Specified</v>
      </c>
      <c r="R306" s="343" t="str">
        <f t="shared" si="9"/>
        <v>Amit</v>
      </c>
    </row>
    <row r="307" spans="1:18" x14ac:dyDescent="0.3">
      <c r="A307" s="338">
        <v>1289</v>
      </c>
      <c r="B307" s="339">
        <v>42844</v>
      </c>
      <c r="C307" s="340" t="s">
        <v>591</v>
      </c>
      <c r="D307" s="341" t="s">
        <v>900</v>
      </c>
      <c r="E307" s="342" t="s">
        <v>395</v>
      </c>
      <c r="F307" s="341" t="s">
        <v>765</v>
      </c>
      <c r="G307" s="343" t="s">
        <v>764</v>
      </c>
      <c r="H307" s="341" t="s">
        <v>763</v>
      </c>
      <c r="I307" s="344" t="s">
        <v>1253</v>
      </c>
      <c r="J307" s="345">
        <v>12</v>
      </c>
      <c r="K307" s="346">
        <v>300</v>
      </c>
      <c r="L307" s="345">
        <v>3600</v>
      </c>
      <c r="M307" s="347">
        <v>0.09</v>
      </c>
      <c r="N307" s="33">
        <v>3276</v>
      </c>
      <c r="O307" s="343" t="s">
        <v>761</v>
      </c>
      <c r="P307" s="341" t="s">
        <v>760</v>
      </c>
      <c r="Q307" s="343" t="str">
        <f t="shared" si="8"/>
        <v>Not Specified</v>
      </c>
      <c r="R307" s="343" t="str">
        <f t="shared" si="9"/>
        <v>Sohail</v>
      </c>
    </row>
    <row r="308" spans="1:18" x14ac:dyDescent="0.3">
      <c r="A308" s="338">
        <v>1290</v>
      </c>
      <c r="B308" s="339">
        <v>42844</v>
      </c>
      <c r="C308" s="340" t="s">
        <v>591</v>
      </c>
      <c r="D308" s="341" t="s">
        <v>1666</v>
      </c>
      <c r="E308" s="342" t="s">
        <v>395</v>
      </c>
      <c r="F308" s="341" t="s">
        <v>778</v>
      </c>
      <c r="G308" s="343" t="s">
        <v>764</v>
      </c>
      <c r="H308" s="341" t="s">
        <v>921</v>
      </c>
      <c r="I308" s="344" t="s">
        <v>1266</v>
      </c>
      <c r="J308" s="345">
        <v>42</v>
      </c>
      <c r="K308" s="346">
        <v>240</v>
      </c>
      <c r="L308" s="345">
        <v>10080</v>
      </c>
      <c r="M308" s="347">
        <v>0.09</v>
      </c>
      <c r="N308" s="33">
        <v>9172.7999999999993</v>
      </c>
      <c r="O308" s="343" t="s">
        <v>782</v>
      </c>
      <c r="P308" s="341" t="s">
        <v>774</v>
      </c>
      <c r="Q308" s="343" t="str">
        <f t="shared" si="8"/>
        <v>Road</v>
      </c>
      <c r="R308" s="343" t="str">
        <f t="shared" si="9"/>
        <v>Amit</v>
      </c>
    </row>
    <row r="309" spans="1:18" x14ac:dyDescent="0.3">
      <c r="A309" s="338">
        <v>1291</v>
      </c>
      <c r="B309" s="339">
        <v>42845</v>
      </c>
      <c r="C309" s="340" t="s">
        <v>591</v>
      </c>
      <c r="D309" s="341" t="s">
        <v>1154</v>
      </c>
      <c r="E309" s="342" t="s">
        <v>395</v>
      </c>
      <c r="F309" s="341" t="s">
        <v>778</v>
      </c>
      <c r="G309" s="343" t="s">
        <v>764</v>
      </c>
      <c r="H309" s="341" t="s">
        <v>805</v>
      </c>
      <c r="I309" s="344" t="s">
        <v>1289</v>
      </c>
      <c r="J309" s="345">
        <v>2</v>
      </c>
      <c r="K309" s="346">
        <v>180</v>
      </c>
      <c r="L309" s="345">
        <v>360</v>
      </c>
      <c r="M309" s="347">
        <v>0.01</v>
      </c>
      <c r="N309" s="33">
        <v>356.4</v>
      </c>
      <c r="O309" s="343" t="s">
        <v>761</v>
      </c>
      <c r="P309" s="341" t="s">
        <v>767</v>
      </c>
      <c r="Q309" s="343" t="str">
        <f t="shared" si="8"/>
        <v>Not Specified</v>
      </c>
      <c r="R309" s="343" t="str">
        <f t="shared" si="9"/>
        <v>Amit</v>
      </c>
    </row>
    <row r="310" spans="1:18" x14ac:dyDescent="0.3">
      <c r="A310" s="338">
        <v>1292</v>
      </c>
      <c r="B310" s="339">
        <v>42846</v>
      </c>
      <c r="C310" s="340" t="s">
        <v>591</v>
      </c>
      <c r="D310" s="341" t="s">
        <v>1665</v>
      </c>
      <c r="E310" s="342" t="s">
        <v>398</v>
      </c>
      <c r="F310" s="341" t="s">
        <v>790</v>
      </c>
      <c r="G310" s="343" t="s">
        <v>770</v>
      </c>
      <c r="H310" s="341" t="s">
        <v>781</v>
      </c>
      <c r="I310" s="344" t="s">
        <v>1664</v>
      </c>
      <c r="J310" s="345">
        <v>7</v>
      </c>
      <c r="K310" s="346">
        <v>2280</v>
      </c>
      <c r="L310" s="345">
        <v>15960</v>
      </c>
      <c r="M310" s="347">
        <v>0.05</v>
      </c>
      <c r="N310" s="33">
        <v>15162</v>
      </c>
      <c r="O310" s="343" t="s">
        <v>775</v>
      </c>
      <c r="P310" s="341" t="s">
        <v>760</v>
      </c>
      <c r="Q310" s="343" t="str">
        <f t="shared" si="8"/>
        <v>Rail</v>
      </c>
      <c r="R310" s="343" t="str">
        <f t="shared" si="9"/>
        <v>Sohail</v>
      </c>
    </row>
    <row r="311" spans="1:18" x14ac:dyDescent="0.3">
      <c r="A311" s="338">
        <v>1293</v>
      </c>
      <c r="B311" s="339">
        <v>42848</v>
      </c>
      <c r="C311" s="340" t="s">
        <v>591</v>
      </c>
      <c r="D311" s="341" t="s">
        <v>1509</v>
      </c>
      <c r="E311" s="342" t="s">
        <v>405</v>
      </c>
      <c r="F311" s="341" t="s">
        <v>778</v>
      </c>
      <c r="G311" s="343" t="s">
        <v>770</v>
      </c>
      <c r="H311" s="341" t="s">
        <v>769</v>
      </c>
      <c r="I311" s="344" t="s">
        <v>1298</v>
      </c>
      <c r="J311" s="345">
        <v>26</v>
      </c>
      <c r="K311" s="346">
        <v>3060</v>
      </c>
      <c r="L311" s="345">
        <v>79560</v>
      </c>
      <c r="M311" s="347">
        <v>0.04</v>
      </c>
      <c r="N311" s="33">
        <v>76377.600000000006</v>
      </c>
      <c r="O311" s="343" t="s">
        <v>782</v>
      </c>
      <c r="P311" s="341" t="s">
        <v>798</v>
      </c>
      <c r="Q311" s="343" t="str">
        <f t="shared" si="8"/>
        <v>Road</v>
      </c>
      <c r="R311" s="343" t="str">
        <f t="shared" si="9"/>
        <v>Amit</v>
      </c>
    </row>
    <row r="312" spans="1:18" x14ac:dyDescent="0.3">
      <c r="A312" s="338">
        <v>1294</v>
      </c>
      <c r="B312" s="339">
        <v>42848</v>
      </c>
      <c r="C312" s="340" t="s">
        <v>591</v>
      </c>
      <c r="D312" s="341" t="s">
        <v>1509</v>
      </c>
      <c r="E312" s="342" t="s">
        <v>405</v>
      </c>
      <c r="F312" s="341" t="s">
        <v>778</v>
      </c>
      <c r="G312" s="343" t="s">
        <v>770</v>
      </c>
      <c r="H312" s="341" t="s">
        <v>777</v>
      </c>
      <c r="I312" s="344" t="s">
        <v>1355</v>
      </c>
      <c r="J312" s="345">
        <v>36</v>
      </c>
      <c r="K312" s="346">
        <v>7500</v>
      </c>
      <c r="L312" s="345">
        <v>270000</v>
      </c>
      <c r="M312" s="347">
        <v>0.04</v>
      </c>
      <c r="N312" s="33">
        <v>259200</v>
      </c>
      <c r="O312" s="343" t="s">
        <v>782</v>
      </c>
      <c r="P312" s="341" t="s">
        <v>760</v>
      </c>
      <c r="Q312" s="343" t="str">
        <f t="shared" si="8"/>
        <v>Road</v>
      </c>
      <c r="R312" s="343" t="str">
        <f t="shared" si="9"/>
        <v>Amit</v>
      </c>
    </row>
    <row r="313" spans="1:18" x14ac:dyDescent="0.3">
      <c r="A313" s="338">
        <v>1295</v>
      </c>
      <c r="B313" s="339">
        <v>42848</v>
      </c>
      <c r="C313" s="340" t="s">
        <v>591</v>
      </c>
      <c r="D313" s="341" t="s">
        <v>1509</v>
      </c>
      <c r="E313" s="342" t="s">
        <v>405</v>
      </c>
      <c r="F313" s="341" t="s">
        <v>778</v>
      </c>
      <c r="G313" s="343" t="s">
        <v>764</v>
      </c>
      <c r="H313" s="341" t="s">
        <v>800</v>
      </c>
      <c r="I313" s="344" t="s">
        <v>1026</v>
      </c>
      <c r="J313" s="345">
        <v>16</v>
      </c>
      <c r="K313" s="346">
        <v>1380</v>
      </c>
      <c r="L313" s="345">
        <v>22080</v>
      </c>
      <c r="M313" s="347">
        <v>0.09</v>
      </c>
      <c r="N313" s="33">
        <v>20092.8</v>
      </c>
      <c r="O313" s="343" t="s">
        <v>782</v>
      </c>
      <c r="P313" s="341" t="s">
        <v>760</v>
      </c>
      <c r="Q313" s="343" t="str">
        <f t="shared" si="8"/>
        <v>Road</v>
      </c>
      <c r="R313" s="343" t="str">
        <f t="shared" si="9"/>
        <v>Amit</v>
      </c>
    </row>
    <row r="314" spans="1:18" x14ac:dyDescent="0.3">
      <c r="A314" s="338">
        <v>1296</v>
      </c>
      <c r="B314" s="339">
        <v>42848</v>
      </c>
      <c r="C314" s="340" t="s">
        <v>591</v>
      </c>
      <c r="D314" s="341" t="s">
        <v>1211</v>
      </c>
      <c r="E314" s="342" t="s">
        <v>398</v>
      </c>
      <c r="F314" s="341" t="s">
        <v>812</v>
      </c>
      <c r="G314" s="343" t="s">
        <v>764</v>
      </c>
      <c r="H314" s="341" t="s">
        <v>793</v>
      </c>
      <c r="I314" s="344" t="s">
        <v>1663</v>
      </c>
      <c r="J314" s="345">
        <v>31</v>
      </c>
      <c r="K314" s="346">
        <v>420</v>
      </c>
      <c r="L314" s="345">
        <v>13020</v>
      </c>
      <c r="M314" s="347">
        <v>0.08</v>
      </c>
      <c r="N314" s="33">
        <v>11978.4</v>
      </c>
      <c r="O314" s="343" t="s">
        <v>788</v>
      </c>
      <c r="P314" s="341" t="s">
        <v>798</v>
      </c>
      <c r="Q314" s="343" t="str">
        <f t="shared" si="8"/>
        <v>Air</v>
      </c>
      <c r="R314" s="343" t="str">
        <f t="shared" si="9"/>
        <v>Amit</v>
      </c>
    </row>
    <row r="315" spans="1:18" x14ac:dyDescent="0.3">
      <c r="A315" s="338">
        <v>1297</v>
      </c>
      <c r="B315" s="339">
        <v>42848</v>
      </c>
      <c r="C315" s="340" t="s">
        <v>591</v>
      </c>
      <c r="D315" s="341" t="s">
        <v>1211</v>
      </c>
      <c r="E315" s="342" t="s">
        <v>398</v>
      </c>
      <c r="F315" s="341" t="s">
        <v>812</v>
      </c>
      <c r="G315" s="343" t="s">
        <v>764</v>
      </c>
      <c r="H315" s="341" t="s">
        <v>763</v>
      </c>
      <c r="I315" s="344" t="s">
        <v>1662</v>
      </c>
      <c r="J315" s="345">
        <v>24</v>
      </c>
      <c r="K315" s="346">
        <v>180</v>
      </c>
      <c r="L315" s="345">
        <v>4320</v>
      </c>
      <c r="M315" s="347">
        <v>0.02</v>
      </c>
      <c r="N315" s="33">
        <v>4233.6000000000004</v>
      </c>
      <c r="O315" s="343" t="s">
        <v>788</v>
      </c>
      <c r="P315" s="341" t="s">
        <v>760</v>
      </c>
      <c r="Q315" s="343" t="str">
        <f t="shared" si="8"/>
        <v>Air</v>
      </c>
      <c r="R315" s="343" t="str">
        <f t="shared" si="9"/>
        <v>Amit</v>
      </c>
    </row>
    <row r="316" spans="1:18" x14ac:dyDescent="0.3">
      <c r="A316" s="338">
        <v>1298</v>
      </c>
      <c r="B316" s="339">
        <v>42848</v>
      </c>
      <c r="C316" s="340" t="s">
        <v>591</v>
      </c>
      <c r="D316" s="341" t="s">
        <v>1660</v>
      </c>
      <c r="E316" s="342" t="s">
        <v>398</v>
      </c>
      <c r="F316" s="341" t="s">
        <v>790</v>
      </c>
      <c r="G316" s="343" t="s">
        <v>770</v>
      </c>
      <c r="H316" s="341" t="s">
        <v>781</v>
      </c>
      <c r="I316" s="344" t="s">
        <v>1215</v>
      </c>
      <c r="J316" s="345">
        <v>39</v>
      </c>
      <c r="K316" s="346">
        <v>480</v>
      </c>
      <c r="L316" s="345">
        <v>18720</v>
      </c>
      <c r="M316" s="347">
        <v>7.0000000000000007E-2</v>
      </c>
      <c r="N316" s="33">
        <v>17409.599999999999</v>
      </c>
      <c r="O316" s="343" t="s">
        <v>782</v>
      </c>
      <c r="P316" s="341" t="s">
        <v>798</v>
      </c>
      <c r="Q316" s="343" t="str">
        <f t="shared" si="8"/>
        <v>Road</v>
      </c>
      <c r="R316" s="343" t="str">
        <f t="shared" si="9"/>
        <v>Sohail</v>
      </c>
    </row>
    <row r="317" spans="1:18" x14ac:dyDescent="0.3">
      <c r="A317" s="338">
        <v>1299</v>
      </c>
      <c r="B317" s="339">
        <v>42848</v>
      </c>
      <c r="C317" s="340" t="s">
        <v>591</v>
      </c>
      <c r="D317" s="341" t="s">
        <v>1660</v>
      </c>
      <c r="E317" s="342" t="s">
        <v>398</v>
      </c>
      <c r="F317" s="341" t="s">
        <v>790</v>
      </c>
      <c r="G317" s="343" t="s">
        <v>764</v>
      </c>
      <c r="H317" s="341" t="s">
        <v>800</v>
      </c>
      <c r="I317" s="344" t="s">
        <v>1661</v>
      </c>
      <c r="J317" s="345">
        <v>37</v>
      </c>
      <c r="K317" s="346">
        <v>720</v>
      </c>
      <c r="L317" s="345">
        <v>26640</v>
      </c>
      <c r="M317" s="347">
        <v>0.02</v>
      </c>
      <c r="N317" s="33">
        <v>26107.200000000001</v>
      </c>
      <c r="O317" s="343" t="s">
        <v>782</v>
      </c>
      <c r="P317" s="341" t="s">
        <v>827</v>
      </c>
      <c r="Q317" s="343" t="str">
        <f t="shared" si="8"/>
        <v>Road</v>
      </c>
      <c r="R317" s="343" t="str">
        <f t="shared" si="9"/>
        <v>Sohail</v>
      </c>
    </row>
    <row r="318" spans="1:18" x14ac:dyDescent="0.3">
      <c r="A318" s="338">
        <v>1300</v>
      </c>
      <c r="B318" s="339">
        <v>42848</v>
      </c>
      <c r="C318" s="340" t="s">
        <v>591</v>
      </c>
      <c r="D318" s="341" t="s">
        <v>1660</v>
      </c>
      <c r="E318" s="342" t="s">
        <v>398</v>
      </c>
      <c r="F318" s="341" t="s">
        <v>790</v>
      </c>
      <c r="G318" s="343" t="s">
        <v>764</v>
      </c>
      <c r="H318" s="341" t="s">
        <v>793</v>
      </c>
      <c r="I318" s="344" t="s">
        <v>1021</v>
      </c>
      <c r="J318" s="345">
        <v>42</v>
      </c>
      <c r="K318" s="346">
        <v>420</v>
      </c>
      <c r="L318" s="345">
        <v>17640</v>
      </c>
      <c r="M318" s="347">
        <v>0.02</v>
      </c>
      <c r="N318" s="33">
        <v>17287.2</v>
      </c>
      <c r="O318" s="343" t="s">
        <v>782</v>
      </c>
      <c r="P318" s="341" t="s">
        <v>798</v>
      </c>
      <c r="Q318" s="343" t="str">
        <f t="shared" si="8"/>
        <v>Road</v>
      </c>
      <c r="R318" s="343" t="str">
        <f t="shared" si="9"/>
        <v>Sohail</v>
      </c>
    </row>
    <row r="319" spans="1:18" x14ac:dyDescent="0.3">
      <c r="A319" s="338">
        <v>1301</v>
      </c>
      <c r="B319" s="339">
        <v>42848</v>
      </c>
      <c r="C319" s="340" t="s">
        <v>591</v>
      </c>
      <c r="D319" s="341" t="s">
        <v>1315</v>
      </c>
      <c r="E319" s="342" t="s">
        <v>405</v>
      </c>
      <c r="F319" s="341" t="s">
        <v>812</v>
      </c>
      <c r="G319" s="343" t="s">
        <v>764</v>
      </c>
      <c r="H319" s="341" t="s">
        <v>793</v>
      </c>
      <c r="I319" s="344" t="s">
        <v>1659</v>
      </c>
      <c r="J319" s="345">
        <v>9</v>
      </c>
      <c r="K319" s="346">
        <v>420</v>
      </c>
      <c r="L319" s="345">
        <v>3780</v>
      </c>
      <c r="M319" s="347">
        <v>0.01</v>
      </c>
      <c r="N319" s="33">
        <v>3742.2</v>
      </c>
      <c r="O319" s="343" t="s">
        <v>834</v>
      </c>
      <c r="P319" s="341" t="s">
        <v>760</v>
      </c>
      <c r="Q319" s="343" t="str">
        <f t="shared" si="8"/>
        <v>Air</v>
      </c>
      <c r="R319" s="343" t="str">
        <f t="shared" si="9"/>
        <v>Amit</v>
      </c>
    </row>
    <row r="320" spans="1:18" x14ac:dyDescent="0.3">
      <c r="A320" s="338">
        <v>1302</v>
      </c>
      <c r="B320" s="339">
        <v>42848</v>
      </c>
      <c r="C320" s="340" t="s">
        <v>591</v>
      </c>
      <c r="D320" s="341" t="s">
        <v>1657</v>
      </c>
      <c r="E320" s="342" t="s">
        <v>395</v>
      </c>
      <c r="F320" s="341" t="s">
        <v>765</v>
      </c>
      <c r="G320" s="343" t="s">
        <v>770</v>
      </c>
      <c r="H320" s="341" t="s">
        <v>769</v>
      </c>
      <c r="I320" s="344" t="s">
        <v>1658</v>
      </c>
      <c r="J320" s="345">
        <v>32</v>
      </c>
      <c r="K320" s="346">
        <v>30060</v>
      </c>
      <c r="L320" s="345">
        <v>961920</v>
      </c>
      <c r="M320" s="347">
        <v>0.04</v>
      </c>
      <c r="N320" s="33">
        <v>923443.19999999995</v>
      </c>
      <c r="O320" s="343" t="s">
        <v>775</v>
      </c>
      <c r="P320" s="341" t="s">
        <v>767</v>
      </c>
      <c r="Q320" s="343" t="str">
        <f t="shared" si="8"/>
        <v>Rail</v>
      </c>
      <c r="R320" s="343" t="str">
        <f t="shared" si="9"/>
        <v>Sohail</v>
      </c>
    </row>
    <row r="321" spans="1:18" x14ac:dyDescent="0.3">
      <c r="A321" s="338">
        <v>1303</v>
      </c>
      <c r="B321" s="339">
        <v>42848</v>
      </c>
      <c r="C321" s="340" t="s">
        <v>591</v>
      </c>
      <c r="D321" s="341" t="s">
        <v>1657</v>
      </c>
      <c r="E321" s="342" t="s">
        <v>395</v>
      </c>
      <c r="F321" s="341" t="s">
        <v>765</v>
      </c>
      <c r="G321" s="343" t="s">
        <v>764</v>
      </c>
      <c r="H321" s="341" t="s">
        <v>811</v>
      </c>
      <c r="I321" s="344" t="s">
        <v>876</v>
      </c>
      <c r="J321" s="345">
        <v>29</v>
      </c>
      <c r="K321" s="346">
        <v>720</v>
      </c>
      <c r="L321" s="345">
        <v>20880</v>
      </c>
      <c r="M321" s="347">
        <v>0.04</v>
      </c>
      <c r="N321" s="33">
        <v>20044.8</v>
      </c>
      <c r="O321" s="343" t="s">
        <v>775</v>
      </c>
      <c r="P321" s="341" t="s">
        <v>841</v>
      </c>
      <c r="Q321" s="343" t="str">
        <f t="shared" si="8"/>
        <v>Rail</v>
      </c>
      <c r="R321" s="343" t="str">
        <f t="shared" si="9"/>
        <v>Sohail</v>
      </c>
    </row>
    <row r="322" spans="1:18" x14ac:dyDescent="0.3">
      <c r="A322" s="338">
        <v>1304</v>
      </c>
      <c r="B322" s="339">
        <v>42848</v>
      </c>
      <c r="C322" s="340" t="s">
        <v>591</v>
      </c>
      <c r="D322" s="341" t="s">
        <v>1657</v>
      </c>
      <c r="E322" s="342" t="s">
        <v>395</v>
      </c>
      <c r="F322" s="341" t="s">
        <v>765</v>
      </c>
      <c r="G322" s="343" t="s">
        <v>770</v>
      </c>
      <c r="H322" s="341" t="s">
        <v>777</v>
      </c>
      <c r="I322" s="344" t="s">
        <v>1111</v>
      </c>
      <c r="J322" s="345">
        <v>48</v>
      </c>
      <c r="K322" s="346">
        <v>5160</v>
      </c>
      <c r="L322" s="345">
        <v>247680</v>
      </c>
      <c r="M322" s="347">
        <v>0.09</v>
      </c>
      <c r="N322" s="33">
        <v>225388.79999999999</v>
      </c>
      <c r="O322" s="343" t="s">
        <v>782</v>
      </c>
      <c r="P322" s="341" t="s">
        <v>798</v>
      </c>
      <c r="Q322" s="343" t="str">
        <f t="shared" si="8"/>
        <v>Road</v>
      </c>
      <c r="R322" s="343" t="str">
        <f t="shared" si="9"/>
        <v>Sohail</v>
      </c>
    </row>
    <row r="323" spans="1:18" x14ac:dyDescent="0.3">
      <c r="A323" s="338">
        <v>1305</v>
      </c>
      <c r="B323" s="339">
        <v>42849</v>
      </c>
      <c r="C323" s="340" t="s">
        <v>591</v>
      </c>
      <c r="D323" s="341" t="s">
        <v>1565</v>
      </c>
      <c r="E323" s="342" t="s">
        <v>395</v>
      </c>
      <c r="F323" s="341" t="s">
        <v>812</v>
      </c>
      <c r="G323" s="343" t="s">
        <v>764</v>
      </c>
      <c r="H323" s="341" t="s">
        <v>995</v>
      </c>
      <c r="I323" s="344" t="s">
        <v>1019</v>
      </c>
      <c r="J323" s="345">
        <v>40</v>
      </c>
      <c r="K323" s="346">
        <v>120</v>
      </c>
      <c r="L323" s="345">
        <v>4800</v>
      </c>
      <c r="M323" s="347">
        <v>0.04</v>
      </c>
      <c r="N323" s="33">
        <v>4608</v>
      </c>
      <c r="O323" s="343" t="s">
        <v>782</v>
      </c>
      <c r="P323" s="341" t="s">
        <v>760</v>
      </c>
      <c r="Q323" s="343" t="str">
        <f t="shared" si="8"/>
        <v>Road</v>
      </c>
      <c r="R323" s="343" t="str">
        <f t="shared" si="9"/>
        <v>Amit</v>
      </c>
    </row>
    <row r="324" spans="1:18" x14ac:dyDescent="0.3">
      <c r="A324" s="338">
        <v>1306</v>
      </c>
      <c r="B324" s="339">
        <v>42849</v>
      </c>
      <c r="C324" s="340" t="s">
        <v>591</v>
      </c>
      <c r="D324" s="341" t="s">
        <v>1133</v>
      </c>
      <c r="E324" s="342" t="s">
        <v>522</v>
      </c>
      <c r="F324" s="341" t="s">
        <v>778</v>
      </c>
      <c r="G324" s="343" t="s">
        <v>785</v>
      </c>
      <c r="H324" s="341" t="s">
        <v>784</v>
      </c>
      <c r="I324" s="344" t="s">
        <v>783</v>
      </c>
      <c r="J324" s="345">
        <v>43</v>
      </c>
      <c r="K324" s="346">
        <v>12360</v>
      </c>
      <c r="L324" s="345">
        <v>531480</v>
      </c>
      <c r="M324" s="347">
        <v>0</v>
      </c>
      <c r="N324" s="33">
        <v>531480</v>
      </c>
      <c r="O324" s="343" t="s">
        <v>834</v>
      </c>
      <c r="P324" s="341" t="s">
        <v>798</v>
      </c>
      <c r="Q324" s="343" t="str">
        <f t="shared" si="8"/>
        <v>Air</v>
      </c>
      <c r="R324" s="343" t="str">
        <f t="shared" si="9"/>
        <v>Amit</v>
      </c>
    </row>
    <row r="325" spans="1:18" x14ac:dyDescent="0.3">
      <c r="A325" s="338">
        <v>1307</v>
      </c>
      <c r="B325" s="339">
        <v>42849</v>
      </c>
      <c r="C325" s="340" t="s">
        <v>591</v>
      </c>
      <c r="D325" s="341" t="s">
        <v>1656</v>
      </c>
      <c r="E325" s="342" t="s">
        <v>522</v>
      </c>
      <c r="F325" s="341" t="s">
        <v>790</v>
      </c>
      <c r="G325" s="343" t="s">
        <v>770</v>
      </c>
      <c r="H325" s="341" t="s">
        <v>781</v>
      </c>
      <c r="I325" s="344" t="s">
        <v>1655</v>
      </c>
      <c r="J325" s="345">
        <v>42</v>
      </c>
      <c r="K325" s="346">
        <v>420</v>
      </c>
      <c r="L325" s="345">
        <v>17640</v>
      </c>
      <c r="M325" s="347">
        <v>0.02</v>
      </c>
      <c r="N325" s="33">
        <v>17287.2</v>
      </c>
      <c r="O325" s="343" t="s">
        <v>788</v>
      </c>
      <c r="P325" s="341" t="s">
        <v>767</v>
      </c>
      <c r="Q325" s="343" t="str">
        <f t="shared" si="8"/>
        <v>Air</v>
      </c>
      <c r="R325" s="343" t="str">
        <f t="shared" si="9"/>
        <v>Sohail</v>
      </c>
    </row>
    <row r="326" spans="1:18" x14ac:dyDescent="0.3">
      <c r="A326" s="338">
        <v>1308</v>
      </c>
      <c r="B326" s="339">
        <v>42850</v>
      </c>
      <c r="C326" s="340" t="s">
        <v>591</v>
      </c>
      <c r="D326" s="341" t="s">
        <v>1315</v>
      </c>
      <c r="E326" s="342" t="s">
        <v>405</v>
      </c>
      <c r="F326" s="341" t="s">
        <v>812</v>
      </c>
      <c r="G326" s="343" t="s">
        <v>770</v>
      </c>
      <c r="H326" s="341" t="s">
        <v>777</v>
      </c>
      <c r="I326" s="344" t="s">
        <v>1654</v>
      </c>
      <c r="J326" s="345">
        <v>12</v>
      </c>
      <c r="K326" s="346">
        <v>15600</v>
      </c>
      <c r="L326" s="345">
        <v>187200</v>
      </c>
      <c r="M326" s="347">
        <v>0.1</v>
      </c>
      <c r="N326" s="33">
        <v>168480</v>
      </c>
      <c r="O326" s="343" t="s">
        <v>761</v>
      </c>
      <c r="P326" s="341" t="s">
        <v>798</v>
      </c>
      <c r="Q326" s="343" t="str">
        <f t="shared" si="8"/>
        <v>Not Specified</v>
      </c>
      <c r="R326" s="343" t="str">
        <f t="shared" si="9"/>
        <v>Amit</v>
      </c>
    </row>
    <row r="327" spans="1:18" x14ac:dyDescent="0.3">
      <c r="A327" s="338">
        <v>1309</v>
      </c>
      <c r="B327" s="339">
        <v>42851</v>
      </c>
      <c r="C327" s="340" t="s">
        <v>591</v>
      </c>
      <c r="D327" s="341" t="s">
        <v>1653</v>
      </c>
      <c r="E327" s="342" t="s">
        <v>522</v>
      </c>
      <c r="F327" s="341" t="s">
        <v>778</v>
      </c>
      <c r="G327" s="343" t="s">
        <v>770</v>
      </c>
      <c r="H327" s="341" t="s">
        <v>781</v>
      </c>
      <c r="I327" s="344" t="s">
        <v>1386</v>
      </c>
      <c r="J327" s="345">
        <v>29</v>
      </c>
      <c r="K327" s="346">
        <v>960</v>
      </c>
      <c r="L327" s="345">
        <v>27840</v>
      </c>
      <c r="M327" s="347">
        <v>0.1</v>
      </c>
      <c r="N327" s="33">
        <v>25056</v>
      </c>
      <c r="O327" s="343" t="s">
        <v>761</v>
      </c>
      <c r="P327" s="341" t="s">
        <v>760</v>
      </c>
      <c r="Q327" s="343" t="str">
        <f t="shared" si="8"/>
        <v>Not Specified</v>
      </c>
      <c r="R327" s="343" t="str">
        <f t="shared" si="9"/>
        <v>Amit</v>
      </c>
    </row>
    <row r="328" spans="1:18" x14ac:dyDescent="0.3">
      <c r="A328" s="338">
        <v>1310</v>
      </c>
      <c r="B328" s="339">
        <v>42851</v>
      </c>
      <c r="C328" s="340" t="s">
        <v>591</v>
      </c>
      <c r="D328" s="341" t="s">
        <v>1651</v>
      </c>
      <c r="E328" s="342" t="s">
        <v>398</v>
      </c>
      <c r="F328" s="341" t="s">
        <v>812</v>
      </c>
      <c r="G328" s="343" t="s">
        <v>764</v>
      </c>
      <c r="H328" s="341" t="s">
        <v>793</v>
      </c>
      <c r="I328" s="344" t="s">
        <v>1652</v>
      </c>
      <c r="J328" s="345">
        <v>38</v>
      </c>
      <c r="K328" s="346">
        <v>720</v>
      </c>
      <c r="L328" s="345">
        <v>27360</v>
      </c>
      <c r="M328" s="347">
        <v>0.02</v>
      </c>
      <c r="N328" s="33">
        <v>26812.799999999999</v>
      </c>
      <c r="O328" s="343" t="s">
        <v>782</v>
      </c>
      <c r="P328" s="341" t="s">
        <v>767</v>
      </c>
      <c r="Q328" s="343" t="str">
        <f t="shared" si="8"/>
        <v>Road</v>
      </c>
      <c r="R328" s="343" t="str">
        <f t="shared" si="9"/>
        <v>Amit</v>
      </c>
    </row>
    <row r="329" spans="1:18" x14ac:dyDescent="0.3">
      <c r="A329" s="338">
        <v>1311</v>
      </c>
      <c r="B329" s="339">
        <v>42851</v>
      </c>
      <c r="C329" s="340" t="s">
        <v>591</v>
      </c>
      <c r="D329" s="341" t="s">
        <v>1651</v>
      </c>
      <c r="E329" s="342" t="s">
        <v>405</v>
      </c>
      <c r="F329" s="341" t="s">
        <v>812</v>
      </c>
      <c r="G329" s="343" t="s">
        <v>785</v>
      </c>
      <c r="H329" s="341" t="s">
        <v>824</v>
      </c>
      <c r="I329" s="344" t="s">
        <v>1650</v>
      </c>
      <c r="J329" s="345">
        <v>4</v>
      </c>
      <c r="K329" s="346">
        <v>300</v>
      </c>
      <c r="L329" s="345">
        <v>1200</v>
      </c>
      <c r="M329" s="347">
        <v>0.02</v>
      </c>
      <c r="N329" s="33">
        <v>1176</v>
      </c>
      <c r="O329" s="343" t="s">
        <v>782</v>
      </c>
      <c r="P329" s="341" t="s">
        <v>760</v>
      </c>
      <c r="Q329" s="343" t="str">
        <f t="shared" si="8"/>
        <v>Road</v>
      </c>
      <c r="R329" s="343" t="str">
        <f t="shared" si="9"/>
        <v>Amit</v>
      </c>
    </row>
    <row r="330" spans="1:18" x14ac:dyDescent="0.3">
      <c r="A330" s="338">
        <v>1312</v>
      </c>
      <c r="B330" s="339">
        <v>42851</v>
      </c>
      <c r="C330" s="340" t="s">
        <v>591</v>
      </c>
      <c r="D330" s="341" t="s">
        <v>1649</v>
      </c>
      <c r="E330" s="342" t="s">
        <v>522</v>
      </c>
      <c r="F330" s="341" t="s">
        <v>778</v>
      </c>
      <c r="G330" s="343" t="s">
        <v>764</v>
      </c>
      <c r="H330" s="341" t="s">
        <v>818</v>
      </c>
      <c r="I330" s="344" t="s">
        <v>1648</v>
      </c>
      <c r="J330" s="345">
        <v>18</v>
      </c>
      <c r="K330" s="346">
        <v>660</v>
      </c>
      <c r="L330" s="345">
        <v>11880</v>
      </c>
      <c r="M330" s="347">
        <v>0.01</v>
      </c>
      <c r="N330" s="33">
        <v>11761.2</v>
      </c>
      <c r="O330" s="343" t="s">
        <v>788</v>
      </c>
      <c r="P330" s="341" t="s">
        <v>760</v>
      </c>
      <c r="Q330" s="343" t="str">
        <f t="shared" si="8"/>
        <v>Air</v>
      </c>
      <c r="R330" s="343" t="str">
        <f t="shared" si="9"/>
        <v>Amit</v>
      </c>
    </row>
    <row r="331" spans="1:18" x14ac:dyDescent="0.3">
      <c r="A331" s="338">
        <v>1313</v>
      </c>
      <c r="B331" s="339">
        <v>42851</v>
      </c>
      <c r="C331" s="340" t="s">
        <v>591</v>
      </c>
      <c r="D331" s="341" t="s">
        <v>1647</v>
      </c>
      <c r="E331" s="342" t="s">
        <v>395</v>
      </c>
      <c r="F331" s="341" t="s">
        <v>765</v>
      </c>
      <c r="G331" s="343" t="s">
        <v>764</v>
      </c>
      <c r="H331" s="341" t="s">
        <v>805</v>
      </c>
      <c r="I331" s="344" t="s">
        <v>1646</v>
      </c>
      <c r="J331" s="345">
        <v>35</v>
      </c>
      <c r="K331" s="346">
        <v>600</v>
      </c>
      <c r="L331" s="345">
        <v>21000</v>
      </c>
      <c r="M331" s="347">
        <v>0.05</v>
      </c>
      <c r="N331" s="33">
        <v>19950</v>
      </c>
      <c r="O331" s="343" t="s">
        <v>782</v>
      </c>
      <c r="P331" s="341" t="s">
        <v>798</v>
      </c>
      <c r="Q331" s="343" t="str">
        <f t="shared" si="8"/>
        <v>Road</v>
      </c>
      <c r="R331" s="343" t="str">
        <f t="shared" si="9"/>
        <v>Sohail</v>
      </c>
    </row>
    <row r="332" spans="1:18" x14ac:dyDescent="0.3">
      <c r="A332" s="338">
        <v>1314</v>
      </c>
      <c r="B332" s="339">
        <v>42852</v>
      </c>
      <c r="C332" s="340" t="s">
        <v>591</v>
      </c>
      <c r="D332" s="341" t="s">
        <v>794</v>
      </c>
      <c r="E332" s="342" t="s">
        <v>395</v>
      </c>
      <c r="F332" s="341" t="s">
        <v>790</v>
      </c>
      <c r="G332" s="343" t="s">
        <v>785</v>
      </c>
      <c r="H332" s="341" t="s">
        <v>824</v>
      </c>
      <c r="I332" s="344" t="s">
        <v>1645</v>
      </c>
      <c r="J332" s="345">
        <v>26</v>
      </c>
      <c r="K332" s="346">
        <v>1920</v>
      </c>
      <c r="L332" s="345">
        <v>49920</v>
      </c>
      <c r="M332" s="347">
        <v>0</v>
      </c>
      <c r="N332" s="33">
        <v>49920</v>
      </c>
      <c r="O332" s="343" t="s">
        <v>761</v>
      </c>
      <c r="P332" s="341" t="s">
        <v>760</v>
      </c>
      <c r="Q332" s="343" t="str">
        <f t="shared" si="8"/>
        <v>Not Specified</v>
      </c>
      <c r="R332" s="343" t="str">
        <f t="shared" si="9"/>
        <v>Sohail</v>
      </c>
    </row>
    <row r="333" spans="1:18" x14ac:dyDescent="0.3">
      <c r="A333" s="338">
        <v>1315</v>
      </c>
      <c r="B333" s="339">
        <v>42852</v>
      </c>
      <c r="C333" s="340" t="s">
        <v>591</v>
      </c>
      <c r="D333" s="341" t="s">
        <v>794</v>
      </c>
      <c r="E333" s="342" t="s">
        <v>395</v>
      </c>
      <c r="F333" s="341" t="s">
        <v>790</v>
      </c>
      <c r="G333" s="343" t="s">
        <v>764</v>
      </c>
      <c r="H333" s="341" t="s">
        <v>763</v>
      </c>
      <c r="I333" s="344" t="s">
        <v>1104</v>
      </c>
      <c r="J333" s="345">
        <v>10</v>
      </c>
      <c r="K333" s="346">
        <v>180</v>
      </c>
      <c r="L333" s="345">
        <v>1800</v>
      </c>
      <c r="M333" s="347">
        <v>0.01</v>
      </c>
      <c r="N333" s="33">
        <v>1782</v>
      </c>
      <c r="O333" s="343" t="s">
        <v>761</v>
      </c>
      <c r="P333" s="341" t="s">
        <v>760</v>
      </c>
      <c r="Q333" s="343" t="str">
        <f t="shared" si="8"/>
        <v>Not Specified</v>
      </c>
      <c r="R333" s="343" t="str">
        <f t="shared" si="9"/>
        <v>Sohail</v>
      </c>
    </row>
    <row r="334" spans="1:18" x14ac:dyDescent="0.3">
      <c r="A334" s="338">
        <v>1316</v>
      </c>
      <c r="B334" s="339">
        <v>42852</v>
      </c>
      <c r="C334" s="340" t="s">
        <v>591</v>
      </c>
      <c r="D334" s="341" t="s">
        <v>1644</v>
      </c>
      <c r="E334" s="342" t="s">
        <v>398</v>
      </c>
      <c r="F334" s="341" t="s">
        <v>790</v>
      </c>
      <c r="G334" s="343" t="s">
        <v>764</v>
      </c>
      <c r="H334" s="341" t="s">
        <v>800</v>
      </c>
      <c r="I334" s="344" t="s">
        <v>1643</v>
      </c>
      <c r="J334" s="345">
        <v>33</v>
      </c>
      <c r="K334" s="346">
        <v>18300</v>
      </c>
      <c r="L334" s="345">
        <v>603900</v>
      </c>
      <c r="M334" s="347">
        <v>0.04</v>
      </c>
      <c r="N334" s="33">
        <v>579744</v>
      </c>
      <c r="O334" s="343" t="s">
        <v>834</v>
      </c>
      <c r="P334" s="341" t="s">
        <v>787</v>
      </c>
      <c r="Q334" s="343" t="str">
        <f t="shared" si="8"/>
        <v>Air</v>
      </c>
      <c r="R334" s="343" t="str">
        <f t="shared" si="9"/>
        <v>Sohail</v>
      </c>
    </row>
    <row r="335" spans="1:18" x14ac:dyDescent="0.3">
      <c r="A335" s="338">
        <v>1317</v>
      </c>
      <c r="B335" s="339">
        <v>42852</v>
      </c>
      <c r="C335" s="340" t="s">
        <v>591</v>
      </c>
      <c r="D335" s="341" t="s">
        <v>1451</v>
      </c>
      <c r="E335" s="342" t="s">
        <v>405</v>
      </c>
      <c r="F335" s="341" t="s">
        <v>812</v>
      </c>
      <c r="G335" s="343" t="s">
        <v>785</v>
      </c>
      <c r="H335" s="341" t="s">
        <v>815</v>
      </c>
      <c r="I335" s="344" t="s">
        <v>1642</v>
      </c>
      <c r="J335" s="345">
        <v>33</v>
      </c>
      <c r="K335" s="346">
        <v>5460</v>
      </c>
      <c r="L335" s="345">
        <v>180180</v>
      </c>
      <c r="M335" s="347">
        <v>0.05</v>
      </c>
      <c r="N335" s="33">
        <v>171171</v>
      </c>
      <c r="O335" s="343" t="s">
        <v>782</v>
      </c>
      <c r="P335" s="341" t="s">
        <v>798</v>
      </c>
      <c r="Q335" s="343" t="str">
        <f t="shared" si="8"/>
        <v>Road</v>
      </c>
      <c r="R335" s="343" t="str">
        <f t="shared" si="9"/>
        <v>Amit</v>
      </c>
    </row>
    <row r="336" spans="1:18" x14ac:dyDescent="0.3">
      <c r="A336" s="338">
        <v>1318</v>
      </c>
      <c r="B336" s="339">
        <v>42852</v>
      </c>
      <c r="C336" s="340" t="s">
        <v>591</v>
      </c>
      <c r="D336" s="341" t="s">
        <v>1451</v>
      </c>
      <c r="E336" s="342" t="s">
        <v>405</v>
      </c>
      <c r="F336" s="341" t="s">
        <v>765</v>
      </c>
      <c r="G336" s="343" t="s">
        <v>770</v>
      </c>
      <c r="H336" s="341" t="s">
        <v>777</v>
      </c>
      <c r="I336" s="344" t="s">
        <v>1641</v>
      </c>
      <c r="J336" s="345">
        <v>46</v>
      </c>
      <c r="K336" s="346">
        <v>10800</v>
      </c>
      <c r="L336" s="345">
        <v>496800</v>
      </c>
      <c r="M336" s="347">
        <v>0.06</v>
      </c>
      <c r="N336" s="33">
        <v>466992</v>
      </c>
      <c r="O336" s="343" t="s">
        <v>834</v>
      </c>
      <c r="P336" s="341" t="s">
        <v>767</v>
      </c>
      <c r="Q336" s="343" t="str">
        <f t="shared" si="8"/>
        <v>Air</v>
      </c>
      <c r="R336" s="343" t="str">
        <f t="shared" si="9"/>
        <v>Sohail</v>
      </c>
    </row>
    <row r="337" spans="1:18" x14ac:dyDescent="0.3">
      <c r="A337" s="338">
        <v>1319</v>
      </c>
      <c r="B337" s="339">
        <v>42852</v>
      </c>
      <c r="C337" s="340" t="s">
        <v>591</v>
      </c>
      <c r="D337" s="341" t="s">
        <v>1356</v>
      </c>
      <c r="E337" s="342" t="s">
        <v>522</v>
      </c>
      <c r="F337" s="341" t="s">
        <v>765</v>
      </c>
      <c r="G337" s="343" t="s">
        <v>764</v>
      </c>
      <c r="H337" s="341" t="s">
        <v>793</v>
      </c>
      <c r="I337" s="344" t="s">
        <v>1640</v>
      </c>
      <c r="J337" s="345">
        <v>32</v>
      </c>
      <c r="K337" s="346">
        <v>2940</v>
      </c>
      <c r="L337" s="345">
        <v>94080</v>
      </c>
      <c r="M337" s="347">
        <v>0.1</v>
      </c>
      <c r="N337" s="33">
        <v>84672</v>
      </c>
      <c r="O337" s="343" t="s">
        <v>775</v>
      </c>
      <c r="P337" s="341" t="s">
        <v>767</v>
      </c>
      <c r="Q337" s="343" t="str">
        <f t="shared" si="8"/>
        <v>Rail</v>
      </c>
      <c r="R337" s="343" t="str">
        <f t="shared" si="9"/>
        <v>Sohail</v>
      </c>
    </row>
    <row r="338" spans="1:18" x14ac:dyDescent="0.3">
      <c r="A338" s="338">
        <v>1320</v>
      </c>
      <c r="B338" s="339">
        <v>42852</v>
      </c>
      <c r="C338" s="340" t="s">
        <v>591</v>
      </c>
      <c r="D338" s="341" t="s">
        <v>1599</v>
      </c>
      <c r="E338" s="342" t="s">
        <v>395</v>
      </c>
      <c r="F338" s="341" t="s">
        <v>765</v>
      </c>
      <c r="G338" s="343" t="s">
        <v>770</v>
      </c>
      <c r="H338" s="341" t="s">
        <v>777</v>
      </c>
      <c r="I338" s="344" t="s">
        <v>1217</v>
      </c>
      <c r="J338" s="345">
        <v>43</v>
      </c>
      <c r="K338" s="346">
        <v>22620</v>
      </c>
      <c r="L338" s="345">
        <v>972660</v>
      </c>
      <c r="M338" s="347">
        <v>0.02</v>
      </c>
      <c r="N338" s="33">
        <v>953206.8</v>
      </c>
      <c r="O338" s="343" t="s">
        <v>788</v>
      </c>
      <c r="P338" s="341" t="s">
        <v>760</v>
      </c>
      <c r="Q338" s="343" t="str">
        <f t="shared" si="8"/>
        <v>Air</v>
      </c>
      <c r="R338" s="343" t="str">
        <f t="shared" si="9"/>
        <v>Sohail</v>
      </c>
    </row>
    <row r="339" spans="1:18" x14ac:dyDescent="0.3">
      <c r="A339" s="338">
        <v>1321</v>
      </c>
      <c r="B339" s="339">
        <v>42852</v>
      </c>
      <c r="C339" s="340" t="s">
        <v>591</v>
      </c>
      <c r="D339" s="341" t="s">
        <v>1639</v>
      </c>
      <c r="E339" s="342" t="s">
        <v>395</v>
      </c>
      <c r="F339" s="341" t="s">
        <v>790</v>
      </c>
      <c r="G339" s="343" t="s">
        <v>785</v>
      </c>
      <c r="H339" s="341" t="s">
        <v>784</v>
      </c>
      <c r="I339" s="344" t="s">
        <v>1122</v>
      </c>
      <c r="J339" s="345">
        <v>36</v>
      </c>
      <c r="K339" s="346">
        <v>3960</v>
      </c>
      <c r="L339" s="345">
        <v>142560</v>
      </c>
      <c r="M339" s="347">
        <v>0.08</v>
      </c>
      <c r="N339" s="33">
        <v>131155.20000000001</v>
      </c>
      <c r="O339" s="343" t="s">
        <v>788</v>
      </c>
      <c r="P339" s="341" t="s">
        <v>787</v>
      </c>
      <c r="Q339" s="343" t="str">
        <f t="shared" si="8"/>
        <v>Air</v>
      </c>
      <c r="R339" s="343" t="str">
        <f t="shared" si="9"/>
        <v>Sohail</v>
      </c>
    </row>
    <row r="340" spans="1:18" x14ac:dyDescent="0.3">
      <c r="A340" s="338">
        <v>1322</v>
      </c>
      <c r="B340" s="339">
        <v>42852</v>
      </c>
      <c r="C340" s="340" t="s">
        <v>591</v>
      </c>
      <c r="D340" s="341" t="s">
        <v>1638</v>
      </c>
      <c r="E340" s="342" t="s">
        <v>395</v>
      </c>
      <c r="F340" s="341" t="s">
        <v>812</v>
      </c>
      <c r="G340" s="343" t="s">
        <v>785</v>
      </c>
      <c r="H340" s="341" t="s">
        <v>824</v>
      </c>
      <c r="I340" s="344" t="s">
        <v>1637</v>
      </c>
      <c r="J340" s="345">
        <v>43</v>
      </c>
      <c r="K340" s="346">
        <v>1260</v>
      </c>
      <c r="L340" s="345">
        <v>54180</v>
      </c>
      <c r="M340" s="347">
        <v>0.08</v>
      </c>
      <c r="N340" s="33">
        <v>49845.599999999999</v>
      </c>
      <c r="O340" s="343" t="s">
        <v>834</v>
      </c>
      <c r="P340" s="341" t="s">
        <v>760</v>
      </c>
      <c r="Q340" s="343" t="str">
        <f t="shared" ref="Q340:Q403" si="10">IF(O340="Low ","Road",IF(O340="Medium","Rail",IF(O340="High","Air",IF(O340="Critical","Air","Not Specified"))))</f>
        <v>Air</v>
      </c>
      <c r="R340" s="343" t="str">
        <f t="shared" ref="R340:R403" si="11">VLOOKUP(F340,$H$12:$I$16,2,FALSE)</f>
        <v>Amit</v>
      </c>
    </row>
    <row r="341" spans="1:18" x14ac:dyDescent="0.3">
      <c r="A341" s="338">
        <v>1323</v>
      </c>
      <c r="B341" s="339">
        <v>42856</v>
      </c>
      <c r="C341" s="340" t="s">
        <v>586</v>
      </c>
      <c r="D341" s="341" t="s">
        <v>796</v>
      </c>
      <c r="E341" s="342" t="s">
        <v>522</v>
      </c>
      <c r="F341" s="341" t="s">
        <v>790</v>
      </c>
      <c r="G341" s="343" t="s">
        <v>764</v>
      </c>
      <c r="H341" s="341" t="s">
        <v>800</v>
      </c>
      <c r="I341" s="344" t="s">
        <v>1636</v>
      </c>
      <c r="J341" s="345">
        <v>25</v>
      </c>
      <c r="K341" s="346">
        <v>360</v>
      </c>
      <c r="L341" s="345">
        <v>9000</v>
      </c>
      <c r="M341" s="347">
        <v>0.04</v>
      </c>
      <c r="N341" s="33">
        <v>8640</v>
      </c>
      <c r="O341" s="343" t="s">
        <v>775</v>
      </c>
      <c r="P341" s="341" t="s">
        <v>760</v>
      </c>
      <c r="Q341" s="343" t="str">
        <f t="shared" si="10"/>
        <v>Rail</v>
      </c>
      <c r="R341" s="343" t="str">
        <f t="shared" si="11"/>
        <v>Sohail</v>
      </c>
    </row>
    <row r="342" spans="1:18" x14ac:dyDescent="0.3">
      <c r="A342" s="338">
        <v>1324</v>
      </c>
      <c r="B342" s="339">
        <v>42856</v>
      </c>
      <c r="C342" s="340" t="s">
        <v>586</v>
      </c>
      <c r="D342" s="341" t="s">
        <v>796</v>
      </c>
      <c r="E342" s="342" t="s">
        <v>395</v>
      </c>
      <c r="F342" s="341" t="s">
        <v>790</v>
      </c>
      <c r="G342" s="343" t="s">
        <v>764</v>
      </c>
      <c r="H342" s="341" t="s">
        <v>800</v>
      </c>
      <c r="I342" s="344" t="s">
        <v>1553</v>
      </c>
      <c r="J342" s="345">
        <v>8</v>
      </c>
      <c r="K342" s="346">
        <v>1920</v>
      </c>
      <c r="L342" s="345">
        <v>15360</v>
      </c>
      <c r="M342" s="347">
        <v>0.1</v>
      </c>
      <c r="N342" s="33">
        <v>13824</v>
      </c>
      <c r="O342" s="343" t="s">
        <v>775</v>
      </c>
      <c r="P342" s="341" t="s">
        <v>798</v>
      </c>
      <c r="Q342" s="343" t="str">
        <f t="shared" si="10"/>
        <v>Rail</v>
      </c>
      <c r="R342" s="343" t="str">
        <f t="shared" si="11"/>
        <v>Sohail</v>
      </c>
    </row>
    <row r="343" spans="1:18" x14ac:dyDescent="0.3">
      <c r="A343" s="338">
        <v>1325</v>
      </c>
      <c r="B343" s="339">
        <v>42856</v>
      </c>
      <c r="C343" s="340" t="s">
        <v>586</v>
      </c>
      <c r="D343" s="341" t="s">
        <v>796</v>
      </c>
      <c r="E343" s="342" t="s">
        <v>395</v>
      </c>
      <c r="F343" s="341" t="s">
        <v>790</v>
      </c>
      <c r="G343" s="343" t="s">
        <v>764</v>
      </c>
      <c r="H343" s="341" t="s">
        <v>793</v>
      </c>
      <c r="I343" s="344" t="s">
        <v>895</v>
      </c>
      <c r="J343" s="345">
        <v>7</v>
      </c>
      <c r="K343" s="346">
        <v>2280</v>
      </c>
      <c r="L343" s="345">
        <v>15960</v>
      </c>
      <c r="M343" s="347">
        <v>0.09</v>
      </c>
      <c r="N343" s="33">
        <v>14523.6</v>
      </c>
      <c r="O343" s="343" t="s">
        <v>775</v>
      </c>
      <c r="P343" s="341" t="s">
        <v>760</v>
      </c>
      <c r="Q343" s="343" t="str">
        <f t="shared" si="10"/>
        <v>Rail</v>
      </c>
      <c r="R343" s="343" t="str">
        <f t="shared" si="11"/>
        <v>Sohail</v>
      </c>
    </row>
    <row r="344" spans="1:18" x14ac:dyDescent="0.3">
      <c r="A344" s="338">
        <v>1326</v>
      </c>
      <c r="B344" s="339">
        <v>42856</v>
      </c>
      <c r="C344" s="340" t="s">
        <v>586</v>
      </c>
      <c r="D344" s="341" t="s">
        <v>836</v>
      </c>
      <c r="E344" s="342" t="s">
        <v>405</v>
      </c>
      <c r="F344" s="341" t="s">
        <v>812</v>
      </c>
      <c r="G344" s="343" t="s">
        <v>785</v>
      </c>
      <c r="H344" s="341" t="s">
        <v>824</v>
      </c>
      <c r="I344" s="344" t="s">
        <v>1635</v>
      </c>
      <c r="J344" s="345">
        <v>36</v>
      </c>
      <c r="K344" s="346">
        <v>2400</v>
      </c>
      <c r="L344" s="345">
        <v>86400</v>
      </c>
      <c r="M344" s="347">
        <v>0.05</v>
      </c>
      <c r="N344" s="33">
        <v>82080</v>
      </c>
      <c r="O344" s="343" t="s">
        <v>782</v>
      </c>
      <c r="P344" s="341" t="s">
        <v>760</v>
      </c>
      <c r="Q344" s="343" t="str">
        <f t="shared" si="10"/>
        <v>Road</v>
      </c>
      <c r="R344" s="343" t="str">
        <f t="shared" si="11"/>
        <v>Amit</v>
      </c>
    </row>
    <row r="345" spans="1:18" x14ac:dyDescent="0.3">
      <c r="A345" s="338">
        <v>1327</v>
      </c>
      <c r="B345" s="339">
        <v>42856</v>
      </c>
      <c r="C345" s="340" t="s">
        <v>586</v>
      </c>
      <c r="D345" s="341" t="s">
        <v>836</v>
      </c>
      <c r="E345" s="342" t="s">
        <v>405</v>
      </c>
      <c r="F345" s="341" t="s">
        <v>812</v>
      </c>
      <c r="G345" s="343" t="s">
        <v>770</v>
      </c>
      <c r="H345" s="341" t="s">
        <v>781</v>
      </c>
      <c r="I345" s="344" t="s">
        <v>1634</v>
      </c>
      <c r="J345" s="345">
        <v>28</v>
      </c>
      <c r="K345" s="346">
        <v>2100</v>
      </c>
      <c r="L345" s="345">
        <v>58800</v>
      </c>
      <c r="M345" s="347">
        <v>0.05</v>
      </c>
      <c r="N345" s="33">
        <v>55860</v>
      </c>
      <c r="O345" s="343" t="s">
        <v>782</v>
      </c>
      <c r="P345" s="341" t="s">
        <v>760</v>
      </c>
      <c r="Q345" s="343" t="str">
        <f t="shared" si="10"/>
        <v>Road</v>
      </c>
      <c r="R345" s="343" t="str">
        <f t="shared" si="11"/>
        <v>Amit</v>
      </c>
    </row>
    <row r="346" spans="1:18" x14ac:dyDescent="0.3">
      <c r="A346" s="338">
        <v>1328</v>
      </c>
      <c r="B346" s="339">
        <v>42856</v>
      </c>
      <c r="C346" s="340" t="s">
        <v>586</v>
      </c>
      <c r="D346" s="341" t="s">
        <v>1633</v>
      </c>
      <c r="E346" s="342" t="s">
        <v>405</v>
      </c>
      <c r="F346" s="341" t="s">
        <v>812</v>
      </c>
      <c r="G346" s="343" t="s">
        <v>770</v>
      </c>
      <c r="H346" s="341" t="s">
        <v>781</v>
      </c>
      <c r="I346" s="344" t="s">
        <v>1632</v>
      </c>
      <c r="J346" s="345">
        <v>46</v>
      </c>
      <c r="K346" s="346">
        <v>540</v>
      </c>
      <c r="L346" s="345">
        <v>24840</v>
      </c>
      <c r="M346" s="347">
        <v>0.05</v>
      </c>
      <c r="N346" s="33">
        <v>23598</v>
      </c>
      <c r="O346" s="343" t="s">
        <v>834</v>
      </c>
      <c r="P346" s="341" t="s">
        <v>760</v>
      </c>
      <c r="Q346" s="343" t="str">
        <f t="shared" si="10"/>
        <v>Air</v>
      </c>
      <c r="R346" s="343" t="str">
        <f t="shared" si="11"/>
        <v>Amit</v>
      </c>
    </row>
    <row r="347" spans="1:18" x14ac:dyDescent="0.3">
      <c r="A347" s="338">
        <v>1329</v>
      </c>
      <c r="B347" s="339">
        <v>42856</v>
      </c>
      <c r="C347" s="340" t="s">
        <v>586</v>
      </c>
      <c r="D347" s="341" t="s">
        <v>1261</v>
      </c>
      <c r="E347" s="342" t="s">
        <v>398</v>
      </c>
      <c r="F347" s="341" t="s">
        <v>778</v>
      </c>
      <c r="G347" s="343" t="s">
        <v>764</v>
      </c>
      <c r="H347" s="341" t="s">
        <v>818</v>
      </c>
      <c r="I347" s="344" t="s">
        <v>1631</v>
      </c>
      <c r="J347" s="345">
        <v>7</v>
      </c>
      <c r="K347" s="346">
        <v>900</v>
      </c>
      <c r="L347" s="345">
        <v>6300</v>
      </c>
      <c r="M347" s="347">
        <v>7.0000000000000007E-2</v>
      </c>
      <c r="N347" s="33">
        <v>5859</v>
      </c>
      <c r="O347" s="343" t="s">
        <v>775</v>
      </c>
      <c r="P347" s="341" t="s">
        <v>760</v>
      </c>
      <c r="Q347" s="343" t="str">
        <f t="shared" si="10"/>
        <v>Rail</v>
      </c>
      <c r="R347" s="343" t="str">
        <f t="shared" si="11"/>
        <v>Amit</v>
      </c>
    </row>
    <row r="348" spans="1:18" x14ac:dyDescent="0.3">
      <c r="A348" s="338">
        <v>1330</v>
      </c>
      <c r="B348" s="339">
        <v>42856</v>
      </c>
      <c r="C348" s="340" t="s">
        <v>586</v>
      </c>
      <c r="D348" s="341" t="s">
        <v>1630</v>
      </c>
      <c r="E348" s="342" t="s">
        <v>395</v>
      </c>
      <c r="F348" s="341" t="s">
        <v>765</v>
      </c>
      <c r="G348" s="343" t="s">
        <v>770</v>
      </c>
      <c r="H348" s="341" t="s">
        <v>781</v>
      </c>
      <c r="I348" s="344" t="s">
        <v>1629</v>
      </c>
      <c r="J348" s="345">
        <v>1</v>
      </c>
      <c r="K348" s="346">
        <v>360</v>
      </c>
      <c r="L348" s="345">
        <v>360</v>
      </c>
      <c r="M348" s="347">
        <v>0</v>
      </c>
      <c r="N348" s="33">
        <v>360</v>
      </c>
      <c r="O348" s="343" t="s">
        <v>761</v>
      </c>
      <c r="P348" s="341" t="s">
        <v>774</v>
      </c>
      <c r="Q348" s="343" t="str">
        <f t="shared" si="10"/>
        <v>Not Specified</v>
      </c>
      <c r="R348" s="343" t="str">
        <f t="shared" si="11"/>
        <v>Sohail</v>
      </c>
    </row>
    <row r="349" spans="1:18" x14ac:dyDescent="0.3">
      <c r="A349" s="338">
        <v>1331</v>
      </c>
      <c r="B349" s="339">
        <v>42857</v>
      </c>
      <c r="C349" s="340" t="s">
        <v>586</v>
      </c>
      <c r="D349" s="341" t="s">
        <v>1329</v>
      </c>
      <c r="E349" s="342" t="s">
        <v>405</v>
      </c>
      <c r="F349" s="341" t="s">
        <v>778</v>
      </c>
      <c r="G349" s="343" t="s">
        <v>785</v>
      </c>
      <c r="H349" s="341" t="s">
        <v>815</v>
      </c>
      <c r="I349" s="344" t="s">
        <v>1160</v>
      </c>
      <c r="J349" s="345">
        <v>37</v>
      </c>
      <c r="K349" s="346">
        <v>9060</v>
      </c>
      <c r="L349" s="345">
        <v>335220</v>
      </c>
      <c r="M349" s="347">
        <v>0</v>
      </c>
      <c r="N349" s="33">
        <v>335220</v>
      </c>
      <c r="O349" s="343" t="s">
        <v>782</v>
      </c>
      <c r="P349" s="341" t="s">
        <v>798</v>
      </c>
      <c r="Q349" s="343" t="str">
        <f t="shared" si="10"/>
        <v>Road</v>
      </c>
      <c r="R349" s="343" t="str">
        <f t="shared" si="11"/>
        <v>Amit</v>
      </c>
    </row>
    <row r="350" spans="1:18" x14ac:dyDescent="0.3">
      <c r="A350" s="338">
        <v>1332</v>
      </c>
      <c r="B350" s="339">
        <v>42857</v>
      </c>
      <c r="C350" s="340" t="s">
        <v>586</v>
      </c>
      <c r="D350" s="341" t="s">
        <v>1628</v>
      </c>
      <c r="E350" s="342" t="s">
        <v>398</v>
      </c>
      <c r="F350" s="341" t="s">
        <v>790</v>
      </c>
      <c r="G350" s="343" t="s">
        <v>785</v>
      </c>
      <c r="H350" s="341" t="s">
        <v>784</v>
      </c>
      <c r="I350" s="344" t="s">
        <v>1468</v>
      </c>
      <c r="J350" s="345">
        <v>45</v>
      </c>
      <c r="K350" s="346">
        <v>2160</v>
      </c>
      <c r="L350" s="345">
        <v>97200</v>
      </c>
      <c r="M350" s="347">
        <v>0.03</v>
      </c>
      <c r="N350" s="33">
        <v>94284</v>
      </c>
      <c r="O350" s="343" t="s">
        <v>788</v>
      </c>
      <c r="P350" s="341" t="s">
        <v>798</v>
      </c>
      <c r="Q350" s="343" t="str">
        <f t="shared" si="10"/>
        <v>Air</v>
      </c>
      <c r="R350" s="343" t="str">
        <f t="shared" si="11"/>
        <v>Sohail</v>
      </c>
    </row>
    <row r="351" spans="1:18" x14ac:dyDescent="0.3">
      <c r="A351" s="338">
        <v>1333</v>
      </c>
      <c r="B351" s="339">
        <v>42857</v>
      </c>
      <c r="C351" s="340" t="s">
        <v>586</v>
      </c>
      <c r="D351" s="341" t="s">
        <v>1627</v>
      </c>
      <c r="E351" s="342" t="s">
        <v>398</v>
      </c>
      <c r="F351" s="341" t="s">
        <v>790</v>
      </c>
      <c r="G351" s="343" t="s">
        <v>764</v>
      </c>
      <c r="H351" s="341" t="s">
        <v>800</v>
      </c>
      <c r="I351" s="344" t="s">
        <v>1358</v>
      </c>
      <c r="J351" s="345">
        <v>30</v>
      </c>
      <c r="K351" s="346">
        <v>23280</v>
      </c>
      <c r="L351" s="345">
        <v>698400</v>
      </c>
      <c r="M351" s="347">
        <v>7.0000000000000007E-2</v>
      </c>
      <c r="N351" s="33">
        <v>649512</v>
      </c>
      <c r="O351" s="343" t="s">
        <v>834</v>
      </c>
      <c r="P351" s="341" t="s">
        <v>841</v>
      </c>
      <c r="Q351" s="343" t="str">
        <f t="shared" si="10"/>
        <v>Air</v>
      </c>
      <c r="R351" s="343" t="str">
        <f t="shared" si="11"/>
        <v>Sohail</v>
      </c>
    </row>
    <row r="352" spans="1:18" x14ac:dyDescent="0.3">
      <c r="A352" s="338">
        <v>1334</v>
      </c>
      <c r="B352" s="339">
        <v>42857</v>
      </c>
      <c r="C352" s="340" t="s">
        <v>586</v>
      </c>
      <c r="D352" s="341" t="s">
        <v>1626</v>
      </c>
      <c r="E352" s="342" t="s">
        <v>405</v>
      </c>
      <c r="F352" s="341" t="s">
        <v>812</v>
      </c>
      <c r="G352" s="343" t="s">
        <v>785</v>
      </c>
      <c r="H352" s="341" t="s">
        <v>1125</v>
      </c>
      <c r="I352" s="344" t="s">
        <v>1373</v>
      </c>
      <c r="J352" s="345">
        <v>27</v>
      </c>
      <c r="K352" s="346">
        <v>30000</v>
      </c>
      <c r="L352" s="345">
        <v>810000</v>
      </c>
      <c r="M352" s="347">
        <v>0.01</v>
      </c>
      <c r="N352" s="33">
        <v>801900</v>
      </c>
      <c r="O352" s="343" t="s">
        <v>834</v>
      </c>
      <c r="P352" s="341" t="s">
        <v>767</v>
      </c>
      <c r="Q352" s="343" t="str">
        <f t="shared" si="10"/>
        <v>Air</v>
      </c>
      <c r="R352" s="343" t="str">
        <f t="shared" si="11"/>
        <v>Amit</v>
      </c>
    </row>
    <row r="353" spans="1:18" x14ac:dyDescent="0.3">
      <c r="A353" s="338">
        <v>1335</v>
      </c>
      <c r="B353" s="339">
        <v>42857</v>
      </c>
      <c r="C353" s="340" t="s">
        <v>586</v>
      </c>
      <c r="D353" s="341" t="s">
        <v>1626</v>
      </c>
      <c r="E353" s="342" t="s">
        <v>405</v>
      </c>
      <c r="F353" s="341" t="s">
        <v>812</v>
      </c>
      <c r="G353" s="343" t="s">
        <v>764</v>
      </c>
      <c r="H353" s="341" t="s">
        <v>763</v>
      </c>
      <c r="I353" s="344" t="s">
        <v>1625</v>
      </c>
      <c r="J353" s="345">
        <v>3</v>
      </c>
      <c r="K353" s="346">
        <v>1320</v>
      </c>
      <c r="L353" s="345">
        <v>3960</v>
      </c>
      <c r="M353" s="347">
        <v>0.09</v>
      </c>
      <c r="N353" s="33">
        <v>3603.6</v>
      </c>
      <c r="O353" s="343" t="s">
        <v>834</v>
      </c>
      <c r="P353" s="341" t="s">
        <v>760</v>
      </c>
      <c r="Q353" s="343" t="str">
        <f t="shared" si="10"/>
        <v>Air</v>
      </c>
      <c r="R353" s="343" t="str">
        <f t="shared" si="11"/>
        <v>Amit</v>
      </c>
    </row>
    <row r="354" spans="1:18" x14ac:dyDescent="0.3">
      <c r="A354" s="338">
        <v>1336</v>
      </c>
      <c r="B354" s="339">
        <v>42857</v>
      </c>
      <c r="C354" s="340" t="s">
        <v>586</v>
      </c>
      <c r="D354" s="341" t="s">
        <v>1558</v>
      </c>
      <c r="E354" s="342" t="s">
        <v>398</v>
      </c>
      <c r="F354" s="341" t="s">
        <v>790</v>
      </c>
      <c r="G354" s="343" t="s">
        <v>785</v>
      </c>
      <c r="H354" s="341" t="s">
        <v>824</v>
      </c>
      <c r="I354" s="344" t="s">
        <v>1077</v>
      </c>
      <c r="J354" s="345">
        <v>17</v>
      </c>
      <c r="K354" s="346">
        <v>5040</v>
      </c>
      <c r="L354" s="345">
        <v>85680</v>
      </c>
      <c r="M354" s="347">
        <v>0.05</v>
      </c>
      <c r="N354" s="33">
        <v>81396</v>
      </c>
      <c r="O354" s="343" t="s">
        <v>782</v>
      </c>
      <c r="P354" s="341" t="s">
        <v>760</v>
      </c>
      <c r="Q354" s="343" t="str">
        <f t="shared" si="10"/>
        <v>Road</v>
      </c>
      <c r="R354" s="343" t="str">
        <f t="shared" si="11"/>
        <v>Sohail</v>
      </c>
    </row>
    <row r="355" spans="1:18" x14ac:dyDescent="0.3">
      <c r="A355" s="338">
        <v>1337</v>
      </c>
      <c r="B355" s="339">
        <v>42857</v>
      </c>
      <c r="C355" s="340" t="s">
        <v>586</v>
      </c>
      <c r="D355" s="341" t="s">
        <v>1624</v>
      </c>
      <c r="E355" s="342" t="s">
        <v>522</v>
      </c>
      <c r="F355" s="341" t="s">
        <v>790</v>
      </c>
      <c r="G355" s="343" t="s">
        <v>770</v>
      </c>
      <c r="H355" s="341" t="s">
        <v>781</v>
      </c>
      <c r="I355" s="344" t="s">
        <v>1172</v>
      </c>
      <c r="J355" s="345">
        <v>16</v>
      </c>
      <c r="K355" s="346">
        <v>1560</v>
      </c>
      <c r="L355" s="345">
        <v>24960</v>
      </c>
      <c r="M355" s="347">
        <v>0.01</v>
      </c>
      <c r="N355" s="33">
        <v>24710.400000000001</v>
      </c>
      <c r="O355" s="343" t="s">
        <v>782</v>
      </c>
      <c r="P355" s="341" t="s">
        <v>760</v>
      </c>
      <c r="Q355" s="343" t="str">
        <f t="shared" si="10"/>
        <v>Road</v>
      </c>
      <c r="R355" s="343" t="str">
        <f t="shared" si="11"/>
        <v>Sohail</v>
      </c>
    </row>
    <row r="356" spans="1:18" x14ac:dyDescent="0.3">
      <c r="A356" s="338">
        <v>1338</v>
      </c>
      <c r="B356" s="339">
        <v>42857</v>
      </c>
      <c r="C356" s="340" t="s">
        <v>586</v>
      </c>
      <c r="D356" s="341" t="s">
        <v>1624</v>
      </c>
      <c r="E356" s="342" t="s">
        <v>522</v>
      </c>
      <c r="F356" s="341" t="s">
        <v>790</v>
      </c>
      <c r="G356" s="343" t="s">
        <v>764</v>
      </c>
      <c r="H356" s="341" t="s">
        <v>793</v>
      </c>
      <c r="I356" s="344" t="s">
        <v>1623</v>
      </c>
      <c r="J356" s="345">
        <v>33</v>
      </c>
      <c r="K356" s="346">
        <v>2940</v>
      </c>
      <c r="L356" s="345">
        <v>97020</v>
      </c>
      <c r="M356" s="347">
        <v>0.05</v>
      </c>
      <c r="N356" s="33">
        <v>92169</v>
      </c>
      <c r="O356" s="343" t="s">
        <v>782</v>
      </c>
      <c r="P356" s="341" t="s">
        <v>767</v>
      </c>
      <c r="Q356" s="343" t="str">
        <f t="shared" si="10"/>
        <v>Road</v>
      </c>
      <c r="R356" s="343" t="str">
        <f t="shared" si="11"/>
        <v>Sohail</v>
      </c>
    </row>
    <row r="357" spans="1:18" x14ac:dyDescent="0.3">
      <c r="A357" s="338">
        <v>1339</v>
      </c>
      <c r="B357" s="339">
        <v>42857</v>
      </c>
      <c r="C357" s="340" t="s">
        <v>586</v>
      </c>
      <c r="D357" s="341" t="s">
        <v>1622</v>
      </c>
      <c r="E357" s="342" t="s">
        <v>395</v>
      </c>
      <c r="F357" s="341" t="s">
        <v>778</v>
      </c>
      <c r="G357" s="343" t="s">
        <v>770</v>
      </c>
      <c r="H357" s="341" t="s">
        <v>777</v>
      </c>
      <c r="I357" s="344" t="s">
        <v>1621</v>
      </c>
      <c r="J357" s="345">
        <v>50</v>
      </c>
      <c r="K357" s="346">
        <v>8820</v>
      </c>
      <c r="L357" s="345">
        <v>441000</v>
      </c>
      <c r="M357" s="347">
        <v>0.02</v>
      </c>
      <c r="N357" s="33">
        <v>432180</v>
      </c>
      <c r="O357" s="343" t="s">
        <v>782</v>
      </c>
      <c r="P357" s="341" t="s">
        <v>760</v>
      </c>
      <c r="Q357" s="343" t="str">
        <f t="shared" si="10"/>
        <v>Road</v>
      </c>
      <c r="R357" s="343" t="str">
        <f t="shared" si="11"/>
        <v>Amit</v>
      </c>
    </row>
    <row r="358" spans="1:18" x14ac:dyDescent="0.3">
      <c r="A358" s="338">
        <v>1340</v>
      </c>
      <c r="B358" s="339">
        <v>42858</v>
      </c>
      <c r="C358" s="340" t="s">
        <v>586</v>
      </c>
      <c r="D358" s="341" t="s">
        <v>1620</v>
      </c>
      <c r="E358" s="342" t="s">
        <v>405</v>
      </c>
      <c r="F358" s="341" t="s">
        <v>778</v>
      </c>
      <c r="G358" s="343" t="s">
        <v>785</v>
      </c>
      <c r="H358" s="341" t="s">
        <v>824</v>
      </c>
      <c r="I358" s="344" t="s">
        <v>1419</v>
      </c>
      <c r="J358" s="345">
        <v>7</v>
      </c>
      <c r="K358" s="346">
        <v>2400</v>
      </c>
      <c r="L358" s="345">
        <v>16800</v>
      </c>
      <c r="M358" s="347">
        <v>0.08</v>
      </c>
      <c r="N358" s="33">
        <v>15456</v>
      </c>
      <c r="O358" s="343" t="s">
        <v>834</v>
      </c>
      <c r="P358" s="341" t="s">
        <v>774</v>
      </c>
      <c r="Q358" s="343" t="str">
        <f t="shared" si="10"/>
        <v>Air</v>
      </c>
      <c r="R358" s="343" t="str">
        <f t="shared" si="11"/>
        <v>Amit</v>
      </c>
    </row>
    <row r="359" spans="1:18" x14ac:dyDescent="0.3">
      <c r="A359" s="338">
        <v>1341</v>
      </c>
      <c r="B359" s="339">
        <v>42858</v>
      </c>
      <c r="C359" s="340" t="s">
        <v>586</v>
      </c>
      <c r="D359" s="341" t="s">
        <v>1620</v>
      </c>
      <c r="E359" s="342" t="s">
        <v>405</v>
      </c>
      <c r="F359" s="341" t="s">
        <v>778</v>
      </c>
      <c r="G359" s="343" t="s">
        <v>764</v>
      </c>
      <c r="H359" s="341" t="s">
        <v>793</v>
      </c>
      <c r="I359" s="344" t="s">
        <v>1619</v>
      </c>
      <c r="J359" s="345">
        <v>15</v>
      </c>
      <c r="K359" s="346">
        <v>2340</v>
      </c>
      <c r="L359" s="345">
        <v>35100</v>
      </c>
      <c r="M359" s="347">
        <v>0.04</v>
      </c>
      <c r="N359" s="33">
        <v>33696</v>
      </c>
      <c r="O359" s="343" t="s">
        <v>834</v>
      </c>
      <c r="P359" s="341" t="s">
        <v>798</v>
      </c>
      <c r="Q359" s="343" t="str">
        <f t="shared" si="10"/>
        <v>Air</v>
      </c>
      <c r="R359" s="343" t="str">
        <f t="shared" si="11"/>
        <v>Amit</v>
      </c>
    </row>
    <row r="360" spans="1:18" x14ac:dyDescent="0.3">
      <c r="A360" s="338">
        <v>1342</v>
      </c>
      <c r="B360" s="339">
        <v>42858</v>
      </c>
      <c r="C360" s="340" t="s">
        <v>586</v>
      </c>
      <c r="D360" s="341" t="s">
        <v>1618</v>
      </c>
      <c r="E360" s="342" t="s">
        <v>405</v>
      </c>
      <c r="F360" s="341" t="s">
        <v>812</v>
      </c>
      <c r="G360" s="343" t="s">
        <v>785</v>
      </c>
      <c r="H360" s="341" t="s">
        <v>784</v>
      </c>
      <c r="I360" s="344" t="s">
        <v>948</v>
      </c>
      <c r="J360" s="345">
        <v>26</v>
      </c>
      <c r="K360" s="346">
        <v>1740</v>
      </c>
      <c r="L360" s="345">
        <v>45240</v>
      </c>
      <c r="M360" s="347">
        <v>0.1</v>
      </c>
      <c r="N360" s="33">
        <v>40716</v>
      </c>
      <c r="O360" s="343" t="s">
        <v>775</v>
      </c>
      <c r="P360" s="341" t="s">
        <v>760</v>
      </c>
      <c r="Q360" s="343" t="str">
        <f t="shared" si="10"/>
        <v>Rail</v>
      </c>
      <c r="R360" s="343" t="str">
        <f t="shared" si="11"/>
        <v>Amit</v>
      </c>
    </row>
    <row r="361" spans="1:18" x14ac:dyDescent="0.3">
      <c r="A361" s="338">
        <v>1343</v>
      </c>
      <c r="B361" s="339">
        <v>42858</v>
      </c>
      <c r="C361" s="340" t="s">
        <v>586</v>
      </c>
      <c r="D361" s="341" t="s">
        <v>1202</v>
      </c>
      <c r="E361" s="342" t="s">
        <v>405</v>
      </c>
      <c r="F361" s="341" t="s">
        <v>790</v>
      </c>
      <c r="G361" s="343" t="s">
        <v>764</v>
      </c>
      <c r="H361" s="341" t="s">
        <v>763</v>
      </c>
      <c r="I361" s="344" t="s">
        <v>1341</v>
      </c>
      <c r="J361" s="345">
        <v>34</v>
      </c>
      <c r="K361" s="346">
        <v>300</v>
      </c>
      <c r="L361" s="345">
        <v>10200</v>
      </c>
      <c r="M361" s="347">
        <v>0.03</v>
      </c>
      <c r="N361" s="33">
        <v>9894</v>
      </c>
      <c r="O361" s="343" t="s">
        <v>834</v>
      </c>
      <c r="P361" s="341" t="s">
        <v>760</v>
      </c>
      <c r="Q361" s="343" t="str">
        <f t="shared" si="10"/>
        <v>Air</v>
      </c>
      <c r="R361" s="343" t="str">
        <f t="shared" si="11"/>
        <v>Sohail</v>
      </c>
    </row>
    <row r="362" spans="1:18" x14ac:dyDescent="0.3">
      <c r="A362" s="338">
        <v>1344</v>
      </c>
      <c r="B362" s="339">
        <v>42858</v>
      </c>
      <c r="C362" s="340" t="s">
        <v>586</v>
      </c>
      <c r="D362" s="341" t="s">
        <v>1467</v>
      </c>
      <c r="E362" s="342" t="s">
        <v>522</v>
      </c>
      <c r="F362" s="341" t="s">
        <v>778</v>
      </c>
      <c r="G362" s="343" t="s">
        <v>770</v>
      </c>
      <c r="H362" s="341" t="s">
        <v>781</v>
      </c>
      <c r="I362" s="344" t="s">
        <v>1011</v>
      </c>
      <c r="J362" s="345">
        <v>18</v>
      </c>
      <c r="K362" s="346">
        <v>1380</v>
      </c>
      <c r="L362" s="345">
        <v>24840</v>
      </c>
      <c r="M362" s="347">
        <v>0.05</v>
      </c>
      <c r="N362" s="33">
        <v>23598</v>
      </c>
      <c r="O362" s="343" t="s">
        <v>788</v>
      </c>
      <c r="P362" s="341" t="s">
        <v>760</v>
      </c>
      <c r="Q362" s="343" t="str">
        <f t="shared" si="10"/>
        <v>Air</v>
      </c>
      <c r="R362" s="343" t="str">
        <f t="shared" si="11"/>
        <v>Amit</v>
      </c>
    </row>
    <row r="363" spans="1:18" x14ac:dyDescent="0.3">
      <c r="A363" s="338">
        <v>1345</v>
      </c>
      <c r="B363" s="339">
        <v>42858</v>
      </c>
      <c r="C363" s="340" t="s">
        <v>586</v>
      </c>
      <c r="D363" s="341" t="s">
        <v>1467</v>
      </c>
      <c r="E363" s="342" t="s">
        <v>522</v>
      </c>
      <c r="F363" s="341" t="s">
        <v>778</v>
      </c>
      <c r="G363" s="343" t="s">
        <v>785</v>
      </c>
      <c r="H363" s="341" t="s">
        <v>784</v>
      </c>
      <c r="I363" s="344" t="s">
        <v>1617</v>
      </c>
      <c r="J363" s="345">
        <v>46</v>
      </c>
      <c r="K363" s="346">
        <v>3960</v>
      </c>
      <c r="L363" s="345">
        <v>182160</v>
      </c>
      <c r="M363" s="347">
        <v>7.0000000000000007E-2</v>
      </c>
      <c r="N363" s="33">
        <v>169408.8</v>
      </c>
      <c r="O363" s="343" t="s">
        <v>788</v>
      </c>
      <c r="P363" s="341" t="s">
        <v>774</v>
      </c>
      <c r="Q363" s="343" t="str">
        <f t="shared" si="10"/>
        <v>Air</v>
      </c>
      <c r="R363" s="343" t="str">
        <f t="shared" si="11"/>
        <v>Amit</v>
      </c>
    </row>
    <row r="364" spans="1:18" x14ac:dyDescent="0.3">
      <c r="A364" s="338">
        <v>1346</v>
      </c>
      <c r="B364" s="339">
        <v>42858</v>
      </c>
      <c r="C364" s="340" t="s">
        <v>586</v>
      </c>
      <c r="D364" s="341" t="s">
        <v>1202</v>
      </c>
      <c r="E364" s="342" t="s">
        <v>395</v>
      </c>
      <c r="F364" s="341" t="s">
        <v>790</v>
      </c>
      <c r="G364" s="343" t="s">
        <v>764</v>
      </c>
      <c r="H364" s="341" t="s">
        <v>818</v>
      </c>
      <c r="I364" s="344" t="s">
        <v>1453</v>
      </c>
      <c r="J364" s="345">
        <v>23</v>
      </c>
      <c r="K364" s="346">
        <v>4140</v>
      </c>
      <c r="L364" s="345">
        <v>95220</v>
      </c>
      <c r="M364" s="347">
        <v>0.05</v>
      </c>
      <c r="N364" s="33">
        <v>90459</v>
      </c>
      <c r="O364" s="343" t="s">
        <v>834</v>
      </c>
      <c r="P364" s="341" t="s">
        <v>760</v>
      </c>
      <c r="Q364" s="343" t="str">
        <f t="shared" si="10"/>
        <v>Air</v>
      </c>
      <c r="R364" s="343" t="str">
        <f t="shared" si="11"/>
        <v>Sohail</v>
      </c>
    </row>
    <row r="365" spans="1:18" x14ac:dyDescent="0.3">
      <c r="A365" s="338">
        <v>1347</v>
      </c>
      <c r="B365" s="339">
        <v>42858</v>
      </c>
      <c r="C365" s="340" t="s">
        <v>586</v>
      </c>
      <c r="D365" s="341" t="s">
        <v>1202</v>
      </c>
      <c r="E365" s="342" t="s">
        <v>395</v>
      </c>
      <c r="F365" s="341" t="s">
        <v>790</v>
      </c>
      <c r="G365" s="343" t="s">
        <v>764</v>
      </c>
      <c r="H365" s="341" t="s">
        <v>805</v>
      </c>
      <c r="I365" s="344" t="s">
        <v>1616</v>
      </c>
      <c r="J365" s="345">
        <v>8</v>
      </c>
      <c r="K365" s="346">
        <v>420</v>
      </c>
      <c r="L365" s="345">
        <v>3360</v>
      </c>
      <c r="M365" s="347">
        <v>0.03</v>
      </c>
      <c r="N365" s="33">
        <v>3259.2</v>
      </c>
      <c r="O365" s="343" t="s">
        <v>834</v>
      </c>
      <c r="P365" s="341" t="s">
        <v>767</v>
      </c>
      <c r="Q365" s="343" t="str">
        <f t="shared" si="10"/>
        <v>Air</v>
      </c>
      <c r="R365" s="343" t="str">
        <f t="shared" si="11"/>
        <v>Sohail</v>
      </c>
    </row>
    <row r="366" spans="1:18" x14ac:dyDescent="0.3">
      <c r="A366" s="338">
        <v>1348</v>
      </c>
      <c r="B366" s="339">
        <v>42858</v>
      </c>
      <c r="C366" s="340" t="s">
        <v>586</v>
      </c>
      <c r="D366" s="341" t="s">
        <v>1537</v>
      </c>
      <c r="E366" s="342" t="s">
        <v>395</v>
      </c>
      <c r="F366" s="341" t="s">
        <v>778</v>
      </c>
      <c r="G366" s="343" t="s">
        <v>764</v>
      </c>
      <c r="H366" s="341" t="s">
        <v>800</v>
      </c>
      <c r="I366" s="344" t="s">
        <v>1615</v>
      </c>
      <c r="J366" s="345">
        <v>21</v>
      </c>
      <c r="K366" s="346">
        <v>420</v>
      </c>
      <c r="L366" s="345">
        <v>8820</v>
      </c>
      <c r="M366" s="347">
        <v>0.05</v>
      </c>
      <c r="N366" s="33">
        <v>8379</v>
      </c>
      <c r="O366" s="343" t="s">
        <v>761</v>
      </c>
      <c r="P366" s="341" t="s">
        <v>827</v>
      </c>
      <c r="Q366" s="343" t="str">
        <f t="shared" si="10"/>
        <v>Not Specified</v>
      </c>
      <c r="R366" s="343" t="str">
        <f t="shared" si="11"/>
        <v>Amit</v>
      </c>
    </row>
    <row r="367" spans="1:18" x14ac:dyDescent="0.3">
      <c r="A367" s="338">
        <v>1349</v>
      </c>
      <c r="B367" s="339">
        <v>42858</v>
      </c>
      <c r="C367" s="340" t="s">
        <v>586</v>
      </c>
      <c r="D367" s="341" t="s">
        <v>1612</v>
      </c>
      <c r="E367" s="342" t="s">
        <v>395</v>
      </c>
      <c r="F367" s="341" t="s">
        <v>778</v>
      </c>
      <c r="G367" s="343" t="s">
        <v>770</v>
      </c>
      <c r="H367" s="341" t="s">
        <v>781</v>
      </c>
      <c r="I367" s="344" t="s">
        <v>1614</v>
      </c>
      <c r="J367" s="345">
        <v>42</v>
      </c>
      <c r="K367" s="346">
        <v>6660</v>
      </c>
      <c r="L367" s="345">
        <v>279720</v>
      </c>
      <c r="M367" s="347">
        <v>0.04</v>
      </c>
      <c r="N367" s="33">
        <v>268531.20000000001</v>
      </c>
      <c r="O367" s="343" t="s">
        <v>788</v>
      </c>
      <c r="P367" s="341" t="s">
        <v>760</v>
      </c>
      <c r="Q367" s="343" t="str">
        <f t="shared" si="10"/>
        <v>Air</v>
      </c>
      <c r="R367" s="343" t="str">
        <f t="shared" si="11"/>
        <v>Amit</v>
      </c>
    </row>
    <row r="368" spans="1:18" x14ac:dyDescent="0.3">
      <c r="A368" s="338">
        <v>1350</v>
      </c>
      <c r="B368" s="339">
        <v>42858</v>
      </c>
      <c r="C368" s="340" t="s">
        <v>586</v>
      </c>
      <c r="D368" s="341" t="s">
        <v>1612</v>
      </c>
      <c r="E368" s="342" t="s">
        <v>395</v>
      </c>
      <c r="F368" s="341" t="s">
        <v>778</v>
      </c>
      <c r="G368" s="343" t="s">
        <v>764</v>
      </c>
      <c r="H368" s="341" t="s">
        <v>793</v>
      </c>
      <c r="I368" s="344" t="s">
        <v>1613</v>
      </c>
      <c r="J368" s="345">
        <v>5</v>
      </c>
      <c r="K368" s="346">
        <v>300</v>
      </c>
      <c r="L368" s="345">
        <v>1500</v>
      </c>
      <c r="M368" s="347">
        <v>0</v>
      </c>
      <c r="N368" s="33">
        <v>1500</v>
      </c>
      <c r="O368" s="343" t="s">
        <v>788</v>
      </c>
      <c r="P368" s="341" t="s">
        <v>841</v>
      </c>
      <c r="Q368" s="343" t="str">
        <f t="shared" si="10"/>
        <v>Air</v>
      </c>
      <c r="R368" s="343" t="str">
        <f t="shared" si="11"/>
        <v>Amit</v>
      </c>
    </row>
    <row r="369" spans="1:18" x14ac:dyDescent="0.3">
      <c r="A369" s="338">
        <v>1351</v>
      </c>
      <c r="B369" s="339">
        <v>42858</v>
      </c>
      <c r="C369" s="340" t="s">
        <v>586</v>
      </c>
      <c r="D369" s="341" t="s">
        <v>1612</v>
      </c>
      <c r="E369" s="342" t="s">
        <v>395</v>
      </c>
      <c r="F369" s="341" t="s">
        <v>778</v>
      </c>
      <c r="G369" s="343" t="s">
        <v>764</v>
      </c>
      <c r="H369" s="341" t="s">
        <v>995</v>
      </c>
      <c r="I369" s="344" t="s">
        <v>1611</v>
      </c>
      <c r="J369" s="345">
        <v>22</v>
      </c>
      <c r="K369" s="346">
        <v>120</v>
      </c>
      <c r="L369" s="345">
        <v>2640</v>
      </c>
      <c r="M369" s="347">
        <v>0.09</v>
      </c>
      <c r="N369" s="33">
        <v>2402.4</v>
      </c>
      <c r="O369" s="343" t="s">
        <v>788</v>
      </c>
      <c r="P369" s="341" t="s">
        <v>827</v>
      </c>
      <c r="Q369" s="343" t="str">
        <f t="shared" si="10"/>
        <v>Air</v>
      </c>
      <c r="R369" s="343" t="str">
        <f t="shared" si="11"/>
        <v>Amit</v>
      </c>
    </row>
    <row r="370" spans="1:18" x14ac:dyDescent="0.3">
      <c r="A370" s="338">
        <v>1352</v>
      </c>
      <c r="B370" s="339">
        <v>42858</v>
      </c>
      <c r="C370" s="340" t="s">
        <v>586</v>
      </c>
      <c r="D370" s="341" t="s">
        <v>1610</v>
      </c>
      <c r="E370" s="342" t="s">
        <v>395</v>
      </c>
      <c r="F370" s="341" t="s">
        <v>778</v>
      </c>
      <c r="G370" s="343" t="s">
        <v>764</v>
      </c>
      <c r="H370" s="341" t="s">
        <v>800</v>
      </c>
      <c r="I370" s="344" t="s">
        <v>1609</v>
      </c>
      <c r="J370" s="345">
        <v>41</v>
      </c>
      <c r="K370" s="346">
        <v>2460</v>
      </c>
      <c r="L370" s="345">
        <v>100860</v>
      </c>
      <c r="M370" s="347">
        <v>0.06</v>
      </c>
      <c r="N370" s="33">
        <v>94808.4</v>
      </c>
      <c r="O370" s="343" t="s">
        <v>775</v>
      </c>
      <c r="P370" s="341" t="s">
        <v>760</v>
      </c>
      <c r="Q370" s="343" t="str">
        <f t="shared" si="10"/>
        <v>Rail</v>
      </c>
      <c r="R370" s="343" t="str">
        <f t="shared" si="11"/>
        <v>Amit</v>
      </c>
    </row>
    <row r="371" spans="1:18" x14ac:dyDescent="0.3">
      <c r="A371" s="338">
        <v>1353</v>
      </c>
      <c r="B371" s="339">
        <v>42859</v>
      </c>
      <c r="C371" s="340" t="s">
        <v>586</v>
      </c>
      <c r="D371" s="341" t="s">
        <v>1601</v>
      </c>
      <c r="E371" s="342" t="s">
        <v>395</v>
      </c>
      <c r="F371" s="341" t="s">
        <v>778</v>
      </c>
      <c r="G371" s="343" t="s">
        <v>770</v>
      </c>
      <c r="H371" s="341" t="s">
        <v>769</v>
      </c>
      <c r="I371" s="344" t="s">
        <v>1608</v>
      </c>
      <c r="J371" s="345">
        <v>7</v>
      </c>
      <c r="K371" s="346">
        <v>16620</v>
      </c>
      <c r="L371" s="345">
        <v>116340</v>
      </c>
      <c r="M371" s="347">
        <v>0.08</v>
      </c>
      <c r="N371" s="33">
        <v>107032.8</v>
      </c>
      <c r="O371" s="343" t="s">
        <v>788</v>
      </c>
      <c r="P371" s="341" t="s">
        <v>787</v>
      </c>
      <c r="Q371" s="343" t="str">
        <f t="shared" si="10"/>
        <v>Air</v>
      </c>
      <c r="R371" s="343" t="str">
        <f t="shared" si="11"/>
        <v>Amit</v>
      </c>
    </row>
    <row r="372" spans="1:18" x14ac:dyDescent="0.3">
      <c r="A372" s="338">
        <v>1354</v>
      </c>
      <c r="B372" s="339">
        <v>42859</v>
      </c>
      <c r="C372" s="340" t="s">
        <v>586</v>
      </c>
      <c r="D372" s="341" t="s">
        <v>1607</v>
      </c>
      <c r="E372" s="342" t="s">
        <v>395</v>
      </c>
      <c r="F372" s="341" t="s">
        <v>790</v>
      </c>
      <c r="G372" s="343" t="s">
        <v>764</v>
      </c>
      <c r="H372" s="341" t="s">
        <v>995</v>
      </c>
      <c r="I372" s="344" t="s">
        <v>1606</v>
      </c>
      <c r="J372" s="345">
        <v>12</v>
      </c>
      <c r="K372" s="346">
        <v>240</v>
      </c>
      <c r="L372" s="345">
        <v>2880</v>
      </c>
      <c r="M372" s="347">
        <v>0.04</v>
      </c>
      <c r="N372" s="33">
        <v>2764.8</v>
      </c>
      <c r="O372" s="343" t="s">
        <v>782</v>
      </c>
      <c r="P372" s="341" t="s">
        <v>760</v>
      </c>
      <c r="Q372" s="343" t="str">
        <f t="shared" si="10"/>
        <v>Road</v>
      </c>
      <c r="R372" s="343" t="str">
        <f t="shared" si="11"/>
        <v>Sohail</v>
      </c>
    </row>
    <row r="373" spans="1:18" x14ac:dyDescent="0.3">
      <c r="A373" s="338">
        <v>1355</v>
      </c>
      <c r="B373" s="339">
        <v>42859</v>
      </c>
      <c r="C373" s="340" t="s">
        <v>586</v>
      </c>
      <c r="D373" s="341" t="s">
        <v>1605</v>
      </c>
      <c r="E373" s="342" t="s">
        <v>398</v>
      </c>
      <c r="F373" s="341" t="s">
        <v>765</v>
      </c>
      <c r="G373" s="343" t="s">
        <v>764</v>
      </c>
      <c r="H373" s="341" t="s">
        <v>763</v>
      </c>
      <c r="I373" s="344" t="s">
        <v>1604</v>
      </c>
      <c r="J373" s="345">
        <v>34</v>
      </c>
      <c r="K373" s="346">
        <v>1560</v>
      </c>
      <c r="L373" s="345">
        <v>53040</v>
      </c>
      <c r="M373" s="347">
        <v>0.09</v>
      </c>
      <c r="N373" s="33">
        <v>48266.400000000001</v>
      </c>
      <c r="O373" s="343" t="s">
        <v>782</v>
      </c>
      <c r="P373" s="341" t="s">
        <v>774</v>
      </c>
      <c r="Q373" s="343" t="str">
        <f t="shared" si="10"/>
        <v>Road</v>
      </c>
      <c r="R373" s="343" t="str">
        <f t="shared" si="11"/>
        <v>Sohail</v>
      </c>
    </row>
    <row r="374" spans="1:18" x14ac:dyDescent="0.3">
      <c r="A374" s="338">
        <v>1356</v>
      </c>
      <c r="B374" s="339">
        <v>42859</v>
      </c>
      <c r="C374" s="340" t="s">
        <v>586</v>
      </c>
      <c r="D374" s="341" t="s">
        <v>1530</v>
      </c>
      <c r="E374" s="342" t="s">
        <v>405</v>
      </c>
      <c r="F374" s="341" t="s">
        <v>790</v>
      </c>
      <c r="G374" s="343" t="s">
        <v>764</v>
      </c>
      <c r="H374" s="341" t="s">
        <v>793</v>
      </c>
      <c r="I374" s="344" t="s">
        <v>1603</v>
      </c>
      <c r="J374" s="345">
        <v>24</v>
      </c>
      <c r="K374" s="346">
        <v>300</v>
      </c>
      <c r="L374" s="345">
        <v>7200</v>
      </c>
      <c r="M374" s="347">
        <v>0.04</v>
      </c>
      <c r="N374" s="33">
        <v>6912</v>
      </c>
      <c r="O374" s="343" t="s">
        <v>788</v>
      </c>
      <c r="P374" s="341" t="s">
        <v>767</v>
      </c>
      <c r="Q374" s="343" t="str">
        <f t="shared" si="10"/>
        <v>Air</v>
      </c>
      <c r="R374" s="343" t="str">
        <f t="shared" si="11"/>
        <v>Sohail</v>
      </c>
    </row>
    <row r="375" spans="1:18" x14ac:dyDescent="0.3">
      <c r="A375" s="338">
        <v>1357</v>
      </c>
      <c r="B375" s="339">
        <v>42859</v>
      </c>
      <c r="C375" s="340" t="s">
        <v>586</v>
      </c>
      <c r="D375" s="341" t="s">
        <v>1363</v>
      </c>
      <c r="E375" s="342" t="s">
        <v>398</v>
      </c>
      <c r="F375" s="341" t="s">
        <v>812</v>
      </c>
      <c r="G375" s="343" t="s">
        <v>785</v>
      </c>
      <c r="H375" s="341" t="s">
        <v>784</v>
      </c>
      <c r="I375" s="344" t="s">
        <v>1602</v>
      </c>
      <c r="J375" s="345">
        <v>50</v>
      </c>
      <c r="K375" s="346">
        <v>2760</v>
      </c>
      <c r="L375" s="345">
        <v>138000</v>
      </c>
      <c r="M375" s="347">
        <v>0.05</v>
      </c>
      <c r="N375" s="33">
        <v>131100</v>
      </c>
      <c r="O375" s="343" t="s">
        <v>788</v>
      </c>
      <c r="P375" s="341" t="s">
        <v>798</v>
      </c>
      <c r="Q375" s="343" t="str">
        <f t="shared" si="10"/>
        <v>Air</v>
      </c>
      <c r="R375" s="343" t="str">
        <f t="shared" si="11"/>
        <v>Amit</v>
      </c>
    </row>
    <row r="376" spans="1:18" x14ac:dyDescent="0.3">
      <c r="A376" s="338">
        <v>1358</v>
      </c>
      <c r="B376" s="339">
        <v>42859</v>
      </c>
      <c r="C376" s="340" t="s">
        <v>586</v>
      </c>
      <c r="D376" s="341" t="s">
        <v>1601</v>
      </c>
      <c r="E376" s="342" t="s">
        <v>522</v>
      </c>
      <c r="F376" s="341" t="s">
        <v>778</v>
      </c>
      <c r="G376" s="343" t="s">
        <v>785</v>
      </c>
      <c r="H376" s="341" t="s">
        <v>824</v>
      </c>
      <c r="I376" s="344" t="s">
        <v>1600</v>
      </c>
      <c r="J376" s="345">
        <v>40</v>
      </c>
      <c r="K376" s="346">
        <v>1380</v>
      </c>
      <c r="L376" s="345">
        <v>55200</v>
      </c>
      <c r="M376" s="347">
        <v>0.02</v>
      </c>
      <c r="N376" s="33">
        <v>54096</v>
      </c>
      <c r="O376" s="343" t="s">
        <v>788</v>
      </c>
      <c r="P376" s="341" t="s">
        <v>767</v>
      </c>
      <c r="Q376" s="343" t="str">
        <f t="shared" si="10"/>
        <v>Air</v>
      </c>
      <c r="R376" s="343" t="str">
        <f t="shared" si="11"/>
        <v>Amit</v>
      </c>
    </row>
    <row r="377" spans="1:18" x14ac:dyDescent="0.3">
      <c r="A377" s="338">
        <v>1359</v>
      </c>
      <c r="B377" s="339">
        <v>42859</v>
      </c>
      <c r="C377" s="340" t="s">
        <v>586</v>
      </c>
      <c r="D377" s="341" t="s">
        <v>1599</v>
      </c>
      <c r="E377" s="342" t="s">
        <v>395</v>
      </c>
      <c r="F377" s="341" t="s">
        <v>765</v>
      </c>
      <c r="G377" s="343" t="s">
        <v>764</v>
      </c>
      <c r="H377" s="341" t="s">
        <v>763</v>
      </c>
      <c r="I377" s="344" t="s">
        <v>1598</v>
      </c>
      <c r="J377" s="345">
        <v>14</v>
      </c>
      <c r="K377" s="346">
        <v>180</v>
      </c>
      <c r="L377" s="345">
        <v>2520</v>
      </c>
      <c r="M377" s="347">
        <v>0.05</v>
      </c>
      <c r="N377" s="33">
        <v>2394</v>
      </c>
      <c r="O377" s="343" t="s">
        <v>775</v>
      </c>
      <c r="P377" s="341" t="s">
        <v>760</v>
      </c>
      <c r="Q377" s="343" t="str">
        <f t="shared" si="10"/>
        <v>Rail</v>
      </c>
      <c r="R377" s="343" t="str">
        <f t="shared" si="11"/>
        <v>Sohail</v>
      </c>
    </row>
    <row r="378" spans="1:18" x14ac:dyDescent="0.3">
      <c r="A378" s="338">
        <v>1360</v>
      </c>
      <c r="B378" s="339">
        <v>42860</v>
      </c>
      <c r="C378" s="340" t="s">
        <v>586</v>
      </c>
      <c r="D378" s="341" t="s">
        <v>1404</v>
      </c>
      <c r="E378" s="342" t="s">
        <v>522</v>
      </c>
      <c r="F378" s="341" t="s">
        <v>778</v>
      </c>
      <c r="G378" s="343" t="s">
        <v>785</v>
      </c>
      <c r="H378" s="341" t="s">
        <v>1125</v>
      </c>
      <c r="I378" s="344" t="s">
        <v>1597</v>
      </c>
      <c r="J378" s="345">
        <v>43</v>
      </c>
      <c r="K378" s="346">
        <v>27000</v>
      </c>
      <c r="L378" s="345">
        <v>1161000</v>
      </c>
      <c r="M378" s="347">
        <v>0.06</v>
      </c>
      <c r="N378" s="33">
        <v>1091340</v>
      </c>
      <c r="O378" s="343" t="s">
        <v>788</v>
      </c>
      <c r="P378" s="341" t="s">
        <v>760</v>
      </c>
      <c r="Q378" s="343" t="str">
        <f t="shared" si="10"/>
        <v>Air</v>
      </c>
      <c r="R378" s="343" t="str">
        <f t="shared" si="11"/>
        <v>Amit</v>
      </c>
    </row>
    <row r="379" spans="1:18" x14ac:dyDescent="0.3">
      <c r="A379" s="338">
        <v>1361</v>
      </c>
      <c r="B379" s="339">
        <v>42860</v>
      </c>
      <c r="C379" s="340" t="s">
        <v>586</v>
      </c>
      <c r="D379" s="341" t="s">
        <v>1404</v>
      </c>
      <c r="E379" s="342" t="s">
        <v>522</v>
      </c>
      <c r="F379" s="341" t="s">
        <v>778</v>
      </c>
      <c r="G379" s="343" t="s">
        <v>764</v>
      </c>
      <c r="H379" s="341" t="s">
        <v>763</v>
      </c>
      <c r="I379" s="344" t="s">
        <v>844</v>
      </c>
      <c r="J379" s="345">
        <v>14</v>
      </c>
      <c r="K379" s="346">
        <v>1320</v>
      </c>
      <c r="L379" s="345">
        <v>18480</v>
      </c>
      <c r="M379" s="347">
        <v>0.03</v>
      </c>
      <c r="N379" s="33">
        <v>17925.599999999999</v>
      </c>
      <c r="O379" s="343" t="s">
        <v>788</v>
      </c>
      <c r="P379" s="341" t="s">
        <v>787</v>
      </c>
      <c r="Q379" s="343" t="str">
        <f t="shared" si="10"/>
        <v>Air</v>
      </c>
      <c r="R379" s="343" t="str">
        <f t="shared" si="11"/>
        <v>Amit</v>
      </c>
    </row>
    <row r="380" spans="1:18" x14ac:dyDescent="0.3">
      <c r="A380" s="338">
        <v>1362</v>
      </c>
      <c r="B380" s="339">
        <v>42860</v>
      </c>
      <c r="C380" s="340" t="s">
        <v>586</v>
      </c>
      <c r="D380" s="341" t="s">
        <v>1596</v>
      </c>
      <c r="E380" s="342" t="s">
        <v>522</v>
      </c>
      <c r="F380" s="341" t="s">
        <v>765</v>
      </c>
      <c r="G380" s="343" t="s">
        <v>770</v>
      </c>
      <c r="H380" s="341" t="s">
        <v>781</v>
      </c>
      <c r="I380" s="344" t="s">
        <v>942</v>
      </c>
      <c r="J380" s="345">
        <v>17</v>
      </c>
      <c r="K380" s="346">
        <v>660</v>
      </c>
      <c r="L380" s="345">
        <v>11220</v>
      </c>
      <c r="M380" s="347">
        <v>0.01</v>
      </c>
      <c r="N380" s="33">
        <v>11107.8</v>
      </c>
      <c r="O380" s="343" t="s">
        <v>761</v>
      </c>
      <c r="P380" s="341" t="s">
        <v>841</v>
      </c>
      <c r="Q380" s="343" t="str">
        <f t="shared" si="10"/>
        <v>Not Specified</v>
      </c>
      <c r="R380" s="343" t="str">
        <f t="shared" si="11"/>
        <v>Sohail</v>
      </c>
    </row>
    <row r="381" spans="1:18" x14ac:dyDescent="0.3">
      <c r="A381" s="338">
        <v>1363</v>
      </c>
      <c r="B381" s="339">
        <v>42860</v>
      </c>
      <c r="C381" s="340" t="s">
        <v>586</v>
      </c>
      <c r="D381" s="341" t="s">
        <v>1596</v>
      </c>
      <c r="E381" s="342" t="s">
        <v>522</v>
      </c>
      <c r="F381" s="341" t="s">
        <v>765</v>
      </c>
      <c r="G381" s="343" t="s">
        <v>764</v>
      </c>
      <c r="H381" s="341" t="s">
        <v>763</v>
      </c>
      <c r="I381" s="344" t="s">
        <v>1595</v>
      </c>
      <c r="J381" s="345">
        <v>5</v>
      </c>
      <c r="K381" s="346">
        <v>1740</v>
      </c>
      <c r="L381" s="345">
        <v>8700</v>
      </c>
      <c r="M381" s="347">
        <v>0.06</v>
      </c>
      <c r="N381" s="33">
        <v>8178</v>
      </c>
      <c r="O381" s="343" t="s">
        <v>761</v>
      </c>
      <c r="P381" s="341" t="s">
        <v>760</v>
      </c>
      <c r="Q381" s="343" t="str">
        <f t="shared" si="10"/>
        <v>Not Specified</v>
      </c>
      <c r="R381" s="343" t="str">
        <f t="shared" si="11"/>
        <v>Sohail</v>
      </c>
    </row>
    <row r="382" spans="1:18" x14ac:dyDescent="0.3">
      <c r="A382" s="338">
        <v>1364</v>
      </c>
      <c r="B382" s="339">
        <v>42860</v>
      </c>
      <c r="C382" s="340" t="s">
        <v>586</v>
      </c>
      <c r="D382" s="341" t="s">
        <v>1465</v>
      </c>
      <c r="E382" s="342" t="s">
        <v>522</v>
      </c>
      <c r="F382" s="341" t="s">
        <v>765</v>
      </c>
      <c r="G382" s="343" t="s">
        <v>785</v>
      </c>
      <c r="H382" s="341" t="s">
        <v>824</v>
      </c>
      <c r="I382" s="344" t="s">
        <v>985</v>
      </c>
      <c r="J382" s="345">
        <v>44</v>
      </c>
      <c r="K382" s="346">
        <v>540</v>
      </c>
      <c r="L382" s="345">
        <v>23760</v>
      </c>
      <c r="M382" s="347">
        <v>0.05</v>
      </c>
      <c r="N382" s="33">
        <v>22572</v>
      </c>
      <c r="O382" s="343" t="s">
        <v>782</v>
      </c>
      <c r="P382" s="341" t="s">
        <v>760</v>
      </c>
      <c r="Q382" s="343" t="str">
        <f t="shared" si="10"/>
        <v>Road</v>
      </c>
      <c r="R382" s="343" t="str">
        <f t="shared" si="11"/>
        <v>Sohail</v>
      </c>
    </row>
    <row r="383" spans="1:18" x14ac:dyDescent="0.3">
      <c r="A383" s="338">
        <v>1365</v>
      </c>
      <c r="B383" s="339">
        <v>42861</v>
      </c>
      <c r="C383" s="340" t="s">
        <v>586</v>
      </c>
      <c r="D383" s="341" t="s">
        <v>1594</v>
      </c>
      <c r="E383" s="342" t="s">
        <v>405</v>
      </c>
      <c r="F383" s="341" t="s">
        <v>778</v>
      </c>
      <c r="G383" s="343" t="s">
        <v>785</v>
      </c>
      <c r="H383" s="341" t="s">
        <v>824</v>
      </c>
      <c r="I383" s="344" t="s">
        <v>1337</v>
      </c>
      <c r="J383" s="345">
        <v>42</v>
      </c>
      <c r="K383" s="346">
        <v>2400</v>
      </c>
      <c r="L383" s="345">
        <v>100800</v>
      </c>
      <c r="M383" s="347">
        <v>7.0000000000000007E-2</v>
      </c>
      <c r="N383" s="33">
        <v>93744</v>
      </c>
      <c r="O383" s="343" t="s">
        <v>782</v>
      </c>
      <c r="P383" s="341" t="s">
        <v>760</v>
      </c>
      <c r="Q383" s="343" t="str">
        <f t="shared" si="10"/>
        <v>Road</v>
      </c>
      <c r="R383" s="343" t="str">
        <f t="shared" si="11"/>
        <v>Amit</v>
      </c>
    </row>
    <row r="384" spans="1:18" x14ac:dyDescent="0.3">
      <c r="A384" s="338">
        <v>1366</v>
      </c>
      <c r="B384" s="339">
        <v>42861</v>
      </c>
      <c r="C384" s="340" t="s">
        <v>586</v>
      </c>
      <c r="D384" s="341" t="s">
        <v>1593</v>
      </c>
      <c r="E384" s="342" t="s">
        <v>522</v>
      </c>
      <c r="F384" s="341" t="s">
        <v>765</v>
      </c>
      <c r="G384" s="343" t="s">
        <v>785</v>
      </c>
      <c r="H384" s="341" t="s">
        <v>784</v>
      </c>
      <c r="I384" s="344" t="s">
        <v>1132</v>
      </c>
      <c r="J384" s="345">
        <v>2</v>
      </c>
      <c r="K384" s="346">
        <v>3360</v>
      </c>
      <c r="L384" s="345">
        <v>6720</v>
      </c>
      <c r="M384" s="347">
        <v>0.1</v>
      </c>
      <c r="N384" s="33">
        <v>6048</v>
      </c>
      <c r="O384" s="343" t="s">
        <v>788</v>
      </c>
      <c r="P384" s="341" t="s">
        <v>787</v>
      </c>
      <c r="Q384" s="343" t="str">
        <f t="shared" si="10"/>
        <v>Air</v>
      </c>
      <c r="R384" s="343" t="str">
        <f t="shared" si="11"/>
        <v>Sohail</v>
      </c>
    </row>
    <row r="385" spans="1:18" x14ac:dyDescent="0.3">
      <c r="A385" s="338">
        <v>1367</v>
      </c>
      <c r="B385" s="339">
        <v>42861</v>
      </c>
      <c r="C385" s="340" t="s">
        <v>586</v>
      </c>
      <c r="D385" s="341" t="s">
        <v>1274</v>
      </c>
      <c r="E385" s="342" t="s">
        <v>522</v>
      </c>
      <c r="F385" s="341" t="s">
        <v>778</v>
      </c>
      <c r="G385" s="343" t="s">
        <v>785</v>
      </c>
      <c r="H385" s="341" t="s">
        <v>824</v>
      </c>
      <c r="I385" s="344" t="s">
        <v>1587</v>
      </c>
      <c r="J385" s="345">
        <v>24</v>
      </c>
      <c r="K385" s="346">
        <v>420</v>
      </c>
      <c r="L385" s="345">
        <v>10080</v>
      </c>
      <c r="M385" s="347">
        <v>0</v>
      </c>
      <c r="N385" s="33">
        <v>10080</v>
      </c>
      <c r="O385" s="343" t="s">
        <v>834</v>
      </c>
      <c r="P385" s="341" t="s">
        <v>760</v>
      </c>
      <c r="Q385" s="343" t="str">
        <f t="shared" si="10"/>
        <v>Air</v>
      </c>
      <c r="R385" s="343" t="str">
        <f t="shared" si="11"/>
        <v>Amit</v>
      </c>
    </row>
    <row r="386" spans="1:18" x14ac:dyDescent="0.3">
      <c r="A386" s="338">
        <v>1368</v>
      </c>
      <c r="B386" s="339">
        <v>42861</v>
      </c>
      <c r="C386" s="340" t="s">
        <v>586</v>
      </c>
      <c r="D386" s="341" t="s">
        <v>1274</v>
      </c>
      <c r="E386" s="342" t="s">
        <v>522</v>
      </c>
      <c r="F386" s="341" t="s">
        <v>778</v>
      </c>
      <c r="G386" s="343" t="s">
        <v>770</v>
      </c>
      <c r="H386" s="341" t="s">
        <v>777</v>
      </c>
      <c r="I386" s="344" t="s">
        <v>1592</v>
      </c>
      <c r="J386" s="345">
        <v>21</v>
      </c>
      <c r="K386" s="346">
        <v>6720</v>
      </c>
      <c r="L386" s="345">
        <v>141120</v>
      </c>
      <c r="M386" s="347">
        <v>7.0000000000000007E-2</v>
      </c>
      <c r="N386" s="33">
        <v>131241.60000000001</v>
      </c>
      <c r="O386" s="343" t="s">
        <v>834</v>
      </c>
      <c r="P386" s="341" t="s">
        <v>767</v>
      </c>
      <c r="Q386" s="343" t="str">
        <f t="shared" si="10"/>
        <v>Air</v>
      </c>
      <c r="R386" s="343" t="str">
        <f t="shared" si="11"/>
        <v>Amit</v>
      </c>
    </row>
    <row r="387" spans="1:18" x14ac:dyDescent="0.3">
      <c r="A387" s="338">
        <v>1369</v>
      </c>
      <c r="B387" s="339">
        <v>42862</v>
      </c>
      <c r="C387" s="340" t="s">
        <v>586</v>
      </c>
      <c r="D387" s="341" t="s">
        <v>1211</v>
      </c>
      <c r="E387" s="342" t="s">
        <v>398</v>
      </c>
      <c r="F387" s="341" t="s">
        <v>778</v>
      </c>
      <c r="G387" s="343" t="s">
        <v>764</v>
      </c>
      <c r="H387" s="341" t="s">
        <v>763</v>
      </c>
      <c r="I387" s="344" t="s">
        <v>1517</v>
      </c>
      <c r="J387" s="345">
        <v>11</v>
      </c>
      <c r="K387" s="346">
        <v>360</v>
      </c>
      <c r="L387" s="345">
        <v>3960</v>
      </c>
      <c r="M387" s="347">
        <v>0.09</v>
      </c>
      <c r="N387" s="33">
        <v>3603.6</v>
      </c>
      <c r="O387" s="343" t="s">
        <v>782</v>
      </c>
      <c r="P387" s="341" t="s">
        <v>767</v>
      </c>
      <c r="Q387" s="343" t="str">
        <f t="shared" si="10"/>
        <v>Road</v>
      </c>
      <c r="R387" s="343" t="str">
        <f t="shared" si="11"/>
        <v>Amit</v>
      </c>
    </row>
    <row r="388" spans="1:18" x14ac:dyDescent="0.3">
      <c r="A388" s="338">
        <v>1370</v>
      </c>
      <c r="B388" s="339">
        <v>42862</v>
      </c>
      <c r="C388" s="340" t="s">
        <v>586</v>
      </c>
      <c r="D388" s="341" t="s">
        <v>1211</v>
      </c>
      <c r="E388" s="342" t="s">
        <v>398</v>
      </c>
      <c r="F388" s="341" t="s">
        <v>778</v>
      </c>
      <c r="G388" s="343" t="s">
        <v>764</v>
      </c>
      <c r="H388" s="341" t="s">
        <v>818</v>
      </c>
      <c r="I388" s="344" t="s">
        <v>1023</v>
      </c>
      <c r="J388" s="345">
        <v>10</v>
      </c>
      <c r="K388" s="346">
        <v>4260</v>
      </c>
      <c r="L388" s="345">
        <v>42600</v>
      </c>
      <c r="M388" s="347">
        <v>7.0000000000000007E-2</v>
      </c>
      <c r="N388" s="33">
        <v>39618</v>
      </c>
      <c r="O388" s="343" t="s">
        <v>782</v>
      </c>
      <c r="P388" s="341" t="s">
        <v>767</v>
      </c>
      <c r="Q388" s="343" t="str">
        <f t="shared" si="10"/>
        <v>Road</v>
      </c>
      <c r="R388" s="343" t="str">
        <f t="shared" si="11"/>
        <v>Amit</v>
      </c>
    </row>
    <row r="389" spans="1:18" x14ac:dyDescent="0.3">
      <c r="A389" s="338">
        <v>1371</v>
      </c>
      <c r="B389" s="339">
        <v>42862</v>
      </c>
      <c r="C389" s="340" t="s">
        <v>586</v>
      </c>
      <c r="D389" s="341" t="s">
        <v>1590</v>
      </c>
      <c r="E389" s="342" t="s">
        <v>522</v>
      </c>
      <c r="F389" s="341" t="s">
        <v>778</v>
      </c>
      <c r="G389" s="343" t="s">
        <v>770</v>
      </c>
      <c r="H389" s="341" t="s">
        <v>781</v>
      </c>
      <c r="I389" s="344" t="s">
        <v>1591</v>
      </c>
      <c r="J389" s="345">
        <v>41</v>
      </c>
      <c r="K389" s="346">
        <v>1260</v>
      </c>
      <c r="L389" s="345">
        <v>51660</v>
      </c>
      <c r="M389" s="347">
        <v>0.01</v>
      </c>
      <c r="N389" s="33">
        <v>51143.4</v>
      </c>
      <c r="O389" s="343" t="s">
        <v>775</v>
      </c>
      <c r="P389" s="341" t="s">
        <v>760</v>
      </c>
      <c r="Q389" s="343" t="str">
        <f t="shared" si="10"/>
        <v>Rail</v>
      </c>
      <c r="R389" s="343" t="str">
        <f t="shared" si="11"/>
        <v>Amit</v>
      </c>
    </row>
    <row r="390" spans="1:18" x14ac:dyDescent="0.3">
      <c r="A390" s="338">
        <v>1372</v>
      </c>
      <c r="B390" s="339">
        <v>42862</v>
      </c>
      <c r="C390" s="340" t="s">
        <v>586</v>
      </c>
      <c r="D390" s="341" t="s">
        <v>1590</v>
      </c>
      <c r="E390" s="342" t="s">
        <v>522</v>
      </c>
      <c r="F390" s="341" t="s">
        <v>778</v>
      </c>
      <c r="G390" s="343" t="s">
        <v>764</v>
      </c>
      <c r="H390" s="341" t="s">
        <v>772</v>
      </c>
      <c r="I390" s="344" t="s">
        <v>986</v>
      </c>
      <c r="J390" s="345">
        <v>2</v>
      </c>
      <c r="K390" s="346">
        <v>1680</v>
      </c>
      <c r="L390" s="345">
        <v>3360</v>
      </c>
      <c r="M390" s="347">
        <v>0</v>
      </c>
      <c r="N390" s="33">
        <v>3360</v>
      </c>
      <c r="O390" s="343" t="s">
        <v>775</v>
      </c>
      <c r="P390" s="341" t="s">
        <v>760</v>
      </c>
      <c r="Q390" s="343" t="str">
        <f t="shared" si="10"/>
        <v>Rail</v>
      </c>
      <c r="R390" s="343" t="str">
        <f t="shared" si="11"/>
        <v>Amit</v>
      </c>
    </row>
    <row r="391" spans="1:18" x14ac:dyDescent="0.3">
      <c r="A391" s="338">
        <v>1373</v>
      </c>
      <c r="B391" s="339">
        <v>42862</v>
      </c>
      <c r="C391" s="340" t="s">
        <v>586</v>
      </c>
      <c r="D391" s="341" t="s">
        <v>1590</v>
      </c>
      <c r="E391" s="342" t="s">
        <v>395</v>
      </c>
      <c r="F391" s="341" t="s">
        <v>778</v>
      </c>
      <c r="G391" s="343" t="s">
        <v>785</v>
      </c>
      <c r="H391" s="341" t="s">
        <v>784</v>
      </c>
      <c r="I391" s="344" t="s">
        <v>1589</v>
      </c>
      <c r="J391" s="345">
        <v>11</v>
      </c>
      <c r="K391" s="346">
        <v>6660</v>
      </c>
      <c r="L391" s="345">
        <v>73260</v>
      </c>
      <c r="M391" s="347">
        <v>0.05</v>
      </c>
      <c r="N391" s="33">
        <v>69597</v>
      </c>
      <c r="O391" s="343" t="s">
        <v>775</v>
      </c>
      <c r="P391" s="341" t="s">
        <v>760</v>
      </c>
      <c r="Q391" s="343" t="str">
        <f t="shared" si="10"/>
        <v>Rail</v>
      </c>
      <c r="R391" s="343" t="str">
        <f t="shared" si="11"/>
        <v>Amit</v>
      </c>
    </row>
    <row r="392" spans="1:18" x14ac:dyDescent="0.3">
      <c r="A392" s="338">
        <v>1374</v>
      </c>
      <c r="B392" s="339">
        <v>42862</v>
      </c>
      <c r="C392" s="340" t="s">
        <v>586</v>
      </c>
      <c r="D392" s="341" t="s">
        <v>971</v>
      </c>
      <c r="E392" s="342" t="s">
        <v>395</v>
      </c>
      <c r="F392" s="341" t="s">
        <v>765</v>
      </c>
      <c r="G392" s="343" t="s">
        <v>764</v>
      </c>
      <c r="H392" s="341" t="s">
        <v>793</v>
      </c>
      <c r="I392" s="344" t="s">
        <v>1588</v>
      </c>
      <c r="J392" s="345">
        <v>25</v>
      </c>
      <c r="K392" s="346">
        <v>420</v>
      </c>
      <c r="L392" s="345">
        <v>10500</v>
      </c>
      <c r="M392" s="347">
        <v>0.05</v>
      </c>
      <c r="N392" s="33">
        <v>9975</v>
      </c>
      <c r="O392" s="343" t="s">
        <v>782</v>
      </c>
      <c r="P392" s="341" t="s">
        <v>774</v>
      </c>
      <c r="Q392" s="343" t="str">
        <f t="shared" si="10"/>
        <v>Road</v>
      </c>
      <c r="R392" s="343" t="str">
        <f t="shared" si="11"/>
        <v>Sohail</v>
      </c>
    </row>
    <row r="393" spans="1:18" x14ac:dyDescent="0.3">
      <c r="A393" s="338">
        <v>1375</v>
      </c>
      <c r="B393" s="339">
        <v>42863</v>
      </c>
      <c r="C393" s="340" t="s">
        <v>586</v>
      </c>
      <c r="D393" s="341" t="s">
        <v>1586</v>
      </c>
      <c r="E393" s="342" t="s">
        <v>398</v>
      </c>
      <c r="F393" s="341" t="s">
        <v>790</v>
      </c>
      <c r="G393" s="343" t="s">
        <v>785</v>
      </c>
      <c r="H393" s="341" t="s">
        <v>824</v>
      </c>
      <c r="I393" s="344" t="s">
        <v>1587</v>
      </c>
      <c r="J393" s="345">
        <v>17</v>
      </c>
      <c r="K393" s="346">
        <v>420</v>
      </c>
      <c r="L393" s="345">
        <v>7140</v>
      </c>
      <c r="M393" s="347">
        <v>0.1</v>
      </c>
      <c r="N393" s="33">
        <v>6426</v>
      </c>
      <c r="O393" s="343" t="s">
        <v>782</v>
      </c>
      <c r="P393" s="341" t="s">
        <v>760</v>
      </c>
      <c r="Q393" s="343" t="str">
        <f t="shared" si="10"/>
        <v>Road</v>
      </c>
      <c r="R393" s="343" t="str">
        <f t="shared" si="11"/>
        <v>Sohail</v>
      </c>
    </row>
    <row r="394" spans="1:18" x14ac:dyDescent="0.3">
      <c r="A394" s="338">
        <v>1376</v>
      </c>
      <c r="B394" s="339">
        <v>42863</v>
      </c>
      <c r="C394" s="340" t="s">
        <v>586</v>
      </c>
      <c r="D394" s="341" t="s">
        <v>1586</v>
      </c>
      <c r="E394" s="342" t="s">
        <v>398</v>
      </c>
      <c r="F394" s="341" t="s">
        <v>790</v>
      </c>
      <c r="G394" s="343" t="s">
        <v>764</v>
      </c>
      <c r="H394" s="341" t="s">
        <v>811</v>
      </c>
      <c r="I394" s="344" t="s">
        <v>1098</v>
      </c>
      <c r="J394" s="345">
        <v>19</v>
      </c>
      <c r="K394" s="346">
        <v>540</v>
      </c>
      <c r="L394" s="345">
        <v>10260</v>
      </c>
      <c r="M394" s="347">
        <v>0</v>
      </c>
      <c r="N394" s="33">
        <v>10260</v>
      </c>
      <c r="O394" s="343" t="s">
        <v>782</v>
      </c>
      <c r="P394" s="341" t="s">
        <v>774</v>
      </c>
      <c r="Q394" s="343" t="str">
        <f t="shared" si="10"/>
        <v>Road</v>
      </c>
      <c r="R394" s="343" t="str">
        <f t="shared" si="11"/>
        <v>Sohail</v>
      </c>
    </row>
    <row r="395" spans="1:18" x14ac:dyDescent="0.3">
      <c r="A395" s="338">
        <v>1377</v>
      </c>
      <c r="B395" s="339">
        <v>42863</v>
      </c>
      <c r="C395" s="340" t="s">
        <v>586</v>
      </c>
      <c r="D395" s="341" t="s">
        <v>1585</v>
      </c>
      <c r="E395" s="342" t="s">
        <v>405</v>
      </c>
      <c r="F395" s="341" t="s">
        <v>778</v>
      </c>
      <c r="G395" s="343" t="s">
        <v>764</v>
      </c>
      <c r="H395" s="341" t="s">
        <v>772</v>
      </c>
      <c r="I395" s="344" t="s">
        <v>1430</v>
      </c>
      <c r="J395" s="345">
        <v>12</v>
      </c>
      <c r="K395" s="346">
        <v>840</v>
      </c>
      <c r="L395" s="345">
        <v>10080</v>
      </c>
      <c r="M395" s="347">
        <v>0.03</v>
      </c>
      <c r="N395" s="33">
        <v>9777.6</v>
      </c>
      <c r="O395" s="343" t="s">
        <v>775</v>
      </c>
      <c r="P395" s="341" t="s">
        <v>760</v>
      </c>
      <c r="Q395" s="343" t="str">
        <f t="shared" si="10"/>
        <v>Rail</v>
      </c>
      <c r="R395" s="343" t="str">
        <f t="shared" si="11"/>
        <v>Amit</v>
      </c>
    </row>
    <row r="396" spans="1:18" x14ac:dyDescent="0.3">
      <c r="A396" s="338">
        <v>1378</v>
      </c>
      <c r="B396" s="339">
        <v>42863</v>
      </c>
      <c r="C396" s="340" t="s">
        <v>586</v>
      </c>
      <c r="D396" s="341" t="s">
        <v>950</v>
      </c>
      <c r="E396" s="342" t="s">
        <v>395</v>
      </c>
      <c r="F396" s="341" t="s">
        <v>790</v>
      </c>
      <c r="G396" s="343" t="s">
        <v>770</v>
      </c>
      <c r="H396" s="341" t="s">
        <v>826</v>
      </c>
      <c r="I396" s="344" t="s">
        <v>1359</v>
      </c>
      <c r="J396" s="345">
        <v>31</v>
      </c>
      <c r="K396" s="346">
        <v>9060</v>
      </c>
      <c r="L396" s="345">
        <v>280860</v>
      </c>
      <c r="M396" s="347">
        <v>0.03</v>
      </c>
      <c r="N396" s="33">
        <v>272434.2</v>
      </c>
      <c r="O396" s="343" t="s">
        <v>761</v>
      </c>
      <c r="P396" s="341" t="s">
        <v>787</v>
      </c>
      <c r="Q396" s="343" t="str">
        <f t="shared" si="10"/>
        <v>Not Specified</v>
      </c>
      <c r="R396" s="343" t="str">
        <f t="shared" si="11"/>
        <v>Sohail</v>
      </c>
    </row>
    <row r="397" spans="1:18" x14ac:dyDescent="0.3">
      <c r="A397" s="338">
        <v>1379</v>
      </c>
      <c r="B397" s="339">
        <v>42864</v>
      </c>
      <c r="C397" s="340" t="s">
        <v>586</v>
      </c>
      <c r="D397" s="341" t="s">
        <v>794</v>
      </c>
      <c r="E397" s="342" t="s">
        <v>395</v>
      </c>
      <c r="F397" s="341" t="s">
        <v>790</v>
      </c>
      <c r="G397" s="343" t="s">
        <v>770</v>
      </c>
      <c r="H397" s="341" t="s">
        <v>781</v>
      </c>
      <c r="I397" s="344" t="s">
        <v>1584</v>
      </c>
      <c r="J397" s="345">
        <v>35</v>
      </c>
      <c r="K397" s="346">
        <v>2640</v>
      </c>
      <c r="L397" s="345">
        <v>92400</v>
      </c>
      <c r="M397" s="347">
        <v>0.06</v>
      </c>
      <c r="N397" s="33">
        <v>86856</v>
      </c>
      <c r="O397" s="343" t="s">
        <v>788</v>
      </c>
      <c r="P397" s="341" t="s">
        <v>760</v>
      </c>
      <c r="Q397" s="343" t="str">
        <f t="shared" si="10"/>
        <v>Air</v>
      </c>
      <c r="R397" s="343" t="str">
        <f t="shared" si="11"/>
        <v>Sohail</v>
      </c>
    </row>
    <row r="398" spans="1:18" x14ac:dyDescent="0.3">
      <c r="A398" s="338">
        <v>1380</v>
      </c>
      <c r="B398" s="339">
        <v>42864</v>
      </c>
      <c r="C398" s="340" t="s">
        <v>586</v>
      </c>
      <c r="D398" s="341" t="s">
        <v>794</v>
      </c>
      <c r="E398" s="342" t="s">
        <v>395</v>
      </c>
      <c r="F398" s="341" t="s">
        <v>790</v>
      </c>
      <c r="G398" s="343" t="s">
        <v>785</v>
      </c>
      <c r="H398" s="341" t="s">
        <v>784</v>
      </c>
      <c r="I398" s="344" t="s">
        <v>1583</v>
      </c>
      <c r="J398" s="345">
        <v>8</v>
      </c>
      <c r="K398" s="346">
        <v>7560</v>
      </c>
      <c r="L398" s="345">
        <v>60480</v>
      </c>
      <c r="M398" s="347">
        <v>0.04</v>
      </c>
      <c r="N398" s="33">
        <v>58060.800000000003</v>
      </c>
      <c r="O398" s="343" t="s">
        <v>788</v>
      </c>
      <c r="P398" s="341" t="s">
        <v>760</v>
      </c>
      <c r="Q398" s="343" t="str">
        <f t="shared" si="10"/>
        <v>Air</v>
      </c>
      <c r="R398" s="343" t="str">
        <f t="shared" si="11"/>
        <v>Sohail</v>
      </c>
    </row>
    <row r="399" spans="1:18" x14ac:dyDescent="0.3">
      <c r="A399" s="338">
        <v>1381</v>
      </c>
      <c r="B399" s="339">
        <v>42864</v>
      </c>
      <c r="C399" s="340" t="s">
        <v>586</v>
      </c>
      <c r="D399" s="341" t="s">
        <v>1582</v>
      </c>
      <c r="E399" s="342" t="s">
        <v>405</v>
      </c>
      <c r="F399" s="341" t="s">
        <v>765</v>
      </c>
      <c r="G399" s="343" t="s">
        <v>764</v>
      </c>
      <c r="H399" s="341" t="s">
        <v>763</v>
      </c>
      <c r="I399" s="344" t="s">
        <v>1581</v>
      </c>
      <c r="J399" s="345">
        <v>23</v>
      </c>
      <c r="K399" s="346">
        <v>120</v>
      </c>
      <c r="L399" s="345">
        <v>2760</v>
      </c>
      <c r="M399" s="347">
        <v>0.09</v>
      </c>
      <c r="N399" s="33">
        <v>2511.6</v>
      </c>
      <c r="O399" s="343" t="s">
        <v>782</v>
      </c>
      <c r="P399" s="341" t="s">
        <v>760</v>
      </c>
      <c r="Q399" s="343" t="str">
        <f t="shared" si="10"/>
        <v>Road</v>
      </c>
      <c r="R399" s="343" t="str">
        <f t="shared" si="11"/>
        <v>Sohail</v>
      </c>
    </row>
    <row r="400" spans="1:18" x14ac:dyDescent="0.3">
      <c r="A400" s="338">
        <v>1382</v>
      </c>
      <c r="B400" s="339">
        <v>42864</v>
      </c>
      <c r="C400" s="340" t="s">
        <v>586</v>
      </c>
      <c r="D400" s="341" t="s">
        <v>1360</v>
      </c>
      <c r="E400" s="342" t="s">
        <v>522</v>
      </c>
      <c r="F400" s="341" t="s">
        <v>790</v>
      </c>
      <c r="G400" s="343" t="s">
        <v>764</v>
      </c>
      <c r="H400" s="341" t="s">
        <v>793</v>
      </c>
      <c r="I400" s="344" t="s">
        <v>1139</v>
      </c>
      <c r="J400" s="345">
        <v>41</v>
      </c>
      <c r="K400" s="346">
        <v>420</v>
      </c>
      <c r="L400" s="345">
        <v>17220</v>
      </c>
      <c r="M400" s="347">
        <v>0.1</v>
      </c>
      <c r="N400" s="33">
        <v>15498</v>
      </c>
      <c r="O400" s="343" t="s">
        <v>782</v>
      </c>
      <c r="P400" s="341" t="s">
        <v>760</v>
      </c>
      <c r="Q400" s="343" t="str">
        <f t="shared" si="10"/>
        <v>Road</v>
      </c>
      <c r="R400" s="343" t="str">
        <f t="shared" si="11"/>
        <v>Sohail</v>
      </c>
    </row>
    <row r="401" spans="1:18" x14ac:dyDescent="0.3">
      <c r="A401" s="338">
        <v>1383</v>
      </c>
      <c r="B401" s="339">
        <v>42864</v>
      </c>
      <c r="C401" s="340" t="s">
        <v>586</v>
      </c>
      <c r="D401" s="341" t="s">
        <v>1360</v>
      </c>
      <c r="E401" s="342" t="s">
        <v>522</v>
      </c>
      <c r="F401" s="341" t="s">
        <v>790</v>
      </c>
      <c r="G401" s="343" t="s">
        <v>764</v>
      </c>
      <c r="H401" s="341" t="s">
        <v>772</v>
      </c>
      <c r="I401" s="344" t="s">
        <v>1580</v>
      </c>
      <c r="J401" s="345">
        <v>27</v>
      </c>
      <c r="K401" s="346">
        <v>1080</v>
      </c>
      <c r="L401" s="345">
        <v>29160</v>
      </c>
      <c r="M401" s="347">
        <v>7.0000000000000007E-2</v>
      </c>
      <c r="N401" s="33">
        <v>27118.799999999999</v>
      </c>
      <c r="O401" s="343" t="s">
        <v>782</v>
      </c>
      <c r="P401" s="341" t="s">
        <v>767</v>
      </c>
      <c r="Q401" s="343" t="str">
        <f t="shared" si="10"/>
        <v>Road</v>
      </c>
      <c r="R401" s="343" t="str">
        <f t="shared" si="11"/>
        <v>Sohail</v>
      </c>
    </row>
    <row r="402" spans="1:18" x14ac:dyDescent="0.3">
      <c r="A402" s="338">
        <v>1384</v>
      </c>
      <c r="B402" s="339">
        <v>42865</v>
      </c>
      <c r="C402" s="340" t="s">
        <v>586</v>
      </c>
      <c r="D402" s="341" t="s">
        <v>1579</v>
      </c>
      <c r="E402" s="342" t="s">
        <v>405</v>
      </c>
      <c r="F402" s="341" t="s">
        <v>778</v>
      </c>
      <c r="G402" s="343" t="s">
        <v>764</v>
      </c>
      <c r="H402" s="341" t="s">
        <v>921</v>
      </c>
      <c r="I402" s="344" t="s">
        <v>1578</v>
      </c>
      <c r="J402" s="345">
        <v>47</v>
      </c>
      <c r="K402" s="346">
        <v>300</v>
      </c>
      <c r="L402" s="345">
        <v>14100</v>
      </c>
      <c r="M402" s="347">
        <v>7.0000000000000007E-2</v>
      </c>
      <c r="N402" s="33">
        <v>13113</v>
      </c>
      <c r="O402" s="343" t="s">
        <v>761</v>
      </c>
      <c r="P402" s="341" t="s">
        <v>760</v>
      </c>
      <c r="Q402" s="343" t="str">
        <f t="shared" si="10"/>
        <v>Not Specified</v>
      </c>
      <c r="R402" s="343" t="str">
        <f t="shared" si="11"/>
        <v>Amit</v>
      </c>
    </row>
    <row r="403" spans="1:18" x14ac:dyDescent="0.3">
      <c r="A403" s="338">
        <v>1385</v>
      </c>
      <c r="B403" s="339">
        <v>42865</v>
      </c>
      <c r="C403" s="340" t="s">
        <v>586</v>
      </c>
      <c r="D403" s="341" t="s">
        <v>1063</v>
      </c>
      <c r="E403" s="342" t="s">
        <v>398</v>
      </c>
      <c r="F403" s="341" t="s">
        <v>765</v>
      </c>
      <c r="G403" s="343" t="s">
        <v>764</v>
      </c>
      <c r="H403" s="341" t="s">
        <v>793</v>
      </c>
      <c r="I403" s="344" t="s">
        <v>1577</v>
      </c>
      <c r="J403" s="345">
        <v>46</v>
      </c>
      <c r="K403" s="346">
        <v>3360</v>
      </c>
      <c r="L403" s="345">
        <v>154560</v>
      </c>
      <c r="M403" s="347">
        <v>0.08</v>
      </c>
      <c r="N403" s="33">
        <v>142195.20000000001</v>
      </c>
      <c r="O403" s="343" t="s">
        <v>834</v>
      </c>
      <c r="P403" s="341" t="s">
        <v>827</v>
      </c>
      <c r="Q403" s="343" t="str">
        <f t="shared" si="10"/>
        <v>Air</v>
      </c>
      <c r="R403" s="343" t="str">
        <f t="shared" si="11"/>
        <v>Sohail</v>
      </c>
    </row>
    <row r="404" spans="1:18" x14ac:dyDescent="0.3">
      <c r="A404" s="338">
        <v>1386</v>
      </c>
      <c r="B404" s="339">
        <v>42865</v>
      </c>
      <c r="C404" s="340" t="s">
        <v>586</v>
      </c>
      <c r="D404" s="341" t="s">
        <v>1063</v>
      </c>
      <c r="E404" s="342" t="s">
        <v>398</v>
      </c>
      <c r="F404" s="341" t="s">
        <v>765</v>
      </c>
      <c r="G404" s="343" t="s">
        <v>764</v>
      </c>
      <c r="H404" s="341" t="s">
        <v>793</v>
      </c>
      <c r="I404" s="344" t="s">
        <v>1576</v>
      </c>
      <c r="J404" s="345">
        <v>36</v>
      </c>
      <c r="K404" s="346">
        <v>360</v>
      </c>
      <c r="L404" s="345">
        <v>12960</v>
      </c>
      <c r="M404" s="347">
        <v>0.05</v>
      </c>
      <c r="N404" s="33">
        <v>12312</v>
      </c>
      <c r="O404" s="343" t="s">
        <v>834</v>
      </c>
      <c r="P404" s="341" t="s">
        <v>774</v>
      </c>
      <c r="Q404" s="343" t="str">
        <f t="shared" ref="Q404:Q467" si="12">IF(O404="Low ","Road",IF(O404="Medium","Rail",IF(O404="High","Air",IF(O404="Critical","Air","Not Specified"))))</f>
        <v>Air</v>
      </c>
      <c r="R404" s="343" t="str">
        <f t="shared" ref="R404:R467" si="13">VLOOKUP(F404,$H$12:$I$16,2,FALSE)</f>
        <v>Sohail</v>
      </c>
    </row>
    <row r="405" spans="1:18" x14ac:dyDescent="0.3">
      <c r="A405" s="338">
        <v>1387</v>
      </c>
      <c r="B405" s="339">
        <v>42865</v>
      </c>
      <c r="C405" s="340" t="s">
        <v>586</v>
      </c>
      <c r="D405" s="341" t="s">
        <v>1363</v>
      </c>
      <c r="E405" s="342" t="s">
        <v>398</v>
      </c>
      <c r="F405" s="341" t="s">
        <v>812</v>
      </c>
      <c r="G405" s="343" t="s">
        <v>785</v>
      </c>
      <c r="H405" s="341" t="s">
        <v>784</v>
      </c>
      <c r="I405" s="344" t="s">
        <v>1575</v>
      </c>
      <c r="J405" s="345">
        <v>26</v>
      </c>
      <c r="K405" s="346">
        <v>12360</v>
      </c>
      <c r="L405" s="345">
        <v>321360</v>
      </c>
      <c r="M405" s="347">
        <v>0.03</v>
      </c>
      <c r="N405" s="33">
        <v>311719.2</v>
      </c>
      <c r="O405" s="343" t="s">
        <v>775</v>
      </c>
      <c r="P405" s="341" t="s">
        <v>760</v>
      </c>
      <c r="Q405" s="343" t="str">
        <f t="shared" si="12"/>
        <v>Rail</v>
      </c>
      <c r="R405" s="343" t="str">
        <f t="shared" si="13"/>
        <v>Amit</v>
      </c>
    </row>
    <row r="406" spans="1:18" x14ac:dyDescent="0.3">
      <c r="A406" s="338">
        <v>1388</v>
      </c>
      <c r="B406" s="339">
        <v>42865</v>
      </c>
      <c r="C406" s="340" t="s">
        <v>586</v>
      </c>
      <c r="D406" s="341" t="s">
        <v>884</v>
      </c>
      <c r="E406" s="342" t="s">
        <v>398</v>
      </c>
      <c r="F406" s="341" t="s">
        <v>790</v>
      </c>
      <c r="G406" s="343" t="s">
        <v>770</v>
      </c>
      <c r="H406" s="341" t="s">
        <v>769</v>
      </c>
      <c r="I406" s="344" t="s">
        <v>1574</v>
      </c>
      <c r="J406" s="345">
        <v>26</v>
      </c>
      <c r="K406" s="346">
        <v>9660</v>
      </c>
      <c r="L406" s="345">
        <v>251160</v>
      </c>
      <c r="M406" s="347">
        <v>0.08</v>
      </c>
      <c r="N406" s="33">
        <v>231067.2</v>
      </c>
      <c r="O406" s="343" t="s">
        <v>788</v>
      </c>
      <c r="P406" s="341" t="s">
        <v>760</v>
      </c>
      <c r="Q406" s="343" t="str">
        <f t="shared" si="12"/>
        <v>Air</v>
      </c>
      <c r="R406" s="343" t="str">
        <f t="shared" si="13"/>
        <v>Sohail</v>
      </c>
    </row>
    <row r="407" spans="1:18" x14ac:dyDescent="0.3">
      <c r="A407" s="338">
        <v>1389</v>
      </c>
      <c r="B407" s="339">
        <v>42865</v>
      </c>
      <c r="C407" s="340" t="s">
        <v>586</v>
      </c>
      <c r="D407" s="341" t="s">
        <v>1261</v>
      </c>
      <c r="E407" s="342" t="s">
        <v>398</v>
      </c>
      <c r="F407" s="341" t="s">
        <v>778</v>
      </c>
      <c r="G407" s="343" t="s">
        <v>770</v>
      </c>
      <c r="H407" s="341" t="s">
        <v>781</v>
      </c>
      <c r="I407" s="344" t="s">
        <v>1573</v>
      </c>
      <c r="J407" s="345">
        <v>14</v>
      </c>
      <c r="K407" s="346">
        <v>8220</v>
      </c>
      <c r="L407" s="345">
        <v>115080</v>
      </c>
      <c r="M407" s="347">
        <v>0</v>
      </c>
      <c r="N407" s="33">
        <v>115080</v>
      </c>
      <c r="O407" s="343" t="s">
        <v>775</v>
      </c>
      <c r="P407" s="341" t="s">
        <v>760</v>
      </c>
      <c r="Q407" s="343" t="str">
        <f t="shared" si="12"/>
        <v>Rail</v>
      </c>
      <c r="R407" s="343" t="str">
        <f t="shared" si="13"/>
        <v>Amit</v>
      </c>
    </row>
    <row r="408" spans="1:18" x14ac:dyDescent="0.3">
      <c r="A408" s="338">
        <v>1390</v>
      </c>
      <c r="B408" s="339">
        <v>42865</v>
      </c>
      <c r="C408" s="340" t="s">
        <v>586</v>
      </c>
      <c r="D408" s="341" t="s">
        <v>1261</v>
      </c>
      <c r="E408" s="342" t="s">
        <v>398</v>
      </c>
      <c r="F408" s="341" t="s">
        <v>778</v>
      </c>
      <c r="G408" s="343" t="s">
        <v>764</v>
      </c>
      <c r="H408" s="341" t="s">
        <v>995</v>
      </c>
      <c r="I408" s="344" t="s">
        <v>1572</v>
      </c>
      <c r="J408" s="345">
        <v>3</v>
      </c>
      <c r="K408" s="346">
        <v>120</v>
      </c>
      <c r="L408" s="345">
        <v>360</v>
      </c>
      <c r="M408" s="347">
        <v>0.1</v>
      </c>
      <c r="N408" s="33">
        <v>324</v>
      </c>
      <c r="O408" s="343" t="s">
        <v>775</v>
      </c>
      <c r="P408" s="341" t="s">
        <v>760</v>
      </c>
      <c r="Q408" s="343" t="str">
        <f t="shared" si="12"/>
        <v>Rail</v>
      </c>
      <c r="R408" s="343" t="str">
        <f t="shared" si="13"/>
        <v>Amit</v>
      </c>
    </row>
    <row r="409" spans="1:18" x14ac:dyDescent="0.3">
      <c r="A409" s="338">
        <v>1391</v>
      </c>
      <c r="B409" s="339">
        <v>42865</v>
      </c>
      <c r="C409" s="340" t="s">
        <v>586</v>
      </c>
      <c r="D409" s="341" t="s">
        <v>829</v>
      </c>
      <c r="E409" s="342" t="s">
        <v>522</v>
      </c>
      <c r="F409" s="341" t="s">
        <v>765</v>
      </c>
      <c r="G409" s="343" t="s">
        <v>770</v>
      </c>
      <c r="H409" s="341" t="s">
        <v>781</v>
      </c>
      <c r="I409" s="344" t="s">
        <v>1571</v>
      </c>
      <c r="J409" s="345">
        <v>10</v>
      </c>
      <c r="K409" s="346">
        <v>840</v>
      </c>
      <c r="L409" s="345">
        <v>8400</v>
      </c>
      <c r="M409" s="347">
        <v>0.06</v>
      </c>
      <c r="N409" s="33">
        <v>7896</v>
      </c>
      <c r="O409" s="343" t="s">
        <v>761</v>
      </c>
      <c r="P409" s="341" t="s">
        <v>760</v>
      </c>
      <c r="Q409" s="343" t="str">
        <f t="shared" si="12"/>
        <v>Not Specified</v>
      </c>
      <c r="R409" s="343" t="str">
        <f t="shared" si="13"/>
        <v>Sohail</v>
      </c>
    </row>
    <row r="410" spans="1:18" x14ac:dyDescent="0.3">
      <c r="A410" s="338">
        <v>1392</v>
      </c>
      <c r="B410" s="339">
        <v>42866</v>
      </c>
      <c r="C410" s="340" t="s">
        <v>586</v>
      </c>
      <c r="D410" s="341" t="s">
        <v>1570</v>
      </c>
      <c r="E410" s="342" t="s">
        <v>398</v>
      </c>
      <c r="F410" s="341" t="s">
        <v>778</v>
      </c>
      <c r="G410" s="343" t="s">
        <v>785</v>
      </c>
      <c r="H410" s="341" t="s">
        <v>815</v>
      </c>
      <c r="I410" s="344" t="s">
        <v>1381</v>
      </c>
      <c r="J410" s="345">
        <v>7</v>
      </c>
      <c r="K410" s="346">
        <v>153060</v>
      </c>
      <c r="L410" s="345">
        <v>1071420</v>
      </c>
      <c r="M410" s="347">
        <v>0.08</v>
      </c>
      <c r="N410" s="33">
        <v>985706.4</v>
      </c>
      <c r="O410" s="343" t="s">
        <v>782</v>
      </c>
      <c r="P410" s="341" t="s">
        <v>760</v>
      </c>
      <c r="Q410" s="343" t="str">
        <f t="shared" si="12"/>
        <v>Road</v>
      </c>
      <c r="R410" s="343" t="str">
        <f t="shared" si="13"/>
        <v>Amit</v>
      </c>
    </row>
    <row r="411" spans="1:18" x14ac:dyDescent="0.3">
      <c r="A411" s="338">
        <v>1393</v>
      </c>
      <c r="B411" s="339">
        <v>42866</v>
      </c>
      <c r="C411" s="340" t="s">
        <v>586</v>
      </c>
      <c r="D411" s="341" t="s">
        <v>1570</v>
      </c>
      <c r="E411" s="342" t="s">
        <v>398</v>
      </c>
      <c r="F411" s="341" t="s">
        <v>778</v>
      </c>
      <c r="G411" s="343" t="s">
        <v>764</v>
      </c>
      <c r="H411" s="341" t="s">
        <v>793</v>
      </c>
      <c r="I411" s="344" t="s">
        <v>1569</v>
      </c>
      <c r="J411" s="345">
        <v>9</v>
      </c>
      <c r="K411" s="346">
        <v>3360</v>
      </c>
      <c r="L411" s="345">
        <v>30240</v>
      </c>
      <c r="M411" s="347">
        <v>0.05</v>
      </c>
      <c r="N411" s="33">
        <v>28728</v>
      </c>
      <c r="O411" s="343" t="s">
        <v>782</v>
      </c>
      <c r="P411" s="341" t="s">
        <v>760</v>
      </c>
      <c r="Q411" s="343" t="str">
        <f t="shared" si="12"/>
        <v>Road</v>
      </c>
      <c r="R411" s="343" t="str">
        <f t="shared" si="13"/>
        <v>Amit</v>
      </c>
    </row>
    <row r="412" spans="1:18" x14ac:dyDescent="0.3">
      <c r="A412" s="338">
        <v>1394</v>
      </c>
      <c r="B412" s="339">
        <v>42866</v>
      </c>
      <c r="C412" s="340" t="s">
        <v>586</v>
      </c>
      <c r="D412" s="341" t="s">
        <v>1440</v>
      </c>
      <c r="E412" s="342" t="s">
        <v>522</v>
      </c>
      <c r="F412" s="341" t="s">
        <v>812</v>
      </c>
      <c r="G412" s="343" t="s">
        <v>764</v>
      </c>
      <c r="H412" s="341" t="s">
        <v>800</v>
      </c>
      <c r="I412" s="344" t="s">
        <v>808</v>
      </c>
      <c r="J412" s="345">
        <v>42</v>
      </c>
      <c r="K412" s="346">
        <v>2640</v>
      </c>
      <c r="L412" s="345">
        <v>110880</v>
      </c>
      <c r="M412" s="347">
        <v>0.02</v>
      </c>
      <c r="N412" s="33">
        <v>108662.39999999999</v>
      </c>
      <c r="O412" s="343" t="s">
        <v>775</v>
      </c>
      <c r="P412" s="341" t="s">
        <v>760</v>
      </c>
      <c r="Q412" s="343" t="str">
        <f t="shared" si="12"/>
        <v>Rail</v>
      </c>
      <c r="R412" s="343" t="str">
        <f t="shared" si="13"/>
        <v>Amit</v>
      </c>
    </row>
    <row r="413" spans="1:18" x14ac:dyDescent="0.3">
      <c r="A413" s="338">
        <v>1395</v>
      </c>
      <c r="B413" s="339">
        <v>42866</v>
      </c>
      <c r="C413" s="340" t="s">
        <v>586</v>
      </c>
      <c r="D413" s="341" t="s">
        <v>1440</v>
      </c>
      <c r="E413" s="342" t="s">
        <v>522</v>
      </c>
      <c r="F413" s="341" t="s">
        <v>812</v>
      </c>
      <c r="G413" s="343" t="s">
        <v>764</v>
      </c>
      <c r="H413" s="341" t="s">
        <v>793</v>
      </c>
      <c r="I413" s="344" t="s">
        <v>1522</v>
      </c>
      <c r="J413" s="345">
        <v>19</v>
      </c>
      <c r="K413" s="346">
        <v>480</v>
      </c>
      <c r="L413" s="345">
        <v>9120</v>
      </c>
      <c r="M413" s="347">
        <v>0.05</v>
      </c>
      <c r="N413" s="33">
        <v>8664</v>
      </c>
      <c r="O413" s="343" t="s">
        <v>775</v>
      </c>
      <c r="P413" s="341" t="s">
        <v>760</v>
      </c>
      <c r="Q413" s="343" t="str">
        <f t="shared" si="12"/>
        <v>Rail</v>
      </c>
      <c r="R413" s="343" t="str">
        <f t="shared" si="13"/>
        <v>Amit</v>
      </c>
    </row>
    <row r="414" spans="1:18" x14ac:dyDescent="0.3">
      <c r="A414" s="338">
        <v>1396</v>
      </c>
      <c r="B414" s="339">
        <v>42866</v>
      </c>
      <c r="C414" s="340" t="s">
        <v>586</v>
      </c>
      <c r="D414" s="341" t="s">
        <v>1103</v>
      </c>
      <c r="E414" s="342" t="s">
        <v>395</v>
      </c>
      <c r="F414" s="341" t="s">
        <v>778</v>
      </c>
      <c r="G414" s="343" t="s">
        <v>764</v>
      </c>
      <c r="H414" s="341" t="s">
        <v>793</v>
      </c>
      <c r="I414" s="344" t="s">
        <v>1568</v>
      </c>
      <c r="J414" s="345">
        <v>39</v>
      </c>
      <c r="K414" s="346">
        <v>1380</v>
      </c>
      <c r="L414" s="345">
        <v>53820</v>
      </c>
      <c r="M414" s="347">
        <v>0.05</v>
      </c>
      <c r="N414" s="33">
        <v>51129</v>
      </c>
      <c r="O414" s="343" t="s">
        <v>761</v>
      </c>
      <c r="P414" s="341" t="s">
        <v>760</v>
      </c>
      <c r="Q414" s="343" t="str">
        <f t="shared" si="12"/>
        <v>Not Specified</v>
      </c>
      <c r="R414" s="343" t="str">
        <f t="shared" si="13"/>
        <v>Amit</v>
      </c>
    </row>
    <row r="415" spans="1:18" x14ac:dyDescent="0.3">
      <c r="A415" s="338">
        <v>1397</v>
      </c>
      <c r="B415" s="339">
        <v>42867</v>
      </c>
      <c r="C415" s="340" t="s">
        <v>586</v>
      </c>
      <c r="D415" s="341" t="s">
        <v>1567</v>
      </c>
      <c r="E415" s="342" t="s">
        <v>405</v>
      </c>
      <c r="F415" s="341" t="s">
        <v>778</v>
      </c>
      <c r="G415" s="343" t="s">
        <v>785</v>
      </c>
      <c r="H415" s="341" t="s">
        <v>815</v>
      </c>
      <c r="I415" s="344" t="s">
        <v>1566</v>
      </c>
      <c r="J415" s="345">
        <v>14</v>
      </c>
      <c r="K415" s="346">
        <v>12060</v>
      </c>
      <c r="L415" s="345">
        <v>168840</v>
      </c>
      <c r="M415" s="347">
        <v>0.06</v>
      </c>
      <c r="N415" s="33">
        <v>158709.6</v>
      </c>
      <c r="O415" s="343" t="s">
        <v>788</v>
      </c>
      <c r="P415" s="341" t="s">
        <v>787</v>
      </c>
      <c r="Q415" s="343" t="str">
        <f t="shared" si="12"/>
        <v>Air</v>
      </c>
      <c r="R415" s="343" t="str">
        <f t="shared" si="13"/>
        <v>Amit</v>
      </c>
    </row>
    <row r="416" spans="1:18" x14ac:dyDescent="0.3">
      <c r="A416" s="338">
        <v>1398</v>
      </c>
      <c r="B416" s="339">
        <v>42867</v>
      </c>
      <c r="C416" s="340" t="s">
        <v>586</v>
      </c>
      <c r="D416" s="341" t="s">
        <v>1565</v>
      </c>
      <c r="E416" s="342" t="s">
        <v>398</v>
      </c>
      <c r="F416" s="341" t="s">
        <v>812</v>
      </c>
      <c r="G416" s="343" t="s">
        <v>785</v>
      </c>
      <c r="H416" s="341" t="s">
        <v>784</v>
      </c>
      <c r="I416" s="344" t="s">
        <v>1564</v>
      </c>
      <c r="J416" s="345">
        <v>27</v>
      </c>
      <c r="K416" s="346">
        <v>7560</v>
      </c>
      <c r="L416" s="345">
        <v>204120</v>
      </c>
      <c r="M416" s="347">
        <v>0.06</v>
      </c>
      <c r="N416" s="33">
        <v>191872.8</v>
      </c>
      <c r="O416" s="343" t="s">
        <v>834</v>
      </c>
      <c r="P416" s="341" t="s">
        <v>767</v>
      </c>
      <c r="Q416" s="343" t="str">
        <f t="shared" si="12"/>
        <v>Air</v>
      </c>
      <c r="R416" s="343" t="str">
        <f t="shared" si="13"/>
        <v>Amit</v>
      </c>
    </row>
    <row r="417" spans="1:18" x14ac:dyDescent="0.3">
      <c r="A417" s="338">
        <v>1399</v>
      </c>
      <c r="B417" s="339">
        <v>42867</v>
      </c>
      <c r="C417" s="340" t="s">
        <v>586</v>
      </c>
      <c r="D417" s="341" t="s">
        <v>1563</v>
      </c>
      <c r="E417" s="342" t="s">
        <v>398</v>
      </c>
      <c r="F417" s="341" t="s">
        <v>790</v>
      </c>
      <c r="G417" s="343" t="s">
        <v>764</v>
      </c>
      <c r="H417" s="341" t="s">
        <v>772</v>
      </c>
      <c r="I417" s="344" t="s">
        <v>1562</v>
      </c>
      <c r="J417" s="345">
        <v>32</v>
      </c>
      <c r="K417" s="346">
        <v>420</v>
      </c>
      <c r="L417" s="345">
        <v>13440</v>
      </c>
      <c r="M417" s="347">
        <v>0.06</v>
      </c>
      <c r="N417" s="33">
        <v>12633.6</v>
      </c>
      <c r="O417" s="343" t="s">
        <v>834</v>
      </c>
      <c r="P417" s="341" t="s">
        <v>767</v>
      </c>
      <c r="Q417" s="343" t="str">
        <f t="shared" si="12"/>
        <v>Air</v>
      </c>
      <c r="R417" s="343" t="str">
        <f t="shared" si="13"/>
        <v>Sohail</v>
      </c>
    </row>
    <row r="418" spans="1:18" x14ac:dyDescent="0.3">
      <c r="A418" s="338">
        <v>1400</v>
      </c>
      <c r="B418" s="339">
        <v>42867</v>
      </c>
      <c r="C418" s="340" t="s">
        <v>586</v>
      </c>
      <c r="D418" s="341" t="s">
        <v>807</v>
      </c>
      <c r="E418" s="342" t="s">
        <v>395</v>
      </c>
      <c r="F418" s="341" t="s">
        <v>778</v>
      </c>
      <c r="G418" s="343" t="s">
        <v>764</v>
      </c>
      <c r="H418" s="341" t="s">
        <v>800</v>
      </c>
      <c r="I418" s="344" t="s">
        <v>1561</v>
      </c>
      <c r="J418" s="345">
        <v>34</v>
      </c>
      <c r="K418" s="346">
        <v>22080</v>
      </c>
      <c r="L418" s="345">
        <v>750720</v>
      </c>
      <c r="M418" s="347">
        <v>0.1</v>
      </c>
      <c r="N418" s="33">
        <v>675648</v>
      </c>
      <c r="O418" s="343" t="s">
        <v>775</v>
      </c>
      <c r="P418" s="341" t="s">
        <v>760</v>
      </c>
      <c r="Q418" s="343" t="str">
        <f t="shared" si="12"/>
        <v>Rail</v>
      </c>
      <c r="R418" s="343" t="str">
        <f t="shared" si="13"/>
        <v>Amit</v>
      </c>
    </row>
    <row r="419" spans="1:18" x14ac:dyDescent="0.3">
      <c r="A419" s="338">
        <v>1401</v>
      </c>
      <c r="B419" s="339">
        <v>42867</v>
      </c>
      <c r="C419" s="340" t="s">
        <v>586</v>
      </c>
      <c r="D419" s="341" t="s">
        <v>807</v>
      </c>
      <c r="E419" s="342" t="s">
        <v>395</v>
      </c>
      <c r="F419" s="341" t="s">
        <v>778</v>
      </c>
      <c r="G419" s="343" t="s">
        <v>764</v>
      </c>
      <c r="H419" s="341" t="s">
        <v>800</v>
      </c>
      <c r="I419" s="344" t="s">
        <v>1307</v>
      </c>
      <c r="J419" s="345">
        <v>19</v>
      </c>
      <c r="K419" s="346">
        <v>300</v>
      </c>
      <c r="L419" s="345">
        <v>5700</v>
      </c>
      <c r="M419" s="347">
        <v>0.1</v>
      </c>
      <c r="N419" s="33">
        <v>5130</v>
      </c>
      <c r="O419" s="343" t="s">
        <v>775</v>
      </c>
      <c r="P419" s="341" t="s">
        <v>760</v>
      </c>
      <c r="Q419" s="343" t="str">
        <f t="shared" si="12"/>
        <v>Rail</v>
      </c>
      <c r="R419" s="343" t="str">
        <f t="shared" si="13"/>
        <v>Amit</v>
      </c>
    </row>
    <row r="420" spans="1:18" x14ac:dyDescent="0.3">
      <c r="A420" s="338">
        <v>1402</v>
      </c>
      <c r="B420" s="339">
        <v>42868</v>
      </c>
      <c r="C420" s="340" t="s">
        <v>586</v>
      </c>
      <c r="D420" s="341" t="s">
        <v>1560</v>
      </c>
      <c r="E420" s="342" t="s">
        <v>395</v>
      </c>
      <c r="F420" s="341" t="s">
        <v>765</v>
      </c>
      <c r="G420" s="343" t="s">
        <v>770</v>
      </c>
      <c r="H420" s="341" t="s">
        <v>781</v>
      </c>
      <c r="I420" s="344" t="s">
        <v>1559</v>
      </c>
      <c r="J420" s="345">
        <v>10</v>
      </c>
      <c r="K420" s="346">
        <v>1260</v>
      </c>
      <c r="L420" s="345">
        <v>12600</v>
      </c>
      <c r="M420" s="347">
        <v>0.1</v>
      </c>
      <c r="N420" s="33">
        <v>11340</v>
      </c>
      <c r="O420" s="343" t="s">
        <v>834</v>
      </c>
      <c r="P420" s="341" t="s">
        <v>787</v>
      </c>
      <c r="Q420" s="343" t="str">
        <f t="shared" si="12"/>
        <v>Air</v>
      </c>
      <c r="R420" s="343" t="str">
        <f t="shared" si="13"/>
        <v>Sohail</v>
      </c>
    </row>
    <row r="421" spans="1:18" x14ac:dyDescent="0.3">
      <c r="A421" s="338">
        <v>1403</v>
      </c>
      <c r="B421" s="339">
        <v>42868</v>
      </c>
      <c r="C421" s="340" t="s">
        <v>586</v>
      </c>
      <c r="D421" s="341" t="s">
        <v>1558</v>
      </c>
      <c r="E421" s="342" t="s">
        <v>398</v>
      </c>
      <c r="F421" s="341" t="s">
        <v>790</v>
      </c>
      <c r="G421" s="343" t="s">
        <v>764</v>
      </c>
      <c r="H421" s="341" t="s">
        <v>793</v>
      </c>
      <c r="I421" s="344" t="s">
        <v>1557</v>
      </c>
      <c r="J421" s="345">
        <v>20</v>
      </c>
      <c r="K421" s="346">
        <v>780</v>
      </c>
      <c r="L421" s="345">
        <v>15600</v>
      </c>
      <c r="M421" s="347">
        <v>0.05</v>
      </c>
      <c r="N421" s="33">
        <v>14820</v>
      </c>
      <c r="O421" s="343" t="s">
        <v>775</v>
      </c>
      <c r="P421" s="341" t="s">
        <v>760</v>
      </c>
      <c r="Q421" s="343" t="str">
        <f t="shared" si="12"/>
        <v>Rail</v>
      </c>
      <c r="R421" s="343" t="str">
        <f t="shared" si="13"/>
        <v>Sohail</v>
      </c>
    </row>
    <row r="422" spans="1:18" x14ac:dyDescent="0.3">
      <c r="A422" s="338">
        <v>1404</v>
      </c>
      <c r="B422" s="339">
        <v>42868</v>
      </c>
      <c r="C422" s="340" t="s">
        <v>586</v>
      </c>
      <c r="D422" s="341" t="s">
        <v>1556</v>
      </c>
      <c r="E422" s="342" t="s">
        <v>395</v>
      </c>
      <c r="F422" s="341" t="s">
        <v>778</v>
      </c>
      <c r="G422" s="343" t="s">
        <v>770</v>
      </c>
      <c r="H422" s="341" t="s">
        <v>826</v>
      </c>
      <c r="I422" s="344" t="s">
        <v>1088</v>
      </c>
      <c r="J422" s="345">
        <v>29</v>
      </c>
      <c r="K422" s="346">
        <v>14460</v>
      </c>
      <c r="L422" s="345">
        <v>419340</v>
      </c>
      <c r="M422" s="347">
        <v>0.09</v>
      </c>
      <c r="N422" s="33">
        <v>381599.4</v>
      </c>
      <c r="O422" s="343" t="s">
        <v>761</v>
      </c>
      <c r="P422" s="341" t="s">
        <v>827</v>
      </c>
      <c r="Q422" s="343" t="str">
        <f t="shared" si="12"/>
        <v>Not Specified</v>
      </c>
      <c r="R422" s="343" t="str">
        <f t="shared" si="13"/>
        <v>Amit</v>
      </c>
    </row>
    <row r="423" spans="1:18" x14ac:dyDescent="0.3">
      <c r="A423" s="338">
        <v>1405</v>
      </c>
      <c r="B423" s="339">
        <v>42868</v>
      </c>
      <c r="C423" s="340" t="s">
        <v>586</v>
      </c>
      <c r="D423" s="341" t="s">
        <v>1556</v>
      </c>
      <c r="E423" s="342" t="s">
        <v>395</v>
      </c>
      <c r="F423" s="341" t="s">
        <v>778</v>
      </c>
      <c r="G423" s="343" t="s">
        <v>785</v>
      </c>
      <c r="H423" s="341" t="s">
        <v>784</v>
      </c>
      <c r="I423" s="344" t="s">
        <v>1555</v>
      </c>
      <c r="J423" s="345">
        <v>13</v>
      </c>
      <c r="K423" s="346">
        <v>7560</v>
      </c>
      <c r="L423" s="345">
        <v>98280</v>
      </c>
      <c r="M423" s="347">
        <v>0.02</v>
      </c>
      <c r="N423" s="33">
        <v>96314.4</v>
      </c>
      <c r="O423" s="343" t="s">
        <v>761</v>
      </c>
      <c r="P423" s="341" t="s">
        <v>798</v>
      </c>
      <c r="Q423" s="343" t="str">
        <f t="shared" si="12"/>
        <v>Not Specified</v>
      </c>
      <c r="R423" s="343" t="str">
        <f t="shared" si="13"/>
        <v>Amit</v>
      </c>
    </row>
    <row r="424" spans="1:18" x14ac:dyDescent="0.3">
      <c r="A424" s="338">
        <v>1406</v>
      </c>
      <c r="B424" s="339">
        <v>42869</v>
      </c>
      <c r="C424" s="340" t="s">
        <v>586</v>
      </c>
      <c r="D424" s="341" t="s">
        <v>1554</v>
      </c>
      <c r="E424" s="342" t="s">
        <v>398</v>
      </c>
      <c r="F424" s="341" t="s">
        <v>778</v>
      </c>
      <c r="G424" s="343" t="s">
        <v>764</v>
      </c>
      <c r="H424" s="341" t="s">
        <v>800</v>
      </c>
      <c r="I424" s="344" t="s">
        <v>1553</v>
      </c>
      <c r="J424" s="345">
        <v>18</v>
      </c>
      <c r="K424" s="346">
        <v>1920</v>
      </c>
      <c r="L424" s="345">
        <v>34560</v>
      </c>
      <c r="M424" s="347">
        <v>0.02</v>
      </c>
      <c r="N424" s="33">
        <v>33868.800000000003</v>
      </c>
      <c r="O424" s="343" t="s">
        <v>761</v>
      </c>
      <c r="P424" s="341" t="s">
        <v>767</v>
      </c>
      <c r="Q424" s="343" t="str">
        <f t="shared" si="12"/>
        <v>Not Specified</v>
      </c>
      <c r="R424" s="343" t="str">
        <f t="shared" si="13"/>
        <v>Amit</v>
      </c>
    </row>
    <row r="425" spans="1:18" x14ac:dyDescent="0.3">
      <c r="A425" s="338">
        <v>1407</v>
      </c>
      <c r="B425" s="339">
        <v>42869</v>
      </c>
      <c r="C425" s="340" t="s">
        <v>586</v>
      </c>
      <c r="D425" s="341" t="s">
        <v>1211</v>
      </c>
      <c r="E425" s="342" t="s">
        <v>398</v>
      </c>
      <c r="F425" s="341" t="s">
        <v>778</v>
      </c>
      <c r="G425" s="343" t="s">
        <v>764</v>
      </c>
      <c r="H425" s="341" t="s">
        <v>818</v>
      </c>
      <c r="I425" s="344" t="s">
        <v>1552</v>
      </c>
      <c r="J425" s="345">
        <v>45</v>
      </c>
      <c r="K425" s="346">
        <v>240</v>
      </c>
      <c r="L425" s="345">
        <v>10800</v>
      </c>
      <c r="M425" s="347">
        <v>0</v>
      </c>
      <c r="N425" s="33">
        <v>10800</v>
      </c>
      <c r="O425" s="343" t="s">
        <v>788</v>
      </c>
      <c r="P425" s="341" t="s">
        <v>798</v>
      </c>
      <c r="Q425" s="343" t="str">
        <f t="shared" si="12"/>
        <v>Air</v>
      </c>
      <c r="R425" s="343" t="str">
        <f t="shared" si="13"/>
        <v>Amit</v>
      </c>
    </row>
    <row r="426" spans="1:18" x14ac:dyDescent="0.3">
      <c r="A426" s="338">
        <v>1408</v>
      </c>
      <c r="B426" s="339">
        <v>42869</v>
      </c>
      <c r="C426" s="340" t="s">
        <v>586</v>
      </c>
      <c r="D426" s="341" t="s">
        <v>1551</v>
      </c>
      <c r="E426" s="342" t="s">
        <v>405</v>
      </c>
      <c r="F426" s="341" t="s">
        <v>812</v>
      </c>
      <c r="G426" s="343" t="s">
        <v>770</v>
      </c>
      <c r="H426" s="341" t="s">
        <v>777</v>
      </c>
      <c r="I426" s="344" t="s">
        <v>1550</v>
      </c>
      <c r="J426" s="345">
        <v>43</v>
      </c>
      <c r="K426" s="346">
        <v>2700</v>
      </c>
      <c r="L426" s="345">
        <v>116100</v>
      </c>
      <c r="M426" s="347">
        <v>0.04</v>
      </c>
      <c r="N426" s="33">
        <v>111456</v>
      </c>
      <c r="O426" s="343" t="s">
        <v>775</v>
      </c>
      <c r="P426" s="341" t="s">
        <v>760</v>
      </c>
      <c r="Q426" s="343" t="str">
        <f t="shared" si="12"/>
        <v>Rail</v>
      </c>
      <c r="R426" s="343" t="str">
        <f t="shared" si="13"/>
        <v>Amit</v>
      </c>
    </row>
    <row r="427" spans="1:18" x14ac:dyDescent="0.3">
      <c r="A427" s="338">
        <v>1409</v>
      </c>
      <c r="B427" s="339">
        <v>42869</v>
      </c>
      <c r="C427" s="340" t="s">
        <v>586</v>
      </c>
      <c r="D427" s="341" t="s">
        <v>1548</v>
      </c>
      <c r="E427" s="342" t="s">
        <v>522</v>
      </c>
      <c r="F427" s="341" t="s">
        <v>790</v>
      </c>
      <c r="G427" s="343" t="s">
        <v>764</v>
      </c>
      <c r="H427" s="341" t="s">
        <v>800</v>
      </c>
      <c r="I427" s="344" t="s">
        <v>1549</v>
      </c>
      <c r="J427" s="345">
        <v>43</v>
      </c>
      <c r="K427" s="346">
        <v>1860</v>
      </c>
      <c r="L427" s="345">
        <v>79980</v>
      </c>
      <c r="M427" s="347">
        <v>0.06</v>
      </c>
      <c r="N427" s="33">
        <v>75181.2</v>
      </c>
      <c r="O427" s="343" t="s">
        <v>782</v>
      </c>
      <c r="P427" s="341" t="s">
        <v>760</v>
      </c>
      <c r="Q427" s="343" t="str">
        <f t="shared" si="12"/>
        <v>Road</v>
      </c>
      <c r="R427" s="343" t="str">
        <f t="shared" si="13"/>
        <v>Sohail</v>
      </c>
    </row>
    <row r="428" spans="1:18" x14ac:dyDescent="0.3">
      <c r="A428" s="338">
        <v>1410</v>
      </c>
      <c r="B428" s="339">
        <v>42869</v>
      </c>
      <c r="C428" s="340" t="s">
        <v>586</v>
      </c>
      <c r="D428" s="341" t="s">
        <v>1548</v>
      </c>
      <c r="E428" s="342" t="s">
        <v>522</v>
      </c>
      <c r="F428" s="341" t="s">
        <v>790</v>
      </c>
      <c r="G428" s="343" t="s">
        <v>770</v>
      </c>
      <c r="H428" s="341" t="s">
        <v>826</v>
      </c>
      <c r="I428" s="344" t="s">
        <v>1547</v>
      </c>
      <c r="J428" s="345">
        <v>50</v>
      </c>
      <c r="K428" s="346">
        <v>8280</v>
      </c>
      <c r="L428" s="345">
        <v>414000</v>
      </c>
      <c r="M428" s="347">
        <v>7.0000000000000007E-2</v>
      </c>
      <c r="N428" s="33">
        <v>385020</v>
      </c>
      <c r="O428" s="343" t="s">
        <v>782</v>
      </c>
      <c r="P428" s="341" t="s">
        <v>798</v>
      </c>
      <c r="Q428" s="343" t="str">
        <f t="shared" si="12"/>
        <v>Road</v>
      </c>
      <c r="R428" s="343" t="str">
        <f t="shared" si="13"/>
        <v>Sohail</v>
      </c>
    </row>
    <row r="429" spans="1:18" x14ac:dyDescent="0.3">
      <c r="A429" s="338">
        <v>1411</v>
      </c>
      <c r="B429" s="339">
        <v>42870</v>
      </c>
      <c r="C429" s="340" t="s">
        <v>586</v>
      </c>
      <c r="D429" s="341" t="s">
        <v>1546</v>
      </c>
      <c r="E429" s="342" t="s">
        <v>405</v>
      </c>
      <c r="F429" s="341" t="s">
        <v>790</v>
      </c>
      <c r="G429" s="343" t="s">
        <v>764</v>
      </c>
      <c r="H429" s="341" t="s">
        <v>763</v>
      </c>
      <c r="I429" s="344" t="s">
        <v>1112</v>
      </c>
      <c r="J429" s="345">
        <v>17</v>
      </c>
      <c r="K429" s="346">
        <v>2220</v>
      </c>
      <c r="L429" s="345">
        <v>37740</v>
      </c>
      <c r="M429" s="347">
        <v>0.09</v>
      </c>
      <c r="N429" s="33">
        <v>34343.4</v>
      </c>
      <c r="O429" s="343" t="s">
        <v>761</v>
      </c>
      <c r="P429" s="341" t="s">
        <v>760</v>
      </c>
      <c r="Q429" s="343" t="str">
        <f t="shared" si="12"/>
        <v>Not Specified</v>
      </c>
      <c r="R429" s="343" t="str">
        <f t="shared" si="13"/>
        <v>Sohail</v>
      </c>
    </row>
    <row r="430" spans="1:18" x14ac:dyDescent="0.3">
      <c r="A430" s="338">
        <v>1412</v>
      </c>
      <c r="B430" s="339">
        <v>42870</v>
      </c>
      <c r="C430" s="340" t="s">
        <v>586</v>
      </c>
      <c r="D430" s="341" t="s">
        <v>987</v>
      </c>
      <c r="E430" s="342" t="s">
        <v>405</v>
      </c>
      <c r="F430" s="341" t="s">
        <v>765</v>
      </c>
      <c r="G430" s="343" t="s">
        <v>770</v>
      </c>
      <c r="H430" s="341" t="s">
        <v>826</v>
      </c>
      <c r="I430" s="344" t="s">
        <v>1545</v>
      </c>
      <c r="J430" s="345">
        <v>3</v>
      </c>
      <c r="K430" s="346">
        <v>6060</v>
      </c>
      <c r="L430" s="345">
        <v>18180</v>
      </c>
      <c r="M430" s="347">
        <v>0.1</v>
      </c>
      <c r="N430" s="33">
        <v>16362</v>
      </c>
      <c r="O430" s="343" t="s">
        <v>761</v>
      </c>
      <c r="P430" s="341" t="s">
        <v>798</v>
      </c>
      <c r="Q430" s="343" t="str">
        <f t="shared" si="12"/>
        <v>Not Specified</v>
      </c>
      <c r="R430" s="343" t="str">
        <f t="shared" si="13"/>
        <v>Sohail</v>
      </c>
    </row>
    <row r="431" spans="1:18" x14ac:dyDescent="0.3">
      <c r="A431" s="338">
        <v>1413</v>
      </c>
      <c r="B431" s="339">
        <v>42870</v>
      </c>
      <c r="C431" s="340" t="s">
        <v>586</v>
      </c>
      <c r="D431" s="341" t="s">
        <v>987</v>
      </c>
      <c r="E431" s="342" t="s">
        <v>405</v>
      </c>
      <c r="F431" s="341" t="s">
        <v>765</v>
      </c>
      <c r="G431" s="343" t="s">
        <v>770</v>
      </c>
      <c r="H431" s="341" t="s">
        <v>781</v>
      </c>
      <c r="I431" s="344" t="s">
        <v>1544</v>
      </c>
      <c r="J431" s="345">
        <v>8</v>
      </c>
      <c r="K431" s="346">
        <v>3120</v>
      </c>
      <c r="L431" s="345">
        <v>24960</v>
      </c>
      <c r="M431" s="347">
        <v>0.03</v>
      </c>
      <c r="N431" s="33">
        <v>24211.200000000001</v>
      </c>
      <c r="O431" s="343" t="s">
        <v>761</v>
      </c>
      <c r="P431" s="341" t="s">
        <v>798</v>
      </c>
      <c r="Q431" s="343" t="str">
        <f t="shared" si="12"/>
        <v>Not Specified</v>
      </c>
      <c r="R431" s="343" t="str">
        <f t="shared" si="13"/>
        <v>Sohail</v>
      </c>
    </row>
    <row r="432" spans="1:18" x14ac:dyDescent="0.3">
      <c r="A432" s="338">
        <v>1414</v>
      </c>
      <c r="B432" s="339">
        <v>42870</v>
      </c>
      <c r="C432" s="340" t="s">
        <v>586</v>
      </c>
      <c r="D432" s="341" t="s">
        <v>1228</v>
      </c>
      <c r="E432" s="342" t="s">
        <v>398</v>
      </c>
      <c r="F432" s="341" t="s">
        <v>765</v>
      </c>
      <c r="G432" s="343" t="s">
        <v>764</v>
      </c>
      <c r="H432" s="341" t="s">
        <v>800</v>
      </c>
      <c r="I432" s="344" t="s">
        <v>1075</v>
      </c>
      <c r="J432" s="345">
        <v>8</v>
      </c>
      <c r="K432" s="346">
        <v>240</v>
      </c>
      <c r="L432" s="345">
        <v>1920</v>
      </c>
      <c r="M432" s="347">
        <v>0.03</v>
      </c>
      <c r="N432" s="33">
        <v>1862.4</v>
      </c>
      <c r="O432" s="343" t="s">
        <v>761</v>
      </c>
      <c r="P432" s="341" t="s">
        <v>767</v>
      </c>
      <c r="Q432" s="343" t="str">
        <f t="shared" si="12"/>
        <v>Not Specified</v>
      </c>
      <c r="R432" s="343" t="str">
        <f t="shared" si="13"/>
        <v>Sohail</v>
      </c>
    </row>
    <row r="433" spans="1:18" x14ac:dyDescent="0.3">
      <c r="A433" s="338">
        <v>1415</v>
      </c>
      <c r="B433" s="339">
        <v>42870</v>
      </c>
      <c r="C433" s="340" t="s">
        <v>586</v>
      </c>
      <c r="D433" s="341" t="s">
        <v>840</v>
      </c>
      <c r="E433" s="342" t="s">
        <v>522</v>
      </c>
      <c r="F433" s="341" t="s">
        <v>778</v>
      </c>
      <c r="G433" s="343" t="s">
        <v>764</v>
      </c>
      <c r="H433" s="341" t="s">
        <v>921</v>
      </c>
      <c r="I433" s="344" t="s">
        <v>1263</v>
      </c>
      <c r="J433" s="345">
        <v>23</v>
      </c>
      <c r="K433" s="346">
        <v>240</v>
      </c>
      <c r="L433" s="345">
        <v>5520</v>
      </c>
      <c r="M433" s="347">
        <v>0.1</v>
      </c>
      <c r="N433" s="33">
        <v>4968</v>
      </c>
      <c r="O433" s="343" t="s">
        <v>761</v>
      </c>
      <c r="P433" s="341" t="s">
        <v>767</v>
      </c>
      <c r="Q433" s="343" t="str">
        <f t="shared" si="12"/>
        <v>Not Specified</v>
      </c>
      <c r="R433" s="343" t="str">
        <f t="shared" si="13"/>
        <v>Amit</v>
      </c>
    </row>
    <row r="434" spans="1:18" x14ac:dyDescent="0.3">
      <c r="A434" s="338">
        <v>1416</v>
      </c>
      <c r="B434" s="339">
        <v>42870</v>
      </c>
      <c r="C434" s="340" t="s">
        <v>586</v>
      </c>
      <c r="D434" s="341" t="s">
        <v>840</v>
      </c>
      <c r="E434" s="342" t="s">
        <v>522</v>
      </c>
      <c r="F434" s="341" t="s">
        <v>778</v>
      </c>
      <c r="G434" s="343" t="s">
        <v>764</v>
      </c>
      <c r="H434" s="341" t="s">
        <v>995</v>
      </c>
      <c r="I434" s="344" t="s">
        <v>1019</v>
      </c>
      <c r="J434" s="345">
        <v>11</v>
      </c>
      <c r="K434" s="346">
        <v>120</v>
      </c>
      <c r="L434" s="345">
        <v>1320</v>
      </c>
      <c r="M434" s="347">
        <v>0</v>
      </c>
      <c r="N434" s="33">
        <v>1320</v>
      </c>
      <c r="O434" s="343" t="s">
        <v>761</v>
      </c>
      <c r="P434" s="341" t="s">
        <v>760</v>
      </c>
      <c r="Q434" s="343" t="str">
        <f t="shared" si="12"/>
        <v>Not Specified</v>
      </c>
      <c r="R434" s="343" t="str">
        <f t="shared" si="13"/>
        <v>Amit</v>
      </c>
    </row>
    <row r="435" spans="1:18" x14ac:dyDescent="0.3">
      <c r="A435" s="338">
        <v>1417</v>
      </c>
      <c r="B435" s="339">
        <v>42870</v>
      </c>
      <c r="C435" s="340" t="s">
        <v>586</v>
      </c>
      <c r="D435" s="341" t="s">
        <v>829</v>
      </c>
      <c r="E435" s="342" t="s">
        <v>522</v>
      </c>
      <c r="F435" s="341" t="s">
        <v>765</v>
      </c>
      <c r="G435" s="343" t="s">
        <v>764</v>
      </c>
      <c r="H435" s="341" t="s">
        <v>995</v>
      </c>
      <c r="I435" s="344" t="s">
        <v>1543</v>
      </c>
      <c r="J435" s="345">
        <v>32</v>
      </c>
      <c r="K435" s="346">
        <v>180</v>
      </c>
      <c r="L435" s="345">
        <v>5760</v>
      </c>
      <c r="M435" s="347">
        <v>0.01</v>
      </c>
      <c r="N435" s="33">
        <v>5702.4</v>
      </c>
      <c r="O435" s="343" t="s">
        <v>761</v>
      </c>
      <c r="P435" s="341" t="s">
        <v>760</v>
      </c>
      <c r="Q435" s="343" t="str">
        <f t="shared" si="12"/>
        <v>Not Specified</v>
      </c>
      <c r="R435" s="343" t="str">
        <f t="shared" si="13"/>
        <v>Sohail</v>
      </c>
    </row>
    <row r="436" spans="1:18" x14ac:dyDescent="0.3">
      <c r="A436" s="338">
        <v>1418</v>
      </c>
      <c r="B436" s="339">
        <v>42870</v>
      </c>
      <c r="C436" s="340" t="s">
        <v>586</v>
      </c>
      <c r="D436" s="341" t="s">
        <v>829</v>
      </c>
      <c r="E436" s="342" t="s">
        <v>522</v>
      </c>
      <c r="F436" s="341" t="s">
        <v>765</v>
      </c>
      <c r="G436" s="343" t="s">
        <v>785</v>
      </c>
      <c r="H436" s="341" t="s">
        <v>824</v>
      </c>
      <c r="I436" s="344" t="s">
        <v>868</v>
      </c>
      <c r="J436" s="345">
        <v>50</v>
      </c>
      <c r="K436" s="346">
        <v>1980</v>
      </c>
      <c r="L436" s="345">
        <v>99000</v>
      </c>
      <c r="M436" s="347">
        <v>0.02</v>
      </c>
      <c r="N436" s="33">
        <v>97020</v>
      </c>
      <c r="O436" s="343" t="s">
        <v>761</v>
      </c>
      <c r="P436" s="341" t="s">
        <v>767</v>
      </c>
      <c r="Q436" s="343" t="str">
        <f t="shared" si="12"/>
        <v>Not Specified</v>
      </c>
      <c r="R436" s="343" t="str">
        <f t="shared" si="13"/>
        <v>Sohail</v>
      </c>
    </row>
    <row r="437" spans="1:18" x14ac:dyDescent="0.3">
      <c r="A437" s="338">
        <v>1419</v>
      </c>
      <c r="B437" s="339">
        <v>42870</v>
      </c>
      <c r="C437" s="340" t="s">
        <v>586</v>
      </c>
      <c r="D437" s="341" t="s">
        <v>1542</v>
      </c>
      <c r="E437" s="342" t="s">
        <v>395</v>
      </c>
      <c r="F437" s="341" t="s">
        <v>812</v>
      </c>
      <c r="G437" s="343" t="s">
        <v>764</v>
      </c>
      <c r="H437" s="341" t="s">
        <v>800</v>
      </c>
      <c r="I437" s="344" t="s">
        <v>1394</v>
      </c>
      <c r="J437" s="345">
        <v>21</v>
      </c>
      <c r="K437" s="346">
        <v>660</v>
      </c>
      <c r="L437" s="345">
        <v>13860</v>
      </c>
      <c r="M437" s="347">
        <v>0.05</v>
      </c>
      <c r="N437" s="33">
        <v>13167</v>
      </c>
      <c r="O437" s="343" t="s">
        <v>761</v>
      </c>
      <c r="P437" s="341" t="s">
        <v>760</v>
      </c>
      <c r="Q437" s="343" t="str">
        <f t="shared" si="12"/>
        <v>Not Specified</v>
      </c>
      <c r="R437" s="343" t="str">
        <f t="shared" si="13"/>
        <v>Amit</v>
      </c>
    </row>
    <row r="438" spans="1:18" x14ac:dyDescent="0.3">
      <c r="A438" s="338">
        <v>1420</v>
      </c>
      <c r="B438" s="339">
        <v>42871</v>
      </c>
      <c r="C438" s="340" t="s">
        <v>586</v>
      </c>
      <c r="D438" s="341" t="s">
        <v>1541</v>
      </c>
      <c r="E438" s="342" t="s">
        <v>398</v>
      </c>
      <c r="F438" s="341" t="s">
        <v>812</v>
      </c>
      <c r="G438" s="343" t="s">
        <v>764</v>
      </c>
      <c r="H438" s="341" t="s">
        <v>793</v>
      </c>
      <c r="I438" s="344" t="s">
        <v>1477</v>
      </c>
      <c r="J438" s="345">
        <v>13</v>
      </c>
      <c r="K438" s="346">
        <v>420</v>
      </c>
      <c r="L438" s="345">
        <v>5460</v>
      </c>
      <c r="M438" s="347">
        <v>0.06</v>
      </c>
      <c r="N438" s="33">
        <v>5132.3999999999996</v>
      </c>
      <c r="O438" s="343" t="s">
        <v>761</v>
      </c>
      <c r="P438" s="341" t="s">
        <v>827</v>
      </c>
      <c r="Q438" s="343" t="str">
        <f t="shared" si="12"/>
        <v>Not Specified</v>
      </c>
      <c r="R438" s="343" t="str">
        <f t="shared" si="13"/>
        <v>Amit</v>
      </c>
    </row>
    <row r="439" spans="1:18" x14ac:dyDescent="0.3">
      <c r="A439" s="338">
        <v>1421</v>
      </c>
      <c r="B439" s="339">
        <v>42871</v>
      </c>
      <c r="C439" s="340" t="s">
        <v>586</v>
      </c>
      <c r="D439" s="341" t="s">
        <v>1540</v>
      </c>
      <c r="E439" s="342" t="s">
        <v>398</v>
      </c>
      <c r="F439" s="341" t="s">
        <v>790</v>
      </c>
      <c r="G439" s="343" t="s">
        <v>764</v>
      </c>
      <c r="H439" s="341" t="s">
        <v>800</v>
      </c>
      <c r="I439" s="344" t="s">
        <v>1424</v>
      </c>
      <c r="J439" s="345">
        <v>32</v>
      </c>
      <c r="K439" s="346">
        <v>240</v>
      </c>
      <c r="L439" s="345">
        <v>7680</v>
      </c>
      <c r="M439" s="347">
        <v>7.0000000000000007E-2</v>
      </c>
      <c r="N439" s="33">
        <v>7142.4</v>
      </c>
      <c r="O439" s="343" t="s">
        <v>834</v>
      </c>
      <c r="P439" s="341" t="s">
        <v>760</v>
      </c>
      <c r="Q439" s="343" t="str">
        <f t="shared" si="12"/>
        <v>Air</v>
      </c>
      <c r="R439" s="343" t="str">
        <f t="shared" si="13"/>
        <v>Sohail</v>
      </c>
    </row>
    <row r="440" spans="1:18" x14ac:dyDescent="0.3">
      <c r="A440" s="338">
        <v>1422</v>
      </c>
      <c r="B440" s="339">
        <v>42871</v>
      </c>
      <c r="C440" s="340" t="s">
        <v>586</v>
      </c>
      <c r="D440" s="341" t="s">
        <v>1540</v>
      </c>
      <c r="E440" s="342" t="s">
        <v>398</v>
      </c>
      <c r="F440" s="341" t="s">
        <v>790</v>
      </c>
      <c r="G440" s="343" t="s">
        <v>764</v>
      </c>
      <c r="H440" s="341" t="s">
        <v>772</v>
      </c>
      <c r="I440" s="344" t="s">
        <v>1539</v>
      </c>
      <c r="J440" s="345">
        <v>13</v>
      </c>
      <c r="K440" s="346">
        <v>900</v>
      </c>
      <c r="L440" s="345">
        <v>11700</v>
      </c>
      <c r="M440" s="347">
        <v>0</v>
      </c>
      <c r="N440" s="33">
        <v>11700</v>
      </c>
      <c r="O440" s="343" t="s">
        <v>834</v>
      </c>
      <c r="P440" s="341" t="s">
        <v>774</v>
      </c>
      <c r="Q440" s="343" t="str">
        <f t="shared" si="12"/>
        <v>Air</v>
      </c>
      <c r="R440" s="343" t="str">
        <f t="shared" si="13"/>
        <v>Sohail</v>
      </c>
    </row>
    <row r="441" spans="1:18" x14ac:dyDescent="0.3">
      <c r="A441" s="338">
        <v>1423</v>
      </c>
      <c r="B441" s="339">
        <v>42871</v>
      </c>
      <c r="C441" s="340" t="s">
        <v>586</v>
      </c>
      <c r="D441" s="341" t="s">
        <v>1538</v>
      </c>
      <c r="E441" s="342" t="s">
        <v>405</v>
      </c>
      <c r="F441" s="341" t="s">
        <v>765</v>
      </c>
      <c r="G441" s="343" t="s">
        <v>785</v>
      </c>
      <c r="H441" s="341" t="s">
        <v>815</v>
      </c>
      <c r="I441" s="344" t="s">
        <v>1029</v>
      </c>
      <c r="J441" s="345">
        <v>7</v>
      </c>
      <c r="K441" s="346">
        <v>7260</v>
      </c>
      <c r="L441" s="345">
        <v>50820</v>
      </c>
      <c r="M441" s="347">
        <v>0.02</v>
      </c>
      <c r="N441" s="33">
        <v>49803.6</v>
      </c>
      <c r="O441" s="343" t="s">
        <v>788</v>
      </c>
      <c r="P441" s="341" t="s">
        <v>787</v>
      </c>
      <c r="Q441" s="343" t="str">
        <f t="shared" si="12"/>
        <v>Air</v>
      </c>
      <c r="R441" s="343" t="str">
        <f t="shared" si="13"/>
        <v>Sohail</v>
      </c>
    </row>
    <row r="442" spans="1:18" x14ac:dyDescent="0.3">
      <c r="A442" s="338">
        <v>1424</v>
      </c>
      <c r="B442" s="339">
        <v>42872</v>
      </c>
      <c r="C442" s="340" t="s">
        <v>586</v>
      </c>
      <c r="D442" s="341" t="s">
        <v>1537</v>
      </c>
      <c r="E442" s="342" t="s">
        <v>405</v>
      </c>
      <c r="F442" s="341" t="s">
        <v>778</v>
      </c>
      <c r="G442" s="343" t="s">
        <v>764</v>
      </c>
      <c r="H442" s="341" t="s">
        <v>800</v>
      </c>
      <c r="I442" s="344" t="s">
        <v>808</v>
      </c>
      <c r="J442" s="345">
        <v>8</v>
      </c>
      <c r="K442" s="346">
        <v>2640</v>
      </c>
      <c r="L442" s="345">
        <v>21120</v>
      </c>
      <c r="M442" s="347">
        <v>0.05</v>
      </c>
      <c r="N442" s="33">
        <v>20064</v>
      </c>
      <c r="O442" s="343" t="s">
        <v>775</v>
      </c>
      <c r="P442" s="341" t="s">
        <v>760</v>
      </c>
      <c r="Q442" s="343" t="str">
        <f t="shared" si="12"/>
        <v>Rail</v>
      </c>
      <c r="R442" s="343" t="str">
        <f t="shared" si="13"/>
        <v>Amit</v>
      </c>
    </row>
    <row r="443" spans="1:18" x14ac:dyDescent="0.3">
      <c r="A443" s="338">
        <v>1425</v>
      </c>
      <c r="B443" s="339">
        <v>42872</v>
      </c>
      <c r="C443" s="340" t="s">
        <v>586</v>
      </c>
      <c r="D443" s="341" t="s">
        <v>1536</v>
      </c>
      <c r="E443" s="342" t="s">
        <v>405</v>
      </c>
      <c r="F443" s="341" t="s">
        <v>790</v>
      </c>
      <c r="G443" s="343" t="s">
        <v>785</v>
      </c>
      <c r="H443" s="341" t="s">
        <v>824</v>
      </c>
      <c r="I443" s="344" t="s">
        <v>1296</v>
      </c>
      <c r="J443" s="345">
        <v>11</v>
      </c>
      <c r="K443" s="346">
        <v>300</v>
      </c>
      <c r="L443" s="345">
        <v>3300</v>
      </c>
      <c r="M443" s="347">
        <v>0.08</v>
      </c>
      <c r="N443" s="33">
        <v>3036</v>
      </c>
      <c r="O443" s="343" t="s">
        <v>834</v>
      </c>
      <c r="P443" s="341" t="s">
        <v>827</v>
      </c>
      <c r="Q443" s="343" t="str">
        <f t="shared" si="12"/>
        <v>Air</v>
      </c>
      <c r="R443" s="343" t="str">
        <f t="shared" si="13"/>
        <v>Sohail</v>
      </c>
    </row>
    <row r="444" spans="1:18" x14ac:dyDescent="0.3">
      <c r="A444" s="338">
        <v>1426</v>
      </c>
      <c r="B444" s="339">
        <v>42872</v>
      </c>
      <c r="C444" s="340" t="s">
        <v>586</v>
      </c>
      <c r="D444" s="341" t="s">
        <v>1535</v>
      </c>
      <c r="E444" s="342" t="s">
        <v>405</v>
      </c>
      <c r="F444" s="341" t="s">
        <v>765</v>
      </c>
      <c r="G444" s="343" t="s">
        <v>770</v>
      </c>
      <c r="H444" s="341" t="s">
        <v>781</v>
      </c>
      <c r="I444" s="344" t="s">
        <v>1215</v>
      </c>
      <c r="J444" s="345">
        <v>5</v>
      </c>
      <c r="K444" s="346">
        <v>480</v>
      </c>
      <c r="L444" s="345">
        <v>2400</v>
      </c>
      <c r="M444" s="347">
        <v>0.02</v>
      </c>
      <c r="N444" s="33">
        <v>2352</v>
      </c>
      <c r="O444" s="343" t="s">
        <v>775</v>
      </c>
      <c r="P444" s="341" t="s">
        <v>760</v>
      </c>
      <c r="Q444" s="343" t="str">
        <f t="shared" si="12"/>
        <v>Rail</v>
      </c>
      <c r="R444" s="343" t="str">
        <f t="shared" si="13"/>
        <v>Sohail</v>
      </c>
    </row>
    <row r="445" spans="1:18" x14ac:dyDescent="0.3">
      <c r="A445" s="338">
        <v>1427</v>
      </c>
      <c r="B445" s="339">
        <v>42872</v>
      </c>
      <c r="C445" s="340" t="s">
        <v>586</v>
      </c>
      <c r="D445" s="341" t="s">
        <v>1535</v>
      </c>
      <c r="E445" s="342" t="s">
        <v>405</v>
      </c>
      <c r="F445" s="341" t="s">
        <v>765</v>
      </c>
      <c r="G445" s="343" t="s">
        <v>764</v>
      </c>
      <c r="H445" s="341" t="s">
        <v>793</v>
      </c>
      <c r="I445" s="344" t="s">
        <v>911</v>
      </c>
      <c r="J445" s="345">
        <v>37</v>
      </c>
      <c r="K445" s="346">
        <v>360</v>
      </c>
      <c r="L445" s="345">
        <v>13320</v>
      </c>
      <c r="M445" s="347">
        <v>0.09</v>
      </c>
      <c r="N445" s="33">
        <v>12121.2</v>
      </c>
      <c r="O445" s="343" t="s">
        <v>775</v>
      </c>
      <c r="P445" s="341" t="s">
        <v>760</v>
      </c>
      <c r="Q445" s="343" t="str">
        <f t="shared" si="12"/>
        <v>Rail</v>
      </c>
      <c r="R445" s="343" t="str">
        <f t="shared" si="13"/>
        <v>Sohail</v>
      </c>
    </row>
    <row r="446" spans="1:18" x14ac:dyDescent="0.3">
      <c r="A446" s="338">
        <v>1428</v>
      </c>
      <c r="B446" s="339">
        <v>42872</v>
      </c>
      <c r="C446" s="340" t="s">
        <v>586</v>
      </c>
      <c r="D446" s="341" t="s">
        <v>1535</v>
      </c>
      <c r="E446" s="342" t="s">
        <v>405</v>
      </c>
      <c r="F446" s="341" t="s">
        <v>765</v>
      </c>
      <c r="G446" s="343" t="s">
        <v>764</v>
      </c>
      <c r="H446" s="341" t="s">
        <v>772</v>
      </c>
      <c r="I446" s="344" t="s">
        <v>1534</v>
      </c>
      <c r="J446" s="345">
        <v>37</v>
      </c>
      <c r="K446" s="346">
        <v>16800</v>
      </c>
      <c r="L446" s="345">
        <v>621600</v>
      </c>
      <c r="M446" s="347">
        <v>0.06</v>
      </c>
      <c r="N446" s="33">
        <v>584304</v>
      </c>
      <c r="O446" s="343" t="s">
        <v>775</v>
      </c>
      <c r="P446" s="341" t="s">
        <v>787</v>
      </c>
      <c r="Q446" s="343" t="str">
        <f t="shared" si="12"/>
        <v>Rail</v>
      </c>
      <c r="R446" s="343" t="str">
        <f t="shared" si="13"/>
        <v>Sohail</v>
      </c>
    </row>
    <row r="447" spans="1:18" x14ac:dyDescent="0.3">
      <c r="A447" s="338">
        <v>1429</v>
      </c>
      <c r="B447" s="339">
        <v>42872</v>
      </c>
      <c r="C447" s="340" t="s">
        <v>586</v>
      </c>
      <c r="D447" s="341" t="s">
        <v>1532</v>
      </c>
      <c r="E447" s="342" t="s">
        <v>522</v>
      </c>
      <c r="F447" s="341" t="s">
        <v>790</v>
      </c>
      <c r="G447" s="343" t="s">
        <v>785</v>
      </c>
      <c r="H447" s="341" t="s">
        <v>824</v>
      </c>
      <c r="I447" s="344" t="s">
        <v>1533</v>
      </c>
      <c r="J447" s="345">
        <v>18</v>
      </c>
      <c r="K447" s="346">
        <v>960</v>
      </c>
      <c r="L447" s="345">
        <v>17280</v>
      </c>
      <c r="M447" s="347">
        <v>0.1</v>
      </c>
      <c r="N447" s="33">
        <v>15552</v>
      </c>
      <c r="O447" s="343" t="s">
        <v>761</v>
      </c>
      <c r="P447" s="341" t="s">
        <v>760</v>
      </c>
      <c r="Q447" s="343" t="str">
        <f t="shared" si="12"/>
        <v>Not Specified</v>
      </c>
      <c r="R447" s="343" t="str">
        <f t="shared" si="13"/>
        <v>Sohail</v>
      </c>
    </row>
    <row r="448" spans="1:18" x14ac:dyDescent="0.3">
      <c r="A448" s="338">
        <v>1430</v>
      </c>
      <c r="B448" s="339">
        <v>42872</v>
      </c>
      <c r="C448" s="340" t="s">
        <v>586</v>
      </c>
      <c r="D448" s="341" t="s">
        <v>1532</v>
      </c>
      <c r="E448" s="342" t="s">
        <v>522</v>
      </c>
      <c r="F448" s="341" t="s">
        <v>790</v>
      </c>
      <c r="G448" s="343" t="s">
        <v>764</v>
      </c>
      <c r="H448" s="341" t="s">
        <v>793</v>
      </c>
      <c r="I448" s="344" t="s">
        <v>1118</v>
      </c>
      <c r="J448" s="345">
        <v>36</v>
      </c>
      <c r="K448" s="346">
        <v>420</v>
      </c>
      <c r="L448" s="345">
        <v>15120</v>
      </c>
      <c r="M448" s="347">
        <v>0.09</v>
      </c>
      <c r="N448" s="33">
        <v>13759.2</v>
      </c>
      <c r="O448" s="343" t="s">
        <v>761</v>
      </c>
      <c r="P448" s="341" t="s">
        <v>760</v>
      </c>
      <c r="Q448" s="343" t="str">
        <f t="shared" si="12"/>
        <v>Not Specified</v>
      </c>
      <c r="R448" s="343" t="str">
        <f t="shared" si="13"/>
        <v>Sohail</v>
      </c>
    </row>
    <row r="449" spans="1:18" x14ac:dyDescent="0.3">
      <c r="A449" s="338">
        <v>1431</v>
      </c>
      <c r="B449" s="339">
        <v>42873</v>
      </c>
      <c r="C449" s="340" t="s">
        <v>586</v>
      </c>
      <c r="D449" s="341" t="s">
        <v>1140</v>
      </c>
      <c r="E449" s="342" t="s">
        <v>395</v>
      </c>
      <c r="F449" s="341" t="s">
        <v>778</v>
      </c>
      <c r="G449" s="343" t="s">
        <v>785</v>
      </c>
      <c r="H449" s="341" t="s">
        <v>784</v>
      </c>
      <c r="I449" s="344" t="s">
        <v>1462</v>
      </c>
      <c r="J449" s="345">
        <v>20</v>
      </c>
      <c r="K449" s="346">
        <v>9360</v>
      </c>
      <c r="L449" s="345">
        <v>187200</v>
      </c>
      <c r="M449" s="347">
        <v>0.08</v>
      </c>
      <c r="N449" s="33">
        <v>172224</v>
      </c>
      <c r="O449" s="343" t="s">
        <v>788</v>
      </c>
      <c r="P449" s="341" t="s">
        <v>767</v>
      </c>
      <c r="Q449" s="343" t="str">
        <f t="shared" si="12"/>
        <v>Air</v>
      </c>
      <c r="R449" s="343" t="str">
        <f t="shared" si="13"/>
        <v>Amit</v>
      </c>
    </row>
    <row r="450" spans="1:18" x14ac:dyDescent="0.3">
      <c r="A450" s="338">
        <v>1432</v>
      </c>
      <c r="B450" s="339">
        <v>42873</v>
      </c>
      <c r="C450" s="340" t="s">
        <v>586</v>
      </c>
      <c r="D450" s="341" t="s">
        <v>1140</v>
      </c>
      <c r="E450" s="342" t="s">
        <v>395</v>
      </c>
      <c r="F450" s="341" t="s">
        <v>778</v>
      </c>
      <c r="G450" s="343" t="s">
        <v>764</v>
      </c>
      <c r="H450" s="341" t="s">
        <v>793</v>
      </c>
      <c r="I450" s="344" t="s">
        <v>1531</v>
      </c>
      <c r="J450" s="345">
        <v>46</v>
      </c>
      <c r="K450" s="346">
        <v>420</v>
      </c>
      <c r="L450" s="345">
        <v>19320</v>
      </c>
      <c r="M450" s="347">
        <v>0.1</v>
      </c>
      <c r="N450" s="33">
        <v>17388</v>
      </c>
      <c r="O450" s="343" t="s">
        <v>788</v>
      </c>
      <c r="P450" s="341" t="s">
        <v>827</v>
      </c>
      <c r="Q450" s="343" t="str">
        <f t="shared" si="12"/>
        <v>Air</v>
      </c>
      <c r="R450" s="343" t="str">
        <f t="shared" si="13"/>
        <v>Amit</v>
      </c>
    </row>
    <row r="451" spans="1:18" x14ac:dyDescent="0.3">
      <c r="A451" s="338">
        <v>1433</v>
      </c>
      <c r="B451" s="339">
        <v>42873</v>
      </c>
      <c r="C451" s="340" t="s">
        <v>586</v>
      </c>
      <c r="D451" s="341" t="s">
        <v>1530</v>
      </c>
      <c r="E451" s="342" t="s">
        <v>405</v>
      </c>
      <c r="F451" s="341" t="s">
        <v>790</v>
      </c>
      <c r="G451" s="343" t="s">
        <v>764</v>
      </c>
      <c r="H451" s="341" t="s">
        <v>793</v>
      </c>
      <c r="I451" s="344" t="s">
        <v>1000</v>
      </c>
      <c r="J451" s="345">
        <v>1</v>
      </c>
      <c r="K451" s="346">
        <v>540</v>
      </c>
      <c r="L451" s="345">
        <v>540</v>
      </c>
      <c r="M451" s="347">
        <v>0.1</v>
      </c>
      <c r="N451" s="33">
        <v>486</v>
      </c>
      <c r="O451" s="343" t="s">
        <v>775</v>
      </c>
      <c r="P451" s="341" t="s">
        <v>760</v>
      </c>
      <c r="Q451" s="343" t="str">
        <f t="shared" si="12"/>
        <v>Rail</v>
      </c>
      <c r="R451" s="343" t="str">
        <f t="shared" si="13"/>
        <v>Sohail</v>
      </c>
    </row>
    <row r="452" spans="1:18" x14ac:dyDescent="0.3">
      <c r="A452" s="338">
        <v>1434</v>
      </c>
      <c r="B452" s="339">
        <v>42874</v>
      </c>
      <c r="C452" s="340" t="s">
        <v>586</v>
      </c>
      <c r="D452" s="341" t="s">
        <v>1527</v>
      </c>
      <c r="E452" s="342" t="s">
        <v>395</v>
      </c>
      <c r="F452" s="341" t="s">
        <v>790</v>
      </c>
      <c r="G452" s="343" t="s">
        <v>764</v>
      </c>
      <c r="H452" s="341" t="s">
        <v>818</v>
      </c>
      <c r="I452" s="344" t="s">
        <v>1529</v>
      </c>
      <c r="J452" s="345">
        <v>24</v>
      </c>
      <c r="K452" s="346">
        <v>3660</v>
      </c>
      <c r="L452" s="345">
        <v>87840</v>
      </c>
      <c r="M452" s="347">
        <v>0.08</v>
      </c>
      <c r="N452" s="33">
        <v>80812.800000000003</v>
      </c>
      <c r="O452" s="343" t="s">
        <v>761</v>
      </c>
      <c r="P452" s="341" t="s">
        <v>774</v>
      </c>
      <c r="Q452" s="343" t="str">
        <f t="shared" si="12"/>
        <v>Not Specified</v>
      </c>
      <c r="R452" s="343" t="str">
        <f t="shared" si="13"/>
        <v>Sohail</v>
      </c>
    </row>
    <row r="453" spans="1:18" x14ac:dyDescent="0.3">
      <c r="A453" s="338">
        <v>1435</v>
      </c>
      <c r="B453" s="339">
        <v>42874</v>
      </c>
      <c r="C453" s="340" t="s">
        <v>586</v>
      </c>
      <c r="D453" s="341" t="s">
        <v>1527</v>
      </c>
      <c r="E453" s="342" t="s">
        <v>395</v>
      </c>
      <c r="F453" s="341" t="s">
        <v>790</v>
      </c>
      <c r="G453" s="343" t="s">
        <v>785</v>
      </c>
      <c r="H453" s="341" t="s">
        <v>784</v>
      </c>
      <c r="I453" s="344" t="s">
        <v>1528</v>
      </c>
      <c r="J453" s="345">
        <v>43</v>
      </c>
      <c r="K453" s="346">
        <v>7560</v>
      </c>
      <c r="L453" s="345">
        <v>325080</v>
      </c>
      <c r="M453" s="347">
        <v>0.05</v>
      </c>
      <c r="N453" s="33">
        <v>308826</v>
      </c>
      <c r="O453" s="343" t="s">
        <v>761</v>
      </c>
      <c r="P453" s="341" t="s">
        <v>760</v>
      </c>
      <c r="Q453" s="343" t="str">
        <f t="shared" si="12"/>
        <v>Not Specified</v>
      </c>
      <c r="R453" s="343" t="str">
        <f t="shared" si="13"/>
        <v>Sohail</v>
      </c>
    </row>
    <row r="454" spans="1:18" x14ac:dyDescent="0.3">
      <c r="A454" s="338">
        <v>1436</v>
      </c>
      <c r="B454" s="339">
        <v>42874</v>
      </c>
      <c r="C454" s="340" t="s">
        <v>586</v>
      </c>
      <c r="D454" s="341" t="s">
        <v>1527</v>
      </c>
      <c r="E454" s="342" t="s">
        <v>395</v>
      </c>
      <c r="F454" s="341" t="s">
        <v>790</v>
      </c>
      <c r="G454" s="343" t="s">
        <v>785</v>
      </c>
      <c r="H454" s="341" t="s">
        <v>784</v>
      </c>
      <c r="I454" s="344" t="s">
        <v>1255</v>
      </c>
      <c r="J454" s="345">
        <v>44</v>
      </c>
      <c r="K454" s="346">
        <v>7560</v>
      </c>
      <c r="L454" s="345">
        <v>332640</v>
      </c>
      <c r="M454" s="347">
        <v>0.1</v>
      </c>
      <c r="N454" s="33">
        <v>299376</v>
      </c>
      <c r="O454" s="343" t="s">
        <v>761</v>
      </c>
      <c r="P454" s="341" t="s">
        <v>787</v>
      </c>
      <c r="Q454" s="343" t="str">
        <f t="shared" si="12"/>
        <v>Not Specified</v>
      </c>
      <c r="R454" s="343" t="str">
        <f t="shared" si="13"/>
        <v>Sohail</v>
      </c>
    </row>
    <row r="455" spans="1:18" x14ac:dyDescent="0.3">
      <c r="A455" s="338">
        <v>1437</v>
      </c>
      <c r="B455" s="339">
        <v>42874</v>
      </c>
      <c r="C455" s="340" t="s">
        <v>586</v>
      </c>
      <c r="D455" s="341" t="s">
        <v>1040</v>
      </c>
      <c r="E455" s="342" t="s">
        <v>522</v>
      </c>
      <c r="F455" s="341" t="s">
        <v>765</v>
      </c>
      <c r="G455" s="343" t="s">
        <v>764</v>
      </c>
      <c r="H455" s="341" t="s">
        <v>811</v>
      </c>
      <c r="I455" s="344" t="s">
        <v>1526</v>
      </c>
      <c r="J455" s="345">
        <v>46</v>
      </c>
      <c r="K455" s="346">
        <v>240</v>
      </c>
      <c r="L455" s="345">
        <v>11040</v>
      </c>
      <c r="M455" s="347">
        <v>0.04</v>
      </c>
      <c r="N455" s="33">
        <v>10598.4</v>
      </c>
      <c r="O455" s="343" t="s">
        <v>834</v>
      </c>
      <c r="P455" s="341" t="s">
        <v>774</v>
      </c>
      <c r="Q455" s="343" t="str">
        <f t="shared" si="12"/>
        <v>Air</v>
      </c>
      <c r="R455" s="343" t="str">
        <f t="shared" si="13"/>
        <v>Sohail</v>
      </c>
    </row>
    <row r="456" spans="1:18" x14ac:dyDescent="0.3">
      <c r="A456" s="338">
        <v>1438</v>
      </c>
      <c r="B456" s="339">
        <v>42874</v>
      </c>
      <c r="C456" s="340" t="s">
        <v>586</v>
      </c>
      <c r="D456" s="341" t="s">
        <v>1525</v>
      </c>
      <c r="E456" s="342" t="s">
        <v>522</v>
      </c>
      <c r="F456" s="341" t="s">
        <v>812</v>
      </c>
      <c r="G456" s="343" t="s">
        <v>785</v>
      </c>
      <c r="H456" s="341" t="s">
        <v>784</v>
      </c>
      <c r="I456" s="344" t="s">
        <v>1524</v>
      </c>
      <c r="J456" s="345">
        <v>25</v>
      </c>
      <c r="K456" s="346">
        <v>10800</v>
      </c>
      <c r="L456" s="345">
        <v>270000</v>
      </c>
      <c r="M456" s="347">
        <v>0.02</v>
      </c>
      <c r="N456" s="33">
        <v>264600</v>
      </c>
      <c r="O456" s="343" t="s">
        <v>788</v>
      </c>
      <c r="P456" s="341" t="s">
        <v>774</v>
      </c>
      <c r="Q456" s="343" t="str">
        <f t="shared" si="12"/>
        <v>Air</v>
      </c>
      <c r="R456" s="343" t="str">
        <f t="shared" si="13"/>
        <v>Amit</v>
      </c>
    </row>
    <row r="457" spans="1:18" x14ac:dyDescent="0.3">
      <c r="A457" s="338">
        <v>1439</v>
      </c>
      <c r="B457" s="339">
        <v>42874</v>
      </c>
      <c r="C457" s="340" t="s">
        <v>586</v>
      </c>
      <c r="D457" s="341" t="s">
        <v>1523</v>
      </c>
      <c r="E457" s="342" t="s">
        <v>395</v>
      </c>
      <c r="F457" s="341" t="s">
        <v>812</v>
      </c>
      <c r="G457" s="343" t="s">
        <v>764</v>
      </c>
      <c r="H457" s="341" t="s">
        <v>793</v>
      </c>
      <c r="I457" s="344" t="s">
        <v>1522</v>
      </c>
      <c r="J457" s="345">
        <v>16</v>
      </c>
      <c r="K457" s="346">
        <v>480</v>
      </c>
      <c r="L457" s="345">
        <v>7680</v>
      </c>
      <c r="M457" s="347">
        <v>0.01</v>
      </c>
      <c r="N457" s="33">
        <v>7603.2</v>
      </c>
      <c r="O457" s="343" t="s">
        <v>761</v>
      </c>
      <c r="P457" s="341" t="s">
        <v>760</v>
      </c>
      <c r="Q457" s="343" t="str">
        <f t="shared" si="12"/>
        <v>Not Specified</v>
      </c>
      <c r="R457" s="343" t="str">
        <f t="shared" si="13"/>
        <v>Amit</v>
      </c>
    </row>
    <row r="458" spans="1:18" x14ac:dyDescent="0.3">
      <c r="A458" s="338">
        <v>1440</v>
      </c>
      <c r="B458" s="339">
        <v>42875</v>
      </c>
      <c r="C458" s="340" t="s">
        <v>586</v>
      </c>
      <c r="D458" s="341" t="s">
        <v>891</v>
      </c>
      <c r="E458" s="342" t="s">
        <v>395</v>
      </c>
      <c r="F458" s="341" t="s">
        <v>778</v>
      </c>
      <c r="G458" s="343" t="s">
        <v>764</v>
      </c>
      <c r="H458" s="341" t="s">
        <v>763</v>
      </c>
      <c r="I458" s="344" t="s">
        <v>1521</v>
      </c>
      <c r="J458" s="345">
        <v>16</v>
      </c>
      <c r="K458" s="346">
        <v>180</v>
      </c>
      <c r="L458" s="345">
        <v>2880</v>
      </c>
      <c r="M458" s="347">
        <v>0.04</v>
      </c>
      <c r="N458" s="33">
        <v>2764.8</v>
      </c>
      <c r="O458" s="343" t="s">
        <v>788</v>
      </c>
      <c r="P458" s="341" t="s">
        <v>798</v>
      </c>
      <c r="Q458" s="343" t="str">
        <f t="shared" si="12"/>
        <v>Air</v>
      </c>
      <c r="R458" s="343" t="str">
        <f t="shared" si="13"/>
        <v>Amit</v>
      </c>
    </row>
    <row r="459" spans="1:18" x14ac:dyDescent="0.3">
      <c r="A459" s="338">
        <v>1441</v>
      </c>
      <c r="B459" s="339">
        <v>42875</v>
      </c>
      <c r="C459" s="340" t="s">
        <v>586</v>
      </c>
      <c r="D459" s="341" t="s">
        <v>926</v>
      </c>
      <c r="E459" s="342" t="s">
        <v>398</v>
      </c>
      <c r="F459" s="341" t="s">
        <v>778</v>
      </c>
      <c r="G459" s="343" t="s">
        <v>785</v>
      </c>
      <c r="H459" s="341" t="s">
        <v>824</v>
      </c>
      <c r="I459" s="344" t="s">
        <v>1482</v>
      </c>
      <c r="J459" s="345">
        <v>6</v>
      </c>
      <c r="K459" s="346">
        <v>2400</v>
      </c>
      <c r="L459" s="345">
        <v>14400</v>
      </c>
      <c r="M459" s="347">
        <v>0</v>
      </c>
      <c r="N459" s="33">
        <v>14400</v>
      </c>
      <c r="O459" s="343" t="s">
        <v>834</v>
      </c>
      <c r="P459" s="341" t="s">
        <v>760</v>
      </c>
      <c r="Q459" s="343" t="str">
        <f t="shared" si="12"/>
        <v>Air</v>
      </c>
      <c r="R459" s="343" t="str">
        <f t="shared" si="13"/>
        <v>Amit</v>
      </c>
    </row>
    <row r="460" spans="1:18" x14ac:dyDescent="0.3">
      <c r="A460" s="338">
        <v>1442</v>
      </c>
      <c r="B460" s="339">
        <v>42875</v>
      </c>
      <c r="C460" s="340" t="s">
        <v>586</v>
      </c>
      <c r="D460" s="341" t="s">
        <v>1319</v>
      </c>
      <c r="E460" s="342" t="s">
        <v>398</v>
      </c>
      <c r="F460" s="341" t="s">
        <v>778</v>
      </c>
      <c r="G460" s="343" t="s">
        <v>764</v>
      </c>
      <c r="H460" s="341" t="s">
        <v>800</v>
      </c>
      <c r="I460" s="344" t="s">
        <v>1520</v>
      </c>
      <c r="J460" s="345">
        <v>33</v>
      </c>
      <c r="K460" s="346">
        <v>240</v>
      </c>
      <c r="L460" s="345">
        <v>7920</v>
      </c>
      <c r="M460" s="347">
        <v>0.02</v>
      </c>
      <c r="N460" s="33">
        <v>7761.6</v>
      </c>
      <c r="O460" s="343" t="s">
        <v>761</v>
      </c>
      <c r="P460" s="341" t="s">
        <v>787</v>
      </c>
      <c r="Q460" s="343" t="str">
        <f t="shared" si="12"/>
        <v>Not Specified</v>
      </c>
      <c r="R460" s="343" t="str">
        <f t="shared" si="13"/>
        <v>Amit</v>
      </c>
    </row>
    <row r="461" spans="1:18" x14ac:dyDescent="0.3">
      <c r="A461" s="338">
        <v>1443</v>
      </c>
      <c r="B461" s="339">
        <v>42875</v>
      </c>
      <c r="C461" s="340" t="s">
        <v>586</v>
      </c>
      <c r="D461" s="341" t="s">
        <v>1519</v>
      </c>
      <c r="E461" s="342" t="s">
        <v>398</v>
      </c>
      <c r="F461" s="341" t="s">
        <v>778</v>
      </c>
      <c r="G461" s="343" t="s">
        <v>785</v>
      </c>
      <c r="H461" s="341" t="s">
        <v>784</v>
      </c>
      <c r="I461" s="344" t="s">
        <v>903</v>
      </c>
      <c r="J461" s="345">
        <v>40</v>
      </c>
      <c r="K461" s="346">
        <v>3960</v>
      </c>
      <c r="L461" s="345">
        <v>158400</v>
      </c>
      <c r="M461" s="347">
        <v>0.01</v>
      </c>
      <c r="N461" s="33">
        <v>156816</v>
      </c>
      <c r="O461" s="343" t="s">
        <v>782</v>
      </c>
      <c r="P461" s="341" t="s">
        <v>787</v>
      </c>
      <c r="Q461" s="343" t="str">
        <f t="shared" si="12"/>
        <v>Road</v>
      </c>
      <c r="R461" s="343" t="str">
        <f t="shared" si="13"/>
        <v>Amit</v>
      </c>
    </row>
    <row r="462" spans="1:18" x14ac:dyDescent="0.3">
      <c r="A462" s="338">
        <v>1444</v>
      </c>
      <c r="B462" s="339">
        <v>42875</v>
      </c>
      <c r="C462" s="340" t="s">
        <v>586</v>
      </c>
      <c r="D462" s="341" t="s">
        <v>1518</v>
      </c>
      <c r="E462" s="342" t="s">
        <v>395</v>
      </c>
      <c r="F462" s="341" t="s">
        <v>790</v>
      </c>
      <c r="G462" s="343" t="s">
        <v>764</v>
      </c>
      <c r="H462" s="341" t="s">
        <v>763</v>
      </c>
      <c r="I462" s="344" t="s">
        <v>1517</v>
      </c>
      <c r="J462" s="345">
        <v>42</v>
      </c>
      <c r="K462" s="346">
        <v>360</v>
      </c>
      <c r="L462" s="345">
        <v>15120</v>
      </c>
      <c r="M462" s="347">
        <v>0.02</v>
      </c>
      <c r="N462" s="33">
        <v>14817.6</v>
      </c>
      <c r="O462" s="343" t="s">
        <v>761</v>
      </c>
      <c r="P462" s="341" t="s">
        <v>767</v>
      </c>
      <c r="Q462" s="343" t="str">
        <f t="shared" si="12"/>
        <v>Not Specified</v>
      </c>
      <c r="R462" s="343" t="str">
        <f t="shared" si="13"/>
        <v>Sohail</v>
      </c>
    </row>
    <row r="463" spans="1:18" x14ac:dyDescent="0.3">
      <c r="A463" s="338">
        <v>1445</v>
      </c>
      <c r="B463" s="339">
        <v>42876</v>
      </c>
      <c r="C463" s="340" t="s">
        <v>586</v>
      </c>
      <c r="D463" s="341" t="s">
        <v>1515</v>
      </c>
      <c r="E463" s="342" t="s">
        <v>522</v>
      </c>
      <c r="F463" s="341" t="s">
        <v>790</v>
      </c>
      <c r="G463" s="343" t="s">
        <v>785</v>
      </c>
      <c r="H463" s="341" t="s">
        <v>824</v>
      </c>
      <c r="I463" s="344" t="s">
        <v>1516</v>
      </c>
      <c r="J463" s="345">
        <v>22</v>
      </c>
      <c r="K463" s="346">
        <v>2640</v>
      </c>
      <c r="L463" s="345">
        <v>58080</v>
      </c>
      <c r="M463" s="347">
        <v>0.05</v>
      </c>
      <c r="N463" s="33">
        <v>55176</v>
      </c>
      <c r="O463" s="343" t="s">
        <v>782</v>
      </c>
      <c r="P463" s="341" t="s">
        <v>760</v>
      </c>
      <c r="Q463" s="343" t="str">
        <f t="shared" si="12"/>
        <v>Road</v>
      </c>
      <c r="R463" s="343" t="str">
        <f t="shared" si="13"/>
        <v>Sohail</v>
      </c>
    </row>
    <row r="464" spans="1:18" x14ac:dyDescent="0.3">
      <c r="A464" s="338">
        <v>1446</v>
      </c>
      <c r="B464" s="339">
        <v>42876</v>
      </c>
      <c r="C464" s="340" t="s">
        <v>586</v>
      </c>
      <c r="D464" s="341" t="s">
        <v>1515</v>
      </c>
      <c r="E464" s="342" t="s">
        <v>522</v>
      </c>
      <c r="F464" s="341" t="s">
        <v>790</v>
      </c>
      <c r="G464" s="343" t="s">
        <v>785</v>
      </c>
      <c r="H464" s="341" t="s">
        <v>784</v>
      </c>
      <c r="I464" s="344" t="s">
        <v>1244</v>
      </c>
      <c r="J464" s="345">
        <v>25</v>
      </c>
      <c r="K464" s="346">
        <v>12360</v>
      </c>
      <c r="L464" s="345">
        <v>309000</v>
      </c>
      <c r="M464" s="347">
        <v>0</v>
      </c>
      <c r="N464" s="33">
        <v>309000</v>
      </c>
      <c r="O464" s="343" t="s">
        <v>782</v>
      </c>
      <c r="P464" s="341" t="s">
        <v>798</v>
      </c>
      <c r="Q464" s="343" t="str">
        <f t="shared" si="12"/>
        <v>Road</v>
      </c>
      <c r="R464" s="343" t="str">
        <f t="shared" si="13"/>
        <v>Sohail</v>
      </c>
    </row>
    <row r="465" spans="1:18" x14ac:dyDescent="0.3">
      <c r="A465" s="338">
        <v>1447</v>
      </c>
      <c r="B465" s="339">
        <v>42876</v>
      </c>
      <c r="C465" s="340" t="s">
        <v>586</v>
      </c>
      <c r="D465" s="341" t="s">
        <v>820</v>
      </c>
      <c r="E465" s="342" t="s">
        <v>395</v>
      </c>
      <c r="F465" s="341" t="s">
        <v>778</v>
      </c>
      <c r="G465" s="343" t="s">
        <v>764</v>
      </c>
      <c r="H465" s="341" t="s">
        <v>772</v>
      </c>
      <c r="I465" s="344" t="s">
        <v>1514</v>
      </c>
      <c r="J465" s="345">
        <v>16</v>
      </c>
      <c r="K465" s="346">
        <v>480</v>
      </c>
      <c r="L465" s="345">
        <v>7680</v>
      </c>
      <c r="M465" s="347">
        <v>0.09</v>
      </c>
      <c r="N465" s="33">
        <v>6988.8</v>
      </c>
      <c r="O465" s="343" t="s">
        <v>761</v>
      </c>
      <c r="P465" s="341" t="s">
        <v>798</v>
      </c>
      <c r="Q465" s="343" t="str">
        <f t="shared" si="12"/>
        <v>Not Specified</v>
      </c>
      <c r="R465" s="343" t="str">
        <f t="shared" si="13"/>
        <v>Amit</v>
      </c>
    </row>
    <row r="466" spans="1:18" x14ac:dyDescent="0.3">
      <c r="A466" s="338">
        <v>1448</v>
      </c>
      <c r="B466" s="339">
        <v>42877</v>
      </c>
      <c r="C466" s="340" t="s">
        <v>586</v>
      </c>
      <c r="D466" s="341" t="s">
        <v>1513</v>
      </c>
      <c r="E466" s="342" t="s">
        <v>395</v>
      </c>
      <c r="F466" s="341" t="s">
        <v>765</v>
      </c>
      <c r="G466" s="343" t="s">
        <v>785</v>
      </c>
      <c r="H466" s="341" t="s">
        <v>824</v>
      </c>
      <c r="I466" s="344" t="s">
        <v>1512</v>
      </c>
      <c r="J466" s="345">
        <v>29</v>
      </c>
      <c r="K466" s="346">
        <v>2400</v>
      </c>
      <c r="L466" s="345">
        <v>69600</v>
      </c>
      <c r="M466" s="347">
        <v>0.04</v>
      </c>
      <c r="N466" s="33">
        <v>66816</v>
      </c>
      <c r="O466" s="343" t="s">
        <v>775</v>
      </c>
      <c r="P466" s="341" t="s">
        <v>798</v>
      </c>
      <c r="Q466" s="343" t="str">
        <f t="shared" si="12"/>
        <v>Rail</v>
      </c>
      <c r="R466" s="343" t="str">
        <f t="shared" si="13"/>
        <v>Sohail</v>
      </c>
    </row>
    <row r="467" spans="1:18" x14ac:dyDescent="0.3">
      <c r="A467" s="338">
        <v>1449</v>
      </c>
      <c r="B467" s="339">
        <v>42877</v>
      </c>
      <c r="C467" s="340" t="s">
        <v>586</v>
      </c>
      <c r="D467" s="341" t="s">
        <v>1511</v>
      </c>
      <c r="E467" s="342" t="s">
        <v>522</v>
      </c>
      <c r="F467" s="341" t="s">
        <v>765</v>
      </c>
      <c r="G467" s="343" t="s">
        <v>785</v>
      </c>
      <c r="H467" s="341" t="s">
        <v>824</v>
      </c>
      <c r="I467" s="344" t="s">
        <v>1510</v>
      </c>
      <c r="J467" s="345">
        <v>7</v>
      </c>
      <c r="K467" s="346">
        <v>1080</v>
      </c>
      <c r="L467" s="345">
        <v>7560</v>
      </c>
      <c r="M467" s="347">
        <v>0.01</v>
      </c>
      <c r="N467" s="33">
        <v>7484.4</v>
      </c>
      <c r="O467" s="343" t="s">
        <v>775</v>
      </c>
      <c r="P467" s="341" t="s">
        <v>774</v>
      </c>
      <c r="Q467" s="343" t="str">
        <f t="shared" si="12"/>
        <v>Rail</v>
      </c>
      <c r="R467" s="343" t="str">
        <f t="shared" si="13"/>
        <v>Sohail</v>
      </c>
    </row>
    <row r="468" spans="1:18" x14ac:dyDescent="0.3">
      <c r="A468" s="338">
        <v>1450</v>
      </c>
      <c r="B468" s="339">
        <v>42877</v>
      </c>
      <c r="C468" s="340" t="s">
        <v>586</v>
      </c>
      <c r="D468" s="341" t="s">
        <v>1145</v>
      </c>
      <c r="E468" s="342" t="s">
        <v>395</v>
      </c>
      <c r="F468" s="341" t="s">
        <v>778</v>
      </c>
      <c r="G468" s="343" t="s">
        <v>764</v>
      </c>
      <c r="H468" s="341" t="s">
        <v>800</v>
      </c>
      <c r="I468" s="344" t="s">
        <v>1204</v>
      </c>
      <c r="J468" s="345">
        <v>9</v>
      </c>
      <c r="K468" s="346">
        <v>180</v>
      </c>
      <c r="L468" s="345">
        <v>1620</v>
      </c>
      <c r="M468" s="347">
        <v>0</v>
      </c>
      <c r="N468" s="33">
        <v>1620</v>
      </c>
      <c r="O468" s="343" t="s">
        <v>775</v>
      </c>
      <c r="P468" s="341" t="s">
        <v>760</v>
      </c>
      <c r="Q468" s="343" t="str">
        <f t="shared" ref="Q468:Q531" si="14">IF(O468="Low ","Road",IF(O468="Medium","Rail",IF(O468="High","Air",IF(O468="Critical","Air","Not Specified"))))</f>
        <v>Rail</v>
      </c>
      <c r="R468" s="343" t="str">
        <f t="shared" ref="R468:R531" si="15">VLOOKUP(F468,$H$12:$I$16,2,FALSE)</f>
        <v>Amit</v>
      </c>
    </row>
    <row r="469" spans="1:18" x14ac:dyDescent="0.3">
      <c r="A469" s="338">
        <v>1451</v>
      </c>
      <c r="B469" s="339">
        <v>42878</v>
      </c>
      <c r="C469" s="340" t="s">
        <v>586</v>
      </c>
      <c r="D469" s="341" t="s">
        <v>1509</v>
      </c>
      <c r="E469" s="342" t="s">
        <v>405</v>
      </c>
      <c r="F469" s="341" t="s">
        <v>778</v>
      </c>
      <c r="G469" s="343" t="s">
        <v>764</v>
      </c>
      <c r="H469" s="341" t="s">
        <v>800</v>
      </c>
      <c r="I469" s="344" t="s">
        <v>1508</v>
      </c>
      <c r="J469" s="345">
        <v>5</v>
      </c>
      <c r="K469" s="346">
        <v>360</v>
      </c>
      <c r="L469" s="345">
        <v>1800</v>
      </c>
      <c r="M469" s="347">
        <v>7.0000000000000007E-2</v>
      </c>
      <c r="N469" s="33">
        <v>1674</v>
      </c>
      <c r="O469" s="343" t="s">
        <v>775</v>
      </c>
      <c r="P469" s="341" t="s">
        <v>760</v>
      </c>
      <c r="Q469" s="343" t="str">
        <f t="shared" si="14"/>
        <v>Rail</v>
      </c>
      <c r="R469" s="343" t="str">
        <f t="shared" si="15"/>
        <v>Amit</v>
      </c>
    </row>
    <row r="470" spans="1:18" x14ac:dyDescent="0.3">
      <c r="A470" s="338">
        <v>1452</v>
      </c>
      <c r="B470" s="339">
        <v>42878</v>
      </c>
      <c r="C470" s="340" t="s">
        <v>586</v>
      </c>
      <c r="D470" s="341" t="s">
        <v>960</v>
      </c>
      <c r="E470" s="342" t="s">
        <v>395</v>
      </c>
      <c r="F470" s="341" t="s">
        <v>765</v>
      </c>
      <c r="G470" s="343" t="s">
        <v>764</v>
      </c>
      <c r="H470" s="341" t="s">
        <v>800</v>
      </c>
      <c r="I470" s="344" t="s">
        <v>1507</v>
      </c>
      <c r="J470" s="345">
        <v>45</v>
      </c>
      <c r="K470" s="346">
        <v>180</v>
      </c>
      <c r="L470" s="345">
        <v>8100</v>
      </c>
      <c r="M470" s="347">
        <v>0.02</v>
      </c>
      <c r="N470" s="33">
        <v>7938</v>
      </c>
      <c r="O470" s="343" t="s">
        <v>761</v>
      </c>
      <c r="P470" s="341" t="s">
        <v>760</v>
      </c>
      <c r="Q470" s="343" t="str">
        <f t="shared" si="14"/>
        <v>Not Specified</v>
      </c>
      <c r="R470" s="343" t="str">
        <f t="shared" si="15"/>
        <v>Sohail</v>
      </c>
    </row>
    <row r="471" spans="1:18" x14ac:dyDescent="0.3">
      <c r="A471" s="338">
        <v>1453</v>
      </c>
      <c r="B471" s="339">
        <v>42878</v>
      </c>
      <c r="C471" s="340" t="s">
        <v>586</v>
      </c>
      <c r="D471" s="341" t="s">
        <v>1415</v>
      </c>
      <c r="E471" s="342" t="s">
        <v>395</v>
      </c>
      <c r="F471" s="341" t="s">
        <v>812</v>
      </c>
      <c r="G471" s="343" t="s">
        <v>764</v>
      </c>
      <c r="H471" s="341" t="s">
        <v>800</v>
      </c>
      <c r="I471" s="344" t="s">
        <v>874</v>
      </c>
      <c r="J471" s="345">
        <v>33</v>
      </c>
      <c r="K471" s="346">
        <v>7260</v>
      </c>
      <c r="L471" s="345">
        <v>239580</v>
      </c>
      <c r="M471" s="347">
        <v>0.06</v>
      </c>
      <c r="N471" s="33">
        <v>225205.2</v>
      </c>
      <c r="O471" s="343" t="s">
        <v>775</v>
      </c>
      <c r="P471" s="341" t="s">
        <v>841</v>
      </c>
      <c r="Q471" s="343" t="str">
        <f t="shared" si="14"/>
        <v>Rail</v>
      </c>
      <c r="R471" s="343" t="str">
        <f t="shared" si="15"/>
        <v>Amit</v>
      </c>
    </row>
    <row r="472" spans="1:18" x14ac:dyDescent="0.3">
      <c r="A472" s="338">
        <v>1454</v>
      </c>
      <c r="B472" s="339">
        <v>42878</v>
      </c>
      <c r="C472" s="340" t="s">
        <v>586</v>
      </c>
      <c r="D472" s="341" t="s">
        <v>1506</v>
      </c>
      <c r="E472" s="342" t="s">
        <v>395</v>
      </c>
      <c r="F472" s="341" t="s">
        <v>778</v>
      </c>
      <c r="G472" s="343" t="s">
        <v>785</v>
      </c>
      <c r="H472" s="341" t="s">
        <v>824</v>
      </c>
      <c r="I472" s="344" t="s">
        <v>1505</v>
      </c>
      <c r="J472" s="345">
        <v>35</v>
      </c>
      <c r="K472" s="346">
        <v>480</v>
      </c>
      <c r="L472" s="345">
        <v>16800</v>
      </c>
      <c r="M472" s="347">
        <v>0.03</v>
      </c>
      <c r="N472" s="33">
        <v>16296</v>
      </c>
      <c r="O472" s="343" t="s">
        <v>834</v>
      </c>
      <c r="P472" s="341" t="s">
        <v>760</v>
      </c>
      <c r="Q472" s="343" t="str">
        <f t="shared" si="14"/>
        <v>Air</v>
      </c>
      <c r="R472" s="343" t="str">
        <f t="shared" si="15"/>
        <v>Amit</v>
      </c>
    </row>
    <row r="473" spans="1:18" x14ac:dyDescent="0.3">
      <c r="A473" s="338">
        <v>1455</v>
      </c>
      <c r="B473" s="339">
        <v>42878</v>
      </c>
      <c r="C473" s="340" t="s">
        <v>586</v>
      </c>
      <c r="D473" s="341" t="s">
        <v>960</v>
      </c>
      <c r="E473" s="342" t="s">
        <v>405</v>
      </c>
      <c r="F473" s="341" t="s">
        <v>765</v>
      </c>
      <c r="G473" s="343" t="s">
        <v>764</v>
      </c>
      <c r="H473" s="341" t="s">
        <v>818</v>
      </c>
      <c r="I473" s="344" t="s">
        <v>1354</v>
      </c>
      <c r="J473" s="345">
        <v>39</v>
      </c>
      <c r="K473" s="346">
        <v>660</v>
      </c>
      <c r="L473" s="345">
        <v>25740</v>
      </c>
      <c r="M473" s="347">
        <v>0.06</v>
      </c>
      <c r="N473" s="33">
        <v>24195.599999999999</v>
      </c>
      <c r="O473" s="343" t="s">
        <v>761</v>
      </c>
      <c r="P473" s="341" t="s">
        <v>787</v>
      </c>
      <c r="Q473" s="343" t="str">
        <f t="shared" si="14"/>
        <v>Not Specified</v>
      </c>
      <c r="R473" s="343" t="str">
        <f t="shared" si="15"/>
        <v>Sohail</v>
      </c>
    </row>
    <row r="474" spans="1:18" x14ac:dyDescent="0.3">
      <c r="A474" s="338">
        <v>1456</v>
      </c>
      <c r="B474" s="339">
        <v>42878</v>
      </c>
      <c r="C474" s="340" t="s">
        <v>586</v>
      </c>
      <c r="D474" s="341" t="s">
        <v>960</v>
      </c>
      <c r="E474" s="342" t="s">
        <v>405</v>
      </c>
      <c r="F474" s="341" t="s">
        <v>765</v>
      </c>
      <c r="G474" s="343" t="s">
        <v>785</v>
      </c>
      <c r="H474" s="341" t="s">
        <v>824</v>
      </c>
      <c r="I474" s="344" t="s">
        <v>1258</v>
      </c>
      <c r="J474" s="345">
        <v>3</v>
      </c>
      <c r="K474" s="346">
        <v>1740</v>
      </c>
      <c r="L474" s="345">
        <v>5220</v>
      </c>
      <c r="M474" s="347">
        <v>0.05</v>
      </c>
      <c r="N474" s="33">
        <v>4959</v>
      </c>
      <c r="O474" s="343" t="s">
        <v>761</v>
      </c>
      <c r="P474" s="341" t="s">
        <v>827</v>
      </c>
      <c r="Q474" s="343" t="str">
        <f t="shared" si="14"/>
        <v>Not Specified</v>
      </c>
      <c r="R474" s="343" t="str">
        <f t="shared" si="15"/>
        <v>Sohail</v>
      </c>
    </row>
    <row r="475" spans="1:18" x14ac:dyDescent="0.3">
      <c r="A475" s="338">
        <v>1457</v>
      </c>
      <c r="B475" s="339">
        <v>42878</v>
      </c>
      <c r="C475" s="340" t="s">
        <v>586</v>
      </c>
      <c r="D475" s="341" t="s">
        <v>1504</v>
      </c>
      <c r="E475" s="342" t="s">
        <v>398</v>
      </c>
      <c r="F475" s="341" t="s">
        <v>778</v>
      </c>
      <c r="G475" s="343" t="s">
        <v>770</v>
      </c>
      <c r="H475" s="341" t="s">
        <v>781</v>
      </c>
      <c r="I475" s="344" t="s">
        <v>1386</v>
      </c>
      <c r="J475" s="345">
        <v>21</v>
      </c>
      <c r="K475" s="346">
        <v>960</v>
      </c>
      <c r="L475" s="345">
        <v>20160</v>
      </c>
      <c r="M475" s="347">
        <v>0.06</v>
      </c>
      <c r="N475" s="33">
        <v>18950.400000000001</v>
      </c>
      <c r="O475" s="343" t="s">
        <v>761</v>
      </c>
      <c r="P475" s="341" t="s">
        <v>760</v>
      </c>
      <c r="Q475" s="343" t="str">
        <f t="shared" si="14"/>
        <v>Not Specified</v>
      </c>
      <c r="R475" s="343" t="str">
        <f t="shared" si="15"/>
        <v>Amit</v>
      </c>
    </row>
    <row r="476" spans="1:18" x14ac:dyDescent="0.3">
      <c r="A476" s="338">
        <v>1458</v>
      </c>
      <c r="B476" s="339">
        <v>42878</v>
      </c>
      <c r="C476" s="340" t="s">
        <v>586</v>
      </c>
      <c r="D476" s="341" t="s">
        <v>1061</v>
      </c>
      <c r="E476" s="342" t="s">
        <v>398</v>
      </c>
      <c r="F476" s="341" t="s">
        <v>790</v>
      </c>
      <c r="G476" s="343" t="s">
        <v>785</v>
      </c>
      <c r="H476" s="341" t="s">
        <v>784</v>
      </c>
      <c r="I476" s="344" t="s">
        <v>1503</v>
      </c>
      <c r="J476" s="345">
        <v>13</v>
      </c>
      <c r="K476" s="346">
        <v>3960</v>
      </c>
      <c r="L476" s="345">
        <v>51480</v>
      </c>
      <c r="M476" s="347">
        <v>0.04</v>
      </c>
      <c r="N476" s="33">
        <v>49420.800000000003</v>
      </c>
      <c r="O476" s="343" t="s">
        <v>782</v>
      </c>
      <c r="P476" s="341" t="s">
        <v>767</v>
      </c>
      <c r="Q476" s="343" t="str">
        <f t="shared" si="14"/>
        <v>Road</v>
      </c>
      <c r="R476" s="343" t="str">
        <f t="shared" si="15"/>
        <v>Sohail</v>
      </c>
    </row>
    <row r="477" spans="1:18" x14ac:dyDescent="0.3">
      <c r="A477" s="338">
        <v>1459</v>
      </c>
      <c r="B477" s="339">
        <v>42878</v>
      </c>
      <c r="C477" s="340" t="s">
        <v>586</v>
      </c>
      <c r="D477" s="341" t="s">
        <v>779</v>
      </c>
      <c r="E477" s="342" t="s">
        <v>522</v>
      </c>
      <c r="F477" s="341" t="s">
        <v>778</v>
      </c>
      <c r="G477" s="343" t="s">
        <v>764</v>
      </c>
      <c r="H477" s="341" t="s">
        <v>772</v>
      </c>
      <c r="I477" s="344" t="s">
        <v>999</v>
      </c>
      <c r="J477" s="345">
        <v>50</v>
      </c>
      <c r="K477" s="346">
        <v>3360</v>
      </c>
      <c r="L477" s="345">
        <v>168000</v>
      </c>
      <c r="M477" s="347">
        <v>0.01</v>
      </c>
      <c r="N477" s="33">
        <v>166320</v>
      </c>
      <c r="O477" s="343" t="s">
        <v>782</v>
      </c>
      <c r="P477" s="341" t="s">
        <v>767</v>
      </c>
      <c r="Q477" s="343" t="str">
        <f t="shared" si="14"/>
        <v>Road</v>
      </c>
      <c r="R477" s="343" t="str">
        <f t="shared" si="15"/>
        <v>Amit</v>
      </c>
    </row>
    <row r="478" spans="1:18" x14ac:dyDescent="0.3">
      <c r="A478" s="338">
        <v>1460</v>
      </c>
      <c r="B478" s="339">
        <v>42878</v>
      </c>
      <c r="C478" s="340" t="s">
        <v>586</v>
      </c>
      <c r="D478" s="341" t="s">
        <v>1501</v>
      </c>
      <c r="E478" s="342" t="s">
        <v>522</v>
      </c>
      <c r="F478" s="341" t="s">
        <v>778</v>
      </c>
      <c r="G478" s="343" t="s">
        <v>785</v>
      </c>
      <c r="H478" s="341" t="s">
        <v>824</v>
      </c>
      <c r="I478" s="344" t="s">
        <v>1502</v>
      </c>
      <c r="J478" s="345">
        <v>12</v>
      </c>
      <c r="K478" s="346">
        <v>1860</v>
      </c>
      <c r="L478" s="345">
        <v>22320</v>
      </c>
      <c r="M478" s="347">
        <v>0.01</v>
      </c>
      <c r="N478" s="33">
        <v>22096.799999999999</v>
      </c>
      <c r="O478" s="343" t="s">
        <v>788</v>
      </c>
      <c r="P478" s="341" t="s">
        <v>760</v>
      </c>
      <c r="Q478" s="343" t="str">
        <f t="shared" si="14"/>
        <v>Air</v>
      </c>
      <c r="R478" s="343" t="str">
        <f t="shared" si="15"/>
        <v>Amit</v>
      </c>
    </row>
    <row r="479" spans="1:18" x14ac:dyDescent="0.3">
      <c r="A479" s="338">
        <v>1461</v>
      </c>
      <c r="B479" s="339">
        <v>42878</v>
      </c>
      <c r="C479" s="340" t="s">
        <v>586</v>
      </c>
      <c r="D479" s="341" t="s">
        <v>1501</v>
      </c>
      <c r="E479" s="342" t="s">
        <v>522</v>
      </c>
      <c r="F479" s="341" t="s">
        <v>778</v>
      </c>
      <c r="G479" s="343" t="s">
        <v>764</v>
      </c>
      <c r="H479" s="341" t="s">
        <v>763</v>
      </c>
      <c r="I479" s="344" t="s">
        <v>1500</v>
      </c>
      <c r="J479" s="345">
        <v>34</v>
      </c>
      <c r="K479" s="346">
        <v>300</v>
      </c>
      <c r="L479" s="345">
        <v>10200</v>
      </c>
      <c r="M479" s="347">
        <v>0.09</v>
      </c>
      <c r="N479" s="33">
        <v>9282</v>
      </c>
      <c r="O479" s="343" t="s">
        <v>788</v>
      </c>
      <c r="P479" s="341" t="s">
        <v>767</v>
      </c>
      <c r="Q479" s="343" t="str">
        <f t="shared" si="14"/>
        <v>Air</v>
      </c>
      <c r="R479" s="343" t="str">
        <f t="shared" si="15"/>
        <v>Amit</v>
      </c>
    </row>
    <row r="480" spans="1:18" x14ac:dyDescent="0.3">
      <c r="A480" s="338">
        <v>1462</v>
      </c>
      <c r="B480" s="339">
        <v>42878</v>
      </c>
      <c r="C480" s="340" t="s">
        <v>586</v>
      </c>
      <c r="D480" s="341" t="s">
        <v>1123</v>
      </c>
      <c r="E480" s="342" t="s">
        <v>395</v>
      </c>
      <c r="F480" s="341" t="s">
        <v>778</v>
      </c>
      <c r="G480" s="343" t="s">
        <v>764</v>
      </c>
      <c r="H480" s="341" t="s">
        <v>800</v>
      </c>
      <c r="I480" s="344" t="s">
        <v>1499</v>
      </c>
      <c r="J480" s="345">
        <v>31</v>
      </c>
      <c r="K480" s="346">
        <v>25260</v>
      </c>
      <c r="L480" s="345">
        <v>783060</v>
      </c>
      <c r="M480" s="347">
        <v>0.01</v>
      </c>
      <c r="N480" s="33">
        <v>775229.4</v>
      </c>
      <c r="O480" s="343" t="s">
        <v>834</v>
      </c>
      <c r="P480" s="341" t="s">
        <v>787</v>
      </c>
      <c r="Q480" s="343" t="str">
        <f t="shared" si="14"/>
        <v>Air</v>
      </c>
      <c r="R480" s="343" t="str">
        <f t="shared" si="15"/>
        <v>Amit</v>
      </c>
    </row>
    <row r="481" spans="1:18" x14ac:dyDescent="0.3">
      <c r="A481" s="338">
        <v>1463</v>
      </c>
      <c r="B481" s="339">
        <v>42878</v>
      </c>
      <c r="C481" s="340" t="s">
        <v>586</v>
      </c>
      <c r="D481" s="341" t="s">
        <v>1123</v>
      </c>
      <c r="E481" s="342" t="s">
        <v>395</v>
      </c>
      <c r="F481" s="341" t="s">
        <v>778</v>
      </c>
      <c r="G481" s="343" t="s">
        <v>770</v>
      </c>
      <c r="H481" s="341" t="s">
        <v>826</v>
      </c>
      <c r="I481" s="344" t="s">
        <v>1498</v>
      </c>
      <c r="J481" s="345">
        <v>34</v>
      </c>
      <c r="K481" s="346">
        <v>8460</v>
      </c>
      <c r="L481" s="345">
        <v>287640</v>
      </c>
      <c r="M481" s="347">
        <v>0.05</v>
      </c>
      <c r="N481" s="33">
        <v>273258</v>
      </c>
      <c r="O481" s="343" t="s">
        <v>834</v>
      </c>
      <c r="P481" s="341" t="s">
        <v>760</v>
      </c>
      <c r="Q481" s="343" t="str">
        <f t="shared" si="14"/>
        <v>Air</v>
      </c>
      <c r="R481" s="343" t="str">
        <f t="shared" si="15"/>
        <v>Amit</v>
      </c>
    </row>
    <row r="482" spans="1:18" x14ac:dyDescent="0.3">
      <c r="A482" s="338">
        <v>1464</v>
      </c>
      <c r="B482" s="339">
        <v>42878</v>
      </c>
      <c r="C482" s="340" t="s">
        <v>586</v>
      </c>
      <c r="D482" s="341" t="s">
        <v>1123</v>
      </c>
      <c r="E482" s="342" t="s">
        <v>395</v>
      </c>
      <c r="F482" s="341" t="s">
        <v>778</v>
      </c>
      <c r="G482" s="343" t="s">
        <v>785</v>
      </c>
      <c r="H482" s="341" t="s">
        <v>815</v>
      </c>
      <c r="I482" s="344" t="s">
        <v>1497</v>
      </c>
      <c r="J482" s="345">
        <v>1</v>
      </c>
      <c r="K482" s="346">
        <v>210180</v>
      </c>
      <c r="L482" s="345">
        <v>210180</v>
      </c>
      <c r="M482" s="347">
        <v>0.05</v>
      </c>
      <c r="N482" s="33">
        <v>199671</v>
      </c>
      <c r="O482" s="343" t="s">
        <v>834</v>
      </c>
      <c r="P482" s="341" t="s">
        <v>760</v>
      </c>
      <c r="Q482" s="343" t="str">
        <f t="shared" si="14"/>
        <v>Air</v>
      </c>
      <c r="R482" s="343" t="str">
        <f t="shared" si="15"/>
        <v>Amit</v>
      </c>
    </row>
    <row r="483" spans="1:18" x14ac:dyDescent="0.3">
      <c r="A483" s="338">
        <v>1465</v>
      </c>
      <c r="B483" s="339">
        <v>42878</v>
      </c>
      <c r="C483" s="340" t="s">
        <v>586</v>
      </c>
      <c r="D483" s="341" t="s">
        <v>1123</v>
      </c>
      <c r="E483" s="342" t="s">
        <v>395</v>
      </c>
      <c r="F483" s="341" t="s">
        <v>778</v>
      </c>
      <c r="G483" s="343" t="s">
        <v>785</v>
      </c>
      <c r="H483" s="341" t="s">
        <v>784</v>
      </c>
      <c r="I483" s="344" t="s">
        <v>1496</v>
      </c>
      <c r="J483" s="345">
        <v>10</v>
      </c>
      <c r="K483" s="346">
        <v>2160</v>
      </c>
      <c r="L483" s="345">
        <v>21600</v>
      </c>
      <c r="M483" s="347">
        <v>7.0000000000000007E-2</v>
      </c>
      <c r="N483" s="33">
        <v>20088</v>
      </c>
      <c r="O483" s="343" t="s">
        <v>834</v>
      </c>
      <c r="P483" s="341" t="s">
        <v>760</v>
      </c>
      <c r="Q483" s="343" t="str">
        <f t="shared" si="14"/>
        <v>Air</v>
      </c>
      <c r="R483" s="343" t="str">
        <f t="shared" si="15"/>
        <v>Amit</v>
      </c>
    </row>
    <row r="484" spans="1:18" x14ac:dyDescent="0.3">
      <c r="A484" s="338">
        <v>1466</v>
      </c>
      <c r="B484" s="339">
        <v>42879</v>
      </c>
      <c r="C484" s="340" t="s">
        <v>586</v>
      </c>
      <c r="D484" s="341" t="s">
        <v>947</v>
      </c>
      <c r="E484" s="342" t="s">
        <v>395</v>
      </c>
      <c r="F484" s="341" t="s">
        <v>812</v>
      </c>
      <c r="G484" s="343" t="s">
        <v>764</v>
      </c>
      <c r="H484" s="341" t="s">
        <v>811</v>
      </c>
      <c r="I484" s="344" t="s">
        <v>1098</v>
      </c>
      <c r="J484" s="345">
        <v>42</v>
      </c>
      <c r="K484" s="346">
        <v>540</v>
      </c>
      <c r="L484" s="345">
        <v>22680</v>
      </c>
      <c r="M484" s="347">
        <v>0.09</v>
      </c>
      <c r="N484" s="33">
        <v>20638.8</v>
      </c>
      <c r="O484" s="343" t="s">
        <v>761</v>
      </c>
      <c r="P484" s="341" t="s">
        <v>798</v>
      </c>
      <c r="Q484" s="343" t="str">
        <f t="shared" si="14"/>
        <v>Not Specified</v>
      </c>
      <c r="R484" s="343" t="str">
        <f t="shared" si="15"/>
        <v>Amit</v>
      </c>
    </row>
    <row r="485" spans="1:18" x14ac:dyDescent="0.3">
      <c r="A485" s="338">
        <v>1467</v>
      </c>
      <c r="B485" s="339">
        <v>42879</v>
      </c>
      <c r="C485" s="340" t="s">
        <v>586</v>
      </c>
      <c r="D485" s="341" t="s">
        <v>1494</v>
      </c>
      <c r="E485" s="342" t="s">
        <v>398</v>
      </c>
      <c r="F485" s="341" t="s">
        <v>790</v>
      </c>
      <c r="G485" s="343" t="s">
        <v>764</v>
      </c>
      <c r="H485" s="341" t="s">
        <v>800</v>
      </c>
      <c r="I485" s="344" t="s">
        <v>1358</v>
      </c>
      <c r="J485" s="345">
        <v>31</v>
      </c>
      <c r="K485" s="346">
        <v>23280</v>
      </c>
      <c r="L485" s="345">
        <v>721680</v>
      </c>
      <c r="M485" s="347">
        <v>0.04</v>
      </c>
      <c r="N485" s="33">
        <v>692812.80000000005</v>
      </c>
      <c r="O485" s="343" t="s">
        <v>834</v>
      </c>
      <c r="P485" s="341" t="s">
        <v>760</v>
      </c>
      <c r="Q485" s="343" t="str">
        <f t="shared" si="14"/>
        <v>Air</v>
      </c>
      <c r="R485" s="343" t="str">
        <f t="shared" si="15"/>
        <v>Sohail</v>
      </c>
    </row>
    <row r="486" spans="1:18" x14ac:dyDescent="0.3">
      <c r="A486" s="338">
        <v>1468</v>
      </c>
      <c r="B486" s="339">
        <v>42879</v>
      </c>
      <c r="C486" s="340" t="s">
        <v>586</v>
      </c>
      <c r="D486" s="341" t="s">
        <v>1494</v>
      </c>
      <c r="E486" s="342" t="s">
        <v>522</v>
      </c>
      <c r="F486" s="341" t="s">
        <v>790</v>
      </c>
      <c r="G486" s="343" t="s">
        <v>764</v>
      </c>
      <c r="H486" s="341" t="s">
        <v>800</v>
      </c>
      <c r="I486" s="344" t="s">
        <v>974</v>
      </c>
      <c r="J486" s="345">
        <v>8</v>
      </c>
      <c r="K486" s="346">
        <v>240</v>
      </c>
      <c r="L486" s="345">
        <v>1920</v>
      </c>
      <c r="M486" s="347">
        <v>0.09</v>
      </c>
      <c r="N486" s="33">
        <v>1747.2</v>
      </c>
      <c r="O486" s="343" t="s">
        <v>834</v>
      </c>
      <c r="P486" s="341" t="s">
        <v>787</v>
      </c>
      <c r="Q486" s="343" t="str">
        <f t="shared" si="14"/>
        <v>Air</v>
      </c>
      <c r="R486" s="343" t="str">
        <f t="shared" si="15"/>
        <v>Sohail</v>
      </c>
    </row>
    <row r="487" spans="1:18" x14ac:dyDescent="0.3">
      <c r="A487" s="338">
        <v>1469</v>
      </c>
      <c r="B487" s="339">
        <v>42879</v>
      </c>
      <c r="C487" s="340" t="s">
        <v>586</v>
      </c>
      <c r="D487" s="341" t="s">
        <v>1494</v>
      </c>
      <c r="E487" s="342" t="s">
        <v>522</v>
      </c>
      <c r="F487" s="341" t="s">
        <v>790</v>
      </c>
      <c r="G487" s="343" t="s">
        <v>764</v>
      </c>
      <c r="H487" s="341" t="s">
        <v>800</v>
      </c>
      <c r="I487" s="344" t="s">
        <v>1495</v>
      </c>
      <c r="J487" s="345">
        <v>6</v>
      </c>
      <c r="K487" s="346">
        <v>480</v>
      </c>
      <c r="L487" s="345">
        <v>2880</v>
      </c>
      <c r="M487" s="347">
        <v>0.03</v>
      </c>
      <c r="N487" s="33">
        <v>2793.6</v>
      </c>
      <c r="O487" s="343" t="s">
        <v>834</v>
      </c>
      <c r="P487" s="341" t="s">
        <v>760</v>
      </c>
      <c r="Q487" s="343" t="str">
        <f t="shared" si="14"/>
        <v>Air</v>
      </c>
      <c r="R487" s="343" t="str">
        <f t="shared" si="15"/>
        <v>Sohail</v>
      </c>
    </row>
    <row r="488" spans="1:18" x14ac:dyDescent="0.3">
      <c r="A488" s="338">
        <v>1470</v>
      </c>
      <c r="B488" s="339">
        <v>42879</v>
      </c>
      <c r="C488" s="340" t="s">
        <v>586</v>
      </c>
      <c r="D488" s="341" t="s">
        <v>1494</v>
      </c>
      <c r="E488" s="342" t="s">
        <v>522</v>
      </c>
      <c r="F488" s="341" t="s">
        <v>790</v>
      </c>
      <c r="G488" s="343" t="s">
        <v>770</v>
      </c>
      <c r="H488" s="341" t="s">
        <v>781</v>
      </c>
      <c r="I488" s="344" t="s">
        <v>1372</v>
      </c>
      <c r="J488" s="345">
        <v>46</v>
      </c>
      <c r="K488" s="346">
        <v>780</v>
      </c>
      <c r="L488" s="345">
        <v>35880</v>
      </c>
      <c r="M488" s="347">
        <v>0.06</v>
      </c>
      <c r="N488" s="33">
        <v>33727.199999999997</v>
      </c>
      <c r="O488" s="343" t="s">
        <v>834</v>
      </c>
      <c r="P488" s="341" t="s">
        <v>827</v>
      </c>
      <c r="Q488" s="343" t="str">
        <f t="shared" si="14"/>
        <v>Air</v>
      </c>
      <c r="R488" s="343" t="str">
        <f t="shared" si="15"/>
        <v>Sohail</v>
      </c>
    </row>
    <row r="489" spans="1:18" x14ac:dyDescent="0.3">
      <c r="A489" s="338">
        <v>1471</v>
      </c>
      <c r="B489" s="339">
        <v>42879</v>
      </c>
      <c r="C489" s="340" t="s">
        <v>586</v>
      </c>
      <c r="D489" s="341" t="s">
        <v>932</v>
      </c>
      <c r="E489" s="342" t="s">
        <v>395</v>
      </c>
      <c r="F489" s="341" t="s">
        <v>765</v>
      </c>
      <c r="G489" s="343" t="s">
        <v>764</v>
      </c>
      <c r="H489" s="341" t="s">
        <v>805</v>
      </c>
      <c r="I489" s="344" t="s">
        <v>1126</v>
      </c>
      <c r="J489" s="345">
        <v>25</v>
      </c>
      <c r="K489" s="346">
        <v>360</v>
      </c>
      <c r="L489" s="345">
        <v>9000</v>
      </c>
      <c r="M489" s="347">
        <v>0.1</v>
      </c>
      <c r="N489" s="33">
        <v>8100</v>
      </c>
      <c r="O489" s="343" t="s">
        <v>761</v>
      </c>
      <c r="P489" s="341" t="s">
        <v>760</v>
      </c>
      <c r="Q489" s="343" t="str">
        <f t="shared" si="14"/>
        <v>Not Specified</v>
      </c>
      <c r="R489" s="343" t="str">
        <f t="shared" si="15"/>
        <v>Sohail</v>
      </c>
    </row>
    <row r="490" spans="1:18" x14ac:dyDescent="0.3">
      <c r="A490" s="338">
        <v>1472</v>
      </c>
      <c r="B490" s="339">
        <v>42879</v>
      </c>
      <c r="C490" s="340" t="s">
        <v>586</v>
      </c>
      <c r="D490" s="341" t="s">
        <v>1452</v>
      </c>
      <c r="E490" s="342" t="s">
        <v>395</v>
      </c>
      <c r="F490" s="341" t="s">
        <v>812</v>
      </c>
      <c r="G490" s="343" t="s">
        <v>764</v>
      </c>
      <c r="H490" s="341" t="s">
        <v>818</v>
      </c>
      <c r="I490" s="344" t="s">
        <v>1493</v>
      </c>
      <c r="J490" s="345">
        <v>50</v>
      </c>
      <c r="K490" s="346">
        <v>1320</v>
      </c>
      <c r="L490" s="345">
        <v>66000</v>
      </c>
      <c r="M490" s="347">
        <v>7.0000000000000007E-2</v>
      </c>
      <c r="N490" s="33">
        <v>61380</v>
      </c>
      <c r="O490" s="343" t="s">
        <v>761</v>
      </c>
      <c r="P490" s="341" t="s">
        <v>841</v>
      </c>
      <c r="Q490" s="343" t="str">
        <f t="shared" si="14"/>
        <v>Not Specified</v>
      </c>
      <c r="R490" s="343" t="str">
        <f t="shared" si="15"/>
        <v>Amit</v>
      </c>
    </row>
    <row r="491" spans="1:18" x14ac:dyDescent="0.3">
      <c r="A491" s="338">
        <v>1473</v>
      </c>
      <c r="B491" s="339">
        <v>42879</v>
      </c>
      <c r="C491" s="340" t="s">
        <v>586</v>
      </c>
      <c r="D491" s="341" t="s">
        <v>902</v>
      </c>
      <c r="E491" s="342" t="s">
        <v>395</v>
      </c>
      <c r="F491" s="341" t="s">
        <v>812</v>
      </c>
      <c r="G491" s="343" t="s">
        <v>764</v>
      </c>
      <c r="H491" s="341" t="s">
        <v>793</v>
      </c>
      <c r="I491" s="344" t="s">
        <v>1492</v>
      </c>
      <c r="J491" s="345">
        <v>7</v>
      </c>
      <c r="K491" s="346">
        <v>540</v>
      </c>
      <c r="L491" s="345">
        <v>3780</v>
      </c>
      <c r="M491" s="347">
        <v>0.1</v>
      </c>
      <c r="N491" s="33">
        <v>3402</v>
      </c>
      <c r="O491" s="343" t="s">
        <v>788</v>
      </c>
      <c r="P491" s="341" t="s">
        <v>760</v>
      </c>
      <c r="Q491" s="343" t="str">
        <f t="shared" si="14"/>
        <v>Air</v>
      </c>
      <c r="R491" s="343" t="str">
        <f t="shared" si="15"/>
        <v>Amit</v>
      </c>
    </row>
    <row r="492" spans="1:18" x14ac:dyDescent="0.3">
      <c r="A492" s="338">
        <v>1474</v>
      </c>
      <c r="B492" s="339">
        <v>42879</v>
      </c>
      <c r="C492" s="340" t="s">
        <v>586</v>
      </c>
      <c r="D492" s="341" t="s">
        <v>1491</v>
      </c>
      <c r="E492" s="342" t="s">
        <v>395</v>
      </c>
      <c r="F492" s="341" t="s">
        <v>765</v>
      </c>
      <c r="G492" s="343" t="s">
        <v>764</v>
      </c>
      <c r="H492" s="341" t="s">
        <v>805</v>
      </c>
      <c r="I492" s="344" t="s">
        <v>1488</v>
      </c>
      <c r="J492" s="345">
        <v>8</v>
      </c>
      <c r="K492" s="346">
        <v>660</v>
      </c>
      <c r="L492" s="345">
        <v>5280</v>
      </c>
      <c r="M492" s="347">
        <v>0.1</v>
      </c>
      <c r="N492" s="33">
        <v>4752</v>
      </c>
      <c r="O492" s="343" t="s">
        <v>775</v>
      </c>
      <c r="P492" s="341" t="s">
        <v>760</v>
      </c>
      <c r="Q492" s="343" t="str">
        <f t="shared" si="14"/>
        <v>Rail</v>
      </c>
      <c r="R492" s="343" t="str">
        <f t="shared" si="15"/>
        <v>Sohail</v>
      </c>
    </row>
    <row r="493" spans="1:18" x14ac:dyDescent="0.3">
      <c r="A493" s="338">
        <v>1475</v>
      </c>
      <c r="B493" s="339">
        <v>42880</v>
      </c>
      <c r="C493" s="340" t="s">
        <v>586</v>
      </c>
      <c r="D493" s="341" t="s">
        <v>1490</v>
      </c>
      <c r="E493" s="342" t="s">
        <v>395</v>
      </c>
      <c r="F493" s="341" t="s">
        <v>790</v>
      </c>
      <c r="G493" s="343" t="s">
        <v>764</v>
      </c>
      <c r="H493" s="341" t="s">
        <v>793</v>
      </c>
      <c r="I493" s="344" t="s">
        <v>1489</v>
      </c>
      <c r="J493" s="345">
        <v>35</v>
      </c>
      <c r="K493" s="346">
        <v>1200</v>
      </c>
      <c r="L493" s="345">
        <v>42000</v>
      </c>
      <c r="M493" s="347">
        <v>0.04</v>
      </c>
      <c r="N493" s="33">
        <v>40320</v>
      </c>
      <c r="O493" s="343" t="s">
        <v>775</v>
      </c>
      <c r="P493" s="341" t="s">
        <v>760</v>
      </c>
      <c r="Q493" s="343" t="str">
        <f t="shared" si="14"/>
        <v>Rail</v>
      </c>
      <c r="R493" s="343" t="str">
        <f t="shared" si="15"/>
        <v>Sohail</v>
      </c>
    </row>
    <row r="494" spans="1:18" x14ac:dyDescent="0.3">
      <c r="A494" s="338">
        <v>1476</v>
      </c>
      <c r="B494" s="339">
        <v>42881</v>
      </c>
      <c r="C494" s="340" t="s">
        <v>586</v>
      </c>
      <c r="D494" s="341" t="s">
        <v>1179</v>
      </c>
      <c r="E494" s="342" t="s">
        <v>398</v>
      </c>
      <c r="F494" s="341" t="s">
        <v>790</v>
      </c>
      <c r="G494" s="343" t="s">
        <v>764</v>
      </c>
      <c r="H494" s="341" t="s">
        <v>805</v>
      </c>
      <c r="I494" s="344" t="s">
        <v>1488</v>
      </c>
      <c r="J494" s="345">
        <v>7</v>
      </c>
      <c r="K494" s="346">
        <v>660</v>
      </c>
      <c r="L494" s="345">
        <v>4620</v>
      </c>
      <c r="M494" s="347">
        <v>0.04</v>
      </c>
      <c r="N494" s="33">
        <v>4435.2</v>
      </c>
      <c r="O494" s="343" t="s">
        <v>788</v>
      </c>
      <c r="P494" s="341" t="s">
        <v>760</v>
      </c>
      <c r="Q494" s="343" t="str">
        <f t="shared" si="14"/>
        <v>Air</v>
      </c>
      <c r="R494" s="343" t="str">
        <f t="shared" si="15"/>
        <v>Sohail</v>
      </c>
    </row>
    <row r="495" spans="1:18" x14ac:dyDescent="0.3">
      <c r="A495" s="338">
        <v>1477</v>
      </c>
      <c r="B495" s="339">
        <v>42881</v>
      </c>
      <c r="C495" s="340" t="s">
        <v>586</v>
      </c>
      <c r="D495" s="341" t="s">
        <v>1487</v>
      </c>
      <c r="E495" s="342" t="s">
        <v>405</v>
      </c>
      <c r="F495" s="341" t="s">
        <v>790</v>
      </c>
      <c r="G495" s="343" t="s">
        <v>785</v>
      </c>
      <c r="H495" s="341" t="s">
        <v>784</v>
      </c>
      <c r="I495" s="344" t="s">
        <v>1486</v>
      </c>
      <c r="J495" s="345">
        <v>4</v>
      </c>
      <c r="K495" s="346">
        <v>3360</v>
      </c>
      <c r="L495" s="345">
        <v>13440</v>
      </c>
      <c r="M495" s="347">
        <v>0.08</v>
      </c>
      <c r="N495" s="33">
        <v>12364.8</v>
      </c>
      <c r="O495" s="343" t="s">
        <v>782</v>
      </c>
      <c r="P495" s="341" t="s">
        <v>760</v>
      </c>
      <c r="Q495" s="343" t="str">
        <f t="shared" si="14"/>
        <v>Road</v>
      </c>
      <c r="R495" s="343" t="str">
        <f t="shared" si="15"/>
        <v>Sohail</v>
      </c>
    </row>
    <row r="496" spans="1:18" x14ac:dyDescent="0.3">
      <c r="A496" s="338">
        <v>1478</v>
      </c>
      <c r="B496" s="339">
        <v>42881</v>
      </c>
      <c r="C496" s="340" t="s">
        <v>586</v>
      </c>
      <c r="D496" s="341" t="s">
        <v>1485</v>
      </c>
      <c r="E496" s="342" t="s">
        <v>405</v>
      </c>
      <c r="F496" s="341" t="s">
        <v>790</v>
      </c>
      <c r="G496" s="343" t="s">
        <v>785</v>
      </c>
      <c r="H496" s="341" t="s">
        <v>824</v>
      </c>
      <c r="I496" s="344" t="s">
        <v>1258</v>
      </c>
      <c r="J496" s="345">
        <v>39</v>
      </c>
      <c r="K496" s="346">
        <v>1740</v>
      </c>
      <c r="L496" s="345">
        <v>67860</v>
      </c>
      <c r="M496" s="347">
        <v>7.0000000000000007E-2</v>
      </c>
      <c r="N496" s="33">
        <v>63109.8</v>
      </c>
      <c r="O496" s="343" t="s">
        <v>775</v>
      </c>
      <c r="P496" s="341" t="s">
        <v>760</v>
      </c>
      <c r="Q496" s="343" t="str">
        <f t="shared" si="14"/>
        <v>Rail</v>
      </c>
      <c r="R496" s="343" t="str">
        <f t="shared" si="15"/>
        <v>Sohail</v>
      </c>
    </row>
    <row r="497" spans="1:18" x14ac:dyDescent="0.3">
      <c r="A497" s="338">
        <v>1479</v>
      </c>
      <c r="B497" s="339">
        <v>42881</v>
      </c>
      <c r="C497" s="340" t="s">
        <v>586</v>
      </c>
      <c r="D497" s="341" t="s">
        <v>1485</v>
      </c>
      <c r="E497" s="342" t="s">
        <v>405</v>
      </c>
      <c r="F497" s="341" t="s">
        <v>790</v>
      </c>
      <c r="G497" s="343" t="s">
        <v>764</v>
      </c>
      <c r="H497" s="341" t="s">
        <v>772</v>
      </c>
      <c r="I497" s="344" t="s">
        <v>1052</v>
      </c>
      <c r="J497" s="345">
        <v>13</v>
      </c>
      <c r="K497" s="346">
        <v>1260</v>
      </c>
      <c r="L497" s="345">
        <v>16380</v>
      </c>
      <c r="M497" s="347">
        <v>0.05</v>
      </c>
      <c r="N497" s="33">
        <v>15561</v>
      </c>
      <c r="O497" s="343" t="s">
        <v>775</v>
      </c>
      <c r="P497" s="341" t="s">
        <v>760</v>
      </c>
      <c r="Q497" s="343" t="str">
        <f t="shared" si="14"/>
        <v>Rail</v>
      </c>
      <c r="R497" s="343" t="str">
        <f t="shared" si="15"/>
        <v>Sohail</v>
      </c>
    </row>
    <row r="498" spans="1:18" x14ac:dyDescent="0.3">
      <c r="A498" s="338">
        <v>1480</v>
      </c>
      <c r="B498" s="339">
        <v>42881</v>
      </c>
      <c r="C498" s="340" t="s">
        <v>586</v>
      </c>
      <c r="D498" s="341" t="s">
        <v>1484</v>
      </c>
      <c r="E498" s="342" t="s">
        <v>522</v>
      </c>
      <c r="F498" s="341" t="s">
        <v>812</v>
      </c>
      <c r="G498" s="343" t="s">
        <v>785</v>
      </c>
      <c r="H498" s="341" t="s">
        <v>824</v>
      </c>
      <c r="I498" s="344" t="s">
        <v>1146</v>
      </c>
      <c r="J498" s="345">
        <v>4</v>
      </c>
      <c r="K498" s="346">
        <v>2100</v>
      </c>
      <c r="L498" s="345">
        <v>8400</v>
      </c>
      <c r="M498" s="347">
        <v>0.08</v>
      </c>
      <c r="N498" s="33">
        <v>7728</v>
      </c>
      <c r="O498" s="343" t="s">
        <v>788</v>
      </c>
      <c r="P498" s="341" t="s">
        <v>760</v>
      </c>
      <c r="Q498" s="343" t="str">
        <f t="shared" si="14"/>
        <v>Air</v>
      </c>
      <c r="R498" s="343" t="str">
        <f t="shared" si="15"/>
        <v>Amit</v>
      </c>
    </row>
    <row r="499" spans="1:18" x14ac:dyDescent="0.3">
      <c r="A499" s="338">
        <v>1481</v>
      </c>
      <c r="B499" s="339">
        <v>42882</v>
      </c>
      <c r="C499" s="340" t="s">
        <v>586</v>
      </c>
      <c r="D499" s="341" t="s">
        <v>1136</v>
      </c>
      <c r="E499" s="342" t="s">
        <v>522</v>
      </c>
      <c r="F499" s="341" t="s">
        <v>790</v>
      </c>
      <c r="G499" s="343" t="s">
        <v>764</v>
      </c>
      <c r="H499" s="341" t="s">
        <v>800</v>
      </c>
      <c r="I499" s="344" t="s">
        <v>1483</v>
      </c>
      <c r="J499" s="345">
        <v>13</v>
      </c>
      <c r="K499" s="346">
        <v>360</v>
      </c>
      <c r="L499" s="345">
        <v>4680</v>
      </c>
      <c r="M499" s="347">
        <v>0.06</v>
      </c>
      <c r="N499" s="33">
        <v>4399.2</v>
      </c>
      <c r="O499" s="343" t="s">
        <v>775</v>
      </c>
      <c r="P499" s="341" t="s">
        <v>760</v>
      </c>
      <c r="Q499" s="343" t="str">
        <f t="shared" si="14"/>
        <v>Rail</v>
      </c>
      <c r="R499" s="343" t="str">
        <f t="shared" si="15"/>
        <v>Sohail</v>
      </c>
    </row>
    <row r="500" spans="1:18" x14ac:dyDescent="0.3">
      <c r="A500" s="338">
        <v>1482</v>
      </c>
      <c r="B500" s="339">
        <v>42882</v>
      </c>
      <c r="C500" s="340" t="s">
        <v>586</v>
      </c>
      <c r="D500" s="341" t="s">
        <v>1136</v>
      </c>
      <c r="E500" s="342" t="s">
        <v>522</v>
      </c>
      <c r="F500" s="341" t="s">
        <v>790</v>
      </c>
      <c r="G500" s="343" t="s">
        <v>785</v>
      </c>
      <c r="H500" s="341" t="s">
        <v>824</v>
      </c>
      <c r="I500" s="344" t="s">
        <v>1482</v>
      </c>
      <c r="J500" s="345">
        <v>31</v>
      </c>
      <c r="K500" s="346">
        <v>2400</v>
      </c>
      <c r="L500" s="345">
        <v>74400</v>
      </c>
      <c r="M500" s="347">
        <v>0.05</v>
      </c>
      <c r="N500" s="33">
        <v>70680</v>
      </c>
      <c r="O500" s="343" t="s">
        <v>775</v>
      </c>
      <c r="P500" s="341" t="s">
        <v>760</v>
      </c>
      <c r="Q500" s="343" t="str">
        <f t="shared" si="14"/>
        <v>Rail</v>
      </c>
      <c r="R500" s="343" t="str">
        <f t="shared" si="15"/>
        <v>Sohail</v>
      </c>
    </row>
    <row r="501" spans="1:18" x14ac:dyDescent="0.3">
      <c r="A501" s="338">
        <v>1483</v>
      </c>
      <c r="B501" s="339">
        <v>42882</v>
      </c>
      <c r="C501" s="340" t="s">
        <v>586</v>
      </c>
      <c r="D501" s="341" t="s">
        <v>1136</v>
      </c>
      <c r="E501" s="342" t="s">
        <v>522</v>
      </c>
      <c r="F501" s="341" t="s">
        <v>790</v>
      </c>
      <c r="G501" s="343" t="s">
        <v>785</v>
      </c>
      <c r="H501" s="341" t="s">
        <v>784</v>
      </c>
      <c r="I501" s="344" t="s">
        <v>1481</v>
      </c>
      <c r="J501" s="345">
        <v>35</v>
      </c>
      <c r="K501" s="346">
        <v>7560</v>
      </c>
      <c r="L501" s="345">
        <v>264600</v>
      </c>
      <c r="M501" s="347">
        <v>0.09</v>
      </c>
      <c r="N501" s="33">
        <v>240786</v>
      </c>
      <c r="O501" s="343" t="s">
        <v>775</v>
      </c>
      <c r="P501" s="341" t="s">
        <v>767</v>
      </c>
      <c r="Q501" s="343" t="str">
        <f t="shared" si="14"/>
        <v>Rail</v>
      </c>
      <c r="R501" s="343" t="str">
        <f t="shared" si="15"/>
        <v>Sohail</v>
      </c>
    </row>
    <row r="502" spans="1:18" x14ac:dyDescent="0.3">
      <c r="A502" s="338">
        <v>1484</v>
      </c>
      <c r="B502" s="339">
        <v>42882</v>
      </c>
      <c r="C502" s="340" t="s">
        <v>586</v>
      </c>
      <c r="D502" s="341" t="s">
        <v>1480</v>
      </c>
      <c r="E502" s="342" t="s">
        <v>522</v>
      </c>
      <c r="F502" s="341" t="s">
        <v>765</v>
      </c>
      <c r="G502" s="343" t="s">
        <v>770</v>
      </c>
      <c r="H502" s="341" t="s">
        <v>826</v>
      </c>
      <c r="I502" s="344" t="s">
        <v>1359</v>
      </c>
      <c r="J502" s="345">
        <v>37</v>
      </c>
      <c r="K502" s="346">
        <v>9060</v>
      </c>
      <c r="L502" s="345">
        <v>335220</v>
      </c>
      <c r="M502" s="347">
        <v>0.01</v>
      </c>
      <c r="N502" s="33">
        <v>331867.8</v>
      </c>
      <c r="O502" s="343" t="s">
        <v>775</v>
      </c>
      <c r="P502" s="341" t="s">
        <v>787</v>
      </c>
      <c r="Q502" s="343" t="str">
        <f t="shared" si="14"/>
        <v>Rail</v>
      </c>
      <c r="R502" s="343" t="str">
        <f t="shared" si="15"/>
        <v>Sohail</v>
      </c>
    </row>
    <row r="503" spans="1:18" x14ac:dyDescent="0.3">
      <c r="A503" s="338">
        <v>1485</v>
      </c>
      <c r="B503" s="339">
        <v>42882</v>
      </c>
      <c r="C503" s="340" t="s">
        <v>586</v>
      </c>
      <c r="D503" s="341" t="s">
        <v>851</v>
      </c>
      <c r="E503" s="342" t="s">
        <v>395</v>
      </c>
      <c r="F503" s="341" t="s">
        <v>790</v>
      </c>
      <c r="G503" s="343" t="s">
        <v>770</v>
      </c>
      <c r="H503" s="341" t="s">
        <v>781</v>
      </c>
      <c r="I503" s="344" t="s">
        <v>1479</v>
      </c>
      <c r="J503" s="345">
        <v>11</v>
      </c>
      <c r="K503" s="346">
        <v>1800</v>
      </c>
      <c r="L503" s="345">
        <v>19800</v>
      </c>
      <c r="M503" s="347">
        <v>0.08</v>
      </c>
      <c r="N503" s="33">
        <v>18216</v>
      </c>
      <c r="O503" s="343" t="s">
        <v>834</v>
      </c>
      <c r="P503" s="341" t="s">
        <v>787</v>
      </c>
      <c r="Q503" s="343" t="str">
        <f t="shared" si="14"/>
        <v>Air</v>
      </c>
      <c r="R503" s="343" t="str">
        <f t="shared" si="15"/>
        <v>Sohail</v>
      </c>
    </row>
    <row r="504" spans="1:18" x14ac:dyDescent="0.3">
      <c r="A504" s="338">
        <v>1486</v>
      </c>
      <c r="B504" s="339">
        <v>42883</v>
      </c>
      <c r="C504" s="340" t="s">
        <v>586</v>
      </c>
      <c r="D504" s="341" t="s">
        <v>1476</v>
      </c>
      <c r="E504" s="342" t="s">
        <v>405</v>
      </c>
      <c r="F504" s="341" t="s">
        <v>812</v>
      </c>
      <c r="G504" s="343" t="s">
        <v>764</v>
      </c>
      <c r="H504" s="341" t="s">
        <v>818</v>
      </c>
      <c r="I504" s="344" t="s">
        <v>1478</v>
      </c>
      <c r="J504" s="345">
        <v>27</v>
      </c>
      <c r="K504" s="346">
        <v>10860</v>
      </c>
      <c r="L504" s="345">
        <v>293220</v>
      </c>
      <c r="M504" s="347">
        <v>0.02</v>
      </c>
      <c r="N504" s="33">
        <v>287355.59999999998</v>
      </c>
      <c r="O504" s="343" t="s">
        <v>834</v>
      </c>
      <c r="P504" s="341" t="s">
        <v>767</v>
      </c>
      <c r="Q504" s="343" t="str">
        <f t="shared" si="14"/>
        <v>Air</v>
      </c>
      <c r="R504" s="343" t="str">
        <f t="shared" si="15"/>
        <v>Amit</v>
      </c>
    </row>
    <row r="505" spans="1:18" x14ac:dyDescent="0.3">
      <c r="A505" s="338">
        <v>1487</v>
      </c>
      <c r="B505" s="339">
        <v>42883</v>
      </c>
      <c r="C505" s="340" t="s">
        <v>586</v>
      </c>
      <c r="D505" s="341" t="s">
        <v>1476</v>
      </c>
      <c r="E505" s="342" t="s">
        <v>405</v>
      </c>
      <c r="F505" s="341" t="s">
        <v>812</v>
      </c>
      <c r="G505" s="343" t="s">
        <v>770</v>
      </c>
      <c r="H505" s="341" t="s">
        <v>826</v>
      </c>
      <c r="I505" s="344" t="s">
        <v>1359</v>
      </c>
      <c r="J505" s="345">
        <v>37</v>
      </c>
      <c r="K505" s="346">
        <v>9060</v>
      </c>
      <c r="L505" s="345">
        <v>335220</v>
      </c>
      <c r="M505" s="347">
        <v>0.01</v>
      </c>
      <c r="N505" s="33">
        <v>331867.8</v>
      </c>
      <c r="O505" s="343" t="s">
        <v>834</v>
      </c>
      <c r="P505" s="341" t="s">
        <v>767</v>
      </c>
      <c r="Q505" s="343" t="str">
        <f t="shared" si="14"/>
        <v>Air</v>
      </c>
      <c r="R505" s="343" t="str">
        <f t="shared" si="15"/>
        <v>Amit</v>
      </c>
    </row>
    <row r="506" spans="1:18" x14ac:dyDescent="0.3">
      <c r="A506" s="338">
        <v>1488</v>
      </c>
      <c r="B506" s="339">
        <v>42883</v>
      </c>
      <c r="C506" s="340" t="s">
        <v>586</v>
      </c>
      <c r="D506" s="341" t="s">
        <v>1476</v>
      </c>
      <c r="E506" s="342" t="s">
        <v>405</v>
      </c>
      <c r="F506" s="341" t="s">
        <v>812</v>
      </c>
      <c r="G506" s="343" t="s">
        <v>764</v>
      </c>
      <c r="H506" s="341" t="s">
        <v>793</v>
      </c>
      <c r="I506" s="344" t="s">
        <v>1477</v>
      </c>
      <c r="J506" s="345">
        <v>31</v>
      </c>
      <c r="K506" s="346">
        <v>420</v>
      </c>
      <c r="L506" s="345">
        <v>13020</v>
      </c>
      <c r="M506" s="347">
        <v>0.05</v>
      </c>
      <c r="N506" s="33">
        <v>12369</v>
      </c>
      <c r="O506" s="343" t="s">
        <v>834</v>
      </c>
      <c r="P506" s="341" t="s">
        <v>760</v>
      </c>
      <c r="Q506" s="343" t="str">
        <f t="shared" si="14"/>
        <v>Air</v>
      </c>
      <c r="R506" s="343" t="str">
        <f t="shared" si="15"/>
        <v>Amit</v>
      </c>
    </row>
    <row r="507" spans="1:18" x14ac:dyDescent="0.3">
      <c r="A507" s="338">
        <v>1489</v>
      </c>
      <c r="B507" s="339">
        <v>42883</v>
      </c>
      <c r="C507" s="340" t="s">
        <v>586</v>
      </c>
      <c r="D507" s="341" t="s">
        <v>1476</v>
      </c>
      <c r="E507" s="342" t="s">
        <v>405</v>
      </c>
      <c r="F507" s="341" t="s">
        <v>812</v>
      </c>
      <c r="G507" s="343" t="s">
        <v>764</v>
      </c>
      <c r="H507" s="341" t="s">
        <v>995</v>
      </c>
      <c r="I507" s="344" t="s">
        <v>1475</v>
      </c>
      <c r="J507" s="345">
        <v>41</v>
      </c>
      <c r="K507" s="346">
        <v>120</v>
      </c>
      <c r="L507" s="345">
        <v>4920</v>
      </c>
      <c r="M507" s="347">
        <v>0.01</v>
      </c>
      <c r="N507" s="33">
        <v>4870.8</v>
      </c>
      <c r="O507" s="343" t="s">
        <v>834</v>
      </c>
      <c r="P507" s="341" t="s">
        <v>767</v>
      </c>
      <c r="Q507" s="343" t="str">
        <f t="shared" si="14"/>
        <v>Air</v>
      </c>
      <c r="R507" s="343" t="str">
        <f t="shared" si="15"/>
        <v>Amit</v>
      </c>
    </row>
    <row r="508" spans="1:18" x14ac:dyDescent="0.3">
      <c r="A508" s="338">
        <v>1490</v>
      </c>
      <c r="B508" s="339">
        <v>42883</v>
      </c>
      <c r="C508" s="340" t="s">
        <v>586</v>
      </c>
      <c r="D508" s="341" t="s">
        <v>1319</v>
      </c>
      <c r="E508" s="342" t="s">
        <v>398</v>
      </c>
      <c r="F508" s="341" t="s">
        <v>778</v>
      </c>
      <c r="G508" s="343" t="s">
        <v>764</v>
      </c>
      <c r="H508" s="341" t="s">
        <v>811</v>
      </c>
      <c r="I508" s="344" t="s">
        <v>1098</v>
      </c>
      <c r="J508" s="345">
        <v>26</v>
      </c>
      <c r="K508" s="346">
        <v>540</v>
      </c>
      <c r="L508" s="345">
        <v>14040</v>
      </c>
      <c r="M508" s="347">
        <v>0.05</v>
      </c>
      <c r="N508" s="33">
        <v>13338</v>
      </c>
      <c r="O508" s="343" t="s">
        <v>834</v>
      </c>
      <c r="P508" s="341" t="s">
        <v>760</v>
      </c>
      <c r="Q508" s="343" t="str">
        <f t="shared" si="14"/>
        <v>Air</v>
      </c>
      <c r="R508" s="343" t="str">
        <f t="shared" si="15"/>
        <v>Amit</v>
      </c>
    </row>
    <row r="509" spans="1:18" x14ac:dyDescent="0.3">
      <c r="A509" s="338">
        <v>1491</v>
      </c>
      <c r="B509" s="339">
        <v>42883</v>
      </c>
      <c r="C509" s="340" t="s">
        <v>586</v>
      </c>
      <c r="D509" s="341" t="s">
        <v>1473</v>
      </c>
      <c r="E509" s="342" t="s">
        <v>405</v>
      </c>
      <c r="F509" s="341" t="s">
        <v>812</v>
      </c>
      <c r="G509" s="343" t="s">
        <v>785</v>
      </c>
      <c r="H509" s="341" t="s">
        <v>824</v>
      </c>
      <c r="I509" s="344" t="s">
        <v>1474</v>
      </c>
      <c r="J509" s="345">
        <v>30</v>
      </c>
      <c r="K509" s="346">
        <v>1740</v>
      </c>
      <c r="L509" s="345">
        <v>52200</v>
      </c>
      <c r="M509" s="347">
        <v>0.06</v>
      </c>
      <c r="N509" s="33">
        <v>49068</v>
      </c>
      <c r="O509" s="343" t="s">
        <v>775</v>
      </c>
      <c r="P509" s="341" t="s">
        <v>760</v>
      </c>
      <c r="Q509" s="343" t="str">
        <f t="shared" si="14"/>
        <v>Rail</v>
      </c>
      <c r="R509" s="343" t="str">
        <f t="shared" si="15"/>
        <v>Amit</v>
      </c>
    </row>
    <row r="510" spans="1:18" x14ac:dyDescent="0.3">
      <c r="A510" s="338">
        <v>1492</v>
      </c>
      <c r="B510" s="339">
        <v>42883</v>
      </c>
      <c r="C510" s="340" t="s">
        <v>586</v>
      </c>
      <c r="D510" s="341" t="s">
        <v>1473</v>
      </c>
      <c r="E510" s="342" t="s">
        <v>405</v>
      </c>
      <c r="F510" s="341" t="s">
        <v>812</v>
      </c>
      <c r="G510" s="343" t="s">
        <v>764</v>
      </c>
      <c r="H510" s="341" t="s">
        <v>763</v>
      </c>
      <c r="I510" s="344" t="s">
        <v>1472</v>
      </c>
      <c r="J510" s="345">
        <v>19</v>
      </c>
      <c r="K510" s="346">
        <v>720</v>
      </c>
      <c r="L510" s="345">
        <v>13680</v>
      </c>
      <c r="M510" s="347">
        <v>0</v>
      </c>
      <c r="N510" s="33">
        <v>13680</v>
      </c>
      <c r="O510" s="343" t="s">
        <v>775</v>
      </c>
      <c r="P510" s="341" t="s">
        <v>798</v>
      </c>
      <c r="Q510" s="343" t="str">
        <f t="shared" si="14"/>
        <v>Rail</v>
      </c>
      <c r="R510" s="343" t="str">
        <f t="shared" si="15"/>
        <v>Amit</v>
      </c>
    </row>
    <row r="511" spans="1:18" x14ac:dyDescent="0.3">
      <c r="A511" s="338">
        <v>1493</v>
      </c>
      <c r="B511" s="339">
        <v>42883</v>
      </c>
      <c r="C511" s="340" t="s">
        <v>586</v>
      </c>
      <c r="D511" s="341" t="s">
        <v>1471</v>
      </c>
      <c r="E511" s="342" t="s">
        <v>522</v>
      </c>
      <c r="F511" s="341" t="s">
        <v>812</v>
      </c>
      <c r="G511" s="343" t="s">
        <v>770</v>
      </c>
      <c r="H511" s="341" t="s">
        <v>769</v>
      </c>
      <c r="I511" s="344" t="s">
        <v>981</v>
      </c>
      <c r="J511" s="345">
        <v>30</v>
      </c>
      <c r="K511" s="346">
        <v>21360</v>
      </c>
      <c r="L511" s="345">
        <v>640800</v>
      </c>
      <c r="M511" s="347">
        <v>0.04</v>
      </c>
      <c r="N511" s="33">
        <v>615168</v>
      </c>
      <c r="O511" s="343" t="s">
        <v>761</v>
      </c>
      <c r="P511" s="341" t="s">
        <v>841</v>
      </c>
      <c r="Q511" s="343" t="str">
        <f t="shared" si="14"/>
        <v>Not Specified</v>
      </c>
      <c r="R511" s="343" t="str">
        <f t="shared" si="15"/>
        <v>Amit</v>
      </c>
    </row>
    <row r="512" spans="1:18" x14ac:dyDescent="0.3">
      <c r="A512" s="338">
        <v>1494</v>
      </c>
      <c r="B512" s="339">
        <v>42883</v>
      </c>
      <c r="C512" s="340" t="s">
        <v>586</v>
      </c>
      <c r="D512" s="341" t="s">
        <v>1471</v>
      </c>
      <c r="E512" s="342" t="s">
        <v>522</v>
      </c>
      <c r="F512" s="341" t="s">
        <v>812</v>
      </c>
      <c r="G512" s="343" t="s">
        <v>770</v>
      </c>
      <c r="H512" s="341" t="s">
        <v>781</v>
      </c>
      <c r="I512" s="344" t="s">
        <v>1470</v>
      </c>
      <c r="J512" s="345">
        <v>3</v>
      </c>
      <c r="K512" s="346">
        <v>1200</v>
      </c>
      <c r="L512" s="345">
        <v>3600</v>
      </c>
      <c r="M512" s="347">
        <v>0.06</v>
      </c>
      <c r="N512" s="33">
        <v>3384</v>
      </c>
      <c r="O512" s="343" t="s">
        <v>761</v>
      </c>
      <c r="P512" s="341" t="s">
        <v>760</v>
      </c>
      <c r="Q512" s="343" t="str">
        <f t="shared" si="14"/>
        <v>Not Specified</v>
      </c>
      <c r="R512" s="343" t="str">
        <f t="shared" si="15"/>
        <v>Amit</v>
      </c>
    </row>
    <row r="513" spans="1:18" x14ac:dyDescent="0.3">
      <c r="A513" s="338">
        <v>1495</v>
      </c>
      <c r="B513" s="339">
        <v>42883</v>
      </c>
      <c r="C513" s="340" t="s">
        <v>586</v>
      </c>
      <c r="D513" s="341" t="s">
        <v>1469</v>
      </c>
      <c r="E513" s="342" t="s">
        <v>522</v>
      </c>
      <c r="F513" s="341" t="s">
        <v>790</v>
      </c>
      <c r="G513" s="343" t="s">
        <v>764</v>
      </c>
      <c r="H513" s="341" t="s">
        <v>793</v>
      </c>
      <c r="I513" s="344" t="s">
        <v>892</v>
      </c>
      <c r="J513" s="345">
        <v>12</v>
      </c>
      <c r="K513" s="346">
        <v>300</v>
      </c>
      <c r="L513" s="345">
        <v>3600</v>
      </c>
      <c r="M513" s="347">
        <v>0.02</v>
      </c>
      <c r="N513" s="33">
        <v>3528</v>
      </c>
      <c r="O513" s="343" t="s">
        <v>761</v>
      </c>
      <c r="P513" s="341" t="s">
        <v>787</v>
      </c>
      <c r="Q513" s="343" t="str">
        <f t="shared" si="14"/>
        <v>Not Specified</v>
      </c>
      <c r="R513" s="343" t="str">
        <f t="shared" si="15"/>
        <v>Sohail</v>
      </c>
    </row>
    <row r="514" spans="1:18" x14ac:dyDescent="0.3">
      <c r="A514" s="338">
        <v>1496</v>
      </c>
      <c r="B514" s="339">
        <v>42883</v>
      </c>
      <c r="C514" s="340" t="s">
        <v>586</v>
      </c>
      <c r="D514" s="341" t="s">
        <v>1469</v>
      </c>
      <c r="E514" s="342" t="s">
        <v>522</v>
      </c>
      <c r="F514" s="341" t="s">
        <v>790</v>
      </c>
      <c r="G514" s="343" t="s">
        <v>785</v>
      </c>
      <c r="H514" s="341" t="s">
        <v>784</v>
      </c>
      <c r="I514" s="344" t="s">
        <v>1468</v>
      </c>
      <c r="J514" s="345">
        <v>43</v>
      </c>
      <c r="K514" s="346">
        <v>2160</v>
      </c>
      <c r="L514" s="345">
        <v>92880</v>
      </c>
      <c r="M514" s="347">
        <v>0</v>
      </c>
      <c r="N514" s="33">
        <v>92880</v>
      </c>
      <c r="O514" s="343" t="s">
        <v>761</v>
      </c>
      <c r="P514" s="341" t="s">
        <v>760</v>
      </c>
      <c r="Q514" s="343" t="str">
        <f t="shared" si="14"/>
        <v>Not Specified</v>
      </c>
      <c r="R514" s="343" t="str">
        <f t="shared" si="15"/>
        <v>Sohail</v>
      </c>
    </row>
    <row r="515" spans="1:18" x14ac:dyDescent="0.3">
      <c r="A515" s="338">
        <v>1497</v>
      </c>
      <c r="B515" s="339">
        <v>42883</v>
      </c>
      <c r="C515" s="340" t="s">
        <v>586</v>
      </c>
      <c r="D515" s="341" t="s">
        <v>1467</v>
      </c>
      <c r="E515" s="342" t="s">
        <v>522</v>
      </c>
      <c r="F515" s="341" t="s">
        <v>778</v>
      </c>
      <c r="G515" s="343" t="s">
        <v>770</v>
      </c>
      <c r="H515" s="341" t="s">
        <v>769</v>
      </c>
      <c r="I515" s="344" t="s">
        <v>925</v>
      </c>
      <c r="J515" s="345">
        <v>31</v>
      </c>
      <c r="K515" s="346">
        <v>10860</v>
      </c>
      <c r="L515" s="345">
        <v>336660</v>
      </c>
      <c r="M515" s="347">
        <v>7.0000000000000007E-2</v>
      </c>
      <c r="N515" s="33">
        <v>313093.8</v>
      </c>
      <c r="O515" s="343" t="s">
        <v>782</v>
      </c>
      <c r="P515" s="341" t="s">
        <v>760</v>
      </c>
      <c r="Q515" s="343" t="str">
        <f t="shared" si="14"/>
        <v>Road</v>
      </c>
      <c r="R515" s="343" t="str">
        <f t="shared" si="15"/>
        <v>Amit</v>
      </c>
    </row>
    <row r="516" spans="1:18" x14ac:dyDescent="0.3">
      <c r="A516" s="338">
        <v>1498</v>
      </c>
      <c r="B516" s="339">
        <v>42883</v>
      </c>
      <c r="C516" s="340" t="s">
        <v>586</v>
      </c>
      <c r="D516" s="341" t="s">
        <v>1467</v>
      </c>
      <c r="E516" s="342" t="s">
        <v>522</v>
      </c>
      <c r="F516" s="341" t="s">
        <v>778</v>
      </c>
      <c r="G516" s="343" t="s">
        <v>764</v>
      </c>
      <c r="H516" s="341" t="s">
        <v>793</v>
      </c>
      <c r="I516" s="344" t="s">
        <v>1466</v>
      </c>
      <c r="J516" s="345">
        <v>40</v>
      </c>
      <c r="K516" s="346">
        <v>660</v>
      </c>
      <c r="L516" s="345">
        <v>26400</v>
      </c>
      <c r="M516" s="347">
        <v>0.02</v>
      </c>
      <c r="N516" s="33">
        <v>25872</v>
      </c>
      <c r="O516" s="343" t="s">
        <v>782</v>
      </c>
      <c r="P516" s="341" t="s">
        <v>760</v>
      </c>
      <c r="Q516" s="343" t="str">
        <f t="shared" si="14"/>
        <v>Road</v>
      </c>
      <c r="R516" s="343" t="str">
        <f t="shared" si="15"/>
        <v>Amit</v>
      </c>
    </row>
    <row r="517" spans="1:18" x14ac:dyDescent="0.3">
      <c r="A517" s="338">
        <v>1499</v>
      </c>
      <c r="B517" s="339">
        <v>42883</v>
      </c>
      <c r="C517" s="340" t="s">
        <v>586</v>
      </c>
      <c r="D517" s="341" t="s">
        <v>1465</v>
      </c>
      <c r="E517" s="342" t="s">
        <v>395</v>
      </c>
      <c r="F517" s="341" t="s">
        <v>765</v>
      </c>
      <c r="G517" s="343" t="s">
        <v>770</v>
      </c>
      <c r="H517" s="341" t="s">
        <v>777</v>
      </c>
      <c r="I517" s="344" t="s">
        <v>1464</v>
      </c>
      <c r="J517" s="345">
        <v>3</v>
      </c>
      <c r="K517" s="346">
        <v>21000</v>
      </c>
      <c r="L517" s="345">
        <v>63000</v>
      </c>
      <c r="M517" s="347">
        <v>0.1</v>
      </c>
      <c r="N517" s="33">
        <v>56700</v>
      </c>
      <c r="O517" s="343" t="s">
        <v>761</v>
      </c>
      <c r="P517" s="341" t="s">
        <v>760</v>
      </c>
      <c r="Q517" s="343" t="str">
        <f t="shared" si="14"/>
        <v>Not Specified</v>
      </c>
      <c r="R517" s="343" t="str">
        <f t="shared" si="15"/>
        <v>Sohail</v>
      </c>
    </row>
    <row r="518" spans="1:18" x14ac:dyDescent="0.3">
      <c r="A518" s="338">
        <v>1500</v>
      </c>
      <c r="B518" s="339">
        <v>42883</v>
      </c>
      <c r="C518" s="340" t="s">
        <v>586</v>
      </c>
      <c r="D518" s="341" t="s">
        <v>1216</v>
      </c>
      <c r="E518" s="342" t="s">
        <v>395</v>
      </c>
      <c r="F518" s="341" t="s">
        <v>778</v>
      </c>
      <c r="G518" s="343" t="s">
        <v>764</v>
      </c>
      <c r="H518" s="341" t="s">
        <v>793</v>
      </c>
      <c r="I518" s="344" t="s">
        <v>1463</v>
      </c>
      <c r="J518" s="345">
        <v>43</v>
      </c>
      <c r="K518" s="346">
        <v>480</v>
      </c>
      <c r="L518" s="345">
        <v>20640</v>
      </c>
      <c r="M518" s="347">
        <v>0.05</v>
      </c>
      <c r="N518" s="33">
        <v>19608</v>
      </c>
      <c r="O518" s="343" t="s">
        <v>775</v>
      </c>
      <c r="P518" s="341" t="s">
        <v>767</v>
      </c>
      <c r="Q518" s="343" t="str">
        <f t="shared" si="14"/>
        <v>Rail</v>
      </c>
      <c r="R518" s="343" t="str">
        <f t="shared" si="15"/>
        <v>Amit</v>
      </c>
    </row>
    <row r="519" spans="1:18" x14ac:dyDescent="0.3">
      <c r="A519" s="338">
        <v>1501</v>
      </c>
      <c r="B519" s="339">
        <v>42883</v>
      </c>
      <c r="C519" s="340" t="s">
        <v>586</v>
      </c>
      <c r="D519" s="341" t="s">
        <v>1216</v>
      </c>
      <c r="E519" s="342" t="s">
        <v>395</v>
      </c>
      <c r="F519" s="341" t="s">
        <v>778</v>
      </c>
      <c r="G519" s="343" t="s">
        <v>785</v>
      </c>
      <c r="H519" s="341" t="s">
        <v>784</v>
      </c>
      <c r="I519" s="344" t="s">
        <v>1462</v>
      </c>
      <c r="J519" s="345">
        <v>50</v>
      </c>
      <c r="K519" s="346">
        <v>9360</v>
      </c>
      <c r="L519" s="345">
        <v>468000</v>
      </c>
      <c r="M519" s="347">
        <v>0.09</v>
      </c>
      <c r="N519" s="33">
        <v>425880</v>
      </c>
      <c r="O519" s="343" t="s">
        <v>775</v>
      </c>
      <c r="P519" s="341" t="s">
        <v>760</v>
      </c>
      <c r="Q519" s="343" t="str">
        <f t="shared" si="14"/>
        <v>Rail</v>
      </c>
      <c r="R519" s="343" t="str">
        <f t="shared" si="15"/>
        <v>Amit</v>
      </c>
    </row>
    <row r="520" spans="1:18" x14ac:dyDescent="0.3">
      <c r="A520" s="338">
        <v>1502</v>
      </c>
      <c r="B520" s="339">
        <v>42883</v>
      </c>
      <c r="C520" s="340" t="s">
        <v>586</v>
      </c>
      <c r="D520" s="341" t="s">
        <v>1459</v>
      </c>
      <c r="E520" s="342" t="s">
        <v>395</v>
      </c>
      <c r="F520" s="341" t="s">
        <v>765</v>
      </c>
      <c r="G520" s="343" t="s">
        <v>764</v>
      </c>
      <c r="H520" s="341" t="s">
        <v>800</v>
      </c>
      <c r="I520" s="344" t="s">
        <v>1312</v>
      </c>
      <c r="J520" s="345">
        <v>41</v>
      </c>
      <c r="K520" s="346">
        <v>1140</v>
      </c>
      <c r="L520" s="345">
        <v>46740</v>
      </c>
      <c r="M520" s="347">
        <v>0</v>
      </c>
      <c r="N520" s="33">
        <v>46740</v>
      </c>
      <c r="O520" s="343" t="s">
        <v>761</v>
      </c>
      <c r="P520" s="341" t="s">
        <v>787</v>
      </c>
      <c r="Q520" s="343" t="str">
        <f t="shared" si="14"/>
        <v>Not Specified</v>
      </c>
      <c r="R520" s="343" t="str">
        <f t="shared" si="15"/>
        <v>Sohail</v>
      </c>
    </row>
    <row r="521" spans="1:18" x14ac:dyDescent="0.3">
      <c r="A521" s="338">
        <v>1503</v>
      </c>
      <c r="B521" s="339">
        <v>42883</v>
      </c>
      <c r="C521" s="340" t="s">
        <v>586</v>
      </c>
      <c r="D521" s="341" t="s">
        <v>1459</v>
      </c>
      <c r="E521" s="342" t="s">
        <v>395</v>
      </c>
      <c r="F521" s="341" t="s">
        <v>765</v>
      </c>
      <c r="G521" s="343" t="s">
        <v>785</v>
      </c>
      <c r="H521" s="341" t="s">
        <v>824</v>
      </c>
      <c r="I521" s="344" t="s">
        <v>1461</v>
      </c>
      <c r="J521" s="345">
        <v>30</v>
      </c>
      <c r="K521" s="346">
        <v>1080</v>
      </c>
      <c r="L521" s="345">
        <v>32400</v>
      </c>
      <c r="M521" s="347">
        <v>0.02</v>
      </c>
      <c r="N521" s="33">
        <v>31752</v>
      </c>
      <c r="O521" s="343" t="s">
        <v>761</v>
      </c>
      <c r="P521" s="341" t="s">
        <v>760</v>
      </c>
      <c r="Q521" s="343" t="str">
        <f t="shared" si="14"/>
        <v>Not Specified</v>
      </c>
      <c r="R521" s="343" t="str">
        <f t="shared" si="15"/>
        <v>Sohail</v>
      </c>
    </row>
    <row r="522" spans="1:18" x14ac:dyDescent="0.3">
      <c r="A522" s="338">
        <v>1504</v>
      </c>
      <c r="B522" s="339">
        <v>42883</v>
      </c>
      <c r="C522" s="340" t="s">
        <v>586</v>
      </c>
      <c r="D522" s="341" t="s">
        <v>1459</v>
      </c>
      <c r="E522" s="342" t="s">
        <v>395</v>
      </c>
      <c r="F522" s="341" t="s">
        <v>765</v>
      </c>
      <c r="G522" s="343" t="s">
        <v>764</v>
      </c>
      <c r="H522" s="341" t="s">
        <v>921</v>
      </c>
      <c r="I522" s="344" t="s">
        <v>1460</v>
      </c>
      <c r="J522" s="345">
        <v>27</v>
      </c>
      <c r="K522" s="346">
        <v>180</v>
      </c>
      <c r="L522" s="345">
        <v>4860</v>
      </c>
      <c r="M522" s="347">
        <v>0.09</v>
      </c>
      <c r="N522" s="33">
        <v>4422.6000000000004</v>
      </c>
      <c r="O522" s="343" t="s">
        <v>761</v>
      </c>
      <c r="P522" s="341" t="s">
        <v>760</v>
      </c>
      <c r="Q522" s="343" t="str">
        <f t="shared" si="14"/>
        <v>Not Specified</v>
      </c>
      <c r="R522" s="343" t="str">
        <f t="shared" si="15"/>
        <v>Sohail</v>
      </c>
    </row>
    <row r="523" spans="1:18" x14ac:dyDescent="0.3">
      <c r="A523" s="338">
        <v>1505</v>
      </c>
      <c r="B523" s="339">
        <v>42883</v>
      </c>
      <c r="C523" s="340" t="s">
        <v>586</v>
      </c>
      <c r="D523" s="341" t="s">
        <v>1459</v>
      </c>
      <c r="E523" s="342" t="s">
        <v>395</v>
      </c>
      <c r="F523" s="341" t="s">
        <v>765</v>
      </c>
      <c r="G523" s="343" t="s">
        <v>770</v>
      </c>
      <c r="H523" s="341" t="s">
        <v>781</v>
      </c>
      <c r="I523" s="344" t="s">
        <v>1458</v>
      </c>
      <c r="J523" s="345">
        <v>46</v>
      </c>
      <c r="K523" s="346">
        <v>300</v>
      </c>
      <c r="L523" s="345">
        <v>13800</v>
      </c>
      <c r="M523" s="347">
        <v>0.01</v>
      </c>
      <c r="N523" s="33">
        <v>13662</v>
      </c>
      <c r="O523" s="343" t="s">
        <v>761</v>
      </c>
      <c r="P523" s="341" t="s">
        <v>760</v>
      </c>
      <c r="Q523" s="343" t="str">
        <f t="shared" si="14"/>
        <v>Not Specified</v>
      </c>
      <c r="R523" s="343" t="str">
        <f t="shared" si="15"/>
        <v>Sohail</v>
      </c>
    </row>
    <row r="524" spans="1:18" x14ac:dyDescent="0.3">
      <c r="A524" s="338">
        <v>1506</v>
      </c>
      <c r="B524" s="339">
        <v>42884</v>
      </c>
      <c r="C524" s="340" t="s">
        <v>586</v>
      </c>
      <c r="D524" s="341" t="s">
        <v>1049</v>
      </c>
      <c r="E524" s="342" t="s">
        <v>398</v>
      </c>
      <c r="F524" s="341" t="s">
        <v>778</v>
      </c>
      <c r="G524" s="343" t="s">
        <v>785</v>
      </c>
      <c r="H524" s="341" t="s">
        <v>824</v>
      </c>
      <c r="I524" s="344" t="s">
        <v>1258</v>
      </c>
      <c r="J524" s="345">
        <v>50</v>
      </c>
      <c r="K524" s="346">
        <v>1740</v>
      </c>
      <c r="L524" s="345">
        <v>87000</v>
      </c>
      <c r="M524" s="347">
        <v>0.02</v>
      </c>
      <c r="N524" s="33">
        <v>85260</v>
      </c>
      <c r="O524" s="343" t="s">
        <v>775</v>
      </c>
      <c r="P524" s="341" t="s">
        <v>798</v>
      </c>
      <c r="Q524" s="343" t="str">
        <f t="shared" si="14"/>
        <v>Rail</v>
      </c>
      <c r="R524" s="343" t="str">
        <f t="shared" si="15"/>
        <v>Amit</v>
      </c>
    </row>
    <row r="525" spans="1:18" x14ac:dyDescent="0.3">
      <c r="A525" s="338">
        <v>1507</v>
      </c>
      <c r="B525" s="339">
        <v>42884</v>
      </c>
      <c r="C525" s="340" t="s">
        <v>586</v>
      </c>
      <c r="D525" s="341" t="s">
        <v>1456</v>
      </c>
      <c r="E525" s="342" t="s">
        <v>405</v>
      </c>
      <c r="F525" s="341" t="s">
        <v>778</v>
      </c>
      <c r="G525" s="343" t="s">
        <v>764</v>
      </c>
      <c r="H525" s="341" t="s">
        <v>793</v>
      </c>
      <c r="I525" s="344" t="s">
        <v>1457</v>
      </c>
      <c r="J525" s="345">
        <v>28</v>
      </c>
      <c r="K525" s="346">
        <v>420</v>
      </c>
      <c r="L525" s="345">
        <v>11760</v>
      </c>
      <c r="M525" s="347">
        <v>0.1</v>
      </c>
      <c r="N525" s="33">
        <v>10584</v>
      </c>
      <c r="O525" s="343" t="s">
        <v>775</v>
      </c>
      <c r="P525" s="341" t="s">
        <v>760</v>
      </c>
      <c r="Q525" s="343" t="str">
        <f t="shared" si="14"/>
        <v>Rail</v>
      </c>
      <c r="R525" s="343" t="str">
        <f t="shared" si="15"/>
        <v>Amit</v>
      </c>
    </row>
    <row r="526" spans="1:18" x14ac:dyDescent="0.3">
      <c r="A526" s="338">
        <v>1508</v>
      </c>
      <c r="B526" s="339">
        <v>42884</v>
      </c>
      <c r="C526" s="340" t="s">
        <v>586</v>
      </c>
      <c r="D526" s="341" t="s">
        <v>1456</v>
      </c>
      <c r="E526" s="342" t="s">
        <v>405</v>
      </c>
      <c r="F526" s="341" t="s">
        <v>778</v>
      </c>
      <c r="G526" s="343" t="s">
        <v>764</v>
      </c>
      <c r="H526" s="341" t="s">
        <v>763</v>
      </c>
      <c r="I526" s="344" t="s">
        <v>1046</v>
      </c>
      <c r="J526" s="345">
        <v>32</v>
      </c>
      <c r="K526" s="346">
        <v>1380</v>
      </c>
      <c r="L526" s="345">
        <v>44160</v>
      </c>
      <c r="M526" s="347">
        <v>7.0000000000000007E-2</v>
      </c>
      <c r="N526" s="33">
        <v>41068.800000000003</v>
      </c>
      <c r="O526" s="343" t="s">
        <v>775</v>
      </c>
      <c r="P526" s="341" t="s">
        <v>774</v>
      </c>
      <c r="Q526" s="343" t="str">
        <f t="shared" si="14"/>
        <v>Rail</v>
      </c>
      <c r="R526" s="343" t="str">
        <f t="shared" si="15"/>
        <v>Amit</v>
      </c>
    </row>
    <row r="527" spans="1:18" x14ac:dyDescent="0.3">
      <c r="A527" s="338">
        <v>1509</v>
      </c>
      <c r="B527" s="339">
        <v>42884</v>
      </c>
      <c r="C527" s="340" t="s">
        <v>586</v>
      </c>
      <c r="D527" s="341" t="s">
        <v>1006</v>
      </c>
      <c r="E527" s="342" t="s">
        <v>522</v>
      </c>
      <c r="F527" s="341" t="s">
        <v>790</v>
      </c>
      <c r="G527" s="343" t="s">
        <v>770</v>
      </c>
      <c r="H527" s="341" t="s">
        <v>777</v>
      </c>
      <c r="I527" s="344" t="s">
        <v>1455</v>
      </c>
      <c r="J527" s="345">
        <v>10</v>
      </c>
      <c r="K527" s="346">
        <v>8820</v>
      </c>
      <c r="L527" s="345">
        <v>88200</v>
      </c>
      <c r="M527" s="347">
        <v>0.09</v>
      </c>
      <c r="N527" s="33">
        <v>80262</v>
      </c>
      <c r="O527" s="343" t="s">
        <v>834</v>
      </c>
      <c r="P527" s="341" t="s">
        <v>760</v>
      </c>
      <c r="Q527" s="343" t="str">
        <f t="shared" si="14"/>
        <v>Air</v>
      </c>
      <c r="R527" s="343" t="str">
        <f t="shared" si="15"/>
        <v>Sohail</v>
      </c>
    </row>
    <row r="528" spans="1:18" x14ac:dyDescent="0.3">
      <c r="A528" s="338">
        <v>1510</v>
      </c>
      <c r="B528" s="339">
        <v>42884</v>
      </c>
      <c r="C528" s="340" t="s">
        <v>586</v>
      </c>
      <c r="D528" s="341" t="s">
        <v>1454</v>
      </c>
      <c r="E528" s="342" t="s">
        <v>522</v>
      </c>
      <c r="F528" s="341" t="s">
        <v>812</v>
      </c>
      <c r="G528" s="343" t="s">
        <v>764</v>
      </c>
      <c r="H528" s="341" t="s">
        <v>818</v>
      </c>
      <c r="I528" s="344" t="s">
        <v>1453</v>
      </c>
      <c r="J528" s="345">
        <v>29</v>
      </c>
      <c r="K528" s="346">
        <v>4140</v>
      </c>
      <c r="L528" s="345">
        <v>120060</v>
      </c>
      <c r="M528" s="347">
        <v>0</v>
      </c>
      <c r="N528" s="33">
        <v>120060</v>
      </c>
      <c r="O528" s="343" t="s">
        <v>788</v>
      </c>
      <c r="P528" s="341" t="s">
        <v>760</v>
      </c>
      <c r="Q528" s="343" t="str">
        <f t="shared" si="14"/>
        <v>Air</v>
      </c>
      <c r="R528" s="343" t="str">
        <f t="shared" si="15"/>
        <v>Amit</v>
      </c>
    </row>
    <row r="529" spans="1:18" x14ac:dyDescent="0.3">
      <c r="A529" s="338">
        <v>1511</v>
      </c>
      <c r="B529" s="339">
        <v>42884</v>
      </c>
      <c r="C529" s="340" t="s">
        <v>586</v>
      </c>
      <c r="D529" s="341" t="s">
        <v>1452</v>
      </c>
      <c r="E529" s="342" t="s">
        <v>395</v>
      </c>
      <c r="F529" s="341" t="s">
        <v>812</v>
      </c>
      <c r="G529" s="343" t="s">
        <v>764</v>
      </c>
      <c r="H529" s="341" t="s">
        <v>800</v>
      </c>
      <c r="I529" s="344" t="s">
        <v>1167</v>
      </c>
      <c r="J529" s="345">
        <v>23</v>
      </c>
      <c r="K529" s="346">
        <v>300</v>
      </c>
      <c r="L529" s="345">
        <v>6900</v>
      </c>
      <c r="M529" s="347">
        <v>0.09</v>
      </c>
      <c r="N529" s="33">
        <v>6279</v>
      </c>
      <c r="O529" s="343" t="s">
        <v>775</v>
      </c>
      <c r="P529" s="341" t="s">
        <v>827</v>
      </c>
      <c r="Q529" s="343" t="str">
        <f t="shared" si="14"/>
        <v>Rail</v>
      </c>
      <c r="R529" s="343" t="str">
        <f t="shared" si="15"/>
        <v>Amit</v>
      </c>
    </row>
    <row r="530" spans="1:18" x14ac:dyDescent="0.3">
      <c r="A530" s="338">
        <v>1512</v>
      </c>
      <c r="B530" s="339">
        <v>42885</v>
      </c>
      <c r="C530" s="340" t="s">
        <v>586</v>
      </c>
      <c r="D530" s="341" t="s">
        <v>1451</v>
      </c>
      <c r="E530" s="342" t="s">
        <v>405</v>
      </c>
      <c r="F530" s="341" t="s">
        <v>812</v>
      </c>
      <c r="G530" s="343" t="s">
        <v>764</v>
      </c>
      <c r="H530" s="341" t="s">
        <v>793</v>
      </c>
      <c r="I530" s="344" t="s">
        <v>1450</v>
      </c>
      <c r="J530" s="345">
        <v>14</v>
      </c>
      <c r="K530" s="346">
        <v>1320</v>
      </c>
      <c r="L530" s="345">
        <v>18480</v>
      </c>
      <c r="M530" s="347">
        <v>0.1</v>
      </c>
      <c r="N530" s="33">
        <v>16632</v>
      </c>
      <c r="O530" s="343" t="s">
        <v>788</v>
      </c>
      <c r="P530" s="341" t="s">
        <v>760</v>
      </c>
      <c r="Q530" s="343" t="str">
        <f t="shared" si="14"/>
        <v>Air</v>
      </c>
      <c r="R530" s="343" t="str">
        <f t="shared" si="15"/>
        <v>Amit</v>
      </c>
    </row>
    <row r="531" spans="1:18" x14ac:dyDescent="0.3">
      <c r="A531" s="338">
        <v>1513</v>
      </c>
      <c r="B531" s="339">
        <v>42885</v>
      </c>
      <c r="C531" s="340" t="s">
        <v>586</v>
      </c>
      <c r="D531" s="341" t="s">
        <v>1449</v>
      </c>
      <c r="E531" s="342" t="s">
        <v>398</v>
      </c>
      <c r="F531" s="341" t="s">
        <v>778</v>
      </c>
      <c r="G531" s="343" t="s">
        <v>785</v>
      </c>
      <c r="H531" s="341" t="s">
        <v>824</v>
      </c>
      <c r="I531" s="344" t="s">
        <v>1448</v>
      </c>
      <c r="J531" s="345">
        <v>37</v>
      </c>
      <c r="K531" s="346">
        <v>360</v>
      </c>
      <c r="L531" s="345">
        <v>13320</v>
      </c>
      <c r="M531" s="347">
        <v>0.08</v>
      </c>
      <c r="N531" s="33">
        <v>12254.4</v>
      </c>
      <c r="O531" s="343" t="s">
        <v>788</v>
      </c>
      <c r="P531" s="341" t="s">
        <v>767</v>
      </c>
      <c r="Q531" s="343" t="str">
        <f t="shared" si="14"/>
        <v>Air</v>
      </c>
      <c r="R531" s="343" t="str">
        <f t="shared" si="15"/>
        <v>Amit</v>
      </c>
    </row>
    <row r="532" spans="1:18" x14ac:dyDescent="0.3">
      <c r="A532" s="338">
        <v>1514</v>
      </c>
      <c r="B532" s="339">
        <v>42885</v>
      </c>
      <c r="C532" s="340" t="s">
        <v>586</v>
      </c>
      <c r="D532" s="341" t="s">
        <v>1447</v>
      </c>
      <c r="E532" s="342" t="s">
        <v>405</v>
      </c>
      <c r="F532" s="341" t="s">
        <v>765</v>
      </c>
      <c r="G532" s="343" t="s">
        <v>785</v>
      </c>
      <c r="H532" s="341" t="s">
        <v>784</v>
      </c>
      <c r="I532" s="344" t="s">
        <v>939</v>
      </c>
      <c r="J532" s="345">
        <v>11</v>
      </c>
      <c r="K532" s="346">
        <v>3960</v>
      </c>
      <c r="L532" s="345">
        <v>43560</v>
      </c>
      <c r="M532" s="347">
        <v>0.04</v>
      </c>
      <c r="N532" s="33">
        <v>41817.599999999999</v>
      </c>
      <c r="O532" s="343" t="s">
        <v>788</v>
      </c>
      <c r="P532" s="341" t="s">
        <v>760</v>
      </c>
      <c r="Q532" s="343" t="str">
        <f t="shared" ref="Q532:Q595" si="16">IF(O532="Low ","Road",IF(O532="Medium","Rail",IF(O532="High","Air",IF(O532="Critical","Air","Not Specified"))))</f>
        <v>Air</v>
      </c>
      <c r="R532" s="343" t="str">
        <f t="shared" ref="R532:R595" si="17">VLOOKUP(F532,$H$12:$I$16,2,FALSE)</f>
        <v>Sohail</v>
      </c>
    </row>
    <row r="533" spans="1:18" x14ac:dyDescent="0.3">
      <c r="A533" s="338">
        <v>1515</v>
      </c>
      <c r="B533" s="339">
        <v>42885</v>
      </c>
      <c r="C533" s="340" t="s">
        <v>586</v>
      </c>
      <c r="D533" s="341" t="s">
        <v>1446</v>
      </c>
      <c r="E533" s="342" t="s">
        <v>522</v>
      </c>
      <c r="F533" s="341" t="s">
        <v>778</v>
      </c>
      <c r="G533" s="343" t="s">
        <v>785</v>
      </c>
      <c r="H533" s="341" t="s">
        <v>1125</v>
      </c>
      <c r="I533" s="344" t="s">
        <v>1445</v>
      </c>
      <c r="J533" s="345">
        <v>33</v>
      </c>
      <c r="K533" s="346">
        <v>42000</v>
      </c>
      <c r="L533" s="345">
        <v>1386000</v>
      </c>
      <c r="M533" s="347">
        <v>0.1</v>
      </c>
      <c r="N533" s="33">
        <v>1247400</v>
      </c>
      <c r="O533" s="343" t="s">
        <v>782</v>
      </c>
      <c r="P533" s="341" t="s">
        <v>767</v>
      </c>
      <c r="Q533" s="343" t="str">
        <f t="shared" si="16"/>
        <v>Road</v>
      </c>
      <c r="R533" s="343" t="str">
        <f t="shared" si="17"/>
        <v>Amit</v>
      </c>
    </row>
    <row r="534" spans="1:18" x14ac:dyDescent="0.3">
      <c r="A534" s="338">
        <v>1516</v>
      </c>
      <c r="B534" s="339">
        <v>42885</v>
      </c>
      <c r="C534" s="340" t="s">
        <v>586</v>
      </c>
      <c r="D534" s="341" t="s">
        <v>1444</v>
      </c>
      <c r="E534" s="342" t="s">
        <v>522</v>
      </c>
      <c r="F534" s="341" t="s">
        <v>778</v>
      </c>
      <c r="G534" s="343" t="s">
        <v>764</v>
      </c>
      <c r="H534" s="341" t="s">
        <v>763</v>
      </c>
      <c r="I534" s="344" t="s">
        <v>1443</v>
      </c>
      <c r="J534" s="345">
        <v>27</v>
      </c>
      <c r="K534" s="346">
        <v>240</v>
      </c>
      <c r="L534" s="345">
        <v>6480</v>
      </c>
      <c r="M534" s="347">
        <v>0.06</v>
      </c>
      <c r="N534" s="33">
        <v>6091.2</v>
      </c>
      <c r="O534" s="343" t="s">
        <v>782</v>
      </c>
      <c r="P534" s="341" t="s">
        <v>787</v>
      </c>
      <c r="Q534" s="343" t="str">
        <f t="shared" si="16"/>
        <v>Road</v>
      </c>
      <c r="R534" s="343" t="str">
        <f t="shared" si="17"/>
        <v>Amit</v>
      </c>
    </row>
    <row r="535" spans="1:18" x14ac:dyDescent="0.3">
      <c r="A535" s="338">
        <v>1517</v>
      </c>
      <c r="B535" s="339">
        <v>42885</v>
      </c>
      <c r="C535" s="340" t="s">
        <v>586</v>
      </c>
      <c r="D535" s="341" t="s">
        <v>1442</v>
      </c>
      <c r="E535" s="342" t="s">
        <v>522</v>
      </c>
      <c r="F535" s="341" t="s">
        <v>778</v>
      </c>
      <c r="G535" s="343" t="s">
        <v>764</v>
      </c>
      <c r="H535" s="341" t="s">
        <v>995</v>
      </c>
      <c r="I535" s="344" t="s">
        <v>1173</v>
      </c>
      <c r="J535" s="345">
        <v>20</v>
      </c>
      <c r="K535" s="346">
        <v>120</v>
      </c>
      <c r="L535" s="345">
        <v>2400</v>
      </c>
      <c r="M535" s="347">
        <v>0.09</v>
      </c>
      <c r="N535" s="33">
        <v>2184</v>
      </c>
      <c r="O535" s="343" t="s">
        <v>782</v>
      </c>
      <c r="P535" s="341" t="s">
        <v>841</v>
      </c>
      <c r="Q535" s="343" t="str">
        <f t="shared" si="16"/>
        <v>Road</v>
      </c>
      <c r="R535" s="343" t="str">
        <f t="shared" si="17"/>
        <v>Amit</v>
      </c>
    </row>
    <row r="536" spans="1:18" x14ac:dyDescent="0.3">
      <c r="A536" s="338">
        <v>1518</v>
      </c>
      <c r="B536" s="339">
        <v>42885</v>
      </c>
      <c r="C536" s="340" t="s">
        <v>586</v>
      </c>
      <c r="D536" s="341" t="s">
        <v>1311</v>
      </c>
      <c r="E536" s="342" t="s">
        <v>395</v>
      </c>
      <c r="F536" s="341" t="s">
        <v>812</v>
      </c>
      <c r="G536" s="343" t="s">
        <v>770</v>
      </c>
      <c r="H536" s="341" t="s">
        <v>777</v>
      </c>
      <c r="I536" s="344" t="s">
        <v>1384</v>
      </c>
      <c r="J536" s="345">
        <v>35</v>
      </c>
      <c r="K536" s="346">
        <v>4320</v>
      </c>
      <c r="L536" s="345">
        <v>151200</v>
      </c>
      <c r="M536" s="347">
        <v>0.1</v>
      </c>
      <c r="N536" s="33">
        <v>136080</v>
      </c>
      <c r="O536" s="343" t="s">
        <v>834</v>
      </c>
      <c r="P536" s="341" t="s">
        <v>760</v>
      </c>
      <c r="Q536" s="343" t="str">
        <f t="shared" si="16"/>
        <v>Air</v>
      </c>
      <c r="R536" s="343" t="str">
        <f t="shared" si="17"/>
        <v>Amit</v>
      </c>
    </row>
    <row r="537" spans="1:18" x14ac:dyDescent="0.3">
      <c r="A537" s="338">
        <v>1519</v>
      </c>
      <c r="B537" s="339">
        <v>42886</v>
      </c>
      <c r="C537" s="340" t="s">
        <v>586</v>
      </c>
      <c r="D537" s="341" t="s">
        <v>816</v>
      </c>
      <c r="E537" s="342" t="s">
        <v>395</v>
      </c>
      <c r="F537" s="341" t="s">
        <v>778</v>
      </c>
      <c r="G537" s="343" t="s">
        <v>770</v>
      </c>
      <c r="H537" s="341" t="s">
        <v>781</v>
      </c>
      <c r="I537" s="344" t="s">
        <v>1441</v>
      </c>
      <c r="J537" s="345">
        <v>21</v>
      </c>
      <c r="K537" s="346">
        <v>1380</v>
      </c>
      <c r="L537" s="345">
        <v>28980</v>
      </c>
      <c r="M537" s="347">
        <v>0.01</v>
      </c>
      <c r="N537" s="33">
        <v>28690.2</v>
      </c>
      <c r="O537" s="343" t="s">
        <v>782</v>
      </c>
      <c r="P537" s="341" t="s">
        <v>760</v>
      </c>
      <c r="Q537" s="343" t="str">
        <f t="shared" si="16"/>
        <v>Road</v>
      </c>
      <c r="R537" s="343" t="str">
        <f t="shared" si="17"/>
        <v>Amit</v>
      </c>
    </row>
    <row r="538" spans="1:18" x14ac:dyDescent="0.3">
      <c r="A538" s="338">
        <v>1520</v>
      </c>
      <c r="B538" s="339">
        <v>42886</v>
      </c>
      <c r="C538" s="340" t="s">
        <v>586</v>
      </c>
      <c r="D538" s="341" t="s">
        <v>1440</v>
      </c>
      <c r="E538" s="342" t="s">
        <v>405</v>
      </c>
      <c r="F538" s="341" t="s">
        <v>812</v>
      </c>
      <c r="G538" s="343" t="s">
        <v>764</v>
      </c>
      <c r="H538" s="341" t="s">
        <v>772</v>
      </c>
      <c r="I538" s="344" t="s">
        <v>1439</v>
      </c>
      <c r="J538" s="345">
        <v>1</v>
      </c>
      <c r="K538" s="346">
        <v>10740</v>
      </c>
      <c r="L538" s="345">
        <v>10740</v>
      </c>
      <c r="M538" s="347">
        <v>0.08</v>
      </c>
      <c r="N538" s="33">
        <v>9880.7999999999993</v>
      </c>
      <c r="O538" s="343" t="s">
        <v>761</v>
      </c>
      <c r="P538" s="341" t="s">
        <v>767</v>
      </c>
      <c r="Q538" s="343" t="str">
        <f t="shared" si="16"/>
        <v>Not Specified</v>
      </c>
      <c r="R538" s="343" t="str">
        <f t="shared" si="17"/>
        <v>Amit</v>
      </c>
    </row>
    <row r="539" spans="1:18" x14ac:dyDescent="0.3">
      <c r="A539" s="338">
        <v>1521</v>
      </c>
      <c r="B539" s="339">
        <v>42886</v>
      </c>
      <c r="C539" s="340" t="s">
        <v>586</v>
      </c>
      <c r="D539" s="341" t="s">
        <v>1194</v>
      </c>
      <c r="E539" s="342" t="s">
        <v>398</v>
      </c>
      <c r="F539" s="341" t="s">
        <v>778</v>
      </c>
      <c r="G539" s="343" t="s">
        <v>785</v>
      </c>
      <c r="H539" s="341" t="s">
        <v>815</v>
      </c>
      <c r="I539" s="344" t="s">
        <v>1438</v>
      </c>
      <c r="J539" s="345">
        <v>23</v>
      </c>
      <c r="K539" s="346">
        <v>7200</v>
      </c>
      <c r="L539" s="345">
        <v>165600</v>
      </c>
      <c r="M539" s="347">
        <v>0.04</v>
      </c>
      <c r="N539" s="33">
        <v>158976</v>
      </c>
      <c r="O539" s="343" t="s">
        <v>775</v>
      </c>
      <c r="P539" s="341" t="s">
        <v>767</v>
      </c>
      <c r="Q539" s="343" t="str">
        <f t="shared" si="16"/>
        <v>Rail</v>
      </c>
      <c r="R539" s="343" t="str">
        <f t="shared" si="17"/>
        <v>Amit</v>
      </c>
    </row>
    <row r="540" spans="1:18" x14ac:dyDescent="0.3">
      <c r="A540" s="338">
        <v>1522</v>
      </c>
      <c r="B540" s="339">
        <v>42886</v>
      </c>
      <c r="C540" s="340" t="s">
        <v>586</v>
      </c>
      <c r="D540" s="341" t="s">
        <v>1437</v>
      </c>
      <c r="E540" s="342" t="s">
        <v>522</v>
      </c>
      <c r="F540" s="341" t="s">
        <v>778</v>
      </c>
      <c r="G540" s="343" t="s">
        <v>764</v>
      </c>
      <c r="H540" s="341" t="s">
        <v>772</v>
      </c>
      <c r="I540" s="344" t="s">
        <v>1436</v>
      </c>
      <c r="J540" s="345">
        <v>4</v>
      </c>
      <c r="K540" s="346">
        <v>12660</v>
      </c>
      <c r="L540" s="345">
        <v>50640</v>
      </c>
      <c r="M540" s="347">
        <v>0.05</v>
      </c>
      <c r="N540" s="33">
        <v>48108</v>
      </c>
      <c r="O540" s="343" t="s">
        <v>834</v>
      </c>
      <c r="P540" s="341" t="s">
        <v>798</v>
      </c>
      <c r="Q540" s="343" t="str">
        <f t="shared" si="16"/>
        <v>Air</v>
      </c>
      <c r="R540" s="343" t="str">
        <f t="shared" si="17"/>
        <v>Amit</v>
      </c>
    </row>
    <row r="541" spans="1:18" x14ac:dyDescent="0.3">
      <c r="A541" s="338">
        <v>1523</v>
      </c>
      <c r="B541" s="339">
        <v>42887</v>
      </c>
      <c r="C541" s="340" t="s">
        <v>592</v>
      </c>
      <c r="D541" s="341" t="s">
        <v>1379</v>
      </c>
      <c r="E541" s="342" t="s">
        <v>398</v>
      </c>
      <c r="F541" s="341" t="s">
        <v>790</v>
      </c>
      <c r="G541" s="343" t="s">
        <v>764</v>
      </c>
      <c r="H541" s="341" t="s">
        <v>800</v>
      </c>
      <c r="I541" s="344" t="s">
        <v>1358</v>
      </c>
      <c r="J541" s="345">
        <v>6</v>
      </c>
      <c r="K541" s="346">
        <v>23280</v>
      </c>
      <c r="L541" s="345">
        <v>139680</v>
      </c>
      <c r="M541" s="347">
        <v>0.02</v>
      </c>
      <c r="N541" s="33">
        <v>136886.39999999999</v>
      </c>
      <c r="O541" s="343" t="s">
        <v>775</v>
      </c>
      <c r="P541" s="341" t="s">
        <v>760</v>
      </c>
      <c r="Q541" s="343" t="str">
        <f t="shared" si="16"/>
        <v>Rail</v>
      </c>
      <c r="R541" s="343" t="str">
        <f t="shared" si="17"/>
        <v>Sohail</v>
      </c>
    </row>
    <row r="542" spans="1:18" x14ac:dyDescent="0.3">
      <c r="A542" s="338">
        <v>1524</v>
      </c>
      <c r="B542" s="339">
        <v>42887</v>
      </c>
      <c r="C542" s="340" t="s">
        <v>592</v>
      </c>
      <c r="D542" s="341" t="s">
        <v>1085</v>
      </c>
      <c r="E542" s="342" t="s">
        <v>398</v>
      </c>
      <c r="F542" s="341" t="s">
        <v>790</v>
      </c>
      <c r="G542" s="343" t="s">
        <v>764</v>
      </c>
      <c r="H542" s="341" t="s">
        <v>763</v>
      </c>
      <c r="I542" s="344" t="s">
        <v>1435</v>
      </c>
      <c r="J542" s="345">
        <v>35</v>
      </c>
      <c r="K542" s="346">
        <v>300</v>
      </c>
      <c r="L542" s="345">
        <v>10500</v>
      </c>
      <c r="M542" s="347">
        <v>0.08</v>
      </c>
      <c r="N542" s="33">
        <v>9660</v>
      </c>
      <c r="O542" s="343" t="s">
        <v>761</v>
      </c>
      <c r="P542" s="341" t="s">
        <v>841</v>
      </c>
      <c r="Q542" s="343" t="str">
        <f t="shared" si="16"/>
        <v>Not Specified</v>
      </c>
      <c r="R542" s="343" t="str">
        <f t="shared" si="17"/>
        <v>Sohail</v>
      </c>
    </row>
    <row r="543" spans="1:18" x14ac:dyDescent="0.3">
      <c r="A543" s="338">
        <v>1525</v>
      </c>
      <c r="B543" s="339">
        <v>42887</v>
      </c>
      <c r="C543" s="340" t="s">
        <v>592</v>
      </c>
      <c r="D543" s="341" t="s">
        <v>1159</v>
      </c>
      <c r="E543" s="342" t="s">
        <v>522</v>
      </c>
      <c r="F543" s="341" t="s">
        <v>778</v>
      </c>
      <c r="G543" s="343" t="s">
        <v>764</v>
      </c>
      <c r="H543" s="341" t="s">
        <v>811</v>
      </c>
      <c r="I543" s="344" t="s">
        <v>1434</v>
      </c>
      <c r="J543" s="345">
        <v>34</v>
      </c>
      <c r="K543" s="346">
        <v>360</v>
      </c>
      <c r="L543" s="345">
        <v>12240</v>
      </c>
      <c r="M543" s="347">
        <v>0.06</v>
      </c>
      <c r="N543" s="33">
        <v>11505.6</v>
      </c>
      <c r="O543" s="343" t="s">
        <v>761</v>
      </c>
      <c r="P543" s="341" t="s">
        <v>760</v>
      </c>
      <c r="Q543" s="343" t="str">
        <f t="shared" si="16"/>
        <v>Not Specified</v>
      </c>
      <c r="R543" s="343" t="str">
        <f t="shared" si="17"/>
        <v>Amit</v>
      </c>
    </row>
    <row r="544" spans="1:18" x14ac:dyDescent="0.3">
      <c r="A544" s="338">
        <v>1526</v>
      </c>
      <c r="B544" s="339">
        <v>42887</v>
      </c>
      <c r="C544" s="340" t="s">
        <v>592</v>
      </c>
      <c r="D544" s="341" t="s">
        <v>1159</v>
      </c>
      <c r="E544" s="342" t="s">
        <v>522</v>
      </c>
      <c r="F544" s="341" t="s">
        <v>778</v>
      </c>
      <c r="G544" s="343" t="s">
        <v>764</v>
      </c>
      <c r="H544" s="341" t="s">
        <v>763</v>
      </c>
      <c r="I544" s="344" t="s">
        <v>1433</v>
      </c>
      <c r="J544" s="345">
        <v>36</v>
      </c>
      <c r="K544" s="346">
        <v>180</v>
      </c>
      <c r="L544" s="345">
        <v>6480</v>
      </c>
      <c r="M544" s="347">
        <v>0.08</v>
      </c>
      <c r="N544" s="33">
        <v>5961.6</v>
      </c>
      <c r="O544" s="343" t="s">
        <v>761</v>
      </c>
      <c r="P544" s="341" t="s">
        <v>760</v>
      </c>
      <c r="Q544" s="343" t="str">
        <f t="shared" si="16"/>
        <v>Not Specified</v>
      </c>
      <c r="R544" s="343" t="str">
        <f t="shared" si="17"/>
        <v>Amit</v>
      </c>
    </row>
    <row r="545" spans="1:18" x14ac:dyDescent="0.3">
      <c r="A545" s="338">
        <v>1527</v>
      </c>
      <c r="B545" s="339">
        <v>42887</v>
      </c>
      <c r="C545" s="340" t="s">
        <v>592</v>
      </c>
      <c r="D545" s="341" t="s">
        <v>894</v>
      </c>
      <c r="E545" s="342" t="s">
        <v>405</v>
      </c>
      <c r="F545" s="341" t="s">
        <v>812</v>
      </c>
      <c r="G545" s="343" t="s">
        <v>785</v>
      </c>
      <c r="H545" s="341" t="s">
        <v>824</v>
      </c>
      <c r="I545" s="344" t="s">
        <v>1432</v>
      </c>
      <c r="J545" s="345">
        <v>4</v>
      </c>
      <c r="K545" s="346">
        <v>660</v>
      </c>
      <c r="L545" s="345">
        <v>2640</v>
      </c>
      <c r="M545" s="347">
        <v>0.03</v>
      </c>
      <c r="N545" s="33">
        <v>2560.8000000000002</v>
      </c>
      <c r="O545" s="343" t="s">
        <v>834</v>
      </c>
      <c r="P545" s="341" t="s">
        <v>760</v>
      </c>
      <c r="Q545" s="343" t="str">
        <f t="shared" si="16"/>
        <v>Air</v>
      </c>
      <c r="R545" s="343" t="str">
        <f t="shared" si="17"/>
        <v>Amit</v>
      </c>
    </row>
    <row r="546" spans="1:18" x14ac:dyDescent="0.3">
      <c r="A546" s="338">
        <v>1528</v>
      </c>
      <c r="B546" s="339">
        <v>42888</v>
      </c>
      <c r="C546" s="340" t="s">
        <v>592</v>
      </c>
      <c r="D546" s="341" t="s">
        <v>1431</v>
      </c>
      <c r="E546" s="342" t="s">
        <v>522</v>
      </c>
      <c r="F546" s="341" t="s">
        <v>812</v>
      </c>
      <c r="G546" s="343" t="s">
        <v>764</v>
      </c>
      <c r="H546" s="341" t="s">
        <v>772</v>
      </c>
      <c r="I546" s="344" t="s">
        <v>1430</v>
      </c>
      <c r="J546" s="345">
        <v>44</v>
      </c>
      <c r="K546" s="346">
        <v>840</v>
      </c>
      <c r="L546" s="345">
        <v>36960</v>
      </c>
      <c r="M546" s="347">
        <v>0.1</v>
      </c>
      <c r="N546" s="33">
        <v>33264</v>
      </c>
      <c r="O546" s="343" t="s">
        <v>775</v>
      </c>
      <c r="P546" s="341" t="s">
        <v>827</v>
      </c>
      <c r="Q546" s="343" t="str">
        <f t="shared" si="16"/>
        <v>Rail</v>
      </c>
      <c r="R546" s="343" t="str">
        <f t="shared" si="17"/>
        <v>Amit</v>
      </c>
    </row>
    <row r="547" spans="1:18" x14ac:dyDescent="0.3">
      <c r="A547" s="338">
        <v>1529</v>
      </c>
      <c r="B547" s="339">
        <v>42889</v>
      </c>
      <c r="C547" s="340" t="s">
        <v>592</v>
      </c>
      <c r="D547" s="341" t="s">
        <v>1211</v>
      </c>
      <c r="E547" s="342" t="s">
        <v>398</v>
      </c>
      <c r="F547" s="341" t="s">
        <v>778</v>
      </c>
      <c r="G547" s="343" t="s">
        <v>770</v>
      </c>
      <c r="H547" s="341" t="s">
        <v>769</v>
      </c>
      <c r="I547" s="344" t="s">
        <v>1429</v>
      </c>
      <c r="J547" s="345">
        <v>18</v>
      </c>
      <c r="K547" s="346">
        <v>9060</v>
      </c>
      <c r="L547" s="345">
        <v>163080</v>
      </c>
      <c r="M547" s="347">
        <v>0.09</v>
      </c>
      <c r="N547" s="33">
        <v>148402.79999999999</v>
      </c>
      <c r="O547" s="343" t="s">
        <v>761</v>
      </c>
      <c r="P547" s="341" t="s">
        <v>798</v>
      </c>
      <c r="Q547" s="343" t="str">
        <f t="shared" si="16"/>
        <v>Not Specified</v>
      </c>
      <c r="R547" s="343" t="str">
        <f t="shared" si="17"/>
        <v>Amit</v>
      </c>
    </row>
    <row r="548" spans="1:18" x14ac:dyDescent="0.3">
      <c r="A548" s="338">
        <v>1530</v>
      </c>
      <c r="B548" s="339">
        <v>42889</v>
      </c>
      <c r="C548" s="340" t="s">
        <v>592</v>
      </c>
      <c r="D548" s="341" t="s">
        <v>1211</v>
      </c>
      <c r="E548" s="342" t="s">
        <v>398</v>
      </c>
      <c r="F548" s="341" t="s">
        <v>778</v>
      </c>
      <c r="G548" s="343" t="s">
        <v>764</v>
      </c>
      <c r="H548" s="341" t="s">
        <v>772</v>
      </c>
      <c r="I548" s="344" t="s">
        <v>1428</v>
      </c>
      <c r="J548" s="345">
        <v>39</v>
      </c>
      <c r="K548" s="346">
        <v>2340</v>
      </c>
      <c r="L548" s="345">
        <v>91260</v>
      </c>
      <c r="M548" s="347">
        <v>0.02</v>
      </c>
      <c r="N548" s="33">
        <v>89434.8</v>
      </c>
      <c r="O548" s="343" t="s">
        <v>761</v>
      </c>
      <c r="P548" s="341" t="s">
        <v>774</v>
      </c>
      <c r="Q548" s="343" t="str">
        <f t="shared" si="16"/>
        <v>Not Specified</v>
      </c>
      <c r="R548" s="343" t="str">
        <f t="shared" si="17"/>
        <v>Amit</v>
      </c>
    </row>
    <row r="549" spans="1:18" x14ac:dyDescent="0.3">
      <c r="A549" s="338">
        <v>1531</v>
      </c>
      <c r="B549" s="339">
        <v>42889</v>
      </c>
      <c r="C549" s="340" t="s">
        <v>592</v>
      </c>
      <c r="D549" s="341" t="s">
        <v>1427</v>
      </c>
      <c r="E549" s="342" t="s">
        <v>405</v>
      </c>
      <c r="F549" s="341" t="s">
        <v>790</v>
      </c>
      <c r="G549" s="343" t="s">
        <v>785</v>
      </c>
      <c r="H549" s="341" t="s">
        <v>815</v>
      </c>
      <c r="I549" s="344" t="s">
        <v>1426</v>
      </c>
      <c r="J549" s="345">
        <v>47</v>
      </c>
      <c r="K549" s="346">
        <v>18420</v>
      </c>
      <c r="L549" s="345">
        <v>865740</v>
      </c>
      <c r="M549" s="347">
        <v>0.09</v>
      </c>
      <c r="N549" s="33">
        <v>787823.4</v>
      </c>
      <c r="O549" s="343" t="s">
        <v>782</v>
      </c>
      <c r="P549" s="341" t="s">
        <v>760</v>
      </c>
      <c r="Q549" s="343" t="str">
        <f t="shared" si="16"/>
        <v>Road</v>
      </c>
      <c r="R549" s="343" t="str">
        <f t="shared" si="17"/>
        <v>Sohail</v>
      </c>
    </row>
    <row r="550" spans="1:18" x14ac:dyDescent="0.3">
      <c r="A550" s="338">
        <v>1532</v>
      </c>
      <c r="B550" s="339">
        <v>42889</v>
      </c>
      <c r="C550" s="340" t="s">
        <v>592</v>
      </c>
      <c r="D550" s="341" t="s">
        <v>1425</v>
      </c>
      <c r="E550" s="342" t="s">
        <v>522</v>
      </c>
      <c r="F550" s="341" t="s">
        <v>778</v>
      </c>
      <c r="G550" s="343" t="s">
        <v>764</v>
      </c>
      <c r="H550" s="341" t="s">
        <v>800</v>
      </c>
      <c r="I550" s="344" t="s">
        <v>1424</v>
      </c>
      <c r="J550" s="345">
        <v>42</v>
      </c>
      <c r="K550" s="346">
        <v>240</v>
      </c>
      <c r="L550" s="345">
        <v>10080</v>
      </c>
      <c r="M550" s="347">
        <v>0.04</v>
      </c>
      <c r="N550" s="33">
        <v>9676.7999999999993</v>
      </c>
      <c r="O550" s="343" t="s">
        <v>788</v>
      </c>
      <c r="P550" s="341" t="s">
        <v>798</v>
      </c>
      <c r="Q550" s="343" t="str">
        <f t="shared" si="16"/>
        <v>Air</v>
      </c>
      <c r="R550" s="343" t="str">
        <f t="shared" si="17"/>
        <v>Amit</v>
      </c>
    </row>
    <row r="551" spans="1:18" x14ac:dyDescent="0.3">
      <c r="A551" s="338">
        <v>1533</v>
      </c>
      <c r="B551" s="339">
        <v>42889</v>
      </c>
      <c r="C551" s="340" t="s">
        <v>592</v>
      </c>
      <c r="D551" s="341" t="s">
        <v>1145</v>
      </c>
      <c r="E551" s="342" t="s">
        <v>395</v>
      </c>
      <c r="F551" s="341" t="s">
        <v>765</v>
      </c>
      <c r="G551" s="343" t="s">
        <v>785</v>
      </c>
      <c r="H551" s="341" t="s">
        <v>824</v>
      </c>
      <c r="I551" s="344" t="s">
        <v>1423</v>
      </c>
      <c r="J551" s="345">
        <v>8</v>
      </c>
      <c r="K551" s="346">
        <v>1260</v>
      </c>
      <c r="L551" s="345">
        <v>10080</v>
      </c>
      <c r="M551" s="347">
        <v>0.08</v>
      </c>
      <c r="N551" s="33">
        <v>9273.6</v>
      </c>
      <c r="O551" s="343" t="s">
        <v>788</v>
      </c>
      <c r="P551" s="341" t="s">
        <v>760</v>
      </c>
      <c r="Q551" s="343" t="str">
        <f t="shared" si="16"/>
        <v>Air</v>
      </c>
      <c r="R551" s="343" t="str">
        <f t="shared" si="17"/>
        <v>Sohail</v>
      </c>
    </row>
    <row r="552" spans="1:18" x14ac:dyDescent="0.3">
      <c r="A552" s="338">
        <v>1534</v>
      </c>
      <c r="B552" s="339">
        <v>42890</v>
      </c>
      <c r="C552" s="340" t="s">
        <v>592</v>
      </c>
      <c r="D552" s="341" t="s">
        <v>1422</v>
      </c>
      <c r="E552" s="342" t="s">
        <v>522</v>
      </c>
      <c r="F552" s="341" t="s">
        <v>778</v>
      </c>
      <c r="G552" s="343" t="s">
        <v>764</v>
      </c>
      <c r="H552" s="341" t="s">
        <v>800</v>
      </c>
      <c r="I552" s="344" t="s">
        <v>1096</v>
      </c>
      <c r="J552" s="345">
        <v>21</v>
      </c>
      <c r="K552" s="346">
        <v>960</v>
      </c>
      <c r="L552" s="345">
        <v>20160</v>
      </c>
      <c r="M552" s="347">
        <v>7.0000000000000007E-2</v>
      </c>
      <c r="N552" s="33">
        <v>18748.8</v>
      </c>
      <c r="O552" s="343" t="s">
        <v>761</v>
      </c>
      <c r="P552" s="341" t="s">
        <v>760</v>
      </c>
      <c r="Q552" s="343" t="str">
        <f t="shared" si="16"/>
        <v>Not Specified</v>
      </c>
      <c r="R552" s="343" t="str">
        <f t="shared" si="17"/>
        <v>Amit</v>
      </c>
    </row>
    <row r="553" spans="1:18" x14ac:dyDescent="0.3">
      <c r="A553" s="338">
        <v>1535</v>
      </c>
      <c r="B553" s="339">
        <v>42890</v>
      </c>
      <c r="C553" s="340" t="s">
        <v>592</v>
      </c>
      <c r="D553" s="341" t="s">
        <v>851</v>
      </c>
      <c r="E553" s="342" t="s">
        <v>405</v>
      </c>
      <c r="F553" s="341" t="s">
        <v>778</v>
      </c>
      <c r="G553" s="343" t="s">
        <v>764</v>
      </c>
      <c r="H553" s="341" t="s">
        <v>800</v>
      </c>
      <c r="I553" s="344" t="s">
        <v>1421</v>
      </c>
      <c r="J553" s="345">
        <v>16</v>
      </c>
      <c r="K553" s="346">
        <v>900</v>
      </c>
      <c r="L553" s="345">
        <v>14400</v>
      </c>
      <c r="M553" s="347">
        <v>0.05</v>
      </c>
      <c r="N553" s="33">
        <v>13680</v>
      </c>
      <c r="O553" s="343" t="s">
        <v>788</v>
      </c>
      <c r="P553" s="341" t="s">
        <v>760</v>
      </c>
      <c r="Q553" s="343" t="str">
        <f t="shared" si="16"/>
        <v>Air</v>
      </c>
      <c r="R553" s="343" t="str">
        <f t="shared" si="17"/>
        <v>Amit</v>
      </c>
    </row>
    <row r="554" spans="1:18" x14ac:dyDescent="0.3">
      <c r="A554" s="338">
        <v>1536</v>
      </c>
      <c r="B554" s="339">
        <v>42890</v>
      </c>
      <c r="C554" s="340" t="s">
        <v>592</v>
      </c>
      <c r="D554" s="341" t="s">
        <v>851</v>
      </c>
      <c r="E554" s="342" t="s">
        <v>405</v>
      </c>
      <c r="F554" s="341" t="s">
        <v>778</v>
      </c>
      <c r="G554" s="343" t="s">
        <v>785</v>
      </c>
      <c r="H554" s="341" t="s">
        <v>824</v>
      </c>
      <c r="I554" s="344" t="s">
        <v>1420</v>
      </c>
      <c r="J554" s="345">
        <v>46</v>
      </c>
      <c r="K554" s="346">
        <v>660</v>
      </c>
      <c r="L554" s="345">
        <v>30360</v>
      </c>
      <c r="M554" s="347">
        <v>0.01</v>
      </c>
      <c r="N554" s="33">
        <v>30056.400000000001</v>
      </c>
      <c r="O554" s="343" t="s">
        <v>788</v>
      </c>
      <c r="P554" s="341" t="s">
        <v>760</v>
      </c>
      <c r="Q554" s="343" t="str">
        <f t="shared" si="16"/>
        <v>Air</v>
      </c>
      <c r="R554" s="343" t="str">
        <f t="shared" si="17"/>
        <v>Amit</v>
      </c>
    </row>
    <row r="555" spans="1:18" x14ac:dyDescent="0.3">
      <c r="A555" s="338">
        <v>1537</v>
      </c>
      <c r="B555" s="339">
        <v>42890</v>
      </c>
      <c r="C555" s="340" t="s">
        <v>592</v>
      </c>
      <c r="D555" s="341" t="s">
        <v>851</v>
      </c>
      <c r="E555" s="342" t="s">
        <v>522</v>
      </c>
      <c r="F555" s="341" t="s">
        <v>778</v>
      </c>
      <c r="G555" s="343" t="s">
        <v>785</v>
      </c>
      <c r="H555" s="341" t="s">
        <v>824</v>
      </c>
      <c r="I555" s="344" t="s">
        <v>1419</v>
      </c>
      <c r="J555" s="345">
        <v>9</v>
      </c>
      <c r="K555" s="346">
        <v>2400</v>
      </c>
      <c r="L555" s="345">
        <v>21600</v>
      </c>
      <c r="M555" s="347">
        <v>0.06</v>
      </c>
      <c r="N555" s="33">
        <v>20304</v>
      </c>
      <c r="O555" s="343" t="s">
        <v>788</v>
      </c>
      <c r="P555" s="341" t="s">
        <v>798</v>
      </c>
      <c r="Q555" s="343" t="str">
        <f t="shared" si="16"/>
        <v>Air</v>
      </c>
      <c r="R555" s="343" t="str">
        <f t="shared" si="17"/>
        <v>Amit</v>
      </c>
    </row>
    <row r="556" spans="1:18" x14ac:dyDescent="0.3">
      <c r="A556" s="338">
        <v>1538</v>
      </c>
      <c r="B556" s="339">
        <v>42890</v>
      </c>
      <c r="C556" s="340" t="s">
        <v>592</v>
      </c>
      <c r="D556" s="341" t="s">
        <v>1417</v>
      </c>
      <c r="E556" s="342" t="s">
        <v>395</v>
      </c>
      <c r="F556" s="341" t="s">
        <v>778</v>
      </c>
      <c r="G556" s="343" t="s">
        <v>770</v>
      </c>
      <c r="H556" s="341" t="s">
        <v>781</v>
      </c>
      <c r="I556" s="344" t="s">
        <v>1418</v>
      </c>
      <c r="J556" s="345">
        <v>49</v>
      </c>
      <c r="K556" s="346">
        <v>480</v>
      </c>
      <c r="L556" s="345">
        <v>23520</v>
      </c>
      <c r="M556" s="347">
        <v>0.1</v>
      </c>
      <c r="N556" s="33">
        <v>21168</v>
      </c>
      <c r="O556" s="343" t="s">
        <v>775</v>
      </c>
      <c r="P556" s="341" t="s">
        <v>760</v>
      </c>
      <c r="Q556" s="343" t="str">
        <f t="shared" si="16"/>
        <v>Rail</v>
      </c>
      <c r="R556" s="343" t="str">
        <f t="shared" si="17"/>
        <v>Amit</v>
      </c>
    </row>
    <row r="557" spans="1:18" x14ac:dyDescent="0.3">
      <c r="A557" s="338">
        <v>1539</v>
      </c>
      <c r="B557" s="339">
        <v>42890</v>
      </c>
      <c r="C557" s="340" t="s">
        <v>592</v>
      </c>
      <c r="D557" s="341" t="s">
        <v>1417</v>
      </c>
      <c r="E557" s="342" t="s">
        <v>395</v>
      </c>
      <c r="F557" s="341" t="s">
        <v>778</v>
      </c>
      <c r="G557" s="343" t="s">
        <v>764</v>
      </c>
      <c r="H557" s="341" t="s">
        <v>805</v>
      </c>
      <c r="I557" s="344" t="s">
        <v>804</v>
      </c>
      <c r="J557" s="345">
        <v>6</v>
      </c>
      <c r="K557" s="346">
        <v>240</v>
      </c>
      <c r="L557" s="345">
        <v>1440</v>
      </c>
      <c r="M557" s="347">
        <v>0.04</v>
      </c>
      <c r="N557" s="33">
        <v>1382.4</v>
      </c>
      <c r="O557" s="343" t="s">
        <v>775</v>
      </c>
      <c r="P557" s="341" t="s">
        <v>798</v>
      </c>
      <c r="Q557" s="343" t="str">
        <f t="shared" si="16"/>
        <v>Rail</v>
      </c>
      <c r="R557" s="343" t="str">
        <f t="shared" si="17"/>
        <v>Amit</v>
      </c>
    </row>
    <row r="558" spans="1:18" x14ac:dyDescent="0.3">
      <c r="A558" s="338">
        <v>1540</v>
      </c>
      <c r="B558" s="339">
        <v>42891</v>
      </c>
      <c r="C558" s="340" t="s">
        <v>592</v>
      </c>
      <c r="D558" s="341" t="s">
        <v>1415</v>
      </c>
      <c r="E558" s="342" t="s">
        <v>395</v>
      </c>
      <c r="F558" s="341" t="s">
        <v>778</v>
      </c>
      <c r="G558" s="343" t="s">
        <v>764</v>
      </c>
      <c r="H558" s="341" t="s">
        <v>921</v>
      </c>
      <c r="I558" s="344" t="s">
        <v>1416</v>
      </c>
      <c r="J558" s="345">
        <v>47</v>
      </c>
      <c r="K558" s="346">
        <v>240</v>
      </c>
      <c r="L558" s="345">
        <v>11280</v>
      </c>
      <c r="M558" s="347">
        <v>0.05</v>
      </c>
      <c r="N558" s="33">
        <v>10716</v>
      </c>
      <c r="O558" s="343" t="s">
        <v>761</v>
      </c>
      <c r="P558" s="341" t="s">
        <v>760</v>
      </c>
      <c r="Q558" s="343" t="str">
        <f t="shared" si="16"/>
        <v>Not Specified</v>
      </c>
      <c r="R558" s="343" t="str">
        <f t="shared" si="17"/>
        <v>Amit</v>
      </c>
    </row>
    <row r="559" spans="1:18" x14ac:dyDescent="0.3">
      <c r="A559" s="338">
        <v>1541</v>
      </c>
      <c r="B559" s="339">
        <v>42891</v>
      </c>
      <c r="C559" s="340" t="s">
        <v>592</v>
      </c>
      <c r="D559" s="341" t="s">
        <v>1415</v>
      </c>
      <c r="E559" s="342" t="s">
        <v>395</v>
      </c>
      <c r="F559" s="341" t="s">
        <v>778</v>
      </c>
      <c r="G559" s="343" t="s">
        <v>764</v>
      </c>
      <c r="H559" s="341" t="s">
        <v>805</v>
      </c>
      <c r="I559" s="344" t="s">
        <v>804</v>
      </c>
      <c r="J559" s="345">
        <v>26</v>
      </c>
      <c r="K559" s="346">
        <v>240</v>
      </c>
      <c r="L559" s="345">
        <v>6240</v>
      </c>
      <c r="M559" s="347">
        <v>0.08</v>
      </c>
      <c r="N559" s="33">
        <v>5740.8</v>
      </c>
      <c r="O559" s="343" t="s">
        <v>761</v>
      </c>
      <c r="P559" s="341" t="s">
        <v>760</v>
      </c>
      <c r="Q559" s="343" t="str">
        <f t="shared" si="16"/>
        <v>Not Specified</v>
      </c>
      <c r="R559" s="343" t="str">
        <f t="shared" si="17"/>
        <v>Amit</v>
      </c>
    </row>
    <row r="560" spans="1:18" x14ac:dyDescent="0.3">
      <c r="A560" s="338">
        <v>1542</v>
      </c>
      <c r="B560" s="339">
        <v>42891</v>
      </c>
      <c r="C560" s="340" t="s">
        <v>592</v>
      </c>
      <c r="D560" s="341" t="s">
        <v>1017</v>
      </c>
      <c r="E560" s="342" t="s">
        <v>395</v>
      </c>
      <c r="F560" s="341" t="s">
        <v>812</v>
      </c>
      <c r="G560" s="343" t="s">
        <v>764</v>
      </c>
      <c r="H560" s="341" t="s">
        <v>793</v>
      </c>
      <c r="I560" s="344" t="s">
        <v>1414</v>
      </c>
      <c r="J560" s="345">
        <v>30</v>
      </c>
      <c r="K560" s="346">
        <v>420</v>
      </c>
      <c r="L560" s="345">
        <v>12600</v>
      </c>
      <c r="M560" s="347">
        <v>0.05</v>
      </c>
      <c r="N560" s="33">
        <v>11970</v>
      </c>
      <c r="O560" s="343" t="s">
        <v>834</v>
      </c>
      <c r="P560" s="341" t="s">
        <v>760</v>
      </c>
      <c r="Q560" s="343" t="str">
        <f t="shared" si="16"/>
        <v>Air</v>
      </c>
      <c r="R560" s="343" t="str">
        <f t="shared" si="17"/>
        <v>Amit</v>
      </c>
    </row>
    <row r="561" spans="1:18" x14ac:dyDescent="0.3">
      <c r="A561" s="338">
        <v>1543</v>
      </c>
      <c r="B561" s="339">
        <v>42891</v>
      </c>
      <c r="C561" s="340" t="s">
        <v>592</v>
      </c>
      <c r="D561" s="341" t="s">
        <v>833</v>
      </c>
      <c r="E561" s="342" t="s">
        <v>398</v>
      </c>
      <c r="F561" s="341" t="s">
        <v>812</v>
      </c>
      <c r="G561" s="343" t="s">
        <v>764</v>
      </c>
      <c r="H561" s="341" t="s">
        <v>800</v>
      </c>
      <c r="I561" s="344" t="s">
        <v>1413</v>
      </c>
      <c r="J561" s="345">
        <v>43</v>
      </c>
      <c r="K561" s="346">
        <v>180</v>
      </c>
      <c r="L561" s="345">
        <v>7740</v>
      </c>
      <c r="M561" s="347">
        <v>0.05</v>
      </c>
      <c r="N561" s="33">
        <v>7353</v>
      </c>
      <c r="O561" s="343" t="s">
        <v>761</v>
      </c>
      <c r="P561" s="341" t="s">
        <v>827</v>
      </c>
      <c r="Q561" s="343" t="str">
        <f t="shared" si="16"/>
        <v>Not Specified</v>
      </c>
      <c r="R561" s="343" t="str">
        <f t="shared" si="17"/>
        <v>Amit</v>
      </c>
    </row>
    <row r="562" spans="1:18" x14ac:dyDescent="0.3">
      <c r="A562" s="338">
        <v>1544</v>
      </c>
      <c r="B562" s="339">
        <v>42891</v>
      </c>
      <c r="C562" s="340" t="s">
        <v>592</v>
      </c>
      <c r="D562" s="341" t="s">
        <v>1412</v>
      </c>
      <c r="E562" s="342" t="s">
        <v>395</v>
      </c>
      <c r="F562" s="341" t="s">
        <v>812</v>
      </c>
      <c r="G562" s="343" t="s">
        <v>764</v>
      </c>
      <c r="H562" s="341" t="s">
        <v>800</v>
      </c>
      <c r="I562" s="344" t="s">
        <v>1411</v>
      </c>
      <c r="J562" s="345">
        <v>24</v>
      </c>
      <c r="K562" s="346">
        <v>2100</v>
      </c>
      <c r="L562" s="345">
        <v>50400</v>
      </c>
      <c r="M562" s="347">
        <v>0.1</v>
      </c>
      <c r="N562" s="33">
        <v>45360</v>
      </c>
      <c r="O562" s="343" t="s">
        <v>788</v>
      </c>
      <c r="P562" s="341" t="s">
        <v>760</v>
      </c>
      <c r="Q562" s="343" t="str">
        <f t="shared" si="16"/>
        <v>Air</v>
      </c>
      <c r="R562" s="343" t="str">
        <f t="shared" si="17"/>
        <v>Amit</v>
      </c>
    </row>
    <row r="563" spans="1:18" x14ac:dyDescent="0.3">
      <c r="A563" s="338">
        <v>1545</v>
      </c>
      <c r="B563" s="339">
        <v>42892</v>
      </c>
      <c r="C563" s="340" t="s">
        <v>592</v>
      </c>
      <c r="D563" s="341" t="s">
        <v>1408</v>
      </c>
      <c r="E563" s="342" t="s">
        <v>398</v>
      </c>
      <c r="F563" s="341" t="s">
        <v>778</v>
      </c>
      <c r="G563" s="343" t="s">
        <v>764</v>
      </c>
      <c r="H563" s="341" t="s">
        <v>818</v>
      </c>
      <c r="I563" s="344" t="s">
        <v>1410</v>
      </c>
      <c r="J563" s="345">
        <v>29</v>
      </c>
      <c r="K563" s="346">
        <v>180</v>
      </c>
      <c r="L563" s="345">
        <v>5220</v>
      </c>
      <c r="M563" s="347">
        <v>7.0000000000000007E-2</v>
      </c>
      <c r="N563" s="33">
        <v>4854.6000000000004</v>
      </c>
      <c r="O563" s="343" t="s">
        <v>834</v>
      </c>
      <c r="P563" s="341" t="s">
        <v>760</v>
      </c>
      <c r="Q563" s="343" t="str">
        <f t="shared" si="16"/>
        <v>Air</v>
      </c>
      <c r="R563" s="343" t="str">
        <f t="shared" si="17"/>
        <v>Amit</v>
      </c>
    </row>
    <row r="564" spans="1:18" x14ac:dyDescent="0.3">
      <c r="A564" s="338">
        <v>1546</v>
      </c>
      <c r="B564" s="339">
        <v>42892</v>
      </c>
      <c r="C564" s="340" t="s">
        <v>592</v>
      </c>
      <c r="D564" s="341" t="s">
        <v>1408</v>
      </c>
      <c r="E564" s="342" t="s">
        <v>398</v>
      </c>
      <c r="F564" s="341" t="s">
        <v>778</v>
      </c>
      <c r="G564" s="343" t="s">
        <v>764</v>
      </c>
      <c r="H564" s="341" t="s">
        <v>811</v>
      </c>
      <c r="I564" s="344" t="s">
        <v>1175</v>
      </c>
      <c r="J564" s="345">
        <v>33</v>
      </c>
      <c r="K564" s="346">
        <v>960</v>
      </c>
      <c r="L564" s="345">
        <v>31680</v>
      </c>
      <c r="M564" s="347">
        <v>0.02</v>
      </c>
      <c r="N564" s="33">
        <v>31046.400000000001</v>
      </c>
      <c r="O564" s="343" t="s">
        <v>834</v>
      </c>
      <c r="P564" s="341" t="s">
        <v>787</v>
      </c>
      <c r="Q564" s="343" t="str">
        <f t="shared" si="16"/>
        <v>Air</v>
      </c>
      <c r="R564" s="343" t="str">
        <f t="shared" si="17"/>
        <v>Amit</v>
      </c>
    </row>
    <row r="565" spans="1:18" x14ac:dyDescent="0.3">
      <c r="A565" s="338">
        <v>1547</v>
      </c>
      <c r="B565" s="339">
        <v>42892</v>
      </c>
      <c r="C565" s="340" t="s">
        <v>592</v>
      </c>
      <c r="D565" s="341" t="s">
        <v>1408</v>
      </c>
      <c r="E565" s="342" t="s">
        <v>398</v>
      </c>
      <c r="F565" s="341" t="s">
        <v>778</v>
      </c>
      <c r="G565" s="343" t="s">
        <v>785</v>
      </c>
      <c r="H565" s="341" t="s">
        <v>815</v>
      </c>
      <c r="I565" s="344" t="s">
        <v>1409</v>
      </c>
      <c r="J565" s="345">
        <v>38</v>
      </c>
      <c r="K565" s="346">
        <v>24060</v>
      </c>
      <c r="L565" s="345">
        <v>914280</v>
      </c>
      <c r="M565" s="347">
        <v>0.02</v>
      </c>
      <c r="N565" s="33">
        <v>895994.4</v>
      </c>
      <c r="O565" s="343" t="s">
        <v>834</v>
      </c>
      <c r="P565" s="341" t="s">
        <v>787</v>
      </c>
      <c r="Q565" s="343" t="str">
        <f t="shared" si="16"/>
        <v>Air</v>
      </c>
      <c r="R565" s="343" t="str">
        <f t="shared" si="17"/>
        <v>Amit</v>
      </c>
    </row>
    <row r="566" spans="1:18" x14ac:dyDescent="0.3">
      <c r="A566" s="338">
        <v>1548</v>
      </c>
      <c r="B566" s="339">
        <v>42892</v>
      </c>
      <c r="C566" s="340" t="s">
        <v>592</v>
      </c>
      <c r="D566" s="341" t="s">
        <v>1408</v>
      </c>
      <c r="E566" s="342" t="s">
        <v>398</v>
      </c>
      <c r="F566" s="341" t="s">
        <v>778</v>
      </c>
      <c r="G566" s="343" t="s">
        <v>785</v>
      </c>
      <c r="H566" s="341" t="s">
        <v>815</v>
      </c>
      <c r="I566" s="344" t="s">
        <v>1407</v>
      </c>
      <c r="J566" s="345">
        <v>45</v>
      </c>
      <c r="K566" s="346">
        <v>1440</v>
      </c>
      <c r="L566" s="345">
        <v>64800</v>
      </c>
      <c r="M566" s="347">
        <v>0.04</v>
      </c>
      <c r="N566" s="33">
        <v>62208</v>
      </c>
      <c r="O566" s="343" t="s">
        <v>834</v>
      </c>
      <c r="P566" s="341" t="s">
        <v>760</v>
      </c>
      <c r="Q566" s="343" t="str">
        <f t="shared" si="16"/>
        <v>Air</v>
      </c>
      <c r="R566" s="343" t="str">
        <f t="shared" si="17"/>
        <v>Amit</v>
      </c>
    </row>
    <row r="567" spans="1:18" x14ac:dyDescent="0.3">
      <c r="A567" s="338">
        <v>1549</v>
      </c>
      <c r="B567" s="339">
        <v>42892</v>
      </c>
      <c r="C567" s="340" t="s">
        <v>592</v>
      </c>
      <c r="D567" s="341" t="s">
        <v>1406</v>
      </c>
      <c r="E567" s="342" t="s">
        <v>522</v>
      </c>
      <c r="F567" s="341" t="s">
        <v>765</v>
      </c>
      <c r="G567" s="343" t="s">
        <v>770</v>
      </c>
      <c r="H567" s="341" t="s">
        <v>826</v>
      </c>
      <c r="I567" s="344" t="s">
        <v>1359</v>
      </c>
      <c r="J567" s="345">
        <v>46</v>
      </c>
      <c r="K567" s="346">
        <v>9060</v>
      </c>
      <c r="L567" s="345">
        <v>416760</v>
      </c>
      <c r="M567" s="347">
        <v>0.05</v>
      </c>
      <c r="N567" s="33">
        <v>395922</v>
      </c>
      <c r="O567" s="343" t="s">
        <v>761</v>
      </c>
      <c r="P567" s="341" t="s">
        <v>760</v>
      </c>
      <c r="Q567" s="343" t="str">
        <f t="shared" si="16"/>
        <v>Not Specified</v>
      </c>
      <c r="R567" s="343" t="str">
        <f t="shared" si="17"/>
        <v>Sohail</v>
      </c>
    </row>
    <row r="568" spans="1:18" x14ac:dyDescent="0.3">
      <c r="A568" s="338">
        <v>1550</v>
      </c>
      <c r="B568" s="339">
        <v>42893</v>
      </c>
      <c r="C568" s="340" t="s">
        <v>592</v>
      </c>
      <c r="D568" s="341" t="s">
        <v>1328</v>
      </c>
      <c r="E568" s="342" t="s">
        <v>405</v>
      </c>
      <c r="F568" s="341" t="s">
        <v>778</v>
      </c>
      <c r="G568" s="343" t="s">
        <v>764</v>
      </c>
      <c r="H568" s="341" t="s">
        <v>811</v>
      </c>
      <c r="I568" s="344" t="s">
        <v>1405</v>
      </c>
      <c r="J568" s="345">
        <v>21</v>
      </c>
      <c r="K568" s="346">
        <v>1440</v>
      </c>
      <c r="L568" s="345">
        <v>30240</v>
      </c>
      <c r="M568" s="347">
        <v>0.04</v>
      </c>
      <c r="N568" s="33">
        <v>29030.400000000001</v>
      </c>
      <c r="O568" s="343" t="s">
        <v>834</v>
      </c>
      <c r="P568" s="341" t="s">
        <v>760</v>
      </c>
      <c r="Q568" s="343" t="str">
        <f t="shared" si="16"/>
        <v>Air</v>
      </c>
      <c r="R568" s="343" t="str">
        <f t="shared" si="17"/>
        <v>Amit</v>
      </c>
    </row>
    <row r="569" spans="1:18" x14ac:dyDescent="0.3">
      <c r="A569" s="338">
        <v>1551</v>
      </c>
      <c r="B569" s="339">
        <v>42893</v>
      </c>
      <c r="C569" s="340" t="s">
        <v>592</v>
      </c>
      <c r="D569" s="341" t="s">
        <v>1404</v>
      </c>
      <c r="E569" s="342" t="s">
        <v>398</v>
      </c>
      <c r="F569" s="341" t="s">
        <v>778</v>
      </c>
      <c r="G569" s="343" t="s">
        <v>785</v>
      </c>
      <c r="H569" s="341" t="s">
        <v>824</v>
      </c>
      <c r="I569" s="344" t="s">
        <v>1079</v>
      </c>
      <c r="J569" s="345">
        <v>50</v>
      </c>
      <c r="K569" s="346">
        <v>2640</v>
      </c>
      <c r="L569" s="345">
        <v>132000</v>
      </c>
      <c r="M569" s="347">
        <v>0.1</v>
      </c>
      <c r="N569" s="33">
        <v>118800</v>
      </c>
      <c r="O569" s="343" t="s">
        <v>782</v>
      </c>
      <c r="P569" s="341" t="s">
        <v>760</v>
      </c>
      <c r="Q569" s="343" t="str">
        <f t="shared" si="16"/>
        <v>Road</v>
      </c>
      <c r="R569" s="343" t="str">
        <f t="shared" si="17"/>
        <v>Amit</v>
      </c>
    </row>
    <row r="570" spans="1:18" x14ac:dyDescent="0.3">
      <c r="A570" s="338">
        <v>1552</v>
      </c>
      <c r="B570" s="339">
        <v>42893</v>
      </c>
      <c r="C570" s="340" t="s">
        <v>592</v>
      </c>
      <c r="D570" s="341" t="s">
        <v>1403</v>
      </c>
      <c r="E570" s="342" t="s">
        <v>405</v>
      </c>
      <c r="F570" s="341" t="s">
        <v>765</v>
      </c>
      <c r="G570" s="343" t="s">
        <v>785</v>
      </c>
      <c r="H570" s="341" t="s">
        <v>784</v>
      </c>
      <c r="I570" s="344" t="s">
        <v>1314</v>
      </c>
      <c r="J570" s="345">
        <v>27</v>
      </c>
      <c r="K570" s="346">
        <v>9360</v>
      </c>
      <c r="L570" s="345">
        <v>252720</v>
      </c>
      <c r="M570" s="347">
        <v>0.04</v>
      </c>
      <c r="N570" s="33">
        <v>242611.20000000001</v>
      </c>
      <c r="O570" s="343" t="s">
        <v>782</v>
      </c>
      <c r="P570" s="341" t="s">
        <v>767</v>
      </c>
      <c r="Q570" s="343" t="str">
        <f t="shared" si="16"/>
        <v>Road</v>
      </c>
      <c r="R570" s="343" t="str">
        <f t="shared" si="17"/>
        <v>Sohail</v>
      </c>
    </row>
    <row r="571" spans="1:18" x14ac:dyDescent="0.3">
      <c r="A571" s="338">
        <v>1553</v>
      </c>
      <c r="B571" s="339">
        <v>42893</v>
      </c>
      <c r="C571" s="340" t="s">
        <v>592</v>
      </c>
      <c r="D571" s="341" t="s">
        <v>1402</v>
      </c>
      <c r="E571" s="342" t="s">
        <v>522</v>
      </c>
      <c r="F571" s="341" t="s">
        <v>790</v>
      </c>
      <c r="G571" s="343" t="s">
        <v>764</v>
      </c>
      <c r="H571" s="341" t="s">
        <v>995</v>
      </c>
      <c r="I571" s="344" t="s">
        <v>1401</v>
      </c>
      <c r="J571" s="345">
        <v>2</v>
      </c>
      <c r="K571" s="346">
        <v>300</v>
      </c>
      <c r="L571" s="345">
        <v>600</v>
      </c>
      <c r="M571" s="347">
        <v>0.02</v>
      </c>
      <c r="N571" s="33">
        <v>588</v>
      </c>
      <c r="O571" s="343" t="s">
        <v>834</v>
      </c>
      <c r="P571" s="341" t="s">
        <v>760</v>
      </c>
      <c r="Q571" s="343" t="str">
        <f t="shared" si="16"/>
        <v>Air</v>
      </c>
      <c r="R571" s="343" t="str">
        <f t="shared" si="17"/>
        <v>Sohail</v>
      </c>
    </row>
    <row r="572" spans="1:18" x14ac:dyDescent="0.3">
      <c r="A572" s="338">
        <v>1554</v>
      </c>
      <c r="B572" s="339">
        <v>42894</v>
      </c>
      <c r="C572" s="340" t="s">
        <v>592</v>
      </c>
      <c r="D572" s="341" t="s">
        <v>1400</v>
      </c>
      <c r="E572" s="342" t="s">
        <v>405</v>
      </c>
      <c r="F572" s="341" t="s">
        <v>778</v>
      </c>
      <c r="G572" s="343" t="s">
        <v>785</v>
      </c>
      <c r="H572" s="341" t="s">
        <v>824</v>
      </c>
      <c r="I572" s="344" t="s">
        <v>1177</v>
      </c>
      <c r="J572" s="345">
        <v>49</v>
      </c>
      <c r="K572" s="346">
        <v>6000</v>
      </c>
      <c r="L572" s="345">
        <v>294000</v>
      </c>
      <c r="M572" s="347">
        <v>0</v>
      </c>
      <c r="N572" s="33">
        <v>294000</v>
      </c>
      <c r="O572" s="343" t="s">
        <v>761</v>
      </c>
      <c r="P572" s="341" t="s">
        <v>760</v>
      </c>
      <c r="Q572" s="343" t="str">
        <f t="shared" si="16"/>
        <v>Not Specified</v>
      </c>
      <c r="R572" s="343" t="str">
        <f t="shared" si="17"/>
        <v>Amit</v>
      </c>
    </row>
    <row r="573" spans="1:18" x14ac:dyDescent="0.3">
      <c r="A573" s="338">
        <v>1555</v>
      </c>
      <c r="B573" s="339">
        <v>42894</v>
      </c>
      <c r="C573" s="340" t="s">
        <v>592</v>
      </c>
      <c r="D573" s="341" t="s">
        <v>1398</v>
      </c>
      <c r="E573" s="342" t="s">
        <v>522</v>
      </c>
      <c r="F573" s="341" t="s">
        <v>812</v>
      </c>
      <c r="G573" s="343" t="s">
        <v>770</v>
      </c>
      <c r="H573" s="341" t="s">
        <v>769</v>
      </c>
      <c r="I573" s="344" t="s">
        <v>1399</v>
      </c>
      <c r="J573" s="345">
        <v>32</v>
      </c>
      <c r="K573" s="346">
        <v>3660</v>
      </c>
      <c r="L573" s="345">
        <v>117120</v>
      </c>
      <c r="M573" s="347">
        <v>0.08</v>
      </c>
      <c r="N573" s="33">
        <v>107750.39999999999</v>
      </c>
      <c r="O573" s="343" t="s">
        <v>834</v>
      </c>
      <c r="P573" s="341" t="s">
        <v>841</v>
      </c>
      <c r="Q573" s="343" t="str">
        <f t="shared" si="16"/>
        <v>Air</v>
      </c>
      <c r="R573" s="343" t="str">
        <f t="shared" si="17"/>
        <v>Amit</v>
      </c>
    </row>
    <row r="574" spans="1:18" x14ac:dyDescent="0.3">
      <c r="A574" s="338">
        <v>1556</v>
      </c>
      <c r="B574" s="339">
        <v>42894</v>
      </c>
      <c r="C574" s="340" t="s">
        <v>592</v>
      </c>
      <c r="D574" s="341" t="s">
        <v>1398</v>
      </c>
      <c r="E574" s="342" t="s">
        <v>522</v>
      </c>
      <c r="F574" s="341" t="s">
        <v>812</v>
      </c>
      <c r="G574" s="343" t="s">
        <v>770</v>
      </c>
      <c r="H574" s="341" t="s">
        <v>781</v>
      </c>
      <c r="I574" s="344" t="s">
        <v>942</v>
      </c>
      <c r="J574" s="345">
        <v>46</v>
      </c>
      <c r="K574" s="346">
        <v>660</v>
      </c>
      <c r="L574" s="345">
        <v>30360</v>
      </c>
      <c r="M574" s="347">
        <v>0.1</v>
      </c>
      <c r="N574" s="33">
        <v>27324</v>
      </c>
      <c r="O574" s="343" t="s">
        <v>834</v>
      </c>
      <c r="P574" s="341" t="s">
        <v>787</v>
      </c>
      <c r="Q574" s="343" t="str">
        <f t="shared" si="16"/>
        <v>Air</v>
      </c>
      <c r="R574" s="343" t="str">
        <f t="shared" si="17"/>
        <v>Amit</v>
      </c>
    </row>
    <row r="575" spans="1:18" x14ac:dyDescent="0.3">
      <c r="A575" s="338">
        <v>1557</v>
      </c>
      <c r="B575" s="339">
        <v>42895</v>
      </c>
      <c r="C575" s="340" t="s">
        <v>592</v>
      </c>
      <c r="D575" s="341" t="s">
        <v>1329</v>
      </c>
      <c r="E575" s="342" t="s">
        <v>405</v>
      </c>
      <c r="F575" s="341" t="s">
        <v>778</v>
      </c>
      <c r="G575" s="343" t="s">
        <v>764</v>
      </c>
      <c r="H575" s="341" t="s">
        <v>772</v>
      </c>
      <c r="I575" s="344" t="s">
        <v>1301</v>
      </c>
      <c r="J575" s="345">
        <v>8</v>
      </c>
      <c r="K575" s="346">
        <v>2100</v>
      </c>
      <c r="L575" s="345">
        <v>16800</v>
      </c>
      <c r="M575" s="347">
        <v>0</v>
      </c>
      <c r="N575" s="33">
        <v>16800</v>
      </c>
      <c r="O575" s="343" t="s">
        <v>761</v>
      </c>
      <c r="P575" s="341" t="s">
        <v>798</v>
      </c>
      <c r="Q575" s="343" t="str">
        <f t="shared" si="16"/>
        <v>Not Specified</v>
      </c>
      <c r="R575" s="343" t="str">
        <f t="shared" si="17"/>
        <v>Amit</v>
      </c>
    </row>
    <row r="576" spans="1:18" x14ac:dyDescent="0.3">
      <c r="A576" s="338">
        <v>1558</v>
      </c>
      <c r="B576" s="339">
        <v>42895</v>
      </c>
      <c r="C576" s="340" t="s">
        <v>592</v>
      </c>
      <c r="D576" s="341" t="s">
        <v>1329</v>
      </c>
      <c r="E576" s="342" t="s">
        <v>405</v>
      </c>
      <c r="F576" s="341" t="s">
        <v>778</v>
      </c>
      <c r="G576" s="343" t="s">
        <v>785</v>
      </c>
      <c r="H576" s="341" t="s">
        <v>784</v>
      </c>
      <c r="I576" s="344" t="s">
        <v>1132</v>
      </c>
      <c r="J576" s="345">
        <v>29</v>
      </c>
      <c r="K576" s="346">
        <v>3360</v>
      </c>
      <c r="L576" s="345">
        <v>97440</v>
      </c>
      <c r="M576" s="347">
        <v>7.0000000000000007E-2</v>
      </c>
      <c r="N576" s="33">
        <v>90619.199999999997</v>
      </c>
      <c r="O576" s="343" t="s">
        <v>761</v>
      </c>
      <c r="P576" s="341" t="s">
        <v>767</v>
      </c>
      <c r="Q576" s="343" t="str">
        <f t="shared" si="16"/>
        <v>Not Specified</v>
      </c>
      <c r="R576" s="343" t="str">
        <f t="shared" si="17"/>
        <v>Amit</v>
      </c>
    </row>
    <row r="577" spans="1:18" x14ac:dyDescent="0.3">
      <c r="A577" s="338">
        <v>1559</v>
      </c>
      <c r="B577" s="339">
        <v>42895</v>
      </c>
      <c r="C577" s="340" t="s">
        <v>592</v>
      </c>
      <c r="D577" s="341" t="s">
        <v>1128</v>
      </c>
      <c r="E577" s="342" t="s">
        <v>398</v>
      </c>
      <c r="F577" s="341" t="s">
        <v>790</v>
      </c>
      <c r="G577" s="343" t="s">
        <v>764</v>
      </c>
      <c r="H577" s="341" t="s">
        <v>800</v>
      </c>
      <c r="I577" s="344" t="s">
        <v>957</v>
      </c>
      <c r="J577" s="345">
        <v>27</v>
      </c>
      <c r="K577" s="346">
        <v>300</v>
      </c>
      <c r="L577" s="345">
        <v>8100</v>
      </c>
      <c r="M577" s="347">
        <v>0.1</v>
      </c>
      <c r="N577" s="33">
        <v>7290</v>
      </c>
      <c r="O577" s="343" t="s">
        <v>775</v>
      </c>
      <c r="P577" s="341" t="s">
        <v>760</v>
      </c>
      <c r="Q577" s="343" t="str">
        <f t="shared" si="16"/>
        <v>Rail</v>
      </c>
      <c r="R577" s="343" t="str">
        <f t="shared" si="17"/>
        <v>Sohail</v>
      </c>
    </row>
    <row r="578" spans="1:18" x14ac:dyDescent="0.3">
      <c r="A578" s="338">
        <v>1560</v>
      </c>
      <c r="B578" s="339">
        <v>42895</v>
      </c>
      <c r="C578" s="340" t="s">
        <v>592</v>
      </c>
      <c r="D578" s="341" t="s">
        <v>1128</v>
      </c>
      <c r="E578" s="342" t="s">
        <v>398</v>
      </c>
      <c r="F578" s="341" t="s">
        <v>790</v>
      </c>
      <c r="G578" s="343" t="s">
        <v>785</v>
      </c>
      <c r="H578" s="341" t="s">
        <v>824</v>
      </c>
      <c r="I578" s="344" t="s">
        <v>1258</v>
      </c>
      <c r="J578" s="345">
        <v>43</v>
      </c>
      <c r="K578" s="346">
        <v>1740</v>
      </c>
      <c r="L578" s="345">
        <v>74820</v>
      </c>
      <c r="M578" s="347">
        <v>0.01</v>
      </c>
      <c r="N578" s="33">
        <v>74071.8</v>
      </c>
      <c r="O578" s="343" t="s">
        <v>775</v>
      </c>
      <c r="P578" s="341" t="s">
        <v>798</v>
      </c>
      <c r="Q578" s="343" t="str">
        <f t="shared" si="16"/>
        <v>Rail</v>
      </c>
      <c r="R578" s="343" t="str">
        <f t="shared" si="17"/>
        <v>Sohail</v>
      </c>
    </row>
    <row r="579" spans="1:18" x14ac:dyDescent="0.3">
      <c r="A579" s="338">
        <v>1561</v>
      </c>
      <c r="B579" s="339">
        <v>42895</v>
      </c>
      <c r="C579" s="340" t="s">
        <v>592</v>
      </c>
      <c r="D579" s="341" t="s">
        <v>1397</v>
      </c>
      <c r="E579" s="342" t="s">
        <v>398</v>
      </c>
      <c r="F579" s="341" t="s">
        <v>790</v>
      </c>
      <c r="G579" s="343" t="s">
        <v>785</v>
      </c>
      <c r="H579" s="341" t="s">
        <v>824</v>
      </c>
      <c r="I579" s="344" t="s">
        <v>1396</v>
      </c>
      <c r="J579" s="345">
        <v>49</v>
      </c>
      <c r="K579" s="346">
        <v>1920</v>
      </c>
      <c r="L579" s="345">
        <v>94080</v>
      </c>
      <c r="M579" s="347">
        <v>7.0000000000000007E-2</v>
      </c>
      <c r="N579" s="33">
        <v>87494.399999999994</v>
      </c>
      <c r="O579" s="343" t="s">
        <v>775</v>
      </c>
      <c r="P579" s="341" t="s">
        <v>760</v>
      </c>
      <c r="Q579" s="343" t="str">
        <f t="shared" si="16"/>
        <v>Rail</v>
      </c>
      <c r="R579" s="343" t="str">
        <f t="shared" si="17"/>
        <v>Sohail</v>
      </c>
    </row>
    <row r="580" spans="1:18" x14ac:dyDescent="0.3">
      <c r="A580" s="338">
        <v>1562</v>
      </c>
      <c r="B580" s="339">
        <v>42895</v>
      </c>
      <c r="C580" s="340" t="s">
        <v>592</v>
      </c>
      <c r="D580" s="341" t="s">
        <v>1395</v>
      </c>
      <c r="E580" s="342" t="s">
        <v>398</v>
      </c>
      <c r="F580" s="341" t="s">
        <v>778</v>
      </c>
      <c r="G580" s="343" t="s">
        <v>764</v>
      </c>
      <c r="H580" s="341" t="s">
        <v>772</v>
      </c>
      <c r="I580" s="344" t="s">
        <v>1198</v>
      </c>
      <c r="J580" s="345">
        <v>8</v>
      </c>
      <c r="K580" s="346">
        <v>4860</v>
      </c>
      <c r="L580" s="345">
        <v>38880</v>
      </c>
      <c r="M580" s="347">
        <v>0.03</v>
      </c>
      <c r="N580" s="33">
        <v>37713.599999999999</v>
      </c>
      <c r="O580" s="343" t="s">
        <v>775</v>
      </c>
      <c r="P580" s="341" t="s">
        <v>774</v>
      </c>
      <c r="Q580" s="343" t="str">
        <f t="shared" si="16"/>
        <v>Rail</v>
      </c>
      <c r="R580" s="343" t="str">
        <f t="shared" si="17"/>
        <v>Amit</v>
      </c>
    </row>
    <row r="581" spans="1:18" x14ac:dyDescent="0.3">
      <c r="A581" s="338">
        <v>1563</v>
      </c>
      <c r="B581" s="339">
        <v>42895</v>
      </c>
      <c r="C581" s="340" t="s">
        <v>592</v>
      </c>
      <c r="D581" s="341" t="s">
        <v>1203</v>
      </c>
      <c r="E581" s="342" t="s">
        <v>398</v>
      </c>
      <c r="F581" s="341" t="s">
        <v>790</v>
      </c>
      <c r="G581" s="343" t="s">
        <v>764</v>
      </c>
      <c r="H581" s="341" t="s">
        <v>800</v>
      </c>
      <c r="I581" s="344" t="s">
        <v>1394</v>
      </c>
      <c r="J581" s="345">
        <v>33</v>
      </c>
      <c r="K581" s="346">
        <v>660</v>
      </c>
      <c r="L581" s="345">
        <v>21780</v>
      </c>
      <c r="M581" s="347">
        <v>0.06</v>
      </c>
      <c r="N581" s="33">
        <v>20473.2</v>
      </c>
      <c r="O581" s="343" t="s">
        <v>761</v>
      </c>
      <c r="P581" s="341" t="s">
        <v>760</v>
      </c>
      <c r="Q581" s="343" t="str">
        <f t="shared" si="16"/>
        <v>Not Specified</v>
      </c>
      <c r="R581" s="343" t="str">
        <f t="shared" si="17"/>
        <v>Sohail</v>
      </c>
    </row>
    <row r="582" spans="1:18" x14ac:dyDescent="0.3">
      <c r="A582" s="338">
        <v>1564</v>
      </c>
      <c r="B582" s="339">
        <v>42895</v>
      </c>
      <c r="C582" s="340" t="s">
        <v>592</v>
      </c>
      <c r="D582" s="341" t="s">
        <v>1203</v>
      </c>
      <c r="E582" s="342" t="s">
        <v>398</v>
      </c>
      <c r="F582" s="341" t="s">
        <v>790</v>
      </c>
      <c r="G582" s="343" t="s">
        <v>770</v>
      </c>
      <c r="H582" s="341" t="s">
        <v>781</v>
      </c>
      <c r="I582" s="344" t="s">
        <v>1393</v>
      </c>
      <c r="J582" s="345">
        <v>30</v>
      </c>
      <c r="K582" s="346">
        <v>780</v>
      </c>
      <c r="L582" s="345">
        <v>23400</v>
      </c>
      <c r="M582" s="347">
        <v>0.01</v>
      </c>
      <c r="N582" s="33">
        <v>23166</v>
      </c>
      <c r="O582" s="343" t="s">
        <v>761</v>
      </c>
      <c r="P582" s="341" t="s">
        <v>760</v>
      </c>
      <c r="Q582" s="343" t="str">
        <f t="shared" si="16"/>
        <v>Not Specified</v>
      </c>
      <c r="R582" s="343" t="str">
        <f t="shared" si="17"/>
        <v>Sohail</v>
      </c>
    </row>
    <row r="583" spans="1:18" x14ac:dyDescent="0.3">
      <c r="A583" s="338">
        <v>1565</v>
      </c>
      <c r="B583" s="339">
        <v>42895</v>
      </c>
      <c r="C583" s="340" t="s">
        <v>592</v>
      </c>
      <c r="D583" s="341" t="s">
        <v>902</v>
      </c>
      <c r="E583" s="342" t="s">
        <v>398</v>
      </c>
      <c r="F583" s="341" t="s">
        <v>790</v>
      </c>
      <c r="G583" s="343" t="s">
        <v>770</v>
      </c>
      <c r="H583" s="341" t="s">
        <v>777</v>
      </c>
      <c r="I583" s="344" t="s">
        <v>1392</v>
      </c>
      <c r="J583" s="345">
        <v>3</v>
      </c>
      <c r="K583" s="346">
        <v>14220</v>
      </c>
      <c r="L583" s="345">
        <v>42660</v>
      </c>
      <c r="M583" s="347">
        <v>0.03</v>
      </c>
      <c r="N583" s="33">
        <v>41380.199999999997</v>
      </c>
      <c r="O583" s="343" t="s">
        <v>782</v>
      </c>
      <c r="P583" s="341" t="s">
        <v>798</v>
      </c>
      <c r="Q583" s="343" t="str">
        <f t="shared" si="16"/>
        <v>Road</v>
      </c>
      <c r="R583" s="343" t="str">
        <f t="shared" si="17"/>
        <v>Sohail</v>
      </c>
    </row>
    <row r="584" spans="1:18" x14ac:dyDescent="0.3">
      <c r="A584" s="338">
        <v>1566</v>
      </c>
      <c r="B584" s="339">
        <v>42895</v>
      </c>
      <c r="C584" s="340" t="s">
        <v>592</v>
      </c>
      <c r="D584" s="341" t="s">
        <v>1091</v>
      </c>
      <c r="E584" s="342" t="s">
        <v>398</v>
      </c>
      <c r="F584" s="341" t="s">
        <v>812</v>
      </c>
      <c r="G584" s="343" t="s">
        <v>770</v>
      </c>
      <c r="H584" s="341" t="s">
        <v>826</v>
      </c>
      <c r="I584" s="344" t="s">
        <v>901</v>
      </c>
      <c r="J584" s="345">
        <v>48</v>
      </c>
      <c r="K584" s="346">
        <v>4260</v>
      </c>
      <c r="L584" s="345">
        <v>204480</v>
      </c>
      <c r="M584" s="347">
        <v>0.08</v>
      </c>
      <c r="N584" s="33">
        <v>188121.60000000001</v>
      </c>
      <c r="O584" s="343" t="s">
        <v>788</v>
      </c>
      <c r="P584" s="341" t="s">
        <v>760</v>
      </c>
      <c r="Q584" s="343" t="str">
        <f t="shared" si="16"/>
        <v>Air</v>
      </c>
      <c r="R584" s="343" t="str">
        <f t="shared" si="17"/>
        <v>Amit</v>
      </c>
    </row>
    <row r="585" spans="1:18" x14ac:dyDescent="0.3">
      <c r="A585" s="338">
        <v>1567</v>
      </c>
      <c r="B585" s="339">
        <v>42895</v>
      </c>
      <c r="C585" s="340" t="s">
        <v>592</v>
      </c>
      <c r="D585" s="341" t="s">
        <v>1391</v>
      </c>
      <c r="E585" s="342" t="s">
        <v>395</v>
      </c>
      <c r="F585" s="341" t="s">
        <v>778</v>
      </c>
      <c r="G585" s="343" t="s">
        <v>764</v>
      </c>
      <c r="H585" s="341" t="s">
        <v>811</v>
      </c>
      <c r="I585" s="344" t="s">
        <v>1390</v>
      </c>
      <c r="J585" s="345">
        <v>47</v>
      </c>
      <c r="K585" s="346">
        <v>480</v>
      </c>
      <c r="L585" s="345">
        <v>22560</v>
      </c>
      <c r="M585" s="347">
        <v>0.03</v>
      </c>
      <c r="N585" s="33">
        <v>21883.200000000001</v>
      </c>
      <c r="O585" s="343" t="s">
        <v>788</v>
      </c>
      <c r="P585" s="341" t="s">
        <v>827</v>
      </c>
      <c r="Q585" s="343" t="str">
        <f t="shared" si="16"/>
        <v>Air</v>
      </c>
      <c r="R585" s="343" t="str">
        <f t="shared" si="17"/>
        <v>Amit</v>
      </c>
    </row>
    <row r="586" spans="1:18" x14ac:dyDescent="0.3">
      <c r="A586" s="338">
        <v>1568</v>
      </c>
      <c r="B586" s="339">
        <v>42896</v>
      </c>
      <c r="C586" s="340" t="s">
        <v>592</v>
      </c>
      <c r="D586" s="341" t="s">
        <v>1388</v>
      </c>
      <c r="E586" s="342" t="s">
        <v>398</v>
      </c>
      <c r="F586" s="341" t="s">
        <v>790</v>
      </c>
      <c r="G586" s="343" t="s">
        <v>764</v>
      </c>
      <c r="H586" s="341" t="s">
        <v>763</v>
      </c>
      <c r="I586" s="344" t="s">
        <v>1389</v>
      </c>
      <c r="J586" s="345">
        <v>31</v>
      </c>
      <c r="K586" s="346">
        <v>180</v>
      </c>
      <c r="L586" s="345">
        <v>5580</v>
      </c>
      <c r="M586" s="347">
        <v>0.04</v>
      </c>
      <c r="N586" s="33">
        <v>5356.8</v>
      </c>
      <c r="O586" s="343" t="s">
        <v>775</v>
      </c>
      <c r="P586" s="341" t="s">
        <v>760</v>
      </c>
      <c r="Q586" s="343" t="str">
        <f t="shared" si="16"/>
        <v>Rail</v>
      </c>
      <c r="R586" s="343" t="str">
        <f t="shared" si="17"/>
        <v>Sohail</v>
      </c>
    </row>
    <row r="587" spans="1:18" x14ac:dyDescent="0.3">
      <c r="A587" s="338">
        <v>1569</v>
      </c>
      <c r="B587" s="339">
        <v>42896</v>
      </c>
      <c r="C587" s="340" t="s">
        <v>592</v>
      </c>
      <c r="D587" s="341" t="s">
        <v>1388</v>
      </c>
      <c r="E587" s="342" t="s">
        <v>398</v>
      </c>
      <c r="F587" s="341" t="s">
        <v>790</v>
      </c>
      <c r="G587" s="343" t="s">
        <v>785</v>
      </c>
      <c r="H587" s="341" t="s">
        <v>784</v>
      </c>
      <c r="I587" s="344" t="s">
        <v>1387</v>
      </c>
      <c r="J587" s="345">
        <v>50</v>
      </c>
      <c r="K587" s="346">
        <v>2160</v>
      </c>
      <c r="L587" s="345">
        <v>108000</v>
      </c>
      <c r="M587" s="347">
        <v>0.05</v>
      </c>
      <c r="N587" s="33">
        <v>102600</v>
      </c>
      <c r="O587" s="343" t="s">
        <v>775</v>
      </c>
      <c r="P587" s="341" t="s">
        <v>774</v>
      </c>
      <c r="Q587" s="343" t="str">
        <f t="shared" si="16"/>
        <v>Rail</v>
      </c>
      <c r="R587" s="343" t="str">
        <f t="shared" si="17"/>
        <v>Sohail</v>
      </c>
    </row>
    <row r="588" spans="1:18" x14ac:dyDescent="0.3">
      <c r="A588" s="338">
        <v>1570</v>
      </c>
      <c r="B588" s="339">
        <v>42896</v>
      </c>
      <c r="C588" s="340" t="s">
        <v>592</v>
      </c>
      <c r="D588" s="341" t="s">
        <v>1385</v>
      </c>
      <c r="E588" s="342" t="s">
        <v>405</v>
      </c>
      <c r="F588" s="341" t="s">
        <v>765</v>
      </c>
      <c r="G588" s="343" t="s">
        <v>770</v>
      </c>
      <c r="H588" s="341" t="s">
        <v>781</v>
      </c>
      <c r="I588" s="344" t="s">
        <v>1386</v>
      </c>
      <c r="J588" s="345">
        <v>8</v>
      </c>
      <c r="K588" s="346">
        <v>960</v>
      </c>
      <c r="L588" s="345">
        <v>7680</v>
      </c>
      <c r="M588" s="347">
        <v>0.01</v>
      </c>
      <c r="N588" s="33">
        <v>7603.2</v>
      </c>
      <c r="O588" s="343" t="s">
        <v>782</v>
      </c>
      <c r="P588" s="341" t="s">
        <v>841</v>
      </c>
      <c r="Q588" s="343" t="str">
        <f t="shared" si="16"/>
        <v>Road</v>
      </c>
      <c r="R588" s="343" t="str">
        <f t="shared" si="17"/>
        <v>Sohail</v>
      </c>
    </row>
    <row r="589" spans="1:18" x14ac:dyDescent="0.3">
      <c r="A589" s="338">
        <v>1571</v>
      </c>
      <c r="B589" s="339">
        <v>42896</v>
      </c>
      <c r="C589" s="340" t="s">
        <v>592</v>
      </c>
      <c r="D589" s="341" t="s">
        <v>1385</v>
      </c>
      <c r="E589" s="342" t="s">
        <v>405</v>
      </c>
      <c r="F589" s="341" t="s">
        <v>765</v>
      </c>
      <c r="G589" s="343" t="s">
        <v>770</v>
      </c>
      <c r="H589" s="341" t="s">
        <v>777</v>
      </c>
      <c r="I589" s="344" t="s">
        <v>1384</v>
      </c>
      <c r="J589" s="345">
        <v>42</v>
      </c>
      <c r="K589" s="346">
        <v>4320</v>
      </c>
      <c r="L589" s="345">
        <v>181440</v>
      </c>
      <c r="M589" s="347">
        <v>0.04</v>
      </c>
      <c r="N589" s="33">
        <v>174182.39999999999</v>
      </c>
      <c r="O589" s="343" t="s">
        <v>782</v>
      </c>
      <c r="P589" s="341" t="s">
        <v>827</v>
      </c>
      <c r="Q589" s="343" t="str">
        <f t="shared" si="16"/>
        <v>Road</v>
      </c>
      <c r="R589" s="343" t="str">
        <f t="shared" si="17"/>
        <v>Sohail</v>
      </c>
    </row>
    <row r="590" spans="1:18" x14ac:dyDescent="0.3">
      <c r="A590" s="338">
        <v>1572</v>
      </c>
      <c r="B590" s="339">
        <v>42896</v>
      </c>
      <c r="C590" s="340" t="s">
        <v>592</v>
      </c>
      <c r="D590" s="341" t="s">
        <v>1383</v>
      </c>
      <c r="E590" s="342" t="s">
        <v>395</v>
      </c>
      <c r="F590" s="341" t="s">
        <v>778</v>
      </c>
      <c r="G590" s="343" t="s">
        <v>764</v>
      </c>
      <c r="H590" s="341" t="s">
        <v>793</v>
      </c>
      <c r="I590" s="344" t="s">
        <v>1382</v>
      </c>
      <c r="J590" s="345">
        <v>8</v>
      </c>
      <c r="K590" s="346">
        <v>420</v>
      </c>
      <c r="L590" s="345">
        <v>3360</v>
      </c>
      <c r="M590" s="347">
        <v>0</v>
      </c>
      <c r="N590" s="33">
        <v>3360</v>
      </c>
      <c r="O590" s="343" t="s">
        <v>775</v>
      </c>
      <c r="P590" s="341" t="s">
        <v>760</v>
      </c>
      <c r="Q590" s="343" t="str">
        <f t="shared" si="16"/>
        <v>Rail</v>
      </c>
      <c r="R590" s="343" t="str">
        <f t="shared" si="17"/>
        <v>Amit</v>
      </c>
    </row>
    <row r="591" spans="1:18" x14ac:dyDescent="0.3">
      <c r="A591" s="338">
        <v>1573</v>
      </c>
      <c r="B591" s="339">
        <v>42897</v>
      </c>
      <c r="C591" s="340" t="s">
        <v>592</v>
      </c>
      <c r="D591" s="341" t="s">
        <v>1102</v>
      </c>
      <c r="E591" s="342" t="s">
        <v>405</v>
      </c>
      <c r="F591" s="341" t="s">
        <v>778</v>
      </c>
      <c r="G591" s="343" t="s">
        <v>785</v>
      </c>
      <c r="H591" s="341" t="s">
        <v>815</v>
      </c>
      <c r="I591" s="344" t="s">
        <v>1381</v>
      </c>
      <c r="J591" s="345">
        <v>1</v>
      </c>
      <c r="K591" s="346">
        <v>153060</v>
      </c>
      <c r="L591" s="345">
        <v>153060</v>
      </c>
      <c r="M591" s="347">
        <v>0</v>
      </c>
      <c r="N591" s="33">
        <v>153060</v>
      </c>
      <c r="O591" s="343" t="s">
        <v>788</v>
      </c>
      <c r="P591" s="341" t="s">
        <v>760</v>
      </c>
      <c r="Q591" s="343" t="str">
        <f t="shared" si="16"/>
        <v>Air</v>
      </c>
      <c r="R591" s="343" t="str">
        <f t="shared" si="17"/>
        <v>Amit</v>
      </c>
    </row>
    <row r="592" spans="1:18" x14ac:dyDescent="0.3">
      <c r="A592" s="338">
        <v>1574</v>
      </c>
      <c r="B592" s="339">
        <v>42897</v>
      </c>
      <c r="C592" s="340" t="s">
        <v>592</v>
      </c>
      <c r="D592" s="341" t="s">
        <v>1380</v>
      </c>
      <c r="E592" s="342" t="s">
        <v>395</v>
      </c>
      <c r="F592" s="341" t="s">
        <v>778</v>
      </c>
      <c r="G592" s="343" t="s">
        <v>785</v>
      </c>
      <c r="H592" s="341" t="s">
        <v>815</v>
      </c>
      <c r="I592" s="344" t="s">
        <v>1160</v>
      </c>
      <c r="J592" s="345">
        <v>32</v>
      </c>
      <c r="K592" s="346">
        <v>9060</v>
      </c>
      <c r="L592" s="345">
        <v>289920</v>
      </c>
      <c r="M592" s="347">
        <v>0.08</v>
      </c>
      <c r="N592" s="33">
        <v>266726.40000000002</v>
      </c>
      <c r="O592" s="343" t="s">
        <v>782</v>
      </c>
      <c r="P592" s="341" t="s">
        <v>767</v>
      </c>
      <c r="Q592" s="343" t="str">
        <f t="shared" si="16"/>
        <v>Road</v>
      </c>
      <c r="R592" s="343" t="str">
        <f t="shared" si="17"/>
        <v>Amit</v>
      </c>
    </row>
    <row r="593" spans="1:18" x14ac:dyDescent="0.3">
      <c r="A593" s="338">
        <v>1575</v>
      </c>
      <c r="B593" s="339">
        <v>42897</v>
      </c>
      <c r="C593" s="340" t="s">
        <v>592</v>
      </c>
      <c r="D593" s="341" t="s">
        <v>1380</v>
      </c>
      <c r="E593" s="342" t="s">
        <v>395</v>
      </c>
      <c r="F593" s="341" t="s">
        <v>778</v>
      </c>
      <c r="G593" s="343" t="s">
        <v>764</v>
      </c>
      <c r="H593" s="341" t="s">
        <v>772</v>
      </c>
      <c r="I593" s="344" t="s">
        <v>858</v>
      </c>
      <c r="J593" s="345">
        <v>29</v>
      </c>
      <c r="K593" s="346">
        <v>600</v>
      </c>
      <c r="L593" s="345">
        <v>17400</v>
      </c>
      <c r="M593" s="347">
        <v>7.0000000000000007E-2</v>
      </c>
      <c r="N593" s="33">
        <v>16182</v>
      </c>
      <c r="O593" s="343" t="s">
        <v>782</v>
      </c>
      <c r="P593" s="341" t="s">
        <v>841</v>
      </c>
      <c r="Q593" s="343" t="str">
        <f t="shared" si="16"/>
        <v>Road</v>
      </c>
      <c r="R593" s="343" t="str">
        <f t="shared" si="17"/>
        <v>Amit</v>
      </c>
    </row>
    <row r="594" spans="1:18" x14ac:dyDescent="0.3">
      <c r="A594" s="338">
        <v>1576</v>
      </c>
      <c r="B594" s="339">
        <v>42897</v>
      </c>
      <c r="C594" s="340" t="s">
        <v>592</v>
      </c>
      <c r="D594" s="341" t="s">
        <v>1379</v>
      </c>
      <c r="E594" s="342" t="s">
        <v>398</v>
      </c>
      <c r="F594" s="341" t="s">
        <v>790</v>
      </c>
      <c r="G594" s="343" t="s">
        <v>764</v>
      </c>
      <c r="H594" s="341" t="s">
        <v>772</v>
      </c>
      <c r="I594" s="344" t="s">
        <v>1378</v>
      </c>
      <c r="J594" s="345">
        <v>25</v>
      </c>
      <c r="K594" s="346">
        <v>3900</v>
      </c>
      <c r="L594" s="345">
        <v>97500</v>
      </c>
      <c r="M594" s="347">
        <v>0.06</v>
      </c>
      <c r="N594" s="33">
        <v>91650</v>
      </c>
      <c r="O594" s="343" t="s">
        <v>775</v>
      </c>
      <c r="P594" s="341" t="s">
        <v>774</v>
      </c>
      <c r="Q594" s="343" t="str">
        <f t="shared" si="16"/>
        <v>Rail</v>
      </c>
      <c r="R594" s="343" t="str">
        <f t="shared" si="17"/>
        <v>Sohail</v>
      </c>
    </row>
    <row r="595" spans="1:18" x14ac:dyDescent="0.3">
      <c r="A595" s="338">
        <v>1577</v>
      </c>
      <c r="B595" s="339">
        <v>42897</v>
      </c>
      <c r="C595" s="340" t="s">
        <v>592</v>
      </c>
      <c r="D595" s="341" t="s">
        <v>1338</v>
      </c>
      <c r="E595" s="342" t="s">
        <v>522</v>
      </c>
      <c r="F595" s="341" t="s">
        <v>790</v>
      </c>
      <c r="G595" s="343" t="s">
        <v>764</v>
      </c>
      <c r="H595" s="341" t="s">
        <v>763</v>
      </c>
      <c r="I595" s="344" t="s">
        <v>1377</v>
      </c>
      <c r="J595" s="345">
        <v>33</v>
      </c>
      <c r="K595" s="346">
        <v>180</v>
      </c>
      <c r="L595" s="345">
        <v>5940</v>
      </c>
      <c r="M595" s="347">
        <v>0</v>
      </c>
      <c r="N595" s="33">
        <v>5940</v>
      </c>
      <c r="O595" s="343" t="s">
        <v>782</v>
      </c>
      <c r="P595" s="341" t="s">
        <v>774</v>
      </c>
      <c r="Q595" s="343" t="str">
        <f t="shared" si="16"/>
        <v>Road</v>
      </c>
      <c r="R595" s="343" t="str">
        <f t="shared" si="17"/>
        <v>Sohail</v>
      </c>
    </row>
    <row r="596" spans="1:18" x14ac:dyDescent="0.3">
      <c r="A596" s="338">
        <v>1578</v>
      </c>
      <c r="B596" s="339">
        <v>42897</v>
      </c>
      <c r="C596" s="340" t="s">
        <v>592</v>
      </c>
      <c r="D596" s="341" t="s">
        <v>1376</v>
      </c>
      <c r="E596" s="342" t="s">
        <v>522</v>
      </c>
      <c r="F596" s="341" t="s">
        <v>778</v>
      </c>
      <c r="G596" s="343" t="s">
        <v>785</v>
      </c>
      <c r="H596" s="341" t="s">
        <v>784</v>
      </c>
      <c r="I596" s="344" t="s">
        <v>1375</v>
      </c>
      <c r="J596" s="345">
        <v>34</v>
      </c>
      <c r="K596" s="346">
        <v>6660</v>
      </c>
      <c r="L596" s="345">
        <v>226440</v>
      </c>
      <c r="M596" s="347">
        <v>0.01</v>
      </c>
      <c r="N596" s="33">
        <v>224175.6</v>
      </c>
      <c r="O596" s="343" t="s">
        <v>788</v>
      </c>
      <c r="P596" s="341" t="s">
        <v>760</v>
      </c>
      <c r="Q596" s="343" t="str">
        <f t="shared" ref="Q596:Q659" si="18">IF(O596="Low ","Road",IF(O596="Medium","Rail",IF(O596="High","Air",IF(O596="Critical","Air","Not Specified"))))</f>
        <v>Air</v>
      </c>
      <c r="R596" s="343" t="str">
        <f t="shared" ref="R596:R659" si="19">VLOOKUP(F596,$H$12:$I$16,2,FALSE)</f>
        <v>Amit</v>
      </c>
    </row>
    <row r="597" spans="1:18" x14ac:dyDescent="0.3">
      <c r="A597" s="338">
        <v>1579</v>
      </c>
      <c r="B597" s="339">
        <v>42897</v>
      </c>
      <c r="C597" s="340" t="s">
        <v>592</v>
      </c>
      <c r="D597" s="341" t="s">
        <v>1374</v>
      </c>
      <c r="E597" s="342" t="s">
        <v>522</v>
      </c>
      <c r="F597" s="341" t="s">
        <v>765</v>
      </c>
      <c r="G597" s="343" t="s">
        <v>785</v>
      </c>
      <c r="H597" s="341" t="s">
        <v>1125</v>
      </c>
      <c r="I597" s="344" t="s">
        <v>1373</v>
      </c>
      <c r="J597" s="345">
        <v>5</v>
      </c>
      <c r="K597" s="346">
        <v>30000</v>
      </c>
      <c r="L597" s="345">
        <v>150000</v>
      </c>
      <c r="M597" s="347">
        <v>0.03</v>
      </c>
      <c r="N597" s="33">
        <v>145500</v>
      </c>
      <c r="O597" s="343" t="s">
        <v>775</v>
      </c>
      <c r="P597" s="341" t="s">
        <v>798</v>
      </c>
      <c r="Q597" s="343" t="str">
        <f t="shared" si="18"/>
        <v>Rail</v>
      </c>
      <c r="R597" s="343" t="str">
        <f t="shared" si="19"/>
        <v>Sohail</v>
      </c>
    </row>
    <row r="598" spans="1:18" x14ac:dyDescent="0.3">
      <c r="A598" s="338">
        <v>1580</v>
      </c>
      <c r="B598" s="339">
        <v>42898</v>
      </c>
      <c r="C598" s="340" t="s">
        <v>592</v>
      </c>
      <c r="D598" s="341" t="s">
        <v>1371</v>
      </c>
      <c r="E598" s="342" t="s">
        <v>522</v>
      </c>
      <c r="F598" s="341" t="s">
        <v>778</v>
      </c>
      <c r="G598" s="343" t="s">
        <v>770</v>
      </c>
      <c r="H598" s="341" t="s">
        <v>781</v>
      </c>
      <c r="I598" s="344" t="s">
        <v>1372</v>
      </c>
      <c r="J598" s="345">
        <v>10</v>
      </c>
      <c r="K598" s="346">
        <v>780</v>
      </c>
      <c r="L598" s="345">
        <v>7800</v>
      </c>
      <c r="M598" s="347">
        <v>0.01</v>
      </c>
      <c r="N598" s="33">
        <v>7722</v>
      </c>
      <c r="O598" s="343" t="s">
        <v>788</v>
      </c>
      <c r="P598" s="341" t="s">
        <v>798</v>
      </c>
      <c r="Q598" s="343" t="str">
        <f t="shared" si="18"/>
        <v>Air</v>
      </c>
      <c r="R598" s="343" t="str">
        <f t="shared" si="19"/>
        <v>Amit</v>
      </c>
    </row>
    <row r="599" spans="1:18" x14ac:dyDescent="0.3">
      <c r="A599" s="338">
        <v>1581</v>
      </c>
      <c r="B599" s="339">
        <v>42898</v>
      </c>
      <c r="C599" s="340" t="s">
        <v>592</v>
      </c>
      <c r="D599" s="341" t="s">
        <v>1371</v>
      </c>
      <c r="E599" s="342" t="s">
        <v>522</v>
      </c>
      <c r="F599" s="341" t="s">
        <v>778</v>
      </c>
      <c r="G599" s="343" t="s">
        <v>764</v>
      </c>
      <c r="H599" s="341" t="s">
        <v>793</v>
      </c>
      <c r="I599" s="344" t="s">
        <v>1370</v>
      </c>
      <c r="J599" s="345">
        <v>33</v>
      </c>
      <c r="K599" s="346">
        <v>3300</v>
      </c>
      <c r="L599" s="345">
        <v>108900</v>
      </c>
      <c r="M599" s="347">
        <v>0.06</v>
      </c>
      <c r="N599" s="33">
        <v>102366</v>
      </c>
      <c r="O599" s="343" t="s">
        <v>788</v>
      </c>
      <c r="P599" s="341" t="s">
        <v>760</v>
      </c>
      <c r="Q599" s="343" t="str">
        <f t="shared" si="18"/>
        <v>Air</v>
      </c>
      <c r="R599" s="343" t="str">
        <f t="shared" si="19"/>
        <v>Amit</v>
      </c>
    </row>
    <row r="600" spans="1:18" x14ac:dyDescent="0.3">
      <c r="A600" s="338">
        <v>1582</v>
      </c>
      <c r="B600" s="339">
        <v>42898</v>
      </c>
      <c r="C600" s="340" t="s">
        <v>592</v>
      </c>
      <c r="D600" s="341" t="s">
        <v>1369</v>
      </c>
      <c r="E600" s="342" t="s">
        <v>405</v>
      </c>
      <c r="F600" s="341" t="s">
        <v>778</v>
      </c>
      <c r="G600" s="343" t="s">
        <v>764</v>
      </c>
      <c r="H600" s="341" t="s">
        <v>818</v>
      </c>
      <c r="I600" s="344" t="s">
        <v>1368</v>
      </c>
      <c r="J600" s="345">
        <v>35</v>
      </c>
      <c r="K600" s="346">
        <v>12480</v>
      </c>
      <c r="L600" s="345">
        <v>436800</v>
      </c>
      <c r="M600" s="347">
        <v>0.09</v>
      </c>
      <c r="N600" s="33">
        <v>397488</v>
      </c>
      <c r="O600" s="343" t="s">
        <v>788</v>
      </c>
      <c r="P600" s="341" t="s">
        <v>760</v>
      </c>
      <c r="Q600" s="343" t="str">
        <f t="shared" si="18"/>
        <v>Air</v>
      </c>
      <c r="R600" s="343" t="str">
        <f t="shared" si="19"/>
        <v>Amit</v>
      </c>
    </row>
    <row r="601" spans="1:18" x14ac:dyDescent="0.3">
      <c r="A601" s="338">
        <v>1583</v>
      </c>
      <c r="B601" s="339">
        <v>42898</v>
      </c>
      <c r="C601" s="340" t="s">
        <v>592</v>
      </c>
      <c r="D601" s="341" t="s">
        <v>1363</v>
      </c>
      <c r="E601" s="342" t="s">
        <v>398</v>
      </c>
      <c r="F601" s="341" t="s">
        <v>778</v>
      </c>
      <c r="G601" s="343" t="s">
        <v>764</v>
      </c>
      <c r="H601" s="341" t="s">
        <v>772</v>
      </c>
      <c r="I601" s="344" t="s">
        <v>1301</v>
      </c>
      <c r="J601" s="345">
        <v>47</v>
      </c>
      <c r="K601" s="346">
        <v>2100</v>
      </c>
      <c r="L601" s="345">
        <v>98700</v>
      </c>
      <c r="M601" s="347">
        <v>0.09</v>
      </c>
      <c r="N601" s="33">
        <v>89817</v>
      </c>
      <c r="O601" s="343" t="s">
        <v>788</v>
      </c>
      <c r="P601" s="341" t="s">
        <v>760</v>
      </c>
      <c r="Q601" s="343" t="str">
        <f t="shared" si="18"/>
        <v>Air</v>
      </c>
      <c r="R601" s="343" t="str">
        <f t="shared" si="19"/>
        <v>Amit</v>
      </c>
    </row>
    <row r="602" spans="1:18" x14ac:dyDescent="0.3">
      <c r="A602" s="338">
        <v>1584</v>
      </c>
      <c r="B602" s="339">
        <v>42898</v>
      </c>
      <c r="C602" s="340" t="s">
        <v>592</v>
      </c>
      <c r="D602" s="341" t="s">
        <v>975</v>
      </c>
      <c r="E602" s="342" t="s">
        <v>522</v>
      </c>
      <c r="F602" s="341" t="s">
        <v>812</v>
      </c>
      <c r="G602" s="343" t="s">
        <v>764</v>
      </c>
      <c r="H602" s="341" t="s">
        <v>811</v>
      </c>
      <c r="I602" s="344" t="s">
        <v>1367</v>
      </c>
      <c r="J602" s="345">
        <v>46</v>
      </c>
      <c r="K602" s="346">
        <v>5040</v>
      </c>
      <c r="L602" s="345">
        <v>231840</v>
      </c>
      <c r="M602" s="347">
        <v>0.06</v>
      </c>
      <c r="N602" s="33">
        <v>217929.60000000001</v>
      </c>
      <c r="O602" s="343" t="s">
        <v>788</v>
      </c>
      <c r="P602" s="341" t="s">
        <v>787</v>
      </c>
      <c r="Q602" s="343" t="str">
        <f t="shared" si="18"/>
        <v>Air</v>
      </c>
      <c r="R602" s="343" t="str">
        <f t="shared" si="19"/>
        <v>Amit</v>
      </c>
    </row>
    <row r="603" spans="1:18" x14ac:dyDescent="0.3">
      <c r="A603" s="338">
        <v>1585</v>
      </c>
      <c r="B603" s="339">
        <v>42898</v>
      </c>
      <c r="C603" s="340" t="s">
        <v>592</v>
      </c>
      <c r="D603" s="341" t="s">
        <v>1366</v>
      </c>
      <c r="E603" s="342" t="s">
        <v>522</v>
      </c>
      <c r="F603" s="341" t="s">
        <v>812</v>
      </c>
      <c r="G603" s="343" t="s">
        <v>764</v>
      </c>
      <c r="H603" s="341" t="s">
        <v>800</v>
      </c>
      <c r="I603" s="344" t="s">
        <v>1365</v>
      </c>
      <c r="J603" s="345">
        <v>23</v>
      </c>
      <c r="K603" s="346">
        <v>300</v>
      </c>
      <c r="L603" s="345">
        <v>6900</v>
      </c>
      <c r="M603" s="347">
        <v>0</v>
      </c>
      <c r="N603" s="33">
        <v>6900</v>
      </c>
      <c r="O603" s="343" t="s">
        <v>834</v>
      </c>
      <c r="P603" s="341" t="s">
        <v>787</v>
      </c>
      <c r="Q603" s="343" t="str">
        <f t="shared" si="18"/>
        <v>Air</v>
      </c>
      <c r="R603" s="343" t="str">
        <f t="shared" si="19"/>
        <v>Amit</v>
      </c>
    </row>
    <row r="604" spans="1:18" x14ac:dyDescent="0.3">
      <c r="A604" s="338">
        <v>1586</v>
      </c>
      <c r="B604" s="339">
        <v>42899</v>
      </c>
      <c r="C604" s="340" t="s">
        <v>592</v>
      </c>
      <c r="D604" s="341" t="s">
        <v>982</v>
      </c>
      <c r="E604" s="342" t="s">
        <v>395</v>
      </c>
      <c r="F604" s="341" t="s">
        <v>790</v>
      </c>
      <c r="G604" s="343" t="s">
        <v>785</v>
      </c>
      <c r="H604" s="341" t="s">
        <v>824</v>
      </c>
      <c r="I604" s="344" t="s">
        <v>1364</v>
      </c>
      <c r="J604" s="345">
        <v>9</v>
      </c>
      <c r="K604" s="346">
        <v>1680</v>
      </c>
      <c r="L604" s="345">
        <v>15120</v>
      </c>
      <c r="M604" s="347">
        <v>0.02</v>
      </c>
      <c r="N604" s="33">
        <v>14817.6</v>
      </c>
      <c r="O604" s="343" t="s">
        <v>834</v>
      </c>
      <c r="P604" s="341" t="s">
        <v>760</v>
      </c>
      <c r="Q604" s="343" t="str">
        <f t="shared" si="18"/>
        <v>Air</v>
      </c>
      <c r="R604" s="343" t="str">
        <f t="shared" si="19"/>
        <v>Sohail</v>
      </c>
    </row>
    <row r="605" spans="1:18" x14ac:dyDescent="0.3">
      <c r="A605" s="338">
        <v>1587</v>
      </c>
      <c r="B605" s="339">
        <v>42899</v>
      </c>
      <c r="C605" s="340" t="s">
        <v>592</v>
      </c>
      <c r="D605" s="341" t="s">
        <v>1363</v>
      </c>
      <c r="E605" s="342" t="s">
        <v>398</v>
      </c>
      <c r="F605" s="341" t="s">
        <v>812</v>
      </c>
      <c r="G605" s="343" t="s">
        <v>785</v>
      </c>
      <c r="H605" s="341" t="s">
        <v>784</v>
      </c>
      <c r="I605" s="344" t="s">
        <v>1362</v>
      </c>
      <c r="J605" s="345">
        <v>30</v>
      </c>
      <c r="K605" s="346">
        <v>3960</v>
      </c>
      <c r="L605" s="345">
        <v>118800</v>
      </c>
      <c r="M605" s="347">
        <v>0</v>
      </c>
      <c r="N605" s="33">
        <v>118800</v>
      </c>
      <c r="O605" s="343" t="s">
        <v>761</v>
      </c>
      <c r="P605" s="341" t="s">
        <v>760</v>
      </c>
      <c r="Q605" s="343" t="str">
        <f t="shared" si="18"/>
        <v>Not Specified</v>
      </c>
      <c r="R605" s="343" t="str">
        <f t="shared" si="19"/>
        <v>Amit</v>
      </c>
    </row>
    <row r="606" spans="1:18" x14ac:dyDescent="0.3">
      <c r="A606" s="338">
        <v>1588</v>
      </c>
      <c r="B606" s="339">
        <v>42899</v>
      </c>
      <c r="C606" s="340" t="s">
        <v>592</v>
      </c>
      <c r="D606" s="341" t="s">
        <v>982</v>
      </c>
      <c r="E606" s="342" t="s">
        <v>398</v>
      </c>
      <c r="F606" s="341" t="s">
        <v>790</v>
      </c>
      <c r="G606" s="343" t="s">
        <v>764</v>
      </c>
      <c r="H606" s="341" t="s">
        <v>818</v>
      </c>
      <c r="I606" s="344" t="s">
        <v>1361</v>
      </c>
      <c r="J606" s="345">
        <v>48</v>
      </c>
      <c r="K606" s="346">
        <v>480</v>
      </c>
      <c r="L606" s="345">
        <v>23040</v>
      </c>
      <c r="M606" s="347">
        <v>0.09</v>
      </c>
      <c r="N606" s="33">
        <v>20966.400000000001</v>
      </c>
      <c r="O606" s="343" t="s">
        <v>834</v>
      </c>
      <c r="P606" s="341" t="s">
        <v>760</v>
      </c>
      <c r="Q606" s="343" t="str">
        <f t="shared" si="18"/>
        <v>Air</v>
      </c>
      <c r="R606" s="343" t="str">
        <f t="shared" si="19"/>
        <v>Sohail</v>
      </c>
    </row>
    <row r="607" spans="1:18" x14ac:dyDescent="0.3">
      <c r="A607" s="338">
        <v>1589</v>
      </c>
      <c r="B607" s="339">
        <v>42899</v>
      </c>
      <c r="C607" s="340" t="s">
        <v>592</v>
      </c>
      <c r="D607" s="341" t="s">
        <v>1360</v>
      </c>
      <c r="E607" s="342" t="s">
        <v>522</v>
      </c>
      <c r="F607" s="341" t="s">
        <v>790</v>
      </c>
      <c r="G607" s="343" t="s">
        <v>770</v>
      </c>
      <c r="H607" s="341" t="s">
        <v>826</v>
      </c>
      <c r="I607" s="344" t="s">
        <v>1359</v>
      </c>
      <c r="J607" s="345">
        <v>30</v>
      </c>
      <c r="K607" s="346">
        <v>9060</v>
      </c>
      <c r="L607" s="345">
        <v>271800</v>
      </c>
      <c r="M607" s="347">
        <v>7.0000000000000007E-2</v>
      </c>
      <c r="N607" s="33">
        <v>252774</v>
      </c>
      <c r="O607" s="343" t="s">
        <v>834</v>
      </c>
      <c r="P607" s="341" t="s">
        <v>798</v>
      </c>
      <c r="Q607" s="343" t="str">
        <f t="shared" si="18"/>
        <v>Air</v>
      </c>
      <c r="R607" s="343" t="str">
        <f t="shared" si="19"/>
        <v>Sohail</v>
      </c>
    </row>
    <row r="608" spans="1:18" x14ac:dyDescent="0.3">
      <c r="A608" s="338">
        <v>1590</v>
      </c>
      <c r="B608" s="339">
        <v>42899</v>
      </c>
      <c r="C608" s="340" t="s">
        <v>592</v>
      </c>
      <c r="D608" s="341" t="s">
        <v>1356</v>
      </c>
      <c r="E608" s="342" t="s">
        <v>522</v>
      </c>
      <c r="F608" s="341" t="s">
        <v>765</v>
      </c>
      <c r="G608" s="343" t="s">
        <v>764</v>
      </c>
      <c r="H608" s="341" t="s">
        <v>800</v>
      </c>
      <c r="I608" s="344" t="s">
        <v>1358</v>
      </c>
      <c r="J608" s="345">
        <v>43</v>
      </c>
      <c r="K608" s="346">
        <v>23280</v>
      </c>
      <c r="L608" s="345">
        <v>1001040</v>
      </c>
      <c r="M608" s="347">
        <v>0.08</v>
      </c>
      <c r="N608" s="33">
        <v>920956.8</v>
      </c>
      <c r="O608" s="343" t="s">
        <v>834</v>
      </c>
      <c r="P608" s="341" t="s">
        <v>827</v>
      </c>
      <c r="Q608" s="343" t="str">
        <f t="shared" si="18"/>
        <v>Air</v>
      </c>
      <c r="R608" s="343" t="str">
        <f t="shared" si="19"/>
        <v>Sohail</v>
      </c>
    </row>
    <row r="609" spans="1:18" x14ac:dyDescent="0.3">
      <c r="A609" s="338">
        <v>1591</v>
      </c>
      <c r="B609" s="339">
        <v>42899</v>
      </c>
      <c r="C609" s="340" t="s">
        <v>592</v>
      </c>
      <c r="D609" s="341" t="s">
        <v>1356</v>
      </c>
      <c r="E609" s="342" t="s">
        <v>522</v>
      </c>
      <c r="F609" s="341" t="s">
        <v>765</v>
      </c>
      <c r="G609" s="343" t="s">
        <v>764</v>
      </c>
      <c r="H609" s="341" t="s">
        <v>800</v>
      </c>
      <c r="I609" s="344" t="s">
        <v>1357</v>
      </c>
      <c r="J609" s="345">
        <v>46</v>
      </c>
      <c r="K609" s="346">
        <v>1140</v>
      </c>
      <c r="L609" s="345">
        <v>52440</v>
      </c>
      <c r="M609" s="347">
        <v>0.05</v>
      </c>
      <c r="N609" s="33">
        <v>49818</v>
      </c>
      <c r="O609" s="343" t="s">
        <v>834</v>
      </c>
      <c r="P609" s="341" t="s">
        <v>798</v>
      </c>
      <c r="Q609" s="343" t="str">
        <f t="shared" si="18"/>
        <v>Air</v>
      </c>
      <c r="R609" s="343" t="str">
        <f t="shared" si="19"/>
        <v>Sohail</v>
      </c>
    </row>
    <row r="610" spans="1:18" x14ac:dyDescent="0.3">
      <c r="A610" s="338">
        <v>1592</v>
      </c>
      <c r="B610" s="339">
        <v>42899</v>
      </c>
      <c r="C610" s="340" t="s">
        <v>592</v>
      </c>
      <c r="D610" s="341" t="s">
        <v>1356</v>
      </c>
      <c r="E610" s="342" t="s">
        <v>522</v>
      </c>
      <c r="F610" s="341" t="s">
        <v>765</v>
      </c>
      <c r="G610" s="343" t="s">
        <v>770</v>
      </c>
      <c r="H610" s="341" t="s">
        <v>777</v>
      </c>
      <c r="I610" s="344" t="s">
        <v>1355</v>
      </c>
      <c r="J610" s="345">
        <v>41</v>
      </c>
      <c r="K610" s="346">
        <v>7500</v>
      </c>
      <c r="L610" s="345">
        <v>307500</v>
      </c>
      <c r="M610" s="347">
        <v>0.04</v>
      </c>
      <c r="N610" s="33">
        <v>295200</v>
      </c>
      <c r="O610" s="343" t="s">
        <v>834</v>
      </c>
      <c r="P610" s="341" t="s">
        <v>841</v>
      </c>
      <c r="Q610" s="343" t="str">
        <f t="shared" si="18"/>
        <v>Air</v>
      </c>
      <c r="R610" s="343" t="str">
        <f t="shared" si="19"/>
        <v>Sohail</v>
      </c>
    </row>
    <row r="611" spans="1:18" x14ac:dyDescent="0.3">
      <c r="A611" s="338">
        <v>1593</v>
      </c>
      <c r="B611" s="339">
        <v>42899</v>
      </c>
      <c r="C611" s="340" t="s">
        <v>592</v>
      </c>
      <c r="D611" s="341" t="s">
        <v>1352</v>
      </c>
      <c r="E611" s="342" t="s">
        <v>522</v>
      </c>
      <c r="F611" s="341" t="s">
        <v>778</v>
      </c>
      <c r="G611" s="343" t="s">
        <v>764</v>
      </c>
      <c r="H611" s="341" t="s">
        <v>818</v>
      </c>
      <c r="I611" s="344" t="s">
        <v>1354</v>
      </c>
      <c r="J611" s="345">
        <v>1</v>
      </c>
      <c r="K611" s="346">
        <v>660</v>
      </c>
      <c r="L611" s="345">
        <v>660</v>
      </c>
      <c r="M611" s="347">
        <v>0</v>
      </c>
      <c r="N611" s="33">
        <v>660</v>
      </c>
      <c r="O611" s="343" t="s">
        <v>775</v>
      </c>
      <c r="P611" s="341" t="s">
        <v>760</v>
      </c>
      <c r="Q611" s="343" t="str">
        <f t="shared" si="18"/>
        <v>Rail</v>
      </c>
      <c r="R611" s="343" t="str">
        <f t="shared" si="19"/>
        <v>Amit</v>
      </c>
    </row>
    <row r="612" spans="1:18" x14ac:dyDescent="0.3">
      <c r="A612" s="338">
        <v>1594</v>
      </c>
      <c r="B612" s="339">
        <v>42899</v>
      </c>
      <c r="C612" s="340" t="s">
        <v>592</v>
      </c>
      <c r="D612" s="341" t="s">
        <v>1352</v>
      </c>
      <c r="E612" s="342" t="s">
        <v>522</v>
      </c>
      <c r="F612" s="341" t="s">
        <v>778</v>
      </c>
      <c r="G612" s="343" t="s">
        <v>764</v>
      </c>
      <c r="H612" s="341" t="s">
        <v>800</v>
      </c>
      <c r="I612" s="344" t="s">
        <v>1353</v>
      </c>
      <c r="J612" s="345">
        <v>36</v>
      </c>
      <c r="K612" s="346">
        <v>540</v>
      </c>
      <c r="L612" s="345">
        <v>19440</v>
      </c>
      <c r="M612" s="347">
        <v>0.08</v>
      </c>
      <c r="N612" s="33">
        <v>17884.8</v>
      </c>
      <c r="O612" s="343" t="s">
        <v>775</v>
      </c>
      <c r="P612" s="341" t="s">
        <v>767</v>
      </c>
      <c r="Q612" s="343" t="str">
        <f t="shared" si="18"/>
        <v>Rail</v>
      </c>
      <c r="R612" s="343" t="str">
        <f t="shared" si="19"/>
        <v>Amit</v>
      </c>
    </row>
    <row r="613" spans="1:18" x14ac:dyDescent="0.3">
      <c r="A613" s="338">
        <v>1595</v>
      </c>
      <c r="B613" s="339">
        <v>42899</v>
      </c>
      <c r="C613" s="340" t="s">
        <v>592</v>
      </c>
      <c r="D613" s="341" t="s">
        <v>1352</v>
      </c>
      <c r="E613" s="342" t="s">
        <v>522</v>
      </c>
      <c r="F613" s="341" t="s">
        <v>778</v>
      </c>
      <c r="G613" s="343" t="s">
        <v>785</v>
      </c>
      <c r="H613" s="341" t="s">
        <v>784</v>
      </c>
      <c r="I613" s="344" t="s">
        <v>821</v>
      </c>
      <c r="J613" s="345">
        <v>11</v>
      </c>
      <c r="K613" s="346">
        <v>1260</v>
      </c>
      <c r="L613" s="345">
        <v>13860</v>
      </c>
      <c r="M613" s="347">
        <v>0.04</v>
      </c>
      <c r="N613" s="33">
        <v>13305.6</v>
      </c>
      <c r="O613" s="343" t="s">
        <v>775</v>
      </c>
      <c r="P613" s="341" t="s">
        <v>798</v>
      </c>
      <c r="Q613" s="343" t="str">
        <f t="shared" si="18"/>
        <v>Rail</v>
      </c>
      <c r="R613" s="343" t="str">
        <f t="shared" si="19"/>
        <v>Amit</v>
      </c>
    </row>
    <row r="614" spans="1:18" x14ac:dyDescent="0.3">
      <c r="A614" s="338">
        <v>1596</v>
      </c>
      <c r="B614" s="339">
        <v>42899</v>
      </c>
      <c r="C614" s="340" t="s">
        <v>592</v>
      </c>
      <c r="D614" s="341" t="s">
        <v>1350</v>
      </c>
      <c r="E614" s="342" t="s">
        <v>522</v>
      </c>
      <c r="F614" s="341" t="s">
        <v>790</v>
      </c>
      <c r="G614" s="343" t="s">
        <v>764</v>
      </c>
      <c r="H614" s="341" t="s">
        <v>818</v>
      </c>
      <c r="I614" s="344" t="s">
        <v>1351</v>
      </c>
      <c r="J614" s="345">
        <v>24</v>
      </c>
      <c r="K614" s="346">
        <v>3300</v>
      </c>
      <c r="L614" s="345">
        <v>79200</v>
      </c>
      <c r="M614" s="347">
        <v>0.02</v>
      </c>
      <c r="N614" s="33">
        <v>77616</v>
      </c>
      <c r="O614" s="343" t="s">
        <v>761</v>
      </c>
      <c r="P614" s="341" t="s">
        <v>760</v>
      </c>
      <c r="Q614" s="343" t="str">
        <f t="shared" si="18"/>
        <v>Not Specified</v>
      </c>
      <c r="R614" s="343" t="str">
        <f t="shared" si="19"/>
        <v>Sohail</v>
      </c>
    </row>
    <row r="615" spans="1:18" x14ac:dyDescent="0.3">
      <c r="A615" s="338">
        <v>1597</v>
      </c>
      <c r="B615" s="339">
        <v>42899</v>
      </c>
      <c r="C615" s="340" t="s">
        <v>592</v>
      </c>
      <c r="D615" s="341" t="s">
        <v>1350</v>
      </c>
      <c r="E615" s="342" t="s">
        <v>522</v>
      </c>
      <c r="F615" s="341" t="s">
        <v>790</v>
      </c>
      <c r="G615" s="343" t="s">
        <v>764</v>
      </c>
      <c r="H615" s="341" t="s">
        <v>800</v>
      </c>
      <c r="I615" s="344" t="s">
        <v>1349</v>
      </c>
      <c r="J615" s="345">
        <v>22</v>
      </c>
      <c r="K615" s="346">
        <v>120</v>
      </c>
      <c r="L615" s="345">
        <v>2640</v>
      </c>
      <c r="M615" s="347">
        <v>0.09</v>
      </c>
      <c r="N615" s="33">
        <v>2402.4</v>
      </c>
      <c r="O615" s="343" t="s">
        <v>761</v>
      </c>
      <c r="P615" s="341" t="s">
        <v>760</v>
      </c>
      <c r="Q615" s="343" t="str">
        <f t="shared" si="18"/>
        <v>Not Specified</v>
      </c>
      <c r="R615" s="343" t="str">
        <f t="shared" si="19"/>
        <v>Sohail</v>
      </c>
    </row>
    <row r="616" spans="1:18" x14ac:dyDescent="0.3">
      <c r="A616" s="338">
        <v>1598</v>
      </c>
      <c r="B616" s="339">
        <v>42899</v>
      </c>
      <c r="C616" s="340" t="s">
        <v>592</v>
      </c>
      <c r="D616" s="341" t="s">
        <v>1347</v>
      </c>
      <c r="E616" s="342" t="s">
        <v>405</v>
      </c>
      <c r="F616" s="341" t="s">
        <v>812</v>
      </c>
      <c r="G616" s="343" t="s">
        <v>764</v>
      </c>
      <c r="H616" s="341" t="s">
        <v>793</v>
      </c>
      <c r="I616" s="344" t="s">
        <v>1348</v>
      </c>
      <c r="J616" s="345">
        <v>4</v>
      </c>
      <c r="K616" s="346">
        <v>360</v>
      </c>
      <c r="L616" s="345">
        <v>1440</v>
      </c>
      <c r="M616" s="347">
        <v>0.06</v>
      </c>
      <c r="N616" s="33">
        <v>1353.6</v>
      </c>
      <c r="O616" s="343" t="s">
        <v>834</v>
      </c>
      <c r="P616" s="341" t="s">
        <v>760</v>
      </c>
      <c r="Q616" s="343" t="str">
        <f t="shared" si="18"/>
        <v>Air</v>
      </c>
      <c r="R616" s="343" t="str">
        <f t="shared" si="19"/>
        <v>Amit</v>
      </c>
    </row>
    <row r="617" spans="1:18" x14ac:dyDescent="0.3">
      <c r="A617" s="338">
        <v>1599</v>
      </c>
      <c r="B617" s="339">
        <v>42899</v>
      </c>
      <c r="C617" s="340" t="s">
        <v>592</v>
      </c>
      <c r="D617" s="341" t="s">
        <v>1347</v>
      </c>
      <c r="E617" s="342" t="s">
        <v>405</v>
      </c>
      <c r="F617" s="341" t="s">
        <v>812</v>
      </c>
      <c r="G617" s="343" t="s">
        <v>764</v>
      </c>
      <c r="H617" s="341" t="s">
        <v>793</v>
      </c>
      <c r="I617" s="344" t="s">
        <v>1346</v>
      </c>
      <c r="J617" s="345">
        <v>34</v>
      </c>
      <c r="K617" s="346">
        <v>360</v>
      </c>
      <c r="L617" s="345">
        <v>12240</v>
      </c>
      <c r="M617" s="347">
        <v>0.1</v>
      </c>
      <c r="N617" s="33">
        <v>11016</v>
      </c>
      <c r="O617" s="343" t="s">
        <v>834</v>
      </c>
      <c r="P617" s="341" t="s">
        <v>760</v>
      </c>
      <c r="Q617" s="343" t="str">
        <f t="shared" si="18"/>
        <v>Air</v>
      </c>
      <c r="R617" s="343" t="str">
        <f t="shared" si="19"/>
        <v>Amit</v>
      </c>
    </row>
    <row r="618" spans="1:18" x14ac:dyDescent="0.3">
      <c r="A618" s="338">
        <v>1600</v>
      </c>
      <c r="B618" s="339">
        <v>42900</v>
      </c>
      <c r="C618" s="340" t="s">
        <v>592</v>
      </c>
      <c r="D618" s="341" t="s">
        <v>1345</v>
      </c>
      <c r="E618" s="342" t="s">
        <v>405</v>
      </c>
      <c r="F618" s="341" t="s">
        <v>778</v>
      </c>
      <c r="G618" s="343" t="s">
        <v>764</v>
      </c>
      <c r="H618" s="341" t="s">
        <v>818</v>
      </c>
      <c r="I618" s="344" t="s">
        <v>1344</v>
      </c>
      <c r="J618" s="345">
        <v>4</v>
      </c>
      <c r="K618" s="346">
        <v>240</v>
      </c>
      <c r="L618" s="345">
        <v>960</v>
      </c>
      <c r="M618" s="347">
        <v>0.08</v>
      </c>
      <c r="N618" s="33">
        <v>883.2</v>
      </c>
      <c r="O618" s="343" t="s">
        <v>834</v>
      </c>
      <c r="P618" s="341" t="s">
        <v>760</v>
      </c>
      <c r="Q618" s="343" t="str">
        <f t="shared" si="18"/>
        <v>Air</v>
      </c>
      <c r="R618" s="343" t="str">
        <f t="shared" si="19"/>
        <v>Amit</v>
      </c>
    </row>
    <row r="619" spans="1:18" x14ac:dyDescent="0.3">
      <c r="A619" s="338">
        <v>1601</v>
      </c>
      <c r="B619" s="339">
        <v>42900</v>
      </c>
      <c r="C619" s="340" t="s">
        <v>592</v>
      </c>
      <c r="D619" s="341" t="s">
        <v>1342</v>
      </c>
      <c r="E619" s="342" t="s">
        <v>395</v>
      </c>
      <c r="F619" s="341" t="s">
        <v>812</v>
      </c>
      <c r="G619" s="343" t="s">
        <v>785</v>
      </c>
      <c r="H619" s="341" t="s">
        <v>824</v>
      </c>
      <c r="I619" s="344" t="s">
        <v>985</v>
      </c>
      <c r="J619" s="345">
        <v>19</v>
      </c>
      <c r="K619" s="346">
        <v>540</v>
      </c>
      <c r="L619" s="345">
        <v>10260</v>
      </c>
      <c r="M619" s="347">
        <v>0.09</v>
      </c>
      <c r="N619" s="33">
        <v>9336.6</v>
      </c>
      <c r="O619" s="343" t="s">
        <v>834</v>
      </c>
      <c r="P619" s="341" t="s">
        <v>760</v>
      </c>
      <c r="Q619" s="343" t="str">
        <f t="shared" si="18"/>
        <v>Air</v>
      </c>
      <c r="R619" s="343" t="str">
        <f t="shared" si="19"/>
        <v>Amit</v>
      </c>
    </row>
    <row r="620" spans="1:18" x14ac:dyDescent="0.3">
      <c r="A620" s="338">
        <v>1602</v>
      </c>
      <c r="B620" s="339">
        <v>42900</v>
      </c>
      <c r="C620" s="340" t="s">
        <v>592</v>
      </c>
      <c r="D620" s="341" t="s">
        <v>1342</v>
      </c>
      <c r="E620" s="342" t="s">
        <v>395</v>
      </c>
      <c r="F620" s="341" t="s">
        <v>812</v>
      </c>
      <c r="G620" s="343" t="s">
        <v>764</v>
      </c>
      <c r="H620" s="341" t="s">
        <v>793</v>
      </c>
      <c r="I620" s="344" t="s">
        <v>1343</v>
      </c>
      <c r="J620" s="345">
        <v>6</v>
      </c>
      <c r="K620" s="346">
        <v>480</v>
      </c>
      <c r="L620" s="345">
        <v>2880</v>
      </c>
      <c r="M620" s="347">
        <v>0</v>
      </c>
      <c r="N620" s="33">
        <v>2880</v>
      </c>
      <c r="O620" s="343" t="s">
        <v>834</v>
      </c>
      <c r="P620" s="341" t="s">
        <v>774</v>
      </c>
      <c r="Q620" s="343" t="str">
        <f t="shared" si="18"/>
        <v>Air</v>
      </c>
      <c r="R620" s="343" t="str">
        <f t="shared" si="19"/>
        <v>Amit</v>
      </c>
    </row>
    <row r="621" spans="1:18" x14ac:dyDescent="0.3">
      <c r="A621" s="338">
        <v>1603</v>
      </c>
      <c r="B621" s="339">
        <v>42900</v>
      </c>
      <c r="C621" s="340" t="s">
        <v>592</v>
      </c>
      <c r="D621" s="341" t="s">
        <v>1342</v>
      </c>
      <c r="E621" s="342" t="s">
        <v>395</v>
      </c>
      <c r="F621" s="341" t="s">
        <v>812</v>
      </c>
      <c r="G621" s="343" t="s">
        <v>764</v>
      </c>
      <c r="H621" s="341" t="s">
        <v>763</v>
      </c>
      <c r="I621" s="344" t="s">
        <v>1341</v>
      </c>
      <c r="J621" s="345">
        <v>5</v>
      </c>
      <c r="K621" s="346">
        <v>300</v>
      </c>
      <c r="L621" s="345">
        <v>1500</v>
      </c>
      <c r="M621" s="347">
        <v>0.01</v>
      </c>
      <c r="N621" s="33">
        <v>1485</v>
      </c>
      <c r="O621" s="343" t="s">
        <v>834</v>
      </c>
      <c r="P621" s="341" t="s">
        <v>774</v>
      </c>
      <c r="Q621" s="343" t="str">
        <f t="shared" si="18"/>
        <v>Air</v>
      </c>
      <c r="R621" s="343" t="str">
        <f t="shared" si="19"/>
        <v>Amit</v>
      </c>
    </row>
    <row r="622" spans="1:18" x14ac:dyDescent="0.3">
      <c r="A622" s="338">
        <v>1604</v>
      </c>
      <c r="B622" s="339">
        <v>42900</v>
      </c>
      <c r="C622" s="340" t="s">
        <v>592</v>
      </c>
      <c r="D622" s="341" t="s">
        <v>1339</v>
      </c>
      <c r="E622" s="342" t="s">
        <v>398</v>
      </c>
      <c r="F622" s="341" t="s">
        <v>765</v>
      </c>
      <c r="G622" s="343" t="s">
        <v>764</v>
      </c>
      <c r="H622" s="341" t="s">
        <v>921</v>
      </c>
      <c r="I622" s="344" t="s">
        <v>1340</v>
      </c>
      <c r="J622" s="345">
        <v>25</v>
      </c>
      <c r="K622" s="346">
        <v>180</v>
      </c>
      <c r="L622" s="345">
        <v>4500</v>
      </c>
      <c r="M622" s="347">
        <v>0.1</v>
      </c>
      <c r="N622" s="33">
        <v>4050</v>
      </c>
      <c r="O622" s="343" t="s">
        <v>775</v>
      </c>
      <c r="P622" s="341" t="s">
        <v>760</v>
      </c>
      <c r="Q622" s="343" t="str">
        <f t="shared" si="18"/>
        <v>Rail</v>
      </c>
      <c r="R622" s="343" t="str">
        <f t="shared" si="19"/>
        <v>Sohail</v>
      </c>
    </row>
    <row r="623" spans="1:18" x14ac:dyDescent="0.3">
      <c r="A623" s="338">
        <v>1605</v>
      </c>
      <c r="B623" s="339">
        <v>42900</v>
      </c>
      <c r="C623" s="340" t="s">
        <v>592</v>
      </c>
      <c r="D623" s="341" t="s">
        <v>1339</v>
      </c>
      <c r="E623" s="342" t="s">
        <v>398</v>
      </c>
      <c r="F623" s="341" t="s">
        <v>765</v>
      </c>
      <c r="G623" s="343" t="s">
        <v>770</v>
      </c>
      <c r="H623" s="341" t="s">
        <v>777</v>
      </c>
      <c r="I623" s="344" t="s">
        <v>997</v>
      </c>
      <c r="J623" s="345">
        <v>19</v>
      </c>
      <c r="K623" s="346">
        <v>33060</v>
      </c>
      <c r="L623" s="345">
        <v>628140</v>
      </c>
      <c r="M623" s="347">
        <v>0.08</v>
      </c>
      <c r="N623" s="33">
        <v>577888.80000000005</v>
      </c>
      <c r="O623" s="343" t="s">
        <v>775</v>
      </c>
      <c r="P623" s="341" t="s">
        <v>760</v>
      </c>
      <c r="Q623" s="343" t="str">
        <f t="shared" si="18"/>
        <v>Rail</v>
      </c>
      <c r="R623" s="343" t="str">
        <f t="shared" si="19"/>
        <v>Sohail</v>
      </c>
    </row>
    <row r="624" spans="1:18" x14ac:dyDescent="0.3">
      <c r="A624" s="338">
        <v>1606</v>
      </c>
      <c r="B624" s="339">
        <v>42900</v>
      </c>
      <c r="C624" s="340" t="s">
        <v>592</v>
      </c>
      <c r="D624" s="341" t="s">
        <v>1338</v>
      </c>
      <c r="E624" s="342" t="s">
        <v>522</v>
      </c>
      <c r="F624" s="341" t="s">
        <v>790</v>
      </c>
      <c r="G624" s="343" t="s">
        <v>785</v>
      </c>
      <c r="H624" s="341" t="s">
        <v>824</v>
      </c>
      <c r="I624" s="344" t="s">
        <v>1337</v>
      </c>
      <c r="J624" s="345">
        <v>38</v>
      </c>
      <c r="K624" s="346">
        <v>2400</v>
      </c>
      <c r="L624" s="345">
        <v>91200</v>
      </c>
      <c r="M624" s="347">
        <v>0.02</v>
      </c>
      <c r="N624" s="33">
        <v>89376</v>
      </c>
      <c r="O624" s="343" t="s">
        <v>834</v>
      </c>
      <c r="P624" s="341" t="s">
        <v>787</v>
      </c>
      <c r="Q624" s="343" t="str">
        <f t="shared" si="18"/>
        <v>Air</v>
      </c>
      <c r="R624" s="343" t="str">
        <f t="shared" si="19"/>
        <v>Sohail</v>
      </c>
    </row>
    <row r="625" spans="1:18" x14ac:dyDescent="0.3">
      <c r="A625" s="338">
        <v>1607</v>
      </c>
      <c r="B625" s="339">
        <v>42900</v>
      </c>
      <c r="C625" s="340" t="s">
        <v>592</v>
      </c>
      <c r="D625" s="341" t="s">
        <v>1336</v>
      </c>
      <c r="E625" s="342" t="s">
        <v>395</v>
      </c>
      <c r="F625" s="341" t="s">
        <v>778</v>
      </c>
      <c r="G625" s="343" t="s">
        <v>764</v>
      </c>
      <c r="H625" s="341" t="s">
        <v>818</v>
      </c>
      <c r="I625" s="344" t="s">
        <v>1335</v>
      </c>
      <c r="J625" s="345">
        <v>4</v>
      </c>
      <c r="K625" s="346">
        <v>13560</v>
      </c>
      <c r="L625" s="345">
        <v>54240</v>
      </c>
      <c r="M625" s="347">
        <v>7.0000000000000007E-2</v>
      </c>
      <c r="N625" s="33">
        <v>50443.199999999997</v>
      </c>
      <c r="O625" s="343" t="s">
        <v>788</v>
      </c>
      <c r="P625" s="341" t="s">
        <v>798</v>
      </c>
      <c r="Q625" s="343" t="str">
        <f t="shared" si="18"/>
        <v>Air</v>
      </c>
      <c r="R625" s="343" t="str">
        <f t="shared" si="19"/>
        <v>Amit</v>
      </c>
    </row>
    <row r="626" spans="1:18" x14ac:dyDescent="0.3">
      <c r="A626" s="338">
        <v>1608</v>
      </c>
      <c r="B626" s="339">
        <v>42900</v>
      </c>
      <c r="C626" s="340" t="s">
        <v>592</v>
      </c>
      <c r="D626" s="341" t="s">
        <v>1145</v>
      </c>
      <c r="E626" s="342" t="s">
        <v>395</v>
      </c>
      <c r="F626" s="341" t="s">
        <v>778</v>
      </c>
      <c r="G626" s="343" t="s">
        <v>785</v>
      </c>
      <c r="H626" s="341" t="s">
        <v>784</v>
      </c>
      <c r="I626" s="344" t="s">
        <v>1334</v>
      </c>
      <c r="J626" s="345">
        <v>4</v>
      </c>
      <c r="K626" s="346">
        <v>1260</v>
      </c>
      <c r="L626" s="345">
        <v>5040</v>
      </c>
      <c r="M626" s="347">
        <v>0.04</v>
      </c>
      <c r="N626" s="33">
        <v>4838.3999999999996</v>
      </c>
      <c r="O626" s="343" t="s">
        <v>788</v>
      </c>
      <c r="P626" s="341" t="s">
        <v>787</v>
      </c>
      <c r="Q626" s="343" t="str">
        <f t="shared" si="18"/>
        <v>Air</v>
      </c>
      <c r="R626" s="343" t="str">
        <f t="shared" si="19"/>
        <v>Amit</v>
      </c>
    </row>
    <row r="627" spans="1:18" x14ac:dyDescent="0.3">
      <c r="A627" s="338">
        <v>1609</v>
      </c>
      <c r="B627" s="339">
        <v>42901</v>
      </c>
      <c r="C627" s="340" t="s">
        <v>592</v>
      </c>
      <c r="D627" s="341" t="s">
        <v>1332</v>
      </c>
      <c r="E627" s="342" t="s">
        <v>398</v>
      </c>
      <c r="F627" s="341" t="s">
        <v>778</v>
      </c>
      <c r="G627" s="343" t="s">
        <v>785</v>
      </c>
      <c r="H627" s="341" t="s">
        <v>784</v>
      </c>
      <c r="I627" s="344" t="s">
        <v>1333</v>
      </c>
      <c r="J627" s="345">
        <v>15</v>
      </c>
      <c r="K627" s="346">
        <v>3960</v>
      </c>
      <c r="L627" s="345">
        <v>59400</v>
      </c>
      <c r="M627" s="347">
        <v>0.06</v>
      </c>
      <c r="N627" s="33">
        <v>55836</v>
      </c>
      <c r="O627" s="343" t="s">
        <v>782</v>
      </c>
      <c r="P627" s="341" t="s">
        <v>760</v>
      </c>
      <c r="Q627" s="343" t="str">
        <f t="shared" si="18"/>
        <v>Road</v>
      </c>
      <c r="R627" s="343" t="str">
        <f t="shared" si="19"/>
        <v>Amit</v>
      </c>
    </row>
    <row r="628" spans="1:18" x14ac:dyDescent="0.3">
      <c r="A628" s="338">
        <v>1610</v>
      </c>
      <c r="B628" s="339">
        <v>42901</v>
      </c>
      <c r="C628" s="340" t="s">
        <v>592</v>
      </c>
      <c r="D628" s="341" t="s">
        <v>1332</v>
      </c>
      <c r="E628" s="342" t="s">
        <v>398</v>
      </c>
      <c r="F628" s="341" t="s">
        <v>778</v>
      </c>
      <c r="G628" s="343" t="s">
        <v>785</v>
      </c>
      <c r="H628" s="341" t="s">
        <v>784</v>
      </c>
      <c r="I628" s="344" t="s">
        <v>1314</v>
      </c>
      <c r="J628" s="345">
        <v>18</v>
      </c>
      <c r="K628" s="346">
        <v>9360</v>
      </c>
      <c r="L628" s="345">
        <v>168480</v>
      </c>
      <c r="M628" s="347">
        <v>0.01</v>
      </c>
      <c r="N628" s="33">
        <v>166795.20000000001</v>
      </c>
      <c r="O628" s="343" t="s">
        <v>782</v>
      </c>
      <c r="P628" s="341" t="s">
        <v>774</v>
      </c>
      <c r="Q628" s="343" t="str">
        <f t="shared" si="18"/>
        <v>Road</v>
      </c>
      <c r="R628" s="343" t="str">
        <f t="shared" si="19"/>
        <v>Amit</v>
      </c>
    </row>
    <row r="629" spans="1:18" x14ac:dyDescent="0.3">
      <c r="A629" s="338">
        <v>1611</v>
      </c>
      <c r="B629" s="339">
        <v>42901</v>
      </c>
      <c r="C629" s="340" t="s">
        <v>592</v>
      </c>
      <c r="D629" s="341" t="s">
        <v>1331</v>
      </c>
      <c r="E629" s="342" t="s">
        <v>405</v>
      </c>
      <c r="F629" s="341" t="s">
        <v>812</v>
      </c>
      <c r="G629" s="343" t="s">
        <v>785</v>
      </c>
      <c r="H629" s="341" t="s">
        <v>824</v>
      </c>
      <c r="I629" s="344" t="s">
        <v>1067</v>
      </c>
      <c r="J629" s="345">
        <v>10</v>
      </c>
      <c r="K629" s="346">
        <v>360</v>
      </c>
      <c r="L629" s="345">
        <v>3600</v>
      </c>
      <c r="M629" s="347">
        <v>0.08</v>
      </c>
      <c r="N629" s="33">
        <v>3312</v>
      </c>
      <c r="O629" s="343" t="s">
        <v>834</v>
      </c>
      <c r="P629" s="341" t="s">
        <v>767</v>
      </c>
      <c r="Q629" s="343" t="str">
        <f t="shared" si="18"/>
        <v>Air</v>
      </c>
      <c r="R629" s="343" t="str">
        <f t="shared" si="19"/>
        <v>Amit</v>
      </c>
    </row>
    <row r="630" spans="1:18" x14ac:dyDescent="0.3">
      <c r="A630" s="338">
        <v>1612</v>
      </c>
      <c r="B630" s="339">
        <v>42901</v>
      </c>
      <c r="C630" s="340" t="s">
        <v>592</v>
      </c>
      <c r="D630" s="341" t="s">
        <v>1329</v>
      </c>
      <c r="E630" s="342" t="s">
        <v>405</v>
      </c>
      <c r="F630" s="341" t="s">
        <v>778</v>
      </c>
      <c r="G630" s="343" t="s">
        <v>764</v>
      </c>
      <c r="H630" s="341" t="s">
        <v>800</v>
      </c>
      <c r="I630" s="344" t="s">
        <v>1330</v>
      </c>
      <c r="J630" s="345">
        <v>19</v>
      </c>
      <c r="K630" s="346">
        <v>360</v>
      </c>
      <c r="L630" s="345">
        <v>6840</v>
      </c>
      <c r="M630" s="347">
        <v>0.08</v>
      </c>
      <c r="N630" s="33">
        <v>6292.8</v>
      </c>
      <c r="O630" s="343" t="s">
        <v>761</v>
      </c>
      <c r="P630" s="341" t="s">
        <v>760</v>
      </c>
      <c r="Q630" s="343" t="str">
        <f t="shared" si="18"/>
        <v>Not Specified</v>
      </c>
      <c r="R630" s="343" t="str">
        <f t="shared" si="19"/>
        <v>Amit</v>
      </c>
    </row>
    <row r="631" spans="1:18" x14ac:dyDescent="0.3">
      <c r="A631" s="338">
        <v>1613</v>
      </c>
      <c r="B631" s="339">
        <v>42901</v>
      </c>
      <c r="C631" s="340" t="s">
        <v>592</v>
      </c>
      <c r="D631" s="341" t="s">
        <v>1329</v>
      </c>
      <c r="E631" s="342" t="s">
        <v>405</v>
      </c>
      <c r="F631" s="341" t="s">
        <v>778</v>
      </c>
      <c r="G631" s="343" t="s">
        <v>785</v>
      </c>
      <c r="H631" s="341" t="s">
        <v>784</v>
      </c>
      <c r="I631" s="344" t="s">
        <v>1097</v>
      </c>
      <c r="J631" s="345">
        <v>20</v>
      </c>
      <c r="K631" s="346">
        <v>3960</v>
      </c>
      <c r="L631" s="345">
        <v>79200</v>
      </c>
      <c r="M631" s="347">
        <v>0</v>
      </c>
      <c r="N631" s="33">
        <v>79200</v>
      </c>
      <c r="O631" s="343" t="s">
        <v>761</v>
      </c>
      <c r="P631" s="341" t="s">
        <v>798</v>
      </c>
      <c r="Q631" s="343" t="str">
        <f t="shared" si="18"/>
        <v>Not Specified</v>
      </c>
      <c r="R631" s="343" t="str">
        <f t="shared" si="19"/>
        <v>Amit</v>
      </c>
    </row>
    <row r="632" spans="1:18" x14ac:dyDescent="0.3">
      <c r="A632" s="338">
        <v>1614</v>
      </c>
      <c r="B632" s="339">
        <v>42901</v>
      </c>
      <c r="C632" s="340" t="s">
        <v>592</v>
      </c>
      <c r="D632" s="341" t="s">
        <v>1328</v>
      </c>
      <c r="E632" s="342" t="s">
        <v>398</v>
      </c>
      <c r="F632" s="341" t="s">
        <v>778</v>
      </c>
      <c r="G632" s="343" t="s">
        <v>764</v>
      </c>
      <c r="H632" s="341" t="s">
        <v>793</v>
      </c>
      <c r="I632" s="344" t="s">
        <v>1327</v>
      </c>
      <c r="J632" s="345">
        <v>5</v>
      </c>
      <c r="K632" s="346">
        <v>300</v>
      </c>
      <c r="L632" s="345">
        <v>1500</v>
      </c>
      <c r="M632" s="347">
        <v>0.09</v>
      </c>
      <c r="N632" s="33">
        <v>1365</v>
      </c>
      <c r="O632" s="343" t="s">
        <v>761</v>
      </c>
      <c r="P632" s="341" t="s">
        <v>760</v>
      </c>
      <c r="Q632" s="343" t="str">
        <f t="shared" si="18"/>
        <v>Not Specified</v>
      </c>
      <c r="R632" s="343" t="str">
        <f t="shared" si="19"/>
        <v>Amit</v>
      </c>
    </row>
    <row r="633" spans="1:18" x14ac:dyDescent="0.3">
      <c r="A633" s="338">
        <v>1615</v>
      </c>
      <c r="B633" s="339">
        <v>42901</v>
      </c>
      <c r="C633" s="340" t="s">
        <v>592</v>
      </c>
      <c r="D633" s="341" t="s">
        <v>1326</v>
      </c>
      <c r="E633" s="342" t="s">
        <v>398</v>
      </c>
      <c r="F633" s="341" t="s">
        <v>778</v>
      </c>
      <c r="G633" s="343" t="s">
        <v>785</v>
      </c>
      <c r="H633" s="341" t="s">
        <v>824</v>
      </c>
      <c r="I633" s="344" t="s">
        <v>1077</v>
      </c>
      <c r="J633" s="345">
        <v>32</v>
      </c>
      <c r="K633" s="346">
        <v>4980</v>
      </c>
      <c r="L633" s="345">
        <v>159360</v>
      </c>
      <c r="M633" s="347">
        <v>0.02</v>
      </c>
      <c r="N633" s="33">
        <v>156172.79999999999</v>
      </c>
      <c r="O633" s="343" t="s">
        <v>788</v>
      </c>
      <c r="P633" s="341" t="s">
        <v>774</v>
      </c>
      <c r="Q633" s="343" t="str">
        <f t="shared" si="18"/>
        <v>Air</v>
      </c>
      <c r="R633" s="343" t="str">
        <f t="shared" si="19"/>
        <v>Amit</v>
      </c>
    </row>
    <row r="634" spans="1:18" x14ac:dyDescent="0.3">
      <c r="A634" s="338">
        <v>1616</v>
      </c>
      <c r="B634" s="339">
        <v>42901</v>
      </c>
      <c r="C634" s="340" t="s">
        <v>592</v>
      </c>
      <c r="D634" s="341" t="s">
        <v>1326</v>
      </c>
      <c r="E634" s="342" t="s">
        <v>398</v>
      </c>
      <c r="F634" s="341" t="s">
        <v>778</v>
      </c>
      <c r="G634" s="343" t="s">
        <v>764</v>
      </c>
      <c r="H634" s="341" t="s">
        <v>763</v>
      </c>
      <c r="I634" s="344" t="s">
        <v>1325</v>
      </c>
      <c r="J634" s="345">
        <v>9</v>
      </c>
      <c r="K634" s="346">
        <v>720</v>
      </c>
      <c r="L634" s="345">
        <v>6480</v>
      </c>
      <c r="M634" s="347">
        <v>0.02</v>
      </c>
      <c r="N634" s="33">
        <v>6350.4</v>
      </c>
      <c r="O634" s="343" t="s">
        <v>788</v>
      </c>
      <c r="P634" s="341" t="s">
        <v>798</v>
      </c>
      <c r="Q634" s="343" t="str">
        <f t="shared" si="18"/>
        <v>Air</v>
      </c>
      <c r="R634" s="343" t="str">
        <f t="shared" si="19"/>
        <v>Amit</v>
      </c>
    </row>
    <row r="635" spans="1:18" x14ac:dyDescent="0.3">
      <c r="A635" s="338">
        <v>1617</v>
      </c>
      <c r="B635" s="339">
        <v>42901</v>
      </c>
      <c r="C635" s="340" t="s">
        <v>592</v>
      </c>
      <c r="D635" s="341" t="s">
        <v>977</v>
      </c>
      <c r="E635" s="342" t="s">
        <v>522</v>
      </c>
      <c r="F635" s="341" t="s">
        <v>790</v>
      </c>
      <c r="G635" s="343" t="s">
        <v>764</v>
      </c>
      <c r="H635" s="341" t="s">
        <v>793</v>
      </c>
      <c r="I635" s="344" t="s">
        <v>1324</v>
      </c>
      <c r="J635" s="345">
        <v>29</v>
      </c>
      <c r="K635" s="346">
        <v>300</v>
      </c>
      <c r="L635" s="345">
        <v>8700</v>
      </c>
      <c r="M635" s="347">
        <v>0.02</v>
      </c>
      <c r="N635" s="33">
        <v>8526</v>
      </c>
      <c r="O635" s="343" t="s">
        <v>775</v>
      </c>
      <c r="P635" s="341" t="s">
        <v>841</v>
      </c>
      <c r="Q635" s="343" t="str">
        <f t="shared" si="18"/>
        <v>Rail</v>
      </c>
      <c r="R635" s="343" t="str">
        <f t="shared" si="19"/>
        <v>Sohail</v>
      </c>
    </row>
    <row r="636" spans="1:18" x14ac:dyDescent="0.3">
      <c r="A636" s="338">
        <v>1618</v>
      </c>
      <c r="B636" s="339">
        <v>42902</v>
      </c>
      <c r="C636" s="340" t="s">
        <v>592</v>
      </c>
      <c r="D636" s="341" t="s">
        <v>1110</v>
      </c>
      <c r="E636" s="342" t="s">
        <v>405</v>
      </c>
      <c r="F636" s="341" t="s">
        <v>765</v>
      </c>
      <c r="G636" s="343" t="s">
        <v>764</v>
      </c>
      <c r="H636" s="341" t="s">
        <v>921</v>
      </c>
      <c r="I636" s="344" t="s">
        <v>1323</v>
      </c>
      <c r="J636" s="345">
        <v>23</v>
      </c>
      <c r="K636" s="346">
        <v>240</v>
      </c>
      <c r="L636" s="345">
        <v>5520</v>
      </c>
      <c r="M636" s="347">
        <v>0.05</v>
      </c>
      <c r="N636" s="33">
        <v>5244</v>
      </c>
      <c r="O636" s="343" t="s">
        <v>834</v>
      </c>
      <c r="P636" s="341" t="s">
        <v>767</v>
      </c>
      <c r="Q636" s="343" t="str">
        <f t="shared" si="18"/>
        <v>Air</v>
      </c>
      <c r="R636" s="343" t="str">
        <f t="shared" si="19"/>
        <v>Sohail</v>
      </c>
    </row>
    <row r="637" spans="1:18" x14ac:dyDescent="0.3">
      <c r="A637" s="338">
        <v>1619</v>
      </c>
      <c r="B637" s="339">
        <v>42902</v>
      </c>
      <c r="C637" s="340" t="s">
        <v>592</v>
      </c>
      <c r="D637" s="341" t="s">
        <v>1322</v>
      </c>
      <c r="E637" s="342" t="s">
        <v>522</v>
      </c>
      <c r="F637" s="341" t="s">
        <v>812</v>
      </c>
      <c r="G637" s="343" t="s">
        <v>764</v>
      </c>
      <c r="H637" s="341" t="s">
        <v>793</v>
      </c>
      <c r="I637" s="344" t="s">
        <v>1321</v>
      </c>
      <c r="J637" s="345">
        <v>13</v>
      </c>
      <c r="K637" s="346">
        <v>1860</v>
      </c>
      <c r="L637" s="345">
        <v>24180</v>
      </c>
      <c r="M637" s="347">
        <v>0.03</v>
      </c>
      <c r="N637" s="33">
        <v>23454.6</v>
      </c>
      <c r="O637" s="343" t="s">
        <v>834</v>
      </c>
      <c r="P637" s="341" t="s">
        <v>760</v>
      </c>
      <c r="Q637" s="343" t="str">
        <f t="shared" si="18"/>
        <v>Air</v>
      </c>
      <c r="R637" s="343" t="str">
        <f t="shared" si="19"/>
        <v>Amit</v>
      </c>
    </row>
    <row r="638" spans="1:18" x14ac:dyDescent="0.3">
      <c r="A638" s="338">
        <v>1620</v>
      </c>
      <c r="B638" s="339">
        <v>42902</v>
      </c>
      <c r="C638" s="340" t="s">
        <v>592</v>
      </c>
      <c r="D638" s="341" t="s">
        <v>1320</v>
      </c>
      <c r="E638" s="342" t="s">
        <v>395</v>
      </c>
      <c r="F638" s="341" t="s">
        <v>778</v>
      </c>
      <c r="G638" s="343" t="s">
        <v>770</v>
      </c>
      <c r="H638" s="341" t="s">
        <v>781</v>
      </c>
      <c r="I638" s="344" t="s">
        <v>1041</v>
      </c>
      <c r="J638" s="345">
        <v>10</v>
      </c>
      <c r="K638" s="346">
        <v>480</v>
      </c>
      <c r="L638" s="345">
        <v>4800</v>
      </c>
      <c r="M638" s="347">
        <v>0.06</v>
      </c>
      <c r="N638" s="33">
        <v>4512</v>
      </c>
      <c r="O638" s="343" t="s">
        <v>834</v>
      </c>
      <c r="P638" s="341" t="s">
        <v>767</v>
      </c>
      <c r="Q638" s="343" t="str">
        <f t="shared" si="18"/>
        <v>Air</v>
      </c>
      <c r="R638" s="343" t="str">
        <f t="shared" si="19"/>
        <v>Amit</v>
      </c>
    </row>
    <row r="639" spans="1:18" x14ac:dyDescent="0.3">
      <c r="A639" s="338">
        <v>1621</v>
      </c>
      <c r="B639" s="339">
        <v>42903</v>
      </c>
      <c r="C639" s="340" t="s">
        <v>592</v>
      </c>
      <c r="D639" s="341" t="s">
        <v>1319</v>
      </c>
      <c r="E639" s="342" t="s">
        <v>398</v>
      </c>
      <c r="F639" s="341" t="s">
        <v>778</v>
      </c>
      <c r="G639" s="343" t="s">
        <v>764</v>
      </c>
      <c r="H639" s="341" t="s">
        <v>800</v>
      </c>
      <c r="I639" s="344" t="s">
        <v>1318</v>
      </c>
      <c r="J639" s="345">
        <v>37</v>
      </c>
      <c r="K639" s="346">
        <v>1200</v>
      </c>
      <c r="L639" s="345">
        <v>44400</v>
      </c>
      <c r="M639" s="347">
        <v>0.09</v>
      </c>
      <c r="N639" s="33">
        <v>40404</v>
      </c>
      <c r="O639" s="343" t="s">
        <v>775</v>
      </c>
      <c r="P639" s="341" t="s">
        <v>827</v>
      </c>
      <c r="Q639" s="343" t="str">
        <f t="shared" si="18"/>
        <v>Rail</v>
      </c>
      <c r="R639" s="343" t="str">
        <f t="shared" si="19"/>
        <v>Amit</v>
      </c>
    </row>
    <row r="640" spans="1:18" x14ac:dyDescent="0.3">
      <c r="A640" s="338">
        <v>1622</v>
      </c>
      <c r="B640" s="339">
        <v>42903</v>
      </c>
      <c r="C640" s="340" t="s">
        <v>592</v>
      </c>
      <c r="D640" s="341" t="s">
        <v>1317</v>
      </c>
      <c r="E640" s="342" t="s">
        <v>398</v>
      </c>
      <c r="F640" s="341" t="s">
        <v>778</v>
      </c>
      <c r="G640" s="343" t="s">
        <v>785</v>
      </c>
      <c r="H640" s="341" t="s">
        <v>784</v>
      </c>
      <c r="I640" s="344" t="s">
        <v>1316</v>
      </c>
      <c r="J640" s="345">
        <v>40</v>
      </c>
      <c r="K640" s="346">
        <v>3960</v>
      </c>
      <c r="L640" s="345">
        <v>158400</v>
      </c>
      <c r="M640" s="347">
        <v>0.1</v>
      </c>
      <c r="N640" s="33">
        <v>142560</v>
      </c>
      <c r="O640" s="343" t="s">
        <v>775</v>
      </c>
      <c r="P640" s="341" t="s">
        <v>798</v>
      </c>
      <c r="Q640" s="343" t="str">
        <f t="shared" si="18"/>
        <v>Rail</v>
      </c>
      <c r="R640" s="343" t="str">
        <f t="shared" si="19"/>
        <v>Amit</v>
      </c>
    </row>
    <row r="641" spans="1:18" x14ac:dyDescent="0.3">
      <c r="A641" s="338">
        <v>1623</v>
      </c>
      <c r="B641" s="339">
        <v>42903</v>
      </c>
      <c r="C641" s="340" t="s">
        <v>592</v>
      </c>
      <c r="D641" s="341" t="s">
        <v>1315</v>
      </c>
      <c r="E641" s="342" t="s">
        <v>405</v>
      </c>
      <c r="F641" s="341" t="s">
        <v>812</v>
      </c>
      <c r="G641" s="343" t="s">
        <v>764</v>
      </c>
      <c r="H641" s="341" t="s">
        <v>800</v>
      </c>
      <c r="I641" s="344" t="s">
        <v>1167</v>
      </c>
      <c r="J641" s="345">
        <v>42</v>
      </c>
      <c r="K641" s="346">
        <v>300</v>
      </c>
      <c r="L641" s="345">
        <v>12600</v>
      </c>
      <c r="M641" s="347">
        <v>0.05</v>
      </c>
      <c r="N641" s="33">
        <v>11970</v>
      </c>
      <c r="O641" s="343" t="s">
        <v>788</v>
      </c>
      <c r="P641" s="341" t="s">
        <v>760</v>
      </c>
      <c r="Q641" s="343" t="str">
        <f t="shared" si="18"/>
        <v>Air</v>
      </c>
      <c r="R641" s="343" t="str">
        <f t="shared" si="19"/>
        <v>Amit</v>
      </c>
    </row>
    <row r="642" spans="1:18" x14ac:dyDescent="0.3">
      <c r="A642" s="338">
        <v>1624</v>
      </c>
      <c r="B642" s="339">
        <v>42903</v>
      </c>
      <c r="C642" s="340" t="s">
        <v>592</v>
      </c>
      <c r="D642" s="341" t="s">
        <v>1315</v>
      </c>
      <c r="E642" s="342" t="s">
        <v>405</v>
      </c>
      <c r="F642" s="341" t="s">
        <v>812</v>
      </c>
      <c r="G642" s="343" t="s">
        <v>764</v>
      </c>
      <c r="H642" s="341" t="s">
        <v>793</v>
      </c>
      <c r="I642" s="344" t="s">
        <v>955</v>
      </c>
      <c r="J642" s="345">
        <v>10</v>
      </c>
      <c r="K642" s="346">
        <v>480</v>
      </c>
      <c r="L642" s="345">
        <v>4800</v>
      </c>
      <c r="M642" s="347">
        <v>0.05</v>
      </c>
      <c r="N642" s="33">
        <v>4560</v>
      </c>
      <c r="O642" s="343" t="s">
        <v>788</v>
      </c>
      <c r="P642" s="341" t="s">
        <v>774</v>
      </c>
      <c r="Q642" s="343" t="str">
        <f t="shared" si="18"/>
        <v>Air</v>
      </c>
      <c r="R642" s="343" t="str">
        <f t="shared" si="19"/>
        <v>Amit</v>
      </c>
    </row>
    <row r="643" spans="1:18" x14ac:dyDescent="0.3">
      <c r="A643" s="338">
        <v>1625</v>
      </c>
      <c r="B643" s="339">
        <v>42903</v>
      </c>
      <c r="C643" s="340" t="s">
        <v>592</v>
      </c>
      <c r="D643" s="341" t="s">
        <v>1315</v>
      </c>
      <c r="E643" s="342" t="s">
        <v>405</v>
      </c>
      <c r="F643" s="341" t="s">
        <v>812</v>
      </c>
      <c r="G643" s="343" t="s">
        <v>785</v>
      </c>
      <c r="H643" s="341" t="s">
        <v>784</v>
      </c>
      <c r="I643" s="344" t="s">
        <v>1314</v>
      </c>
      <c r="J643" s="345">
        <v>32</v>
      </c>
      <c r="K643" s="346">
        <v>9360</v>
      </c>
      <c r="L643" s="345">
        <v>299520</v>
      </c>
      <c r="M643" s="347">
        <v>0.02</v>
      </c>
      <c r="N643" s="33">
        <v>293529.59999999998</v>
      </c>
      <c r="O643" s="343" t="s">
        <v>788</v>
      </c>
      <c r="P643" s="341" t="s">
        <v>767</v>
      </c>
      <c r="Q643" s="343" t="str">
        <f t="shared" si="18"/>
        <v>Air</v>
      </c>
      <c r="R643" s="343" t="str">
        <f t="shared" si="19"/>
        <v>Amit</v>
      </c>
    </row>
    <row r="644" spans="1:18" x14ac:dyDescent="0.3">
      <c r="A644" s="338">
        <v>1626</v>
      </c>
      <c r="B644" s="339">
        <v>42903</v>
      </c>
      <c r="C644" s="340" t="s">
        <v>592</v>
      </c>
      <c r="D644" s="341" t="s">
        <v>1313</v>
      </c>
      <c r="E644" s="342" t="s">
        <v>395</v>
      </c>
      <c r="F644" s="341" t="s">
        <v>765</v>
      </c>
      <c r="G644" s="343" t="s">
        <v>764</v>
      </c>
      <c r="H644" s="341" t="s">
        <v>800</v>
      </c>
      <c r="I644" s="344" t="s">
        <v>1312</v>
      </c>
      <c r="J644" s="345">
        <v>42</v>
      </c>
      <c r="K644" s="346">
        <v>1140</v>
      </c>
      <c r="L644" s="345">
        <v>47880</v>
      </c>
      <c r="M644" s="347">
        <v>0.03</v>
      </c>
      <c r="N644" s="33">
        <v>46443.6</v>
      </c>
      <c r="O644" s="343" t="s">
        <v>761</v>
      </c>
      <c r="P644" s="341" t="s">
        <v>798</v>
      </c>
      <c r="Q644" s="343" t="str">
        <f t="shared" si="18"/>
        <v>Not Specified</v>
      </c>
      <c r="R644" s="343" t="str">
        <f t="shared" si="19"/>
        <v>Sohail</v>
      </c>
    </row>
    <row r="645" spans="1:18" x14ac:dyDescent="0.3">
      <c r="A645" s="338">
        <v>1627</v>
      </c>
      <c r="B645" s="339">
        <v>42903</v>
      </c>
      <c r="C645" s="340" t="s">
        <v>592</v>
      </c>
      <c r="D645" s="341" t="s">
        <v>1311</v>
      </c>
      <c r="E645" s="342" t="s">
        <v>395</v>
      </c>
      <c r="F645" s="341" t="s">
        <v>812</v>
      </c>
      <c r="G645" s="343" t="s">
        <v>764</v>
      </c>
      <c r="H645" s="341" t="s">
        <v>811</v>
      </c>
      <c r="I645" s="344" t="s">
        <v>1310</v>
      </c>
      <c r="J645" s="345">
        <v>5</v>
      </c>
      <c r="K645" s="346">
        <v>5040</v>
      </c>
      <c r="L645" s="345">
        <v>25200</v>
      </c>
      <c r="M645" s="347">
        <v>0.04</v>
      </c>
      <c r="N645" s="33">
        <v>24192</v>
      </c>
      <c r="O645" s="343" t="s">
        <v>775</v>
      </c>
      <c r="P645" s="341" t="s">
        <v>767</v>
      </c>
      <c r="Q645" s="343" t="str">
        <f t="shared" si="18"/>
        <v>Rail</v>
      </c>
      <c r="R645" s="343" t="str">
        <f t="shared" si="19"/>
        <v>Amit</v>
      </c>
    </row>
    <row r="646" spans="1:18" x14ac:dyDescent="0.3">
      <c r="A646" s="338">
        <v>1628</v>
      </c>
      <c r="B646" s="339">
        <v>42904</v>
      </c>
      <c r="C646" s="340" t="s">
        <v>592</v>
      </c>
      <c r="D646" s="341" t="s">
        <v>816</v>
      </c>
      <c r="E646" s="342" t="s">
        <v>395</v>
      </c>
      <c r="F646" s="341" t="s">
        <v>778</v>
      </c>
      <c r="G646" s="343" t="s">
        <v>764</v>
      </c>
      <c r="H646" s="341" t="s">
        <v>800</v>
      </c>
      <c r="I646" s="344" t="s">
        <v>1309</v>
      </c>
      <c r="J646" s="345">
        <v>1</v>
      </c>
      <c r="K646" s="346">
        <v>540</v>
      </c>
      <c r="L646" s="345">
        <v>540</v>
      </c>
      <c r="M646" s="347">
        <v>0.06</v>
      </c>
      <c r="N646" s="33">
        <v>507.6</v>
      </c>
      <c r="O646" s="343" t="s">
        <v>761</v>
      </c>
      <c r="P646" s="341" t="s">
        <v>760</v>
      </c>
      <c r="Q646" s="343" t="str">
        <f t="shared" si="18"/>
        <v>Not Specified</v>
      </c>
      <c r="R646" s="343" t="str">
        <f t="shared" si="19"/>
        <v>Amit</v>
      </c>
    </row>
    <row r="647" spans="1:18" x14ac:dyDescent="0.3">
      <c r="A647" s="338">
        <v>1629</v>
      </c>
      <c r="B647" s="339">
        <v>42904</v>
      </c>
      <c r="C647" s="340" t="s">
        <v>592</v>
      </c>
      <c r="D647" s="341" t="s">
        <v>816</v>
      </c>
      <c r="E647" s="342" t="s">
        <v>395</v>
      </c>
      <c r="F647" s="341" t="s">
        <v>778</v>
      </c>
      <c r="G647" s="343" t="s">
        <v>764</v>
      </c>
      <c r="H647" s="341" t="s">
        <v>800</v>
      </c>
      <c r="I647" s="344" t="s">
        <v>1308</v>
      </c>
      <c r="J647" s="345">
        <v>11</v>
      </c>
      <c r="K647" s="346">
        <v>53820</v>
      </c>
      <c r="L647" s="345">
        <v>592020</v>
      </c>
      <c r="M647" s="347">
        <v>0.03</v>
      </c>
      <c r="N647" s="33">
        <v>574259.4</v>
      </c>
      <c r="O647" s="343" t="s">
        <v>761</v>
      </c>
      <c r="P647" s="341" t="s">
        <v>760</v>
      </c>
      <c r="Q647" s="343" t="str">
        <f t="shared" si="18"/>
        <v>Not Specified</v>
      </c>
      <c r="R647" s="343" t="str">
        <f t="shared" si="19"/>
        <v>Amit</v>
      </c>
    </row>
    <row r="648" spans="1:18" x14ac:dyDescent="0.3">
      <c r="A648" s="338">
        <v>1630</v>
      </c>
      <c r="B648" s="339">
        <v>42904</v>
      </c>
      <c r="C648" s="340" t="s">
        <v>592</v>
      </c>
      <c r="D648" s="341" t="s">
        <v>816</v>
      </c>
      <c r="E648" s="342" t="s">
        <v>395</v>
      </c>
      <c r="F648" s="341" t="s">
        <v>778</v>
      </c>
      <c r="G648" s="343" t="s">
        <v>764</v>
      </c>
      <c r="H648" s="341" t="s">
        <v>800</v>
      </c>
      <c r="I648" s="344" t="s">
        <v>1307</v>
      </c>
      <c r="J648" s="345">
        <v>16</v>
      </c>
      <c r="K648" s="346">
        <v>300</v>
      </c>
      <c r="L648" s="345">
        <v>4800</v>
      </c>
      <c r="M648" s="347">
        <v>0.08</v>
      </c>
      <c r="N648" s="33">
        <v>4416</v>
      </c>
      <c r="O648" s="343" t="s">
        <v>761</v>
      </c>
      <c r="P648" s="341" t="s">
        <v>760</v>
      </c>
      <c r="Q648" s="343" t="str">
        <f t="shared" si="18"/>
        <v>Not Specified</v>
      </c>
      <c r="R648" s="343" t="str">
        <f t="shared" si="19"/>
        <v>Amit</v>
      </c>
    </row>
    <row r="649" spans="1:18" x14ac:dyDescent="0.3">
      <c r="A649" s="338">
        <v>1631</v>
      </c>
      <c r="B649" s="339">
        <v>42904</v>
      </c>
      <c r="C649" s="340" t="s">
        <v>592</v>
      </c>
      <c r="D649" s="341" t="s">
        <v>1306</v>
      </c>
      <c r="E649" s="342" t="s">
        <v>522</v>
      </c>
      <c r="F649" s="341" t="s">
        <v>790</v>
      </c>
      <c r="G649" s="343" t="s">
        <v>764</v>
      </c>
      <c r="H649" s="341" t="s">
        <v>772</v>
      </c>
      <c r="I649" s="344" t="s">
        <v>967</v>
      </c>
      <c r="J649" s="345">
        <v>44</v>
      </c>
      <c r="K649" s="346">
        <v>660</v>
      </c>
      <c r="L649" s="345">
        <v>29040</v>
      </c>
      <c r="M649" s="347">
        <v>0.03</v>
      </c>
      <c r="N649" s="33">
        <v>28168.799999999999</v>
      </c>
      <c r="O649" s="343" t="s">
        <v>761</v>
      </c>
      <c r="P649" s="341" t="s">
        <v>760</v>
      </c>
      <c r="Q649" s="343" t="str">
        <f t="shared" si="18"/>
        <v>Not Specified</v>
      </c>
      <c r="R649" s="343" t="str">
        <f t="shared" si="19"/>
        <v>Sohail</v>
      </c>
    </row>
    <row r="650" spans="1:18" x14ac:dyDescent="0.3">
      <c r="A650" s="338">
        <v>1632</v>
      </c>
      <c r="B650" s="339">
        <v>42904</v>
      </c>
      <c r="C650" s="340" t="s">
        <v>592</v>
      </c>
      <c r="D650" s="341" t="s">
        <v>1305</v>
      </c>
      <c r="E650" s="342" t="s">
        <v>522</v>
      </c>
      <c r="F650" s="341" t="s">
        <v>790</v>
      </c>
      <c r="G650" s="343" t="s">
        <v>764</v>
      </c>
      <c r="H650" s="341" t="s">
        <v>818</v>
      </c>
      <c r="I650" s="344" t="s">
        <v>867</v>
      </c>
      <c r="J650" s="345">
        <v>48</v>
      </c>
      <c r="K650" s="346">
        <v>1320</v>
      </c>
      <c r="L650" s="345">
        <v>63360</v>
      </c>
      <c r="M650" s="347">
        <v>7.0000000000000007E-2</v>
      </c>
      <c r="N650" s="33">
        <v>58924.800000000003</v>
      </c>
      <c r="O650" s="343" t="s">
        <v>788</v>
      </c>
      <c r="P650" s="341" t="s">
        <v>827</v>
      </c>
      <c r="Q650" s="343" t="str">
        <f t="shared" si="18"/>
        <v>Air</v>
      </c>
      <c r="R650" s="343" t="str">
        <f t="shared" si="19"/>
        <v>Sohail</v>
      </c>
    </row>
    <row r="651" spans="1:18" x14ac:dyDescent="0.3">
      <c r="A651" s="338">
        <v>1633</v>
      </c>
      <c r="B651" s="339">
        <v>42904</v>
      </c>
      <c r="C651" s="340" t="s">
        <v>592</v>
      </c>
      <c r="D651" s="341" t="s">
        <v>1304</v>
      </c>
      <c r="E651" s="342" t="s">
        <v>395</v>
      </c>
      <c r="F651" s="341" t="s">
        <v>778</v>
      </c>
      <c r="G651" s="343" t="s">
        <v>764</v>
      </c>
      <c r="H651" s="341" t="s">
        <v>793</v>
      </c>
      <c r="I651" s="344" t="s">
        <v>1303</v>
      </c>
      <c r="J651" s="345">
        <v>7</v>
      </c>
      <c r="K651" s="346">
        <v>420</v>
      </c>
      <c r="L651" s="345">
        <v>2940</v>
      </c>
      <c r="M651" s="347">
        <v>0.02</v>
      </c>
      <c r="N651" s="33">
        <v>2881.2</v>
      </c>
      <c r="O651" s="343" t="s">
        <v>782</v>
      </c>
      <c r="P651" s="341" t="s">
        <v>798</v>
      </c>
      <c r="Q651" s="343" t="str">
        <f t="shared" si="18"/>
        <v>Road</v>
      </c>
      <c r="R651" s="343" t="str">
        <f t="shared" si="19"/>
        <v>Amit</v>
      </c>
    </row>
    <row r="652" spans="1:18" x14ac:dyDescent="0.3">
      <c r="A652" s="338">
        <v>1634</v>
      </c>
      <c r="B652" s="339">
        <v>42904</v>
      </c>
      <c r="C652" s="340" t="s">
        <v>592</v>
      </c>
      <c r="D652" s="341" t="s">
        <v>918</v>
      </c>
      <c r="E652" s="342" t="s">
        <v>395</v>
      </c>
      <c r="F652" s="341" t="s">
        <v>790</v>
      </c>
      <c r="G652" s="343" t="s">
        <v>785</v>
      </c>
      <c r="H652" s="341" t="s">
        <v>815</v>
      </c>
      <c r="I652" s="344" t="s">
        <v>1192</v>
      </c>
      <c r="J652" s="345">
        <v>1</v>
      </c>
      <c r="K652" s="346">
        <v>116340</v>
      </c>
      <c r="L652" s="345">
        <v>116340</v>
      </c>
      <c r="M652" s="347">
        <v>0</v>
      </c>
      <c r="N652" s="33">
        <v>116340</v>
      </c>
      <c r="O652" s="343" t="s">
        <v>788</v>
      </c>
      <c r="P652" s="341" t="s">
        <v>760</v>
      </c>
      <c r="Q652" s="343" t="str">
        <f t="shared" si="18"/>
        <v>Air</v>
      </c>
      <c r="R652" s="343" t="str">
        <f t="shared" si="19"/>
        <v>Sohail</v>
      </c>
    </row>
    <row r="653" spans="1:18" x14ac:dyDescent="0.3">
      <c r="A653" s="338">
        <v>1635</v>
      </c>
      <c r="B653" s="339">
        <v>42906</v>
      </c>
      <c r="C653" s="340" t="s">
        <v>592</v>
      </c>
      <c r="D653" s="341" t="s">
        <v>1302</v>
      </c>
      <c r="E653" s="342" t="s">
        <v>395</v>
      </c>
      <c r="F653" s="341" t="s">
        <v>765</v>
      </c>
      <c r="G653" s="343" t="s">
        <v>764</v>
      </c>
      <c r="H653" s="341" t="s">
        <v>772</v>
      </c>
      <c r="I653" s="344" t="s">
        <v>1301</v>
      </c>
      <c r="J653" s="345">
        <v>32</v>
      </c>
      <c r="K653" s="346">
        <v>2100</v>
      </c>
      <c r="L653" s="345">
        <v>67200</v>
      </c>
      <c r="M653" s="347">
        <v>0.02</v>
      </c>
      <c r="N653" s="33">
        <v>65856</v>
      </c>
      <c r="O653" s="343" t="s">
        <v>775</v>
      </c>
      <c r="P653" s="341" t="s">
        <v>760</v>
      </c>
      <c r="Q653" s="343" t="str">
        <f t="shared" si="18"/>
        <v>Rail</v>
      </c>
      <c r="R653" s="343" t="str">
        <f t="shared" si="19"/>
        <v>Sohail</v>
      </c>
    </row>
    <row r="654" spans="1:18" x14ac:dyDescent="0.3">
      <c r="A654" s="338">
        <v>1636</v>
      </c>
      <c r="B654" s="339">
        <v>42907</v>
      </c>
      <c r="C654" s="340" t="s">
        <v>592</v>
      </c>
      <c r="D654" s="341" t="s">
        <v>794</v>
      </c>
      <c r="E654" s="342" t="s">
        <v>395</v>
      </c>
      <c r="F654" s="341" t="s">
        <v>790</v>
      </c>
      <c r="G654" s="343" t="s">
        <v>785</v>
      </c>
      <c r="H654" s="341" t="s">
        <v>824</v>
      </c>
      <c r="I654" s="344" t="s">
        <v>1300</v>
      </c>
      <c r="J654" s="345">
        <v>24</v>
      </c>
      <c r="K654" s="346">
        <v>1860</v>
      </c>
      <c r="L654" s="345">
        <v>44640</v>
      </c>
      <c r="M654" s="347">
        <v>0.08</v>
      </c>
      <c r="N654" s="33">
        <v>41068.800000000003</v>
      </c>
      <c r="O654" s="343" t="s">
        <v>775</v>
      </c>
      <c r="P654" s="341" t="s">
        <v>760</v>
      </c>
      <c r="Q654" s="343" t="str">
        <f t="shared" si="18"/>
        <v>Rail</v>
      </c>
      <c r="R654" s="343" t="str">
        <f t="shared" si="19"/>
        <v>Sohail</v>
      </c>
    </row>
    <row r="655" spans="1:18" x14ac:dyDescent="0.3">
      <c r="A655" s="338">
        <v>1637</v>
      </c>
      <c r="B655" s="339">
        <v>42907</v>
      </c>
      <c r="C655" s="340" t="s">
        <v>592</v>
      </c>
      <c r="D655" s="341" t="s">
        <v>1297</v>
      </c>
      <c r="E655" s="342" t="s">
        <v>398</v>
      </c>
      <c r="F655" s="341" t="s">
        <v>812</v>
      </c>
      <c r="G655" s="343" t="s">
        <v>764</v>
      </c>
      <c r="H655" s="341" t="s">
        <v>818</v>
      </c>
      <c r="I655" s="344" t="s">
        <v>1299</v>
      </c>
      <c r="J655" s="345">
        <v>48</v>
      </c>
      <c r="K655" s="346">
        <v>7260</v>
      </c>
      <c r="L655" s="345">
        <v>348480</v>
      </c>
      <c r="M655" s="347">
        <v>0.08</v>
      </c>
      <c r="N655" s="33">
        <v>320601.59999999998</v>
      </c>
      <c r="O655" s="343" t="s">
        <v>834</v>
      </c>
      <c r="P655" s="341" t="s">
        <v>760</v>
      </c>
      <c r="Q655" s="343" t="str">
        <f t="shared" si="18"/>
        <v>Air</v>
      </c>
      <c r="R655" s="343" t="str">
        <f t="shared" si="19"/>
        <v>Amit</v>
      </c>
    </row>
    <row r="656" spans="1:18" x14ac:dyDescent="0.3">
      <c r="A656" s="338">
        <v>1638</v>
      </c>
      <c r="B656" s="339">
        <v>42907</v>
      </c>
      <c r="C656" s="340" t="s">
        <v>592</v>
      </c>
      <c r="D656" s="341" t="s">
        <v>1297</v>
      </c>
      <c r="E656" s="342" t="s">
        <v>398</v>
      </c>
      <c r="F656" s="341" t="s">
        <v>812</v>
      </c>
      <c r="G656" s="343" t="s">
        <v>770</v>
      </c>
      <c r="H656" s="341" t="s">
        <v>769</v>
      </c>
      <c r="I656" s="344" t="s">
        <v>1298</v>
      </c>
      <c r="J656" s="345">
        <v>20</v>
      </c>
      <c r="K656" s="346">
        <v>3060</v>
      </c>
      <c r="L656" s="345">
        <v>61200</v>
      </c>
      <c r="M656" s="347">
        <v>0.05</v>
      </c>
      <c r="N656" s="33">
        <v>58140</v>
      </c>
      <c r="O656" s="343" t="s">
        <v>834</v>
      </c>
      <c r="P656" s="341" t="s">
        <v>774</v>
      </c>
      <c r="Q656" s="343" t="str">
        <f t="shared" si="18"/>
        <v>Air</v>
      </c>
      <c r="R656" s="343" t="str">
        <f t="shared" si="19"/>
        <v>Amit</v>
      </c>
    </row>
    <row r="657" spans="1:18" x14ac:dyDescent="0.3">
      <c r="A657" s="338">
        <v>1639</v>
      </c>
      <c r="B657" s="339">
        <v>42907</v>
      </c>
      <c r="C657" s="340" t="s">
        <v>592</v>
      </c>
      <c r="D657" s="341" t="s">
        <v>1297</v>
      </c>
      <c r="E657" s="342" t="s">
        <v>398</v>
      </c>
      <c r="F657" s="341" t="s">
        <v>812</v>
      </c>
      <c r="G657" s="343" t="s">
        <v>785</v>
      </c>
      <c r="H657" s="341" t="s">
        <v>824</v>
      </c>
      <c r="I657" s="344" t="s">
        <v>1296</v>
      </c>
      <c r="J657" s="345">
        <v>41</v>
      </c>
      <c r="K657" s="346">
        <v>300</v>
      </c>
      <c r="L657" s="345">
        <v>12300</v>
      </c>
      <c r="M657" s="347">
        <v>0.03</v>
      </c>
      <c r="N657" s="33">
        <v>11931</v>
      </c>
      <c r="O657" s="343" t="s">
        <v>834</v>
      </c>
      <c r="P657" s="341" t="s">
        <v>798</v>
      </c>
      <c r="Q657" s="343" t="str">
        <f t="shared" si="18"/>
        <v>Air</v>
      </c>
      <c r="R657" s="343" t="str">
        <f t="shared" si="19"/>
        <v>Amit</v>
      </c>
    </row>
    <row r="658" spans="1:18" x14ac:dyDescent="0.3">
      <c r="A658" s="338">
        <v>1640</v>
      </c>
      <c r="B658" s="339">
        <v>42907</v>
      </c>
      <c r="C658" s="340" t="s">
        <v>592</v>
      </c>
      <c r="D658" s="341" t="s">
        <v>1295</v>
      </c>
      <c r="E658" s="342" t="s">
        <v>395</v>
      </c>
      <c r="F658" s="341" t="s">
        <v>778</v>
      </c>
      <c r="G658" s="343" t="s">
        <v>785</v>
      </c>
      <c r="H658" s="341" t="s">
        <v>784</v>
      </c>
      <c r="I658" s="344" t="s">
        <v>1255</v>
      </c>
      <c r="J658" s="345">
        <v>7</v>
      </c>
      <c r="K658" s="346">
        <v>7560</v>
      </c>
      <c r="L658" s="345">
        <v>52920</v>
      </c>
      <c r="M658" s="347">
        <v>0.01</v>
      </c>
      <c r="N658" s="33">
        <v>52390.8</v>
      </c>
      <c r="O658" s="343" t="s">
        <v>834</v>
      </c>
      <c r="P658" s="341" t="s">
        <v>760</v>
      </c>
      <c r="Q658" s="343" t="str">
        <f t="shared" si="18"/>
        <v>Air</v>
      </c>
      <c r="R658" s="343" t="str">
        <f t="shared" si="19"/>
        <v>Amit</v>
      </c>
    </row>
    <row r="659" spans="1:18" x14ac:dyDescent="0.3">
      <c r="A659" s="338">
        <v>1641</v>
      </c>
      <c r="B659" s="339">
        <v>42908</v>
      </c>
      <c r="C659" s="340" t="s">
        <v>592</v>
      </c>
      <c r="D659" s="341" t="s">
        <v>1294</v>
      </c>
      <c r="E659" s="342" t="s">
        <v>405</v>
      </c>
      <c r="F659" s="341" t="s">
        <v>812</v>
      </c>
      <c r="G659" s="343" t="s">
        <v>764</v>
      </c>
      <c r="H659" s="341" t="s">
        <v>793</v>
      </c>
      <c r="I659" s="344" t="s">
        <v>1293</v>
      </c>
      <c r="J659" s="345">
        <v>20</v>
      </c>
      <c r="K659" s="346">
        <v>2940</v>
      </c>
      <c r="L659" s="345">
        <v>58800</v>
      </c>
      <c r="M659" s="347">
        <v>0.06</v>
      </c>
      <c r="N659" s="33">
        <v>55272</v>
      </c>
      <c r="O659" s="343" t="s">
        <v>788</v>
      </c>
      <c r="P659" s="341" t="s">
        <v>774</v>
      </c>
      <c r="Q659" s="343" t="str">
        <f t="shared" si="18"/>
        <v>Air</v>
      </c>
      <c r="R659" s="343" t="str">
        <f t="shared" si="19"/>
        <v>Amit</v>
      </c>
    </row>
    <row r="660" spans="1:18" x14ac:dyDescent="0.3">
      <c r="A660" s="338">
        <v>1642</v>
      </c>
      <c r="B660" s="339">
        <v>42908</v>
      </c>
      <c r="C660" s="340" t="s">
        <v>592</v>
      </c>
      <c r="D660" s="341" t="s">
        <v>1291</v>
      </c>
      <c r="E660" s="342" t="s">
        <v>398</v>
      </c>
      <c r="F660" s="341" t="s">
        <v>812</v>
      </c>
      <c r="G660" s="343" t="s">
        <v>785</v>
      </c>
      <c r="H660" s="341" t="s">
        <v>824</v>
      </c>
      <c r="I660" s="344" t="s">
        <v>1292</v>
      </c>
      <c r="J660" s="345">
        <v>1</v>
      </c>
      <c r="K660" s="346">
        <v>1800</v>
      </c>
      <c r="L660" s="345">
        <v>1800</v>
      </c>
      <c r="M660" s="347">
        <v>0.04</v>
      </c>
      <c r="N660" s="33">
        <v>1728</v>
      </c>
      <c r="O660" s="343" t="s">
        <v>834</v>
      </c>
      <c r="P660" s="341" t="s">
        <v>760</v>
      </c>
      <c r="Q660" s="343" t="str">
        <f t="shared" ref="Q660:Q723" si="20">IF(O660="Low ","Road",IF(O660="Medium","Rail",IF(O660="High","Air",IF(O660="Critical","Air","Not Specified"))))</f>
        <v>Air</v>
      </c>
      <c r="R660" s="343" t="str">
        <f t="shared" ref="R660:R723" si="21">VLOOKUP(F660,$H$12:$I$16,2,FALSE)</f>
        <v>Amit</v>
      </c>
    </row>
    <row r="661" spans="1:18" x14ac:dyDescent="0.3">
      <c r="A661" s="338">
        <v>1643</v>
      </c>
      <c r="B661" s="339">
        <v>42908</v>
      </c>
      <c r="C661" s="340" t="s">
        <v>592</v>
      </c>
      <c r="D661" s="341" t="s">
        <v>1291</v>
      </c>
      <c r="E661" s="342" t="s">
        <v>398</v>
      </c>
      <c r="F661" s="341" t="s">
        <v>812</v>
      </c>
      <c r="G661" s="343" t="s">
        <v>770</v>
      </c>
      <c r="H661" s="341" t="s">
        <v>781</v>
      </c>
      <c r="I661" s="344" t="s">
        <v>1131</v>
      </c>
      <c r="J661" s="345">
        <v>18</v>
      </c>
      <c r="K661" s="346">
        <v>1200</v>
      </c>
      <c r="L661" s="345">
        <v>21600</v>
      </c>
      <c r="M661" s="347">
        <v>0</v>
      </c>
      <c r="N661" s="33">
        <v>21600</v>
      </c>
      <c r="O661" s="343" t="s">
        <v>834</v>
      </c>
      <c r="P661" s="341" t="s">
        <v>760</v>
      </c>
      <c r="Q661" s="343" t="str">
        <f t="shared" si="20"/>
        <v>Air</v>
      </c>
      <c r="R661" s="343" t="str">
        <f t="shared" si="21"/>
        <v>Amit</v>
      </c>
    </row>
    <row r="662" spans="1:18" x14ac:dyDescent="0.3">
      <c r="A662" s="338">
        <v>1644</v>
      </c>
      <c r="B662" s="339">
        <v>42908</v>
      </c>
      <c r="C662" s="340" t="s">
        <v>592</v>
      </c>
      <c r="D662" s="341" t="s">
        <v>1287</v>
      </c>
      <c r="E662" s="342" t="s">
        <v>405</v>
      </c>
      <c r="F662" s="341" t="s">
        <v>765</v>
      </c>
      <c r="G662" s="343" t="s">
        <v>764</v>
      </c>
      <c r="H662" s="341" t="s">
        <v>793</v>
      </c>
      <c r="I662" s="344" t="s">
        <v>1290</v>
      </c>
      <c r="J662" s="345">
        <v>49</v>
      </c>
      <c r="K662" s="346">
        <v>720</v>
      </c>
      <c r="L662" s="345">
        <v>35280</v>
      </c>
      <c r="M662" s="347">
        <v>7.0000000000000007E-2</v>
      </c>
      <c r="N662" s="33">
        <v>32810.400000000001</v>
      </c>
      <c r="O662" s="343" t="s">
        <v>782</v>
      </c>
      <c r="P662" s="341" t="s">
        <v>760</v>
      </c>
      <c r="Q662" s="343" t="str">
        <f t="shared" si="20"/>
        <v>Road</v>
      </c>
      <c r="R662" s="343" t="str">
        <f t="shared" si="21"/>
        <v>Sohail</v>
      </c>
    </row>
    <row r="663" spans="1:18" x14ac:dyDescent="0.3">
      <c r="A663" s="338">
        <v>1645</v>
      </c>
      <c r="B663" s="339">
        <v>42908</v>
      </c>
      <c r="C663" s="340" t="s">
        <v>592</v>
      </c>
      <c r="D663" s="341" t="s">
        <v>1287</v>
      </c>
      <c r="E663" s="342" t="s">
        <v>405</v>
      </c>
      <c r="F663" s="341" t="s">
        <v>765</v>
      </c>
      <c r="G663" s="343" t="s">
        <v>764</v>
      </c>
      <c r="H663" s="341" t="s">
        <v>805</v>
      </c>
      <c r="I663" s="344" t="s">
        <v>1289</v>
      </c>
      <c r="J663" s="345">
        <v>49</v>
      </c>
      <c r="K663" s="346">
        <v>180</v>
      </c>
      <c r="L663" s="345">
        <v>8820</v>
      </c>
      <c r="M663" s="347">
        <v>0.08</v>
      </c>
      <c r="N663" s="33">
        <v>8114.4</v>
      </c>
      <c r="O663" s="343" t="s">
        <v>782</v>
      </c>
      <c r="P663" s="341" t="s">
        <v>760</v>
      </c>
      <c r="Q663" s="343" t="str">
        <f t="shared" si="20"/>
        <v>Road</v>
      </c>
      <c r="R663" s="343" t="str">
        <f t="shared" si="21"/>
        <v>Sohail</v>
      </c>
    </row>
    <row r="664" spans="1:18" x14ac:dyDescent="0.3">
      <c r="A664" s="338">
        <v>1646</v>
      </c>
      <c r="B664" s="339">
        <v>42908</v>
      </c>
      <c r="C664" s="340" t="s">
        <v>592</v>
      </c>
      <c r="D664" s="341" t="s">
        <v>1288</v>
      </c>
      <c r="E664" s="342" t="s">
        <v>405</v>
      </c>
      <c r="F664" s="341" t="s">
        <v>790</v>
      </c>
      <c r="G664" s="343" t="s">
        <v>764</v>
      </c>
      <c r="H664" s="341" t="s">
        <v>818</v>
      </c>
      <c r="I664" s="344" t="s">
        <v>1277</v>
      </c>
      <c r="J664" s="345">
        <v>9</v>
      </c>
      <c r="K664" s="346">
        <v>300</v>
      </c>
      <c r="L664" s="345">
        <v>2700</v>
      </c>
      <c r="M664" s="347">
        <v>0.01</v>
      </c>
      <c r="N664" s="33">
        <v>2673</v>
      </c>
      <c r="O664" s="343" t="s">
        <v>834</v>
      </c>
      <c r="P664" s="341" t="s">
        <v>760</v>
      </c>
      <c r="Q664" s="343" t="str">
        <f t="shared" si="20"/>
        <v>Air</v>
      </c>
      <c r="R664" s="343" t="str">
        <f t="shared" si="21"/>
        <v>Sohail</v>
      </c>
    </row>
    <row r="665" spans="1:18" x14ac:dyDescent="0.3">
      <c r="A665" s="338">
        <v>1647</v>
      </c>
      <c r="B665" s="339">
        <v>42908</v>
      </c>
      <c r="C665" s="340" t="s">
        <v>592</v>
      </c>
      <c r="D665" s="341" t="s">
        <v>1287</v>
      </c>
      <c r="E665" s="342" t="s">
        <v>405</v>
      </c>
      <c r="F665" s="341" t="s">
        <v>765</v>
      </c>
      <c r="G665" s="343" t="s">
        <v>770</v>
      </c>
      <c r="H665" s="341" t="s">
        <v>777</v>
      </c>
      <c r="I665" s="344" t="s">
        <v>1286</v>
      </c>
      <c r="J665" s="345">
        <v>35</v>
      </c>
      <c r="K665" s="346">
        <v>13080</v>
      </c>
      <c r="L665" s="345">
        <v>457800</v>
      </c>
      <c r="M665" s="347">
        <v>0.09</v>
      </c>
      <c r="N665" s="33">
        <v>416598</v>
      </c>
      <c r="O665" s="343" t="s">
        <v>782</v>
      </c>
      <c r="P665" s="341" t="s">
        <v>760</v>
      </c>
      <c r="Q665" s="343" t="str">
        <f t="shared" si="20"/>
        <v>Road</v>
      </c>
      <c r="R665" s="343" t="str">
        <f t="shared" si="21"/>
        <v>Sohail</v>
      </c>
    </row>
    <row r="666" spans="1:18" x14ac:dyDescent="0.3">
      <c r="A666" s="338">
        <v>1648</v>
      </c>
      <c r="B666" s="339">
        <v>42909</v>
      </c>
      <c r="C666" s="340" t="s">
        <v>592</v>
      </c>
      <c r="D666" s="341" t="s">
        <v>1285</v>
      </c>
      <c r="E666" s="342" t="s">
        <v>405</v>
      </c>
      <c r="F666" s="341" t="s">
        <v>778</v>
      </c>
      <c r="G666" s="343" t="s">
        <v>764</v>
      </c>
      <c r="H666" s="341" t="s">
        <v>763</v>
      </c>
      <c r="I666" s="344" t="s">
        <v>1284</v>
      </c>
      <c r="J666" s="345">
        <v>30</v>
      </c>
      <c r="K666" s="346">
        <v>360</v>
      </c>
      <c r="L666" s="345">
        <v>10800</v>
      </c>
      <c r="M666" s="347">
        <v>0.06</v>
      </c>
      <c r="N666" s="33">
        <v>10152</v>
      </c>
      <c r="O666" s="343" t="s">
        <v>775</v>
      </c>
      <c r="P666" s="341" t="s">
        <v>760</v>
      </c>
      <c r="Q666" s="343" t="str">
        <f t="shared" si="20"/>
        <v>Rail</v>
      </c>
      <c r="R666" s="343" t="str">
        <f t="shared" si="21"/>
        <v>Amit</v>
      </c>
    </row>
    <row r="667" spans="1:18" x14ac:dyDescent="0.3">
      <c r="A667" s="338">
        <v>1649</v>
      </c>
      <c r="B667" s="339">
        <v>42909</v>
      </c>
      <c r="C667" s="340" t="s">
        <v>592</v>
      </c>
      <c r="D667" s="341" t="s">
        <v>1283</v>
      </c>
      <c r="E667" s="342" t="s">
        <v>398</v>
      </c>
      <c r="F667" s="341" t="s">
        <v>812</v>
      </c>
      <c r="G667" s="343" t="s">
        <v>764</v>
      </c>
      <c r="H667" s="341" t="s">
        <v>800</v>
      </c>
      <c r="I667" s="344" t="s">
        <v>1036</v>
      </c>
      <c r="J667" s="345">
        <v>40</v>
      </c>
      <c r="K667" s="346">
        <v>10380</v>
      </c>
      <c r="L667" s="345">
        <v>415200</v>
      </c>
      <c r="M667" s="347">
        <v>0.1</v>
      </c>
      <c r="N667" s="33">
        <v>373680</v>
      </c>
      <c r="O667" s="343" t="s">
        <v>834</v>
      </c>
      <c r="P667" s="341" t="s">
        <v>760</v>
      </c>
      <c r="Q667" s="343" t="str">
        <f t="shared" si="20"/>
        <v>Air</v>
      </c>
      <c r="R667" s="343" t="str">
        <f t="shared" si="21"/>
        <v>Amit</v>
      </c>
    </row>
    <row r="668" spans="1:18" x14ac:dyDescent="0.3">
      <c r="A668" s="338">
        <v>1650</v>
      </c>
      <c r="B668" s="339">
        <v>42909</v>
      </c>
      <c r="C668" s="340" t="s">
        <v>592</v>
      </c>
      <c r="D668" s="341" t="s">
        <v>1283</v>
      </c>
      <c r="E668" s="342" t="s">
        <v>398</v>
      </c>
      <c r="F668" s="341" t="s">
        <v>812</v>
      </c>
      <c r="G668" s="343" t="s">
        <v>764</v>
      </c>
      <c r="H668" s="341" t="s">
        <v>793</v>
      </c>
      <c r="I668" s="344" t="s">
        <v>1282</v>
      </c>
      <c r="J668" s="345">
        <v>36</v>
      </c>
      <c r="K668" s="346">
        <v>480</v>
      </c>
      <c r="L668" s="345">
        <v>17280</v>
      </c>
      <c r="M668" s="347">
        <v>0.04</v>
      </c>
      <c r="N668" s="33">
        <v>16588.8</v>
      </c>
      <c r="O668" s="343" t="s">
        <v>834</v>
      </c>
      <c r="P668" s="341" t="s">
        <v>760</v>
      </c>
      <c r="Q668" s="343" t="str">
        <f t="shared" si="20"/>
        <v>Air</v>
      </c>
      <c r="R668" s="343" t="str">
        <f t="shared" si="21"/>
        <v>Amit</v>
      </c>
    </row>
    <row r="669" spans="1:18" x14ac:dyDescent="0.3">
      <c r="A669" s="338">
        <v>1651</v>
      </c>
      <c r="B669" s="339">
        <v>42909</v>
      </c>
      <c r="C669" s="340" t="s">
        <v>592</v>
      </c>
      <c r="D669" s="341" t="s">
        <v>1280</v>
      </c>
      <c r="E669" s="342" t="s">
        <v>395</v>
      </c>
      <c r="F669" s="341" t="s">
        <v>765</v>
      </c>
      <c r="G669" s="343" t="s">
        <v>770</v>
      </c>
      <c r="H669" s="341" t="s">
        <v>769</v>
      </c>
      <c r="I669" s="344" t="s">
        <v>1281</v>
      </c>
      <c r="J669" s="345">
        <v>10</v>
      </c>
      <c r="K669" s="346">
        <v>14340</v>
      </c>
      <c r="L669" s="345">
        <v>143400</v>
      </c>
      <c r="M669" s="347">
        <v>0.09</v>
      </c>
      <c r="N669" s="33">
        <v>130494</v>
      </c>
      <c r="O669" s="343" t="s">
        <v>775</v>
      </c>
      <c r="P669" s="341" t="s">
        <v>787</v>
      </c>
      <c r="Q669" s="343" t="str">
        <f t="shared" si="20"/>
        <v>Rail</v>
      </c>
      <c r="R669" s="343" t="str">
        <f t="shared" si="21"/>
        <v>Sohail</v>
      </c>
    </row>
    <row r="670" spans="1:18" x14ac:dyDescent="0.3">
      <c r="A670" s="338">
        <v>1652</v>
      </c>
      <c r="B670" s="339">
        <v>42909</v>
      </c>
      <c r="C670" s="340" t="s">
        <v>592</v>
      </c>
      <c r="D670" s="341" t="s">
        <v>1280</v>
      </c>
      <c r="E670" s="342" t="s">
        <v>395</v>
      </c>
      <c r="F670" s="341" t="s">
        <v>765</v>
      </c>
      <c r="G670" s="343" t="s">
        <v>785</v>
      </c>
      <c r="H670" s="341" t="s">
        <v>784</v>
      </c>
      <c r="I670" s="344" t="s">
        <v>1222</v>
      </c>
      <c r="J670" s="345">
        <v>11</v>
      </c>
      <c r="K670" s="346">
        <v>5160</v>
      </c>
      <c r="L670" s="345">
        <v>56760</v>
      </c>
      <c r="M670" s="347">
        <v>0</v>
      </c>
      <c r="N670" s="33">
        <v>56760</v>
      </c>
      <c r="O670" s="343" t="s">
        <v>775</v>
      </c>
      <c r="P670" s="341" t="s">
        <v>760</v>
      </c>
      <c r="Q670" s="343" t="str">
        <f t="shared" si="20"/>
        <v>Rail</v>
      </c>
      <c r="R670" s="343" t="str">
        <f t="shared" si="21"/>
        <v>Sohail</v>
      </c>
    </row>
    <row r="671" spans="1:18" x14ac:dyDescent="0.3">
      <c r="A671" s="338">
        <v>1653</v>
      </c>
      <c r="B671" s="339">
        <v>42909</v>
      </c>
      <c r="C671" s="340" t="s">
        <v>592</v>
      </c>
      <c r="D671" s="341" t="s">
        <v>1280</v>
      </c>
      <c r="E671" s="342" t="s">
        <v>395</v>
      </c>
      <c r="F671" s="341" t="s">
        <v>765</v>
      </c>
      <c r="G671" s="343" t="s">
        <v>785</v>
      </c>
      <c r="H671" s="341" t="s">
        <v>784</v>
      </c>
      <c r="I671" s="344" t="s">
        <v>1279</v>
      </c>
      <c r="J671" s="345">
        <v>37</v>
      </c>
      <c r="K671" s="346">
        <v>9360</v>
      </c>
      <c r="L671" s="345">
        <v>346320</v>
      </c>
      <c r="M671" s="347">
        <v>0.06</v>
      </c>
      <c r="N671" s="33">
        <v>325540.8</v>
      </c>
      <c r="O671" s="343" t="s">
        <v>775</v>
      </c>
      <c r="P671" s="341" t="s">
        <v>787</v>
      </c>
      <c r="Q671" s="343" t="str">
        <f t="shared" si="20"/>
        <v>Rail</v>
      </c>
      <c r="R671" s="343" t="str">
        <f t="shared" si="21"/>
        <v>Sohail</v>
      </c>
    </row>
    <row r="672" spans="1:18" x14ac:dyDescent="0.3">
      <c r="A672" s="338">
        <v>1654</v>
      </c>
      <c r="B672" s="339">
        <v>42910</v>
      </c>
      <c r="C672" s="340" t="s">
        <v>592</v>
      </c>
      <c r="D672" s="341" t="s">
        <v>1278</v>
      </c>
      <c r="E672" s="342" t="s">
        <v>398</v>
      </c>
      <c r="F672" s="341" t="s">
        <v>812</v>
      </c>
      <c r="G672" s="343" t="s">
        <v>764</v>
      </c>
      <c r="H672" s="341" t="s">
        <v>818</v>
      </c>
      <c r="I672" s="344" t="s">
        <v>1277</v>
      </c>
      <c r="J672" s="345">
        <v>27</v>
      </c>
      <c r="K672" s="346">
        <v>300</v>
      </c>
      <c r="L672" s="345">
        <v>8100</v>
      </c>
      <c r="M672" s="347">
        <v>0.06</v>
      </c>
      <c r="N672" s="33">
        <v>7614</v>
      </c>
      <c r="O672" s="343" t="s">
        <v>834</v>
      </c>
      <c r="P672" s="341" t="s">
        <v>760</v>
      </c>
      <c r="Q672" s="343" t="str">
        <f t="shared" si="20"/>
        <v>Air</v>
      </c>
      <c r="R672" s="343" t="str">
        <f t="shared" si="21"/>
        <v>Amit</v>
      </c>
    </row>
    <row r="673" spans="1:18" x14ac:dyDescent="0.3">
      <c r="A673" s="338">
        <v>1655</v>
      </c>
      <c r="B673" s="339">
        <v>42910</v>
      </c>
      <c r="C673" s="340" t="s">
        <v>592</v>
      </c>
      <c r="D673" s="341" t="s">
        <v>1276</v>
      </c>
      <c r="E673" s="342" t="s">
        <v>405</v>
      </c>
      <c r="F673" s="341" t="s">
        <v>790</v>
      </c>
      <c r="G673" s="343" t="s">
        <v>764</v>
      </c>
      <c r="H673" s="341" t="s">
        <v>772</v>
      </c>
      <c r="I673" s="344" t="s">
        <v>1275</v>
      </c>
      <c r="J673" s="345">
        <v>11</v>
      </c>
      <c r="K673" s="346">
        <v>3600</v>
      </c>
      <c r="L673" s="345">
        <v>39600</v>
      </c>
      <c r="M673" s="347">
        <v>0.02</v>
      </c>
      <c r="N673" s="33">
        <v>38808</v>
      </c>
      <c r="O673" s="343" t="s">
        <v>775</v>
      </c>
      <c r="P673" s="341" t="s">
        <v>798</v>
      </c>
      <c r="Q673" s="343" t="str">
        <f t="shared" si="20"/>
        <v>Rail</v>
      </c>
      <c r="R673" s="343" t="str">
        <f t="shared" si="21"/>
        <v>Sohail</v>
      </c>
    </row>
    <row r="674" spans="1:18" x14ac:dyDescent="0.3">
      <c r="A674" s="338">
        <v>1656</v>
      </c>
      <c r="B674" s="339">
        <v>42910</v>
      </c>
      <c r="C674" s="340" t="s">
        <v>592</v>
      </c>
      <c r="D674" s="341" t="s">
        <v>1274</v>
      </c>
      <c r="E674" s="342" t="s">
        <v>405</v>
      </c>
      <c r="F674" s="341" t="s">
        <v>778</v>
      </c>
      <c r="G674" s="343" t="s">
        <v>764</v>
      </c>
      <c r="H674" s="341" t="s">
        <v>763</v>
      </c>
      <c r="I674" s="344" t="s">
        <v>1273</v>
      </c>
      <c r="J674" s="345">
        <v>48</v>
      </c>
      <c r="K674" s="346">
        <v>240</v>
      </c>
      <c r="L674" s="345">
        <v>11520</v>
      </c>
      <c r="M674" s="347">
        <v>0</v>
      </c>
      <c r="N674" s="33">
        <v>11520</v>
      </c>
      <c r="O674" s="343" t="s">
        <v>834</v>
      </c>
      <c r="P674" s="341" t="s">
        <v>760</v>
      </c>
      <c r="Q674" s="343" t="str">
        <f t="shared" si="20"/>
        <v>Air</v>
      </c>
      <c r="R674" s="343" t="str">
        <f t="shared" si="21"/>
        <v>Amit</v>
      </c>
    </row>
    <row r="675" spans="1:18" x14ac:dyDescent="0.3">
      <c r="A675" s="338">
        <v>1657</v>
      </c>
      <c r="B675" s="339">
        <v>42910</v>
      </c>
      <c r="C675" s="340" t="s">
        <v>592</v>
      </c>
      <c r="D675" s="341" t="s">
        <v>1271</v>
      </c>
      <c r="E675" s="342" t="s">
        <v>398</v>
      </c>
      <c r="F675" s="341" t="s">
        <v>765</v>
      </c>
      <c r="G675" s="343" t="s">
        <v>785</v>
      </c>
      <c r="H675" s="341" t="s">
        <v>784</v>
      </c>
      <c r="I675" s="344" t="s">
        <v>1272</v>
      </c>
      <c r="J675" s="345">
        <v>47</v>
      </c>
      <c r="K675" s="346">
        <v>6960</v>
      </c>
      <c r="L675" s="345">
        <v>327120</v>
      </c>
      <c r="M675" s="347">
        <v>0.01</v>
      </c>
      <c r="N675" s="33">
        <v>323848.8</v>
      </c>
      <c r="O675" s="343" t="s">
        <v>788</v>
      </c>
      <c r="P675" s="341" t="s">
        <v>760</v>
      </c>
      <c r="Q675" s="343" t="str">
        <f t="shared" si="20"/>
        <v>Air</v>
      </c>
      <c r="R675" s="343" t="str">
        <f t="shared" si="21"/>
        <v>Sohail</v>
      </c>
    </row>
    <row r="676" spans="1:18" x14ac:dyDescent="0.3">
      <c r="A676" s="338">
        <v>1658</v>
      </c>
      <c r="B676" s="339">
        <v>42910</v>
      </c>
      <c r="C676" s="340" t="s">
        <v>592</v>
      </c>
      <c r="D676" s="341" t="s">
        <v>1271</v>
      </c>
      <c r="E676" s="342" t="s">
        <v>398</v>
      </c>
      <c r="F676" s="341" t="s">
        <v>765</v>
      </c>
      <c r="G676" s="343" t="s">
        <v>764</v>
      </c>
      <c r="H676" s="341" t="s">
        <v>995</v>
      </c>
      <c r="I676" s="344" t="s">
        <v>1270</v>
      </c>
      <c r="J676" s="345">
        <v>50</v>
      </c>
      <c r="K676" s="346">
        <v>420</v>
      </c>
      <c r="L676" s="345">
        <v>21000</v>
      </c>
      <c r="M676" s="347">
        <v>0.09</v>
      </c>
      <c r="N676" s="33">
        <v>19110</v>
      </c>
      <c r="O676" s="343" t="s">
        <v>788</v>
      </c>
      <c r="P676" s="341" t="s">
        <v>760</v>
      </c>
      <c r="Q676" s="343" t="str">
        <f t="shared" si="20"/>
        <v>Air</v>
      </c>
      <c r="R676" s="343" t="str">
        <f t="shared" si="21"/>
        <v>Sohail</v>
      </c>
    </row>
    <row r="677" spans="1:18" x14ac:dyDescent="0.3">
      <c r="A677" s="338">
        <v>1659</v>
      </c>
      <c r="B677" s="339">
        <v>42910</v>
      </c>
      <c r="C677" s="340" t="s">
        <v>592</v>
      </c>
      <c r="D677" s="341" t="s">
        <v>1269</v>
      </c>
      <c r="E677" s="342" t="s">
        <v>395</v>
      </c>
      <c r="F677" s="341" t="s">
        <v>790</v>
      </c>
      <c r="G677" s="343" t="s">
        <v>785</v>
      </c>
      <c r="H677" s="341" t="s">
        <v>815</v>
      </c>
      <c r="I677" s="344" t="s">
        <v>1268</v>
      </c>
      <c r="J677" s="345">
        <v>13</v>
      </c>
      <c r="K677" s="346">
        <v>5820</v>
      </c>
      <c r="L677" s="345">
        <v>75660</v>
      </c>
      <c r="M677" s="347">
        <v>7.0000000000000007E-2</v>
      </c>
      <c r="N677" s="33">
        <v>70363.8</v>
      </c>
      <c r="O677" s="343" t="s">
        <v>782</v>
      </c>
      <c r="P677" s="341" t="s">
        <v>760</v>
      </c>
      <c r="Q677" s="343" t="str">
        <f t="shared" si="20"/>
        <v>Road</v>
      </c>
      <c r="R677" s="343" t="str">
        <f t="shared" si="21"/>
        <v>Sohail</v>
      </c>
    </row>
    <row r="678" spans="1:18" x14ac:dyDescent="0.3">
      <c r="A678" s="338">
        <v>1660</v>
      </c>
      <c r="B678" s="339">
        <v>42910</v>
      </c>
      <c r="C678" s="340" t="s">
        <v>592</v>
      </c>
      <c r="D678" s="341" t="s">
        <v>1267</v>
      </c>
      <c r="E678" s="342" t="s">
        <v>395</v>
      </c>
      <c r="F678" s="341" t="s">
        <v>812</v>
      </c>
      <c r="G678" s="343" t="s">
        <v>764</v>
      </c>
      <c r="H678" s="341" t="s">
        <v>793</v>
      </c>
      <c r="I678" s="344" t="s">
        <v>1139</v>
      </c>
      <c r="J678" s="345">
        <v>7</v>
      </c>
      <c r="K678" s="346">
        <v>420</v>
      </c>
      <c r="L678" s="345">
        <v>2940</v>
      </c>
      <c r="M678" s="347">
        <v>0.02</v>
      </c>
      <c r="N678" s="33">
        <v>2881.2</v>
      </c>
      <c r="O678" s="343" t="s">
        <v>761</v>
      </c>
      <c r="P678" s="341" t="s">
        <v>827</v>
      </c>
      <c r="Q678" s="343" t="str">
        <f t="shared" si="20"/>
        <v>Not Specified</v>
      </c>
      <c r="R678" s="343" t="str">
        <f t="shared" si="21"/>
        <v>Amit</v>
      </c>
    </row>
    <row r="679" spans="1:18" x14ac:dyDescent="0.3">
      <c r="A679" s="338">
        <v>1661</v>
      </c>
      <c r="B679" s="339">
        <v>42911</v>
      </c>
      <c r="C679" s="340" t="s">
        <v>592</v>
      </c>
      <c r="D679" s="341" t="s">
        <v>886</v>
      </c>
      <c r="E679" s="342" t="s">
        <v>405</v>
      </c>
      <c r="F679" s="341" t="s">
        <v>812</v>
      </c>
      <c r="G679" s="343" t="s">
        <v>764</v>
      </c>
      <c r="H679" s="341" t="s">
        <v>921</v>
      </c>
      <c r="I679" s="344" t="s">
        <v>1266</v>
      </c>
      <c r="J679" s="345">
        <v>11</v>
      </c>
      <c r="K679" s="346">
        <v>240</v>
      </c>
      <c r="L679" s="345">
        <v>2640</v>
      </c>
      <c r="M679" s="347">
        <v>0.03</v>
      </c>
      <c r="N679" s="33">
        <v>2560.8000000000002</v>
      </c>
      <c r="O679" s="343" t="s">
        <v>788</v>
      </c>
      <c r="P679" s="341" t="s">
        <v>787</v>
      </c>
      <c r="Q679" s="343" t="str">
        <f t="shared" si="20"/>
        <v>Air</v>
      </c>
      <c r="R679" s="343" t="str">
        <f t="shared" si="21"/>
        <v>Amit</v>
      </c>
    </row>
    <row r="680" spans="1:18" x14ac:dyDescent="0.3">
      <c r="A680" s="338">
        <v>1662</v>
      </c>
      <c r="B680" s="339">
        <v>42911</v>
      </c>
      <c r="C680" s="340" t="s">
        <v>592</v>
      </c>
      <c r="D680" s="341" t="s">
        <v>1100</v>
      </c>
      <c r="E680" s="342" t="s">
        <v>398</v>
      </c>
      <c r="F680" s="341" t="s">
        <v>790</v>
      </c>
      <c r="G680" s="343" t="s">
        <v>770</v>
      </c>
      <c r="H680" s="341" t="s">
        <v>781</v>
      </c>
      <c r="I680" s="344" t="s">
        <v>1215</v>
      </c>
      <c r="J680" s="345">
        <v>5</v>
      </c>
      <c r="K680" s="346">
        <v>480</v>
      </c>
      <c r="L680" s="345">
        <v>2400</v>
      </c>
      <c r="M680" s="347">
        <v>0.04</v>
      </c>
      <c r="N680" s="33">
        <v>2304</v>
      </c>
      <c r="O680" s="343" t="s">
        <v>761</v>
      </c>
      <c r="P680" s="341" t="s">
        <v>767</v>
      </c>
      <c r="Q680" s="343" t="str">
        <f t="shared" si="20"/>
        <v>Not Specified</v>
      </c>
      <c r="R680" s="343" t="str">
        <f t="shared" si="21"/>
        <v>Sohail</v>
      </c>
    </row>
    <row r="681" spans="1:18" x14ac:dyDescent="0.3">
      <c r="A681" s="338">
        <v>1663</v>
      </c>
      <c r="B681" s="339">
        <v>42911</v>
      </c>
      <c r="C681" s="340" t="s">
        <v>592</v>
      </c>
      <c r="D681" s="341" t="s">
        <v>1100</v>
      </c>
      <c r="E681" s="342" t="s">
        <v>398</v>
      </c>
      <c r="F681" s="341" t="s">
        <v>790</v>
      </c>
      <c r="G681" s="343" t="s">
        <v>764</v>
      </c>
      <c r="H681" s="341" t="s">
        <v>793</v>
      </c>
      <c r="I681" s="344" t="s">
        <v>806</v>
      </c>
      <c r="J681" s="345">
        <v>39</v>
      </c>
      <c r="K681" s="346">
        <v>600</v>
      </c>
      <c r="L681" s="345">
        <v>23400</v>
      </c>
      <c r="M681" s="347">
        <v>0.05</v>
      </c>
      <c r="N681" s="33">
        <v>22230</v>
      </c>
      <c r="O681" s="343" t="s">
        <v>761</v>
      </c>
      <c r="P681" s="341" t="s">
        <v>767</v>
      </c>
      <c r="Q681" s="343" t="str">
        <f t="shared" si="20"/>
        <v>Not Specified</v>
      </c>
      <c r="R681" s="343" t="str">
        <f t="shared" si="21"/>
        <v>Sohail</v>
      </c>
    </row>
    <row r="682" spans="1:18" x14ac:dyDescent="0.3">
      <c r="A682" s="338">
        <v>1664</v>
      </c>
      <c r="B682" s="339">
        <v>42911</v>
      </c>
      <c r="C682" s="340" t="s">
        <v>592</v>
      </c>
      <c r="D682" s="341" t="s">
        <v>1100</v>
      </c>
      <c r="E682" s="342" t="s">
        <v>398</v>
      </c>
      <c r="F682" s="341" t="s">
        <v>790</v>
      </c>
      <c r="G682" s="343" t="s">
        <v>764</v>
      </c>
      <c r="H682" s="341" t="s">
        <v>793</v>
      </c>
      <c r="I682" s="344" t="s">
        <v>1265</v>
      </c>
      <c r="J682" s="345">
        <v>7</v>
      </c>
      <c r="K682" s="346">
        <v>360</v>
      </c>
      <c r="L682" s="345">
        <v>2520</v>
      </c>
      <c r="M682" s="347">
        <v>0.1</v>
      </c>
      <c r="N682" s="33">
        <v>2268</v>
      </c>
      <c r="O682" s="343" t="s">
        <v>761</v>
      </c>
      <c r="P682" s="341" t="s">
        <v>767</v>
      </c>
      <c r="Q682" s="343" t="str">
        <f t="shared" si="20"/>
        <v>Not Specified</v>
      </c>
      <c r="R682" s="343" t="str">
        <f t="shared" si="21"/>
        <v>Sohail</v>
      </c>
    </row>
    <row r="683" spans="1:18" x14ac:dyDescent="0.3">
      <c r="A683" s="338">
        <v>1665</v>
      </c>
      <c r="B683" s="339">
        <v>42911</v>
      </c>
      <c r="C683" s="340" t="s">
        <v>592</v>
      </c>
      <c r="D683" s="341" t="s">
        <v>1264</v>
      </c>
      <c r="E683" s="342" t="s">
        <v>405</v>
      </c>
      <c r="F683" s="341" t="s">
        <v>812</v>
      </c>
      <c r="G683" s="343" t="s">
        <v>764</v>
      </c>
      <c r="H683" s="341" t="s">
        <v>995</v>
      </c>
      <c r="I683" s="344" t="s">
        <v>1173</v>
      </c>
      <c r="J683" s="345">
        <v>3</v>
      </c>
      <c r="K683" s="346">
        <v>120</v>
      </c>
      <c r="L683" s="345">
        <v>360</v>
      </c>
      <c r="M683" s="347">
        <v>0.1</v>
      </c>
      <c r="N683" s="33">
        <v>324</v>
      </c>
      <c r="O683" s="343" t="s">
        <v>761</v>
      </c>
      <c r="P683" s="341" t="s">
        <v>760</v>
      </c>
      <c r="Q683" s="343" t="str">
        <f t="shared" si="20"/>
        <v>Not Specified</v>
      </c>
      <c r="R683" s="343" t="str">
        <f t="shared" si="21"/>
        <v>Amit</v>
      </c>
    </row>
    <row r="684" spans="1:18" x14ac:dyDescent="0.3">
      <c r="A684" s="338">
        <v>1666</v>
      </c>
      <c r="B684" s="339">
        <v>42911</v>
      </c>
      <c r="C684" s="340" t="s">
        <v>592</v>
      </c>
      <c r="D684" s="341" t="s">
        <v>1261</v>
      </c>
      <c r="E684" s="342" t="s">
        <v>398</v>
      </c>
      <c r="F684" s="341" t="s">
        <v>778</v>
      </c>
      <c r="G684" s="343" t="s">
        <v>764</v>
      </c>
      <c r="H684" s="341" t="s">
        <v>921</v>
      </c>
      <c r="I684" s="344" t="s">
        <v>1263</v>
      </c>
      <c r="J684" s="345">
        <v>31</v>
      </c>
      <c r="K684" s="346">
        <v>240</v>
      </c>
      <c r="L684" s="345">
        <v>7440</v>
      </c>
      <c r="M684" s="347">
        <v>0.05</v>
      </c>
      <c r="N684" s="33">
        <v>7068</v>
      </c>
      <c r="O684" s="343" t="s">
        <v>788</v>
      </c>
      <c r="P684" s="341" t="s">
        <v>841</v>
      </c>
      <c r="Q684" s="343" t="str">
        <f t="shared" si="20"/>
        <v>Air</v>
      </c>
      <c r="R684" s="343" t="str">
        <f t="shared" si="21"/>
        <v>Amit</v>
      </c>
    </row>
    <row r="685" spans="1:18" x14ac:dyDescent="0.3">
      <c r="A685" s="338">
        <v>1667</v>
      </c>
      <c r="B685" s="339">
        <v>42911</v>
      </c>
      <c r="C685" s="340" t="s">
        <v>592</v>
      </c>
      <c r="D685" s="341" t="s">
        <v>1261</v>
      </c>
      <c r="E685" s="342" t="s">
        <v>398</v>
      </c>
      <c r="F685" s="341" t="s">
        <v>778</v>
      </c>
      <c r="G685" s="343" t="s">
        <v>770</v>
      </c>
      <c r="H685" s="341" t="s">
        <v>781</v>
      </c>
      <c r="I685" s="344" t="s">
        <v>1262</v>
      </c>
      <c r="J685" s="345">
        <v>7</v>
      </c>
      <c r="K685" s="346">
        <v>600</v>
      </c>
      <c r="L685" s="345">
        <v>4200</v>
      </c>
      <c r="M685" s="347">
        <v>0</v>
      </c>
      <c r="N685" s="33">
        <v>4200</v>
      </c>
      <c r="O685" s="343" t="s">
        <v>788</v>
      </c>
      <c r="P685" s="341" t="s">
        <v>760</v>
      </c>
      <c r="Q685" s="343" t="str">
        <f t="shared" si="20"/>
        <v>Air</v>
      </c>
      <c r="R685" s="343" t="str">
        <f t="shared" si="21"/>
        <v>Amit</v>
      </c>
    </row>
    <row r="686" spans="1:18" x14ac:dyDescent="0.3">
      <c r="A686" s="338">
        <v>1668</v>
      </c>
      <c r="B686" s="339">
        <v>42911</v>
      </c>
      <c r="C686" s="340" t="s">
        <v>592</v>
      </c>
      <c r="D686" s="341" t="s">
        <v>1261</v>
      </c>
      <c r="E686" s="342" t="s">
        <v>398</v>
      </c>
      <c r="F686" s="341" t="s">
        <v>778</v>
      </c>
      <c r="G686" s="343" t="s">
        <v>770</v>
      </c>
      <c r="H686" s="341" t="s">
        <v>777</v>
      </c>
      <c r="I686" s="344" t="s">
        <v>1260</v>
      </c>
      <c r="J686" s="345">
        <v>3</v>
      </c>
      <c r="K686" s="346">
        <v>4260</v>
      </c>
      <c r="L686" s="345">
        <v>12780</v>
      </c>
      <c r="M686" s="347">
        <v>0.04</v>
      </c>
      <c r="N686" s="33">
        <v>12268.8</v>
      </c>
      <c r="O686" s="343" t="s">
        <v>788</v>
      </c>
      <c r="P686" s="341" t="s">
        <v>767</v>
      </c>
      <c r="Q686" s="343" t="str">
        <f t="shared" si="20"/>
        <v>Air</v>
      </c>
      <c r="R686" s="343" t="str">
        <f t="shared" si="21"/>
        <v>Amit</v>
      </c>
    </row>
    <row r="687" spans="1:18" x14ac:dyDescent="0.3">
      <c r="A687" s="338">
        <v>1669</v>
      </c>
      <c r="B687" s="339">
        <v>42911</v>
      </c>
      <c r="C687" s="340" t="s">
        <v>592</v>
      </c>
      <c r="D687" s="341" t="s">
        <v>1259</v>
      </c>
      <c r="E687" s="342" t="s">
        <v>522</v>
      </c>
      <c r="F687" s="341" t="s">
        <v>778</v>
      </c>
      <c r="G687" s="343" t="s">
        <v>785</v>
      </c>
      <c r="H687" s="341" t="s">
        <v>824</v>
      </c>
      <c r="I687" s="344" t="s">
        <v>1258</v>
      </c>
      <c r="J687" s="345">
        <v>25</v>
      </c>
      <c r="K687" s="346">
        <v>1740</v>
      </c>
      <c r="L687" s="345">
        <v>43500</v>
      </c>
      <c r="M687" s="347">
        <v>7.0000000000000007E-2</v>
      </c>
      <c r="N687" s="33">
        <v>40455</v>
      </c>
      <c r="O687" s="343" t="s">
        <v>761</v>
      </c>
      <c r="P687" s="341" t="s">
        <v>798</v>
      </c>
      <c r="Q687" s="343" t="str">
        <f t="shared" si="20"/>
        <v>Not Specified</v>
      </c>
      <c r="R687" s="343" t="str">
        <f t="shared" si="21"/>
        <v>Amit</v>
      </c>
    </row>
    <row r="688" spans="1:18" x14ac:dyDescent="0.3">
      <c r="A688" s="338">
        <v>1670</v>
      </c>
      <c r="B688" s="339">
        <v>42911</v>
      </c>
      <c r="C688" s="340" t="s">
        <v>592</v>
      </c>
      <c r="D688" s="341" t="s">
        <v>1257</v>
      </c>
      <c r="E688" s="342" t="s">
        <v>395</v>
      </c>
      <c r="F688" s="341" t="s">
        <v>765</v>
      </c>
      <c r="G688" s="343" t="s">
        <v>764</v>
      </c>
      <c r="H688" s="341" t="s">
        <v>818</v>
      </c>
      <c r="I688" s="344" t="s">
        <v>873</v>
      </c>
      <c r="J688" s="345">
        <v>9</v>
      </c>
      <c r="K688" s="346">
        <v>21840</v>
      </c>
      <c r="L688" s="345">
        <v>196560</v>
      </c>
      <c r="M688" s="347">
        <v>0.09</v>
      </c>
      <c r="N688" s="33">
        <v>178869.6</v>
      </c>
      <c r="O688" s="343" t="s">
        <v>788</v>
      </c>
      <c r="P688" s="341" t="s">
        <v>760</v>
      </c>
      <c r="Q688" s="343" t="str">
        <f t="shared" si="20"/>
        <v>Air</v>
      </c>
      <c r="R688" s="343" t="str">
        <f t="shared" si="21"/>
        <v>Sohail</v>
      </c>
    </row>
    <row r="689" spans="1:18" x14ac:dyDescent="0.3">
      <c r="A689" s="338">
        <v>1671</v>
      </c>
      <c r="B689" s="339">
        <v>42911</v>
      </c>
      <c r="C689" s="340" t="s">
        <v>592</v>
      </c>
      <c r="D689" s="341" t="s">
        <v>1257</v>
      </c>
      <c r="E689" s="342" t="s">
        <v>395</v>
      </c>
      <c r="F689" s="341" t="s">
        <v>765</v>
      </c>
      <c r="G689" s="343" t="s">
        <v>770</v>
      </c>
      <c r="H689" s="341" t="s">
        <v>781</v>
      </c>
      <c r="I689" s="344" t="s">
        <v>850</v>
      </c>
      <c r="J689" s="345">
        <v>22</v>
      </c>
      <c r="K689" s="346">
        <v>1200</v>
      </c>
      <c r="L689" s="345">
        <v>26400</v>
      </c>
      <c r="M689" s="347">
        <v>0.02</v>
      </c>
      <c r="N689" s="33">
        <v>25872</v>
      </c>
      <c r="O689" s="343" t="s">
        <v>788</v>
      </c>
      <c r="P689" s="341" t="s">
        <v>798</v>
      </c>
      <c r="Q689" s="343" t="str">
        <f t="shared" si="20"/>
        <v>Air</v>
      </c>
      <c r="R689" s="343" t="str">
        <f t="shared" si="21"/>
        <v>Sohail</v>
      </c>
    </row>
    <row r="690" spans="1:18" x14ac:dyDescent="0.3">
      <c r="A690" s="338">
        <v>1672</v>
      </c>
      <c r="B690" s="339">
        <v>42911</v>
      </c>
      <c r="C690" s="340" t="s">
        <v>592</v>
      </c>
      <c r="D690" s="341" t="s">
        <v>1257</v>
      </c>
      <c r="E690" s="342" t="s">
        <v>395</v>
      </c>
      <c r="F690" s="341" t="s">
        <v>765</v>
      </c>
      <c r="G690" s="343" t="s">
        <v>770</v>
      </c>
      <c r="H690" s="341" t="s">
        <v>781</v>
      </c>
      <c r="I690" s="344" t="s">
        <v>984</v>
      </c>
      <c r="J690" s="345">
        <v>15</v>
      </c>
      <c r="K690" s="346">
        <v>540</v>
      </c>
      <c r="L690" s="345">
        <v>8100</v>
      </c>
      <c r="M690" s="347">
        <v>0.09</v>
      </c>
      <c r="N690" s="33">
        <v>7371</v>
      </c>
      <c r="O690" s="343" t="s">
        <v>788</v>
      </c>
      <c r="P690" s="341" t="s">
        <v>841</v>
      </c>
      <c r="Q690" s="343" t="str">
        <f t="shared" si="20"/>
        <v>Air</v>
      </c>
      <c r="R690" s="343" t="str">
        <f t="shared" si="21"/>
        <v>Sohail</v>
      </c>
    </row>
    <row r="691" spans="1:18" x14ac:dyDescent="0.3">
      <c r="A691" s="338">
        <v>1673</v>
      </c>
      <c r="B691" s="339">
        <v>42912</v>
      </c>
      <c r="C691" s="340" t="s">
        <v>592</v>
      </c>
      <c r="D691" s="341" t="s">
        <v>1256</v>
      </c>
      <c r="E691" s="342" t="s">
        <v>395</v>
      </c>
      <c r="F691" s="341" t="s">
        <v>765</v>
      </c>
      <c r="G691" s="343" t="s">
        <v>785</v>
      </c>
      <c r="H691" s="341" t="s">
        <v>784</v>
      </c>
      <c r="I691" s="344" t="s">
        <v>1255</v>
      </c>
      <c r="J691" s="345">
        <v>21</v>
      </c>
      <c r="K691" s="346">
        <v>7560</v>
      </c>
      <c r="L691" s="345">
        <v>158760</v>
      </c>
      <c r="M691" s="347">
        <v>0.1</v>
      </c>
      <c r="N691" s="33">
        <v>142884</v>
      </c>
      <c r="O691" s="343" t="s">
        <v>775</v>
      </c>
      <c r="P691" s="341" t="s">
        <v>760</v>
      </c>
      <c r="Q691" s="343" t="str">
        <f t="shared" si="20"/>
        <v>Rail</v>
      </c>
      <c r="R691" s="343" t="str">
        <f t="shared" si="21"/>
        <v>Sohail</v>
      </c>
    </row>
    <row r="692" spans="1:18" x14ac:dyDescent="0.3">
      <c r="A692" s="338">
        <v>1674</v>
      </c>
      <c r="B692" s="339">
        <v>42912</v>
      </c>
      <c r="C692" s="340" t="s">
        <v>592</v>
      </c>
      <c r="D692" s="341" t="s">
        <v>1226</v>
      </c>
      <c r="E692" s="342" t="s">
        <v>398</v>
      </c>
      <c r="F692" s="341" t="s">
        <v>778</v>
      </c>
      <c r="G692" s="343" t="s">
        <v>785</v>
      </c>
      <c r="H692" s="341" t="s">
        <v>824</v>
      </c>
      <c r="I692" s="344" t="s">
        <v>1254</v>
      </c>
      <c r="J692" s="345">
        <v>40</v>
      </c>
      <c r="K692" s="346">
        <v>4680</v>
      </c>
      <c r="L692" s="345">
        <v>187200</v>
      </c>
      <c r="M692" s="347">
        <v>7.0000000000000007E-2</v>
      </c>
      <c r="N692" s="33">
        <v>174096</v>
      </c>
      <c r="O692" s="343" t="s">
        <v>761</v>
      </c>
      <c r="P692" s="341" t="s">
        <v>760</v>
      </c>
      <c r="Q692" s="343" t="str">
        <f t="shared" si="20"/>
        <v>Not Specified</v>
      </c>
      <c r="R692" s="343" t="str">
        <f t="shared" si="21"/>
        <v>Amit</v>
      </c>
    </row>
    <row r="693" spans="1:18" x14ac:dyDescent="0.3">
      <c r="A693" s="338">
        <v>1675</v>
      </c>
      <c r="B693" s="339">
        <v>42912</v>
      </c>
      <c r="C693" s="340" t="s">
        <v>592</v>
      </c>
      <c r="D693" s="341" t="s">
        <v>1226</v>
      </c>
      <c r="E693" s="342" t="s">
        <v>398</v>
      </c>
      <c r="F693" s="341" t="s">
        <v>778</v>
      </c>
      <c r="G693" s="343" t="s">
        <v>764</v>
      </c>
      <c r="H693" s="341" t="s">
        <v>763</v>
      </c>
      <c r="I693" s="344" t="s">
        <v>1253</v>
      </c>
      <c r="J693" s="345">
        <v>5</v>
      </c>
      <c r="K693" s="346">
        <v>300</v>
      </c>
      <c r="L693" s="345">
        <v>1500</v>
      </c>
      <c r="M693" s="347">
        <v>0.05</v>
      </c>
      <c r="N693" s="33">
        <v>1425</v>
      </c>
      <c r="O693" s="343" t="s">
        <v>761</v>
      </c>
      <c r="P693" s="341" t="s">
        <v>774</v>
      </c>
      <c r="Q693" s="343" t="str">
        <f t="shared" si="20"/>
        <v>Not Specified</v>
      </c>
      <c r="R693" s="343" t="str">
        <f t="shared" si="21"/>
        <v>Amit</v>
      </c>
    </row>
    <row r="694" spans="1:18" x14ac:dyDescent="0.3">
      <c r="A694" s="338">
        <v>1676</v>
      </c>
      <c r="B694" s="339">
        <v>42912</v>
      </c>
      <c r="C694" s="340" t="s">
        <v>592</v>
      </c>
      <c r="D694" s="341" t="s">
        <v>1252</v>
      </c>
      <c r="E694" s="342" t="s">
        <v>395</v>
      </c>
      <c r="F694" s="341" t="s">
        <v>790</v>
      </c>
      <c r="G694" s="343" t="s">
        <v>764</v>
      </c>
      <c r="H694" s="341" t="s">
        <v>772</v>
      </c>
      <c r="I694" s="344" t="s">
        <v>1251</v>
      </c>
      <c r="J694" s="345">
        <v>36</v>
      </c>
      <c r="K694" s="346">
        <v>960</v>
      </c>
      <c r="L694" s="345">
        <v>34560</v>
      </c>
      <c r="M694" s="347">
        <v>0.03</v>
      </c>
      <c r="N694" s="33">
        <v>33523.199999999997</v>
      </c>
      <c r="O694" s="343" t="s">
        <v>761</v>
      </c>
      <c r="P694" s="341" t="s">
        <v>827</v>
      </c>
      <c r="Q694" s="343" t="str">
        <f t="shared" si="20"/>
        <v>Not Specified</v>
      </c>
      <c r="R694" s="343" t="str">
        <f t="shared" si="21"/>
        <v>Sohail</v>
      </c>
    </row>
    <row r="695" spans="1:18" x14ac:dyDescent="0.3">
      <c r="A695" s="338">
        <v>1677</v>
      </c>
      <c r="B695" s="339">
        <v>42913</v>
      </c>
      <c r="C695" s="340" t="s">
        <v>592</v>
      </c>
      <c r="D695" s="341" t="s">
        <v>1130</v>
      </c>
      <c r="E695" s="342" t="s">
        <v>405</v>
      </c>
      <c r="F695" s="341" t="s">
        <v>778</v>
      </c>
      <c r="G695" s="343" t="s">
        <v>785</v>
      </c>
      <c r="H695" s="341" t="s">
        <v>784</v>
      </c>
      <c r="I695" s="344" t="s">
        <v>821</v>
      </c>
      <c r="J695" s="345">
        <v>3</v>
      </c>
      <c r="K695" s="346">
        <v>1260</v>
      </c>
      <c r="L695" s="345">
        <v>3780</v>
      </c>
      <c r="M695" s="347">
        <v>0.01</v>
      </c>
      <c r="N695" s="33">
        <v>3742.2</v>
      </c>
      <c r="O695" s="343" t="s">
        <v>775</v>
      </c>
      <c r="P695" s="341" t="s">
        <v>827</v>
      </c>
      <c r="Q695" s="343" t="str">
        <f t="shared" si="20"/>
        <v>Rail</v>
      </c>
      <c r="R695" s="343" t="str">
        <f t="shared" si="21"/>
        <v>Amit</v>
      </c>
    </row>
    <row r="696" spans="1:18" x14ac:dyDescent="0.3">
      <c r="A696" s="338">
        <v>1678</v>
      </c>
      <c r="B696" s="339">
        <v>42913</v>
      </c>
      <c r="C696" s="340" t="s">
        <v>592</v>
      </c>
      <c r="D696" s="341" t="s">
        <v>1250</v>
      </c>
      <c r="E696" s="342" t="s">
        <v>395</v>
      </c>
      <c r="F696" s="341" t="s">
        <v>765</v>
      </c>
      <c r="G696" s="343" t="s">
        <v>785</v>
      </c>
      <c r="H696" s="341" t="s">
        <v>824</v>
      </c>
      <c r="I696" s="344" t="s">
        <v>1084</v>
      </c>
      <c r="J696" s="345">
        <v>34</v>
      </c>
      <c r="K696" s="346">
        <v>1800</v>
      </c>
      <c r="L696" s="345">
        <v>61200</v>
      </c>
      <c r="M696" s="347">
        <v>0.04</v>
      </c>
      <c r="N696" s="33">
        <v>58752</v>
      </c>
      <c r="O696" s="343" t="s">
        <v>834</v>
      </c>
      <c r="P696" s="341" t="s">
        <v>760</v>
      </c>
      <c r="Q696" s="343" t="str">
        <f t="shared" si="20"/>
        <v>Air</v>
      </c>
      <c r="R696" s="343" t="str">
        <f t="shared" si="21"/>
        <v>Sohail</v>
      </c>
    </row>
    <row r="697" spans="1:18" x14ac:dyDescent="0.3">
      <c r="A697" s="338">
        <v>1679</v>
      </c>
      <c r="B697" s="339">
        <v>42913</v>
      </c>
      <c r="C697" s="340" t="s">
        <v>592</v>
      </c>
      <c r="D697" s="341" t="s">
        <v>1249</v>
      </c>
      <c r="E697" s="342" t="s">
        <v>398</v>
      </c>
      <c r="F697" s="341" t="s">
        <v>765</v>
      </c>
      <c r="G697" s="343" t="s">
        <v>764</v>
      </c>
      <c r="H697" s="341" t="s">
        <v>811</v>
      </c>
      <c r="I697" s="344" t="s">
        <v>1248</v>
      </c>
      <c r="J697" s="345">
        <v>25</v>
      </c>
      <c r="K697" s="346">
        <v>2400</v>
      </c>
      <c r="L697" s="345">
        <v>60000</v>
      </c>
      <c r="M697" s="347">
        <v>0.1</v>
      </c>
      <c r="N697" s="33">
        <v>54000</v>
      </c>
      <c r="O697" s="343" t="s">
        <v>834</v>
      </c>
      <c r="P697" s="341" t="s">
        <v>827</v>
      </c>
      <c r="Q697" s="343" t="str">
        <f t="shared" si="20"/>
        <v>Air</v>
      </c>
      <c r="R697" s="343" t="str">
        <f t="shared" si="21"/>
        <v>Sohail</v>
      </c>
    </row>
    <row r="698" spans="1:18" x14ac:dyDescent="0.3">
      <c r="A698" s="338">
        <v>1680</v>
      </c>
      <c r="B698" s="339">
        <v>42913</v>
      </c>
      <c r="C698" s="340" t="s">
        <v>592</v>
      </c>
      <c r="D698" s="341" t="s">
        <v>1247</v>
      </c>
      <c r="E698" s="342" t="s">
        <v>398</v>
      </c>
      <c r="F698" s="341" t="s">
        <v>790</v>
      </c>
      <c r="G698" s="343" t="s">
        <v>785</v>
      </c>
      <c r="H698" s="341" t="s">
        <v>824</v>
      </c>
      <c r="I698" s="344" t="s">
        <v>1084</v>
      </c>
      <c r="J698" s="345">
        <v>47</v>
      </c>
      <c r="K698" s="346">
        <v>1800</v>
      </c>
      <c r="L698" s="345">
        <v>84600</v>
      </c>
      <c r="M698" s="347">
        <v>0</v>
      </c>
      <c r="N698" s="33">
        <v>84600</v>
      </c>
      <c r="O698" s="343" t="s">
        <v>834</v>
      </c>
      <c r="P698" s="341" t="s">
        <v>760</v>
      </c>
      <c r="Q698" s="343" t="str">
        <f t="shared" si="20"/>
        <v>Air</v>
      </c>
      <c r="R698" s="343" t="str">
        <f t="shared" si="21"/>
        <v>Sohail</v>
      </c>
    </row>
    <row r="699" spans="1:18" x14ac:dyDescent="0.3">
      <c r="A699" s="338">
        <v>1681</v>
      </c>
      <c r="B699" s="339">
        <v>42913</v>
      </c>
      <c r="C699" s="340" t="s">
        <v>592</v>
      </c>
      <c r="D699" s="341" t="s">
        <v>1245</v>
      </c>
      <c r="E699" s="342" t="s">
        <v>405</v>
      </c>
      <c r="F699" s="341" t="s">
        <v>790</v>
      </c>
      <c r="G699" s="343" t="s">
        <v>785</v>
      </c>
      <c r="H699" s="341" t="s">
        <v>824</v>
      </c>
      <c r="I699" s="344" t="s">
        <v>1246</v>
      </c>
      <c r="J699" s="345">
        <v>21</v>
      </c>
      <c r="K699" s="346">
        <v>3240</v>
      </c>
      <c r="L699" s="345">
        <v>68040</v>
      </c>
      <c r="M699" s="347">
        <v>0.08</v>
      </c>
      <c r="N699" s="33">
        <v>62596.800000000003</v>
      </c>
      <c r="O699" s="343" t="s">
        <v>782</v>
      </c>
      <c r="P699" s="341" t="s">
        <v>760</v>
      </c>
      <c r="Q699" s="343" t="str">
        <f t="shared" si="20"/>
        <v>Road</v>
      </c>
      <c r="R699" s="343" t="str">
        <f t="shared" si="21"/>
        <v>Sohail</v>
      </c>
    </row>
    <row r="700" spans="1:18" x14ac:dyDescent="0.3">
      <c r="A700" s="338">
        <v>1682</v>
      </c>
      <c r="B700" s="339">
        <v>42913</v>
      </c>
      <c r="C700" s="340" t="s">
        <v>592</v>
      </c>
      <c r="D700" s="341" t="s">
        <v>1245</v>
      </c>
      <c r="E700" s="342" t="s">
        <v>405</v>
      </c>
      <c r="F700" s="341" t="s">
        <v>790</v>
      </c>
      <c r="G700" s="343" t="s">
        <v>785</v>
      </c>
      <c r="H700" s="341" t="s">
        <v>784</v>
      </c>
      <c r="I700" s="344" t="s">
        <v>1244</v>
      </c>
      <c r="J700" s="345">
        <v>18</v>
      </c>
      <c r="K700" s="346">
        <v>12360</v>
      </c>
      <c r="L700" s="345">
        <v>222480</v>
      </c>
      <c r="M700" s="347">
        <v>7.0000000000000007E-2</v>
      </c>
      <c r="N700" s="33">
        <v>206906.4</v>
      </c>
      <c r="O700" s="343" t="s">
        <v>782</v>
      </c>
      <c r="P700" s="341" t="s">
        <v>760</v>
      </c>
      <c r="Q700" s="343" t="str">
        <f t="shared" si="20"/>
        <v>Road</v>
      </c>
      <c r="R700" s="343" t="str">
        <f t="shared" si="21"/>
        <v>Sohail</v>
      </c>
    </row>
    <row r="701" spans="1:18" x14ac:dyDescent="0.3">
      <c r="A701" s="338">
        <v>1683</v>
      </c>
      <c r="B701" s="339">
        <v>42913</v>
      </c>
      <c r="C701" s="340" t="s">
        <v>592</v>
      </c>
      <c r="D701" s="341" t="s">
        <v>1243</v>
      </c>
      <c r="E701" s="342" t="s">
        <v>405</v>
      </c>
      <c r="F701" s="341" t="s">
        <v>778</v>
      </c>
      <c r="G701" s="343" t="s">
        <v>764</v>
      </c>
      <c r="H701" s="341" t="s">
        <v>763</v>
      </c>
      <c r="I701" s="344" t="s">
        <v>1242</v>
      </c>
      <c r="J701" s="345">
        <v>34</v>
      </c>
      <c r="K701" s="346">
        <v>120</v>
      </c>
      <c r="L701" s="345">
        <v>4080</v>
      </c>
      <c r="M701" s="347">
        <v>0.06</v>
      </c>
      <c r="N701" s="33">
        <v>3835.2</v>
      </c>
      <c r="O701" s="343" t="s">
        <v>782</v>
      </c>
      <c r="P701" s="341" t="s">
        <v>760</v>
      </c>
      <c r="Q701" s="343" t="str">
        <f t="shared" si="20"/>
        <v>Road</v>
      </c>
      <c r="R701" s="343" t="str">
        <f t="shared" si="21"/>
        <v>Amit</v>
      </c>
    </row>
    <row r="702" spans="1:18" x14ac:dyDescent="0.3">
      <c r="A702" s="338">
        <v>1684</v>
      </c>
      <c r="B702" s="339">
        <v>42913</v>
      </c>
      <c r="C702" s="340" t="s">
        <v>592</v>
      </c>
      <c r="D702" s="341" t="s">
        <v>1240</v>
      </c>
      <c r="E702" s="342" t="s">
        <v>398</v>
      </c>
      <c r="F702" s="341" t="s">
        <v>778</v>
      </c>
      <c r="G702" s="343" t="s">
        <v>785</v>
      </c>
      <c r="H702" s="341" t="s">
        <v>824</v>
      </c>
      <c r="I702" s="344" t="s">
        <v>1241</v>
      </c>
      <c r="J702" s="345">
        <v>30</v>
      </c>
      <c r="K702" s="346">
        <v>6960</v>
      </c>
      <c r="L702" s="345">
        <v>208800</v>
      </c>
      <c r="M702" s="347">
        <v>7.0000000000000007E-2</v>
      </c>
      <c r="N702" s="33">
        <v>194184</v>
      </c>
      <c r="O702" s="343" t="s">
        <v>788</v>
      </c>
      <c r="P702" s="341" t="s">
        <v>760</v>
      </c>
      <c r="Q702" s="343" t="str">
        <f t="shared" si="20"/>
        <v>Air</v>
      </c>
      <c r="R702" s="343" t="str">
        <f t="shared" si="21"/>
        <v>Amit</v>
      </c>
    </row>
    <row r="703" spans="1:18" x14ac:dyDescent="0.3">
      <c r="A703" s="338">
        <v>1685</v>
      </c>
      <c r="B703" s="339">
        <v>42913</v>
      </c>
      <c r="C703" s="340" t="s">
        <v>592</v>
      </c>
      <c r="D703" s="341" t="s">
        <v>1240</v>
      </c>
      <c r="E703" s="342" t="s">
        <v>398</v>
      </c>
      <c r="F703" s="341" t="s">
        <v>778</v>
      </c>
      <c r="G703" s="343" t="s">
        <v>764</v>
      </c>
      <c r="H703" s="341" t="s">
        <v>763</v>
      </c>
      <c r="I703" s="344" t="s">
        <v>1239</v>
      </c>
      <c r="J703" s="345">
        <v>1</v>
      </c>
      <c r="K703" s="346">
        <v>2280</v>
      </c>
      <c r="L703" s="345">
        <v>2280</v>
      </c>
      <c r="M703" s="347">
        <v>0.02</v>
      </c>
      <c r="N703" s="33">
        <v>2234.4</v>
      </c>
      <c r="O703" s="343" t="s">
        <v>788</v>
      </c>
      <c r="P703" s="341" t="s">
        <v>787</v>
      </c>
      <c r="Q703" s="343" t="str">
        <f t="shared" si="20"/>
        <v>Air</v>
      </c>
      <c r="R703" s="343" t="str">
        <f t="shared" si="21"/>
        <v>Amit</v>
      </c>
    </row>
    <row r="704" spans="1:18" x14ac:dyDescent="0.3">
      <c r="A704" s="338">
        <v>1686</v>
      </c>
      <c r="B704" s="339">
        <v>42913</v>
      </c>
      <c r="C704" s="340" t="s">
        <v>592</v>
      </c>
      <c r="D704" s="341" t="s">
        <v>1237</v>
      </c>
      <c r="E704" s="342" t="s">
        <v>522</v>
      </c>
      <c r="F704" s="341" t="s">
        <v>790</v>
      </c>
      <c r="G704" s="343" t="s">
        <v>764</v>
      </c>
      <c r="H704" s="341" t="s">
        <v>763</v>
      </c>
      <c r="I704" s="344" t="s">
        <v>1238</v>
      </c>
      <c r="J704" s="345">
        <v>50</v>
      </c>
      <c r="K704" s="346">
        <v>300</v>
      </c>
      <c r="L704" s="345">
        <v>15000</v>
      </c>
      <c r="M704" s="347">
        <v>0.03</v>
      </c>
      <c r="N704" s="33">
        <v>14550</v>
      </c>
      <c r="O704" s="343" t="s">
        <v>834</v>
      </c>
      <c r="P704" s="341" t="s">
        <v>760</v>
      </c>
      <c r="Q704" s="343" t="str">
        <f t="shared" si="20"/>
        <v>Air</v>
      </c>
      <c r="R704" s="343" t="str">
        <f t="shared" si="21"/>
        <v>Sohail</v>
      </c>
    </row>
    <row r="705" spans="1:18" x14ac:dyDescent="0.3">
      <c r="A705" s="338">
        <v>1687</v>
      </c>
      <c r="B705" s="339">
        <v>42913</v>
      </c>
      <c r="C705" s="340" t="s">
        <v>592</v>
      </c>
      <c r="D705" s="341" t="s">
        <v>1237</v>
      </c>
      <c r="E705" s="342" t="s">
        <v>522</v>
      </c>
      <c r="F705" s="341" t="s">
        <v>790</v>
      </c>
      <c r="G705" s="343" t="s">
        <v>764</v>
      </c>
      <c r="H705" s="341" t="s">
        <v>763</v>
      </c>
      <c r="I705" s="344" t="s">
        <v>846</v>
      </c>
      <c r="J705" s="345">
        <v>4</v>
      </c>
      <c r="K705" s="346">
        <v>240</v>
      </c>
      <c r="L705" s="345">
        <v>960</v>
      </c>
      <c r="M705" s="347">
        <v>0.06</v>
      </c>
      <c r="N705" s="33">
        <v>902.4</v>
      </c>
      <c r="O705" s="343" t="s">
        <v>834</v>
      </c>
      <c r="P705" s="341" t="s">
        <v>787</v>
      </c>
      <c r="Q705" s="343" t="str">
        <f t="shared" si="20"/>
        <v>Air</v>
      </c>
      <c r="R705" s="343" t="str">
        <f t="shared" si="21"/>
        <v>Sohail</v>
      </c>
    </row>
    <row r="706" spans="1:18" x14ac:dyDescent="0.3">
      <c r="A706" s="338">
        <v>1688</v>
      </c>
      <c r="B706" s="339">
        <v>42914</v>
      </c>
      <c r="C706" s="340" t="s">
        <v>592</v>
      </c>
      <c r="D706" s="341" t="s">
        <v>1236</v>
      </c>
      <c r="E706" s="342" t="s">
        <v>398</v>
      </c>
      <c r="F706" s="341" t="s">
        <v>812</v>
      </c>
      <c r="G706" s="343" t="s">
        <v>764</v>
      </c>
      <c r="H706" s="341" t="s">
        <v>793</v>
      </c>
      <c r="I706" s="344" t="s">
        <v>1235</v>
      </c>
      <c r="J706" s="345">
        <v>37</v>
      </c>
      <c r="K706" s="346">
        <v>3360</v>
      </c>
      <c r="L706" s="345">
        <v>124320</v>
      </c>
      <c r="M706" s="347">
        <v>0.05</v>
      </c>
      <c r="N706" s="33">
        <v>118104</v>
      </c>
      <c r="O706" s="343" t="s">
        <v>761</v>
      </c>
      <c r="P706" s="341" t="s">
        <v>841</v>
      </c>
      <c r="Q706" s="343" t="str">
        <f t="shared" si="20"/>
        <v>Not Specified</v>
      </c>
      <c r="R706" s="343" t="str">
        <f t="shared" si="21"/>
        <v>Amit</v>
      </c>
    </row>
    <row r="707" spans="1:18" x14ac:dyDescent="0.3">
      <c r="A707" s="338">
        <v>1689</v>
      </c>
      <c r="B707" s="339">
        <v>42914</v>
      </c>
      <c r="C707" s="340" t="s">
        <v>592</v>
      </c>
      <c r="D707" s="341" t="s">
        <v>1234</v>
      </c>
      <c r="E707" s="342" t="s">
        <v>522</v>
      </c>
      <c r="F707" s="341" t="s">
        <v>790</v>
      </c>
      <c r="G707" s="343" t="s">
        <v>770</v>
      </c>
      <c r="H707" s="341" t="s">
        <v>777</v>
      </c>
      <c r="I707" s="344" t="s">
        <v>1233</v>
      </c>
      <c r="J707" s="345">
        <v>7</v>
      </c>
      <c r="K707" s="346">
        <v>24060</v>
      </c>
      <c r="L707" s="345">
        <v>168420</v>
      </c>
      <c r="M707" s="347">
        <v>0.05</v>
      </c>
      <c r="N707" s="33">
        <v>159999</v>
      </c>
      <c r="O707" s="343" t="s">
        <v>782</v>
      </c>
      <c r="P707" s="341" t="s">
        <v>760</v>
      </c>
      <c r="Q707" s="343" t="str">
        <f t="shared" si="20"/>
        <v>Road</v>
      </c>
      <c r="R707" s="343" t="str">
        <f t="shared" si="21"/>
        <v>Sohail</v>
      </c>
    </row>
    <row r="708" spans="1:18" x14ac:dyDescent="0.3">
      <c r="A708" s="338">
        <v>1690</v>
      </c>
      <c r="B708" s="339">
        <v>42914</v>
      </c>
      <c r="C708" s="340" t="s">
        <v>592</v>
      </c>
      <c r="D708" s="341" t="s">
        <v>1232</v>
      </c>
      <c r="E708" s="342" t="s">
        <v>522</v>
      </c>
      <c r="F708" s="341" t="s">
        <v>765</v>
      </c>
      <c r="G708" s="343" t="s">
        <v>770</v>
      </c>
      <c r="H708" s="341" t="s">
        <v>781</v>
      </c>
      <c r="I708" s="344" t="s">
        <v>1215</v>
      </c>
      <c r="J708" s="345">
        <v>9</v>
      </c>
      <c r="K708" s="346">
        <v>480</v>
      </c>
      <c r="L708" s="345">
        <v>4320</v>
      </c>
      <c r="M708" s="347">
        <v>0.06</v>
      </c>
      <c r="N708" s="33">
        <v>4060.8</v>
      </c>
      <c r="O708" s="343" t="s">
        <v>788</v>
      </c>
      <c r="P708" s="341" t="s">
        <v>774</v>
      </c>
      <c r="Q708" s="343" t="str">
        <f t="shared" si="20"/>
        <v>Air</v>
      </c>
      <c r="R708" s="343" t="str">
        <f t="shared" si="21"/>
        <v>Sohail</v>
      </c>
    </row>
    <row r="709" spans="1:18" x14ac:dyDescent="0.3">
      <c r="A709" s="338">
        <v>1691</v>
      </c>
      <c r="B709" s="339">
        <v>42914</v>
      </c>
      <c r="C709" s="340" t="s">
        <v>592</v>
      </c>
      <c r="D709" s="341" t="s">
        <v>1231</v>
      </c>
      <c r="E709" s="342" t="s">
        <v>522</v>
      </c>
      <c r="F709" s="341" t="s">
        <v>778</v>
      </c>
      <c r="G709" s="343" t="s">
        <v>785</v>
      </c>
      <c r="H709" s="341" t="s">
        <v>815</v>
      </c>
      <c r="I709" s="344" t="s">
        <v>1230</v>
      </c>
      <c r="J709" s="345">
        <v>37</v>
      </c>
      <c r="K709" s="346">
        <v>5460</v>
      </c>
      <c r="L709" s="345">
        <v>202020</v>
      </c>
      <c r="M709" s="347">
        <v>0.04</v>
      </c>
      <c r="N709" s="33">
        <v>193939.20000000001</v>
      </c>
      <c r="O709" s="343" t="s">
        <v>775</v>
      </c>
      <c r="P709" s="341" t="s">
        <v>760</v>
      </c>
      <c r="Q709" s="343" t="str">
        <f t="shared" si="20"/>
        <v>Rail</v>
      </c>
      <c r="R709" s="343" t="str">
        <f t="shared" si="21"/>
        <v>Amit</v>
      </c>
    </row>
    <row r="710" spans="1:18" x14ac:dyDescent="0.3">
      <c r="A710" s="338">
        <v>1692</v>
      </c>
      <c r="B710" s="339">
        <v>42914</v>
      </c>
      <c r="C710" s="340" t="s">
        <v>592</v>
      </c>
      <c r="D710" s="341" t="s">
        <v>1229</v>
      </c>
      <c r="E710" s="342" t="s">
        <v>395</v>
      </c>
      <c r="F710" s="341" t="s">
        <v>812</v>
      </c>
      <c r="G710" s="343" t="s">
        <v>764</v>
      </c>
      <c r="H710" s="341" t="s">
        <v>800</v>
      </c>
      <c r="I710" s="344" t="s">
        <v>1087</v>
      </c>
      <c r="J710" s="345">
        <v>36</v>
      </c>
      <c r="K710" s="346">
        <v>300</v>
      </c>
      <c r="L710" s="345">
        <v>10800</v>
      </c>
      <c r="M710" s="347">
        <v>0.03</v>
      </c>
      <c r="N710" s="33">
        <v>10476</v>
      </c>
      <c r="O710" s="343" t="s">
        <v>834</v>
      </c>
      <c r="P710" s="341" t="s">
        <v>760</v>
      </c>
      <c r="Q710" s="343" t="str">
        <f t="shared" si="20"/>
        <v>Air</v>
      </c>
      <c r="R710" s="343" t="str">
        <f t="shared" si="21"/>
        <v>Amit</v>
      </c>
    </row>
    <row r="711" spans="1:18" x14ac:dyDescent="0.3">
      <c r="A711" s="338">
        <v>1693</v>
      </c>
      <c r="B711" s="339">
        <v>42914</v>
      </c>
      <c r="C711" s="340" t="s">
        <v>592</v>
      </c>
      <c r="D711" s="341" t="s">
        <v>1229</v>
      </c>
      <c r="E711" s="342" t="s">
        <v>395</v>
      </c>
      <c r="F711" s="341" t="s">
        <v>812</v>
      </c>
      <c r="G711" s="343" t="s">
        <v>785</v>
      </c>
      <c r="H711" s="341" t="s">
        <v>824</v>
      </c>
      <c r="I711" s="344" t="s">
        <v>1077</v>
      </c>
      <c r="J711" s="345">
        <v>31</v>
      </c>
      <c r="K711" s="346">
        <v>4980</v>
      </c>
      <c r="L711" s="345">
        <v>154380</v>
      </c>
      <c r="M711" s="347">
        <v>0.08</v>
      </c>
      <c r="N711" s="33">
        <v>142029.6</v>
      </c>
      <c r="O711" s="343" t="s">
        <v>834</v>
      </c>
      <c r="P711" s="341" t="s">
        <v>841</v>
      </c>
      <c r="Q711" s="343" t="str">
        <f t="shared" si="20"/>
        <v>Air</v>
      </c>
      <c r="R711" s="343" t="str">
        <f t="shared" si="21"/>
        <v>Amit</v>
      </c>
    </row>
    <row r="712" spans="1:18" x14ac:dyDescent="0.3">
      <c r="A712" s="338">
        <v>1694</v>
      </c>
      <c r="B712" s="339">
        <v>42915</v>
      </c>
      <c r="C712" s="340" t="s">
        <v>592</v>
      </c>
      <c r="D712" s="341" t="s">
        <v>1228</v>
      </c>
      <c r="E712" s="342" t="s">
        <v>398</v>
      </c>
      <c r="F712" s="341" t="s">
        <v>765</v>
      </c>
      <c r="G712" s="343" t="s">
        <v>785</v>
      </c>
      <c r="H712" s="341" t="s">
        <v>784</v>
      </c>
      <c r="I712" s="344" t="s">
        <v>1227</v>
      </c>
      <c r="J712" s="345">
        <v>41</v>
      </c>
      <c r="K712" s="346">
        <v>3960</v>
      </c>
      <c r="L712" s="345">
        <v>162360</v>
      </c>
      <c r="M712" s="347">
        <v>0.04</v>
      </c>
      <c r="N712" s="33">
        <v>155865.60000000001</v>
      </c>
      <c r="O712" s="343" t="s">
        <v>834</v>
      </c>
      <c r="P712" s="341" t="s">
        <v>798</v>
      </c>
      <c r="Q712" s="343" t="str">
        <f t="shared" si="20"/>
        <v>Air</v>
      </c>
      <c r="R712" s="343" t="str">
        <f t="shared" si="21"/>
        <v>Sohail</v>
      </c>
    </row>
    <row r="713" spans="1:18" x14ac:dyDescent="0.3">
      <c r="A713" s="338">
        <v>1695</v>
      </c>
      <c r="B713" s="339">
        <v>42915</v>
      </c>
      <c r="C713" s="340" t="s">
        <v>592</v>
      </c>
      <c r="D713" s="341" t="s">
        <v>1226</v>
      </c>
      <c r="E713" s="342" t="s">
        <v>398</v>
      </c>
      <c r="F713" s="341" t="s">
        <v>778</v>
      </c>
      <c r="G713" s="343" t="s">
        <v>770</v>
      </c>
      <c r="H713" s="341" t="s">
        <v>826</v>
      </c>
      <c r="I713" s="344" t="s">
        <v>1225</v>
      </c>
      <c r="J713" s="345">
        <v>14</v>
      </c>
      <c r="K713" s="346">
        <v>15660</v>
      </c>
      <c r="L713" s="345">
        <v>219240</v>
      </c>
      <c r="M713" s="347">
        <v>0.1</v>
      </c>
      <c r="N713" s="33">
        <v>197316</v>
      </c>
      <c r="O713" s="343" t="s">
        <v>782</v>
      </c>
      <c r="P713" s="341" t="s">
        <v>774</v>
      </c>
      <c r="Q713" s="343" t="str">
        <f t="shared" si="20"/>
        <v>Road</v>
      </c>
      <c r="R713" s="343" t="str">
        <f t="shared" si="21"/>
        <v>Amit</v>
      </c>
    </row>
    <row r="714" spans="1:18" x14ac:dyDescent="0.3">
      <c r="A714" s="338">
        <v>1696</v>
      </c>
      <c r="B714" s="339">
        <v>42915</v>
      </c>
      <c r="C714" s="340" t="s">
        <v>592</v>
      </c>
      <c r="D714" s="341" t="s">
        <v>1214</v>
      </c>
      <c r="E714" s="342" t="s">
        <v>405</v>
      </c>
      <c r="F714" s="341" t="s">
        <v>778</v>
      </c>
      <c r="G714" s="343" t="s">
        <v>764</v>
      </c>
      <c r="H714" s="341" t="s">
        <v>818</v>
      </c>
      <c r="I714" s="344" t="s">
        <v>1224</v>
      </c>
      <c r="J714" s="345">
        <v>6</v>
      </c>
      <c r="K714" s="346">
        <v>1260</v>
      </c>
      <c r="L714" s="345">
        <v>7560</v>
      </c>
      <c r="M714" s="347">
        <v>0.09</v>
      </c>
      <c r="N714" s="33">
        <v>6879.6</v>
      </c>
      <c r="O714" s="343" t="s">
        <v>834</v>
      </c>
      <c r="P714" s="341" t="s">
        <v>760</v>
      </c>
      <c r="Q714" s="343" t="str">
        <f t="shared" si="20"/>
        <v>Air</v>
      </c>
      <c r="R714" s="343" t="str">
        <f t="shared" si="21"/>
        <v>Amit</v>
      </c>
    </row>
    <row r="715" spans="1:18" x14ac:dyDescent="0.3">
      <c r="A715" s="338">
        <v>1697</v>
      </c>
      <c r="B715" s="339">
        <v>42915</v>
      </c>
      <c r="C715" s="340" t="s">
        <v>592</v>
      </c>
      <c r="D715" s="341" t="s">
        <v>1223</v>
      </c>
      <c r="E715" s="342" t="s">
        <v>398</v>
      </c>
      <c r="F715" s="341" t="s">
        <v>778</v>
      </c>
      <c r="G715" s="343" t="s">
        <v>785</v>
      </c>
      <c r="H715" s="341" t="s">
        <v>784</v>
      </c>
      <c r="I715" s="344" t="s">
        <v>1222</v>
      </c>
      <c r="J715" s="345">
        <v>30</v>
      </c>
      <c r="K715" s="346">
        <v>5160</v>
      </c>
      <c r="L715" s="345">
        <v>154800</v>
      </c>
      <c r="M715" s="347">
        <v>0</v>
      </c>
      <c r="N715" s="33">
        <v>154800</v>
      </c>
      <c r="O715" s="343" t="s">
        <v>775</v>
      </c>
      <c r="P715" s="341" t="s">
        <v>787</v>
      </c>
      <c r="Q715" s="343" t="str">
        <f t="shared" si="20"/>
        <v>Rail</v>
      </c>
      <c r="R715" s="343" t="str">
        <f t="shared" si="21"/>
        <v>Amit</v>
      </c>
    </row>
    <row r="716" spans="1:18" x14ac:dyDescent="0.3">
      <c r="A716" s="338">
        <v>1698</v>
      </c>
      <c r="B716" s="339">
        <v>42915</v>
      </c>
      <c r="C716" s="340" t="s">
        <v>592</v>
      </c>
      <c r="D716" s="341" t="s">
        <v>935</v>
      </c>
      <c r="E716" s="342" t="s">
        <v>405</v>
      </c>
      <c r="F716" s="341" t="s">
        <v>790</v>
      </c>
      <c r="G716" s="343" t="s">
        <v>770</v>
      </c>
      <c r="H716" s="341" t="s">
        <v>781</v>
      </c>
      <c r="I716" s="344" t="s">
        <v>1221</v>
      </c>
      <c r="J716" s="345">
        <v>10</v>
      </c>
      <c r="K716" s="346">
        <v>300</v>
      </c>
      <c r="L716" s="345">
        <v>3000</v>
      </c>
      <c r="M716" s="347">
        <v>0.01</v>
      </c>
      <c r="N716" s="33">
        <v>2970</v>
      </c>
      <c r="O716" s="343" t="s">
        <v>788</v>
      </c>
      <c r="P716" s="341" t="s">
        <v>760</v>
      </c>
      <c r="Q716" s="343" t="str">
        <f t="shared" si="20"/>
        <v>Air</v>
      </c>
      <c r="R716" s="343" t="str">
        <f t="shared" si="21"/>
        <v>Sohail</v>
      </c>
    </row>
    <row r="717" spans="1:18" x14ac:dyDescent="0.3">
      <c r="A717" s="338">
        <v>1699</v>
      </c>
      <c r="B717" s="339">
        <v>42915</v>
      </c>
      <c r="C717" s="340" t="s">
        <v>592</v>
      </c>
      <c r="D717" s="341" t="s">
        <v>935</v>
      </c>
      <c r="E717" s="342" t="s">
        <v>405</v>
      </c>
      <c r="F717" s="341" t="s">
        <v>790</v>
      </c>
      <c r="G717" s="343" t="s">
        <v>785</v>
      </c>
      <c r="H717" s="341" t="s">
        <v>784</v>
      </c>
      <c r="I717" s="344" t="s">
        <v>1220</v>
      </c>
      <c r="J717" s="345">
        <v>45</v>
      </c>
      <c r="K717" s="346">
        <v>2160</v>
      </c>
      <c r="L717" s="345">
        <v>97200</v>
      </c>
      <c r="M717" s="347">
        <v>0.03</v>
      </c>
      <c r="N717" s="33">
        <v>94284</v>
      </c>
      <c r="O717" s="343" t="s">
        <v>788</v>
      </c>
      <c r="P717" s="341" t="s">
        <v>760</v>
      </c>
      <c r="Q717" s="343" t="str">
        <f t="shared" si="20"/>
        <v>Air</v>
      </c>
      <c r="R717" s="343" t="str">
        <f t="shared" si="21"/>
        <v>Sohail</v>
      </c>
    </row>
    <row r="718" spans="1:18" x14ac:dyDescent="0.3">
      <c r="A718" s="338">
        <v>1700</v>
      </c>
      <c r="B718" s="339">
        <v>42915</v>
      </c>
      <c r="C718" s="340" t="s">
        <v>592</v>
      </c>
      <c r="D718" s="341" t="s">
        <v>1218</v>
      </c>
      <c r="E718" s="342" t="s">
        <v>522</v>
      </c>
      <c r="F718" s="341" t="s">
        <v>778</v>
      </c>
      <c r="G718" s="343" t="s">
        <v>764</v>
      </c>
      <c r="H718" s="341" t="s">
        <v>772</v>
      </c>
      <c r="I718" s="344" t="s">
        <v>1219</v>
      </c>
      <c r="J718" s="345">
        <v>35</v>
      </c>
      <c r="K718" s="346">
        <v>1020</v>
      </c>
      <c r="L718" s="345">
        <v>35700</v>
      </c>
      <c r="M718" s="347">
        <v>0.09</v>
      </c>
      <c r="N718" s="33">
        <v>32487</v>
      </c>
      <c r="O718" s="343" t="s">
        <v>782</v>
      </c>
      <c r="P718" s="341" t="s">
        <v>760</v>
      </c>
      <c r="Q718" s="343" t="str">
        <f t="shared" si="20"/>
        <v>Road</v>
      </c>
      <c r="R718" s="343" t="str">
        <f t="shared" si="21"/>
        <v>Amit</v>
      </c>
    </row>
    <row r="719" spans="1:18" x14ac:dyDescent="0.3">
      <c r="A719" s="338">
        <v>1701</v>
      </c>
      <c r="B719" s="339">
        <v>42915</v>
      </c>
      <c r="C719" s="340" t="s">
        <v>592</v>
      </c>
      <c r="D719" s="341" t="s">
        <v>1218</v>
      </c>
      <c r="E719" s="342" t="s">
        <v>522</v>
      </c>
      <c r="F719" s="341" t="s">
        <v>778</v>
      </c>
      <c r="G719" s="343" t="s">
        <v>770</v>
      </c>
      <c r="H719" s="341" t="s">
        <v>777</v>
      </c>
      <c r="I719" s="344" t="s">
        <v>1217</v>
      </c>
      <c r="J719" s="345">
        <v>7</v>
      </c>
      <c r="K719" s="346">
        <v>22620</v>
      </c>
      <c r="L719" s="345">
        <v>158340</v>
      </c>
      <c r="M719" s="347">
        <v>0.04</v>
      </c>
      <c r="N719" s="33">
        <v>152006.39999999999</v>
      </c>
      <c r="O719" s="343" t="s">
        <v>782</v>
      </c>
      <c r="P719" s="341" t="s">
        <v>767</v>
      </c>
      <c r="Q719" s="343" t="str">
        <f t="shared" si="20"/>
        <v>Road</v>
      </c>
      <c r="R719" s="343" t="str">
        <f t="shared" si="21"/>
        <v>Amit</v>
      </c>
    </row>
    <row r="720" spans="1:18" x14ac:dyDescent="0.3">
      <c r="A720" s="338">
        <v>1702</v>
      </c>
      <c r="B720" s="339">
        <v>42915</v>
      </c>
      <c r="C720" s="340" t="s">
        <v>592</v>
      </c>
      <c r="D720" s="341" t="s">
        <v>1216</v>
      </c>
      <c r="E720" s="342" t="s">
        <v>395</v>
      </c>
      <c r="F720" s="341" t="s">
        <v>778</v>
      </c>
      <c r="G720" s="343" t="s">
        <v>770</v>
      </c>
      <c r="H720" s="341" t="s">
        <v>781</v>
      </c>
      <c r="I720" s="344" t="s">
        <v>1215</v>
      </c>
      <c r="J720" s="345">
        <v>1</v>
      </c>
      <c r="K720" s="346">
        <v>480</v>
      </c>
      <c r="L720" s="345">
        <v>480</v>
      </c>
      <c r="M720" s="347">
        <v>0.05</v>
      </c>
      <c r="N720" s="33">
        <v>456</v>
      </c>
      <c r="O720" s="343" t="s">
        <v>775</v>
      </c>
      <c r="P720" s="341" t="s">
        <v>760</v>
      </c>
      <c r="Q720" s="343" t="str">
        <f t="shared" si="20"/>
        <v>Rail</v>
      </c>
      <c r="R720" s="343" t="str">
        <f t="shared" si="21"/>
        <v>Amit</v>
      </c>
    </row>
    <row r="721" spans="1:18" x14ac:dyDescent="0.3">
      <c r="A721" s="338">
        <v>1703</v>
      </c>
      <c r="B721" s="339">
        <v>42916</v>
      </c>
      <c r="C721" s="340" t="s">
        <v>592</v>
      </c>
      <c r="D721" s="341" t="s">
        <v>875</v>
      </c>
      <c r="E721" s="342" t="s">
        <v>398</v>
      </c>
      <c r="F721" s="341" t="s">
        <v>790</v>
      </c>
      <c r="G721" s="343" t="s">
        <v>764</v>
      </c>
      <c r="H721" s="341" t="s">
        <v>772</v>
      </c>
      <c r="I721" s="344" t="s">
        <v>1054</v>
      </c>
      <c r="J721" s="345">
        <v>11</v>
      </c>
      <c r="K721" s="346">
        <v>5760</v>
      </c>
      <c r="L721" s="345">
        <v>63360</v>
      </c>
      <c r="M721" s="347">
        <v>0.01</v>
      </c>
      <c r="N721" s="33">
        <v>62726.400000000001</v>
      </c>
      <c r="O721" s="343" t="s">
        <v>761</v>
      </c>
      <c r="P721" s="341" t="s">
        <v>787</v>
      </c>
      <c r="Q721" s="343" t="str">
        <f t="shared" si="20"/>
        <v>Not Specified</v>
      </c>
      <c r="R721" s="343" t="str">
        <f t="shared" si="21"/>
        <v>Sohail</v>
      </c>
    </row>
    <row r="722" spans="1:18" x14ac:dyDescent="0.3">
      <c r="A722" s="338">
        <v>1704</v>
      </c>
      <c r="B722" s="339">
        <v>42916</v>
      </c>
      <c r="C722" s="340" t="s">
        <v>592</v>
      </c>
      <c r="D722" s="341" t="s">
        <v>1214</v>
      </c>
      <c r="E722" s="342" t="s">
        <v>405</v>
      </c>
      <c r="F722" s="341" t="s">
        <v>778</v>
      </c>
      <c r="G722" s="343" t="s">
        <v>770</v>
      </c>
      <c r="H722" s="341" t="s">
        <v>769</v>
      </c>
      <c r="I722" s="344" t="s">
        <v>768</v>
      </c>
      <c r="J722" s="345">
        <v>5</v>
      </c>
      <c r="K722" s="346">
        <v>19260</v>
      </c>
      <c r="L722" s="345">
        <v>96300</v>
      </c>
      <c r="M722" s="347">
        <v>0.01</v>
      </c>
      <c r="N722" s="33">
        <v>95337</v>
      </c>
      <c r="O722" s="343" t="s">
        <v>788</v>
      </c>
      <c r="P722" s="341" t="s">
        <v>787</v>
      </c>
      <c r="Q722" s="343" t="str">
        <f t="shared" si="20"/>
        <v>Air</v>
      </c>
      <c r="R722" s="343" t="str">
        <f t="shared" si="21"/>
        <v>Amit</v>
      </c>
    </row>
    <row r="723" spans="1:18" x14ac:dyDescent="0.3">
      <c r="A723" s="338">
        <v>1705</v>
      </c>
      <c r="B723" s="339">
        <v>42917</v>
      </c>
      <c r="C723" s="340" t="s">
        <v>593</v>
      </c>
      <c r="D723" s="341" t="s">
        <v>869</v>
      </c>
      <c r="E723" s="342" t="s">
        <v>405</v>
      </c>
      <c r="F723" s="341" t="s">
        <v>790</v>
      </c>
      <c r="G723" s="343" t="s">
        <v>764</v>
      </c>
      <c r="H723" s="341" t="s">
        <v>772</v>
      </c>
      <c r="I723" s="344" t="s">
        <v>803</v>
      </c>
      <c r="J723" s="345">
        <v>47</v>
      </c>
      <c r="K723" s="346">
        <v>10080</v>
      </c>
      <c r="L723" s="345">
        <v>473760</v>
      </c>
      <c r="M723" s="347">
        <v>0.01</v>
      </c>
      <c r="N723" s="33">
        <v>469022.4</v>
      </c>
      <c r="O723" s="343" t="s">
        <v>834</v>
      </c>
      <c r="P723" s="341" t="s">
        <v>798</v>
      </c>
      <c r="Q723" s="343" t="str">
        <f t="shared" si="20"/>
        <v>Air</v>
      </c>
      <c r="R723" s="343" t="str">
        <f t="shared" si="21"/>
        <v>Sohail</v>
      </c>
    </row>
    <row r="724" spans="1:18" x14ac:dyDescent="0.3">
      <c r="A724" s="338">
        <v>1706</v>
      </c>
      <c r="B724" s="339">
        <v>42917</v>
      </c>
      <c r="C724" s="340" t="s">
        <v>593</v>
      </c>
      <c r="D724" s="341" t="s">
        <v>1020</v>
      </c>
      <c r="E724" s="342" t="s">
        <v>395</v>
      </c>
      <c r="F724" s="341" t="s">
        <v>778</v>
      </c>
      <c r="G724" s="343" t="s">
        <v>764</v>
      </c>
      <c r="H724" s="341" t="s">
        <v>818</v>
      </c>
      <c r="I724" s="344" t="s">
        <v>1213</v>
      </c>
      <c r="J724" s="345">
        <v>16</v>
      </c>
      <c r="K724" s="346">
        <v>7440</v>
      </c>
      <c r="L724" s="345">
        <v>119040</v>
      </c>
      <c r="M724" s="347">
        <v>0.01</v>
      </c>
      <c r="N724" s="33">
        <v>117849.60000000001</v>
      </c>
      <c r="O724" s="343" t="s">
        <v>788</v>
      </c>
      <c r="P724" s="341" t="s">
        <v>760</v>
      </c>
      <c r="Q724" s="343" t="str">
        <f t="shared" ref="Q724:Q787" si="22">IF(O724="Low ","Road",IF(O724="Medium","Rail",IF(O724="High","Air",IF(O724="Critical","Air","Not Specified"))))</f>
        <v>Air</v>
      </c>
      <c r="R724" s="343" t="str">
        <f t="shared" ref="R724:R787" si="23">VLOOKUP(F724,$H$12:$I$16,2,FALSE)</f>
        <v>Amit</v>
      </c>
    </row>
    <row r="725" spans="1:18" x14ac:dyDescent="0.3">
      <c r="A725" s="338">
        <v>1707</v>
      </c>
      <c r="B725" s="339">
        <v>42918</v>
      </c>
      <c r="C725" s="340" t="s">
        <v>593</v>
      </c>
      <c r="D725" s="341" t="s">
        <v>1199</v>
      </c>
      <c r="E725" s="342" t="s">
        <v>398</v>
      </c>
      <c r="F725" s="341" t="s">
        <v>812</v>
      </c>
      <c r="G725" s="343" t="s">
        <v>764</v>
      </c>
      <c r="H725" s="341" t="s">
        <v>793</v>
      </c>
      <c r="I725" s="344" t="s">
        <v>828</v>
      </c>
      <c r="J725" s="345">
        <v>21</v>
      </c>
      <c r="K725" s="346">
        <v>1140</v>
      </c>
      <c r="L725" s="345">
        <v>23940</v>
      </c>
      <c r="M725" s="347">
        <v>0</v>
      </c>
      <c r="N725" s="33">
        <v>23940</v>
      </c>
      <c r="O725" s="343" t="s">
        <v>834</v>
      </c>
      <c r="P725" s="341" t="s">
        <v>760</v>
      </c>
      <c r="Q725" s="343" t="str">
        <f t="shared" si="22"/>
        <v>Air</v>
      </c>
      <c r="R725" s="343" t="str">
        <f t="shared" si="23"/>
        <v>Amit</v>
      </c>
    </row>
    <row r="726" spans="1:18" x14ac:dyDescent="0.3">
      <c r="A726" s="338">
        <v>1708</v>
      </c>
      <c r="B726" s="339">
        <v>42918</v>
      </c>
      <c r="C726" s="340" t="s">
        <v>593</v>
      </c>
      <c r="D726" s="341" t="s">
        <v>1211</v>
      </c>
      <c r="E726" s="342" t="s">
        <v>398</v>
      </c>
      <c r="F726" s="341" t="s">
        <v>778</v>
      </c>
      <c r="G726" s="343" t="s">
        <v>764</v>
      </c>
      <c r="H726" s="341" t="s">
        <v>818</v>
      </c>
      <c r="I726" s="344" t="s">
        <v>1212</v>
      </c>
      <c r="J726" s="345">
        <v>48</v>
      </c>
      <c r="K726" s="346">
        <v>3600</v>
      </c>
      <c r="L726" s="345">
        <v>172800</v>
      </c>
      <c r="M726" s="347">
        <v>0.02</v>
      </c>
      <c r="N726" s="33">
        <v>169344</v>
      </c>
      <c r="O726" s="343" t="s">
        <v>782</v>
      </c>
      <c r="P726" s="341" t="s">
        <v>827</v>
      </c>
      <c r="Q726" s="343" t="str">
        <f t="shared" si="22"/>
        <v>Road</v>
      </c>
      <c r="R726" s="343" t="str">
        <f t="shared" si="23"/>
        <v>Amit</v>
      </c>
    </row>
    <row r="727" spans="1:18" x14ac:dyDescent="0.3">
      <c r="A727" s="338">
        <v>1709</v>
      </c>
      <c r="B727" s="339">
        <v>42918</v>
      </c>
      <c r="C727" s="340" t="s">
        <v>593</v>
      </c>
      <c r="D727" s="341" t="s">
        <v>1211</v>
      </c>
      <c r="E727" s="342" t="s">
        <v>398</v>
      </c>
      <c r="F727" s="341" t="s">
        <v>778</v>
      </c>
      <c r="G727" s="343" t="s">
        <v>785</v>
      </c>
      <c r="H727" s="341" t="s">
        <v>784</v>
      </c>
      <c r="I727" s="344" t="s">
        <v>1210</v>
      </c>
      <c r="J727" s="345">
        <v>41</v>
      </c>
      <c r="K727" s="346">
        <v>3960</v>
      </c>
      <c r="L727" s="345">
        <v>162360</v>
      </c>
      <c r="M727" s="347">
        <v>0.06</v>
      </c>
      <c r="N727" s="33">
        <v>152618.4</v>
      </c>
      <c r="O727" s="343" t="s">
        <v>782</v>
      </c>
      <c r="P727" s="341" t="s">
        <v>798</v>
      </c>
      <c r="Q727" s="343" t="str">
        <f t="shared" si="22"/>
        <v>Road</v>
      </c>
      <c r="R727" s="343" t="str">
        <f t="shared" si="23"/>
        <v>Amit</v>
      </c>
    </row>
    <row r="728" spans="1:18" x14ac:dyDescent="0.3">
      <c r="A728" s="338">
        <v>1710</v>
      </c>
      <c r="B728" s="339">
        <v>42918</v>
      </c>
      <c r="C728" s="340" t="s">
        <v>593</v>
      </c>
      <c r="D728" s="341" t="s">
        <v>910</v>
      </c>
      <c r="E728" s="342" t="s">
        <v>398</v>
      </c>
      <c r="F728" s="341" t="s">
        <v>790</v>
      </c>
      <c r="G728" s="343" t="s">
        <v>764</v>
      </c>
      <c r="H728" s="341" t="s">
        <v>793</v>
      </c>
      <c r="I728" s="344" t="s">
        <v>1209</v>
      </c>
      <c r="J728" s="345">
        <v>24</v>
      </c>
      <c r="K728" s="346">
        <v>600</v>
      </c>
      <c r="L728" s="345">
        <v>14400</v>
      </c>
      <c r="M728" s="347">
        <v>0.06</v>
      </c>
      <c r="N728" s="33">
        <v>13536</v>
      </c>
      <c r="O728" s="343" t="s">
        <v>782</v>
      </c>
      <c r="P728" s="341" t="s">
        <v>760</v>
      </c>
      <c r="Q728" s="343" t="str">
        <f t="shared" si="22"/>
        <v>Road</v>
      </c>
      <c r="R728" s="343" t="str">
        <f t="shared" si="23"/>
        <v>Sohail</v>
      </c>
    </row>
    <row r="729" spans="1:18" x14ac:dyDescent="0.3">
      <c r="A729" s="338">
        <v>1711</v>
      </c>
      <c r="B729" s="339">
        <v>42918</v>
      </c>
      <c r="C729" s="340" t="s">
        <v>593</v>
      </c>
      <c r="D729" s="341" t="s">
        <v>1208</v>
      </c>
      <c r="E729" s="342" t="s">
        <v>395</v>
      </c>
      <c r="F729" s="341" t="s">
        <v>812</v>
      </c>
      <c r="G729" s="343" t="s">
        <v>764</v>
      </c>
      <c r="H729" s="341" t="s">
        <v>800</v>
      </c>
      <c r="I729" s="344" t="s">
        <v>979</v>
      </c>
      <c r="J729" s="345">
        <v>3</v>
      </c>
      <c r="K729" s="346">
        <v>360</v>
      </c>
      <c r="L729" s="345">
        <v>1080</v>
      </c>
      <c r="M729" s="347">
        <v>0.05</v>
      </c>
      <c r="N729" s="33">
        <v>1026</v>
      </c>
      <c r="O729" s="343" t="s">
        <v>782</v>
      </c>
      <c r="P729" s="341" t="s">
        <v>760</v>
      </c>
      <c r="Q729" s="343" t="str">
        <f t="shared" si="22"/>
        <v>Road</v>
      </c>
      <c r="R729" s="343" t="str">
        <f t="shared" si="23"/>
        <v>Amit</v>
      </c>
    </row>
    <row r="730" spans="1:18" x14ac:dyDescent="0.3">
      <c r="A730" s="338">
        <v>1712</v>
      </c>
      <c r="B730" s="339">
        <v>42918</v>
      </c>
      <c r="C730" s="340" t="s">
        <v>593</v>
      </c>
      <c r="D730" s="341" t="s">
        <v>1208</v>
      </c>
      <c r="E730" s="342" t="s">
        <v>395</v>
      </c>
      <c r="F730" s="341" t="s">
        <v>812</v>
      </c>
      <c r="G730" s="343" t="s">
        <v>764</v>
      </c>
      <c r="H730" s="341" t="s">
        <v>772</v>
      </c>
      <c r="I730" s="344" t="s">
        <v>1207</v>
      </c>
      <c r="J730" s="345">
        <v>47</v>
      </c>
      <c r="K730" s="346">
        <v>960</v>
      </c>
      <c r="L730" s="345">
        <v>45120</v>
      </c>
      <c r="M730" s="347">
        <v>0</v>
      </c>
      <c r="N730" s="33">
        <v>45120</v>
      </c>
      <c r="O730" s="343" t="s">
        <v>782</v>
      </c>
      <c r="P730" s="341" t="s">
        <v>760</v>
      </c>
      <c r="Q730" s="343" t="str">
        <f t="shared" si="22"/>
        <v>Road</v>
      </c>
      <c r="R730" s="343" t="str">
        <f t="shared" si="23"/>
        <v>Amit</v>
      </c>
    </row>
    <row r="731" spans="1:18" x14ac:dyDescent="0.3">
      <c r="A731" s="338">
        <v>1713</v>
      </c>
      <c r="B731" s="339">
        <v>42919</v>
      </c>
      <c r="C731" s="340" t="s">
        <v>593</v>
      </c>
      <c r="D731" s="341" t="s">
        <v>1206</v>
      </c>
      <c r="E731" s="342" t="s">
        <v>522</v>
      </c>
      <c r="F731" s="341" t="s">
        <v>778</v>
      </c>
      <c r="G731" s="343" t="s">
        <v>764</v>
      </c>
      <c r="H731" s="341" t="s">
        <v>811</v>
      </c>
      <c r="I731" s="344" t="s">
        <v>1098</v>
      </c>
      <c r="J731" s="345">
        <v>42</v>
      </c>
      <c r="K731" s="346">
        <v>540</v>
      </c>
      <c r="L731" s="345">
        <v>22680</v>
      </c>
      <c r="M731" s="347">
        <v>0.01</v>
      </c>
      <c r="N731" s="33">
        <v>22453.200000000001</v>
      </c>
      <c r="O731" s="343" t="s">
        <v>788</v>
      </c>
      <c r="P731" s="341" t="s">
        <v>767</v>
      </c>
      <c r="Q731" s="343" t="str">
        <f t="shared" si="22"/>
        <v>Air</v>
      </c>
      <c r="R731" s="343" t="str">
        <f t="shared" si="23"/>
        <v>Amit</v>
      </c>
    </row>
    <row r="732" spans="1:18" x14ac:dyDescent="0.3">
      <c r="A732" s="338">
        <v>1714</v>
      </c>
      <c r="B732" s="339">
        <v>42919</v>
      </c>
      <c r="C732" s="340" t="s">
        <v>593</v>
      </c>
      <c r="D732" s="341" t="s">
        <v>1205</v>
      </c>
      <c r="E732" s="342" t="s">
        <v>398</v>
      </c>
      <c r="F732" s="341" t="s">
        <v>812</v>
      </c>
      <c r="G732" s="343" t="s">
        <v>764</v>
      </c>
      <c r="H732" s="341" t="s">
        <v>800</v>
      </c>
      <c r="I732" s="344" t="s">
        <v>1204</v>
      </c>
      <c r="J732" s="345">
        <v>14</v>
      </c>
      <c r="K732" s="346">
        <v>180</v>
      </c>
      <c r="L732" s="345">
        <v>2520</v>
      </c>
      <c r="M732" s="347">
        <v>0.08</v>
      </c>
      <c r="N732" s="33">
        <v>2318.4</v>
      </c>
      <c r="O732" s="343" t="s">
        <v>788</v>
      </c>
      <c r="P732" s="341" t="s">
        <v>760</v>
      </c>
      <c r="Q732" s="343" t="str">
        <f t="shared" si="22"/>
        <v>Air</v>
      </c>
      <c r="R732" s="343" t="str">
        <f t="shared" si="23"/>
        <v>Amit</v>
      </c>
    </row>
    <row r="733" spans="1:18" x14ac:dyDescent="0.3">
      <c r="A733" s="338">
        <v>1715</v>
      </c>
      <c r="B733" s="339">
        <v>42919</v>
      </c>
      <c r="C733" s="340" t="s">
        <v>593</v>
      </c>
      <c r="D733" s="341" t="s">
        <v>1203</v>
      </c>
      <c r="E733" s="342" t="s">
        <v>398</v>
      </c>
      <c r="F733" s="341" t="s">
        <v>778</v>
      </c>
      <c r="G733" s="343" t="s">
        <v>785</v>
      </c>
      <c r="H733" s="341" t="s">
        <v>784</v>
      </c>
      <c r="I733" s="344" t="s">
        <v>1109</v>
      </c>
      <c r="J733" s="345">
        <v>24</v>
      </c>
      <c r="K733" s="346">
        <v>3960</v>
      </c>
      <c r="L733" s="345">
        <v>95040</v>
      </c>
      <c r="M733" s="347">
        <v>0.1</v>
      </c>
      <c r="N733" s="33">
        <v>85536</v>
      </c>
      <c r="O733" s="343" t="s">
        <v>775</v>
      </c>
      <c r="P733" s="341" t="s">
        <v>827</v>
      </c>
      <c r="Q733" s="343" t="str">
        <f t="shared" si="22"/>
        <v>Rail</v>
      </c>
      <c r="R733" s="343" t="str">
        <f t="shared" si="23"/>
        <v>Amit</v>
      </c>
    </row>
    <row r="734" spans="1:18" x14ac:dyDescent="0.3">
      <c r="A734" s="338">
        <v>1716</v>
      </c>
      <c r="B734" s="339">
        <v>42919</v>
      </c>
      <c r="C734" s="340" t="s">
        <v>593</v>
      </c>
      <c r="D734" s="341" t="s">
        <v>1169</v>
      </c>
      <c r="E734" s="342" t="s">
        <v>522</v>
      </c>
      <c r="F734" s="341" t="s">
        <v>778</v>
      </c>
      <c r="G734" s="343" t="s">
        <v>764</v>
      </c>
      <c r="H734" s="341" t="s">
        <v>800</v>
      </c>
      <c r="I734" s="344" t="s">
        <v>1075</v>
      </c>
      <c r="J734" s="345">
        <v>20</v>
      </c>
      <c r="K734" s="346">
        <v>240</v>
      </c>
      <c r="L734" s="345">
        <v>4800</v>
      </c>
      <c r="M734" s="347">
        <v>0.03</v>
      </c>
      <c r="N734" s="33">
        <v>4656</v>
      </c>
      <c r="O734" s="343" t="s">
        <v>782</v>
      </c>
      <c r="P734" s="341" t="s">
        <v>774</v>
      </c>
      <c r="Q734" s="343" t="str">
        <f t="shared" si="22"/>
        <v>Road</v>
      </c>
      <c r="R734" s="343" t="str">
        <f t="shared" si="23"/>
        <v>Amit</v>
      </c>
    </row>
    <row r="735" spans="1:18" x14ac:dyDescent="0.3">
      <c r="A735" s="338">
        <v>1717</v>
      </c>
      <c r="B735" s="339">
        <v>42919</v>
      </c>
      <c r="C735" s="340" t="s">
        <v>593</v>
      </c>
      <c r="D735" s="341" t="s">
        <v>1202</v>
      </c>
      <c r="E735" s="342" t="s">
        <v>395</v>
      </c>
      <c r="F735" s="341" t="s">
        <v>790</v>
      </c>
      <c r="G735" s="343" t="s">
        <v>770</v>
      </c>
      <c r="H735" s="341" t="s">
        <v>826</v>
      </c>
      <c r="I735" s="344" t="s">
        <v>941</v>
      </c>
      <c r="J735" s="345">
        <v>46</v>
      </c>
      <c r="K735" s="346">
        <v>6060</v>
      </c>
      <c r="L735" s="345">
        <v>278760</v>
      </c>
      <c r="M735" s="347">
        <v>0.08</v>
      </c>
      <c r="N735" s="33">
        <v>256459.2</v>
      </c>
      <c r="O735" s="343" t="s">
        <v>782</v>
      </c>
      <c r="P735" s="341" t="s">
        <v>760</v>
      </c>
      <c r="Q735" s="343" t="str">
        <f t="shared" si="22"/>
        <v>Road</v>
      </c>
      <c r="R735" s="343" t="str">
        <f t="shared" si="23"/>
        <v>Sohail</v>
      </c>
    </row>
    <row r="736" spans="1:18" x14ac:dyDescent="0.3">
      <c r="A736" s="338">
        <v>1718</v>
      </c>
      <c r="B736" s="339">
        <v>42919</v>
      </c>
      <c r="C736" s="340" t="s">
        <v>593</v>
      </c>
      <c r="D736" s="341" t="s">
        <v>1201</v>
      </c>
      <c r="E736" s="342" t="s">
        <v>395</v>
      </c>
      <c r="F736" s="341" t="s">
        <v>778</v>
      </c>
      <c r="G736" s="343" t="s">
        <v>764</v>
      </c>
      <c r="H736" s="341" t="s">
        <v>763</v>
      </c>
      <c r="I736" s="344" t="s">
        <v>1200</v>
      </c>
      <c r="J736" s="345">
        <v>9</v>
      </c>
      <c r="K736" s="346">
        <v>180</v>
      </c>
      <c r="L736" s="345">
        <v>1620</v>
      </c>
      <c r="M736" s="347">
        <v>0.08</v>
      </c>
      <c r="N736" s="33">
        <v>1490.4</v>
      </c>
      <c r="O736" s="343" t="s">
        <v>788</v>
      </c>
      <c r="P736" s="341" t="s">
        <v>774</v>
      </c>
      <c r="Q736" s="343" t="str">
        <f t="shared" si="22"/>
        <v>Air</v>
      </c>
      <c r="R736" s="343" t="str">
        <f t="shared" si="23"/>
        <v>Amit</v>
      </c>
    </row>
    <row r="737" spans="1:18" x14ac:dyDescent="0.3">
      <c r="A737" s="338">
        <v>1719</v>
      </c>
      <c r="B737" s="339">
        <v>42920</v>
      </c>
      <c r="C737" s="340" t="s">
        <v>593</v>
      </c>
      <c r="D737" s="341" t="s">
        <v>1199</v>
      </c>
      <c r="E737" s="342" t="s">
        <v>398</v>
      </c>
      <c r="F737" s="341" t="s">
        <v>812</v>
      </c>
      <c r="G737" s="343" t="s">
        <v>764</v>
      </c>
      <c r="H737" s="341" t="s">
        <v>772</v>
      </c>
      <c r="I737" s="344" t="s">
        <v>1198</v>
      </c>
      <c r="J737" s="345">
        <v>40</v>
      </c>
      <c r="K737" s="346">
        <v>4860</v>
      </c>
      <c r="L737" s="345">
        <v>194400</v>
      </c>
      <c r="M737" s="347">
        <v>0</v>
      </c>
      <c r="N737" s="33">
        <v>194400</v>
      </c>
      <c r="O737" s="343" t="s">
        <v>782</v>
      </c>
      <c r="P737" s="341" t="s">
        <v>787</v>
      </c>
      <c r="Q737" s="343" t="str">
        <f t="shared" si="22"/>
        <v>Road</v>
      </c>
      <c r="R737" s="343" t="str">
        <f t="shared" si="23"/>
        <v>Amit</v>
      </c>
    </row>
    <row r="738" spans="1:18" x14ac:dyDescent="0.3">
      <c r="A738" s="338">
        <v>1720</v>
      </c>
      <c r="B738" s="339">
        <v>42920</v>
      </c>
      <c r="C738" s="340" t="s">
        <v>593</v>
      </c>
      <c r="D738" s="341" t="s">
        <v>1197</v>
      </c>
      <c r="E738" s="342" t="s">
        <v>395</v>
      </c>
      <c r="F738" s="341" t="s">
        <v>778</v>
      </c>
      <c r="G738" s="343" t="s">
        <v>770</v>
      </c>
      <c r="H738" s="341" t="s">
        <v>781</v>
      </c>
      <c r="I738" s="344" t="s">
        <v>1196</v>
      </c>
      <c r="J738" s="345">
        <v>35</v>
      </c>
      <c r="K738" s="346">
        <v>480</v>
      </c>
      <c r="L738" s="345">
        <v>16800</v>
      </c>
      <c r="M738" s="347">
        <v>0.1</v>
      </c>
      <c r="N738" s="33">
        <v>15120</v>
      </c>
      <c r="O738" s="343" t="s">
        <v>788</v>
      </c>
      <c r="P738" s="341" t="s">
        <v>760</v>
      </c>
      <c r="Q738" s="343" t="str">
        <f t="shared" si="22"/>
        <v>Air</v>
      </c>
      <c r="R738" s="343" t="str">
        <f t="shared" si="23"/>
        <v>Amit</v>
      </c>
    </row>
    <row r="739" spans="1:18" x14ac:dyDescent="0.3">
      <c r="A739" s="338">
        <v>1721</v>
      </c>
      <c r="B739" s="339">
        <v>42920</v>
      </c>
      <c r="C739" s="340" t="s">
        <v>593</v>
      </c>
      <c r="D739" s="341" t="s">
        <v>1194</v>
      </c>
      <c r="E739" s="342" t="s">
        <v>398</v>
      </c>
      <c r="F739" s="341" t="s">
        <v>778</v>
      </c>
      <c r="G739" s="343" t="s">
        <v>764</v>
      </c>
      <c r="H739" s="341" t="s">
        <v>818</v>
      </c>
      <c r="I739" s="344" t="s">
        <v>1092</v>
      </c>
      <c r="J739" s="345">
        <v>40</v>
      </c>
      <c r="K739" s="346">
        <v>2700</v>
      </c>
      <c r="L739" s="345">
        <v>108000</v>
      </c>
      <c r="M739" s="347">
        <v>0.02</v>
      </c>
      <c r="N739" s="33">
        <v>105840</v>
      </c>
      <c r="O739" s="343" t="s">
        <v>782</v>
      </c>
      <c r="P739" s="341" t="s">
        <v>767</v>
      </c>
      <c r="Q739" s="343" t="str">
        <f t="shared" si="22"/>
        <v>Road</v>
      </c>
      <c r="R739" s="343" t="str">
        <f t="shared" si="23"/>
        <v>Amit</v>
      </c>
    </row>
    <row r="740" spans="1:18" x14ac:dyDescent="0.3">
      <c r="A740" s="338">
        <v>1722</v>
      </c>
      <c r="B740" s="339">
        <v>42920</v>
      </c>
      <c r="C740" s="340" t="s">
        <v>593</v>
      </c>
      <c r="D740" s="341" t="s">
        <v>1194</v>
      </c>
      <c r="E740" s="342" t="s">
        <v>398</v>
      </c>
      <c r="F740" s="341" t="s">
        <v>778</v>
      </c>
      <c r="G740" s="343" t="s">
        <v>764</v>
      </c>
      <c r="H740" s="341" t="s">
        <v>800</v>
      </c>
      <c r="I740" s="344" t="s">
        <v>1195</v>
      </c>
      <c r="J740" s="345">
        <v>8</v>
      </c>
      <c r="K740" s="346">
        <v>960</v>
      </c>
      <c r="L740" s="345">
        <v>7680</v>
      </c>
      <c r="M740" s="347">
        <v>0.03</v>
      </c>
      <c r="N740" s="33">
        <v>7449.6</v>
      </c>
      <c r="O740" s="343" t="s">
        <v>782</v>
      </c>
      <c r="P740" s="341" t="s">
        <v>760</v>
      </c>
      <c r="Q740" s="343" t="str">
        <f t="shared" si="22"/>
        <v>Road</v>
      </c>
      <c r="R740" s="343" t="str">
        <f t="shared" si="23"/>
        <v>Amit</v>
      </c>
    </row>
    <row r="741" spans="1:18" x14ac:dyDescent="0.3">
      <c r="A741" s="338">
        <v>1723</v>
      </c>
      <c r="B741" s="339">
        <v>42920</v>
      </c>
      <c r="C741" s="340" t="s">
        <v>593</v>
      </c>
      <c r="D741" s="341" t="s">
        <v>1194</v>
      </c>
      <c r="E741" s="342" t="s">
        <v>398</v>
      </c>
      <c r="F741" s="341" t="s">
        <v>778</v>
      </c>
      <c r="G741" s="343" t="s">
        <v>785</v>
      </c>
      <c r="H741" s="341" t="s">
        <v>784</v>
      </c>
      <c r="I741" s="344" t="s">
        <v>890</v>
      </c>
      <c r="J741" s="345">
        <v>20</v>
      </c>
      <c r="K741" s="346">
        <v>10560</v>
      </c>
      <c r="L741" s="345">
        <v>211200</v>
      </c>
      <c r="M741" s="347">
        <v>0.09</v>
      </c>
      <c r="N741" s="33">
        <v>192192</v>
      </c>
      <c r="O741" s="343" t="s">
        <v>782</v>
      </c>
      <c r="P741" s="341" t="s">
        <v>841</v>
      </c>
      <c r="Q741" s="343" t="str">
        <f t="shared" si="22"/>
        <v>Road</v>
      </c>
      <c r="R741" s="343" t="str">
        <f t="shared" si="23"/>
        <v>Amit</v>
      </c>
    </row>
    <row r="742" spans="1:18" x14ac:dyDescent="0.3">
      <c r="A742" s="338">
        <v>1724</v>
      </c>
      <c r="B742" s="339">
        <v>42920</v>
      </c>
      <c r="C742" s="340" t="s">
        <v>593</v>
      </c>
      <c r="D742" s="341" t="s">
        <v>1193</v>
      </c>
      <c r="E742" s="342" t="s">
        <v>405</v>
      </c>
      <c r="F742" s="341" t="s">
        <v>765</v>
      </c>
      <c r="G742" s="343" t="s">
        <v>785</v>
      </c>
      <c r="H742" s="341" t="s">
        <v>815</v>
      </c>
      <c r="I742" s="344" t="s">
        <v>1192</v>
      </c>
      <c r="J742" s="345">
        <v>11</v>
      </c>
      <c r="K742" s="346">
        <v>116340</v>
      </c>
      <c r="L742" s="345">
        <v>1279740</v>
      </c>
      <c r="M742" s="347">
        <v>0.02</v>
      </c>
      <c r="N742" s="33">
        <v>1254145.2</v>
      </c>
      <c r="O742" s="343" t="s">
        <v>775</v>
      </c>
      <c r="P742" s="341" t="s">
        <v>760</v>
      </c>
      <c r="Q742" s="343" t="str">
        <f t="shared" si="22"/>
        <v>Rail</v>
      </c>
      <c r="R742" s="343" t="str">
        <f t="shared" si="23"/>
        <v>Sohail</v>
      </c>
    </row>
    <row r="743" spans="1:18" x14ac:dyDescent="0.3">
      <c r="A743" s="338">
        <v>1725</v>
      </c>
      <c r="B743" s="339">
        <v>42920</v>
      </c>
      <c r="C743" s="340" t="s">
        <v>593</v>
      </c>
      <c r="D743" s="341" t="s">
        <v>1040</v>
      </c>
      <c r="E743" s="342" t="s">
        <v>395</v>
      </c>
      <c r="F743" s="341" t="s">
        <v>765</v>
      </c>
      <c r="G743" s="343" t="s">
        <v>764</v>
      </c>
      <c r="H743" s="341" t="s">
        <v>921</v>
      </c>
      <c r="I743" s="344" t="s">
        <v>1191</v>
      </c>
      <c r="J743" s="345">
        <v>5</v>
      </c>
      <c r="K743" s="346">
        <v>180</v>
      </c>
      <c r="L743" s="345">
        <v>900</v>
      </c>
      <c r="M743" s="347">
        <v>0.03</v>
      </c>
      <c r="N743" s="33">
        <v>873</v>
      </c>
      <c r="O743" s="343" t="s">
        <v>782</v>
      </c>
      <c r="P743" s="341" t="s">
        <v>787</v>
      </c>
      <c r="Q743" s="343" t="str">
        <f t="shared" si="22"/>
        <v>Road</v>
      </c>
      <c r="R743" s="343" t="str">
        <f t="shared" si="23"/>
        <v>Sohail</v>
      </c>
    </row>
    <row r="744" spans="1:18" x14ac:dyDescent="0.3">
      <c r="A744" s="338">
        <v>1726</v>
      </c>
      <c r="B744" s="339">
        <v>42920</v>
      </c>
      <c r="C744" s="340" t="s">
        <v>593</v>
      </c>
      <c r="D744" s="341" t="s">
        <v>1040</v>
      </c>
      <c r="E744" s="342" t="s">
        <v>395</v>
      </c>
      <c r="F744" s="341" t="s">
        <v>765</v>
      </c>
      <c r="G744" s="343" t="s">
        <v>785</v>
      </c>
      <c r="H744" s="341" t="s">
        <v>784</v>
      </c>
      <c r="I744" s="344" t="s">
        <v>934</v>
      </c>
      <c r="J744" s="345">
        <v>4</v>
      </c>
      <c r="K744" s="346">
        <v>11760</v>
      </c>
      <c r="L744" s="345">
        <v>47040</v>
      </c>
      <c r="M744" s="347">
        <v>0.03</v>
      </c>
      <c r="N744" s="33">
        <v>45628.800000000003</v>
      </c>
      <c r="O744" s="343" t="s">
        <v>782</v>
      </c>
      <c r="P744" s="341" t="s">
        <v>760</v>
      </c>
      <c r="Q744" s="343" t="str">
        <f t="shared" si="22"/>
        <v>Road</v>
      </c>
      <c r="R744" s="343" t="str">
        <f t="shared" si="23"/>
        <v>Sohail</v>
      </c>
    </row>
    <row r="745" spans="1:18" x14ac:dyDescent="0.3">
      <c r="A745" s="338">
        <v>1727</v>
      </c>
      <c r="B745" s="339">
        <v>42921</v>
      </c>
      <c r="C745" s="340" t="s">
        <v>593</v>
      </c>
      <c r="D745" s="341" t="s">
        <v>1188</v>
      </c>
      <c r="E745" s="342" t="s">
        <v>522</v>
      </c>
      <c r="F745" s="341" t="s">
        <v>778</v>
      </c>
      <c r="G745" s="343" t="s">
        <v>770</v>
      </c>
      <c r="H745" s="341" t="s">
        <v>769</v>
      </c>
      <c r="I745" s="344" t="s">
        <v>1190</v>
      </c>
      <c r="J745" s="345">
        <v>32</v>
      </c>
      <c r="K745" s="346">
        <v>5760</v>
      </c>
      <c r="L745" s="345">
        <v>184320</v>
      </c>
      <c r="M745" s="347">
        <v>0.01</v>
      </c>
      <c r="N745" s="33">
        <v>182476.79999999999</v>
      </c>
      <c r="O745" s="343" t="s">
        <v>834</v>
      </c>
      <c r="P745" s="341" t="s">
        <v>760</v>
      </c>
      <c r="Q745" s="343" t="str">
        <f t="shared" si="22"/>
        <v>Air</v>
      </c>
      <c r="R745" s="343" t="str">
        <f t="shared" si="23"/>
        <v>Amit</v>
      </c>
    </row>
    <row r="746" spans="1:18" x14ac:dyDescent="0.3">
      <c r="A746" s="338">
        <v>1728</v>
      </c>
      <c r="B746" s="339">
        <v>42921</v>
      </c>
      <c r="C746" s="340" t="s">
        <v>593</v>
      </c>
      <c r="D746" s="341" t="s">
        <v>1188</v>
      </c>
      <c r="E746" s="342" t="s">
        <v>522</v>
      </c>
      <c r="F746" s="341" t="s">
        <v>778</v>
      </c>
      <c r="G746" s="343" t="s">
        <v>770</v>
      </c>
      <c r="H746" s="341" t="s">
        <v>769</v>
      </c>
      <c r="I746" s="344" t="s">
        <v>1189</v>
      </c>
      <c r="J746" s="345">
        <v>27</v>
      </c>
      <c r="K746" s="346">
        <v>18060</v>
      </c>
      <c r="L746" s="345">
        <v>487620</v>
      </c>
      <c r="M746" s="347">
        <v>0.06</v>
      </c>
      <c r="N746" s="33">
        <v>458362.8</v>
      </c>
      <c r="O746" s="343" t="s">
        <v>834</v>
      </c>
      <c r="P746" s="341" t="s">
        <v>767</v>
      </c>
      <c r="Q746" s="343" t="str">
        <f t="shared" si="22"/>
        <v>Air</v>
      </c>
      <c r="R746" s="343" t="str">
        <f t="shared" si="23"/>
        <v>Amit</v>
      </c>
    </row>
    <row r="747" spans="1:18" x14ac:dyDescent="0.3">
      <c r="A747" s="338">
        <v>1729</v>
      </c>
      <c r="B747" s="339">
        <v>42921</v>
      </c>
      <c r="C747" s="340" t="s">
        <v>593</v>
      </c>
      <c r="D747" s="341" t="s">
        <v>1188</v>
      </c>
      <c r="E747" s="342" t="s">
        <v>522</v>
      </c>
      <c r="F747" s="341" t="s">
        <v>778</v>
      </c>
      <c r="G747" s="343" t="s">
        <v>764</v>
      </c>
      <c r="H747" s="341" t="s">
        <v>793</v>
      </c>
      <c r="I747" s="344" t="s">
        <v>895</v>
      </c>
      <c r="J747" s="345">
        <v>36</v>
      </c>
      <c r="K747" s="346">
        <v>2280</v>
      </c>
      <c r="L747" s="345">
        <v>82080</v>
      </c>
      <c r="M747" s="347">
        <v>0.06</v>
      </c>
      <c r="N747" s="33">
        <v>77155.199999999997</v>
      </c>
      <c r="O747" s="343" t="s">
        <v>834</v>
      </c>
      <c r="P747" s="341" t="s">
        <v>798</v>
      </c>
      <c r="Q747" s="343" t="str">
        <f t="shared" si="22"/>
        <v>Air</v>
      </c>
      <c r="R747" s="343" t="str">
        <f t="shared" si="23"/>
        <v>Amit</v>
      </c>
    </row>
    <row r="748" spans="1:18" x14ac:dyDescent="0.3">
      <c r="A748" s="338">
        <v>1730</v>
      </c>
      <c r="B748" s="339">
        <v>42921</v>
      </c>
      <c r="C748" s="340" t="s">
        <v>593</v>
      </c>
      <c r="D748" s="341" t="s">
        <v>1188</v>
      </c>
      <c r="E748" s="342" t="s">
        <v>522</v>
      </c>
      <c r="F748" s="341" t="s">
        <v>778</v>
      </c>
      <c r="G748" s="343" t="s">
        <v>764</v>
      </c>
      <c r="H748" s="341" t="s">
        <v>772</v>
      </c>
      <c r="I748" s="344" t="s">
        <v>1187</v>
      </c>
      <c r="J748" s="345">
        <v>28</v>
      </c>
      <c r="K748" s="346">
        <v>9720</v>
      </c>
      <c r="L748" s="345">
        <v>272160</v>
      </c>
      <c r="M748" s="347">
        <v>7.0000000000000007E-2</v>
      </c>
      <c r="N748" s="33">
        <v>253108.8</v>
      </c>
      <c r="O748" s="343" t="s">
        <v>834</v>
      </c>
      <c r="P748" s="341" t="s">
        <v>767</v>
      </c>
      <c r="Q748" s="343" t="str">
        <f t="shared" si="22"/>
        <v>Air</v>
      </c>
      <c r="R748" s="343" t="str">
        <f t="shared" si="23"/>
        <v>Amit</v>
      </c>
    </row>
    <row r="749" spans="1:18" x14ac:dyDescent="0.3">
      <c r="A749" s="338">
        <v>1731</v>
      </c>
      <c r="B749" s="339">
        <v>42921</v>
      </c>
      <c r="C749" s="340" t="s">
        <v>593</v>
      </c>
      <c r="D749" s="341" t="s">
        <v>1186</v>
      </c>
      <c r="E749" s="342" t="s">
        <v>395</v>
      </c>
      <c r="F749" s="341" t="s">
        <v>765</v>
      </c>
      <c r="G749" s="343" t="s">
        <v>770</v>
      </c>
      <c r="H749" s="341" t="s">
        <v>781</v>
      </c>
      <c r="I749" s="344" t="s">
        <v>1062</v>
      </c>
      <c r="J749" s="345">
        <v>32</v>
      </c>
      <c r="K749" s="346">
        <v>2460</v>
      </c>
      <c r="L749" s="345">
        <v>78720</v>
      </c>
      <c r="M749" s="347">
        <v>7.0000000000000007E-2</v>
      </c>
      <c r="N749" s="33">
        <v>73209.600000000006</v>
      </c>
      <c r="O749" s="343" t="s">
        <v>761</v>
      </c>
      <c r="P749" s="341" t="s">
        <v>798</v>
      </c>
      <c r="Q749" s="343" t="str">
        <f t="shared" si="22"/>
        <v>Not Specified</v>
      </c>
      <c r="R749" s="343" t="str">
        <f t="shared" si="23"/>
        <v>Sohail</v>
      </c>
    </row>
    <row r="750" spans="1:18" x14ac:dyDescent="0.3">
      <c r="A750" s="338">
        <v>1732</v>
      </c>
      <c r="B750" s="339">
        <v>42921</v>
      </c>
      <c r="C750" s="340" t="s">
        <v>593</v>
      </c>
      <c r="D750" s="341" t="s">
        <v>1185</v>
      </c>
      <c r="E750" s="342" t="s">
        <v>395</v>
      </c>
      <c r="F750" s="341" t="s">
        <v>790</v>
      </c>
      <c r="G750" s="343" t="s">
        <v>785</v>
      </c>
      <c r="H750" s="341" t="s">
        <v>824</v>
      </c>
      <c r="I750" s="344" t="s">
        <v>870</v>
      </c>
      <c r="J750" s="345">
        <v>12</v>
      </c>
      <c r="K750" s="346">
        <v>9180</v>
      </c>
      <c r="L750" s="345">
        <v>110160</v>
      </c>
      <c r="M750" s="347">
        <v>0.1</v>
      </c>
      <c r="N750" s="33">
        <v>99144</v>
      </c>
      <c r="O750" s="343" t="s">
        <v>788</v>
      </c>
      <c r="P750" s="341" t="s">
        <v>787</v>
      </c>
      <c r="Q750" s="343" t="str">
        <f t="shared" si="22"/>
        <v>Air</v>
      </c>
      <c r="R750" s="343" t="str">
        <f t="shared" si="23"/>
        <v>Sohail</v>
      </c>
    </row>
    <row r="751" spans="1:18" x14ac:dyDescent="0.3">
      <c r="A751" s="338">
        <v>1733</v>
      </c>
      <c r="B751" s="339">
        <v>42921</v>
      </c>
      <c r="C751" s="340" t="s">
        <v>593</v>
      </c>
      <c r="D751" s="341" t="s">
        <v>1184</v>
      </c>
      <c r="E751" s="342" t="s">
        <v>395</v>
      </c>
      <c r="F751" s="341" t="s">
        <v>790</v>
      </c>
      <c r="G751" s="343" t="s">
        <v>764</v>
      </c>
      <c r="H751" s="341" t="s">
        <v>811</v>
      </c>
      <c r="I751" s="344" t="s">
        <v>1183</v>
      </c>
      <c r="J751" s="345">
        <v>16</v>
      </c>
      <c r="K751" s="346">
        <v>360</v>
      </c>
      <c r="L751" s="345">
        <v>5760</v>
      </c>
      <c r="M751" s="347">
        <v>0.03</v>
      </c>
      <c r="N751" s="33">
        <v>5587.2</v>
      </c>
      <c r="O751" s="343" t="s">
        <v>761</v>
      </c>
      <c r="P751" s="341" t="s">
        <v>760</v>
      </c>
      <c r="Q751" s="343" t="str">
        <f t="shared" si="22"/>
        <v>Not Specified</v>
      </c>
      <c r="R751" s="343" t="str">
        <f t="shared" si="23"/>
        <v>Sohail</v>
      </c>
    </row>
    <row r="752" spans="1:18" x14ac:dyDescent="0.3">
      <c r="A752" s="338">
        <v>1734</v>
      </c>
      <c r="B752" s="339">
        <v>42921</v>
      </c>
      <c r="C752" s="340" t="s">
        <v>593</v>
      </c>
      <c r="D752" s="341" t="s">
        <v>1181</v>
      </c>
      <c r="E752" s="342" t="s">
        <v>522</v>
      </c>
      <c r="F752" s="341" t="s">
        <v>790</v>
      </c>
      <c r="G752" s="343" t="s">
        <v>785</v>
      </c>
      <c r="H752" s="341" t="s">
        <v>824</v>
      </c>
      <c r="I752" s="344" t="s">
        <v>1182</v>
      </c>
      <c r="J752" s="345">
        <v>4</v>
      </c>
      <c r="K752" s="346">
        <v>4440</v>
      </c>
      <c r="L752" s="345">
        <v>17760</v>
      </c>
      <c r="M752" s="347">
        <v>0.09</v>
      </c>
      <c r="N752" s="33">
        <v>16161.6</v>
      </c>
      <c r="O752" s="343" t="s">
        <v>782</v>
      </c>
      <c r="P752" s="341" t="s">
        <v>798</v>
      </c>
      <c r="Q752" s="343" t="str">
        <f t="shared" si="22"/>
        <v>Road</v>
      </c>
      <c r="R752" s="343" t="str">
        <f t="shared" si="23"/>
        <v>Sohail</v>
      </c>
    </row>
    <row r="753" spans="1:18" x14ac:dyDescent="0.3">
      <c r="A753" s="338">
        <v>1735</v>
      </c>
      <c r="B753" s="339">
        <v>42921</v>
      </c>
      <c r="C753" s="340" t="s">
        <v>593</v>
      </c>
      <c r="D753" s="341" t="s">
        <v>1181</v>
      </c>
      <c r="E753" s="342" t="s">
        <v>522</v>
      </c>
      <c r="F753" s="341" t="s">
        <v>790</v>
      </c>
      <c r="G753" s="343" t="s">
        <v>764</v>
      </c>
      <c r="H753" s="341" t="s">
        <v>793</v>
      </c>
      <c r="I753" s="344" t="s">
        <v>1180</v>
      </c>
      <c r="J753" s="345">
        <v>50</v>
      </c>
      <c r="K753" s="346">
        <v>300</v>
      </c>
      <c r="L753" s="345">
        <v>15000</v>
      </c>
      <c r="M753" s="347">
        <v>0.06</v>
      </c>
      <c r="N753" s="33">
        <v>14100</v>
      </c>
      <c r="O753" s="343" t="s">
        <v>782</v>
      </c>
      <c r="P753" s="341" t="s">
        <v>760</v>
      </c>
      <c r="Q753" s="343" t="str">
        <f t="shared" si="22"/>
        <v>Road</v>
      </c>
      <c r="R753" s="343" t="str">
        <f t="shared" si="23"/>
        <v>Sohail</v>
      </c>
    </row>
    <row r="754" spans="1:18" x14ac:dyDescent="0.3">
      <c r="A754" s="338">
        <v>1736</v>
      </c>
      <c r="B754" s="339">
        <v>42922</v>
      </c>
      <c r="C754" s="340" t="s">
        <v>593</v>
      </c>
      <c r="D754" s="341" t="s">
        <v>1179</v>
      </c>
      <c r="E754" s="342" t="s">
        <v>398</v>
      </c>
      <c r="F754" s="341" t="s">
        <v>790</v>
      </c>
      <c r="G754" s="343" t="s">
        <v>785</v>
      </c>
      <c r="H754" s="341" t="s">
        <v>824</v>
      </c>
      <c r="I754" s="344" t="s">
        <v>870</v>
      </c>
      <c r="J754" s="345">
        <v>37</v>
      </c>
      <c r="K754" s="346">
        <v>9180</v>
      </c>
      <c r="L754" s="345">
        <v>339660</v>
      </c>
      <c r="M754" s="347">
        <v>0.1</v>
      </c>
      <c r="N754" s="33">
        <v>305694</v>
      </c>
      <c r="O754" s="343" t="s">
        <v>834</v>
      </c>
      <c r="P754" s="341" t="s">
        <v>767</v>
      </c>
      <c r="Q754" s="343" t="str">
        <f t="shared" si="22"/>
        <v>Air</v>
      </c>
      <c r="R754" s="343" t="str">
        <f t="shared" si="23"/>
        <v>Sohail</v>
      </c>
    </row>
    <row r="755" spans="1:18" x14ac:dyDescent="0.3">
      <c r="A755" s="338">
        <v>1737</v>
      </c>
      <c r="B755" s="339">
        <v>42922</v>
      </c>
      <c r="C755" s="340" t="s">
        <v>593</v>
      </c>
      <c r="D755" s="341" t="s">
        <v>1179</v>
      </c>
      <c r="E755" s="342" t="s">
        <v>398</v>
      </c>
      <c r="F755" s="341" t="s">
        <v>790</v>
      </c>
      <c r="G755" s="343" t="s">
        <v>785</v>
      </c>
      <c r="H755" s="341" t="s">
        <v>824</v>
      </c>
      <c r="I755" s="344" t="s">
        <v>1178</v>
      </c>
      <c r="J755" s="345">
        <v>30</v>
      </c>
      <c r="K755" s="346">
        <v>2160</v>
      </c>
      <c r="L755" s="345">
        <v>64800</v>
      </c>
      <c r="M755" s="347">
        <v>0.08</v>
      </c>
      <c r="N755" s="33">
        <v>59616</v>
      </c>
      <c r="O755" s="343" t="s">
        <v>834</v>
      </c>
      <c r="P755" s="341" t="s">
        <v>841</v>
      </c>
      <c r="Q755" s="343" t="str">
        <f t="shared" si="22"/>
        <v>Air</v>
      </c>
      <c r="R755" s="343" t="str">
        <f t="shared" si="23"/>
        <v>Sohail</v>
      </c>
    </row>
    <row r="756" spans="1:18" x14ac:dyDescent="0.3">
      <c r="A756" s="338">
        <v>1738</v>
      </c>
      <c r="B756" s="339">
        <v>42922</v>
      </c>
      <c r="C756" s="340" t="s">
        <v>593</v>
      </c>
      <c r="D756" s="341" t="s">
        <v>1174</v>
      </c>
      <c r="E756" s="342" t="s">
        <v>398</v>
      </c>
      <c r="F756" s="341" t="s">
        <v>790</v>
      </c>
      <c r="G756" s="343" t="s">
        <v>785</v>
      </c>
      <c r="H756" s="341" t="s">
        <v>824</v>
      </c>
      <c r="I756" s="344" t="s">
        <v>1177</v>
      </c>
      <c r="J756" s="345">
        <v>46</v>
      </c>
      <c r="K756" s="346">
        <v>6000</v>
      </c>
      <c r="L756" s="345">
        <v>276000</v>
      </c>
      <c r="M756" s="347">
        <v>0.04</v>
      </c>
      <c r="N756" s="33">
        <v>264960</v>
      </c>
      <c r="O756" s="343" t="s">
        <v>782</v>
      </c>
      <c r="P756" s="341" t="s">
        <v>767</v>
      </c>
      <c r="Q756" s="343" t="str">
        <f t="shared" si="22"/>
        <v>Road</v>
      </c>
      <c r="R756" s="343" t="str">
        <f t="shared" si="23"/>
        <v>Sohail</v>
      </c>
    </row>
    <row r="757" spans="1:18" x14ac:dyDescent="0.3">
      <c r="A757" s="338">
        <v>1739</v>
      </c>
      <c r="B757" s="339">
        <v>42922</v>
      </c>
      <c r="C757" s="340" t="s">
        <v>593</v>
      </c>
      <c r="D757" s="341" t="s">
        <v>1174</v>
      </c>
      <c r="E757" s="342" t="s">
        <v>398</v>
      </c>
      <c r="F757" s="341" t="s">
        <v>790</v>
      </c>
      <c r="G757" s="343" t="s">
        <v>785</v>
      </c>
      <c r="H757" s="341" t="s">
        <v>784</v>
      </c>
      <c r="I757" s="344" t="s">
        <v>1176</v>
      </c>
      <c r="J757" s="345">
        <v>2</v>
      </c>
      <c r="K757" s="346">
        <v>1260</v>
      </c>
      <c r="L757" s="345">
        <v>2520</v>
      </c>
      <c r="M757" s="347">
        <v>0.01</v>
      </c>
      <c r="N757" s="33">
        <v>2494.8000000000002</v>
      </c>
      <c r="O757" s="343" t="s">
        <v>782</v>
      </c>
      <c r="P757" s="341" t="s">
        <v>760</v>
      </c>
      <c r="Q757" s="343" t="str">
        <f t="shared" si="22"/>
        <v>Road</v>
      </c>
      <c r="R757" s="343" t="str">
        <f t="shared" si="23"/>
        <v>Sohail</v>
      </c>
    </row>
    <row r="758" spans="1:18" x14ac:dyDescent="0.3">
      <c r="A758" s="338">
        <v>1740</v>
      </c>
      <c r="B758" s="339">
        <v>42922</v>
      </c>
      <c r="C758" s="340" t="s">
        <v>593</v>
      </c>
      <c r="D758" s="341" t="s">
        <v>1174</v>
      </c>
      <c r="E758" s="342" t="s">
        <v>398</v>
      </c>
      <c r="F758" s="341" t="s">
        <v>790</v>
      </c>
      <c r="G758" s="343" t="s">
        <v>764</v>
      </c>
      <c r="H758" s="341" t="s">
        <v>811</v>
      </c>
      <c r="I758" s="344" t="s">
        <v>1175</v>
      </c>
      <c r="J758" s="345">
        <v>41</v>
      </c>
      <c r="K758" s="346">
        <v>960</v>
      </c>
      <c r="L758" s="345">
        <v>39360</v>
      </c>
      <c r="M758" s="347">
        <v>0.1</v>
      </c>
      <c r="N758" s="33">
        <v>35424</v>
      </c>
      <c r="O758" s="343" t="s">
        <v>782</v>
      </c>
      <c r="P758" s="341" t="s">
        <v>798</v>
      </c>
      <c r="Q758" s="343" t="str">
        <f t="shared" si="22"/>
        <v>Road</v>
      </c>
      <c r="R758" s="343" t="str">
        <f t="shared" si="23"/>
        <v>Sohail</v>
      </c>
    </row>
    <row r="759" spans="1:18" x14ac:dyDescent="0.3">
      <c r="A759" s="338">
        <v>1741</v>
      </c>
      <c r="B759" s="339">
        <v>42922</v>
      </c>
      <c r="C759" s="340" t="s">
        <v>593</v>
      </c>
      <c r="D759" s="341" t="s">
        <v>1174</v>
      </c>
      <c r="E759" s="342" t="s">
        <v>398</v>
      </c>
      <c r="F759" s="341" t="s">
        <v>790</v>
      </c>
      <c r="G759" s="343" t="s">
        <v>764</v>
      </c>
      <c r="H759" s="341" t="s">
        <v>995</v>
      </c>
      <c r="I759" s="344" t="s">
        <v>1173</v>
      </c>
      <c r="J759" s="345">
        <v>31</v>
      </c>
      <c r="K759" s="346">
        <v>120</v>
      </c>
      <c r="L759" s="345">
        <v>3720</v>
      </c>
      <c r="M759" s="347">
        <v>7.0000000000000007E-2</v>
      </c>
      <c r="N759" s="33">
        <v>3459.6</v>
      </c>
      <c r="O759" s="343" t="s">
        <v>782</v>
      </c>
      <c r="P759" s="341" t="s">
        <v>760</v>
      </c>
      <c r="Q759" s="343" t="str">
        <f t="shared" si="22"/>
        <v>Road</v>
      </c>
      <c r="R759" s="343" t="str">
        <f t="shared" si="23"/>
        <v>Sohail</v>
      </c>
    </row>
    <row r="760" spans="1:18" x14ac:dyDescent="0.3">
      <c r="A760" s="338">
        <v>1742</v>
      </c>
      <c r="B760" s="339">
        <v>42922</v>
      </c>
      <c r="C760" s="340" t="s">
        <v>593</v>
      </c>
      <c r="D760" s="341" t="s">
        <v>935</v>
      </c>
      <c r="E760" s="342" t="s">
        <v>405</v>
      </c>
      <c r="F760" s="341" t="s">
        <v>790</v>
      </c>
      <c r="G760" s="343" t="s">
        <v>770</v>
      </c>
      <c r="H760" s="341" t="s">
        <v>781</v>
      </c>
      <c r="I760" s="344" t="s">
        <v>1172</v>
      </c>
      <c r="J760" s="345">
        <v>7</v>
      </c>
      <c r="K760" s="346">
        <v>1560</v>
      </c>
      <c r="L760" s="345">
        <v>10920</v>
      </c>
      <c r="M760" s="347">
        <v>0.03</v>
      </c>
      <c r="N760" s="33">
        <v>10592.4</v>
      </c>
      <c r="O760" s="343" t="s">
        <v>775</v>
      </c>
      <c r="P760" s="341" t="s">
        <v>798</v>
      </c>
      <c r="Q760" s="343" t="str">
        <f t="shared" si="22"/>
        <v>Rail</v>
      </c>
      <c r="R760" s="343" t="str">
        <f t="shared" si="23"/>
        <v>Sohail</v>
      </c>
    </row>
    <row r="761" spans="1:18" x14ac:dyDescent="0.3">
      <c r="A761" s="338">
        <v>1743</v>
      </c>
      <c r="B761" s="339">
        <v>42922</v>
      </c>
      <c r="C761" s="340" t="s">
        <v>593</v>
      </c>
      <c r="D761" s="341" t="s">
        <v>1169</v>
      </c>
      <c r="E761" s="342" t="s">
        <v>522</v>
      </c>
      <c r="F761" s="341" t="s">
        <v>778</v>
      </c>
      <c r="G761" s="343" t="s">
        <v>785</v>
      </c>
      <c r="H761" s="341" t="s">
        <v>1125</v>
      </c>
      <c r="I761" s="344" t="s">
        <v>1171</v>
      </c>
      <c r="J761" s="345">
        <v>49</v>
      </c>
      <c r="K761" s="346">
        <v>18000</v>
      </c>
      <c r="L761" s="345">
        <v>882000</v>
      </c>
      <c r="M761" s="347">
        <v>0.02</v>
      </c>
      <c r="N761" s="33">
        <v>864360</v>
      </c>
      <c r="O761" s="343" t="s">
        <v>788</v>
      </c>
      <c r="P761" s="341" t="s">
        <v>760</v>
      </c>
      <c r="Q761" s="343" t="str">
        <f t="shared" si="22"/>
        <v>Air</v>
      </c>
      <c r="R761" s="343" t="str">
        <f t="shared" si="23"/>
        <v>Amit</v>
      </c>
    </row>
    <row r="762" spans="1:18" x14ac:dyDescent="0.3">
      <c r="A762" s="338">
        <v>1744</v>
      </c>
      <c r="B762" s="339">
        <v>42922</v>
      </c>
      <c r="C762" s="340" t="s">
        <v>593</v>
      </c>
      <c r="D762" s="341" t="s">
        <v>1169</v>
      </c>
      <c r="E762" s="342" t="s">
        <v>522</v>
      </c>
      <c r="F762" s="341" t="s">
        <v>778</v>
      </c>
      <c r="G762" s="343" t="s">
        <v>764</v>
      </c>
      <c r="H762" s="341" t="s">
        <v>811</v>
      </c>
      <c r="I762" s="344" t="s">
        <v>1170</v>
      </c>
      <c r="J762" s="345">
        <v>36</v>
      </c>
      <c r="K762" s="346">
        <v>9780</v>
      </c>
      <c r="L762" s="345">
        <v>352080</v>
      </c>
      <c r="M762" s="347">
        <v>0.05</v>
      </c>
      <c r="N762" s="33">
        <v>334476</v>
      </c>
      <c r="O762" s="343" t="s">
        <v>788</v>
      </c>
      <c r="P762" s="341" t="s">
        <v>760</v>
      </c>
      <c r="Q762" s="343" t="str">
        <f t="shared" si="22"/>
        <v>Air</v>
      </c>
      <c r="R762" s="343" t="str">
        <f t="shared" si="23"/>
        <v>Amit</v>
      </c>
    </row>
    <row r="763" spans="1:18" x14ac:dyDescent="0.3">
      <c r="A763" s="338">
        <v>1745</v>
      </c>
      <c r="B763" s="339">
        <v>42922</v>
      </c>
      <c r="C763" s="340" t="s">
        <v>593</v>
      </c>
      <c r="D763" s="341" t="s">
        <v>1169</v>
      </c>
      <c r="E763" s="342" t="s">
        <v>522</v>
      </c>
      <c r="F763" s="341" t="s">
        <v>778</v>
      </c>
      <c r="G763" s="343" t="s">
        <v>770</v>
      </c>
      <c r="H763" s="341" t="s">
        <v>781</v>
      </c>
      <c r="I763" s="344" t="s">
        <v>984</v>
      </c>
      <c r="J763" s="345">
        <v>49</v>
      </c>
      <c r="K763" s="346">
        <v>540</v>
      </c>
      <c r="L763" s="345">
        <v>26460</v>
      </c>
      <c r="M763" s="347">
        <v>0.03</v>
      </c>
      <c r="N763" s="33">
        <v>25666.2</v>
      </c>
      <c r="O763" s="343" t="s">
        <v>788</v>
      </c>
      <c r="P763" s="341" t="s">
        <v>767</v>
      </c>
      <c r="Q763" s="343" t="str">
        <f t="shared" si="22"/>
        <v>Air</v>
      </c>
      <c r="R763" s="343" t="str">
        <f t="shared" si="23"/>
        <v>Amit</v>
      </c>
    </row>
    <row r="764" spans="1:18" x14ac:dyDescent="0.3">
      <c r="A764" s="338">
        <v>1746</v>
      </c>
      <c r="B764" s="339">
        <v>42922</v>
      </c>
      <c r="C764" s="340" t="s">
        <v>593</v>
      </c>
      <c r="D764" s="341" t="s">
        <v>1168</v>
      </c>
      <c r="E764" s="342" t="s">
        <v>395</v>
      </c>
      <c r="F764" s="341" t="s">
        <v>790</v>
      </c>
      <c r="G764" s="343" t="s">
        <v>764</v>
      </c>
      <c r="H764" s="341" t="s">
        <v>793</v>
      </c>
      <c r="I764" s="344" t="s">
        <v>806</v>
      </c>
      <c r="J764" s="345">
        <v>46</v>
      </c>
      <c r="K764" s="346">
        <v>600</v>
      </c>
      <c r="L764" s="345">
        <v>27600</v>
      </c>
      <c r="M764" s="347">
        <v>0.01</v>
      </c>
      <c r="N764" s="33">
        <v>27324</v>
      </c>
      <c r="O764" s="343" t="s">
        <v>775</v>
      </c>
      <c r="P764" s="341" t="s">
        <v>760</v>
      </c>
      <c r="Q764" s="343" t="str">
        <f t="shared" si="22"/>
        <v>Rail</v>
      </c>
      <c r="R764" s="343" t="str">
        <f t="shared" si="23"/>
        <v>Sohail</v>
      </c>
    </row>
    <row r="765" spans="1:18" x14ac:dyDescent="0.3">
      <c r="A765" s="338">
        <v>1747</v>
      </c>
      <c r="B765" s="339">
        <v>42923</v>
      </c>
      <c r="C765" s="340" t="s">
        <v>593</v>
      </c>
      <c r="D765" s="341" t="s">
        <v>1166</v>
      </c>
      <c r="E765" s="342" t="s">
        <v>398</v>
      </c>
      <c r="F765" s="341" t="s">
        <v>765</v>
      </c>
      <c r="G765" s="343" t="s">
        <v>764</v>
      </c>
      <c r="H765" s="341" t="s">
        <v>800</v>
      </c>
      <c r="I765" s="344" t="s">
        <v>1167</v>
      </c>
      <c r="J765" s="345">
        <v>10</v>
      </c>
      <c r="K765" s="346">
        <v>300</v>
      </c>
      <c r="L765" s="345">
        <v>3000</v>
      </c>
      <c r="M765" s="347">
        <v>0.06</v>
      </c>
      <c r="N765" s="33">
        <v>2820</v>
      </c>
      <c r="O765" s="343" t="s">
        <v>775</v>
      </c>
      <c r="P765" s="341" t="s">
        <v>767</v>
      </c>
      <c r="Q765" s="343" t="str">
        <f t="shared" si="22"/>
        <v>Rail</v>
      </c>
      <c r="R765" s="343" t="str">
        <f t="shared" si="23"/>
        <v>Sohail</v>
      </c>
    </row>
    <row r="766" spans="1:18" x14ac:dyDescent="0.3">
      <c r="A766" s="338">
        <v>1748</v>
      </c>
      <c r="B766" s="339">
        <v>42923</v>
      </c>
      <c r="C766" s="340" t="s">
        <v>593</v>
      </c>
      <c r="D766" s="341" t="s">
        <v>1166</v>
      </c>
      <c r="E766" s="342" t="s">
        <v>398</v>
      </c>
      <c r="F766" s="341" t="s">
        <v>765</v>
      </c>
      <c r="G766" s="343" t="s">
        <v>785</v>
      </c>
      <c r="H766" s="341" t="s">
        <v>784</v>
      </c>
      <c r="I766" s="344" t="s">
        <v>1155</v>
      </c>
      <c r="J766" s="345">
        <v>19</v>
      </c>
      <c r="K766" s="346">
        <v>10560</v>
      </c>
      <c r="L766" s="345">
        <v>200640</v>
      </c>
      <c r="M766" s="347">
        <v>0.02</v>
      </c>
      <c r="N766" s="33">
        <v>196627.20000000001</v>
      </c>
      <c r="O766" s="343" t="s">
        <v>775</v>
      </c>
      <c r="P766" s="341" t="s">
        <v>760</v>
      </c>
      <c r="Q766" s="343" t="str">
        <f t="shared" si="22"/>
        <v>Rail</v>
      </c>
      <c r="R766" s="343" t="str">
        <f t="shared" si="23"/>
        <v>Sohail</v>
      </c>
    </row>
    <row r="767" spans="1:18" x14ac:dyDescent="0.3">
      <c r="A767" s="338">
        <v>1749</v>
      </c>
      <c r="B767" s="339">
        <v>42923</v>
      </c>
      <c r="C767" s="340" t="s">
        <v>593</v>
      </c>
      <c r="D767" s="341" t="s">
        <v>1164</v>
      </c>
      <c r="E767" s="342" t="s">
        <v>405</v>
      </c>
      <c r="F767" s="341" t="s">
        <v>812</v>
      </c>
      <c r="G767" s="343" t="s">
        <v>770</v>
      </c>
      <c r="H767" s="341" t="s">
        <v>826</v>
      </c>
      <c r="I767" s="344" t="s">
        <v>1165</v>
      </c>
      <c r="J767" s="345">
        <v>10</v>
      </c>
      <c r="K767" s="346">
        <v>4260</v>
      </c>
      <c r="L767" s="345">
        <v>42600</v>
      </c>
      <c r="M767" s="347">
        <v>0.06</v>
      </c>
      <c r="N767" s="33">
        <v>40044</v>
      </c>
      <c r="O767" s="343" t="s">
        <v>775</v>
      </c>
      <c r="P767" s="341" t="s">
        <v>798</v>
      </c>
      <c r="Q767" s="343" t="str">
        <f t="shared" si="22"/>
        <v>Rail</v>
      </c>
      <c r="R767" s="343" t="str">
        <f t="shared" si="23"/>
        <v>Amit</v>
      </c>
    </row>
    <row r="768" spans="1:18" x14ac:dyDescent="0.3">
      <c r="A768" s="338">
        <v>1750</v>
      </c>
      <c r="B768" s="339">
        <v>42923</v>
      </c>
      <c r="C768" s="340" t="s">
        <v>593</v>
      </c>
      <c r="D768" s="341" t="s">
        <v>1164</v>
      </c>
      <c r="E768" s="342" t="s">
        <v>405</v>
      </c>
      <c r="F768" s="341" t="s">
        <v>812</v>
      </c>
      <c r="G768" s="343" t="s">
        <v>764</v>
      </c>
      <c r="H768" s="341" t="s">
        <v>763</v>
      </c>
      <c r="I768" s="344" t="s">
        <v>1163</v>
      </c>
      <c r="J768" s="345">
        <v>48</v>
      </c>
      <c r="K768" s="346">
        <v>420</v>
      </c>
      <c r="L768" s="345">
        <v>20160</v>
      </c>
      <c r="M768" s="347">
        <v>0.02</v>
      </c>
      <c r="N768" s="33">
        <v>19756.8</v>
      </c>
      <c r="O768" s="343" t="s">
        <v>775</v>
      </c>
      <c r="P768" s="341" t="s">
        <v>787</v>
      </c>
      <c r="Q768" s="343" t="str">
        <f t="shared" si="22"/>
        <v>Rail</v>
      </c>
      <c r="R768" s="343" t="str">
        <f t="shared" si="23"/>
        <v>Amit</v>
      </c>
    </row>
    <row r="769" spans="1:18" x14ac:dyDescent="0.3">
      <c r="A769" s="338">
        <v>1751</v>
      </c>
      <c r="B769" s="339">
        <v>42923</v>
      </c>
      <c r="C769" s="340" t="s">
        <v>593</v>
      </c>
      <c r="D769" s="341" t="s">
        <v>1162</v>
      </c>
      <c r="E769" s="342" t="s">
        <v>398</v>
      </c>
      <c r="F769" s="341" t="s">
        <v>790</v>
      </c>
      <c r="G769" s="343" t="s">
        <v>764</v>
      </c>
      <c r="H769" s="341" t="s">
        <v>800</v>
      </c>
      <c r="I769" s="344" t="s">
        <v>1026</v>
      </c>
      <c r="J769" s="345">
        <v>11</v>
      </c>
      <c r="K769" s="346">
        <v>1380</v>
      </c>
      <c r="L769" s="345">
        <v>15180</v>
      </c>
      <c r="M769" s="347">
        <v>0.01</v>
      </c>
      <c r="N769" s="33">
        <v>15028.2</v>
      </c>
      <c r="O769" s="343" t="s">
        <v>782</v>
      </c>
      <c r="P769" s="341" t="s">
        <v>760</v>
      </c>
      <c r="Q769" s="343" t="str">
        <f t="shared" si="22"/>
        <v>Road</v>
      </c>
      <c r="R769" s="343" t="str">
        <f t="shared" si="23"/>
        <v>Sohail</v>
      </c>
    </row>
    <row r="770" spans="1:18" x14ac:dyDescent="0.3">
      <c r="A770" s="338">
        <v>1752</v>
      </c>
      <c r="B770" s="339">
        <v>42923</v>
      </c>
      <c r="C770" s="340" t="s">
        <v>593</v>
      </c>
      <c r="D770" s="341" t="s">
        <v>779</v>
      </c>
      <c r="E770" s="342" t="s">
        <v>522</v>
      </c>
      <c r="F770" s="341" t="s">
        <v>778</v>
      </c>
      <c r="G770" s="343" t="s">
        <v>785</v>
      </c>
      <c r="H770" s="341" t="s">
        <v>824</v>
      </c>
      <c r="I770" s="344" t="s">
        <v>823</v>
      </c>
      <c r="J770" s="345">
        <v>1</v>
      </c>
      <c r="K770" s="346">
        <v>1260</v>
      </c>
      <c r="L770" s="345">
        <v>1260</v>
      </c>
      <c r="M770" s="347">
        <v>0</v>
      </c>
      <c r="N770" s="33">
        <v>1260</v>
      </c>
      <c r="O770" s="343" t="s">
        <v>761</v>
      </c>
      <c r="P770" s="341" t="s">
        <v>767</v>
      </c>
      <c r="Q770" s="343" t="str">
        <f t="shared" si="22"/>
        <v>Not Specified</v>
      </c>
      <c r="R770" s="343" t="str">
        <f t="shared" si="23"/>
        <v>Amit</v>
      </c>
    </row>
    <row r="771" spans="1:18" x14ac:dyDescent="0.3">
      <c r="A771" s="338">
        <v>1753</v>
      </c>
      <c r="B771" s="339">
        <v>42923</v>
      </c>
      <c r="C771" s="340" t="s">
        <v>593</v>
      </c>
      <c r="D771" s="341" t="s">
        <v>779</v>
      </c>
      <c r="E771" s="342" t="s">
        <v>522</v>
      </c>
      <c r="F771" s="341" t="s">
        <v>778</v>
      </c>
      <c r="G771" s="343" t="s">
        <v>764</v>
      </c>
      <c r="H771" s="341" t="s">
        <v>763</v>
      </c>
      <c r="I771" s="344" t="s">
        <v>1161</v>
      </c>
      <c r="J771" s="345">
        <v>31</v>
      </c>
      <c r="K771" s="346">
        <v>180</v>
      </c>
      <c r="L771" s="345">
        <v>5580</v>
      </c>
      <c r="M771" s="347">
        <v>0.08</v>
      </c>
      <c r="N771" s="33">
        <v>5133.6000000000004</v>
      </c>
      <c r="O771" s="343" t="s">
        <v>761</v>
      </c>
      <c r="P771" s="341" t="s">
        <v>760</v>
      </c>
      <c r="Q771" s="343" t="str">
        <f t="shared" si="22"/>
        <v>Not Specified</v>
      </c>
      <c r="R771" s="343" t="str">
        <f t="shared" si="23"/>
        <v>Amit</v>
      </c>
    </row>
    <row r="772" spans="1:18" x14ac:dyDescent="0.3">
      <c r="A772" s="338">
        <v>1754</v>
      </c>
      <c r="B772" s="339">
        <v>42923</v>
      </c>
      <c r="C772" s="340" t="s">
        <v>593</v>
      </c>
      <c r="D772" s="341" t="s">
        <v>1159</v>
      </c>
      <c r="E772" s="342" t="s">
        <v>522</v>
      </c>
      <c r="F772" s="341" t="s">
        <v>778</v>
      </c>
      <c r="G772" s="343" t="s">
        <v>785</v>
      </c>
      <c r="H772" s="341" t="s">
        <v>815</v>
      </c>
      <c r="I772" s="344" t="s">
        <v>1160</v>
      </c>
      <c r="J772" s="345">
        <v>3</v>
      </c>
      <c r="K772" s="346">
        <v>9060</v>
      </c>
      <c r="L772" s="345">
        <v>27180</v>
      </c>
      <c r="M772" s="347">
        <v>0.05</v>
      </c>
      <c r="N772" s="33">
        <v>25821</v>
      </c>
      <c r="O772" s="343" t="s">
        <v>834</v>
      </c>
      <c r="P772" s="341" t="s">
        <v>760</v>
      </c>
      <c r="Q772" s="343" t="str">
        <f t="shared" si="22"/>
        <v>Air</v>
      </c>
      <c r="R772" s="343" t="str">
        <f t="shared" si="23"/>
        <v>Amit</v>
      </c>
    </row>
    <row r="773" spans="1:18" x14ac:dyDescent="0.3">
      <c r="A773" s="338">
        <v>1755</v>
      </c>
      <c r="B773" s="339">
        <v>42923</v>
      </c>
      <c r="C773" s="340" t="s">
        <v>593</v>
      </c>
      <c r="D773" s="341" t="s">
        <v>1159</v>
      </c>
      <c r="E773" s="342" t="s">
        <v>522</v>
      </c>
      <c r="F773" s="341" t="s">
        <v>778</v>
      </c>
      <c r="G773" s="343" t="s">
        <v>764</v>
      </c>
      <c r="H773" s="341" t="s">
        <v>793</v>
      </c>
      <c r="I773" s="344" t="s">
        <v>828</v>
      </c>
      <c r="J773" s="345">
        <v>29</v>
      </c>
      <c r="K773" s="346">
        <v>1140</v>
      </c>
      <c r="L773" s="345">
        <v>33060</v>
      </c>
      <c r="M773" s="347">
        <v>0.02</v>
      </c>
      <c r="N773" s="33">
        <v>32398.799999999999</v>
      </c>
      <c r="O773" s="343" t="s">
        <v>834</v>
      </c>
      <c r="P773" s="341" t="s">
        <v>767</v>
      </c>
      <c r="Q773" s="343" t="str">
        <f t="shared" si="22"/>
        <v>Air</v>
      </c>
      <c r="R773" s="343" t="str">
        <f t="shared" si="23"/>
        <v>Amit</v>
      </c>
    </row>
    <row r="774" spans="1:18" x14ac:dyDescent="0.3">
      <c r="A774" s="338">
        <v>1756</v>
      </c>
      <c r="B774" s="339">
        <v>42923</v>
      </c>
      <c r="C774" s="340" t="s">
        <v>593</v>
      </c>
      <c r="D774" s="341" t="s">
        <v>1159</v>
      </c>
      <c r="E774" s="342" t="s">
        <v>522</v>
      </c>
      <c r="F774" s="341" t="s">
        <v>778</v>
      </c>
      <c r="G774" s="343" t="s">
        <v>764</v>
      </c>
      <c r="H774" s="341" t="s">
        <v>772</v>
      </c>
      <c r="I774" s="344" t="s">
        <v>858</v>
      </c>
      <c r="J774" s="345">
        <v>23</v>
      </c>
      <c r="K774" s="346">
        <v>600</v>
      </c>
      <c r="L774" s="345">
        <v>13800</v>
      </c>
      <c r="M774" s="347">
        <v>0.05</v>
      </c>
      <c r="N774" s="33">
        <v>13110</v>
      </c>
      <c r="O774" s="343" t="s">
        <v>834</v>
      </c>
      <c r="P774" s="341" t="s">
        <v>760</v>
      </c>
      <c r="Q774" s="343" t="str">
        <f t="shared" si="22"/>
        <v>Air</v>
      </c>
      <c r="R774" s="343" t="str">
        <f t="shared" si="23"/>
        <v>Amit</v>
      </c>
    </row>
    <row r="775" spans="1:18" x14ac:dyDescent="0.3">
      <c r="A775" s="338">
        <v>1757</v>
      </c>
      <c r="B775" s="339">
        <v>42924</v>
      </c>
      <c r="C775" s="340" t="s">
        <v>593</v>
      </c>
      <c r="D775" s="341" t="s">
        <v>1085</v>
      </c>
      <c r="E775" s="342" t="s">
        <v>398</v>
      </c>
      <c r="F775" s="341" t="s">
        <v>812</v>
      </c>
      <c r="G775" s="343" t="s">
        <v>770</v>
      </c>
      <c r="H775" s="341" t="s">
        <v>777</v>
      </c>
      <c r="I775" s="344" t="s">
        <v>1158</v>
      </c>
      <c r="J775" s="345">
        <v>19</v>
      </c>
      <c r="K775" s="346">
        <v>12780</v>
      </c>
      <c r="L775" s="345">
        <v>242820</v>
      </c>
      <c r="M775" s="347">
        <v>0.04</v>
      </c>
      <c r="N775" s="33">
        <v>233107.20000000001</v>
      </c>
      <c r="O775" s="343" t="s">
        <v>788</v>
      </c>
      <c r="P775" s="341" t="s">
        <v>760</v>
      </c>
      <c r="Q775" s="343" t="str">
        <f t="shared" si="22"/>
        <v>Air</v>
      </c>
      <c r="R775" s="343" t="str">
        <f t="shared" si="23"/>
        <v>Amit</v>
      </c>
    </row>
    <row r="776" spans="1:18" x14ac:dyDescent="0.3">
      <c r="A776" s="338">
        <v>1758</v>
      </c>
      <c r="B776" s="339">
        <v>42924</v>
      </c>
      <c r="C776" s="340" t="s">
        <v>593</v>
      </c>
      <c r="D776" s="341" t="s">
        <v>1085</v>
      </c>
      <c r="E776" s="342" t="s">
        <v>398</v>
      </c>
      <c r="F776" s="341" t="s">
        <v>812</v>
      </c>
      <c r="G776" s="343" t="s">
        <v>764</v>
      </c>
      <c r="H776" s="341" t="s">
        <v>763</v>
      </c>
      <c r="I776" s="344" t="s">
        <v>1157</v>
      </c>
      <c r="J776" s="345">
        <v>17</v>
      </c>
      <c r="K776" s="346">
        <v>240</v>
      </c>
      <c r="L776" s="345">
        <v>4080</v>
      </c>
      <c r="M776" s="347">
        <v>0.08</v>
      </c>
      <c r="N776" s="33">
        <v>3753.6</v>
      </c>
      <c r="O776" s="343" t="s">
        <v>788</v>
      </c>
      <c r="P776" s="341" t="s">
        <v>760</v>
      </c>
      <c r="Q776" s="343" t="str">
        <f t="shared" si="22"/>
        <v>Air</v>
      </c>
      <c r="R776" s="343" t="str">
        <f t="shared" si="23"/>
        <v>Amit</v>
      </c>
    </row>
    <row r="777" spans="1:18" x14ac:dyDescent="0.3">
      <c r="A777" s="338">
        <v>1759</v>
      </c>
      <c r="B777" s="339">
        <v>42924</v>
      </c>
      <c r="C777" s="340" t="s">
        <v>593</v>
      </c>
      <c r="D777" s="341" t="s">
        <v>943</v>
      </c>
      <c r="E777" s="342" t="s">
        <v>395</v>
      </c>
      <c r="F777" s="341" t="s">
        <v>778</v>
      </c>
      <c r="G777" s="343" t="s">
        <v>785</v>
      </c>
      <c r="H777" s="341" t="s">
        <v>824</v>
      </c>
      <c r="I777" s="344" t="s">
        <v>1156</v>
      </c>
      <c r="J777" s="345">
        <v>16</v>
      </c>
      <c r="K777" s="346">
        <v>1380</v>
      </c>
      <c r="L777" s="345">
        <v>22080</v>
      </c>
      <c r="M777" s="347">
        <v>0.04</v>
      </c>
      <c r="N777" s="33">
        <v>21196.799999999999</v>
      </c>
      <c r="O777" s="343" t="s">
        <v>834</v>
      </c>
      <c r="P777" s="341" t="s">
        <v>774</v>
      </c>
      <c r="Q777" s="343" t="str">
        <f t="shared" si="22"/>
        <v>Air</v>
      </c>
      <c r="R777" s="343" t="str">
        <f t="shared" si="23"/>
        <v>Amit</v>
      </c>
    </row>
    <row r="778" spans="1:18" x14ac:dyDescent="0.3">
      <c r="A778" s="338">
        <v>1760</v>
      </c>
      <c r="B778" s="339">
        <v>42924</v>
      </c>
      <c r="C778" s="340" t="s">
        <v>593</v>
      </c>
      <c r="D778" s="341" t="s">
        <v>1154</v>
      </c>
      <c r="E778" s="342" t="s">
        <v>395</v>
      </c>
      <c r="F778" s="341" t="s">
        <v>778</v>
      </c>
      <c r="G778" s="343" t="s">
        <v>785</v>
      </c>
      <c r="H778" s="341" t="s">
        <v>784</v>
      </c>
      <c r="I778" s="344" t="s">
        <v>1155</v>
      </c>
      <c r="J778" s="345">
        <v>14</v>
      </c>
      <c r="K778" s="346">
        <v>10560</v>
      </c>
      <c r="L778" s="345">
        <v>147840</v>
      </c>
      <c r="M778" s="347">
        <v>7.0000000000000007E-2</v>
      </c>
      <c r="N778" s="33">
        <v>137491.20000000001</v>
      </c>
      <c r="O778" s="343" t="s">
        <v>775</v>
      </c>
      <c r="P778" s="341" t="s">
        <v>760</v>
      </c>
      <c r="Q778" s="343" t="str">
        <f t="shared" si="22"/>
        <v>Rail</v>
      </c>
      <c r="R778" s="343" t="str">
        <f t="shared" si="23"/>
        <v>Amit</v>
      </c>
    </row>
    <row r="779" spans="1:18" x14ac:dyDescent="0.3">
      <c r="A779" s="338">
        <v>1761</v>
      </c>
      <c r="B779" s="339">
        <v>42924</v>
      </c>
      <c r="C779" s="340" t="s">
        <v>593</v>
      </c>
      <c r="D779" s="341" t="s">
        <v>1154</v>
      </c>
      <c r="E779" s="342" t="s">
        <v>395</v>
      </c>
      <c r="F779" s="341" t="s">
        <v>778</v>
      </c>
      <c r="G779" s="343" t="s">
        <v>764</v>
      </c>
      <c r="H779" s="341" t="s">
        <v>800</v>
      </c>
      <c r="I779" s="344" t="s">
        <v>1153</v>
      </c>
      <c r="J779" s="345">
        <v>4</v>
      </c>
      <c r="K779" s="346">
        <v>360</v>
      </c>
      <c r="L779" s="345">
        <v>1440</v>
      </c>
      <c r="M779" s="347">
        <v>0.05</v>
      </c>
      <c r="N779" s="33">
        <v>1368</v>
      </c>
      <c r="O779" s="343" t="s">
        <v>775</v>
      </c>
      <c r="P779" s="341" t="s">
        <v>798</v>
      </c>
      <c r="Q779" s="343" t="str">
        <f t="shared" si="22"/>
        <v>Rail</v>
      </c>
      <c r="R779" s="343" t="str">
        <f t="shared" si="23"/>
        <v>Amit</v>
      </c>
    </row>
    <row r="780" spans="1:18" x14ac:dyDescent="0.3">
      <c r="A780" s="338">
        <v>1762</v>
      </c>
      <c r="B780" s="339">
        <v>42925</v>
      </c>
      <c r="C780" s="340" t="s">
        <v>593</v>
      </c>
      <c r="D780" s="341" t="s">
        <v>1151</v>
      </c>
      <c r="E780" s="342" t="s">
        <v>522</v>
      </c>
      <c r="F780" s="341" t="s">
        <v>812</v>
      </c>
      <c r="G780" s="343" t="s">
        <v>764</v>
      </c>
      <c r="H780" s="341" t="s">
        <v>818</v>
      </c>
      <c r="I780" s="344" t="s">
        <v>1152</v>
      </c>
      <c r="J780" s="345">
        <v>6</v>
      </c>
      <c r="K780" s="346">
        <v>3420</v>
      </c>
      <c r="L780" s="345">
        <v>20520</v>
      </c>
      <c r="M780" s="347">
        <v>0.08</v>
      </c>
      <c r="N780" s="33">
        <v>18878.400000000001</v>
      </c>
      <c r="O780" s="343" t="s">
        <v>788</v>
      </c>
      <c r="P780" s="341" t="s">
        <v>841</v>
      </c>
      <c r="Q780" s="343" t="str">
        <f t="shared" si="22"/>
        <v>Air</v>
      </c>
      <c r="R780" s="343" t="str">
        <f t="shared" si="23"/>
        <v>Amit</v>
      </c>
    </row>
    <row r="781" spans="1:18" x14ac:dyDescent="0.3">
      <c r="A781" s="338">
        <v>1763</v>
      </c>
      <c r="B781" s="339">
        <v>42925</v>
      </c>
      <c r="C781" s="340" t="s">
        <v>593</v>
      </c>
      <c r="D781" s="341" t="s">
        <v>1151</v>
      </c>
      <c r="E781" s="342" t="s">
        <v>522</v>
      </c>
      <c r="F781" s="341" t="s">
        <v>812</v>
      </c>
      <c r="G781" s="343" t="s">
        <v>785</v>
      </c>
      <c r="H781" s="341" t="s">
        <v>784</v>
      </c>
      <c r="I781" s="344" t="s">
        <v>1150</v>
      </c>
      <c r="J781" s="345">
        <v>7</v>
      </c>
      <c r="K781" s="346">
        <v>3360</v>
      </c>
      <c r="L781" s="345">
        <v>23520</v>
      </c>
      <c r="M781" s="347">
        <v>0.09</v>
      </c>
      <c r="N781" s="33">
        <v>21403.200000000001</v>
      </c>
      <c r="O781" s="343" t="s">
        <v>788</v>
      </c>
      <c r="P781" s="341" t="s">
        <v>798</v>
      </c>
      <c r="Q781" s="343" t="str">
        <f t="shared" si="22"/>
        <v>Air</v>
      </c>
      <c r="R781" s="343" t="str">
        <f t="shared" si="23"/>
        <v>Amit</v>
      </c>
    </row>
    <row r="782" spans="1:18" x14ac:dyDescent="0.3">
      <c r="A782" s="338">
        <v>1764</v>
      </c>
      <c r="B782" s="339">
        <v>42925</v>
      </c>
      <c r="C782" s="340" t="s">
        <v>593</v>
      </c>
      <c r="D782" s="341" t="s">
        <v>1148</v>
      </c>
      <c r="E782" s="342" t="s">
        <v>522</v>
      </c>
      <c r="F782" s="341" t="s">
        <v>778</v>
      </c>
      <c r="G782" s="343" t="s">
        <v>764</v>
      </c>
      <c r="H782" s="341" t="s">
        <v>800</v>
      </c>
      <c r="I782" s="344" t="s">
        <v>1149</v>
      </c>
      <c r="J782" s="345">
        <v>28</v>
      </c>
      <c r="K782" s="346">
        <v>420</v>
      </c>
      <c r="L782" s="345">
        <v>11760</v>
      </c>
      <c r="M782" s="347">
        <v>0</v>
      </c>
      <c r="N782" s="33">
        <v>11760</v>
      </c>
      <c r="O782" s="343" t="s">
        <v>775</v>
      </c>
      <c r="P782" s="341" t="s">
        <v>767</v>
      </c>
      <c r="Q782" s="343" t="str">
        <f t="shared" si="22"/>
        <v>Rail</v>
      </c>
      <c r="R782" s="343" t="str">
        <f t="shared" si="23"/>
        <v>Amit</v>
      </c>
    </row>
    <row r="783" spans="1:18" x14ac:dyDescent="0.3">
      <c r="A783" s="338">
        <v>1765</v>
      </c>
      <c r="B783" s="339">
        <v>42925</v>
      </c>
      <c r="C783" s="340" t="s">
        <v>593</v>
      </c>
      <c r="D783" s="341" t="s">
        <v>1148</v>
      </c>
      <c r="E783" s="342" t="s">
        <v>522</v>
      </c>
      <c r="F783" s="341" t="s">
        <v>778</v>
      </c>
      <c r="G783" s="343" t="s">
        <v>785</v>
      </c>
      <c r="H783" s="341" t="s">
        <v>824</v>
      </c>
      <c r="I783" s="344" t="s">
        <v>1147</v>
      </c>
      <c r="J783" s="345">
        <v>27</v>
      </c>
      <c r="K783" s="346">
        <v>2160</v>
      </c>
      <c r="L783" s="345">
        <v>58320</v>
      </c>
      <c r="M783" s="347">
        <v>7.0000000000000007E-2</v>
      </c>
      <c r="N783" s="33">
        <v>54237.599999999999</v>
      </c>
      <c r="O783" s="343" t="s">
        <v>775</v>
      </c>
      <c r="P783" s="341" t="s">
        <v>760</v>
      </c>
      <c r="Q783" s="343" t="str">
        <f t="shared" si="22"/>
        <v>Rail</v>
      </c>
      <c r="R783" s="343" t="str">
        <f t="shared" si="23"/>
        <v>Amit</v>
      </c>
    </row>
    <row r="784" spans="1:18" x14ac:dyDescent="0.3">
      <c r="A784" s="338">
        <v>1766</v>
      </c>
      <c r="B784" s="339">
        <v>42925</v>
      </c>
      <c r="C784" s="340" t="s">
        <v>593</v>
      </c>
      <c r="D784" s="341" t="s">
        <v>1145</v>
      </c>
      <c r="E784" s="342" t="s">
        <v>395</v>
      </c>
      <c r="F784" s="341" t="s">
        <v>778</v>
      </c>
      <c r="G784" s="343" t="s">
        <v>785</v>
      </c>
      <c r="H784" s="341" t="s">
        <v>824</v>
      </c>
      <c r="I784" s="344" t="s">
        <v>1146</v>
      </c>
      <c r="J784" s="345">
        <v>22</v>
      </c>
      <c r="K784" s="346">
        <v>2100</v>
      </c>
      <c r="L784" s="345">
        <v>46200</v>
      </c>
      <c r="M784" s="347">
        <v>0.09</v>
      </c>
      <c r="N784" s="33">
        <v>42042</v>
      </c>
      <c r="O784" s="343" t="s">
        <v>782</v>
      </c>
      <c r="P784" s="341" t="s">
        <v>841</v>
      </c>
      <c r="Q784" s="343" t="str">
        <f t="shared" si="22"/>
        <v>Road</v>
      </c>
      <c r="R784" s="343" t="str">
        <f t="shared" si="23"/>
        <v>Amit</v>
      </c>
    </row>
    <row r="785" spans="1:18" x14ac:dyDescent="0.3">
      <c r="A785" s="338">
        <v>1767</v>
      </c>
      <c r="B785" s="339">
        <v>42925</v>
      </c>
      <c r="C785" s="340" t="s">
        <v>593</v>
      </c>
      <c r="D785" s="341" t="s">
        <v>1145</v>
      </c>
      <c r="E785" s="342" t="s">
        <v>395</v>
      </c>
      <c r="F785" s="341" t="s">
        <v>778</v>
      </c>
      <c r="G785" s="343" t="s">
        <v>764</v>
      </c>
      <c r="H785" s="341" t="s">
        <v>921</v>
      </c>
      <c r="I785" s="344" t="s">
        <v>1144</v>
      </c>
      <c r="J785" s="345">
        <v>2</v>
      </c>
      <c r="K785" s="346">
        <v>420</v>
      </c>
      <c r="L785" s="345">
        <v>840</v>
      </c>
      <c r="M785" s="347">
        <v>0.02</v>
      </c>
      <c r="N785" s="33">
        <v>823.2</v>
      </c>
      <c r="O785" s="343" t="s">
        <v>782</v>
      </c>
      <c r="P785" s="341" t="s">
        <v>787</v>
      </c>
      <c r="Q785" s="343" t="str">
        <f t="shared" si="22"/>
        <v>Road</v>
      </c>
      <c r="R785" s="343" t="str">
        <f t="shared" si="23"/>
        <v>Amit</v>
      </c>
    </row>
    <row r="786" spans="1:18" x14ac:dyDescent="0.3">
      <c r="A786" s="338">
        <v>1768</v>
      </c>
      <c r="B786" s="339">
        <v>42926</v>
      </c>
      <c r="C786" s="340" t="s">
        <v>593</v>
      </c>
      <c r="D786" s="341" t="s">
        <v>1143</v>
      </c>
      <c r="E786" s="342" t="s">
        <v>395</v>
      </c>
      <c r="F786" s="341" t="s">
        <v>778</v>
      </c>
      <c r="G786" s="343" t="s">
        <v>785</v>
      </c>
      <c r="H786" s="341" t="s">
        <v>784</v>
      </c>
      <c r="I786" s="344" t="s">
        <v>1142</v>
      </c>
      <c r="J786" s="345">
        <v>45</v>
      </c>
      <c r="K786" s="346">
        <v>3360</v>
      </c>
      <c r="L786" s="345">
        <v>151200</v>
      </c>
      <c r="M786" s="347">
        <v>7.0000000000000007E-2</v>
      </c>
      <c r="N786" s="33">
        <v>140616</v>
      </c>
      <c r="O786" s="343" t="s">
        <v>761</v>
      </c>
      <c r="P786" s="341" t="s">
        <v>767</v>
      </c>
      <c r="Q786" s="343" t="str">
        <f t="shared" si="22"/>
        <v>Not Specified</v>
      </c>
      <c r="R786" s="343" t="str">
        <f t="shared" si="23"/>
        <v>Amit</v>
      </c>
    </row>
    <row r="787" spans="1:18" x14ac:dyDescent="0.3">
      <c r="A787" s="338">
        <v>1769</v>
      </c>
      <c r="B787" s="339">
        <v>42926</v>
      </c>
      <c r="C787" s="340" t="s">
        <v>593</v>
      </c>
      <c r="D787" s="341" t="s">
        <v>1140</v>
      </c>
      <c r="E787" s="342" t="s">
        <v>395</v>
      </c>
      <c r="F787" s="341" t="s">
        <v>790</v>
      </c>
      <c r="G787" s="343" t="s">
        <v>785</v>
      </c>
      <c r="H787" s="341" t="s">
        <v>824</v>
      </c>
      <c r="I787" s="344" t="s">
        <v>1141</v>
      </c>
      <c r="J787" s="345">
        <v>25</v>
      </c>
      <c r="K787" s="346">
        <v>1860</v>
      </c>
      <c r="L787" s="345">
        <v>46500</v>
      </c>
      <c r="M787" s="347">
        <v>7.0000000000000007E-2</v>
      </c>
      <c r="N787" s="33">
        <v>43245</v>
      </c>
      <c r="O787" s="343" t="s">
        <v>775</v>
      </c>
      <c r="P787" s="341" t="s">
        <v>760</v>
      </c>
      <c r="Q787" s="343" t="str">
        <f t="shared" si="22"/>
        <v>Rail</v>
      </c>
      <c r="R787" s="343" t="str">
        <f t="shared" si="23"/>
        <v>Sohail</v>
      </c>
    </row>
    <row r="788" spans="1:18" x14ac:dyDescent="0.3">
      <c r="A788" s="338">
        <v>1770</v>
      </c>
      <c r="B788" s="339">
        <v>42926</v>
      </c>
      <c r="C788" s="340" t="s">
        <v>593</v>
      </c>
      <c r="D788" s="341" t="s">
        <v>1140</v>
      </c>
      <c r="E788" s="342" t="s">
        <v>395</v>
      </c>
      <c r="F788" s="341" t="s">
        <v>790</v>
      </c>
      <c r="G788" s="343" t="s">
        <v>764</v>
      </c>
      <c r="H788" s="341" t="s">
        <v>793</v>
      </c>
      <c r="I788" s="344" t="s">
        <v>929</v>
      </c>
      <c r="J788" s="345">
        <v>40</v>
      </c>
      <c r="K788" s="346">
        <v>420</v>
      </c>
      <c r="L788" s="345">
        <v>16800</v>
      </c>
      <c r="M788" s="347">
        <v>0.09</v>
      </c>
      <c r="N788" s="33">
        <v>15288</v>
      </c>
      <c r="O788" s="343" t="s">
        <v>775</v>
      </c>
      <c r="P788" s="341" t="s">
        <v>760</v>
      </c>
      <c r="Q788" s="343" t="str">
        <f t="shared" ref="Q788:Q851" si="24">IF(O788="Low ","Road",IF(O788="Medium","Rail",IF(O788="High","Air",IF(O788="Critical","Air","Not Specified"))))</f>
        <v>Rail</v>
      </c>
      <c r="R788" s="343" t="str">
        <f t="shared" ref="R788:R851" si="25">VLOOKUP(F788,$H$12:$I$16,2,FALSE)</f>
        <v>Sohail</v>
      </c>
    </row>
    <row r="789" spans="1:18" x14ac:dyDescent="0.3">
      <c r="A789" s="338">
        <v>1771</v>
      </c>
      <c r="B789" s="339">
        <v>42926</v>
      </c>
      <c r="C789" s="340" t="s">
        <v>593</v>
      </c>
      <c r="D789" s="341" t="s">
        <v>1140</v>
      </c>
      <c r="E789" s="342" t="s">
        <v>395</v>
      </c>
      <c r="F789" s="341" t="s">
        <v>790</v>
      </c>
      <c r="G789" s="343" t="s">
        <v>764</v>
      </c>
      <c r="H789" s="341" t="s">
        <v>793</v>
      </c>
      <c r="I789" s="344" t="s">
        <v>1139</v>
      </c>
      <c r="J789" s="345">
        <v>20</v>
      </c>
      <c r="K789" s="346">
        <v>420</v>
      </c>
      <c r="L789" s="345">
        <v>8400</v>
      </c>
      <c r="M789" s="347">
        <v>7.0000000000000007E-2</v>
      </c>
      <c r="N789" s="33">
        <v>7812</v>
      </c>
      <c r="O789" s="343" t="s">
        <v>775</v>
      </c>
      <c r="P789" s="341" t="s">
        <v>767</v>
      </c>
      <c r="Q789" s="343" t="str">
        <f t="shared" si="24"/>
        <v>Rail</v>
      </c>
      <c r="R789" s="343" t="str">
        <f t="shared" si="25"/>
        <v>Sohail</v>
      </c>
    </row>
    <row r="790" spans="1:18" x14ac:dyDescent="0.3">
      <c r="A790" s="338">
        <v>1772</v>
      </c>
      <c r="B790" s="339">
        <v>42926</v>
      </c>
      <c r="C790" s="340" t="s">
        <v>593</v>
      </c>
      <c r="D790" s="341" t="s">
        <v>1136</v>
      </c>
      <c r="E790" s="342" t="s">
        <v>405</v>
      </c>
      <c r="F790" s="341" t="s">
        <v>790</v>
      </c>
      <c r="G790" s="343" t="s">
        <v>764</v>
      </c>
      <c r="H790" s="341" t="s">
        <v>800</v>
      </c>
      <c r="I790" s="344" t="s">
        <v>1138</v>
      </c>
      <c r="J790" s="345">
        <v>8</v>
      </c>
      <c r="K790" s="346">
        <v>900</v>
      </c>
      <c r="L790" s="345">
        <v>7200</v>
      </c>
      <c r="M790" s="347">
        <v>0.05</v>
      </c>
      <c r="N790" s="33">
        <v>6840</v>
      </c>
      <c r="O790" s="343" t="s">
        <v>782</v>
      </c>
      <c r="P790" s="341" t="s">
        <v>798</v>
      </c>
      <c r="Q790" s="343" t="str">
        <f t="shared" si="24"/>
        <v>Road</v>
      </c>
      <c r="R790" s="343" t="str">
        <f t="shared" si="25"/>
        <v>Sohail</v>
      </c>
    </row>
    <row r="791" spans="1:18" x14ac:dyDescent="0.3">
      <c r="A791" s="338">
        <v>1773</v>
      </c>
      <c r="B791" s="339">
        <v>42926</v>
      </c>
      <c r="C791" s="340" t="s">
        <v>593</v>
      </c>
      <c r="D791" s="341" t="s">
        <v>1136</v>
      </c>
      <c r="E791" s="342" t="s">
        <v>405</v>
      </c>
      <c r="F791" s="341" t="s">
        <v>790</v>
      </c>
      <c r="G791" s="343" t="s">
        <v>785</v>
      </c>
      <c r="H791" s="341" t="s">
        <v>824</v>
      </c>
      <c r="I791" s="344" t="s">
        <v>1137</v>
      </c>
      <c r="J791" s="345">
        <v>31</v>
      </c>
      <c r="K791" s="346">
        <v>9600</v>
      </c>
      <c r="L791" s="345">
        <v>297600</v>
      </c>
      <c r="M791" s="347">
        <v>0.01</v>
      </c>
      <c r="N791" s="33">
        <v>294624</v>
      </c>
      <c r="O791" s="343" t="s">
        <v>782</v>
      </c>
      <c r="P791" s="341" t="s">
        <v>760</v>
      </c>
      <c r="Q791" s="343" t="str">
        <f t="shared" si="24"/>
        <v>Road</v>
      </c>
      <c r="R791" s="343" t="str">
        <f t="shared" si="25"/>
        <v>Sohail</v>
      </c>
    </row>
    <row r="792" spans="1:18" x14ac:dyDescent="0.3">
      <c r="A792" s="338">
        <v>1774</v>
      </c>
      <c r="B792" s="339">
        <v>42926</v>
      </c>
      <c r="C792" s="340" t="s">
        <v>593</v>
      </c>
      <c r="D792" s="341" t="s">
        <v>1136</v>
      </c>
      <c r="E792" s="342" t="s">
        <v>405</v>
      </c>
      <c r="F792" s="341" t="s">
        <v>790</v>
      </c>
      <c r="G792" s="343" t="s">
        <v>764</v>
      </c>
      <c r="H792" s="341" t="s">
        <v>772</v>
      </c>
      <c r="I792" s="344" t="s">
        <v>986</v>
      </c>
      <c r="J792" s="345">
        <v>36</v>
      </c>
      <c r="K792" s="346">
        <v>1680</v>
      </c>
      <c r="L792" s="345">
        <v>60480</v>
      </c>
      <c r="M792" s="347">
        <v>0.01</v>
      </c>
      <c r="N792" s="33">
        <v>59875.199999999997</v>
      </c>
      <c r="O792" s="343" t="s">
        <v>782</v>
      </c>
      <c r="P792" s="341" t="s">
        <v>760</v>
      </c>
      <c r="Q792" s="343" t="str">
        <f t="shared" si="24"/>
        <v>Road</v>
      </c>
      <c r="R792" s="343" t="str">
        <f t="shared" si="25"/>
        <v>Sohail</v>
      </c>
    </row>
    <row r="793" spans="1:18" x14ac:dyDescent="0.3">
      <c r="A793" s="338">
        <v>1775</v>
      </c>
      <c r="B793" s="339">
        <v>42926</v>
      </c>
      <c r="C793" s="340" t="s">
        <v>593</v>
      </c>
      <c r="D793" s="341" t="s">
        <v>1133</v>
      </c>
      <c r="E793" s="342" t="s">
        <v>522</v>
      </c>
      <c r="F793" s="341" t="s">
        <v>778</v>
      </c>
      <c r="G793" s="343" t="s">
        <v>764</v>
      </c>
      <c r="H793" s="341" t="s">
        <v>793</v>
      </c>
      <c r="I793" s="344" t="s">
        <v>1135</v>
      </c>
      <c r="J793" s="345">
        <v>22</v>
      </c>
      <c r="K793" s="346">
        <v>420</v>
      </c>
      <c r="L793" s="345">
        <v>9240</v>
      </c>
      <c r="M793" s="347">
        <v>0.03</v>
      </c>
      <c r="N793" s="33">
        <v>8962.7999999999993</v>
      </c>
      <c r="O793" s="343" t="s">
        <v>834</v>
      </c>
      <c r="P793" s="341" t="s">
        <v>767</v>
      </c>
      <c r="Q793" s="343" t="str">
        <f t="shared" si="24"/>
        <v>Air</v>
      </c>
      <c r="R793" s="343" t="str">
        <f t="shared" si="25"/>
        <v>Amit</v>
      </c>
    </row>
    <row r="794" spans="1:18" x14ac:dyDescent="0.3">
      <c r="A794" s="338">
        <v>1776</v>
      </c>
      <c r="B794" s="339">
        <v>42926</v>
      </c>
      <c r="C794" s="340" t="s">
        <v>593</v>
      </c>
      <c r="D794" s="341" t="s">
        <v>1133</v>
      </c>
      <c r="E794" s="342" t="s">
        <v>522</v>
      </c>
      <c r="F794" s="341" t="s">
        <v>778</v>
      </c>
      <c r="G794" s="343" t="s">
        <v>764</v>
      </c>
      <c r="H794" s="341" t="s">
        <v>793</v>
      </c>
      <c r="I794" s="344" t="s">
        <v>1134</v>
      </c>
      <c r="J794" s="345">
        <v>14</v>
      </c>
      <c r="K794" s="346">
        <v>300</v>
      </c>
      <c r="L794" s="345">
        <v>4200</v>
      </c>
      <c r="M794" s="347">
        <v>0.05</v>
      </c>
      <c r="N794" s="33">
        <v>3990</v>
      </c>
      <c r="O794" s="343" t="s">
        <v>834</v>
      </c>
      <c r="P794" s="341" t="s">
        <v>767</v>
      </c>
      <c r="Q794" s="343" t="str">
        <f t="shared" si="24"/>
        <v>Air</v>
      </c>
      <c r="R794" s="343" t="str">
        <f t="shared" si="25"/>
        <v>Amit</v>
      </c>
    </row>
    <row r="795" spans="1:18" x14ac:dyDescent="0.3">
      <c r="A795" s="338">
        <v>1777</v>
      </c>
      <c r="B795" s="339">
        <v>42926</v>
      </c>
      <c r="C795" s="340" t="s">
        <v>593</v>
      </c>
      <c r="D795" s="341" t="s">
        <v>1133</v>
      </c>
      <c r="E795" s="342" t="s">
        <v>522</v>
      </c>
      <c r="F795" s="341" t="s">
        <v>778</v>
      </c>
      <c r="G795" s="343" t="s">
        <v>785</v>
      </c>
      <c r="H795" s="341" t="s">
        <v>784</v>
      </c>
      <c r="I795" s="344" t="s">
        <v>1132</v>
      </c>
      <c r="J795" s="345">
        <v>37</v>
      </c>
      <c r="K795" s="346">
        <v>3360</v>
      </c>
      <c r="L795" s="345">
        <v>124320</v>
      </c>
      <c r="M795" s="347">
        <v>0.1</v>
      </c>
      <c r="N795" s="33">
        <v>111888</v>
      </c>
      <c r="O795" s="343" t="s">
        <v>834</v>
      </c>
      <c r="P795" s="341" t="s">
        <v>760</v>
      </c>
      <c r="Q795" s="343" t="str">
        <f t="shared" si="24"/>
        <v>Air</v>
      </c>
      <c r="R795" s="343" t="str">
        <f t="shared" si="25"/>
        <v>Amit</v>
      </c>
    </row>
    <row r="796" spans="1:18" x14ac:dyDescent="0.3">
      <c r="A796" s="338">
        <v>1778</v>
      </c>
      <c r="B796" s="339">
        <v>42927</v>
      </c>
      <c r="C796" s="340" t="s">
        <v>593</v>
      </c>
      <c r="D796" s="341" t="s">
        <v>1130</v>
      </c>
      <c r="E796" s="342" t="s">
        <v>405</v>
      </c>
      <c r="F796" s="341" t="s">
        <v>778</v>
      </c>
      <c r="G796" s="343" t="s">
        <v>770</v>
      </c>
      <c r="H796" s="341" t="s">
        <v>781</v>
      </c>
      <c r="I796" s="344" t="s">
        <v>1131</v>
      </c>
      <c r="J796" s="345">
        <v>4</v>
      </c>
      <c r="K796" s="346">
        <v>1200</v>
      </c>
      <c r="L796" s="345">
        <v>4800</v>
      </c>
      <c r="M796" s="347">
        <v>0.04</v>
      </c>
      <c r="N796" s="33">
        <v>4608</v>
      </c>
      <c r="O796" s="343" t="s">
        <v>788</v>
      </c>
      <c r="P796" s="341" t="s">
        <v>760</v>
      </c>
      <c r="Q796" s="343" t="str">
        <f t="shared" si="24"/>
        <v>Air</v>
      </c>
      <c r="R796" s="343" t="str">
        <f t="shared" si="25"/>
        <v>Amit</v>
      </c>
    </row>
    <row r="797" spans="1:18" x14ac:dyDescent="0.3">
      <c r="A797" s="338">
        <v>1779</v>
      </c>
      <c r="B797" s="339">
        <v>42927</v>
      </c>
      <c r="C797" s="340" t="s">
        <v>593</v>
      </c>
      <c r="D797" s="341" t="s">
        <v>1130</v>
      </c>
      <c r="E797" s="342" t="s">
        <v>405</v>
      </c>
      <c r="F797" s="341" t="s">
        <v>778</v>
      </c>
      <c r="G797" s="343" t="s">
        <v>764</v>
      </c>
      <c r="H797" s="341" t="s">
        <v>805</v>
      </c>
      <c r="I797" s="344" t="s">
        <v>1129</v>
      </c>
      <c r="J797" s="345">
        <v>31</v>
      </c>
      <c r="K797" s="346">
        <v>240</v>
      </c>
      <c r="L797" s="345">
        <v>7440</v>
      </c>
      <c r="M797" s="347">
        <v>0.09</v>
      </c>
      <c r="N797" s="33">
        <v>6770.4</v>
      </c>
      <c r="O797" s="343" t="s">
        <v>788</v>
      </c>
      <c r="P797" s="341" t="s">
        <v>760</v>
      </c>
      <c r="Q797" s="343" t="str">
        <f t="shared" si="24"/>
        <v>Air</v>
      </c>
      <c r="R797" s="343" t="str">
        <f t="shared" si="25"/>
        <v>Amit</v>
      </c>
    </row>
    <row r="798" spans="1:18" x14ac:dyDescent="0.3">
      <c r="A798" s="338">
        <v>1780</v>
      </c>
      <c r="B798" s="339">
        <v>42927</v>
      </c>
      <c r="C798" s="340" t="s">
        <v>593</v>
      </c>
      <c r="D798" s="341" t="s">
        <v>1128</v>
      </c>
      <c r="E798" s="342" t="s">
        <v>398</v>
      </c>
      <c r="F798" s="341" t="s">
        <v>790</v>
      </c>
      <c r="G798" s="343" t="s">
        <v>764</v>
      </c>
      <c r="H798" s="341" t="s">
        <v>800</v>
      </c>
      <c r="I798" s="344" t="s">
        <v>1105</v>
      </c>
      <c r="J798" s="345">
        <v>12</v>
      </c>
      <c r="K798" s="346">
        <v>480</v>
      </c>
      <c r="L798" s="345">
        <v>5760</v>
      </c>
      <c r="M798" s="347">
        <v>0.04</v>
      </c>
      <c r="N798" s="33">
        <v>5529.6</v>
      </c>
      <c r="O798" s="343" t="s">
        <v>775</v>
      </c>
      <c r="P798" s="341" t="s">
        <v>841</v>
      </c>
      <c r="Q798" s="343" t="str">
        <f t="shared" si="24"/>
        <v>Rail</v>
      </c>
      <c r="R798" s="343" t="str">
        <f t="shared" si="25"/>
        <v>Sohail</v>
      </c>
    </row>
    <row r="799" spans="1:18" x14ac:dyDescent="0.3">
      <c r="A799" s="338">
        <v>1781</v>
      </c>
      <c r="B799" s="339">
        <v>42927</v>
      </c>
      <c r="C799" s="340" t="s">
        <v>593</v>
      </c>
      <c r="D799" s="341" t="s">
        <v>1127</v>
      </c>
      <c r="E799" s="342" t="s">
        <v>522</v>
      </c>
      <c r="F799" s="341" t="s">
        <v>765</v>
      </c>
      <c r="G799" s="343" t="s">
        <v>764</v>
      </c>
      <c r="H799" s="341" t="s">
        <v>805</v>
      </c>
      <c r="I799" s="344" t="s">
        <v>1126</v>
      </c>
      <c r="J799" s="345">
        <v>27</v>
      </c>
      <c r="K799" s="346">
        <v>360</v>
      </c>
      <c r="L799" s="345">
        <v>9720</v>
      </c>
      <c r="M799" s="347">
        <v>0.03</v>
      </c>
      <c r="N799" s="33">
        <v>9428.4</v>
      </c>
      <c r="O799" s="343" t="s">
        <v>775</v>
      </c>
      <c r="P799" s="341" t="s">
        <v>798</v>
      </c>
      <c r="Q799" s="343" t="str">
        <f t="shared" si="24"/>
        <v>Rail</v>
      </c>
      <c r="R799" s="343" t="str">
        <f t="shared" si="25"/>
        <v>Sohail</v>
      </c>
    </row>
    <row r="800" spans="1:18" x14ac:dyDescent="0.3">
      <c r="A800" s="338">
        <v>1782</v>
      </c>
      <c r="B800" s="339">
        <v>42927</v>
      </c>
      <c r="C800" s="340" t="s">
        <v>593</v>
      </c>
      <c r="D800" s="341" t="s">
        <v>1123</v>
      </c>
      <c r="E800" s="342" t="s">
        <v>522</v>
      </c>
      <c r="F800" s="341" t="s">
        <v>778</v>
      </c>
      <c r="G800" s="343" t="s">
        <v>785</v>
      </c>
      <c r="H800" s="341" t="s">
        <v>1125</v>
      </c>
      <c r="I800" s="344" t="s">
        <v>1124</v>
      </c>
      <c r="J800" s="345">
        <v>6</v>
      </c>
      <c r="K800" s="346">
        <v>36000</v>
      </c>
      <c r="L800" s="345">
        <v>216000</v>
      </c>
      <c r="M800" s="347">
        <v>0.08</v>
      </c>
      <c r="N800" s="33">
        <v>198720</v>
      </c>
      <c r="O800" s="343" t="s">
        <v>761</v>
      </c>
      <c r="P800" s="341" t="s">
        <v>798</v>
      </c>
      <c r="Q800" s="343" t="str">
        <f t="shared" si="24"/>
        <v>Not Specified</v>
      </c>
      <c r="R800" s="343" t="str">
        <f t="shared" si="25"/>
        <v>Amit</v>
      </c>
    </row>
    <row r="801" spans="1:18" x14ac:dyDescent="0.3">
      <c r="A801" s="338">
        <v>1783</v>
      </c>
      <c r="B801" s="339">
        <v>42927</v>
      </c>
      <c r="C801" s="340" t="s">
        <v>593</v>
      </c>
      <c r="D801" s="341" t="s">
        <v>1123</v>
      </c>
      <c r="E801" s="342" t="s">
        <v>522</v>
      </c>
      <c r="F801" s="341" t="s">
        <v>778</v>
      </c>
      <c r="G801" s="343" t="s">
        <v>785</v>
      </c>
      <c r="H801" s="341" t="s">
        <v>784</v>
      </c>
      <c r="I801" s="344" t="s">
        <v>1122</v>
      </c>
      <c r="J801" s="345">
        <v>26</v>
      </c>
      <c r="K801" s="346">
        <v>3960</v>
      </c>
      <c r="L801" s="345">
        <v>102960</v>
      </c>
      <c r="M801" s="347">
        <v>0.08</v>
      </c>
      <c r="N801" s="33">
        <v>94723.199999999997</v>
      </c>
      <c r="O801" s="343" t="s">
        <v>761</v>
      </c>
      <c r="P801" s="341" t="s">
        <v>760</v>
      </c>
      <c r="Q801" s="343" t="str">
        <f t="shared" si="24"/>
        <v>Not Specified</v>
      </c>
      <c r="R801" s="343" t="str">
        <f t="shared" si="25"/>
        <v>Amit</v>
      </c>
    </row>
    <row r="802" spans="1:18" x14ac:dyDescent="0.3">
      <c r="A802" s="338">
        <v>1784</v>
      </c>
      <c r="B802" s="339">
        <v>42928</v>
      </c>
      <c r="C802" s="340" t="s">
        <v>593</v>
      </c>
      <c r="D802" s="341" t="s">
        <v>1121</v>
      </c>
      <c r="E802" s="342" t="s">
        <v>405</v>
      </c>
      <c r="F802" s="341" t="s">
        <v>790</v>
      </c>
      <c r="G802" s="343" t="s">
        <v>764</v>
      </c>
      <c r="H802" s="341" t="s">
        <v>800</v>
      </c>
      <c r="I802" s="344" t="s">
        <v>1120</v>
      </c>
      <c r="J802" s="345">
        <v>24</v>
      </c>
      <c r="K802" s="346">
        <v>1500</v>
      </c>
      <c r="L802" s="345">
        <v>36000</v>
      </c>
      <c r="M802" s="347">
        <v>0.09</v>
      </c>
      <c r="N802" s="33">
        <v>32760</v>
      </c>
      <c r="O802" s="343" t="s">
        <v>782</v>
      </c>
      <c r="P802" s="341" t="s">
        <v>827</v>
      </c>
      <c r="Q802" s="343" t="str">
        <f t="shared" si="24"/>
        <v>Road</v>
      </c>
      <c r="R802" s="343" t="str">
        <f t="shared" si="25"/>
        <v>Sohail</v>
      </c>
    </row>
    <row r="803" spans="1:18" x14ac:dyDescent="0.3">
      <c r="A803" s="338">
        <v>1785</v>
      </c>
      <c r="B803" s="339">
        <v>42928</v>
      </c>
      <c r="C803" s="340" t="s">
        <v>593</v>
      </c>
      <c r="D803" s="341" t="s">
        <v>1119</v>
      </c>
      <c r="E803" s="342" t="s">
        <v>398</v>
      </c>
      <c r="F803" s="341" t="s">
        <v>790</v>
      </c>
      <c r="G803" s="343" t="s">
        <v>764</v>
      </c>
      <c r="H803" s="341" t="s">
        <v>793</v>
      </c>
      <c r="I803" s="344" t="s">
        <v>1118</v>
      </c>
      <c r="J803" s="345">
        <v>3</v>
      </c>
      <c r="K803" s="346">
        <v>420</v>
      </c>
      <c r="L803" s="345">
        <v>1260</v>
      </c>
      <c r="M803" s="347">
        <v>0</v>
      </c>
      <c r="N803" s="33">
        <v>1260</v>
      </c>
      <c r="O803" s="343" t="s">
        <v>782</v>
      </c>
      <c r="P803" s="341" t="s">
        <v>760</v>
      </c>
      <c r="Q803" s="343" t="str">
        <f t="shared" si="24"/>
        <v>Road</v>
      </c>
      <c r="R803" s="343" t="str">
        <f t="shared" si="25"/>
        <v>Sohail</v>
      </c>
    </row>
    <row r="804" spans="1:18" x14ac:dyDescent="0.3">
      <c r="A804" s="338">
        <v>1786</v>
      </c>
      <c r="B804" s="339">
        <v>42928</v>
      </c>
      <c r="C804" s="340" t="s">
        <v>593</v>
      </c>
      <c r="D804" s="341" t="s">
        <v>1116</v>
      </c>
      <c r="E804" s="342" t="s">
        <v>398</v>
      </c>
      <c r="F804" s="341" t="s">
        <v>778</v>
      </c>
      <c r="G804" s="343" t="s">
        <v>770</v>
      </c>
      <c r="H804" s="341" t="s">
        <v>781</v>
      </c>
      <c r="I804" s="344" t="s">
        <v>1117</v>
      </c>
      <c r="J804" s="345">
        <v>9</v>
      </c>
      <c r="K804" s="346">
        <v>1260</v>
      </c>
      <c r="L804" s="345">
        <v>11340</v>
      </c>
      <c r="M804" s="347">
        <v>0.09</v>
      </c>
      <c r="N804" s="33">
        <v>10319.4</v>
      </c>
      <c r="O804" s="343" t="s">
        <v>761</v>
      </c>
      <c r="P804" s="341" t="s">
        <v>760</v>
      </c>
      <c r="Q804" s="343" t="str">
        <f t="shared" si="24"/>
        <v>Not Specified</v>
      </c>
      <c r="R804" s="343" t="str">
        <f t="shared" si="25"/>
        <v>Amit</v>
      </c>
    </row>
    <row r="805" spans="1:18" x14ac:dyDescent="0.3">
      <c r="A805" s="338">
        <v>1787</v>
      </c>
      <c r="B805" s="339">
        <v>42928</v>
      </c>
      <c r="C805" s="340" t="s">
        <v>593</v>
      </c>
      <c r="D805" s="341" t="s">
        <v>1116</v>
      </c>
      <c r="E805" s="342" t="s">
        <v>398</v>
      </c>
      <c r="F805" s="341" t="s">
        <v>778</v>
      </c>
      <c r="G805" s="343" t="s">
        <v>785</v>
      </c>
      <c r="H805" s="341" t="s">
        <v>784</v>
      </c>
      <c r="I805" s="344" t="s">
        <v>1115</v>
      </c>
      <c r="J805" s="345">
        <v>46</v>
      </c>
      <c r="K805" s="346">
        <v>3360</v>
      </c>
      <c r="L805" s="345">
        <v>154560</v>
      </c>
      <c r="M805" s="347">
        <v>0.03</v>
      </c>
      <c r="N805" s="33">
        <v>149923.20000000001</v>
      </c>
      <c r="O805" s="343" t="s">
        <v>761</v>
      </c>
      <c r="P805" s="341" t="s">
        <v>760</v>
      </c>
      <c r="Q805" s="343" t="str">
        <f t="shared" si="24"/>
        <v>Not Specified</v>
      </c>
      <c r="R805" s="343" t="str">
        <f t="shared" si="25"/>
        <v>Amit</v>
      </c>
    </row>
    <row r="806" spans="1:18" x14ac:dyDescent="0.3">
      <c r="A806" s="338">
        <v>1788</v>
      </c>
      <c r="B806" s="339">
        <v>42928</v>
      </c>
      <c r="C806" s="340" t="s">
        <v>593</v>
      </c>
      <c r="D806" s="341" t="s">
        <v>1114</v>
      </c>
      <c r="E806" s="342" t="s">
        <v>405</v>
      </c>
      <c r="F806" s="341" t="s">
        <v>778</v>
      </c>
      <c r="G806" s="343" t="s">
        <v>770</v>
      </c>
      <c r="H806" s="341" t="s">
        <v>781</v>
      </c>
      <c r="I806" s="344" t="s">
        <v>1113</v>
      </c>
      <c r="J806" s="345">
        <v>14</v>
      </c>
      <c r="K806" s="346">
        <v>2520</v>
      </c>
      <c r="L806" s="345">
        <v>35280</v>
      </c>
      <c r="M806" s="347">
        <v>0.05</v>
      </c>
      <c r="N806" s="33">
        <v>33516</v>
      </c>
      <c r="O806" s="343" t="s">
        <v>775</v>
      </c>
      <c r="P806" s="341" t="s">
        <v>787</v>
      </c>
      <c r="Q806" s="343" t="str">
        <f t="shared" si="24"/>
        <v>Rail</v>
      </c>
      <c r="R806" s="343" t="str">
        <f t="shared" si="25"/>
        <v>Amit</v>
      </c>
    </row>
    <row r="807" spans="1:18" x14ac:dyDescent="0.3">
      <c r="A807" s="338">
        <v>1789</v>
      </c>
      <c r="B807" s="339">
        <v>42928</v>
      </c>
      <c r="C807" s="340" t="s">
        <v>593</v>
      </c>
      <c r="D807" s="341" t="s">
        <v>1110</v>
      </c>
      <c r="E807" s="342" t="s">
        <v>405</v>
      </c>
      <c r="F807" s="341" t="s">
        <v>765</v>
      </c>
      <c r="G807" s="343" t="s">
        <v>764</v>
      </c>
      <c r="H807" s="341" t="s">
        <v>763</v>
      </c>
      <c r="I807" s="344" t="s">
        <v>1112</v>
      </c>
      <c r="J807" s="345">
        <v>34</v>
      </c>
      <c r="K807" s="346">
        <v>2220</v>
      </c>
      <c r="L807" s="345">
        <v>75480</v>
      </c>
      <c r="M807" s="347">
        <v>0.1</v>
      </c>
      <c r="N807" s="33">
        <v>67932</v>
      </c>
      <c r="O807" s="343" t="s">
        <v>834</v>
      </c>
      <c r="P807" s="341" t="s">
        <v>760</v>
      </c>
      <c r="Q807" s="343" t="str">
        <f t="shared" si="24"/>
        <v>Air</v>
      </c>
      <c r="R807" s="343" t="str">
        <f t="shared" si="25"/>
        <v>Sohail</v>
      </c>
    </row>
    <row r="808" spans="1:18" x14ac:dyDescent="0.3">
      <c r="A808" s="338">
        <v>1790</v>
      </c>
      <c r="B808" s="339">
        <v>42928</v>
      </c>
      <c r="C808" s="340" t="s">
        <v>593</v>
      </c>
      <c r="D808" s="341" t="s">
        <v>1110</v>
      </c>
      <c r="E808" s="342" t="s">
        <v>405</v>
      </c>
      <c r="F808" s="341" t="s">
        <v>765</v>
      </c>
      <c r="G808" s="343" t="s">
        <v>770</v>
      </c>
      <c r="H808" s="341" t="s">
        <v>777</v>
      </c>
      <c r="I808" s="344" t="s">
        <v>1111</v>
      </c>
      <c r="J808" s="345">
        <v>8</v>
      </c>
      <c r="K808" s="346">
        <v>5160</v>
      </c>
      <c r="L808" s="345">
        <v>41280</v>
      </c>
      <c r="M808" s="347">
        <v>0.02</v>
      </c>
      <c r="N808" s="33">
        <v>40454.400000000001</v>
      </c>
      <c r="O808" s="343" t="s">
        <v>834</v>
      </c>
      <c r="P808" s="341" t="s">
        <v>767</v>
      </c>
      <c r="Q808" s="343" t="str">
        <f t="shared" si="24"/>
        <v>Air</v>
      </c>
      <c r="R808" s="343" t="str">
        <f t="shared" si="25"/>
        <v>Sohail</v>
      </c>
    </row>
    <row r="809" spans="1:18" x14ac:dyDescent="0.3">
      <c r="A809" s="338">
        <v>1791</v>
      </c>
      <c r="B809" s="339">
        <v>42928</v>
      </c>
      <c r="C809" s="340" t="s">
        <v>593</v>
      </c>
      <c r="D809" s="341" t="s">
        <v>1110</v>
      </c>
      <c r="E809" s="342" t="s">
        <v>405</v>
      </c>
      <c r="F809" s="341" t="s">
        <v>765</v>
      </c>
      <c r="G809" s="343" t="s">
        <v>785</v>
      </c>
      <c r="H809" s="341" t="s">
        <v>784</v>
      </c>
      <c r="I809" s="344" t="s">
        <v>1109</v>
      </c>
      <c r="J809" s="345">
        <v>45</v>
      </c>
      <c r="K809" s="346">
        <v>3960</v>
      </c>
      <c r="L809" s="345">
        <v>178200</v>
      </c>
      <c r="M809" s="347">
        <v>0.1</v>
      </c>
      <c r="N809" s="33">
        <v>160380</v>
      </c>
      <c r="O809" s="343" t="s">
        <v>834</v>
      </c>
      <c r="P809" s="341" t="s">
        <v>798</v>
      </c>
      <c r="Q809" s="343" t="str">
        <f t="shared" si="24"/>
        <v>Air</v>
      </c>
      <c r="R809" s="343" t="str">
        <f t="shared" si="25"/>
        <v>Sohail</v>
      </c>
    </row>
    <row r="810" spans="1:18" x14ac:dyDescent="0.3">
      <c r="A810" s="338">
        <v>1792</v>
      </c>
      <c r="B810" s="339">
        <v>42928</v>
      </c>
      <c r="C810" s="340" t="s">
        <v>593</v>
      </c>
      <c r="D810" s="341" t="s">
        <v>1108</v>
      </c>
      <c r="E810" s="342" t="s">
        <v>522</v>
      </c>
      <c r="F810" s="341" t="s">
        <v>765</v>
      </c>
      <c r="G810" s="343" t="s">
        <v>764</v>
      </c>
      <c r="H810" s="341" t="s">
        <v>772</v>
      </c>
      <c r="I810" s="344" t="s">
        <v>1107</v>
      </c>
      <c r="J810" s="345">
        <v>28</v>
      </c>
      <c r="K810" s="346">
        <v>11640</v>
      </c>
      <c r="L810" s="345">
        <v>325920</v>
      </c>
      <c r="M810" s="347">
        <v>0.02</v>
      </c>
      <c r="N810" s="33">
        <v>319401.59999999998</v>
      </c>
      <c r="O810" s="343" t="s">
        <v>782</v>
      </c>
      <c r="P810" s="341" t="s">
        <v>827</v>
      </c>
      <c r="Q810" s="343" t="str">
        <f t="shared" si="24"/>
        <v>Road</v>
      </c>
      <c r="R810" s="343" t="str">
        <f t="shared" si="25"/>
        <v>Sohail</v>
      </c>
    </row>
    <row r="811" spans="1:18" x14ac:dyDescent="0.3">
      <c r="A811" s="338">
        <v>1793</v>
      </c>
      <c r="B811" s="339">
        <v>42928</v>
      </c>
      <c r="C811" s="340" t="s">
        <v>593</v>
      </c>
      <c r="D811" s="341" t="s">
        <v>1106</v>
      </c>
      <c r="E811" s="342" t="s">
        <v>522</v>
      </c>
      <c r="F811" s="341" t="s">
        <v>778</v>
      </c>
      <c r="G811" s="343" t="s">
        <v>764</v>
      </c>
      <c r="H811" s="341" t="s">
        <v>793</v>
      </c>
      <c r="I811" s="344" t="s">
        <v>1021</v>
      </c>
      <c r="J811" s="345">
        <v>22</v>
      </c>
      <c r="K811" s="346">
        <v>420</v>
      </c>
      <c r="L811" s="345">
        <v>9240</v>
      </c>
      <c r="M811" s="347">
        <v>0.08</v>
      </c>
      <c r="N811" s="33">
        <v>8500.7999999999993</v>
      </c>
      <c r="O811" s="343" t="s">
        <v>761</v>
      </c>
      <c r="P811" s="341" t="s">
        <v>760</v>
      </c>
      <c r="Q811" s="343" t="str">
        <f t="shared" si="24"/>
        <v>Not Specified</v>
      </c>
      <c r="R811" s="343" t="str">
        <f t="shared" si="25"/>
        <v>Amit</v>
      </c>
    </row>
    <row r="812" spans="1:18" x14ac:dyDescent="0.3">
      <c r="A812" s="338">
        <v>1794</v>
      </c>
      <c r="B812" s="339">
        <v>42928</v>
      </c>
      <c r="C812" s="340" t="s">
        <v>593</v>
      </c>
      <c r="D812" s="341" t="s">
        <v>1106</v>
      </c>
      <c r="E812" s="342" t="s">
        <v>395</v>
      </c>
      <c r="F812" s="341" t="s">
        <v>778</v>
      </c>
      <c r="G812" s="343" t="s">
        <v>764</v>
      </c>
      <c r="H812" s="341" t="s">
        <v>800</v>
      </c>
      <c r="I812" s="344" t="s">
        <v>1105</v>
      </c>
      <c r="J812" s="345">
        <v>38</v>
      </c>
      <c r="K812" s="346">
        <v>480</v>
      </c>
      <c r="L812" s="345">
        <v>18240</v>
      </c>
      <c r="M812" s="347">
        <v>0.05</v>
      </c>
      <c r="N812" s="33">
        <v>17328</v>
      </c>
      <c r="O812" s="343" t="s">
        <v>761</v>
      </c>
      <c r="P812" s="341" t="s">
        <v>760</v>
      </c>
      <c r="Q812" s="343" t="str">
        <f t="shared" si="24"/>
        <v>Not Specified</v>
      </c>
      <c r="R812" s="343" t="str">
        <f t="shared" si="25"/>
        <v>Amit</v>
      </c>
    </row>
    <row r="813" spans="1:18" x14ac:dyDescent="0.3">
      <c r="A813" s="338">
        <v>1795</v>
      </c>
      <c r="B813" s="339">
        <v>42928</v>
      </c>
      <c r="C813" s="340" t="s">
        <v>593</v>
      </c>
      <c r="D813" s="341" t="s">
        <v>1103</v>
      </c>
      <c r="E813" s="342" t="s">
        <v>395</v>
      </c>
      <c r="F813" s="341" t="s">
        <v>765</v>
      </c>
      <c r="G813" s="343" t="s">
        <v>764</v>
      </c>
      <c r="H813" s="341" t="s">
        <v>793</v>
      </c>
      <c r="I813" s="344" t="s">
        <v>881</v>
      </c>
      <c r="J813" s="345">
        <v>8</v>
      </c>
      <c r="K813" s="346">
        <v>420</v>
      </c>
      <c r="L813" s="345">
        <v>3360</v>
      </c>
      <c r="M813" s="347">
        <v>0.08</v>
      </c>
      <c r="N813" s="33">
        <v>3091.2</v>
      </c>
      <c r="O813" s="343" t="s">
        <v>775</v>
      </c>
      <c r="P813" s="341" t="s">
        <v>798</v>
      </c>
      <c r="Q813" s="343" t="str">
        <f t="shared" si="24"/>
        <v>Rail</v>
      </c>
      <c r="R813" s="343" t="str">
        <f t="shared" si="25"/>
        <v>Sohail</v>
      </c>
    </row>
    <row r="814" spans="1:18" x14ac:dyDescent="0.3">
      <c r="A814" s="338">
        <v>1796</v>
      </c>
      <c r="B814" s="339">
        <v>42928</v>
      </c>
      <c r="C814" s="340" t="s">
        <v>593</v>
      </c>
      <c r="D814" s="341" t="s">
        <v>1103</v>
      </c>
      <c r="E814" s="342" t="s">
        <v>395</v>
      </c>
      <c r="F814" s="341" t="s">
        <v>765</v>
      </c>
      <c r="G814" s="343" t="s">
        <v>764</v>
      </c>
      <c r="H814" s="341" t="s">
        <v>763</v>
      </c>
      <c r="I814" s="344" t="s">
        <v>1104</v>
      </c>
      <c r="J814" s="345">
        <v>47</v>
      </c>
      <c r="K814" s="346">
        <v>180</v>
      </c>
      <c r="L814" s="345">
        <v>8460</v>
      </c>
      <c r="M814" s="347">
        <v>0.1</v>
      </c>
      <c r="N814" s="33">
        <v>7614</v>
      </c>
      <c r="O814" s="343" t="s">
        <v>775</v>
      </c>
      <c r="P814" s="341" t="s">
        <v>798</v>
      </c>
      <c r="Q814" s="343" t="str">
        <f t="shared" si="24"/>
        <v>Rail</v>
      </c>
      <c r="R814" s="343" t="str">
        <f t="shared" si="25"/>
        <v>Sohail</v>
      </c>
    </row>
    <row r="815" spans="1:18" x14ac:dyDescent="0.3">
      <c r="A815" s="338">
        <v>1797</v>
      </c>
      <c r="B815" s="339">
        <v>42928</v>
      </c>
      <c r="C815" s="340" t="s">
        <v>593</v>
      </c>
      <c r="D815" s="341" t="s">
        <v>1103</v>
      </c>
      <c r="E815" s="342" t="s">
        <v>395</v>
      </c>
      <c r="F815" s="341" t="s">
        <v>765</v>
      </c>
      <c r="G815" s="343" t="s">
        <v>764</v>
      </c>
      <c r="H815" s="341" t="s">
        <v>995</v>
      </c>
      <c r="I815" s="344" t="s">
        <v>1004</v>
      </c>
      <c r="J815" s="345">
        <v>30</v>
      </c>
      <c r="K815" s="346">
        <v>180</v>
      </c>
      <c r="L815" s="345">
        <v>5400</v>
      </c>
      <c r="M815" s="347">
        <v>0.05</v>
      </c>
      <c r="N815" s="33">
        <v>5130</v>
      </c>
      <c r="O815" s="343" t="s">
        <v>775</v>
      </c>
      <c r="P815" s="341" t="s">
        <v>767</v>
      </c>
      <c r="Q815" s="343" t="str">
        <f t="shared" si="24"/>
        <v>Rail</v>
      </c>
      <c r="R815" s="343" t="str">
        <f t="shared" si="25"/>
        <v>Sohail</v>
      </c>
    </row>
    <row r="816" spans="1:18" x14ac:dyDescent="0.3">
      <c r="A816" s="338">
        <v>1798</v>
      </c>
      <c r="B816" s="339">
        <v>42929</v>
      </c>
      <c r="C816" s="340" t="s">
        <v>593</v>
      </c>
      <c r="D816" s="341" t="s">
        <v>1102</v>
      </c>
      <c r="E816" s="342" t="s">
        <v>405</v>
      </c>
      <c r="F816" s="341" t="s">
        <v>778</v>
      </c>
      <c r="G816" s="343" t="s">
        <v>785</v>
      </c>
      <c r="H816" s="341" t="s">
        <v>824</v>
      </c>
      <c r="I816" s="344" t="s">
        <v>1101</v>
      </c>
      <c r="J816" s="345">
        <v>24</v>
      </c>
      <c r="K816" s="346">
        <v>6000</v>
      </c>
      <c r="L816" s="345">
        <v>144000</v>
      </c>
      <c r="M816" s="347">
        <v>0.06</v>
      </c>
      <c r="N816" s="33">
        <v>135360</v>
      </c>
      <c r="O816" s="343" t="s">
        <v>834</v>
      </c>
      <c r="P816" s="341" t="s">
        <v>760</v>
      </c>
      <c r="Q816" s="343" t="str">
        <f t="shared" si="24"/>
        <v>Air</v>
      </c>
      <c r="R816" s="343" t="str">
        <f t="shared" si="25"/>
        <v>Amit</v>
      </c>
    </row>
    <row r="817" spans="1:18" x14ac:dyDescent="0.3">
      <c r="A817" s="338">
        <v>1799</v>
      </c>
      <c r="B817" s="339">
        <v>42929</v>
      </c>
      <c r="C817" s="340" t="s">
        <v>593</v>
      </c>
      <c r="D817" s="341" t="s">
        <v>1100</v>
      </c>
      <c r="E817" s="342" t="s">
        <v>398</v>
      </c>
      <c r="F817" s="341" t="s">
        <v>790</v>
      </c>
      <c r="G817" s="343" t="s">
        <v>770</v>
      </c>
      <c r="H817" s="341" t="s">
        <v>769</v>
      </c>
      <c r="I817" s="344" t="s">
        <v>1099</v>
      </c>
      <c r="J817" s="345">
        <v>27</v>
      </c>
      <c r="K817" s="346">
        <v>12060</v>
      </c>
      <c r="L817" s="345">
        <v>325620</v>
      </c>
      <c r="M817" s="347">
        <v>0.09</v>
      </c>
      <c r="N817" s="33">
        <v>296314.2</v>
      </c>
      <c r="O817" s="343" t="s">
        <v>788</v>
      </c>
      <c r="P817" s="341" t="s">
        <v>760</v>
      </c>
      <c r="Q817" s="343" t="str">
        <f t="shared" si="24"/>
        <v>Air</v>
      </c>
      <c r="R817" s="343" t="str">
        <f t="shared" si="25"/>
        <v>Sohail</v>
      </c>
    </row>
    <row r="818" spans="1:18" x14ac:dyDescent="0.3">
      <c r="A818" s="338">
        <v>1800</v>
      </c>
      <c r="B818" s="339">
        <v>42929</v>
      </c>
      <c r="C818" s="340" t="s">
        <v>593</v>
      </c>
      <c r="D818" s="341" t="s">
        <v>1089</v>
      </c>
      <c r="E818" s="342" t="s">
        <v>405</v>
      </c>
      <c r="F818" s="341" t="s">
        <v>812</v>
      </c>
      <c r="G818" s="343" t="s">
        <v>764</v>
      </c>
      <c r="H818" s="341" t="s">
        <v>811</v>
      </c>
      <c r="I818" s="344" t="s">
        <v>1098</v>
      </c>
      <c r="J818" s="345">
        <v>36</v>
      </c>
      <c r="K818" s="346">
        <v>540</v>
      </c>
      <c r="L818" s="345">
        <v>19440</v>
      </c>
      <c r="M818" s="347">
        <v>0.1</v>
      </c>
      <c r="N818" s="33">
        <v>17496</v>
      </c>
      <c r="O818" s="343" t="s">
        <v>834</v>
      </c>
      <c r="P818" s="341" t="s">
        <v>760</v>
      </c>
      <c r="Q818" s="343" t="str">
        <f t="shared" si="24"/>
        <v>Air</v>
      </c>
      <c r="R818" s="343" t="str">
        <f t="shared" si="25"/>
        <v>Amit</v>
      </c>
    </row>
    <row r="819" spans="1:18" x14ac:dyDescent="0.3">
      <c r="A819" s="338">
        <v>1801</v>
      </c>
      <c r="B819" s="339">
        <v>42929</v>
      </c>
      <c r="C819" s="340" t="s">
        <v>593</v>
      </c>
      <c r="D819" s="341" t="s">
        <v>1091</v>
      </c>
      <c r="E819" s="342" t="s">
        <v>405</v>
      </c>
      <c r="F819" s="341" t="s">
        <v>812</v>
      </c>
      <c r="G819" s="343" t="s">
        <v>785</v>
      </c>
      <c r="H819" s="341" t="s">
        <v>784</v>
      </c>
      <c r="I819" s="344" t="s">
        <v>1034</v>
      </c>
      <c r="J819" s="345">
        <v>46</v>
      </c>
      <c r="K819" s="346">
        <v>3960</v>
      </c>
      <c r="L819" s="345">
        <v>182160</v>
      </c>
      <c r="M819" s="347">
        <v>0.04</v>
      </c>
      <c r="N819" s="33">
        <v>174873.60000000001</v>
      </c>
      <c r="O819" s="343" t="s">
        <v>788</v>
      </c>
      <c r="P819" s="341" t="s">
        <v>841</v>
      </c>
      <c r="Q819" s="343" t="str">
        <f t="shared" si="24"/>
        <v>Air</v>
      </c>
      <c r="R819" s="343" t="str">
        <f t="shared" si="25"/>
        <v>Amit</v>
      </c>
    </row>
    <row r="820" spans="1:18" x14ac:dyDescent="0.3">
      <c r="A820" s="338">
        <v>1802</v>
      </c>
      <c r="B820" s="339">
        <v>42929</v>
      </c>
      <c r="C820" s="340" t="s">
        <v>593</v>
      </c>
      <c r="D820" s="341" t="s">
        <v>1093</v>
      </c>
      <c r="E820" s="342" t="s">
        <v>405</v>
      </c>
      <c r="F820" s="341" t="s">
        <v>778</v>
      </c>
      <c r="G820" s="343" t="s">
        <v>785</v>
      </c>
      <c r="H820" s="341" t="s">
        <v>784</v>
      </c>
      <c r="I820" s="344" t="s">
        <v>1097</v>
      </c>
      <c r="J820" s="345">
        <v>22</v>
      </c>
      <c r="K820" s="346">
        <v>3960</v>
      </c>
      <c r="L820" s="345">
        <v>87120</v>
      </c>
      <c r="M820" s="347">
        <v>0.1</v>
      </c>
      <c r="N820" s="33">
        <v>78408</v>
      </c>
      <c r="O820" s="343" t="s">
        <v>834</v>
      </c>
      <c r="P820" s="341" t="s">
        <v>760</v>
      </c>
      <c r="Q820" s="343" t="str">
        <f t="shared" si="24"/>
        <v>Air</v>
      </c>
      <c r="R820" s="343" t="str">
        <f t="shared" si="25"/>
        <v>Amit</v>
      </c>
    </row>
    <row r="821" spans="1:18" x14ac:dyDescent="0.3">
      <c r="A821" s="338">
        <v>1803</v>
      </c>
      <c r="B821" s="339">
        <v>42929</v>
      </c>
      <c r="C821" s="340" t="s">
        <v>593</v>
      </c>
      <c r="D821" s="341" t="s">
        <v>1093</v>
      </c>
      <c r="E821" s="342" t="s">
        <v>405</v>
      </c>
      <c r="F821" s="341" t="s">
        <v>778</v>
      </c>
      <c r="G821" s="343" t="s">
        <v>764</v>
      </c>
      <c r="H821" s="341" t="s">
        <v>800</v>
      </c>
      <c r="I821" s="344" t="s">
        <v>1096</v>
      </c>
      <c r="J821" s="345">
        <v>40</v>
      </c>
      <c r="K821" s="346">
        <v>960</v>
      </c>
      <c r="L821" s="345">
        <v>38400</v>
      </c>
      <c r="M821" s="347">
        <v>0.04</v>
      </c>
      <c r="N821" s="33">
        <v>36864</v>
      </c>
      <c r="O821" s="343" t="s">
        <v>834</v>
      </c>
      <c r="P821" s="341" t="s">
        <v>767</v>
      </c>
      <c r="Q821" s="343" t="str">
        <f t="shared" si="24"/>
        <v>Air</v>
      </c>
      <c r="R821" s="343" t="str">
        <f t="shared" si="25"/>
        <v>Amit</v>
      </c>
    </row>
    <row r="822" spans="1:18" x14ac:dyDescent="0.3">
      <c r="A822" s="338">
        <v>1804</v>
      </c>
      <c r="B822" s="339">
        <v>42929</v>
      </c>
      <c r="C822" s="340" t="s">
        <v>593</v>
      </c>
      <c r="D822" s="341" t="s">
        <v>1089</v>
      </c>
      <c r="E822" s="342" t="s">
        <v>405</v>
      </c>
      <c r="F822" s="341" t="s">
        <v>812</v>
      </c>
      <c r="G822" s="343" t="s">
        <v>764</v>
      </c>
      <c r="H822" s="341" t="s">
        <v>921</v>
      </c>
      <c r="I822" s="344" t="s">
        <v>1095</v>
      </c>
      <c r="J822" s="345">
        <v>36</v>
      </c>
      <c r="K822" s="346">
        <v>480</v>
      </c>
      <c r="L822" s="345">
        <v>17280</v>
      </c>
      <c r="M822" s="347">
        <v>0.1</v>
      </c>
      <c r="N822" s="33">
        <v>15552</v>
      </c>
      <c r="O822" s="343" t="s">
        <v>834</v>
      </c>
      <c r="P822" s="341" t="s">
        <v>760</v>
      </c>
      <c r="Q822" s="343" t="str">
        <f t="shared" si="24"/>
        <v>Air</v>
      </c>
      <c r="R822" s="343" t="str">
        <f t="shared" si="25"/>
        <v>Amit</v>
      </c>
    </row>
    <row r="823" spans="1:18" x14ac:dyDescent="0.3">
      <c r="A823" s="338">
        <v>1805</v>
      </c>
      <c r="B823" s="339">
        <v>42929</v>
      </c>
      <c r="C823" s="340" t="s">
        <v>593</v>
      </c>
      <c r="D823" s="341" t="s">
        <v>1091</v>
      </c>
      <c r="E823" s="342" t="s">
        <v>405</v>
      </c>
      <c r="F823" s="341" t="s">
        <v>812</v>
      </c>
      <c r="G823" s="343" t="s">
        <v>770</v>
      </c>
      <c r="H823" s="341" t="s">
        <v>769</v>
      </c>
      <c r="I823" s="344" t="s">
        <v>1094</v>
      </c>
      <c r="J823" s="345">
        <v>7</v>
      </c>
      <c r="K823" s="346">
        <v>17100</v>
      </c>
      <c r="L823" s="345">
        <v>119700</v>
      </c>
      <c r="M823" s="347">
        <v>0.01</v>
      </c>
      <c r="N823" s="33">
        <v>118503</v>
      </c>
      <c r="O823" s="343" t="s">
        <v>788</v>
      </c>
      <c r="P823" s="341" t="s">
        <v>760</v>
      </c>
      <c r="Q823" s="343" t="str">
        <f t="shared" si="24"/>
        <v>Air</v>
      </c>
      <c r="R823" s="343" t="str">
        <f t="shared" si="25"/>
        <v>Amit</v>
      </c>
    </row>
    <row r="824" spans="1:18" x14ac:dyDescent="0.3">
      <c r="A824" s="338">
        <v>1806</v>
      </c>
      <c r="B824" s="339">
        <v>42929</v>
      </c>
      <c r="C824" s="340" t="s">
        <v>593</v>
      </c>
      <c r="D824" s="341" t="s">
        <v>1093</v>
      </c>
      <c r="E824" s="342" t="s">
        <v>405</v>
      </c>
      <c r="F824" s="341" t="s">
        <v>778</v>
      </c>
      <c r="G824" s="343" t="s">
        <v>764</v>
      </c>
      <c r="H824" s="341" t="s">
        <v>818</v>
      </c>
      <c r="I824" s="344" t="s">
        <v>1092</v>
      </c>
      <c r="J824" s="345">
        <v>43</v>
      </c>
      <c r="K824" s="346">
        <v>2700</v>
      </c>
      <c r="L824" s="345">
        <v>116100</v>
      </c>
      <c r="M824" s="347">
        <v>0.08</v>
      </c>
      <c r="N824" s="33">
        <v>106812</v>
      </c>
      <c r="O824" s="343" t="s">
        <v>834</v>
      </c>
      <c r="P824" s="341" t="s">
        <v>827</v>
      </c>
      <c r="Q824" s="343" t="str">
        <f t="shared" si="24"/>
        <v>Air</v>
      </c>
      <c r="R824" s="343" t="str">
        <f t="shared" si="25"/>
        <v>Amit</v>
      </c>
    </row>
    <row r="825" spans="1:18" x14ac:dyDescent="0.3">
      <c r="A825" s="338">
        <v>1807</v>
      </c>
      <c r="B825" s="339">
        <v>42929</v>
      </c>
      <c r="C825" s="340" t="s">
        <v>593</v>
      </c>
      <c r="D825" s="341" t="s">
        <v>1091</v>
      </c>
      <c r="E825" s="342" t="s">
        <v>398</v>
      </c>
      <c r="F825" s="341" t="s">
        <v>812</v>
      </c>
      <c r="G825" s="343" t="s">
        <v>785</v>
      </c>
      <c r="H825" s="341" t="s">
        <v>784</v>
      </c>
      <c r="I825" s="344" t="s">
        <v>1090</v>
      </c>
      <c r="J825" s="345">
        <v>38</v>
      </c>
      <c r="K825" s="346">
        <v>7560</v>
      </c>
      <c r="L825" s="345">
        <v>287280</v>
      </c>
      <c r="M825" s="347">
        <v>0.02</v>
      </c>
      <c r="N825" s="33">
        <v>281534.40000000002</v>
      </c>
      <c r="O825" s="343" t="s">
        <v>788</v>
      </c>
      <c r="P825" s="341" t="s">
        <v>760</v>
      </c>
      <c r="Q825" s="343" t="str">
        <f t="shared" si="24"/>
        <v>Air</v>
      </c>
      <c r="R825" s="343" t="str">
        <f t="shared" si="25"/>
        <v>Amit</v>
      </c>
    </row>
    <row r="826" spans="1:18" x14ac:dyDescent="0.3">
      <c r="A826" s="338">
        <v>1808</v>
      </c>
      <c r="B826" s="339">
        <v>42929</v>
      </c>
      <c r="C826" s="340" t="s">
        <v>593</v>
      </c>
      <c r="D826" s="341" t="s">
        <v>1089</v>
      </c>
      <c r="E826" s="342" t="s">
        <v>398</v>
      </c>
      <c r="F826" s="341" t="s">
        <v>812</v>
      </c>
      <c r="G826" s="343" t="s">
        <v>770</v>
      </c>
      <c r="H826" s="341" t="s">
        <v>826</v>
      </c>
      <c r="I826" s="344" t="s">
        <v>1088</v>
      </c>
      <c r="J826" s="345">
        <v>33</v>
      </c>
      <c r="K826" s="346">
        <v>14460</v>
      </c>
      <c r="L826" s="345">
        <v>477180</v>
      </c>
      <c r="M826" s="347">
        <v>0.04</v>
      </c>
      <c r="N826" s="33">
        <v>458092.79999999999</v>
      </c>
      <c r="O826" s="343" t="s">
        <v>834</v>
      </c>
      <c r="P826" s="341" t="s">
        <v>787</v>
      </c>
      <c r="Q826" s="343" t="str">
        <f t="shared" si="24"/>
        <v>Air</v>
      </c>
      <c r="R826" s="343" t="str">
        <f t="shared" si="25"/>
        <v>Amit</v>
      </c>
    </row>
    <row r="827" spans="1:18" x14ac:dyDescent="0.3">
      <c r="A827" s="338">
        <v>1809</v>
      </c>
      <c r="B827" s="339">
        <v>42929</v>
      </c>
      <c r="C827" s="340" t="s">
        <v>593</v>
      </c>
      <c r="D827" s="341" t="s">
        <v>930</v>
      </c>
      <c r="E827" s="342" t="s">
        <v>522</v>
      </c>
      <c r="F827" s="341" t="s">
        <v>765</v>
      </c>
      <c r="G827" s="343" t="s">
        <v>764</v>
      </c>
      <c r="H827" s="341" t="s">
        <v>800</v>
      </c>
      <c r="I827" s="344" t="s">
        <v>1087</v>
      </c>
      <c r="J827" s="345">
        <v>15</v>
      </c>
      <c r="K827" s="346">
        <v>300</v>
      </c>
      <c r="L827" s="345">
        <v>4500</v>
      </c>
      <c r="M827" s="347">
        <v>0.03</v>
      </c>
      <c r="N827" s="33">
        <v>4365</v>
      </c>
      <c r="O827" s="343" t="s">
        <v>788</v>
      </c>
      <c r="P827" s="341" t="s">
        <v>760</v>
      </c>
      <c r="Q827" s="343" t="str">
        <f t="shared" si="24"/>
        <v>Air</v>
      </c>
      <c r="R827" s="343" t="str">
        <f t="shared" si="25"/>
        <v>Sohail</v>
      </c>
    </row>
    <row r="828" spans="1:18" x14ac:dyDescent="0.3">
      <c r="A828" s="338">
        <v>1810</v>
      </c>
      <c r="B828" s="339">
        <v>42929</v>
      </c>
      <c r="C828" s="340" t="s">
        <v>593</v>
      </c>
      <c r="D828" s="341" t="s">
        <v>1086</v>
      </c>
      <c r="E828" s="342" t="s">
        <v>522</v>
      </c>
      <c r="F828" s="341" t="s">
        <v>812</v>
      </c>
      <c r="G828" s="343" t="s">
        <v>770</v>
      </c>
      <c r="H828" s="341" t="s">
        <v>769</v>
      </c>
      <c r="I828" s="344" t="s">
        <v>1058</v>
      </c>
      <c r="J828" s="345">
        <v>33</v>
      </c>
      <c r="K828" s="346">
        <v>1560</v>
      </c>
      <c r="L828" s="345">
        <v>51480</v>
      </c>
      <c r="M828" s="347">
        <v>0.08</v>
      </c>
      <c r="N828" s="33">
        <v>47361.599999999999</v>
      </c>
      <c r="O828" s="343" t="s">
        <v>788</v>
      </c>
      <c r="P828" s="341" t="s">
        <v>760</v>
      </c>
      <c r="Q828" s="343" t="str">
        <f t="shared" si="24"/>
        <v>Air</v>
      </c>
      <c r="R828" s="343" t="str">
        <f t="shared" si="25"/>
        <v>Amit</v>
      </c>
    </row>
    <row r="829" spans="1:18" x14ac:dyDescent="0.3">
      <c r="A829" s="338">
        <v>1811</v>
      </c>
      <c r="B829" s="339">
        <v>42930</v>
      </c>
      <c r="C829" s="340" t="s">
        <v>593</v>
      </c>
      <c r="D829" s="341" t="s">
        <v>1085</v>
      </c>
      <c r="E829" s="342" t="s">
        <v>398</v>
      </c>
      <c r="F829" s="341" t="s">
        <v>812</v>
      </c>
      <c r="G829" s="343" t="s">
        <v>785</v>
      </c>
      <c r="H829" s="341" t="s">
        <v>824</v>
      </c>
      <c r="I829" s="344" t="s">
        <v>1084</v>
      </c>
      <c r="J829" s="345">
        <v>32</v>
      </c>
      <c r="K829" s="346">
        <v>1800</v>
      </c>
      <c r="L829" s="345">
        <v>57600</v>
      </c>
      <c r="M829" s="347">
        <v>0.1</v>
      </c>
      <c r="N829" s="33">
        <v>51840</v>
      </c>
      <c r="O829" s="343" t="s">
        <v>834</v>
      </c>
      <c r="P829" s="341" t="s">
        <v>760</v>
      </c>
      <c r="Q829" s="343" t="str">
        <f t="shared" si="24"/>
        <v>Air</v>
      </c>
      <c r="R829" s="343" t="str">
        <f t="shared" si="25"/>
        <v>Amit</v>
      </c>
    </row>
    <row r="830" spans="1:18" x14ac:dyDescent="0.3">
      <c r="A830" s="338">
        <v>1812</v>
      </c>
      <c r="B830" s="339">
        <v>42930</v>
      </c>
      <c r="C830" s="340" t="s">
        <v>593</v>
      </c>
      <c r="D830" s="341" t="s">
        <v>1082</v>
      </c>
      <c r="E830" s="342" t="s">
        <v>398</v>
      </c>
      <c r="F830" s="341" t="s">
        <v>765</v>
      </c>
      <c r="G830" s="343" t="s">
        <v>764</v>
      </c>
      <c r="H830" s="341" t="s">
        <v>811</v>
      </c>
      <c r="I830" s="344" t="s">
        <v>1083</v>
      </c>
      <c r="J830" s="345">
        <v>39</v>
      </c>
      <c r="K830" s="346">
        <v>2160</v>
      </c>
      <c r="L830" s="345">
        <v>84240</v>
      </c>
      <c r="M830" s="347">
        <v>0.06</v>
      </c>
      <c r="N830" s="33">
        <v>79185.600000000006</v>
      </c>
      <c r="O830" s="343" t="s">
        <v>788</v>
      </c>
      <c r="P830" s="341" t="s">
        <v>760</v>
      </c>
      <c r="Q830" s="343" t="str">
        <f t="shared" si="24"/>
        <v>Air</v>
      </c>
      <c r="R830" s="343" t="str">
        <f t="shared" si="25"/>
        <v>Sohail</v>
      </c>
    </row>
    <row r="831" spans="1:18" x14ac:dyDescent="0.3">
      <c r="A831" s="338">
        <v>1813</v>
      </c>
      <c r="B831" s="339">
        <v>42930</v>
      </c>
      <c r="C831" s="340" t="s">
        <v>593</v>
      </c>
      <c r="D831" s="341" t="s">
        <v>1082</v>
      </c>
      <c r="E831" s="342" t="s">
        <v>398</v>
      </c>
      <c r="F831" s="341" t="s">
        <v>765</v>
      </c>
      <c r="G831" s="343" t="s">
        <v>764</v>
      </c>
      <c r="H831" s="341" t="s">
        <v>763</v>
      </c>
      <c r="I831" s="344" t="s">
        <v>1081</v>
      </c>
      <c r="J831" s="345">
        <v>8</v>
      </c>
      <c r="K831" s="346">
        <v>240</v>
      </c>
      <c r="L831" s="345">
        <v>1920</v>
      </c>
      <c r="M831" s="347">
        <v>0</v>
      </c>
      <c r="N831" s="33">
        <v>1920</v>
      </c>
      <c r="O831" s="343" t="s">
        <v>788</v>
      </c>
      <c r="P831" s="341" t="s">
        <v>760</v>
      </c>
      <c r="Q831" s="343" t="str">
        <f t="shared" si="24"/>
        <v>Air</v>
      </c>
      <c r="R831" s="343" t="str">
        <f t="shared" si="25"/>
        <v>Sohail</v>
      </c>
    </row>
    <row r="832" spans="1:18" x14ac:dyDescent="0.3">
      <c r="A832" s="338">
        <v>1814</v>
      </c>
      <c r="B832" s="339">
        <v>42932</v>
      </c>
      <c r="C832" s="340" t="s">
        <v>593</v>
      </c>
      <c r="D832" s="341" t="s">
        <v>1080</v>
      </c>
      <c r="E832" s="342" t="s">
        <v>405</v>
      </c>
      <c r="F832" s="341" t="s">
        <v>790</v>
      </c>
      <c r="G832" s="343" t="s">
        <v>785</v>
      </c>
      <c r="H832" s="341" t="s">
        <v>824</v>
      </c>
      <c r="I832" s="344" t="s">
        <v>1079</v>
      </c>
      <c r="J832" s="345">
        <v>3</v>
      </c>
      <c r="K832" s="346">
        <v>2640</v>
      </c>
      <c r="L832" s="345">
        <v>7920</v>
      </c>
      <c r="M832" s="347">
        <v>0.1</v>
      </c>
      <c r="N832" s="33">
        <v>7128</v>
      </c>
      <c r="O832" s="343" t="s">
        <v>834</v>
      </c>
      <c r="P832" s="341" t="s">
        <v>760</v>
      </c>
      <c r="Q832" s="343" t="str">
        <f t="shared" si="24"/>
        <v>Air</v>
      </c>
      <c r="R832" s="343" t="str">
        <f t="shared" si="25"/>
        <v>Sohail</v>
      </c>
    </row>
    <row r="833" spans="1:18" x14ac:dyDescent="0.3">
      <c r="A833" s="338">
        <v>1815</v>
      </c>
      <c r="B833" s="339">
        <v>42932</v>
      </c>
      <c r="C833" s="340" t="s">
        <v>593</v>
      </c>
      <c r="D833" s="341" t="s">
        <v>1049</v>
      </c>
      <c r="E833" s="342" t="s">
        <v>405</v>
      </c>
      <c r="F833" s="341" t="s">
        <v>778</v>
      </c>
      <c r="G833" s="343" t="s">
        <v>770</v>
      </c>
      <c r="H833" s="341" t="s">
        <v>781</v>
      </c>
      <c r="I833" s="344" t="s">
        <v>1078</v>
      </c>
      <c r="J833" s="345">
        <v>33</v>
      </c>
      <c r="K833" s="346">
        <v>360</v>
      </c>
      <c r="L833" s="345">
        <v>11880</v>
      </c>
      <c r="M833" s="347">
        <v>0</v>
      </c>
      <c r="N833" s="33">
        <v>11880</v>
      </c>
      <c r="O833" s="343" t="s">
        <v>775</v>
      </c>
      <c r="P833" s="341" t="s">
        <v>827</v>
      </c>
      <c r="Q833" s="343" t="str">
        <f t="shared" si="24"/>
        <v>Rail</v>
      </c>
      <c r="R833" s="343" t="str">
        <f t="shared" si="25"/>
        <v>Amit</v>
      </c>
    </row>
    <row r="834" spans="1:18" x14ac:dyDescent="0.3">
      <c r="A834" s="338">
        <v>1816</v>
      </c>
      <c r="B834" s="339">
        <v>42933</v>
      </c>
      <c r="C834" s="340" t="s">
        <v>593</v>
      </c>
      <c r="D834" s="341" t="s">
        <v>1076</v>
      </c>
      <c r="E834" s="342" t="s">
        <v>395</v>
      </c>
      <c r="F834" s="341" t="s">
        <v>790</v>
      </c>
      <c r="G834" s="343" t="s">
        <v>785</v>
      </c>
      <c r="H834" s="341" t="s">
        <v>824</v>
      </c>
      <c r="I834" s="344" t="s">
        <v>1077</v>
      </c>
      <c r="J834" s="345">
        <v>24</v>
      </c>
      <c r="K834" s="346">
        <v>5040</v>
      </c>
      <c r="L834" s="345">
        <v>120960</v>
      </c>
      <c r="M834" s="347">
        <v>0</v>
      </c>
      <c r="N834" s="33">
        <v>120960</v>
      </c>
      <c r="O834" s="343" t="s">
        <v>775</v>
      </c>
      <c r="P834" s="341" t="s">
        <v>760</v>
      </c>
      <c r="Q834" s="343" t="str">
        <f t="shared" si="24"/>
        <v>Rail</v>
      </c>
      <c r="R834" s="343" t="str">
        <f t="shared" si="25"/>
        <v>Sohail</v>
      </c>
    </row>
    <row r="835" spans="1:18" x14ac:dyDescent="0.3">
      <c r="A835" s="338">
        <v>1817</v>
      </c>
      <c r="B835" s="339">
        <v>42933</v>
      </c>
      <c r="C835" s="340" t="s">
        <v>593</v>
      </c>
      <c r="D835" s="341" t="s">
        <v>1076</v>
      </c>
      <c r="E835" s="342" t="s">
        <v>395</v>
      </c>
      <c r="F835" s="341" t="s">
        <v>790</v>
      </c>
      <c r="G835" s="343" t="s">
        <v>764</v>
      </c>
      <c r="H835" s="341" t="s">
        <v>793</v>
      </c>
      <c r="I835" s="344" t="s">
        <v>895</v>
      </c>
      <c r="J835" s="345">
        <v>46</v>
      </c>
      <c r="K835" s="346">
        <v>2280</v>
      </c>
      <c r="L835" s="345">
        <v>104880</v>
      </c>
      <c r="M835" s="347">
        <v>0.04</v>
      </c>
      <c r="N835" s="33">
        <v>100684.8</v>
      </c>
      <c r="O835" s="343" t="s">
        <v>775</v>
      </c>
      <c r="P835" s="341" t="s">
        <v>767</v>
      </c>
      <c r="Q835" s="343" t="str">
        <f t="shared" si="24"/>
        <v>Rail</v>
      </c>
      <c r="R835" s="343" t="str">
        <f t="shared" si="25"/>
        <v>Sohail</v>
      </c>
    </row>
    <row r="836" spans="1:18" x14ac:dyDescent="0.3">
      <c r="A836" s="338">
        <v>1818</v>
      </c>
      <c r="B836" s="339">
        <v>42933</v>
      </c>
      <c r="C836" s="340" t="s">
        <v>593</v>
      </c>
      <c r="D836" s="341" t="s">
        <v>1074</v>
      </c>
      <c r="E836" s="342" t="s">
        <v>522</v>
      </c>
      <c r="F836" s="341" t="s">
        <v>765</v>
      </c>
      <c r="G836" s="343" t="s">
        <v>764</v>
      </c>
      <c r="H836" s="341" t="s">
        <v>800</v>
      </c>
      <c r="I836" s="344" t="s">
        <v>1075</v>
      </c>
      <c r="J836" s="345">
        <v>33</v>
      </c>
      <c r="K836" s="346">
        <v>240</v>
      </c>
      <c r="L836" s="345">
        <v>7920</v>
      </c>
      <c r="M836" s="347">
        <v>0.08</v>
      </c>
      <c r="N836" s="33">
        <v>7286.4</v>
      </c>
      <c r="O836" s="343" t="s">
        <v>775</v>
      </c>
      <c r="P836" s="341" t="s">
        <v>760</v>
      </c>
      <c r="Q836" s="343" t="str">
        <f t="shared" si="24"/>
        <v>Rail</v>
      </c>
      <c r="R836" s="343" t="str">
        <f t="shared" si="25"/>
        <v>Sohail</v>
      </c>
    </row>
    <row r="837" spans="1:18" x14ac:dyDescent="0.3">
      <c r="A837" s="338">
        <v>1819</v>
      </c>
      <c r="B837" s="339">
        <v>42933</v>
      </c>
      <c r="C837" s="340" t="s">
        <v>593</v>
      </c>
      <c r="D837" s="341" t="s">
        <v>1074</v>
      </c>
      <c r="E837" s="342" t="s">
        <v>522</v>
      </c>
      <c r="F837" s="341" t="s">
        <v>765</v>
      </c>
      <c r="G837" s="343" t="s">
        <v>785</v>
      </c>
      <c r="H837" s="341" t="s">
        <v>784</v>
      </c>
      <c r="I837" s="344" t="s">
        <v>1073</v>
      </c>
      <c r="J837" s="345">
        <v>16</v>
      </c>
      <c r="K837" s="346">
        <v>2160</v>
      </c>
      <c r="L837" s="345">
        <v>34560</v>
      </c>
      <c r="M837" s="347">
        <v>0.09</v>
      </c>
      <c r="N837" s="33">
        <v>31449.599999999999</v>
      </c>
      <c r="O837" s="343" t="s">
        <v>775</v>
      </c>
      <c r="P837" s="341" t="s">
        <v>760</v>
      </c>
      <c r="Q837" s="343" t="str">
        <f t="shared" si="24"/>
        <v>Rail</v>
      </c>
      <c r="R837" s="343" t="str">
        <f t="shared" si="25"/>
        <v>Sohail</v>
      </c>
    </row>
    <row r="838" spans="1:18" x14ac:dyDescent="0.3">
      <c r="A838" s="338">
        <v>1820</v>
      </c>
      <c r="B838" s="339">
        <v>42933</v>
      </c>
      <c r="C838" s="340" t="s">
        <v>593</v>
      </c>
      <c r="D838" s="341" t="s">
        <v>1070</v>
      </c>
      <c r="E838" s="342" t="s">
        <v>398</v>
      </c>
      <c r="F838" s="341" t="s">
        <v>790</v>
      </c>
      <c r="G838" s="343" t="s">
        <v>764</v>
      </c>
      <c r="H838" s="341" t="s">
        <v>800</v>
      </c>
      <c r="I838" s="344" t="s">
        <v>1072</v>
      </c>
      <c r="J838" s="345">
        <v>22</v>
      </c>
      <c r="K838" s="346">
        <v>2280</v>
      </c>
      <c r="L838" s="345">
        <v>50160</v>
      </c>
      <c r="M838" s="347">
        <v>7.0000000000000007E-2</v>
      </c>
      <c r="N838" s="33">
        <v>46648.800000000003</v>
      </c>
      <c r="O838" s="343" t="s">
        <v>834</v>
      </c>
      <c r="P838" s="341" t="s">
        <v>760</v>
      </c>
      <c r="Q838" s="343" t="str">
        <f t="shared" si="24"/>
        <v>Air</v>
      </c>
      <c r="R838" s="343" t="str">
        <f t="shared" si="25"/>
        <v>Sohail</v>
      </c>
    </row>
    <row r="839" spans="1:18" x14ac:dyDescent="0.3">
      <c r="A839" s="338">
        <v>1821</v>
      </c>
      <c r="B839" s="339">
        <v>42933</v>
      </c>
      <c r="C839" s="340" t="s">
        <v>593</v>
      </c>
      <c r="D839" s="341" t="s">
        <v>1070</v>
      </c>
      <c r="E839" s="342" t="s">
        <v>398</v>
      </c>
      <c r="F839" s="341" t="s">
        <v>790</v>
      </c>
      <c r="G839" s="343" t="s">
        <v>764</v>
      </c>
      <c r="H839" s="341" t="s">
        <v>793</v>
      </c>
      <c r="I839" s="344" t="s">
        <v>1071</v>
      </c>
      <c r="J839" s="345">
        <v>50</v>
      </c>
      <c r="K839" s="346">
        <v>1200</v>
      </c>
      <c r="L839" s="345">
        <v>60000</v>
      </c>
      <c r="M839" s="347">
        <v>0</v>
      </c>
      <c r="N839" s="33">
        <v>60000</v>
      </c>
      <c r="O839" s="343" t="s">
        <v>834</v>
      </c>
      <c r="P839" s="341" t="s">
        <v>760</v>
      </c>
      <c r="Q839" s="343" t="str">
        <f t="shared" si="24"/>
        <v>Air</v>
      </c>
      <c r="R839" s="343" t="str">
        <f t="shared" si="25"/>
        <v>Sohail</v>
      </c>
    </row>
    <row r="840" spans="1:18" x14ac:dyDescent="0.3">
      <c r="A840" s="338">
        <v>1822</v>
      </c>
      <c r="B840" s="339">
        <v>42933</v>
      </c>
      <c r="C840" s="340" t="s">
        <v>593</v>
      </c>
      <c r="D840" s="341" t="s">
        <v>1070</v>
      </c>
      <c r="E840" s="342" t="s">
        <v>398</v>
      </c>
      <c r="F840" s="341" t="s">
        <v>790</v>
      </c>
      <c r="G840" s="343" t="s">
        <v>764</v>
      </c>
      <c r="H840" s="341" t="s">
        <v>763</v>
      </c>
      <c r="I840" s="344" t="s">
        <v>1069</v>
      </c>
      <c r="J840" s="345">
        <v>30</v>
      </c>
      <c r="K840" s="346">
        <v>660</v>
      </c>
      <c r="L840" s="345">
        <v>19800</v>
      </c>
      <c r="M840" s="347">
        <v>0.06</v>
      </c>
      <c r="N840" s="33">
        <v>18612</v>
      </c>
      <c r="O840" s="343" t="s">
        <v>834</v>
      </c>
      <c r="P840" s="341" t="s">
        <v>767</v>
      </c>
      <c r="Q840" s="343" t="str">
        <f t="shared" si="24"/>
        <v>Air</v>
      </c>
      <c r="R840" s="343" t="str">
        <f t="shared" si="25"/>
        <v>Sohail</v>
      </c>
    </row>
    <row r="841" spans="1:18" x14ac:dyDescent="0.3">
      <c r="A841" s="338">
        <v>1823</v>
      </c>
      <c r="B841" s="339">
        <v>42933</v>
      </c>
      <c r="C841" s="340" t="s">
        <v>593</v>
      </c>
      <c r="D841" s="341" t="s">
        <v>1068</v>
      </c>
      <c r="E841" s="342" t="s">
        <v>405</v>
      </c>
      <c r="F841" s="341" t="s">
        <v>790</v>
      </c>
      <c r="G841" s="343" t="s">
        <v>785</v>
      </c>
      <c r="H841" s="341" t="s">
        <v>824</v>
      </c>
      <c r="I841" s="344" t="s">
        <v>1067</v>
      </c>
      <c r="J841" s="345">
        <v>7</v>
      </c>
      <c r="K841" s="346">
        <v>360</v>
      </c>
      <c r="L841" s="345">
        <v>2520</v>
      </c>
      <c r="M841" s="347">
        <v>7.0000000000000007E-2</v>
      </c>
      <c r="N841" s="33">
        <v>2343.6</v>
      </c>
      <c r="O841" s="343" t="s">
        <v>788</v>
      </c>
      <c r="P841" s="341" t="s">
        <v>760</v>
      </c>
      <c r="Q841" s="343" t="str">
        <f t="shared" si="24"/>
        <v>Air</v>
      </c>
      <c r="R841" s="343" t="str">
        <f t="shared" si="25"/>
        <v>Sohail</v>
      </c>
    </row>
    <row r="842" spans="1:18" x14ac:dyDescent="0.3">
      <c r="A842" s="338">
        <v>1824</v>
      </c>
      <c r="B842" s="339">
        <v>42933</v>
      </c>
      <c r="C842" s="340" t="s">
        <v>593</v>
      </c>
      <c r="D842" s="341" t="s">
        <v>1066</v>
      </c>
      <c r="E842" s="342" t="s">
        <v>522</v>
      </c>
      <c r="F842" s="341" t="s">
        <v>765</v>
      </c>
      <c r="G842" s="343" t="s">
        <v>764</v>
      </c>
      <c r="H842" s="341" t="s">
        <v>921</v>
      </c>
      <c r="I842" s="344" t="s">
        <v>1065</v>
      </c>
      <c r="J842" s="345">
        <v>43</v>
      </c>
      <c r="K842" s="346">
        <v>180</v>
      </c>
      <c r="L842" s="345">
        <v>7740</v>
      </c>
      <c r="M842" s="347">
        <v>0.02</v>
      </c>
      <c r="N842" s="33">
        <v>7585.2</v>
      </c>
      <c r="O842" s="343" t="s">
        <v>782</v>
      </c>
      <c r="P842" s="341" t="s">
        <v>767</v>
      </c>
      <c r="Q842" s="343" t="str">
        <f t="shared" si="24"/>
        <v>Road</v>
      </c>
      <c r="R842" s="343" t="str">
        <f t="shared" si="25"/>
        <v>Sohail</v>
      </c>
    </row>
    <row r="843" spans="1:18" x14ac:dyDescent="0.3">
      <c r="A843" s="338">
        <v>1825</v>
      </c>
      <c r="B843" s="339">
        <v>42933</v>
      </c>
      <c r="C843" s="340" t="s">
        <v>593</v>
      </c>
      <c r="D843" s="341" t="s">
        <v>840</v>
      </c>
      <c r="E843" s="342" t="s">
        <v>522</v>
      </c>
      <c r="F843" s="341" t="s">
        <v>778</v>
      </c>
      <c r="G843" s="343" t="s">
        <v>764</v>
      </c>
      <c r="H843" s="341" t="s">
        <v>793</v>
      </c>
      <c r="I843" s="344" t="s">
        <v>1064</v>
      </c>
      <c r="J843" s="345">
        <v>5</v>
      </c>
      <c r="K843" s="346">
        <v>300</v>
      </c>
      <c r="L843" s="345">
        <v>1500</v>
      </c>
      <c r="M843" s="347">
        <v>0.09</v>
      </c>
      <c r="N843" s="33">
        <v>1365</v>
      </c>
      <c r="O843" s="343" t="s">
        <v>761</v>
      </c>
      <c r="P843" s="341" t="s">
        <v>760</v>
      </c>
      <c r="Q843" s="343" t="str">
        <f t="shared" si="24"/>
        <v>Not Specified</v>
      </c>
      <c r="R843" s="343" t="str">
        <f t="shared" si="25"/>
        <v>Amit</v>
      </c>
    </row>
    <row r="844" spans="1:18" x14ac:dyDescent="0.3">
      <c r="A844" s="338">
        <v>1826</v>
      </c>
      <c r="B844" s="339">
        <v>42934</v>
      </c>
      <c r="C844" s="340" t="s">
        <v>593</v>
      </c>
      <c r="D844" s="341" t="s">
        <v>1063</v>
      </c>
      <c r="E844" s="342" t="s">
        <v>398</v>
      </c>
      <c r="F844" s="341" t="s">
        <v>765</v>
      </c>
      <c r="G844" s="343" t="s">
        <v>785</v>
      </c>
      <c r="H844" s="341" t="s">
        <v>824</v>
      </c>
      <c r="I844" s="344" t="s">
        <v>1012</v>
      </c>
      <c r="J844" s="345">
        <v>49</v>
      </c>
      <c r="K844" s="346">
        <v>2460</v>
      </c>
      <c r="L844" s="345">
        <v>120540</v>
      </c>
      <c r="M844" s="347">
        <v>0.01</v>
      </c>
      <c r="N844" s="33">
        <v>119334.6</v>
      </c>
      <c r="O844" s="343" t="s">
        <v>834</v>
      </c>
      <c r="P844" s="341" t="s">
        <v>760</v>
      </c>
      <c r="Q844" s="343" t="str">
        <f t="shared" si="24"/>
        <v>Air</v>
      </c>
      <c r="R844" s="343" t="str">
        <f t="shared" si="25"/>
        <v>Sohail</v>
      </c>
    </row>
    <row r="845" spans="1:18" x14ac:dyDescent="0.3">
      <c r="A845" s="338">
        <v>1827</v>
      </c>
      <c r="B845" s="339">
        <v>42934</v>
      </c>
      <c r="C845" s="340" t="s">
        <v>593</v>
      </c>
      <c r="D845" s="341" t="s">
        <v>1063</v>
      </c>
      <c r="E845" s="342" t="s">
        <v>398</v>
      </c>
      <c r="F845" s="341" t="s">
        <v>765</v>
      </c>
      <c r="G845" s="343" t="s">
        <v>770</v>
      </c>
      <c r="H845" s="341" t="s">
        <v>781</v>
      </c>
      <c r="I845" s="344" t="s">
        <v>1062</v>
      </c>
      <c r="J845" s="345">
        <v>1</v>
      </c>
      <c r="K845" s="346">
        <v>2460</v>
      </c>
      <c r="L845" s="345">
        <v>2460</v>
      </c>
      <c r="M845" s="347">
        <v>0.02</v>
      </c>
      <c r="N845" s="33">
        <v>2410.8000000000002</v>
      </c>
      <c r="O845" s="343" t="s">
        <v>834</v>
      </c>
      <c r="P845" s="341" t="s">
        <v>798</v>
      </c>
      <c r="Q845" s="343" t="str">
        <f t="shared" si="24"/>
        <v>Air</v>
      </c>
      <c r="R845" s="343" t="str">
        <f t="shared" si="25"/>
        <v>Sohail</v>
      </c>
    </row>
    <row r="846" spans="1:18" x14ac:dyDescent="0.3">
      <c r="A846" s="338">
        <v>1828</v>
      </c>
      <c r="B846" s="339">
        <v>42934</v>
      </c>
      <c r="C846" s="340" t="s">
        <v>593</v>
      </c>
      <c r="D846" s="341" t="s">
        <v>1061</v>
      </c>
      <c r="E846" s="342" t="s">
        <v>398</v>
      </c>
      <c r="F846" s="341" t="s">
        <v>790</v>
      </c>
      <c r="G846" s="343" t="s">
        <v>785</v>
      </c>
      <c r="H846" s="341" t="s">
        <v>815</v>
      </c>
      <c r="I846" s="344" t="s">
        <v>1060</v>
      </c>
      <c r="J846" s="345">
        <v>12</v>
      </c>
      <c r="K846" s="346">
        <v>12840</v>
      </c>
      <c r="L846" s="345">
        <v>154080</v>
      </c>
      <c r="M846" s="347">
        <v>0.03</v>
      </c>
      <c r="N846" s="33">
        <v>149457.60000000001</v>
      </c>
      <c r="O846" s="343" t="s">
        <v>834</v>
      </c>
      <c r="P846" s="341" t="s">
        <v>760</v>
      </c>
      <c r="Q846" s="343" t="str">
        <f t="shared" si="24"/>
        <v>Air</v>
      </c>
      <c r="R846" s="343" t="str">
        <f t="shared" si="25"/>
        <v>Sohail</v>
      </c>
    </row>
    <row r="847" spans="1:18" x14ac:dyDescent="0.3">
      <c r="A847" s="338">
        <v>1829</v>
      </c>
      <c r="B847" s="339">
        <v>42934</v>
      </c>
      <c r="C847" s="340" t="s">
        <v>593</v>
      </c>
      <c r="D847" s="341" t="s">
        <v>1059</v>
      </c>
      <c r="E847" s="342" t="s">
        <v>522</v>
      </c>
      <c r="F847" s="341" t="s">
        <v>790</v>
      </c>
      <c r="G847" s="343" t="s">
        <v>770</v>
      </c>
      <c r="H847" s="341" t="s">
        <v>769</v>
      </c>
      <c r="I847" s="344" t="s">
        <v>1058</v>
      </c>
      <c r="J847" s="345">
        <v>43</v>
      </c>
      <c r="K847" s="346">
        <v>1560</v>
      </c>
      <c r="L847" s="345">
        <v>67080</v>
      </c>
      <c r="M847" s="347">
        <v>0.05</v>
      </c>
      <c r="N847" s="33">
        <v>63726</v>
      </c>
      <c r="O847" s="343" t="s">
        <v>761</v>
      </c>
      <c r="P847" s="341" t="s">
        <v>827</v>
      </c>
      <c r="Q847" s="343" t="str">
        <f t="shared" si="24"/>
        <v>Not Specified</v>
      </c>
      <c r="R847" s="343" t="str">
        <f t="shared" si="25"/>
        <v>Sohail</v>
      </c>
    </row>
    <row r="848" spans="1:18" x14ac:dyDescent="0.3">
      <c r="A848" s="338">
        <v>1830</v>
      </c>
      <c r="B848" s="339">
        <v>42934</v>
      </c>
      <c r="C848" s="340" t="s">
        <v>593</v>
      </c>
      <c r="D848" s="341" t="s">
        <v>1057</v>
      </c>
      <c r="E848" s="342" t="s">
        <v>395</v>
      </c>
      <c r="F848" s="341" t="s">
        <v>790</v>
      </c>
      <c r="G848" s="343" t="s">
        <v>764</v>
      </c>
      <c r="H848" s="341" t="s">
        <v>793</v>
      </c>
      <c r="I848" s="344" t="s">
        <v>1056</v>
      </c>
      <c r="J848" s="345">
        <v>42</v>
      </c>
      <c r="K848" s="346">
        <v>1140</v>
      </c>
      <c r="L848" s="345">
        <v>47880</v>
      </c>
      <c r="M848" s="347">
        <v>0.01</v>
      </c>
      <c r="N848" s="33">
        <v>47401.2</v>
      </c>
      <c r="O848" s="343" t="s">
        <v>782</v>
      </c>
      <c r="P848" s="341" t="s">
        <v>760</v>
      </c>
      <c r="Q848" s="343" t="str">
        <f t="shared" si="24"/>
        <v>Road</v>
      </c>
      <c r="R848" s="343" t="str">
        <f t="shared" si="25"/>
        <v>Sohail</v>
      </c>
    </row>
    <row r="849" spans="1:18" x14ac:dyDescent="0.3">
      <c r="A849" s="338">
        <v>1831</v>
      </c>
      <c r="B849" s="339">
        <v>42935</v>
      </c>
      <c r="C849" s="340" t="s">
        <v>593</v>
      </c>
      <c r="D849" s="341" t="s">
        <v>1053</v>
      </c>
      <c r="E849" s="342" t="s">
        <v>405</v>
      </c>
      <c r="F849" s="341" t="s">
        <v>765</v>
      </c>
      <c r="G849" s="343" t="s">
        <v>764</v>
      </c>
      <c r="H849" s="341" t="s">
        <v>921</v>
      </c>
      <c r="I849" s="344" t="s">
        <v>1055</v>
      </c>
      <c r="J849" s="345">
        <v>32</v>
      </c>
      <c r="K849" s="346">
        <v>300</v>
      </c>
      <c r="L849" s="345">
        <v>9600</v>
      </c>
      <c r="M849" s="347">
        <v>0.02</v>
      </c>
      <c r="N849" s="33">
        <v>9408</v>
      </c>
      <c r="O849" s="343" t="s">
        <v>834</v>
      </c>
      <c r="P849" s="341" t="s">
        <v>787</v>
      </c>
      <c r="Q849" s="343" t="str">
        <f t="shared" si="24"/>
        <v>Air</v>
      </c>
      <c r="R849" s="343" t="str">
        <f t="shared" si="25"/>
        <v>Sohail</v>
      </c>
    </row>
    <row r="850" spans="1:18" x14ac:dyDescent="0.3">
      <c r="A850" s="338">
        <v>1832</v>
      </c>
      <c r="B850" s="339">
        <v>42935</v>
      </c>
      <c r="C850" s="340" t="s">
        <v>593</v>
      </c>
      <c r="D850" s="341" t="s">
        <v>971</v>
      </c>
      <c r="E850" s="342" t="s">
        <v>398</v>
      </c>
      <c r="F850" s="341" t="s">
        <v>765</v>
      </c>
      <c r="G850" s="343" t="s">
        <v>764</v>
      </c>
      <c r="H850" s="341" t="s">
        <v>772</v>
      </c>
      <c r="I850" s="344" t="s">
        <v>1054</v>
      </c>
      <c r="J850" s="345">
        <v>42</v>
      </c>
      <c r="K850" s="346">
        <v>5760</v>
      </c>
      <c r="L850" s="345">
        <v>241920</v>
      </c>
      <c r="M850" s="347">
        <v>0</v>
      </c>
      <c r="N850" s="33">
        <v>241920</v>
      </c>
      <c r="O850" s="343" t="s">
        <v>834</v>
      </c>
      <c r="P850" s="341" t="s">
        <v>760</v>
      </c>
      <c r="Q850" s="343" t="str">
        <f t="shared" si="24"/>
        <v>Air</v>
      </c>
      <c r="R850" s="343" t="str">
        <f t="shared" si="25"/>
        <v>Sohail</v>
      </c>
    </row>
    <row r="851" spans="1:18" x14ac:dyDescent="0.3">
      <c r="A851" s="338">
        <v>1833</v>
      </c>
      <c r="B851" s="339">
        <v>42935</v>
      </c>
      <c r="C851" s="340" t="s">
        <v>593</v>
      </c>
      <c r="D851" s="341" t="s">
        <v>1053</v>
      </c>
      <c r="E851" s="342" t="s">
        <v>395</v>
      </c>
      <c r="F851" s="341" t="s">
        <v>765</v>
      </c>
      <c r="G851" s="343" t="s">
        <v>764</v>
      </c>
      <c r="H851" s="341" t="s">
        <v>772</v>
      </c>
      <c r="I851" s="344" t="s">
        <v>1052</v>
      </c>
      <c r="J851" s="345">
        <v>47</v>
      </c>
      <c r="K851" s="346">
        <v>1260</v>
      </c>
      <c r="L851" s="345">
        <v>59220</v>
      </c>
      <c r="M851" s="347">
        <v>0.02</v>
      </c>
      <c r="N851" s="33">
        <v>58035.6</v>
      </c>
      <c r="O851" s="343" t="s">
        <v>834</v>
      </c>
      <c r="P851" s="341" t="s">
        <v>760</v>
      </c>
      <c r="Q851" s="343" t="str">
        <f t="shared" si="24"/>
        <v>Air</v>
      </c>
      <c r="R851" s="343" t="str">
        <f t="shared" si="25"/>
        <v>Sohail</v>
      </c>
    </row>
    <row r="852" spans="1:18" x14ac:dyDescent="0.3">
      <c r="A852" s="338">
        <v>1834</v>
      </c>
      <c r="B852" s="339">
        <v>42936</v>
      </c>
      <c r="C852" s="340" t="s">
        <v>593</v>
      </c>
      <c r="D852" s="341" t="s">
        <v>1051</v>
      </c>
      <c r="E852" s="342" t="s">
        <v>405</v>
      </c>
      <c r="F852" s="341" t="s">
        <v>778</v>
      </c>
      <c r="G852" s="343" t="s">
        <v>785</v>
      </c>
      <c r="H852" s="341" t="s">
        <v>784</v>
      </c>
      <c r="I852" s="344" t="s">
        <v>801</v>
      </c>
      <c r="J852" s="345">
        <v>49</v>
      </c>
      <c r="K852" s="346">
        <v>11760</v>
      </c>
      <c r="L852" s="345">
        <v>576240</v>
      </c>
      <c r="M852" s="347">
        <v>0.06</v>
      </c>
      <c r="N852" s="33">
        <v>541665.6</v>
      </c>
      <c r="O852" s="343" t="s">
        <v>834</v>
      </c>
      <c r="P852" s="341" t="s">
        <v>760</v>
      </c>
      <c r="Q852" s="343" t="str">
        <f t="shared" ref="Q852:Q915" si="26">IF(O852="Low ","Road",IF(O852="Medium","Rail",IF(O852="High","Air",IF(O852="Critical","Air","Not Specified"))))</f>
        <v>Air</v>
      </c>
      <c r="R852" s="343" t="str">
        <f t="shared" ref="R852:R915" si="27">VLOOKUP(F852,$H$12:$I$16,2,FALSE)</f>
        <v>Amit</v>
      </c>
    </row>
    <row r="853" spans="1:18" x14ac:dyDescent="0.3">
      <c r="A853" s="338">
        <v>1835</v>
      </c>
      <c r="B853" s="339">
        <v>42936</v>
      </c>
      <c r="C853" s="340" t="s">
        <v>593</v>
      </c>
      <c r="D853" s="341" t="s">
        <v>1049</v>
      </c>
      <c r="E853" s="342" t="s">
        <v>398</v>
      </c>
      <c r="F853" s="341" t="s">
        <v>765</v>
      </c>
      <c r="G853" s="343" t="s">
        <v>770</v>
      </c>
      <c r="H853" s="341" t="s">
        <v>781</v>
      </c>
      <c r="I853" s="344" t="s">
        <v>1050</v>
      </c>
      <c r="J853" s="345">
        <v>21</v>
      </c>
      <c r="K853" s="346">
        <v>3000</v>
      </c>
      <c r="L853" s="345">
        <v>63000</v>
      </c>
      <c r="M853" s="347">
        <v>7.0000000000000007E-2</v>
      </c>
      <c r="N853" s="33">
        <v>58590</v>
      </c>
      <c r="O853" s="343" t="s">
        <v>761</v>
      </c>
      <c r="P853" s="341" t="s">
        <v>767</v>
      </c>
      <c r="Q853" s="343" t="str">
        <f t="shared" si="26"/>
        <v>Not Specified</v>
      </c>
      <c r="R853" s="343" t="str">
        <f t="shared" si="27"/>
        <v>Sohail</v>
      </c>
    </row>
    <row r="854" spans="1:18" x14ac:dyDescent="0.3">
      <c r="A854" s="338">
        <v>1836</v>
      </c>
      <c r="B854" s="339">
        <v>42936</v>
      </c>
      <c r="C854" s="340" t="s">
        <v>593</v>
      </c>
      <c r="D854" s="341" t="s">
        <v>1049</v>
      </c>
      <c r="E854" s="342" t="s">
        <v>398</v>
      </c>
      <c r="F854" s="341" t="s">
        <v>765</v>
      </c>
      <c r="G854" s="343" t="s">
        <v>770</v>
      </c>
      <c r="H854" s="341" t="s">
        <v>781</v>
      </c>
      <c r="I854" s="344" t="s">
        <v>1048</v>
      </c>
      <c r="J854" s="345">
        <v>17</v>
      </c>
      <c r="K854" s="346">
        <v>660</v>
      </c>
      <c r="L854" s="345">
        <v>11220</v>
      </c>
      <c r="M854" s="347">
        <v>0.01</v>
      </c>
      <c r="N854" s="33">
        <v>11107.8</v>
      </c>
      <c r="O854" s="343" t="s">
        <v>761</v>
      </c>
      <c r="P854" s="341" t="s">
        <v>787</v>
      </c>
      <c r="Q854" s="343" t="str">
        <f t="shared" si="26"/>
        <v>Not Specified</v>
      </c>
      <c r="R854" s="343" t="str">
        <f t="shared" si="27"/>
        <v>Sohail</v>
      </c>
    </row>
    <row r="855" spans="1:18" x14ac:dyDescent="0.3">
      <c r="A855" s="338">
        <v>1837</v>
      </c>
      <c r="B855" s="339">
        <v>42936</v>
      </c>
      <c r="C855" s="340" t="s">
        <v>593</v>
      </c>
      <c r="D855" s="341" t="s">
        <v>1047</v>
      </c>
      <c r="E855" s="342" t="s">
        <v>522</v>
      </c>
      <c r="F855" s="341" t="s">
        <v>790</v>
      </c>
      <c r="G855" s="343" t="s">
        <v>764</v>
      </c>
      <c r="H855" s="341" t="s">
        <v>763</v>
      </c>
      <c r="I855" s="344" t="s">
        <v>1046</v>
      </c>
      <c r="J855" s="345">
        <v>7</v>
      </c>
      <c r="K855" s="346">
        <v>1380</v>
      </c>
      <c r="L855" s="345">
        <v>9660</v>
      </c>
      <c r="M855" s="347">
        <v>7.0000000000000007E-2</v>
      </c>
      <c r="N855" s="33">
        <v>8983.7999999999993</v>
      </c>
      <c r="O855" s="343" t="s">
        <v>788</v>
      </c>
      <c r="P855" s="341" t="s">
        <v>767</v>
      </c>
      <c r="Q855" s="343" t="str">
        <f t="shared" si="26"/>
        <v>Air</v>
      </c>
      <c r="R855" s="343" t="str">
        <f t="shared" si="27"/>
        <v>Sohail</v>
      </c>
    </row>
    <row r="856" spans="1:18" x14ac:dyDescent="0.3">
      <c r="A856" s="338">
        <v>1838</v>
      </c>
      <c r="B856" s="339">
        <v>42936</v>
      </c>
      <c r="C856" s="340" t="s">
        <v>593</v>
      </c>
      <c r="D856" s="341" t="s">
        <v>1045</v>
      </c>
      <c r="E856" s="342" t="s">
        <v>405</v>
      </c>
      <c r="F856" s="341" t="s">
        <v>765</v>
      </c>
      <c r="G856" s="343" t="s">
        <v>785</v>
      </c>
      <c r="H856" s="341" t="s">
        <v>824</v>
      </c>
      <c r="I856" s="344" t="s">
        <v>823</v>
      </c>
      <c r="J856" s="345">
        <v>13</v>
      </c>
      <c r="K856" s="346">
        <v>1260</v>
      </c>
      <c r="L856" s="345">
        <v>16380</v>
      </c>
      <c r="M856" s="347">
        <v>0.1</v>
      </c>
      <c r="N856" s="33">
        <v>14742</v>
      </c>
      <c r="O856" s="343" t="s">
        <v>782</v>
      </c>
      <c r="P856" s="341" t="s">
        <v>760</v>
      </c>
      <c r="Q856" s="343" t="str">
        <f t="shared" si="26"/>
        <v>Road</v>
      </c>
      <c r="R856" s="343" t="str">
        <f t="shared" si="27"/>
        <v>Sohail</v>
      </c>
    </row>
    <row r="857" spans="1:18" x14ac:dyDescent="0.3">
      <c r="A857" s="338">
        <v>1839</v>
      </c>
      <c r="B857" s="339">
        <v>42936</v>
      </c>
      <c r="C857" s="340" t="s">
        <v>593</v>
      </c>
      <c r="D857" s="341" t="s">
        <v>1044</v>
      </c>
      <c r="E857" s="342" t="s">
        <v>395</v>
      </c>
      <c r="F857" s="341" t="s">
        <v>812</v>
      </c>
      <c r="G857" s="343" t="s">
        <v>764</v>
      </c>
      <c r="H857" s="341" t="s">
        <v>793</v>
      </c>
      <c r="I857" s="344" t="s">
        <v>1043</v>
      </c>
      <c r="J857" s="345">
        <v>34</v>
      </c>
      <c r="K857" s="346">
        <v>360</v>
      </c>
      <c r="L857" s="345">
        <v>12240</v>
      </c>
      <c r="M857" s="347">
        <v>0.02</v>
      </c>
      <c r="N857" s="33">
        <v>11995.2</v>
      </c>
      <c r="O857" s="343" t="s">
        <v>775</v>
      </c>
      <c r="P857" s="341" t="s">
        <v>760</v>
      </c>
      <c r="Q857" s="343" t="str">
        <f t="shared" si="26"/>
        <v>Rail</v>
      </c>
      <c r="R857" s="343" t="str">
        <f t="shared" si="27"/>
        <v>Amit</v>
      </c>
    </row>
    <row r="858" spans="1:18" x14ac:dyDescent="0.3">
      <c r="A858" s="338">
        <v>1840</v>
      </c>
      <c r="B858" s="339">
        <v>42936</v>
      </c>
      <c r="C858" s="340" t="s">
        <v>593</v>
      </c>
      <c r="D858" s="341" t="s">
        <v>1042</v>
      </c>
      <c r="E858" s="342" t="s">
        <v>395</v>
      </c>
      <c r="F858" s="341" t="s">
        <v>790</v>
      </c>
      <c r="G858" s="343" t="s">
        <v>770</v>
      </c>
      <c r="H858" s="341" t="s">
        <v>781</v>
      </c>
      <c r="I858" s="344" t="s">
        <v>1041</v>
      </c>
      <c r="J858" s="345">
        <v>32</v>
      </c>
      <c r="K858" s="346">
        <v>480</v>
      </c>
      <c r="L858" s="345">
        <v>15360</v>
      </c>
      <c r="M858" s="347">
        <v>0.06</v>
      </c>
      <c r="N858" s="33">
        <v>14438.4</v>
      </c>
      <c r="O858" s="343" t="s">
        <v>788</v>
      </c>
      <c r="P858" s="341" t="s">
        <v>787</v>
      </c>
      <c r="Q858" s="343" t="str">
        <f t="shared" si="26"/>
        <v>Air</v>
      </c>
      <c r="R858" s="343" t="str">
        <f t="shared" si="27"/>
        <v>Sohail</v>
      </c>
    </row>
    <row r="859" spans="1:18" x14ac:dyDescent="0.3">
      <c r="A859" s="338">
        <v>1841</v>
      </c>
      <c r="B859" s="339">
        <v>42936</v>
      </c>
      <c r="C859" s="340" t="s">
        <v>593</v>
      </c>
      <c r="D859" s="341" t="s">
        <v>1040</v>
      </c>
      <c r="E859" s="342" t="s">
        <v>395</v>
      </c>
      <c r="F859" s="341" t="s">
        <v>765</v>
      </c>
      <c r="G859" s="343" t="s">
        <v>785</v>
      </c>
      <c r="H859" s="341" t="s">
        <v>824</v>
      </c>
      <c r="I859" s="344" t="s">
        <v>1039</v>
      </c>
      <c r="J859" s="345">
        <v>1</v>
      </c>
      <c r="K859" s="346">
        <v>300</v>
      </c>
      <c r="L859" s="345">
        <v>300</v>
      </c>
      <c r="M859" s="347">
        <v>0.02</v>
      </c>
      <c r="N859" s="33">
        <v>294</v>
      </c>
      <c r="O859" s="343" t="s">
        <v>761</v>
      </c>
      <c r="P859" s="341" t="s">
        <v>760</v>
      </c>
      <c r="Q859" s="343" t="str">
        <f t="shared" si="26"/>
        <v>Not Specified</v>
      </c>
      <c r="R859" s="343" t="str">
        <f t="shared" si="27"/>
        <v>Sohail</v>
      </c>
    </row>
    <row r="860" spans="1:18" x14ac:dyDescent="0.3">
      <c r="A860" s="338">
        <v>1842</v>
      </c>
      <c r="B860" s="339">
        <v>42937</v>
      </c>
      <c r="C860" s="340" t="s">
        <v>593</v>
      </c>
      <c r="D860" s="341" t="s">
        <v>1038</v>
      </c>
      <c r="E860" s="342" t="s">
        <v>405</v>
      </c>
      <c r="F860" s="341" t="s">
        <v>778</v>
      </c>
      <c r="G860" s="343" t="s">
        <v>764</v>
      </c>
      <c r="H860" s="341" t="s">
        <v>772</v>
      </c>
      <c r="I860" s="344" t="s">
        <v>1037</v>
      </c>
      <c r="J860" s="345">
        <v>32</v>
      </c>
      <c r="K860" s="346">
        <v>780</v>
      </c>
      <c r="L860" s="345">
        <v>24960</v>
      </c>
      <c r="M860" s="347">
        <v>7.0000000000000007E-2</v>
      </c>
      <c r="N860" s="33">
        <v>23212.799999999999</v>
      </c>
      <c r="O860" s="343" t="s">
        <v>775</v>
      </c>
      <c r="P860" s="341" t="s">
        <v>760</v>
      </c>
      <c r="Q860" s="343" t="str">
        <f t="shared" si="26"/>
        <v>Rail</v>
      </c>
      <c r="R860" s="343" t="str">
        <f t="shared" si="27"/>
        <v>Amit</v>
      </c>
    </row>
    <row r="861" spans="1:18" x14ac:dyDescent="0.3">
      <c r="A861" s="338">
        <v>1843</v>
      </c>
      <c r="B861" s="339">
        <v>42937</v>
      </c>
      <c r="C861" s="340" t="s">
        <v>593</v>
      </c>
      <c r="D861" s="341" t="s">
        <v>1035</v>
      </c>
      <c r="E861" s="342" t="s">
        <v>405</v>
      </c>
      <c r="F861" s="341" t="s">
        <v>812</v>
      </c>
      <c r="G861" s="343" t="s">
        <v>764</v>
      </c>
      <c r="H861" s="341" t="s">
        <v>800</v>
      </c>
      <c r="I861" s="344" t="s">
        <v>1036</v>
      </c>
      <c r="J861" s="345">
        <v>7</v>
      </c>
      <c r="K861" s="346">
        <v>10380</v>
      </c>
      <c r="L861" s="345">
        <v>72660</v>
      </c>
      <c r="M861" s="347">
        <v>0.08</v>
      </c>
      <c r="N861" s="33">
        <v>66847.199999999997</v>
      </c>
      <c r="O861" s="343" t="s">
        <v>782</v>
      </c>
      <c r="P861" s="341" t="s">
        <v>760</v>
      </c>
      <c r="Q861" s="343" t="str">
        <f t="shared" si="26"/>
        <v>Road</v>
      </c>
      <c r="R861" s="343" t="str">
        <f t="shared" si="27"/>
        <v>Amit</v>
      </c>
    </row>
    <row r="862" spans="1:18" x14ac:dyDescent="0.3">
      <c r="A862" s="338">
        <v>1844</v>
      </c>
      <c r="B862" s="339">
        <v>42937</v>
      </c>
      <c r="C862" s="340" t="s">
        <v>593</v>
      </c>
      <c r="D862" s="341" t="s">
        <v>1035</v>
      </c>
      <c r="E862" s="342" t="s">
        <v>405</v>
      </c>
      <c r="F862" s="341" t="s">
        <v>812</v>
      </c>
      <c r="G862" s="343" t="s">
        <v>785</v>
      </c>
      <c r="H862" s="341" t="s">
        <v>784</v>
      </c>
      <c r="I862" s="344" t="s">
        <v>1034</v>
      </c>
      <c r="J862" s="345">
        <v>28</v>
      </c>
      <c r="K862" s="346">
        <v>3960</v>
      </c>
      <c r="L862" s="345">
        <v>110880</v>
      </c>
      <c r="M862" s="347">
        <v>0.1</v>
      </c>
      <c r="N862" s="33">
        <v>99792</v>
      </c>
      <c r="O862" s="343" t="s">
        <v>782</v>
      </c>
      <c r="P862" s="341" t="s">
        <v>760</v>
      </c>
      <c r="Q862" s="343" t="str">
        <f t="shared" si="26"/>
        <v>Road</v>
      </c>
      <c r="R862" s="343" t="str">
        <f t="shared" si="27"/>
        <v>Amit</v>
      </c>
    </row>
    <row r="863" spans="1:18" x14ac:dyDescent="0.3">
      <c r="A863" s="338">
        <v>1845</v>
      </c>
      <c r="B863" s="339">
        <v>42937</v>
      </c>
      <c r="C863" s="340" t="s">
        <v>593</v>
      </c>
      <c r="D863" s="341" t="s">
        <v>1033</v>
      </c>
      <c r="E863" s="342" t="s">
        <v>522</v>
      </c>
      <c r="F863" s="341" t="s">
        <v>778</v>
      </c>
      <c r="G863" s="343" t="s">
        <v>785</v>
      </c>
      <c r="H863" s="341" t="s">
        <v>815</v>
      </c>
      <c r="I863" s="344" t="s">
        <v>1032</v>
      </c>
      <c r="J863" s="345">
        <v>8</v>
      </c>
      <c r="K863" s="346">
        <v>407040</v>
      </c>
      <c r="L863" s="345">
        <v>3256320</v>
      </c>
      <c r="M863" s="347">
        <v>0.09</v>
      </c>
      <c r="N863" s="33">
        <v>2963251.2000000002</v>
      </c>
      <c r="O863" s="343" t="s">
        <v>788</v>
      </c>
      <c r="P863" s="341" t="s">
        <v>760</v>
      </c>
      <c r="Q863" s="343" t="str">
        <f t="shared" si="26"/>
        <v>Air</v>
      </c>
      <c r="R863" s="343" t="str">
        <f t="shared" si="27"/>
        <v>Amit</v>
      </c>
    </row>
    <row r="864" spans="1:18" x14ac:dyDescent="0.3">
      <c r="A864" s="338">
        <v>1846</v>
      </c>
      <c r="B864" s="339">
        <v>42937</v>
      </c>
      <c r="C864" s="340" t="s">
        <v>593</v>
      </c>
      <c r="D864" s="341" t="s">
        <v>849</v>
      </c>
      <c r="E864" s="342" t="s">
        <v>522</v>
      </c>
      <c r="F864" s="341" t="s">
        <v>790</v>
      </c>
      <c r="G864" s="343" t="s">
        <v>764</v>
      </c>
      <c r="H864" s="341" t="s">
        <v>800</v>
      </c>
      <c r="I864" s="344" t="s">
        <v>848</v>
      </c>
      <c r="J864" s="345">
        <v>21</v>
      </c>
      <c r="K864" s="346">
        <v>240</v>
      </c>
      <c r="L864" s="345">
        <v>5040</v>
      </c>
      <c r="M864" s="347">
        <v>0.09</v>
      </c>
      <c r="N864" s="33">
        <v>4586.3999999999996</v>
      </c>
      <c r="O864" s="343" t="s">
        <v>788</v>
      </c>
      <c r="P864" s="341" t="s">
        <v>760</v>
      </c>
      <c r="Q864" s="343" t="str">
        <f t="shared" si="26"/>
        <v>Air</v>
      </c>
      <c r="R864" s="343" t="str">
        <f t="shared" si="27"/>
        <v>Sohail</v>
      </c>
    </row>
    <row r="865" spans="1:18" x14ac:dyDescent="0.3">
      <c r="A865" s="338">
        <v>1847</v>
      </c>
      <c r="B865" s="339">
        <v>42937</v>
      </c>
      <c r="C865" s="340" t="s">
        <v>593</v>
      </c>
      <c r="D865" s="341" t="s">
        <v>1030</v>
      </c>
      <c r="E865" s="342" t="s">
        <v>522</v>
      </c>
      <c r="F865" s="341" t="s">
        <v>778</v>
      </c>
      <c r="G865" s="343" t="s">
        <v>764</v>
      </c>
      <c r="H865" s="341" t="s">
        <v>811</v>
      </c>
      <c r="I865" s="344" t="s">
        <v>1031</v>
      </c>
      <c r="J865" s="345">
        <v>25</v>
      </c>
      <c r="K865" s="346">
        <v>720</v>
      </c>
      <c r="L865" s="345">
        <v>18000</v>
      </c>
      <c r="M865" s="347">
        <v>0.09</v>
      </c>
      <c r="N865" s="33">
        <v>16380</v>
      </c>
      <c r="O865" s="343" t="s">
        <v>782</v>
      </c>
      <c r="P865" s="341" t="s">
        <v>760</v>
      </c>
      <c r="Q865" s="343" t="str">
        <f t="shared" si="26"/>
        <v>Road</v>
      </c>
      <c r="R865" s="343" t="str">
        <f t="shared" si="27"/>
        <v>Amit</v>
      </c>
    </row>
    <row r="866" spans="1:18" x14ac:dyDescent="0.3">
      <c r="A866" s="338">
        <v>1848</v>
      </c>
      <c r="B866" s="339">
        <v>42937</v>
      </c>
      <c r="C866" s="340" t="s">
        <v>593</v>
      </c>
      <c r="D866" s="341" t="s">
        <v>1030</v>
      </c>
      <c r="E866" s="342" t="s">
        <v>522</v>
      </c>
      <c r="F866" s="341" t="s">
        <v>778</v>
      </c>
      <c r="G866" s="343" t="s">
        <v>785</v>
      </c>
      <c r="H866" s="341" t="s">
        <v>815</v>
      </c>
      <c r="I866" s="344" t="s">
        <v>1029</v>
      </c>
      <c r="J866" s="345">
        <v>24</v>
      </c>
      <c r="K866" s="346">
        <v>7260</v>
      </c>
      <c r="L866" s="345">
        <v>174240</v>
      </c>
      <c r="M866" s="347">
        <v>0.08</v>
      </c>
      <c r="N866" s="33">
        <v>160300.79999999999</v>
      </c>
      <c r="O866" s="343" t="s">
        <v>782</v>
      </c>
      <c r="P866" s="341" t="s">
        <v>760</v>
      </c>
      <c r="Q866" s="343" t="str">
        <f t="shared" si="26"/>
        <v>Road</v>
      </c>
      <c r="R866" s="343" t="str">
        <f t="shared" si="27"/>
        <v>Amit</v>
      </c>
    </row>
    <row r="867" spans="1:18" x14ac:dyDescent="0.3">
      <c r="A867" s="338">
        <v>1849</v>
      </c>
      <c r="B867" s="339">
        <v>42937</v>
      </c>
      <c r="C867" s="340" t="s">
        <v>593</v>
      </c>
      <c r="D867" s="341" t="s">
        <v>928</v>
      </c>
      <c r="E867" s="342" t="s">
        <v>395</v>
      </c>
      <c r="F867" s="341" t="s">
        <v>778</v>
      </c>
      <c r="G867" s="343" t="s">
        <v>785</v>
      </c>
      <c r="H867" s="341" t="s">
        <v>824</v>
      </c>
      <c r="I867" s="344" t="s">
        <v>1028</v>
      </c>
      <c r="J867" s="345">
        <v>48</v>
      </c>
      <c r="K867" s="346">
        <v>1860</v>
      </c>
      <c r="L867" s="345">
        <v>89280</v>
      </c>
      <c r="M867" s="347">
        <v>0</v>
      </c>
      <c r="N867" s="33">
        <v>89280</v>
      </c>
      <c r="O867" s="343" t="s">
        <v>788</v>
      </c>
      <c r="P867" s="341" t="s">
        <v>760</v>
      </c>
      <c r="Q867" s="343" t="str">
        <f t="shared" si="26"/>
        <v>Air</v>
      </c>
      <c r="R867" s="343" t="str">
        <f t="shared" si="27"/>
        <v>Amit</v>
      </c>
    </row>
    <row r="868" spans="1:18" x14ac:dyDescent="0.3">
      <c r="A868" s="338">
        <v>1850</v>
      </c>
      <c r="B868" s="339">
        <v>42937</v>
      </c>
      <c r="C868" s="340" t="s">
        <v>593</v>
      </c>
      <c r="D868" s="341" t="s">
        <v>928</v>
      </c>
      <c r="E868" s="342" t="s">
        <v>395</v>
      </c>
      <c r="F868" s="341" t="s">
        <v>778</v>
      </c>
      <c r="G868" s="343" t="s">
        <v>764</v>
      </c>
      <c r="H868" s="341" t="s">
        <v>921</v>
      </c>
      <c r="I868" s="344" t="s">
        <v>1027</v>
      </c>
      <c r="J868" s="345">
        <v>28</v>
      </c>
      <c r="K868" s="346">
        <v>300</v>
      </c>
      <c r="L868" s="345">
        <v>8400</v>
      </c>
      <c r="M868" s="347">
        <v>0.08</v>
      </c>
      <c r="N868" s="33">
        <v>7728</v>
      </c>
      <c r="O868" s="343" t="s">
        <v>788</v>
      </c>
      <c r="P868" s="341" t="s">
        <v>760</v>
      </c>
      <c r="Q868" s="343" t="str">
        <f t="shared" si="26"/>
        <v>Air</v>
      </c>
      <c r="R868" s="343" t="str">
        <f t="shared" si="27"/>
        <v>Amit</v>
      </c>
    </row>
    <row r="869" spans="1:18" x14ac:dyDescent="0.3">
      <c r="A869" s="338">
        <v>1851</v>
      </c>
      <c r="B869" s="339">
        <v>42938</v>
      </c>
      <c r="C869" s="340" t="s">
        <v>593</v>
      </c>
      <c r="D869" s="341" t="s">
        <v>1022</v>
      </c>
      <c r="E869" s="342" t="s">
        <v>398</v>
      </c>
      <c r="F869" s="341" t="s">
        <v>765</v>
      </c>
      <c r="G869" s="343" t="s">
        <v>764</v>
      </c>
      <c r="H869" s="341" t="s">
        <v>800</v>
      </c>
      <c r="I869" s="344" t="s">
        <v>1026</v>
      </c>
      <c r="J869" s="345">
        <v>9</v>
      </c>
      <c r="K869" s="346">
        <v>1380</v>
      </c>
      <c r="L869" s="345">
        <v>12420</v>
      </c>
      <c r="M869" s="347">
        <v>0.03</v>
      </c>
      <c r="N869" s="33">
        <v>12047.4</v>
      </c>
      <c r="O869" s="343" t="s">
        <v>782</v>
      </c>
      <c r="P869" s="341" t="s">
        <v>767</v>
      </c>
      <c r="Q869" s="343" t="str">
        <f t="shared" si="26"/>
        <v>Road</v>
      </c>
      <c r="R869" s="343" t="str">
        <f t="shared" si="27"/>
        <v>Sohail</v>
      </c>
    </row>
    <row r="870" spans="1:18" x14ac:dyDescent="0.3">
      <c r="A870" s="338">
        <v>1852</v>
      </c>
      <c r="B870" s="339">
        <v>42938</v>
      </c>
      <c r="C870" s="340" t="s">
        <v>593</v>
      </c>
      <c r="D870" s="341" t="s">
        <v>1022</v>
      </c>
      <c r="E870" s="342" t="s">
        <v>398</v>
      </c>
      <c r="F870" s="341" t="s">
        <v>765</v>
      </c>
      <c r="G870" s="343" t="s">
        <v>764</v>
      </c>
      <c r="H870" s="341" t="s">
        <v>800</v>
      </c>
      <c r="I870" s="344" t="s">
        <v>1025</v>
      </c>
      <c r="J870" s="345">
        <v>5</v>
      </c>
      <c r="K870" s="346">
        <v>360</v>
      </c>
      <c r="L870" s="345">
        <v>1800</v>
      </c>
      <c r="M870" s="347">
        <v>0.02</v>
      </c>
      <c r="N870" s="33">
        <v>1764</v>
      </c>
      <c r="O870" s="343" t="s">
        <v>782</v>
      </c>
      <c r="P870" s="341" t="s">
        <v>798</v>
      </c>
      <c r="Q870" s="343" t="str">
        <f t="shared" si="26"/>
        <v>Road</v>
      </c>
      <c r="R870" s="343" t="str">
        <f t="shared" si="27"/>
        <v>Sohail</v>
      </c>
    </row>
    <row r="871" spans="1:18" x14ac:dyDescent="0.3">
      <c r="A871" s="338">
        <v>1853</v>
      </c>
      <c r="B871" s="339">
        <v>42938</v>
      </c>
      <c r="C871" s="340" t="s">
        <v>593</v>
      </c>
      <c r="D871" s="341" t="s">
        <v>1024</v>
      </c>
      <c r="E871" s="342" t="s">
        <v>398</v>
      </c>
      <c r="F871" s="341" t="s">
        <v>778</v>
      </c>
      <c r="G871" s="343" t="s">
        <v>764</v>
      </c>
      <c r="H871" s="341" t="s">
        <v>818</v>
      </c>
      <c r="I871" s="344" t="s">
        <v>1023</v>
      </c>
      <c r="J871" s="345">
        <v>20</v>
      </c>
      <c r="K871" s="346">
        <v>4260</v>
      </c>
      <c r="L871" s="345">
        <v>85200</v>
      </c>
      <c r="M871" s="347">
        <v>0.05</v>
      </c>
      <c r="N871" s="33">
        <v>80940</v>
      </c>
      <c r="O871" s="343" t="s">
        <v>834</v>
      </c>
      <c r="P871" s="341" t="s">
        <v>760</v>
      </c>
      <c r="Q871" s="343" t="str">
        <f t="shared" si="26"/>
        <v>Air</v>
      </c>
      <c r="R871" s="343" t="str">
        <f t="shared" si="27"/>
        <v>Amit</v>
      </c>
    </row>
    <row r="872" spans="1:18" x14ac:dyDescent="0.3">
      <c r="A872" s="338">
        <v>1854</v>
      </c>
      <c r="B872" s="339">
        <v>42938</v>
      </c>
      <c r="C872" s="340" t="s">
        <v>593</v>
      </c>
      <c r="D872" s="341" t="s">
        <v>1022</v>
      </c>
      <c r="E872" s="342" t="s">
        <v>522</v>
      </c>
      <c r="F872" s="341" t="s">
        <v>765</v>
      </c>
      <c r="G872" s="343" t="s">
        <v>764</v>
      </c>
      <c r="H872" s="341" t="s">
        <v>793</v>
      </c>
      <c r="I872" s="344" t="s">
        <v>1021</v>
      </c>
      <c r="J872" s="345">
        <v>43</v>
      </c>
      <c r="K872" s="346">
        <v>420</v>
      </c>
      <c r="L872" s="345">
        <v>18060</v>
      </c>
      <c r="M872" s="347">
        <v>0.01</v>
      </c>
      <c r="N872" s="33">
        <v>17879.400000000001</v>
      </c>
      <c r="O872" s="343" t="s">
        <v>782</v>
      </c>
      <c r="P872" s="341" t="s">
        <v>767</v>
      </c>
      <c r="Q872" s="343" t="str">
        <f t="shared" si="26"/>
        <v>Road</v>
      </c>
      <c r="R872" s="343" t="str">
        <f t="shared" si="27"/>
        <v>Sohail</v>
      </c>
    </row>
    <row r="873" spans="1:18" x14ac:dyDescent="0.3">
      <c r="A873" s="338">
        <v>1855</v>
      </c>
      <c r="B873" s="339">
        <v>42938</v>
      </c>
      <c r="C873" s="340" t="s">
        <v>593</v>
      </c>
      <c r="D873" s="341" t="s">
        <v>1020</v>
      </c>
      <c r="E873" s="342" t="s">
        <v>522</v>
      </c>
      <c r="F873" s="341" t="s">
        <v>778</v>
      </c>
      <c r="G873" s="343" t="s">
        <v>764</v>
      </c>
      <c r="H873" s="341" t="s">
        <v>995</v>
      </c>
      <c r="I873" s="344" t="s">
        <v>1019</v>
      </c>
      <c r="J873" s="345">
        <v>47</v>
      </c>
      <c r="K873" s="346">
        <v>120</v>
      </c>
      <c r="L873" s="345">
        <v>5640</v>
      </c>
      <c r="M873" s="347">
        <v>0</v>
      </c>
      <c r="N873" s="33">
        <v>5640</v>
      </c>
      <c r="O873" s="343" t="s">
        <v>834</v>
      </c>
      <c r="P873" s="341" t="s">
        <v>774</v>
      </c>
      <c r="Q873" s="343" t="str">
        <f t="shared" si="26"/>
        <v>Air</v>
      </c>
      <c r="R873" s="343" t="str">
        <f t="shared" si="27"/>
        <v>Amit</v>
      </c>
    </row>
    <row r="874" spans="1:18" x14ac:dyDescent="0.3">
      <c r="A874" s="338">
        <v>1856</v>
      </c>
      <c r="B874" s="339">
        <v>42938</v>
      </c>
      <c r="C874" s="340" t="s">
        <v>593</v>
      </c>
      <c r="D874" s="341" t="s">
        <v>1010</v>
      </c>
      <c r="E874" s="342" t="s">
        <v>522</v>
      </c>
      <c r="F874" s="341" t="s">
        <v>790</v>
      </c>
      <c r="G874" s="343" t="s">
        <v>764</v>
      </c>
      <c r="H874" s="341" t="s">
        <v>772</v>
      </c>
      <c r="I874" s="344" t="s">
        <v>1018</v>
      </c>
      <c r="J874" s="345">
        <v>45</v>
      </c>
      <c r="K874" s="346">
        <v>3900</v>
      </c>
      <c r="L874" s="345">
        <v>175500</v>
      </c>
      <c r="M874" s="347">
        <v>7.0000000000000007E-2</v>
      </c>
      <c r="N874" s="33">
        <v>163215</v>
      </c>
      <c r="O874" s="343" t="s">
        <v>834</v>
      </c>
      <c r="P874" s="341" t="s">
        <v>760</v>
      </c>
      <c r="Q874" s="343" t="str">
        <f t="shared" si="26"/>
        <v>Air</v>
      </c>
      <c r="R874" s="343" t="str">
        <f t="shared" si="27"/>
        <v>Sohail</v>
      </c>
    </row>
    <row r="875" spans="1:18" x14ac:dyDescent="0.3">
      <c r="A875" s="338">
        <v>1857</v>
      </c>
      <c r="B875" s="339">
        <v>42939</v>
      </c>
      <c r="C875" s="340" t="s">
        <v>593</v>
      </c>
      <c r="D875" s="341" t="s">
        <v>1017</v>
      </c>
      <c r="E875" s="342" t="s">
        <v>395</v>
      </c>
      <c r="F875" s="341" t="s">
        <v>812</v>
      </c>
      <c r="G875" s="343" t="s">
        <v>764</v>
      </c>
      <c r="H875" s="341" t="s">
        <v>793</v>
      </c>
      <c r="I875" s="344" t="s">
        <v>1016</v>
      </c>
      <c r="J875" s="345">
        <v>50</v>
      </c>
      <c r="K875" s="346">
        <v>360</v>
      </c>
      <c r="L875" s="345">
        <v>18000</v>
      </c>
      <c r="M875" s="347">
        <v>0.04</v>
      </c>
      <c r="N875" s="33">
        <v>17280</v>
      </c>
      <c r="O875" s="343" t="s">
        <v>775</v>
      </c>
      <c r="P875" s="341" t="s">
        <v>760</v>
      </c>
      <c r="Q875" s="343" t="str">
        <f t="shared" si="26"/>
        <v>Rail</v>
      </c>
      <c r="R875" s="343" t="str">
        <f t="shared" si="27"/>
        <v>Amit</v>
      </c>
    </row>
    <row r="876" spans="1:18" x14ac:dyDescent="0.3">
      <c r="A876" s="338">
        <v>1858</v>
      </c>
      <c r="B876" s="339">
        <v>42939</v>
      </c>
      <c r="C876" s="340" t="s">
        <v>593</v>
      </c>
      <c r="D876" s="341" t="s">
        <v>1015</v>
      </c>
      <c r="E876" s="342" t="s">
        <v>398</v>
      </c>
      <c r="F876" s="341" t="s">
        <v>790</v>
      </c>
      <c r="G876" s="343" t="s">
        <v>764</v>
      </c>
      <c r="H876" s="341" t="s">
        <v>921</v>
      </c>
      <c r="I876" s="344" t="s">
        <v>1014</v>
      </c>
      <c r="J876" s="345">
        <v>27</v>
      </c>
      <c r="K876" s="346">
        <v>240</v>
      </c>
      <c r="L876" s="345">
        <v>6480</v>
      </c>
      <c r="M876" s="347">
        <v>0.04</v>
      </c>
      <c r="N876" s="33">
        <v>6220.8</v>
      </c>
      <c r="O876" s="343" t="s">
        <v>788</v>
      </c>
      <c r="P876" s="341" t="s">
        <v>760</v>
      </c>
      <c r="Q876" s="343" t="str">
        <f t="shared" si="26"/>
        <v>Air</v>
      </c>
      <c r="R876" s="343" t="str">
        <f t="shared" si="27"/>
        <v>Sohail</v>
      </c>
    </row>
    <row r="877" spans="1:18" x14ac:dyDescent="0.3">
      <c r="A877" s="338">
        <v>1859</v>
      </c>
      <c r="B877" s="339">
        <v>42939</v>
      </c>
      <c r="C877" s="340" t="s">
        <v>593</v>
      </c>
      <c r="D877" s="341" t="s">
        <v>1013</v>
      </c>
      <c r="E877" s="342" t="s">
        <v>522</v>
      </c>
      <c r="F877" s="341" t="s">
        <v>778</v>
      </c>
      <c r="G877" s="343" t="s">
        <v>785</v>
      </c>
      <c r="H877" s="341" t="s">
        <v>824</v>
      </c>
      <c r="I877" s="344" t="s">
        <v>1012</v>
      </c>
      <c r="J877" s="345">
        <v>29</v>
      </c>
      <c r="K877" s="346">
        <v>2460</v>
      </c>
      <c r="L877" s="345">
        <v>71340</v>
      </c>
      <c r="M877" s="347">
        <v>0.08</v>
      </c>
      <c r="N877" s="33">
        <v>65632.800000000003</v>
      </c>
      <c r="O877" s="343" t="s">
        <v>775</v>
      </c>
      <c r="P877" s="341" t="s">
        <v>760</v>
      </c>
      <c r="Q877" s="343" t="str">
        <f t="shared" si="26"/>
        <v>Rail</v>
      </c>
      <c r="R877" s="343" t="str">
        <f t="shared" si="27"/>
        <v>Amit</v>
      </c>
    </row>
    <row r="878" spans="1:18" x14ac:dyDescent="0.3">
      <c r="A878" s="338">
        <v>1860</v>
      </c>
      <c r="B878" s="339">
        <v>42939</v>
      </c>
      <c r="C878" s="340" t="s">
        <v>593</v>
      </c>
      <c r="D878" s="341" t="s">
        <v>1010</v>
      </c>
      <c r="E878" s="342" t="s">
        <v>522</v>
      </c>
      <c r="F878" s="341" t="s">
        <v>778</v>
      </c>
      <c r="G878" s="343" t="s">
        <v>770</v>
      </c>
      <c r="H878" s="341" t="s">
        <v>781</v>
      </c>
      <c r="I878" s="344" t="s">
        <v>1011</v>
      </c>
      <c r="J878" s="345">
        <v>25</v>
      </c>
      <c r="K878" s="346">
        <v>1380</v>
      </c>
      <c r="L878" s="345">
        <v>34500</v>
      </c>
      <c r="M878" s="347">
        <v>0.09</v>
      </c>
      <c r="N878" s="33">
        <v>31395</v>
      </c>
      <c r="O878" s="343" t="s">
        <v>761</v>
      </c>
      <c r="P878" s="341" t="s">
        <v>767</v>
      </c>
      <c r="Q878" s="343" t="str">
        <f t="shared" si="26"/>
        <v>Not Specified</v>
      </c>
      <c r="R878" s="343" t="str">
        <f t="shared" si="27"/>
        <v>Amit</v>
      </c>
    </row>
    <row r="879" spans="1:18" x14ac:dyDescent="0.3">
      <c r="A879" s="338">
        <v>1861</v>
      </c>
      <c r="B879" s="339">
        <v>42939</v>
      </c>
      <c r="C879" s="340" t="s">
        <v>593</v>
      </c>
      <c r="D879" s="341" t="s">
        <v>1010</v>
      </c>
      <c r="E879" s="342" t="s">
        <v>522</v>
      </c>
      <c r="F879" s="341" t="s">
        <v>778</v>
      </c>
      <c r="G879" s="343" t="s">
        <v>770</v>
      </c>
      <c r="H879" s="341" t="s">
        <v>777</v>
      </c>
      <c r="I879" s="344" t="s">
        <v>1009</v>
      </c>
      <c r="J879" s="345">
        <v>18</v>
      </c>
      <c r="K879" s="346">
        <v>17820</v>
      </c>
      <c r="L879" s="345">
        <v>320760</v>
      </c>
      <c r="M879" s="347">
        <v>0.03</v>
      </c>
      <c r="N879" s="33">
        <v>311137.2</v>
      </c>
      <c r="O879" s="343" t="s">
        <v>761</v>
      </c>
      <c r="P879" s="341" t="s">
        <v>760</v>
      </c>
      <c r="Q879" s="343" t="str">
        <f t="shared" si="26"/>
        <v>Not Specified</v>
      </c>
      <c r="R879" s="343" t="str">
        <f t="shared" si="27"/>
        <v>Amit</v>
      </c>
    </row>
    <row r="880" spans="1:18" x14ac:dyDescent="0.3">
      <c r="A880" s="338">
        <v>1862</v>
      </c>
      <c r="B880" s="339">
        <v>42940</v>
      </c>
      <c r="C880" s="340" t="s">
        <v>593</v>
      </c>
      <c r="D880" s="341" t="s">
        <v>1008</v>
      </c>
      <c r="E880" s="342" t="s">
        <v>398</v>
      </c>
      <c r="F880" s="341" t="s">
        <v>790</v>
      </c>
      <c r="G880" s="343" t="s">
        <v>764</v>
      </c>
      <c r="H880" s="341" t="s">
        <v>800</v>
      </c>
      <c r="I880" s="344" t="s">
        <v>1007</v>
      </c>
      <c r="J880" s="345">
        <v>6</v>
      </c>
      <c r="K880" s="346">
        <v>9960</v>
      </c>
      <c r="L880" s="345">
        <v>59760</v>
      </c>
      <c r="M880" s="347">
        <v>0.04</v>
      </c>
      <c r="N880" s="33">
        <v>57369.599999999999</v>
      </c>
      <c r="O880" s="343" t="s">
        <v>788</v>
      </c>
      <c r="P880" s="341" t="s">
        <v>760</v>
      </c>
      <c r="Q880" s="343" t="str">
        <f t="shared" si="26"/>
        <v>Air</v>
      </c>
      <c r="R880" s="343" t="str">
        <f t="shared" si="27"/>
        <v>Sohail</v>
      </c>
    </row>
    <row r="881" spans="1:18" x14ac:dyDescent="0.3">
      <c r="A881" s="338">
        <v>1863</v>
      </c>
      <c r="B881" s="339">
        <v>42940</v>
      </c>
      <c r="C881" s="340" t="s">
        <v>593</v>
      </c>
      <c r="D881" s="341" t="s">
        <v>1006</v>
      </c>
      <c r="E881" s="342" t="s">
        <v>522</v>
      </c>
      <c r="F881" s="341" t="s">
        <v>790</v>
      </c>
      <c r="G881" s="343" t="s">
        <v>764</v>
      </c>
      <c r="H881" s="341" t="s">
        <v>921</v>
      </c>
      <c r="I881" s="344" t="s">
        <v>1005</v>
      </c>
      <c r="J881" s="345">
        <v>18</v>
      </c>
      <c r="K881" s="346">
        <v>180</v>
      </c>
      <c r="L881" s="345">
        <v>3240</v>
      </c>
      <c r="M881" s="347">
        <v>0.03</v>
      </c>
      <c r="N881" s="33">
        <v>3142.8</v>
      </c>
      <c r="O881" s="343" t="s">
        <v>834</v>
      </c>
      <c r="P881" s="341" t="s">
        <v>760</v>
      </c>
      <c r="Q881" s="343" t="str">
        <f t="shared" si="26"/>
        <v>Air</v>
      </c>
      <c r="R881" s="343" t="str">
        <f t="shared" si="27"/>
        <v>Sohail</v>
      </c>
    </row>
    <row r="882" spans="1:18" x14ac:dyDescent="0.3">
      <c r="A882" s="338">
        <v>1864</v>
      </c>
      <c r="B882" s="339">
        <v>42940</v>
      </c>
      <c r="C882" s="340" t="s">
        <v>593</v>
      </c>
      <c r="D882" s="341" t="s">
        <v>831</v>
      </c>
      <c r="E882" s="342" t="s">
        <v>522</v>
      </c>
      <c r="F882" s="341" t="s">
        <v>778</v>
      </c>
      <c r="G882" s="343" t="s">
        <v>764</v>
      </c>
      <c r="H882" s="341" t="s">
        <v>995</v>
      </c>
      <c r="I882" s="344" t="s">
        <v>1004</v>
      </c>
      <c r="J882" s="345">
        <v>16</v>
      </c>
      <c r="K882" s="346">
        <v>180</v>
      </c>
      <c r="L882" s="345">
        <v>2880</v>
      </c>
      <c r="M882" s="347">
        <v>0.09</v>
      </c>
      <c r="N882" s="33">
        <v>2620.8000000000002</v>
      </c>
      <c r="O882" s="343" t="s">
        <v>788</v>
      </c>
      <c r="P882" s="341" t="s">
        <v>798</v>
      </c>
      <c r="Q882" s="343" t="str">
        <f t="shared" si="26"/>
        <v>Air</v>
      </c>
      <c r="R882" s="343" t="str">
        <f t="shared" si="27"/>
        <v>Amit</v>
      </c>
    </row>
    <row r="883" spans="1:18" x14ac:dyDescent="0.3">
      <c r="A883" s="338">
        <v>1865</v>
      </c>
      <c r="B883" s="339">
        <v>42941</v>
      </c>
      <c r="C883" s="340" t="s">
        <v>593</v>
      </c>
      <c r="D883" s="341" t="s">
        <v>1002</v>
      </c>
      <c r="E883" s="342" t="s">
        <v>398</v>
      </c>
      <c r="F883" s="341" t="s">
        <v>812</v>
      </c>
      <c r="G883" s="343" t="s">
        <v>764</v>
      </c>
      <c r="H883" s="341" t="s">
        <v>818</v>
      </c>
      <c r="I883" s="344" t="s">
        <v>1003</v>
      </c>
      <c r="J883" s="345">
        <v>45</v>
      </c>
      <c r="K883" s="346">
        <v>4860</v>
      </c>
      <c r="L883" s="345">
        <v>218700</v>
      </c>
      <c r="M883" s="347">
        <v>0.04</v>
      </c>
      <c r="N883" s="33">
        <v>209952</v>
      </c>
      <c r="O883" s="343" t="s">
        <v>782</v>
      </c>
      <c r="P883" s="341" t="s">
        <v>760</v>
      </c>
      <c r="Q883" s="343" t="str">
        <f t="shared" si="26"/>
        <v>Road</v>
      </c>
      <c r="R883" s="343" t="str">
        <f t="shared" si="27"/>
        <v>Amit</v>
      </c>
    </row>
    <row r="884" spans="1:18" x14ac:dyDescent="0.3">
      <c r="A884" s="338">
        <v>1866</v>
      </c>
      <c r="B884" s="339">
        <v>42941</v>
      </c>
      <c r="C884" s="340" t="s">
        <v>593</v>
      </c>
      <c r="D884" s="341" t="s">
        <v>1002</v>
      </c>
      <c r="E884" s="342" t="s">
        <v>398</v>
      </c>
      <c r="F884" s="341" t="s">
        <v>812</v>
      </c>
      <c r="G884" s="343" t="s">
        <v>764</v>
      </c>
      <c r="H884" s="341" t="s">
        <v>772</v>
      </c>
      <c r="I884" s="344" t="s">
        <v>1001</v>
      </c>
      <c r="J884" s="345">
        <v>37</v>
      </c>
      <c r="K884" s="346">
        <v>2040</v>
      </c>
      <c r="L884" s="345">
        <v>75480</v>
      </c>
      <c r="M884" s="347">
        <v>0</v>
      </c>
      <c r="N884" s="33">
        <v>75480</v>
      </c>
      <c r="O884" s="343" t="s">
        <v>782</v>
      </c>
      <c r="P884" s="341" t="s">
        <v>760</v>
      </c>
      <c r="Q884" s="343" t="str">
        <f t="shared" si="26"/>
        <v>Road</v>
      </c>
      <c r="R884" s="343" t="str">
        <f t="shared" si="27"/>
        <v>Amit</v>
      </c>
    </row>
    <row r="885" spans="1:18" x14ac:dyDescent="0.3">
      <c r="A885" s="338">
        <v>1867</v>
      </c>
      <c r="B885" s="339">
        <v>42941</v>
      </c>
      <c r="C885" s="340" t="s">
        <v>593</v>
      </c>
      <c r="D885" s="341" t="s">
        <v>998</v>
      </c>
      <c r="E885" s="342" t="s">
        <v>398</v>
      </c>
      <c r="F885" s="341" t="s">
        <v>778</v>
      </c>
      <c r="G885" s="343" t="s">
        <v>764</v>
      </c>
      <c r="H885" s="341" t="s">
        <v>793</v>
      </c>
      <c r="I885" s="344" t="s">
        <v>1000</v>
      </c>
      <c r="J885" s="345">
        <v>6</v>
      </c>
      <c r="K885" s="346">
        <v>540</v>
      </c>
      <c r="L885" s="345">
        <v>3240</v>
      </c>
      <c r="M885" s="347">
        <v>0.1</v>
      </c>
      <c r="N885" s="33">
        <v>2916</v>
      </c>
      <c r="O885" s="343" t="s">
        <v>788</v>
      </c>
      <c r="P885" s="341" t="s">
        <v>798</v>
      </c>
      <c r="Q885" s="343" t="str">
        <f t="shared" si="26"/>
        <v>Air</v>
      </c>
      <c r="R885" s="343" t="str">
        <f t="shared" si="27"/>
        <v>Amit</v>
      </c>
    </row>
    <row r="886" spans="1:18" x14ac:dyDescent="0.3">
      <c r="A886" s="338">
        <v>1868</v>
      </c>
      <c r="B886" s="339">
        <v>42941</v>
      </c>
      <c r="C886" s="340" t="s">
        <v>593</v>
      </c>
      <c r="D886" s="341" t="s">
        <v>998</v>
      </c>
      <c r="E886" s="342" t="s">
        <v>398</v>
      </c>
      <c r="F886" s="341" t="s">
        <v>778</v>
      </c>
      <c r="G886" s="343" t="s">
        <v>764</v>
      </c>
      <c r="H886" s="341" t="s">
        <v>772</v>
      </c>
      <c r="I886" s="344" t="s">
        <v>999</v>
      </c>
      <c r="J886" s="345">
        <v>33</v>
      </c>
      <c r="K886" s="346">
        <v>3360</v>
      </c>
      <c r="L886" s="345">
        <v>110880</v>
      </c>
      <c r="M886" s="347">
        <v>0.04</v>
      </c>
      <c r="N886" s="33">
        <v>106444.8</v>
      </c>
      <c r="O886" s="343" t="s">
        <v>788</v>
      </c>
      <c r="P886" s="341" t="s">
        <v>760</v>
      </c>
      <c r="Q886" s="343" t="str">
        <f t="shared" si="26"/>
        <v>Air</v>
      </c>
      <c r="R886" s="343" t="str">
        <f t="shared" si="27"/>
        <v>Amit</v>
      </c>
    </row>
    <row r="887" spans="1:18" x14ac:dyDescent="0.3">
      <c r="A887" s="338">
        <v>1869</v>
      </c>
      <c r="B887" s="339">
        <v>42941</v>
      </c>
      <c r="C887" s="340" t="s">
        <v>593</v>
      </c>
      <c r="D887" s="341" t="s">
        <v>998</v>
      </c>
      <c r="E887" s="342" t="s">
        <v>398</v>
      </c>
      <c r="F887" s="341" t="s">
        <v>778</v>
      </c>
      <c r="G887" s="343" t="s">
        <v>770</v>
      </c>
      <c r="H887" s="341" t="s">
        <v>777</v>
      </c>
      <c r="I887" s="344" t="s">
        <v>997</v>
      </c>
      <c r="J887" s="345">
        <v>17</v>
      </c>
      <c r="K887" s="346">
        <v>33060</v>
      </c>
      <c r="L887" s="345">
        <v>562020</v>
      </c>
      <c r="M887" s="347">
        <v>0.1</v>
      </c>
      <c r="N887" s="33">
        <v>505818</v>
      </c>
      <c r="O887" s="343" t="s">
        <v>788</v>
      </c>
      <c r="P887" s="341" t="s">
        <v>760</v>
      </c>
      <c r="Q887" s="343" t="str">
        <f t="shared" si="26"/>
        <v>Air</v>
      </c>
      <c r="R887" s="343" t="str">
        <f t="shared" si="27"/>
        <v>Amit</v>
      </c>
    </row>
    <row r="888" spans="1:18" x14ac:dyDescent="0.3">
      <c r="A888" s="338">
        <v>1870</v>
      </c>
      <c r="B888" s="339">
        <v>42941</v>
      </c>
      <c r="C888" s="340" t="s">
        <v>593</v>
      </c>
      <c r="D888" s="341" t="s">
        <v>855</v>
      </c>
      <c r="E888" s="342" t="s">
        <v>522</v>
      </c>
      <c r="F888" s="341" t="s">
        <v>790</v>
      </c>
      <c r="G888" s="343" t="s">
        <v>764</v>
      </c>
      <c r="H888" s="341" t="s">
        <v>921</v>
      </c>
      <c r="I888" s="344" t="s">
        <v>996</v>
      </c>
      <c r="J888" s="345">
        <v>21</v>
      </c>
      <c r="K888" s="346">
        <v>240</v>
      </c>
      <c r="L888" s="345">
        <v>5040</v>
      </c>
      <c r="M888" s="347">
        <v>0</v>
      </c>
      <c r="N888" s="33">
        <v>5040</v>
      </c>
      <c r="O888" s="343" t="s">
        <v>775</v>
      </c>
      <c r="P888" s="341" t="s">
        <v>760</v>
      </c>
      <c r="Q888" s="343" t="str">
        <f t="shared" si="26"/>
        <v>Rail</v>
      </c>
      <c r="R888" s="343" t="str">
        <f t="shared" si="27"/>
        <v>Sohail</v>
      </c>
    </row>
    <row r="889" spans="1:18" x14ac:dyDescent="0.3">
      <c r="A889" s="338">
        <v>1871</v>
      </c>
      <c r="B889" s="339">
        <v>42941</v>
      </c>
      <c r="C889" s="340" t="s">
        <v>593</v>
      </c>
      <c r="D889" s="341" t="s">
        <v>855</v>
      </c>
      <c r="E889" s="342" t="s">
        <v>522</v>
      </c>
      <c r="F889" s="341" t="s">
        <v>790</v>
      </c>
      <c r="G889" s="343" t="s">
        <v>764</v>
      </c>
      <c r="H889" s="341" t="s">
        <v>995</v>
      </c>
      <c r="I889" s="344" t="s">
        <v>994</v>
      </c>
      <c r="J889" s="345">
        <v>50</v>
      </c>
      <c r="K889" s="346">
        <v>120</v>
      </c>
      <c r="L889" s="345">
        <v>6000</v>
      </c>
      <c r="M889" s="347">
        <v>0.08</v>
      </c>
      <c r="N889" s="33">
        <v>5520</v>
      </c>
      <c r="O889" s="343" t="s">
        <v>775</v>
      </c>
      <c r="P889" s="341" t="s">
        <v>767</v>
      </c>
      <c r="Q889" s="343" t="str">
        <f t="shared" si="26"/>
        <v>Rail</v>
      </c>
      <c r="R889" s="343" t="str">
        <f t="shared" si="27"/>
        <v>Sohail</v>
      </c>
    </row>
    <row r="890" spans="1:18" x14ac:dyDescent="0.3">
      <c r="A890" s="338">
        <v>1872</v>
      </c>
      <c r="B890" s="339">
        <v>42941</v>
      </c>
      <c r="C890" s="340" t="s">
        <v>593</v>
      </c>
      <c r="D890" s="341" t="s">
        <v>855</v>
      </c>
      <c r="E890" s="342" t="s">
        <v>522</v>
      </c>
      <c r="F890" s="341" t="s">
        <v>790</v>
      </c>
      <c r="G890" s="343" t="s">
        <v>764</v>
      </c>
      <c r="H890" s="341" t="s">
        <v>772</v>
      </c>
      <c r="I890" s="344" t="s">
        <v>993</v>
      </c>
      <c r="J890" s="345">
        <v>34</v>
      </c>
      <c r="K890" s="346">
        <v>1020</v>
      </c>
      <c r="L890" s="345">
        <v>34680</v>
      </c>
      <c r="M890" s="347">
        <v>0.02</v>
      </c>
      <c r="N890" s="33">
        <v>33986.400000000001</v>
      </c>
      <c r="O890" s="343" t="s">
        <v>775</v>
      </c>
      <c r="P890" s="341" t="s">
        <v>774</v>
      </c>
      <c r="Q890" s="343" t="str">
        <f t="shared" si="26"/>
        <v>Rail</v>
      </c>
      <c r="R890" s="343" t="str">
        <f t="shared" si="27"/>
        <v>Sohail</v>
      </c>
    </row>
    <row r="891" spans="1:18" x14ac:dyDescent="0.3">
      <c r="A891" s="338">
        <v>1873</v>
      </c>
      <c r="B891" s="339">
        <v>42941</v>
      </c>
      <c r="C891" s="340" t="s">
        <v>593</v>
      </c>
      <c r="D891" s="341" t="s">
        <v>843</v>
      </c>
      <c r="E891" s="342" t="s">
        <v>405</v>
      </c>
      <c r="F891" s="341" t="s">
        <v>765</v>
      </c>
      <c r="G891" s="343" t="s">
        <v>764</v>
      </c>
      <c r="H891" s="341" t="s">
        <v>793</v>
      </c>
      <c r="I891" s="344" t="s">
        <v>992</v>
      </c>
      <c r="J891" s="345">
        <v>1</v>
      </c>
      <c r="K891" s="346">
        <v>420</v>
      </c>
      <c r="L891" s="345">
        <v>420</v>
      </c>
      <c r="M891" s="347">
        <v>0.09</v>
      </c>
      <c r="N891" s="33">
        <v>382.2</v>
      </c>
      <c r="O891" s="343" t="s">
        <v>788</v>
      </c>
      <c r="P891" s="341" t="s">
        <v>767</v>
      </c>
      <c r="Q891" s="343" t="str">
        <f t="shared" si="26"/>
        <v>Air</v>
      </c>
      <c r="R891" s="343" t="str">
        <f t="shared" si="27"/>
        <v>Sohail</v>
      </c>
    </row>
    <row r="892" spans="1:18" x14ac:dyDescent="0.3">
      <c r="A892" s="338">
        <v>1874</v>
      </c>
      <c r="B892" s="339">
        <v>42941</v>
      </c>
      <c r="C892" s="340" t="s">
        <v>593</v>
      </c>
      <c r="D892" s="341" t="s">
        <v>843</v>
      </c>
      <c r="E892" s="342" t="s">
        <v>405</v>
      </c>
      <c r="F892" s="341" t="s">
        <v>765</v>
      </c>
      <c r="G892" s="343" t="s">
        <v>764</v>
      </c>
      <c r="H892" s="341" t="s">
        <v>793</v>
      </c>
      <c r="I892" s="344" t="s">
        <v>991</v>
      </c>
      <c r="J892" s="345">
        <v>35</v>
      </c>
      <c r="K892" s="346">
        <v>1860</v>
      </c>
      <c r="L892" s="345">
        <v>65100</v>
      </c>
      <c r="M892" s="347">
        <v>0.1</v>
      </c>
      <c r="N892" s="33">
        <v>58590</v>
      </c>
      <c r="O892" s="343" t="s">
        <v>788</v>
      </c>
      <c r="P892" s="341" t="s">
        <v>787</v>
      </c>
      <c r="Q892" s="343" t="str">
        <f t="shared" si="26"/>
        <v>Air</v>
      </c>
      <c r="R892" s="343" t="str">
        <f t="shared" si="27"/>
        <v>Sohail</v>
      </c>
    </row>
    <row r="893" spans="1:18" x14ac:dyDescent="0.3">
      <c r="A893" s="338">
        <v>1875</v>
      </c>
      <c r="B893" s="339">
        <v>42941</v>
      </c>
      <c r="C893" s="340" t="s">
        <v>593</v>
      </c>
      <c r="D893" s="341" t="s">
        <v>843</v>
      </c>
      <c r="E893" s="342" t="s">
        <v>405</v>
      </c>
      <c r="F893" s="341" t="s">
        <v>765</v>
      </c>
      <c r="G893" s="343" t="s">
        <v>785</v>
      </c>
      <c r="H893" s="341" t="s">
        <v>784</v>
      </c>
      <c r="I893" s="344" t="s">
        <v>990</v>
      </c>
      <c r="J893" s="345">
        <v>26</v>
      </c>
      <c r="K893" s="346">
        <v>12060</v>
      </c>
      <c r="L893" s="345">
        <v>313560</v>
      </c>
      <c r="M893" s="347">
        <v>0.06</v>
      </c>
      <c r="N893" s="33">
        <v>294746.40000000002</v>
      </c>
      <c r="O893" s="343" t="s">
        <v>788</v>
      </c>
      <c r="P893" s="341" t="s">
        <v>760</v>
      </c>
      <c r="Q893" s="343" t="str">
        <f t="shared" si="26"/>
        <v>Air</v>
      </c>
      <c r="R893" s="343" t="str">
        <f t="shared" si="27"/>
        <v>Sohail</v>
      </c>
    </row>
    <row r="894" spans="1:18" x14ac:dyDescent="0.3">
      <c r="A894" s="338">
        <v>1876</v>
      </c>
      <c r="B894" s="339">
        <v>42942</v>
      </c>
      <c r="C894" s="340" t="s">
        <v>593</v>
      </c>
      <c r="D894" s="341" t="s">
        <v>987</v>
      </c>
      <c r="E894" s="342" t="s">
        <v>405</v>
      </c>
      <c r="F894" s="341" t="s">
        <v>790</v>
      </c>
      <c r="G894" s="343" t="s">
        <v>785</v>
      </c>
      <c r="H894" s="341" t="s">
        <v>784</v>
      </c>
      <c r="I894" s="344" t="s">
        <v>989</v>
      </c>
      <c r="J894" s="345">
        <v>39</v>
      </c>
      <c r="K894" s="346">
        <v>3960</v>
      </c>
      <c r="L894" s="345">
        <v>154440</v>
      </c>
      <c r="M894" s="347">
        <v>0.09</v>
      </c>
      <c r="N894" s="33">
        <v>140540.4</v>
      </c>
      <c r="O894" s="343" t="s">
        <v>782</v>
      </c>
      <c r="P894" s="341" t="s">
        <v>760</v>
      </c>
      <c r="Q894" s="343" t="str">
        <f t="shared" si="26"/>
        <v>Road</v>
      </c>
      <c r="R894" s="343" t="str">
        <f t="shared" si="27"/>
        <v>Sohail</v>
      </c>
    </row>
    <row r="895" spans="1:18" x14ac:dyDescent="0.3">
      <c r="A895" s="338">
        <v>1877</v>
      </c>
      <c r="B895" s="339">
        <v>42942</v>
      </c>
      <c r="C895" s="340" t="s">
        <v>593</v>
      </c>
      <c r="D895" s="341" t="s">
        <v>987</v>
      </c>
      <c r="E895" s="342" t="s">
        <v>405</v>
      </c>
      <c r="F895" s="341" t="s">
        <v>790</v>
      </c>
      <c r="G895" s="343" t="s">
        <v>764</v>
      </c>
      <c r="H895" s="341" t="s">
        <v>921</v>
      </c>
      <c r="I895" s="344" t="s">
        <v>988</v>
      </c>
      <c r="J895" s="345">
        <v>49</v>
      </c>
      <c r="K895" s="346">
        <v>300</v>
      </c>
      <c r="L895" s="345">
        <v>14700</v>
      </c>
      <c r="M895" s="347">
        <v>0.04</v>
      </c>
      <c r="N895" s="33">
        <v>14112</v>
      </c>
      <c r="O895" s="343" t="s">
        <v>782</v>
      </c>
      <c r="P895" s="341" t="s">
        <v>760</v>
      </c>
      <c r="Q895" s="343" t="str">
        <f t="shared" si="26"/>
        <v>Road</v>
      </c>
      <c r="R895" s="343" t="str">
        <f t="shared" si="27"/>
        <v>Sohail</v>
      </c>
    </row>
    <row r="896" spans="1:18" x14ac:dyDescent="0.3">
      <c r="A896" s="338">
        <v>1878</v>
      </c>
      <c r="B896" s="339">
        <v>42942</v>
      </c>
      <c r="C896" s="340" t="s">
        <v>593</v>
      </c>
      <c r="D896" s="341" t="s">
        <v>987</v>
      </c>
      <c r="E896" s="342" t="s">
        <v>405</v>
      </c>
      <c r="F896" s="341" t="s">
        <v>790</v>
      </c>
      <c r="G896" s="343" t="s">
        <v>764</v>
      </c>
      <c r="H896" s="341" t="s">
        <v>772</v>
      </c>
      <c r="I896" s="344" t="s">
        <v>986</v>
      </c>
      <c r="J896" s="345">
        <v>1</v>
      </c>
      <c r="K896" s="346">
        <v>1680</v>
      </c>
      <c r="L896" s="345">
        <v>1680</v>
      </c>
      <c r="M896" s="347">
        <v>0.09</v>
      </c>
      <c r="N896" s="33">
        <v>1528.8</v>
      </c>
      <c r="O896" s="343" t="s">
        <v>782</v>
      </c>
      <c r="P896" s="341" t="s">
        <v>760</v>
      </c>
      <c r="Q896" s="343" t="str">
        <f t="shared" si="26"/>
        <v>Road</v>
      </c>
      <c r="R896" s="343" t="str">
        <f t="shared" si="27"/>
        <v>Sohail</v>
      </c>
    </row>
    <row r="897" spans="1:18" x14ac:dyDescent="0.3">
      <c r="A897" s="338">
        <v>1879</v>
      </c>
      <c r="B897" s="339">
        <v>42942</v>
      </c>
      <c r="C897" s="340" t="s">
        <v>593</v>
      </c>
      <c r="D897" s="341" t="s">
        <v>950</v>
      </c>
      <c r="E897" s="342" t="s">
        <v>398</v>
      </c>
      <c r="F897" s="341" t="s">
        <v>812</v>
      </c>
      <c r="G897" s="343" t="s">
        <v>785</v>
      </c>
      <c r="H897" s="341" t="s">
        <v>824</v>
      </c>
      <c r="I897" s="344" t="s">
        <v>985</v>
      </c>
      <c r="J897" s="345">
        <v>32</v>
      </c>
      <c r="K897" s="346">
        <v>540</v>
      </c>
      <c r="L897" s="345">
        <v>17280</v>
      </c>
      <c r="M897" s="347">
        <v>0.09</v>
      </c>
      <c r="N897" s="33">
        <v>15724.8</v>
      </c>
      <c r="O897" s="343" t="s">
        <v>775</v>
      </c>
      <c r="P897" s="341" t="s">
        <v>760</v>
      </c>
      <c r="Q897" s="343" t="str">
        <f t="shared" si="26"/>
        <v>Rail</v>
      </c>
      <c r="R897" s="343" t="str">
        <f t="shared" si="27"/>
        <v>Amit</v>
      </c>
    </row>
    <row r="898" spans="1:18" x14ac:dyDescent="0.3">
      <c r="A898" s="338">
        <v>1880</v>
      </c>
      <c r="B898" s="339">
        <v>42942</v>
      </c>
      <c r="C898" s="340" t="s">
        <v>593</v>
      </c>
      <c r="D898" s="341" t="s">
        <v>950</v>
      </c>
      <c r="E898" s="342" t="s">
        <v>398</v>
      </c>
      <c r="F898" s="341" t="s">
        <v>812</v>
      </c>
      <c r="G898" s="343" t="s">
        <v>770</v>
      </c>
      <c r="H898" s="341" t="s">
        <v>781</v>
      </c>
      <c r="I898" s="344" t="s">
        <v>984</v>
      </c>
      <c r="J898" s="345">
        <v>32</v>
      </c>
      <c r="K898" s="346">
        <v>540</v>
      </c>
      <c r="L898" s="345">
        <v>17280</v>
      </c>
      <c r="M898" s="347">
        <v>0.02</v>
      </c>
      <c r="N898" s="33">
        <v>16934.400000000001</v>
      </c>
      <c r="O898" s="343" t="s">
        <v>775</v>
      </c>
      <c r="P898" s="341" t="s">
        <v>760</v>
      </c>
      <c r="Q898" s="343" t="str">
        <f t="shared" si="26"/>
        <v>Rail</v>
      </c>
      <c r="R898" s="343" t="str">
        <f t="shared" si="27"/>
        <v>Amit</v>
      </c>
    </row>
    <row r="899" spans="1:18" x14ac:dyDescent="0.3">
      <c r="A899" s="338">
        <v>1881</v>
      </c>
      <c r="B899" s="339">
        <v>42942</v>
      </c>
      <c r="C899" s="340" t="s">
        <v>593</v>
      </c>
      <c r="D899" s="341" t="s">
        <v>950</v>
      </c>
      <c r="E899" s="342" t="s">
        <v>398</v>
      </c>
      <c r="F899" s="341" t="s">
        <v>812</v>
      </c>
      <c r="G899" s="343" t="s">
        <v>764</v>
      </c>
      <c r="H899" s="341" t="s">
        <v>793</v>
      </c>
      <c r="I899" s="344" t="s">
        <v>983</v>
      </c>
      <c r="J899" s="345">
        <v>32</v>
      </c>
      <c r="K899" s="346">
        <v>2940</v>
      </c>
      <c r="L899" s="345">
        <v>94080</v>
      </c>
      <c r="M899" s="347">
        <v>0.02</v>
      </c>
      <c r="N899" s="33">
        <v>92198.399999999994</v>
      </c>
      <c r="O899" s="343" t="s">
        <v>775</v>
      </c>
      <c r="P899" s="341" t="s">
        <v>841</v>
      </c>
      <c r="Q899" s="343" t="str">
        <f t="shared" si="26"/>
        <v>Rail</v>
      </c>
      <c r="R899" s="343" t="str">
        <f t="shared" si="27"/>
        <v>Amit</v>
      </c>
    </row>
    <row r="900" spans="1:18" x14ac:dyDescent="0.3">
      <c r="A900" s="338">
        <v>1882</v>
      </c>
      <c r="B900" s="339">
        <v>42942</v>
      </c>
      <c r="C900" s="340" t="s">
        <v>593</v>
      </c>
      <c r="D900" s="341" t="s">
        <v>982</v>
      </c>
      <c r="E900" s="342" t="s">
        <v>398</v>
      </c>
      <c r="F900" s="341" t="s">
        <v>778</v>
      </c>
      <c r="G900" s="343" t="s">
        <v>770</v>
      </c>
      <c r="H900" s="341" t="s">
        <v>769</v>
      </c>
      <c r="I900" s="344" t="s">
        <v>981</v>
      </c>
      <c r="J900" s="345">
        <v>45</v>
      </c>
      <c r="K900" s="346">
        <v>21360</v>
      </c>
      <c r="L900" s="345">
        <v>961200</v>
      </c>
      <c r="M900" s="347">
        <v>0.02</v>
      </c>
      <c r="N900" s="33">
        <v>941976</v>
      </c>
      <c r="O900" s="343" t="s">
        <v>761</v>
      </c>
      <c r="P900" s="341" t="s">
        <v>760</v>
      </c>
      <c r="Q900" s="343" t="str">
        <f t="shared" si="26"/>
        <v>Not Specified</v>
      </c>
      <c r="R900" s="343" t="str">
        <f t="shared" si="27"/>
        <v>Amit</v>
      </c>
    </row>
    <row r="901" spans="1:18" x14ac:dyDescent="0.3">
      <c r="A901" s="338">
        <v>1883</v>
      </c>
      <c r="B901" s="339">
        <v>42942</v>
      </c>
      <c r="C901" s="340" t="s">
        <v>593</v>
      </c>
      <c r="D901" s="341" t="s">
        <v>896</v>
      </c>
      <c r="E901" s="342" t="s">
        <v>405</v>
      </c>
      <c r="F901" s="341" t="s">
        <v>790</v>
      </c>
      <c r="G901" s="343" t="s">
        <v>764</v>
      </c>
      <c r="H901" s="341" t="s">
        <v>818</v>
      </c>
      <c r="I901" s="344" t="s">
        <v>980</v>
      </c>
      <c r="J901" s="345">
        <v>49</v>
      </c>
      <c r="K901" s="346">
        <v>2520</v>
      </c>
      <c r="L901" s="345">
        <v>123480</v>
      </c>
      <c r="M901" s="347">
        <v>0.06</v>
      </c>
      <c r="N901" s="33">
        <v>116071.2</v>
      </c>
      <c r="O901" s="343" t="s">
        <v>834</v>
      </c>
      <c r="P901" s="341" t="s">
        <v>760</v>
      </c>
      <c r="Q901" s="343" t="str">
        <f t="shared" si="26"/>
        <v>Air</v>
      </c>
      <c r="R901" s="343" t="str">
        <f t="shared" si="27"/>
        <v>Sohail</v>
      </c>
    </row>
    <row r="902" spans="1:18" x14ac:dyDescent="0.3">
      <c r="A902" s="338">
        <v>1884</v>
      </c>
      <c r="B902" s="339">
        <v>42942</v>
      </c>
      <c r="C902" s="340" t="s">
        <v>593</v>
      </c>
      <c r="D902" s="341" t="s">
        <v>896</v>
      </c>
      <c r="E902" s="342" t="s">
        <v>405</v>
      </c>
      <c r="F902" s="341" t="s">
        <v>790</v>
      </c>
      <c r="G902" s="343" t="s">
        <v>764</v>
      </c>
      <c r="H902" s="341" t="s">
        <v>800</v>
      </c>
      <c r="I902" s="344" t="s">
        <v>979</v>
      </c>
      <c r="J902" s="345">
        <v>12</v>
      </c>
      <c r="K902" s="346">
        <v>360</v>
      </c>
      <c r="L902" s="345">
        <v>4320</v>
      </c>
      <c r="M902" s="347">
        <v>0.1</v>
      </c>
      <c r="N902" s="33">
        <v>3888</v>
      </c>
      <c r="O902" s="343" t="s">
        <v>834</v>
      </c>
      <c r="P902" s="341" t="s">
        <v>760</v>
      </c>
      <c r="Q902" s="343" t="str">
        <f t="shared" si="26"/>
        <v>Air</v>
      </c>
      <c r="R902" s="343" t="str">
        <f t="shared" si="27"/>
        <v>Sohail</v>
      </c>
    </row>
    <row r="903" spans="1:18" x14ac:dyDescent="0.3">
      <c r="A903" s="338">
        <v>1885</v>
      </c>
      <c r="B903" s="339">
        <v>42942</v>
      </c>
      <c r="C903" s="340" t="s">
        <v>593</v>
      </c>
      <c r="D903" s="341" t="s">
        <v>977</v>
      </c>
      <c r="E903" s="342" t="s">
        <v>522</v>
      </c>
      <c r="F903" s="341" t="s">
        <v>790</v>
      </c>
      <c r="G903" s="343" t="s">
        <v>785</v>
      </c>
      <c r="H903" s="341" t="s">
        <v>824</v>
      </c>
      <c r="I903" s="344" t="s">
        <v>978</v>
      </c>
      <c r="J903" s="345">
        <v>39</v>
      </c>
      <c r="K903" s="346">
        <v>2460</v>
      </c>
      <c r="L903" s="345">
        <v>95940</v>
      </c>
      <c r="M903" s="347">
        <v>0.1</v>
      </c>
      <c r="N903" s="33">
        <v>86346</v>
      </c>
      <c r="O903" s="343" t="s">
        <v>834</v>
      </c>
      <c r="P903" s="341" t="s">
        <v>798</v>
      </c>
      <c r="Q903" s="343" t="str">
        <f t="shared" si="26"/>
        <v>Air</v>
      </c>
      <c r="R903" s="343" t="str">
        <f t="shared" si="27"/>
        <v>Sohail</v>
      </c>
    </row>
    <row r="904" spans="1:18" x14ac:dyDescent="0.3">
      <c r="A904" s="338">
        <v>1886</v>
      </c>
      <c r="B904" s="339">
        <v>42942</v>
      </c>
      <c r="C904" s="340" t="s">
        <v>593</v>
      </c>
      <c r="D904" s="341" t="s">
        <v>977</v>
      </c>
      <c r="E904" s="342" t="s">
        <v>522</v>
      </c>
      <c r="F904" s="341" t="s">
        <v>790</v>
      </c>
      <c r="G904" s="343" t="s">
        <v>764</v>
      </c>
      <c r="H904" s="341" t="s">
        <v>772</v>
      </c>
      <c r="I904" s="344" t="s">
        <v>976</v>
      </c>
      <c r="J904" s="345">
        <v>45</v>
      </c>
      <c r="K904" s="346">
        <v>3780</v>
      </c>
      <c r="L904" s="345">
        <v>170100</v>
      </c>
      <c r="M904" s="347">
        <v>0.04</v>
      </c>
      <c r="N904" s="33">
        <v>163296</v>
      </c>
      <c r="O904" s="343" t="s">
        <v>834</v>
      </c>
      <c r="P904" s="341" t="s">
        <v>760</v>
      </c>
      <c r="Q904" s="343" t="str">
        <f t="shared" si="26"/>
        <v>Air</v>
      </c>
      <c r="R904" s="343" t="str">
        <f t="shared" si="27"/>
        <v>Sohail</v>
      </c>
    </row>
    <row r="905" spans="1:18" x14ac:dyDescent="0.3">
      <c r="A905" s="338">
        <v>1887</v>
      </c>
      <c r="B905" s="339">
        <v>42943</v>
      </c>
      <c r="C905" s="340" t="s">
        <v>593</v>
      </c>
      <c r="D905" s="341" t="s">
        <v>975</v>
      </c>
      <c r="E905" s="342" t="s">
        <v>405</v>
      </c>
      <c r="F905" s="341" t="s">
        <v>812</v>
      </c>
      <c r="G905" s="343" t="s">
        <v>770</v>
      </c>
      <c r="H905" s="341" t="s">
        <v>769</v>
      </c>
      <c r="I905" s="344" t="s">
        <v>768</v>
      </c>
      <c r="J905" s="345">
        <v>7</v>
      </c>
      <c r="K905" s="346">
        <v>19260</v>
      </c>
      <c r="L905" s="345">
        <v>134820</v>
      </c>
      <c r="M905" s="347">
        <v>0.05</v>
      </c>
      <c r="N905" s="33">
        <v>128079</v>
      </c>
      <c r="O905" s="343" t="s">
        <v>775</v>
      </c>
      <c r="P905" s="341" t="s">
        <v>760</v>
      </c>
      <c r="Q905" s="343" t="str">
        <f t="shared" si="26"/>
        <v>Rail</v>
      </c>
      <c r="R905" s="343" t="str">
        <f t="shared" si="27"/>
        <v>Amit</v>
      </c>
    </row>
    <row r="906" spans="1:18" x14ac:dyDescent="0.3">
      <c r="A906" s="338">
        <v>1888</v>
      </c>
      <c r="B906" s="339">
        <v>42943</v>
      </c>
      <c r="C906" s="340" t="s">
        <v>593</v>
      </c>
      <c r="D906" s="341" t="s">
        <v>973</v>
      </c>
      <c r="E906" s="342" t="s">
        <v>522</v>
      </c>
      <c r="F906" s="341" t="s">
        <v>790</v>
      </c>
      <c r="G906" s="343" t="s">
        <v>764</v>
      </c>
      <c r="H906" s="341" t="s">
        <v>800</v>
      </c>
      <c r="I906" s="344" t="s">
        <v>974</v>
      </c>
      <c r="J906" s="345">
        <v>36</v>
      </c>
      <c r="K906" s="346">
        <v>240</v>
      </c>
      <c r="L906" s="345">
        <v>8640</v>
      </c>
      <c r="M906" s="347">
        <v>0.04</v>
      </c>
      <c r="N906" s="33">
        <v>8294.4</v>
      </c>
      <c r="O906" s="343" t="s">
        <v>761</v>
      </c>
      <c r="P906" s="341" t="s">
        <v>787</v>
      </c>
      <c r="Q906" s="343" t="str">
        <f t="shared" si="26"/>
        <v>Not Specified</v>
      </c>
      <c r="R906" s="343" t="str">
        <f t="shared" si="27"/>
        <v>Sohail</v>
      </c>
    </row>
    <row r="907" spans="1:18" x14ac:dyDescent="0.3">
      <c r="A907" s="338">
        <v>1889</v>
      </c>
      <c r="B907" s="339">
        <v>42943</v>
      </c>
      <c r="C907" s="340" t="s">
        <v>593</v>
      </c>
      <c r="D907" s="341" t="s">
        <v>973</v>
      </c>
      <c r="E907" s="342" t="s">
        <v>522</v>
      </c>
      <c r="F907" s="341" t="s">
        <v>790</v>
      </c>
      <c r="G907" s="343" t="s">
        <v>770</v>
      </c>
      <c r="H907" s="341" t="s">
        <v>769</v>
      </c>
      <c r="I907" s="344" t="s">
        <v>972</v>
      </c>
      <c r="J907" s="345">
        <v>24</v>
      </c>
      <c r="K907" s="346">
        <v>13020</v>
      </c>
      <c r="L907" s="345">
        <v>312480</v>
      </c>
      <c r="M907" s="347">
        <v>0.03</v>
      </c>
      <c r="N907" s="33">
        <v>303105.59999999998</v>
      </c>
      <c r="O907" s="343" t="s">
        <v>761</v>
      </c>
      <c r="P907" s="341" t="s">
        <v>798</v>
      </c>
      <c r="Q907" s="343" t="str">
        <f t="shared" si="26"/>
        <v>Not Specified</v>
      </c>
      <c r="R907" s="343" t="str">
        <f t="shared" si="27"/>
        <v>Sohail</v>
      </c>
    </row>
    <row r="908" spans="1:18" x14ac:dyDescent="0.3">
      <c r="A908" s="338">
        <v>1890</v>
      </c>
      <c r="B908" s="339">
        <v>42943</v>
      </c>
      <c r="C908" s="340" t="s">
        <v>593</v>
      </c>
      <c r="D908" s="341" t="s">
        <v>971</v>
      </c>
      <c r="E908" s="342" t="s">
        <v>395</v>
      </c>
      <c r="F908" s="341" t="s">
        <v>765</v>
      </c>
      <c r="G908" s="343" t="s">
        <v>764</v>
      </c>
      <c r="H908" s="341" t="s">
        <v>763</v>
      </c>
      <c r="I908" s="344" t="s">
        <v>970</v>
      </c>
      <c r="J908" s="345">
        <v>37</v>
      </c>
      <c r="K908" s="346">
        <v>180</v>
      </c>
      <c r="L908" s="345">
        <v>6660</v>
      </c>
      <c r="M908" s="347">
        <v>0.06</v>
      </c>
      <c r="N908" s="33">
        <v>6260.4</v>
      </c>
      <c r="O908" s="343" t="s">
        <v>834</v>
      </c>
      <c r="P908" s="341" t="s">
        <v>841</v>
      </c>
      <c r="Q908" s="343" t="str">
        <f t="shared" si="26"/>
        <v>Air</v>
      </c>
      <c r="R908" s="343" t="str">
        <f t="shared" si="27"/>
        <v>Sohail</v>
      </c>
    </row>
    <row r="909" spans="1:18" x14ac:dyDescent="0.3">
      <c r="A909" s="338">
        <v>1891</v>
      </c>
      <c r="B909" s="339">
        <v>42944</v>
      </c>
      <c r="C909" s="340" t="s">
        <v>593</v>
      </c>
      <c r="D909" s="341" t="s">
        <v>968</v>
      </c>
      <c r="E909" s="342" t="s">
        <v>398</v>
      </c>
      <c r="F909" s="341" t="s">
        <v>778</v>
      </c>
      <c r="G909" s="343" t="s">
        <v>785</v>
      </c>
      <c r="H909" s="341" t="s">
        <v>815</v>
      </c>
      <c r="I909" s="344" t="s">
        <v>969</v>
      </c>
      <c r="J909" s="345">
        <v>6</v>
      </c>
      <c r="K909" s="346">
        <v>1080</v>
      </c>
      <c r="L909" s="345">
        <v>6480</v>
      </c>
      <c r="M909" s="347">
        <v>0.1</v>
      </c>
      <c r="N909" s="33">
        <v>5832</v>
      </c>
      <c r="O909" s="343" t="s">
        <v>834</v>
      </c>
      <c r="P909" s="341" t="s">
        <v>774</v>
      </c>
      <c r="Q909" s="343" t="str">
        <f t="shared" si="26"/>
        <v>Air</v>
      </c>
      <c r="R909" s="343" t="str">
        <f t="shared" si="27"/>
        <v>Amit</v>
      </c>
    </row>
    <row r="910" spans="1:18" x14ac:dyDescent="0.3">
      <c r="A910" s="338">
        <v>1892</v>
      </c>
      <c r="B910" s="339">
        <v>42944</v>
      </c>
      <c r="C910" s="340" t="s">
        <v>593</v>
      </c>
      <c r="D910" s="341" t="s">
        <v>968</v>
      </c>
      <c r="E910" s="342" t="s">
        <v>398</v>
      </c>
      <c r="F910" s="341" t="s">
        <v>778</v>
      </c>
      <c r="G910" s="343" t="s">
        <v>764</v>
      </c>
      <c r="H910" s="341" t="s">
        <v>772</v>
      </c>
      <c r="I910" s="344" t="s">
        <v>967</v>
      </c>
      <c r="J910" s="345">
        <v>23</v>
      </c>
      <c r="K910" s="346">
        <v>660</v>
      </c>
      <c r="L910" s="345">
        <v>15180</v>
      </c>
      <c r="M910" s="347">
        <v>0.08</v>
      </c>
      <c r="N910" s="33">
        <v>13965.6</v>
      </c>
      <c r="O910" s="343" t="s">
        <v>834</v>
      </c>
      <c r="P910" s="341" t="s">
        <v>760</v>
      </c>
      <c r="Q910" s="343" t="str">
        <f t="shared" si="26"/>
        <v>Air</v>
      </c>
      <c r="R910" s="343" t="str">
        <f t="shared" si="27"/>
        <v>Amit</v>
      </c>
    </row>
    <row r="911" spans="1:18" x14ac:dyDescent="0.3">
      <c r="A911" s="338">
        <v>1893</v>
      </c>
      <c r="B911" s="339">
        <v>42944</v>
      </c>
      <c r="C911" s="340" t="s">
        <v>593</v>
      </c>
      <c r="D911" s="341" t="s">
        <v>965</v>
      </c>
      <c r="E911" s="342" t="s">
        <v>398</v>
      </c>
      <c r="F911" s="341" t="s">
        <v>790</v>
      </c>
      <c r="G911" s="343" t="s">
        <v>770</v>
      </c>
      <c r="H911" s="341" t="s">
        <v>826</v>
      </c>
      <c r="I911" s="344" t="s">
        <v>966</v>
      </c>
      <c r="J911" s="345">
        <v>6</v>
      </c>
      <c r="K911" s="346">
        <v>9660</v>
      </c>
      <c r="L911" s="345">
        <v>57960</v>
      </c>
      <c r="M911" s="347">
        <v>0.09</v>
      </c>
      <c r="N911" s="33">
        <v>52743.6</v>
      </c>
      <c r="O911" s="343" t="s">
        <v>788</v>
      </c>
      <c r="P911" s="341" t="s">
        <v>798</v>
      </c>
      <c r="Q911" s="343" t="str">
        <f t="shared" si="26"/>
        <v>Air</v>
      </c>
      <c r="R911" s="343" t="str">
        <f t="shared" si="27"/>
        <v>Sohail</v>
      </c>
    </row>
    <row r="912" spans="1:18" x14ac:dyDescent="0.3">
      <c r="A912" s="338">
        <v>1894</v>
      </c>
      <c r="B912" s="339">
        <v>42944</v>
      </c>
      <c r="C912" s="340" t="s">
        <v>593</v>
      </c>
      <c r="D912" s="341" t="s">
        <v>965</v>
      </c>
      <c r="E912" s="342" t="s">
        <v>398</v>
      </c>
      <c r="F912" s="341" t="s">
        <v>790</v>
      </c>
      <c r="G912" s="343" t="s">
        <v>785</v>
      </c>
      <c r="H912" s="341" t="s">
        <v>784</v>
      </c>
      <c r="I912" s="344" t="s">
        <v>890</v>
      </c>
      <c r="J912" s="345">
        <v>32</v>
      </c>
      <c r="K912" s="346">
        <v>10560</v>
      </c>
      <c r="L912" s="345">
        <v>337920</v>
      </c>
      <c r="M912" s="347">
        <v>0</v>
      </c>
      <c r="N912" s="33">
        <v>337920</v>
      </c>
      <c r="O912" s="343" t="s">
        <v>788</v>
      </c>
      <c r="P912" s="341" t="s">
        <v>760</v>
      </c>
      <c r="Q912" s="343" t="str">
        <f t="shared" si="26"/>
        <v>Air</v>
      </c>
      <c r="R912" s="343" t="str">
        <f t="shared" si="27"/>
        <v>Sohail</v>
      </c>
    </row>
    <row r="913" spans="1:18" x14ac:dyDescent="0.3">
      <c r="A913" s="338">
        <v>1895</v>
      </c>
      <c r="B913" s="339">
        <v>42944</v>
      </c>
      <c r="C913" s="340" t="s">
        <v>593</v>
      </c>
      <c r="D913" s="341" t="s">
        <v>964</v>
      </c>
      <c r="E913" s="342" t="s">
        <v>522</v>
      </c>
      <c r="F913" s="341" t="s">
        <v>812</v>
      </c>
      <c r="G913" s="343" t="s">
        <v>764</v>
      </c>
      <c r="H913" s="341" t="s">
        <v>793</v>
      </c>
      <c r="I913" s="344" t="s">
        <v>929</v>
      </c>
      <c r="J913" s="345">
        <v>40</v>
      </c>
      <c r="K913" s="346">
        <v>420</v>
      </c>
      <c r="L913" s="345">
        <v>16800</v>
      </c>
      <c r="M913" s="347">
        <v>0.1</v>
      </c>
      <c r="N913" s="33">
        <v>15120</v>
      </c>
      <c r="O913" s="343" t="s">
        <v>834</v>
      </c>
      <c r="P913" s="341" t="s">
        <v>760</v>
      </c>
      <c r="Q913" s="343" t="str">
        <f t="shared" si="26"/>
        <v>Air</v>
      </c>
      <c r="R913" s="343" t="str">
        <f t="shared" si="27"/>
        <v>Amit</v>
      </c>
    </row>
    <row r="914" spans="1:18" x14ac:dyDescent="0.3">
      <c r="A914" s="338">
        <v>1896</v>
      </c>
      <c r="B914" s="339">
        <v>42944</v>
      </c>
      <c r="C914" s="340" t="s">
        <v>593</v>
      </c>
      <c r="D914" s="341" t="s">
        <v>963</v>
      </c>
      <c r="E914" s="342" t="s">
        <v>395</v>
      </c>
      <c r="F914" s="341" t="s">
        <v>812</v>
      </c>
      <c r="G914" s="343" t="s">
        <v>785</v>
      </c>
      <c r="H914" s="341" t="s">
        <v>784</v>
      </c>
      <c r="I914" s="344" t="s">
        <v>962</v>
      </c>
      <c r="J914" s="345">
        <v>22</v>
      </c>
      <c r="K914" s="346">
        <v>3960</v>
      </c>
      <c r="L914" s="345">
        <v>87120</v>
      </c>
      <c r="M914" s="347">
        <v>7.0000000000000007E-2</v>
      </c>
      <c r="N914" s="33">
        <v>81021.600000000006</v>
      </c>
      <c r="O914" s="343" t="s">
        <v>782</v>
      </c>
      <c r="P914" s="341" t="s">
        <v>841</v>
      </c>
      <c r="Q914" s="343" t="str">
        <f t="shared" si="26"/>
        <v>Road</v>
      </c>
      <c r="R914" s="343" t="str">
        <f t="shared" si="27"/>
        <v>Amit</v>
      </c>
    </row>
    <row r="915" spans="1:18" x14ac:dyDescent="0.3">
      <c r="A915" s="338">
        <v>1897</v>
      </c>
      <c r="B915" s="339">
        <v>42945</v>
      </c>
      <c r="C915" s="340" t="s">
        <v>593</v>
      </c>
      <c r="D915" s="341" t="s">
        <v>960</v>
      </c>
      <c r="E915" s="342" t="s">
        <v>395</v>
      </c>
      <c r="F915" s="341" t="s">
        <v>778</v>
      </c>
      <c r="G915" s="343" t="s">
        <v>764</v>
      </c>
      <c r="H915" s="341" t="s">
        <v>818</v>
      </c>
      <c r="I915" s="344" t="s">
        <v>961</v>
      </c>
      <c r="J915" s="345">
        <v>14</v>
      </c>
      <c r="K915" s="346">
        <v>2580</v>
      </c>
      <c r="L915" s="345">
        <v>36120</v>
      </c>
      <c r="M915" s="347">
        <v>0.04</v>
      </c>
      <c r="N915" s="33">
        <v>34675.199999999997</v>
      </c>
      <c r="O915" s="343" t="s">
        <v>788</v>
      </c>
      <c r="P915" s="341" t="s">
        <v>827</v>
      </c>
      <c r="Q915" s="343" t="str">
        <f t="shared" si="26"/>
        <v>Air</v>
      </c>
      <c r="R915" s="343" t="str">
        <f t="shared" si="27"/>
        <v>Amit</v>
      </c>
    </row>
    <row r="916" spans="1:18" x14ac:dyDescent="0.3">
      <c r="A916" s="338">
        <v>1898</v>
      </c>
      <c r="B916" s="339">
        <v>42945</v>
      </c>
      <c r="C916" s="340" t="s">
        <v>593</v>
      </c>
      <c r="D916" s="341" t="s">
        <v>960</v>
      </c>
      <c r="E916" s="342" t="s">
        <v>395</v>
      </c>
      <c r="F916" s="341" t="s">
        <v>778</v>
      </c>
      <c r="G916" s="343" t="s">
        <v>770</v>
      </c>
      <c r="H916" s="341" t="s">
        <v>781</v>
      </c>
      <c r="I916" s="344" t="s">
        <v>959</v>
      </c>
      <c r="J916" s="345">
        <v>22</v>
      </c>
      <c r="K916" s="346">
        <v>360</v>
      </c>
      <c r="L916" s="345">
        <v>7920</v>
      </c>
      <c r="M916" s="347">
        <v>0.09</v>
      </c>
      <c r="N916" s="33">
        <v>7207.2</v>
      </c>
      <c r="O916" s="343" t="s">
        <v>788</v>
      </c>
      <c r="P916" s="341" t="s">
        <v>760</v>
      </c>
      <c r="Q916" s="343" t="str">
        <f t="shared" ref="Q916:Q979" si="28">IF(O916="Low ","Road",IF(O916="Medium","Rail",IF(O916="High","Air",IF(O916="Critical","Air","Not Specified"))))</f>
        <v>Air</v>
      </c>
      <c r="R916" s="343" t="str">
        <f t="shared" ref="R916:R979" si="29">VLOOKUP(F916,$H$12:$I$16,2,FALSE)</f>
        <v>Amit</v>
      </c>
    </row>
    <row r="917" spans="1:18" x14ac:dyDescent="0.3">
      <c r="A917" s="338">
        <v>1899</v>
      </c>
      <c r="B917" s="339">
        <v>42945</v>
      </c>
      <c r="C917" s="340" t="s">
        <v>593</v>
      </c>
      <c r="D917" s="341" t="s">
        <v>958</v>
      </c>
      <c r="E917" s="342" t="s">
        <v>522</v>
      </c>
      <c r="F917" s="341" t="s">
        <v>778</v>
      </c>
      <c r="G917" s="343" t="s">
        <v>764</v>
      </c>
      <c r="H917" s="341" t="s">
        <v>800</v>
      </c>
      <c r="I917" s="344" t="s">
        <v>957</v>
      </c>
      <c r="J917" s="345">
        <v>46</v>
      </c>
      <c r="K917" s="346">
        <v>300</v>
      </c>
      <c r="L917" s="345">
        <v>13800</v>
      </c>
      <c r="M917" s="347">
        <v>0.02</v>
      </c>
      <c r="N917" s="33">
        <v>13524</v>
      </c>
      <c r="O917" s="343" t="s">
        <v>782</v>
      </c>
      <c r="P917" s="341" t="s">
        <v>760</v>
      </c>
      <c r="Q917" s="343" t="str">
        <f t="shared" si="28"/>
        <v>Road</v>
      </c>
      <c r="R917" s="343" t="str">
        <f t="shared" si="29"/>
        <v>Amit</v>
      </c>
    </row>
    <row r="918" spans="1:18" x14ac:dyDescent="0.3">
      <c r="A918" s="338">
        <v>1900</v>
      </c>
      <c r="B918" s="339">
        <v>42945</v>
      </c>
      <c r="C918" s="340" t="s">
        <v>593</v>
      </c>
      <c r="D918" s="341" t="s">
        <v>956</v>
      </c>
      <c r="E918" s="342" t="s">
        <v>522</v>
      </c>
      <c r="F918" s="341" t="s">
        <v>765</v>
      </c>
      <c r="G918" s="343" t="s">
        <v>764</v>
      </c>
      <c r="H918" s="341" t="s">
        <v>793</v>
      </c>
      <c r="I918" s="344" t="s">
        <v>955</v>
      </c>
      <c r="J918" s="345">
        <v>41</v>
      </c>
      <c r="K918" s="346">
        <v>480</v>
      </c>
      <c r="L918" s="345">
        <v>19680</v>
      </c>
      <c r="M918" s="347">
        <v>0</v>
      </c>
      <c r="N918" s="33">
        <v>19680</v>
      </c>
      <c r="O918" s="343" t="s">
        <v>834</v>
      </c>
      <c r="P918" s="341" t="s">
        <v>760</v>
      </c>
      <c r="Q918" s="343" t="str">
        <f t="shared" si="28"/>
        <v>Air</v>
      </c>
      <c r="R918" s="343" t="str">
        <f t="shared" si="29"/>
        <v>Sohail</v>
      </c>
    </row>
    <row r="919" spans="1:18" x14ac:dyDescent="0.3">
      <c r="A919" s="338">
        <v>1901</v>
      </c>
      <c r="B919" s="339">
        <v>42945</v>
      </c>
      <c r="C919" s="340" t="s">
        <v>593</v>
      </c>
      <c r="D919" s="341" t="s">
        <v>954</v>
      </c>
      <c r="E919" s="342" t="s">
        <v>395</v>
      </c>
      <c r="F919" s="341" t="s">
        <v>790</v>
      </c>
      <c r="G919" s="343" t="s">
        <v>764</v>
      </c>
      <c r="H919" s="341" t="s">
        <v>763</v>
      </c>
      <c r="I919" s="344" t="s">
        <v>953</v>
      </c>
      <c r="J919" s="345">
        <v>50</v>
      </c>
      <c r="K919" s="346">
        <v>120</v>
      </c>
      <c r="L919" s="345">
        <v>6000</v>
      </c>
      <c r="M919" s="347">
        <v>0.09</v>
      </c>
      <c r="N919" s="33">
        <v>5460</v>
      </c>
      <c r="O919" s="343" t="s">
        <v>834</v>
      </c>
      <c r="P919" s="341" t="s">
        <v>767</v>
      </c>
      <c r="Q919" s="343" t="str">
        <f t="shared" si="28"/>
        <v>Air</v>
      </c>
      <c r="R919" s="343" t="str">
        <f t="shared" si="29"/>
        <v>Sohail</v>
      </c>
    </row>
    <row r="920" spans="1:18" x14ac:dyDescent="0.3">
      <c r="A920" s="338">
        <v>1902</v>
      </c>
      <c r="B920" s="339">
        <v>42945</v>
      </c>
      <c r="C920" s="340" t="s">
        <v>593</v>
      </c>
      <c r="D920" s="341" t="s">
        <v>950</v>
      </c>
      <c r="E920" s="342" t="s">
        <v>395</v>
      </c>
      <c r="F920" s="341" t="s">
        <v>790</v>
      </c>
      <c r="G920" s="343" t="s">
        <v>770</v>
      </c>
      <c r="H920" s="341" t="s">
        <v>781</v>
      </c>
      <c r="I920" s="344" t="s">
        <v>952</v>
      </c>
      <c r="J920" s="345">
        <v>19</v>
      </c>
      <c r="K920" s="346">
        <v>5580</v>
      </c>
      <c r="L920" s="345">
        <v>106020</v>
      </c>
      <c r="M920" s="347">
        <v>0.04</v>
      </c>
      <c r="N920" s="33">
        <v>101779.2</v>
      </c>
      <c r="O920" s="343" t="s">
        <v>782</v>
      </c>
      <c r="P920" s="341" t="s">
        <v>798</v>
      </c>
      <c r="Q920" s="343" t="str">
        <f t="shared" si="28"/>
        <v>Road</v>
      </c>
      <c r="R920" s="343" t="str">
        <f t="shared" si="29"/>
        <v>Sohail</v>
      </c>
    </row>
    <row r="921" spans="1:18" x14ac:dyDescent="0.3">
      <c r="A921" s="338">
        <v>1903</v>
      </c>
      <c r="B921" s="339">
        <v>42945</v>
      </c>
      <c r="C921" s="340" t="s">
        <v>593</v>
      </c>
      <c r="D921" s="341" t="s">
        <v>950</v>
      </c>
      <c r="E921" s="342" t="s">
        <v>395</v>
      </c>
      <c r="F921" s="341" t="s">
        <v>790</v>
      </c>
      <c r="G921" s="343" t="s">
        <v>764</v>
      </c>
      <c r="H921" s="341" t="s">
        <v>763</v>
      </c>
      <c r="I921" s="344" t="s">
        <v>951</v>
      </c>
      <c r="J921" s="345">
        <v>26</v>
      </c>
      <c r="K921" s="346">
        <v>180</v>
      </c>
      <c r="L921" s="345">
        <v>4680</v>
      </c>
      <c r="M921" s="347">
        <v>0.04</v>
      </c>
      <c r="N921" s="33">
        <v>4492.8</v>
      </c>
      <c r="O921" s="343" t="s">
        <v>782</v>
      </c>
      <c r="P921" s="341" t="s">
        <v>774</v>
      </c>
      <c r="Q921" s="343" t="str">
        <f t="shared" si="28"/>
        <v>Road</v>
      </c>
      <c r="R921" s="343" t="str">
        <f t="shared" si="29"/>
        <v>Sohail</v>
      </c>
    </row>
    <row r="922" spans="1:18" x14ac:dyDescent="0.3">
      <c r="A922" s="338">
        <v>1904</v>
      </c>
      <c r="B922" s="339">
        <v>42945</v>
      </c>
      <c r="C922" s="340" t="s">
        <v>593</v>
      </c>
      <c r="D922" s="341" t="s">
        <v>950</v>
      </c>
      <c r="E922" s="342" t="s">
        <v>395</v>
      </c>
      <c r="F922" s="341" t="s">
        <v>790</v>
      </c>
      <c r="G922" s="343" t="s">
        <v>785</v>
      </c>
      <c r="H922" s="341" t="s">
        <v>784</v>
      </c>
      <c r="I922" s="344" t="s">
        <v>949</v>
      </c>
      <c r="J922" s="345">
        <v>13</v>
      </c>
      <c r="K922" s="346">
        <v>12360</v>
      </c>
      <c r="L922" s="345">
        <v>160680</v>
      </c>
      <c r="M922" s="347">
        <v>0.02</v>
      </c>
      <c r="N922" s="33">
        <v>157466.4</v>
      </c>
      <c r="O922" s="343" t="s">
        <v>782</v>
      </c>
      <c r="P922" s="341" t="s">
        <v>760</v>
      </c>
      <c r="Q922" s="343" t="str">
        <f t="shared" si="28"/>
        <v>Road</v>
      </c>
      <c r="R922" s="343" t="str">
        <f t="shared" si="29"/>
        <v>Sohail</v>
      </c>
    </row>
    <row r="923" spans="1:18" x14ac:dyDescent="0.3">
      <c r="A923" s="338">
        <v>1905</v>
      </c>
      <c r="B923" s="339">
        <v>42946</v>
      </c>
      <c r="C923" s="340" t="s">
        <v>593</v>
      </c>
      <c r="D923" s="341" t="s">
        <v>947</v>
      </c>
      <c r="E923" s="342" t="s">
        <v>395</v>
      </c>
      <c r="F923" s="341" t="s">
        <v>812</v>
      </c>
      <c r="G923" s="343" t="s">
        <v>785</v>
      </c>
      <c r="H923" s="341" t="s">
        <v>784</v>
      </c>
      <c r="I923" s="344" t="s">
        <v>948</v>
      </c>
      <c r="J923" s="345">
        <v>49</v>
      </c>
      <c r="K923" s="346">
        <v>1740</v>
      </c>
      <c r="L923" s="345">
        <v>85260</v>
      </c>
      <c r="M923" s="347">
        <v>0.03</v>
      </c>
      <c r="N923" s="33">
        <v>82702.2</v>
      </c>
      <c r="O923" s="343" t="s">
        <v>761</v>
      </c>
      <c r="P923" s="341" t="s">
        <v>760</v>
      </c>
      <c r="Q923" s="343" t="str">
        <f t="shared" si="28"/>
        <v>Not Specified</v>
      </c>
      <c r="R923" s="343" t="str">
        <f t="shared" si="29"/>
        <v>Amit</v>
      </c>
    </row>
    <row r="924" spans="1:18" x14ac:dyDescent="0.3">
      <c r="A924" s="338">
        <v>1906</v>
      </c>
      <c r="B924" s="339">
        <v>42946</v>
      </c>
      <c r="C924" s="340" t="s">
        <v>593</v>
      </c>
      <c r="D924" s="341" t="s">
        <v>947</v>
      </c>
      <c r="E924" s="342" t="s">
        <v>395</v>
      </c>
      <c r="F924" s="341" t="s">
        <v>812</v>
      </c>
      <c r="G924" s="343" t="s">
        <v>770</v>
      </c>
      <c r="H924" s="341" t="s">
        <v>781</v>
      </c>
      <c r="I924" s="344" t="s">
        <v>946</v>
      </c>
      <c r="J924" s="345">
        <v>38</v>
      </c>
      <c r="K924" s="346">
        <v>600</v>
      </c>
      <c r="L924" s="345">
        <v>22800</v>
      </c>
      <c r="M924" s="347">
        <v>0</v>
      </c>
      <c r="N924" s="33">
        <v>22800</v>
      </c>
      <c r="O924" s="343" t="s">
        <v>761</v>
      </c>
      <c r="P924" s="341" t="s">
        <v>774</v>
      </c>
      <c r="Q924" s="343" t="str">
        <f t="shared" si="28"/>
        <v>Not Specified</v>
      </c>
      <c r="R924" s="343" t="str">
        <f t="shared" si="29"/>
        <v>Amit</v>
      </c>
    </row>
    <row r="925" spans="1:18" x14ac:dyDescent="0.3">
      <c r="A925" s="338">
        <v>1907</v>
      </c>
      <c r="B925" s="339">
        <v>42946</v>
      </c>
      <c r="C925" s="340" t="s">
        <v>593</v>
      </c>
      <c r="D925" s="341" t="s">
        <v>945</v>
      </c>
      <c r="E925" s="342" t="s">
        <v>398</v>
      </c>
      <c r="F925" s="341" t="s">
        <v>812</v>
      </c>
      <c r="G925" s="343" t="s">
        <v>770</v>
      </c>
      <c r="H925" s="341" t="s">
        <v>769</v>
      </c>
      <c r="I925" s="344" t="s">
        <v>944</v>
      </c>
      <c r="J925" s="345">
        <v>2</v>
      </c>
      <c r="K925" s="346">
        <v>8160</v>
      </c>
      <c r="L925" s="345">
        <v>16320</v>
      </c>
      <c r="M925" s="347">
        <v>0.04</v>
      </c>
      <c r="N925" s="33">
        <v>15667.2</v>
      </c>
      <c r="O925" s="343" t="s">
        <v>834</v>
      </c>
      <c r="P925" s="341" t="s">
        <v>827</v>
      </c>
      <c r="Q925" s="343" t="str">
        <f t="shared" si="28"/>
        <v>Air</v>
      </c>
      <c r="R925" s="343" t="str">
        <f t="shared" si="29"/>
        <v>Amit</v>
      </c>
    </row>
    <row r="926" spans="1:18" x14ac:dyDescent="0.3">
      <c r="A926" s="338">
        <v>1908</v>
      </c>
      <c r="B926" s="339">
        <v>42946</v>
      </c>
      <c r="C926" s="340" t="s">
        <v>593</v>
      </c>
      <c r="D926" s="341" t="s">
        <v>943</v>
      </c>
      <c r="E926" s="342" t="s">
        <v>395</v>
      </c>
      <c r="F926" s="341" t="s">
        <v>778</v>
      </c>
      <c r="G926" s="343" t="s">
        <v>770</v>
      </c>
      <c r="H926" s="341" t="s">
        <v>781</v>
      </c>
      <c r="I926" s="344" t="s">
        <v>942</v>
      </c>
      <c r="J926" s="345">
        <v>43</v>
      </c>
      <c r="K926" s="346">
        <v>660</v>
      </c>
      <c r="L926" s="345">
        <v>28380</v>
      </c>
      <c r="M926" s="347">
        <v>0.08</v>
      </c>
      <c r="N926" s="33">
        <v>26109.599999999999</v>
      </c>
      <c r="O926" s="343" t="s">
        <v>775</v>
      </c>
      <c r="P926" s="341" t="s">
        <v>760</v>
      </c>
      <c r="Q926" s="343" t="str">
        <f t="shared" si="28"/>
        <v>Rail</v>
      </c>
      <c r="R926" s="343" t="str">
        <f t="shared" si="29"/>
        <v>Amit</v>
      </c>
    </row>
    <row r="927" spans="1:18" x14ac:dyDescent="0.3">
      <c r="A927" s="338">
        <v>1909</v>
      </c>
      <c r="B927" s="339">
        <v>42946</v>
      </c>
      <c r="C927" s="340" t="s">
        <v>593</v>
      </c>
      <c r="D927" s="341" t="s">
        <v>940</v>
      </c>
      <c r="E927" s="342" t="s">
        <v>395</v>
      </c>
      <c r="F927" s="341" t="s">
        <v>790</v>
      </c>
      <c r="G927" s="343" t="s">
        <v>770</v>
      </c>
      <c r="H927" s="341" t="s">
        <v>826</v>
      </c>
      <c r="I927" s="344" t="s">
        <v>941</v>
      </c>
      <c r="J927" s="345">
        <v>31</v>
      </c>
      <c r="K927" s="346">
        <v>6060</v>
      </c>
      <c r="L927" s="345">
        <v>187860</v>
      </c>
      <c r="M927" s="347">
        <v>7.0000000000000007E-2</v>
      </c>
      <c r="N927" s="33">
        <v>174709.8</v>
      </c>
      <c r="O927" s="343" t="s">
        <v>834</v>
      </c>
      <c r="P927" s="341" t="s">
        <v>760</v>
      </c>
      <c r="Q927" s="343" t="str">
        <f t="shared" si="28"/>
        <v>Air</v>
      </c>
      <c r="R927" s="343" t="str">
        <f t="shared" si="29"/>
        <v>Sohail</v>
      </c>
    </row>
    <row r="928" spans="1:18" x14ac:dyDescent="0.3">
      <c r="A928" s="338">
        <v>1910</v>
      </c>
      <c r="B928" s="339">
        <v>42946</v>
      </c>
      <c r="C928" s="340" t="s">
        <v>593</v>
      </c>
      <c r="D928" s="341" t="s">
        <v>940</v>
      </c>
      <c r="E928" s="342" t="s">
        <v>395</v>
      </c>
      <c r="F928" s="341" t="s">
        <v>790</v>
      </c>
      <c r="G928" s="343" t="s">
        <v>785</v>
      </c>
      <c r="H928" s="341" t="s">
        <v>784</v>
      </c>
      <c r="I928" s="344" t="s">
        <v>939</v>
      </c>
      <c r="J928" s="345">
        <v>37</v>
      </c>
      <c r="K928" s="346">
        <v>3960</v>
      </c>
      <c r="L928" s="345">
        <v>146520</v>
      </c>
      <c r="M928" s="347">
        <v>0.1</v>
      </c>
      <c r="N928" s="33">
        <v>131868</v>
      </c>
      <c r="O928" s="343" t="s">
        <v>834</v>
      </c>
      <c r="P928" s="341" t="s">
        <v>760</v>
      </c>
      <c r="Q928" s="343" t="str">
        <f t="shared" si="28"/>
        <v>Air</v>
      </c>
      <c r="R928" s="343" t="str">
        <f t="shared" si="29"/>
        <v>Sohail</v>
      </c>
    </row>
    <row r="929" spans="1:18" x14ac:dyDescent="0.3">
      <c r="A929" s="338">
        <v>1911</v>
      </c>
      <c r="B929" s="339">
        <v>42947</v>
      </c>
      <c r="C929" s="340" t="s">
        <v>593</v>
      </c>
      <c r="D929" s="341" t="s">
        <v>937</v>
      </c>
      <c r="E929" s="342" t="s">
        <v>405</v>
      </c>
      <c r="F929" s="341" t="s">
        <v>778</v>
      </c>
      <c r="G929" s="343" t="s">
        <v>770</v>
      </c>
      <c r="H929" s="341" t="s">
        <v>826</v>
      </c>
      <c r="I929" s="344" t="s">
        <v>938</v>
      </c>
      <c r="J929" s="345">
        <v>27</v>
      </c>
      <c r="K929" s="346">
        <v>7860</v>
      </c>
      <c r="L929" s="345">
        <v>212220</v>
      </c>
      <c r="M929" s="347">
        <v>0</v>
      </c>
      <c r="N929" s="33">
        <v>212220</v>
      </c>
      <c r="O929" s="343" t="s">
        <v>788</v>
      </c>
      <c r="P929" s="341" t="s">
        <v>760</v>
      </c>
      <c r="Q929" s="343" t="str">
        <f t="shared" si="28"/>
        <v>Air</v>
      </c>
      <c r="R929" s="343" t="str">
        <f t="shared" si="29"/>
        <v>Amit</v>
      </c>
    </row>
    <row r="930" spans="1:18" x14ac:dyDescent="0.3">
      <c r="A930" s="338">
        <v>1912</v>
      </c>
      <c r="B930" s="339">
        <v>42947</v>
      </c>
      <c r="C930" s="340" t="s">
        <v>593</v>
      </c>
      <c r="D930" s="341" t="s">
        <v>937</v>
      </c>
      <c r="E930" s="342" t="s">
        <v>405</v>
      </c>
      <c r="F930" s="341" t="s">
        <v>778</v>
      </c>
      <c r="G930" s="343" t="s">
        <v>770</v>
      </c>
      <c r="H930" s="341" t="s">
        <v>777</v>
      </c>
      <c r="I930" s="344" t="s">
        <v>936</v>
      </c>
      <c r="J930" s="345">
        <v>8</v>
      </c>
      <c r="K930" s="346">
        <v>13140</v>
      </c>
      <c r="L930" s="345">
        <v>105120</v>
      </c>
      <c r="M930" s="347">
        <v>0.05</v>
      </c>
      <c r="N930" s="33">
        <v>99864</v>
      </c>
      <c r="O930" s="343" t="s">
        <v>788</v>
      </c>
      <c r="P930" s="341" t="s">
        <v>760</v>
      </c>
      <c r="Q930" s="343" t="str">
        <f t="shared" si="28"/>
        <v>Air</v>
      </c>
      <c r="R930" s="343" t="str">
        <f t="shared" si="29"/>
        <v>Amit</v>
      </c>
    </row>
    <row r="931" spans="1:18" x14ac:dyDescent="0.3">
      <c r="A931" s="338">
        <v>1913</v>
      </c>
      <c r="B931" s="339">
        <v>42947</v>
      </c>
      <c r="C931" s="340" t="s">
        <v>593</v>
      </c>
      <c r="D931" s="341" t="s">
        <v>935</v>
      </c>
      <c r="E931" s="342" t="s">
        <v>522</v>
      </c>
      <c r="F931" s="341" t="s">
        <v>778</v>
      </c>
      <c r="G931" s="343" t="s">
        <v>785</v>
      </c>
      <c r="H931" s="341" t="s">
        <v>784</v>
      </c>
      <c r="I931" s="344" t="s">
        <v>934</v>
      </c>
      <c r="J931" s="345">
        <v>46</v>
      </c>
      <c r="K931" s="346">
        <v>11760</v>
      </c>
      <c r="L931" s="345">
        <v>540960</v>
      </c>
      <c r="M931" s="347">
        <v>0.01</v>
      </c>
      <c r="N931" s="33">
        <v>535550.4</v>
      </c>
      <c r="O931" s="343" t="s">
        <v>788</v>
      </c>
      <c r="P931" s="341" t="s">
        <v>841</v>
      </c>
      <c r="Q931" s="343" t="str">
        <f t="shared" si="28"/>
        <v>Air</v>
      </c>
      <c r="R931" s="343" t="str">
        <f t="shared" si="29"/>
        <v>Amit</v>
      </c>
    </row>
    <row r="932" spans="1:18" x14ac:dyDescent="0.3">
      <c r="A932" s="338">
        <v>1914</v>
      </c>
      <c r="B932" s="339">
        <v>42947</v>
      </c>
      <c r="C932" s="340" t="s">
        <v>593</v>
      </c>
      <c r="D932" s="341" t="s">
        <v>932</v>
      </c>
      <c r="E932" s="342" t="s">
        <v>405</v>
      </c>
      <c r="F932" s="341" t="s">
        <v>765</v>
      </c>
      <c r="G932" s="343" t="s">
        <v>770</v>
      </c>
      <c r="H932" s="341" t="s">
        <v>777</v>
      </c>
      <c r="I932" s="344" t="s">
        <v>933</v>
      </c>
      <c r="J932" s="345">
        <v>39</v>
      </c>
      <c r="K932" s="346">
        <v>25080</v>
      </c>
      <c r="L932" s="345">
        <v>978120</v>
      </c>
      <c r="M932" s="347">
        <v>0.02</v>
      </c>
      <c r="N932" s="33">
        <v>958557.6</v>
      </c>
      <c r="O932" s="343" t="s">
        <v>834</v>
      </c>
      <c r="P932" s="341" t="s">
        <v>798</v>
      </c>
      <c r="Q932" s="343" t="str">
        <f t="shared" si="28"/>
        <v>Air</v>
      </c>
      <c r="R932" s="343" t="str">
        <f t="shared" si="29"/>
        <v>Sohail</v>
      </c>
    </row>
    <row r="933" spans="1:18" x14ac:dyDescent="0.3">
      <c r="A933" s="338">
        <v>1915</v>
      </c>
      <c r="B933" s="339">
        <v>42947</v>
      </c>
      <c r="C933" s="340" t="s">
        <v>593</v>
      </c>
      <c r="D933" s="341" t="s">
        <v>932</v>
      </c>
      <c r="E933" s="342" t="s">
        <v>405</v>
      </c>
      <c r="F933" s="341" t="s">
        <v>765</v>
      </c>
      <c r="G933" s="343" t="s">
        <v>785</v>
      </c>
      <c r="H933" s="341" t="s">
        <v>784</v>
      </c>
      <c r="I933" s="344" t="s">
        <v>931</v>
      </c>
      <c r="J933" s="345">
        <v>8</v>
      </c>
      <c r="K933" s="346">
        <v>6960</v>
      </c>
      <c r="L933" s="345">
        <v>55680</v>
      </c>
      <c r="M933" s="347">
        <v>0.1</v>
      </c>
      <c r="N933" s="33">
        <v>50112</v>
      </c>
      <c r="O933" s="343" t="s">
        <v>834</v>
      </c>
      <c r="P933" s="341" t="s">
        <v>760</v>
      </c>
      <c r="Q933" s="343" t="str">
        <f t="shared" si="28"/>
        <v>Air</v>
      </c>
      <c r="R933" s="343" t="str">
        <f t="shared" si="29"/>
        <v>Sohail</v>
      </c>
    </row>
    <row r="934" spans="1:18" x14ac:dyDescent="0.3">
      <c r="A934" s="338">
        <v>1916</v>
      </c>
      <c r="B934" s="339">
        <v>42947</v>
      </c>
      <c r="C934" s="340" t="s">
        <v>593</v>
      </c>
      <c r="D934" s="341" t="s">
        <v>930</v>
      </c>
      <c r="E934" s="342" t="s">
        <v>522</v>
      </c>
      <c r="F934" s="341" t="s">
        <v>765</v>
      </c>
      <c r="G934" s="343" t="s">
        <v>764</v>
      </c>
      <c r="H934" s="341" t="s">
        <v>793</v>
      </c>
      <c r="I934" s="344" t="s">
        <v>929</v>
      </c>
      <c r="J934" s="345">
        <v>17</v>
      </c>
      <c r="K934" s="346">
        <v>420</v>
      </c>
      <c r="L934" s="345">
        <v>7140</v>
      </c>
      <c r="M934" s="347">
        <v>0.08</v>
      </c>
      <c r="N934" s="33">
        <v>6568.8</v>
      </c>
      <c r="O934" s="343" t="s">
        <v>782</v>
      </c>
      <c r="P934" s="341" t="s">
        <v>760</v>
      </c>
      <c r="Q934" s="343" t="str">
        <f t="shared" si="28"/>
        <v>Road</v>
      </c>
      <c r="R934" s="343" t="str">
        <f t="shared" si="29"/>
        <v>Sohail</v>
      </c>
    </row>
    <row r="935" spans="1:18" x14ac:dyDescent="0.3">
      <c r="A935" s="338">
        <v>1917</v>
      </c>
      <c r="B935" s="339">
        <v>42947</v>
      </c>
      <c r="C935" s="340" t="s">
        <v>593</v>
      </c>
      <c r="D935" s="341" t="s">
        <v>928</v>
      </c>
      <c r="E935" s="342" t="s">
        <v>395</v>
      </c>
      <c r="F935" s="341" t="s">
        <v>778</v>
      </c>
      <c r="G935" s="343" t="s">
        <v>764</v>
      </c>
      <c r="H935" s="341" t="s">
        <v>793</v>
      </c>
      <c r="I935" s="344" t="s">
        <v>927</v>
      </c>
      <c r="J935" s="345">
        <v>43</v>
      </c>
      <c r="K935" s="346">
        <v>420</v>
      </c>
      <c r="L935" s="345">
        <v>18060</v>
      </c>
      <c r="M935" s="347">
        <v>0.08</v>
      </c>
      <c r="N935" s="33">
        <v>16615.2</v>
      </c>
      <c r="O935" s="343" t="s">
        <v>782</v>
      </c>
      <c r="P935" s="341" t="s">
        <v>798</v>
      </c>
      <c r="Q935" s="343" t="str">
        <f t="shared" si="28"/>
        <v>Road</v>
      </c>
      <c r="R935" s="343" t="str">
        <f t="shared" si="29"/>
        <v>Amit</v>
      </c>
    </row>
    <row r="936" spans="1:18" x14ac:dyDescent="0.3">
      <c r="A936" s="338">
        <v>1918</v>
      </c>
      <c r="B936" s="339">
        <v>42948</v>
      </c>
      <c r="C936" s="340" t="s">
        <v>594</v>
      </c>
      <c r="D936" s="341" t="s">
        <v>926</v>
      </c>
      <c r="E936" s="342" t="s">
        <v>398</v>
      </c>
      <c r="F936" s="341" t="s">
        <v>778</v>
      </c>
      <c r="G936" s="343" t="s">
        <v>770</v>
      </c>
      <c r="H936" s="341" t="s">
        <v>769</v>
      </c>
      <c r="I936" s="344" t="s">
        <v>925</v>
      </c>
      <c r="J936" s="345">
        <v>35</v>
      </c>
      <c r="K936" s="346">
        <v>10860</v>
      </c>
      <c r="L936" s="345">
        <v>380100</v>
      </c>
      <c r="M936" s="347">
        <v>0.01</v>
      </c>
      <c r="N936" s="33">
        <v>376299</v>
      </c>
      <c r="O936" s="343" t="s">
        <v>782</v>
      </c>
      <c r="P936" s="341" t="s">
        <v>787</v>
      </c>
      <c r="Q936" s="343" t="str">
        <f t="shared" si="28"/>
        <v>Road</v>
      </c>
      <c r="R936" s="343" t="str">
        <f t="shared" si="29"/>
        <v>Amit</v>
      </c>
    </row>
    <row r="937" spans="1:18" x14ac:dyDescent="0.3">
      <c r="A937" s="338">
        <v>1919</v>
      </c>
      <c r="B937" s="339">
        <v>42948</v>
      </c>
      <c r="C937" s="340" t="s">
        <v>594</v>
      </c>
      <c r="D937" s="341" t="s">
        <v>924</v>
      </c>
      <c r="E937" s="342" t="s">
        <v>395</v>
      </c>
      <c r="F937" s="341" t="s">
        <v>812</v>
      </c>
      <c r="G937" s="343" t="s">
        <v>764</v>
      </c>
      <c r="H937" s="341" t="s">
        <v>800</v>
      </c>
      <c r="I937" s="344" t="s">
        <v>893</v>
      </c>
      <c r="J937" s="345">
        <v>43</v>
      </c>
      <c r="K937" s="346">
        <v>780</v>
      </c>
      <c r="L937" s="345">
        <v>33540</v>
      </c>
      <c r="M937" s="347">
        <v>0.09</v>
      </c>
      <c r="N937" s="33">
        <v>30521.4</v>
      </c>
      <c r="O937" s="343" t="s">
        <v>782</v>
      </c>
      <c r="P937" s="341" t="s">
        <v>787</v>
      </c>
      <c r="Q937" s="343" t="str">
        <f t="shared" si="28"/>
        <v>Road</v>
      </c>
      <c r="R937" s="343" t="str">
        <f t="shared" si="29"/>
        <v>Amit</v>
      </c>
    </row>
    <row r="938" spans="1:18" x14ac:dyDescent="0.3">
      <c r="A938" s="338">
        <v>1920</v>
      </c>
      <c r="B938" s="339">
        <v>42948</v>
      </c>
      <c r="C938" s="340" t="s">
        <v>594</v>
      </c>
      <c r="D938" s="341" t="s">
        <v>924</v>
      </c>
      <c r="E938" s="342" t="s">
        <v>395</v>
      </c>
      <c r="F938" s="341" t="s">
        <v>812</v>
      </c>
      <c r="G938" s="343" t="s">
        <v>785</v>
      </c>
      <c r="H938" s="341" t="s">
        <v>824</v>
      </c>
      <c r="I938" s="344" t="s">
        <v>923</v>
      </c>
      <c r="J938" s="345">
        <v>24</v>
      </c>
      <c r="K938" s="346">
        <v>180</v>
      </c>
      <c r="L938" s="345">
        <v>4320</v>
      </c>
      <c r="M938" s="347">
        <v>0.06</v>
      </c>
      <c r="N938" s="33">
        <v>4060.8</v>
      </c>
      <c r="O938" s="343" t="s">
        <v>782</v>
      </c>
      <c r="P938" s="341" t="s">
        <v>841</v>
      </c>
      <c r="Q938" s="343" t="str">
        <f t="shared" si="28"/>
        <v>Road</v>
      </c>
      <c r="R938" s="343" t="str">
        <f t="shared" si="29"/>
        <v>Amit</v>
      </c>
    </row>
    <row r="939" spans="1:18" x14ac:dyDescent="0.3">
      <c r="A939" s="338">
        <v>1921</v>
      </c>
      <c r="B939" s="339">
        <v>42948</v>
      </c>
      <c r="C939" s="340" t="s">
        <v>594</v>
      </c>
      <c r="D939" s="341" t="s">
        <v>922</v>
      </c>
      <c r="E939" s="342" t="s">
        <v>395</v>
      </c>
      <c r="F939" s="341" t="s">
        <v>765</v>
      </c>
      <c r="G939" s="343" t="s">
        <v>764</v>
      </c>
      <c r="H939" s="341" t="s">
        <v>921</v>
      </c>
      <c r="I939" s="344" t="s">
        <v>920</v>
      </c>
      <c r="J939" s="345">
        <v>28</v>
      </c>
      <c r="K939" s="346">
        <v>300</v>
      </c>
      <c r="L939" s="345">
        <v>8400</v>
      </c>
      <c r="M939" s="347">
        <v>7.0000000000000007E-2</v>
      </c>
      <c r="N939" s="33">
        <v>7812</v>
      </c>
      <c r="O939" s="343" t="s">
        <v>788</v>
      </c>
      <c r="P939" s="341" t="s">
        <v>760</v>
      </c>
      <c r="Q939" s="343" t="str">
        <f t="shared" si="28"/>
        <v>Air</v>
      </c>
      <c r="R939" s="343" t="str">
        <f t="shared" si="29"/>
        <v>Sohail</v>
      </c>
    </row>
    <row r="940" spans="1:18" x14ac:dyDescent="0.3">
      <c r="A940" s="338">
        <v>1922</v>
      </c>
      <c r="B940" s="339">
        <v>42948</v>
      </c>
      <c r="C940" s="340" t="s">
        <v>594</v>
      </c>
      <c r="D940" s="341" t="s">
        <v>918</v>
      </c>
      <c r="E940" s="342" t="s">
        <v>395</v>
      </c>
      <c r="F940" s="341" t="s">
        <v>790</v>
      </c>
      <c r="G940" s="343" t="s">
        <v>770</v>
      </c>
      <c r="H940" s="341" t="s">
        <v>769</v>
      </c>
      <c r="I940" s="344" t="s">
        <v>919</v>
      </c>
      <c r="J940" s="345">
        <v>21</v>
      </c>
      <c r="K940" s="346">
        <v>7380</v>
      </c>
      <c r="L940" s="345">
        <v>154980</v>
      </c>
      <c r="M940" s="347">
        <v>0.1</v>
      </c>
      <c r="N940" s="33">
        <v>139482</v>
      </c>
      <c r="O940" s="343" t="s">
        <v>788</v>
      </c>
      <c r="P940" s="341" t="s">
        <v>767</v>
      </c>
      <c r="Q940" s="343" t="str">
        <f t="shared" si="28"/>
        <v>Air</v>
      </c>
      <c r="R940" s="343" t="str">
        <f t="shared" si="29"/>
        <v>Sohail</v>
      </c>
    </row>
    <row r="941" spans="1:18" x14ac:dyDescent="0.3">
      <c r="A941" s="338">
        <v>1923</v>
      </c>
      <c r="B941" s="339">
        <v>42948</v>
      </c>
      <c r="C941" s="340" t="s">
        <v>594</v>
      </c>
      <c r="D941" s="341" t="s">
        <v>918</v>
      </c>
      <c r="E941" s="342" t="s">
        <v>395</v>
      </c>
      <c r="F941" s="341" t="s">
        <v>790</v>
      </c>
      <c r="G941" s="343" t="s">
        <v>785</v>
      </c>
      <c r="H941" s="341" t="s">
        <v>824</v>
      </c>
      <c r="I941" s="344" t="s">
        <v>883</v>
      </c>
      <c r="J941" s="345">
        <v>19</v>
      </c>
      <c r="K941" s="346">
        <v>3060</v>
      </c>
      <c r="L941" s="345">
        <v>58140</v>
      </c>
      <c r="M941" s="347">
        <v>0.03</v>
      </c>
      <c r="N941" s="33">
        <v>56395.8</v>
      </c>
      <c r="O941" s="343" t="s">
        <v>788</v>
      </c>
      <c r="P941" s="341" t="s">
        <v>760</v>
      </c>
      <c r="Q941" s="343" t="str">
        <f t="shared" si="28"/>
        <v>Air</v>
      </c>
      <c r="R941" s="343" t="str">
        <f t="shared" si="29"/>
        <v>Sohail</v>
      </c>
    </row>
    <row r="942" spans="1:18" x14ac:dyDescent="0.3">
      <c r="A942" s="338">
        <v>1924</v>
      </c>
      <c r="B942" s="339">
        <v>42948</v>
      </c>
      <c r="C942" s="340" t="s">
        <v>594</v>
      </c>
      <c r="D942" s="341" t="s">
        <v>918</v>
      </c>
      <c r="E942" s="342" t="s">
        <v>395</v>
      </c>
      <c r="F942" s="341" t="s">
        <v>790</v>
      </c>
      <c r="G942" s="343" t="s">
        <v>764</v>
      </c>
      <c r="H942" s="341" t="s">
        <v>793</v>
      </c>
      <c r="I942" s="344" t="s">
        <v>917</v>
      </c>
      <c r="J942" s="345">
        <v>3</v>
      </c>
      <c r="K942" s="346">
        <v>2160</v>
      </c>
      <c r="L942" s="345">
        <v>6480</v>
      </c>
      <c r="M942" s="347">
        <v>0</v>
      </c>
      <c r="N942" s="33">
        <v>6480</v>
      </c>
      <c r="O942" s="343" t="s">
        <v>788</v>
      </c>
      <c r="P942" s="341" t="s">
        <v>760</v>
      </c>
      <c r="Q942" s="343" t="str">
        <f t="shared" si="28"/>
        <v>Air</v>
      </c>
      <c r="R942" s="343" t="str">
        <f t="shared" si="29"/>
        <v>Sohail</v>
      </c>
    </row>
    <row r="943" spans="1:18" x14ac:dyDescent="0.3">
      <c r="A943" s="338">
        <v>1925</v>
      </c>
      <c r="B943" s="339">
        <v>42949</v>
      </c>
      <c r="C943" s="340" t="s">
        <v>594</v>
      </c>
      <c r="D943" s="341" t="s">
        <v>916</v>
      </c>
      <c r="E943" s="342" t="s">
        <v>522</v>
      </c>
      <c r="F943" s="341" t="s">
        <v>765</v>
      </c>
      <c r="G943" s="343" t="s">
        <v>785</v>
      </c>
      <c r="H943" s="341" t="s">
        <v>824</v>
      </c>
      <c r="I943" s="344" t="s">
        <v>915</v>
      </c>
      <c r="J943" s="345">
        <v>32</v>
      </c>
      <c r="K943" s="346">
        <v>1620</v>
      </c>
      <c r="L943" s="345">
        <v>51840</v>
      </c>
      <c r="M943" s="347">
        <v>0.1</v>
      </c>
      <c r="N943" s="33">
        <v>46656</v>
      </c>
      <c r="O943" s="343" t="s">
        <v>761</v>
      </c>
      <c r="P943" s="341" t="s">
        <v>760</v>
      </c>
      <c r="Q943" s="343" t="str">
        <f t="shared" si="28"/>
        <v>Not Specified</v>
      </c>
      <c r="R943" s="343" t="str">
        <f t="shared" si="29"/>
        <v>Sohail</v>
      </c>
    </row>
    <row r="944" spans="1:18" x14ac:dyDescent="0.3">
      <c r="A944" s="338">
        <v>1926</v>
      </c>
      <c r="B944" s="339">
        <v>42949</v>
      </c>
      <c r="C944" s="340" t="s">
        <v>594</v>
      </c>
      <c r="D944" s="341" t="s">
        <v>907</v>
      </c>
      <c r="E944" s="342" t="s">
        <v>405</v>
      </c>
      <c r="F944" s="341" t="s">
        <v>778</v>
      </c>
      <c r="G944" s="343" t="s">
        <v>785</v>
      </c>
      <c r="H944" s="341" t="s">
        <v>815</v>
      </c>
      <c r="I944" s="344" t="s">
        <v>914</v>
      </c>
      <c r="J944" s="345">
        <v>39</v>
      </c>
      <c r="K944" s="346">
        <v>12300</v>
      </c>
      <c r="L944" s="345">
        <v>479700</v>
      </c>
      <c r="M944" s="347">
        <v>0.03</v>
      </c>
      <c r="N944" s="33">
        <v>465309</v>
      </c>
      <c r="O944" s="343" t="s">
        <v>782</v>
      </c>
      <c r="P944" s="341" t="s">
        <v>760</v>
      </c>
      <c r="Q944" s="343" t="str">
        <f t="shared" si="28"/>
        <v>Road</v>
      </c>
      <c r="R944" s="343" t="str">
        <f t="shared" si="29"/>
        <v>Amit</v>
      </c>
    </row>
    <row r="945" spans="1:18" x14ac:dyDescent="0.3">
      <c r="A945" s="338">
        <v>1927</v>
      </c>
      <c r="B945" s="339">
        <v>42949</v>
      </c>
      <c r="C945" s="340" t="s">
        <v>594</v>
      </c>
      <c r="D945" s="341" t="s">
        <v>907</v>
      </c>
      <c r="E945" s="342" t="s">
        <v>405</v>
      </c>
      <c r="F945" s="341" t="s">
        <v>778</v>
      </c>
      <c r="G945" s="343" t="s">
        <v>764</v>
      </c>
      <c r="H945" s="341" t="s">
        <v>818</v>
      </c>
      <c r="I945" s="344" t="s">
        <v>913</v>
      </c>
      <c r="J945" s="345">
        <v>47</v>
      </c>
      <c r="K945" s="346">
        <v>16800</v>
      </c>
      <c r="L945" s="345">
        <v>789600</v>
      </c>
      <c r="M945" s="347">
        <v>0.1</v>
      </c>
      <c r="N945" s="33">
        <v>710640</v>
      </c>
      <c r="O945" s="343" t="s">
        <v>782</v>
      </c>
      <c r="P945" s="341" t="s">
        <v>760</v>
      </c>
      <c r="Q945" s="343" t="str">
        <f t="shared" si="28"/>
        <v>Road</v>
      </c>
      <c r="R945" s="343" t="str">
        <f t="shared" si="29"/>
        <v>Amit</v>
      </c>
    </row>
    <row r="946" spans="1:18" x14ac:dyDescent="0.3">
      <c r="A946" s="338">
        <v>1928</v>
      </c>
      <c r="B946" s="339">
        <v>42949</v>
      </c>
      <c r="C946" s="340" t="s">
        <v>594</v>
      </c>
      <c r="D946" s="341" t="s">
        <v>910</v>
      </c>
      <c r="E946" s="342" t="s">
        <v>405</v>
      </c>
      <c r="F946" s="341" t="s">
        <v>790</v>
      </c>
      <c r="G946" s="343" t="s">
        <v>785</v>
      </c>
      <c r="H946" s="341" t="s">
        <v>784</v>
      </c>
      <c r="I946" s="344" t="s">
        <v>912</v>
      </c>
      <c r="J946" s="345">
        <v>44</v>
      </c>
      <c r="K946" s="346">
        <v>3960</v>
      </c>
      <c r="L946" s="345">
        <v>174240</v>
      </c>
      <c r="M946" s="347">
        <v>7.0000000000000007E-2</v>
      </c>
      <c r="N946" s="33">
        <v>162043.20000000001</v>
      </c>
      <c r="O946" s="343" t="s">
        <v>775</v>
      </c>
      <c r="P946" s="341" t="s">
        <v>760</v>
      </c>
      <c r="Q946" s="343" t="str">
        <f t="shared" si="28"/>
        <v>Rail</v>
      </c>
      <c r="R946" s="343" t="str">
        <f t="shared" si="29"/>
        <v>Sohail</v>
      </c>
    </row>
    <row r="947" spans="1:18" x14ac:dyDescent="0.3">
      <c r="A947" s="338">
        <v>1929</v>
      </c>
      <c r="B947" s="339">
        <v>42949</v>
      </c>
      <c r="C947" s="340" t="s">
        <v>594</v>
      </c>
      <c r="D947" s="341" t="s">
        <v>910</v>
      </c>
      <c r="E947" s="342" t="s">
        <v>405</v>
      </c>
      <c r="F947" s="341" t="s">
        <v>790</v>
      </c>
      <c r="G947" s="343" t="s">
        <v>764</v>
      </c>
      <c r="H947" s="341" t="s">
        <v>793</v>
      </c>
      <c r="I947" s="344" t="s">
        <v>911</v>
      </c>
      <c r="J947" s="345">
        <v>2</v>
      </c>
      <c r="K947" s="346">
        <v>360</v>
      </c>
      <c r="L947" s="345">
        <v>720</v>
      </c>
      <c r="M947" s="347">
        <v>0.03</v>
      </c>
      <c r="N947" s="33">
        <v>698.4</v>
      </c>
      <c r="O947" s="343" t="s">
        <v>775</v>
      </c>
      <c r="P947" s="341" t="s">
        <v>760</v>
      </c>
      <c r="Q947" s="343" t="str">
        <f t="shared" si="28"/>
        <v>Rail</v>
      </c>
      <c r="R947" s="343" t="str">
        <f t="shared" si="29"/>
        <v>Sohail</v>
      </c>
    </row>
    <row r="948" spans="1:18" x14ac:dyDescent="0.3">
      <c r="A948" s="338">
        <v>1930</v>
      </c>
      <c r="B948" s="339">
        <v>42949</v>
      </c>
      <c r="C948" s="340" t="s">
        <v>594</v>
      </c>
      <c r="D948" s="341" t="s">
        <v>910</v>
      </c>
      <c r="E948" s="342" t="s">
        <v>405</v>
      </c>
      <c r="F948" s="341" t="s">
        <v>790</v>
      </c>
      <c r="G948" s="343" t="s">
        <v>785</v>
      </c>
      <c r="H948" s="341" t="s">
        <v>824</v>
      </c>
      <c r="I948" s="344" t="s">
        <v>909</v>
      </c>
      <c r="J948" s="345">
        <v>30</v>
      </c>
      <c r="K948" s="346">
        <v>2460</v>
      </c>
      <c r="L948" s="345">
        <v>73800</v>
      </c>
      <c r="M948" s="347">
        <v>0.09</v>
      </c>
      <c r="N948" s="33">
        <v>67158</v>
      </c>
      <c r="O948" s="343" t="s">
        <v>775</v>
      </c>
      <c r="P948" s="341" t="s">
        <v>841</v>
      </c>
      <c r="Q948" s="343" t="str">
        <f t="shared" si="28"/>
        <v>Rail</v>
      </c>
      <c r="R948" s="343" t="str">
        <f t="shared" si="29"/>
        <v>Sohail</v>
      </c>
    </row>
    <row r="949" spans="1:18" x14ac:dyDescent="0.3">
      <c r="A949" s="338">
        <v>1931</v>
      </c>
      <c r="B949" s="339">
        <v>42949</v>
      </c>
      <c r="C949" s="340" t="s">
        <v>594</v>
      </c>
      <c r="D949" s="341" t="s">
        <v>908</v>
      </c>
      <c r="E949" s="342" t="s">
        <v>522</v>
      </c>
      <c r="F949" s="341" t="s">
        <v>765</v>
      </c>
      <c r="G949" s="343" t="s">
        <v>785</v>
      </c>
      <c r="H949" s="341" t="s">
        <v>824</v>
      </c>
      <c r="I949" s="344" t="s">
        <v>883</v>
      </c>
      <c r="J949" s="345">
        <v>25</v>
      </c>
      <c r="K949" s="346">
        <v>3060</v>
      </c>
      <c r="L949" s="345">
        <v>76500</v>
      </c>
      <c r="M949" s="347">
        <v>0.04</v>
      </c>
      <c r="N949" s="33">
        <v>73440</v>
      </c>
      <c r="O949" s="343" t="s">
        <v>775</v>
      </c>
      <c r="P949" s="341" t="s">
        <v>760</v>
      </c>
      <c r="Q949" s="343" t="str">
        <f t="shared" si="28"/>
        <v>Rail</v>
      </c>
      <c r="R949" s="343" t="str">
        <f t="shared" si="29"/>
        <v>Sohail</v>
      </c>
    </row>
    <row r="950" spans="1:18" x14ac:dyDescent="0.3">
      <c r="A950" s="338">
        <v>1932</v>
      </c>
      <c r="B950" s="339">
        <v>42949</v>
      </c>
      <c r="C950" s="340" t="s">
        <v>594</v>
      </c>
      <c r="D950" s="341" t="s">
        <v>907</v>
      </c>
      <c r="E950" s="342" t="s">
        <v>522</v>
      </c>
      <c r="F950" s="341" t="s">
        <v>778</v>
      </c>
      <c r="G950" s="343" t="s">
        <v>770</v>
      </c>
      <c r="H950" s="341" t="s">
        <v>781</v>
      </c>
      <c r="I950" s="344" t="s">
        <v>906</v>
      </c>
      <c r="J950" s="345">
        <v>41</v>
      </c>
      <c r="K950" s="346">
        <v>180</v>
      </c>
      <c r="L950" s="345">
        <v>7380</v>
      </c>
      <c r="M950" s="347">
        <v>0</v>
      </c>
      <c r="N950" s="33">
        <v>7380</v>
      </c>
      <c r="O950" s="343" t="s">
        <v>782</v>
      </c>
      <c r="P950" s="341" t="s">
        <v>760</v>
      </c>
      <c r="Q950" s="343" t="str">
        <f t="shared" si="28"/>
        <v>Road</v>
      </c>
      <c r="R950" s="343" t="str">
        <f t="shared" si="29"/>
        <v>Amit</v>
      </c>
    </row>
    <row r="951" spans="1:18" x14ac:dyDescent="0.3">
      <c r="A951" s="338">
        <v>1933</v>
      </c>
      <c r="B951" s="339">
        <v>42949</v>
      </c>
      <c r="C951" s="340" t="s">
        <v>594</v>
      </c>
      <c r="D951" s="341" t="s">
        <v>904</v>
      </c>
      <c r="E951" s="342" t="s">
        <v>395</v>
      </c>
      <c r="F951" s="341" t="s">
        <v>778</v>
      </c>
      <c r="G951" s="343" t="s">
        <v>770</v>
      </c>
      <c r="H951" s="341" t="s">
        <v>769</v>
      </c>
      <c r="I951" s="344" t="s">
        <v>905</v>
      </c>
      <c r="J951" s="345">
        <v>28</v>
      </c>
      <c r="K951" s="346">
        <v>5400</v>
      </c>
      <c r="L951" s="345">
        <v>151200</v>
      </c>
      <c r="M951" s="347">
        <v>0.01</v>
      </c>
      <c r="N951" s="33">
        <v>149688</v>
      </c>
      <c r="O951" s="343" t="s">
        <v>788</v>
      </c>
      <c r="P951" s="341" t="s">
        <v>787</v>
      </c>
      <c r="Q951" s="343" t="str">
        <f t="shared" si="28"/>
        <v>Air</v>
      </c>
      <c r="R951" s="343" t="str">
        <f t="shared" si="29"/>
        <v>Amit</v>
      </c>
    </row>
    <row r="952" spans="1:18" x14ac:dyDescent="0.3">
      <c r="A952" s="338">
        <v>1934</v>
      </c>
      <c r="B952" s="339">
        <v>42949</v>
      </c>
      <c r="C952" s="340" t="s">
        <v>594</v>
      </c>
      <c r="D952" s="341" t="s">
        <v>904</v>
      </c>
      <c r="E952" s="342" t="s">
        <v>395</v>
      </c>
      <c r="F952" s="341" t="s">
        <v>778</v>
      </c>
      <c r="G952" s="343" t="s">
        <v>785</v>
      </c>
      <c r="H952" s="341" t="s">
        <v>784</v>
      </c>
      <c r="I952" s="344" t="s">
        <v>903</v>
      </c>
      <c r="J952" s="345">
        <v>34</v>
      </c>
      <c r="K952" s="346">
        <v>3960</v>
      </c>
      <c r="L952" s="345">
        <v>134640</v>
      </c>
      <c r="M952" s="347">
        <v>0.05</v>
      </c>
      <c r="N952" s="33">
        <v>127908</v>
      </c>
      <c r="O952" s="343" t="s">
        <v>788</v>
      </c>
      <c r="P952" s="341" t="s">
        <v>767</v>
      </c>
      <c r="Q952" s="343" t="str">
        <f t="shared" si="28"/>
        <v>Air</v>
      </c>
      <c r="R952" s="343" t="str">
        <f t="shared" si="29"/>
        <v>Amit</v>
      </c>
    </row>
    <row r="953" spans="1:18" x14ac:dyDescent="0.3">
      <c r="A953" s="338">
        <v>1935</v>
      </c>
      <c r="B953" s="339">
        <v>42949</v>
      </c>
      <c r="C953" s="340" t="s">
        <v>594</v>
      </c>
      <c r="D953" s="341" t="s">
        <v>902</v>
      </c>
      <c r="E953" s="342" t="s">
        <v>395</v>
      </c>
      <c r="F953" s="341" t="s">
        <v>790</v>
      </c>
      <c r="G953" s="343" t="s">
        <v>770</v>
      </c>
      <c r="H953" s="341" t="s">
        <v>826</v>
      </c>
      <c r="I953" s="344" t="s">
        <v>901</v>
      </c>
      <c r="J953" s="345">
        <v>19</v>
      </c>
      <c r="K953" s="346">
        <v>4260</v>
      </c>
      <c r="L953" s="345">
        <v>80940</v>
      </c>
      <c r="M953" s="347">
        <v>0.04</v>
      </c>
      <c r="N953" s="33">
        <v>77702.399999999994</v>
      </c>
      <c r="O953" s="343" t="s">
        <v>775</v>
      </c>
      <c r="P953" s="341" t="s">
        <v>798</v>
      </c>
      <c r="Q953" s="343" t="str">
        <f t="shared" si="28"/>
        <v>Rail</v>
      </c>
      <c r="R953" s="343" t="str">
        <f t="shared" si="29"/>
        <v>Sohail</v>
      </c>
    </row>
    <row r="954" spans="1:18" x14ac:dyDescent="0.3">
      <c r="A954" s="338">
        <v>1936</v>
      </c>
      <c r="B954" s="339">
        <v>42949</v>
      </c>
      <c r="C954" s="340" t="s">
        <v>594</v>
      </c>
      <c r="D954" s="341" t="s">
        <v>900</v>
      </c>
      <c r="E954" s="342" t="s">
        <v>395</v>
      </c>
      <c r="F954" s="341" t="s">
        <v>765</v>
      </c>
      <c r="G954" s="343" t="s">
        <v>785</v>
      </c>
      <c r="H954" s="341" t="s">
        <v>784</v>
      </c>
      <c r="I954" s="344" t="s">
        <v>878</v>
      </c>
      <c r="J954" s="345">
        <v>33</v>
      </c>
      <c r="K954" s="346">
        <v>1260</v>
      </c>
      <c r="L954" s="345">
        <v>41580</v>
      </c>
      <c r="M954" s="347">
        <v>0.05</v>
      </c>
      <c r="N954" s="33">
        <v>39501</v>
      </c>
      <c r="O954" s="343" t="s">
        <v>761</v>
      </c>
      <c r="P954" s="341" t="s">
        <v>760</v>
      </c>
      <c r="Q954" s="343" t="str">
        <f t="shared" si="28"/>
        <v>Not Specified</v>
      </c>
      <c r="R954" s="343" t="str">
        <f t="shared" si="29"/>
        <v>Sohail</v>
      </c>
    </row>
    <row r="955" spans="1:18" x14ac:dyDescent="0.3">
      <c r="A955" s="338">
        <v>1937</v>
      </c>
      <c r="B955" s="339">
        <v>42950</v>
      </c>
      <c r="C955" s="340" t="s">
        <v>594</v>
      </c>
      <c r="D955" s="341" t="s">
        <v>898</v>
      </c>
      <c r="E955" s="342" t="s">
        <v>395</v>
      </c>
      <c r="F955" s="341" t="s">
        <v>812</v>
      </c>
      <c r="G955" s="343" t="s">
        <v>764</v>
      </c>
      <c r="H955" s="341" t="s">
        <v>800</v>
      </c>
      <c r="I955" s="344" t="s">
        <v>899</v>
      </c>
      <c r="J955" s="345">
        <v>22</v>
      </c>
      <c r="K955" s="346">
        <v>360</v>
      </c>
      <c r="L955" s="345">
        <v>7920</v>
      </c>
      <c r="M955" s="347">
        <v>7.0000000000000007E-2</v>
      </c>
      <c r="N955" s="33">
        <v>7365.6</v>
      </c>
      <c r="O955" s="343" t="s">
        <v>775</v>
      </c>
      <c r="P955" s="341" t="s">
        <v>760</v>
      </c>
      <c r="Q955" s="343" t="str">
        <f t="shared" si="28"/>
        <v>Rail</v>
      </c>
      <c r="R955" s="343" t="str">
        <f t="shared" si="29"/>
        <v>Amit</v>
      </c>
    </row>
    <row r="956" spans="1:18" x14ac:dyDescent="0.3">
      <c r="A956" s="338">
        <v>1938</v>
      </c>
      <c r="B956" s="339">
        <v>42950</v>
      </c>
      <c r="C956" s="340" t="s">
        <v>594</v>
      </c>
      <c r="D956" s="341" t="s">
        <v>898</v>
      </c>
      <c r="E956" s="342" t="s">
        <v>395</v>
      </c>
      <c r="F956" s="341" t="s">
        <v>812</v>
      </c>
      <c r="G956" s="343" t="s">
        <v>770</v>
      </c>
      <c r="H956" s="341" t="s">
        <v>781</v>
      </c>
      <c r="I956" s="344" t="s">
        <v>897</v>
      </c>
      <c r="J956" s="345">
        <v>35</v>
      </c>
      <c r="K956" s="346">
        <v>3660</v>
      </c>
      <c r="L956" s="345">
        <v>128100</v>
      </c>
      <c r="M956" s="347">
        <v>0.08</v>
      </c>
      <c r="N956" s="33">
        <v>117852</v>
      </c>
      <c r="O956" s="343" t="s">
        <v>775</v>
      </c>
      <c r="P956" s="341" t="s">
        <v>798</v>
      </c>
      <c r="Q956" s="343" t="str">
        <f t="shared" si="28"/>
        <v>Rail</v>
      </c>
      <c r="R956" s="343" t="str">
        <f t="shared" si="29"/>
        <v>Amit</v>
      </c>
    </row>
    <row r="957" spans="1:18" x14ac:dyDescent="0.3">
      <c r="A957" s="338">
        <v>1939</v>
      </c>
      <c r="B957" s="339">
        <v>42951</v>
      </c>
      <c r="C957" s="340" t="s">
        <v>594</v>
      </c>
      <c r="D957" s="341" t="s">
        <v>896</v>
      </c>
      <c r="E957" s="342" t="s">
        <v>405</v>
      </c>
      <c r="F957" s="341" t="s">
        <v>790</v>
      </c>
      <c r="G957" s="343" t="s">
        <v>764</v>
      </c>
      <c r="H957" s="341" t="s">
        <v>793</v>
      </c>
      <c r="I957" s="344" t="s">
        <v>895</v>
      </c>
      <c r="J957" s="345">
        <v>16</v>
      </c>
      <c r="K957" s="346">
        <v>2280</v>
      </c>
      <c r="L957" s="345">
        <v>36480</v>
      </c>
      <c r="M957" s="347">
        <v>0.03</v>
      </c>
      <c r="N957" s="33">
        <v>35385.599999999999</v>
      </c>
      <c r="O957" s="343" t="s">
        <v>788</v>
      </c>
      <c r="P957" s="341" t="s">
        <v>760</v>
      </c>
      <c r="Q957" s="343" t="str">
        <f t="shared" si="28"/>
        <v>Air</v>
      </c>
      <c r="R957" s="343" t="str">
        <f t="shared" si="29"/>
        <v>Sohail</v>
      </c>
    </row>
    <row r="958" spans="1:18" x14ac:dyDescent="0.3">
      <c r="A958" s="338">
        <v>1940</v>
      </c>
      <c r="B958" s="339">
        <v>42951</v>
      </c>
      <c r="C958" s="340" t="s">
        <v>594</v>
      </c>
      <c r="D958" s="341" t="s">
        <v>894</v>
      </c>
      <c r="E958" s="342" t="s">
        <v>405</v>
      </c>
      <c r="F958" s="341" t="s">
        <v>790</v>
      </c>
      <c r="G958" s="343" t="s">
        <v>764</v>
      </c>
      <c r="H958" s="341" t="s">
        <v>800</v>
      </c>
      <c r="I958" s="344" t="s">
        <v>893</v>
      </c>
      <c r="J958" s="345">
        <v>7</v>
      </c>
      <c r="K958" s="346">
        <v>780</v>
      </c>
      <c r="L958" s="345">
        <v>5460</v>
      </c>
      <c r="M958" s="347">
        <v>0.1</v>
      </c>
      <c r="N958" s="33">
        <v>4914</v>
      </c>
      <c r="O958" s="343" t="s">
        <v>761</v>
      </c>
      <c r="P958" s="341" t="s">
        <v>760</v>
      </c>
      <c r="Q958" s="343" t="str">
        <f t="shared" si="28"/>
        <v>Not Specified</v>
      </c>
      <c r="R958" s="343" t="str">
        <f t="shared" si="29"/>
        <v>Sohail</v>
      </c>
    </row>
    <row r="959" spans="1:18" x14ac:dyDescent="0.3">
      <c r="A959" s="338">
        <v>1941</v>
      </c>
      <c r="B959" s="339">
        <v>42952</v>
      </c>
      <c r="C959" s="340" t="s">
        <v>594</v>
      </c>
      <c r="D959" s="341" t="s">
        <v>891</v>
      </c>
      <c r="E959" s="342" t="s">
        <v>395</v>
      </c>
      <c r="F959" s="341" t="s">
        <v>778</v>
      </c>
      <c r="G959" s="343" t="s">
        <v>764</v>
      </c>
      <c r="H959" s="341" t="s">
        <v>793</v>
      </c>
      <c r="I959" s="344" t="s">
        <v>892</v>
      </c>
      <c r="J959" s="345">
        <v>43</v>
      </c>
      <c r="K959" s="346">
        <v>300</v>
      </c>
      <c r="L959" s="345">
        <v>12900</v>
      </c>
      <c r="M959" s="347">
        <v>0.1</v>
      </c>
      <c r="N959" s="33">
        <v>11610</v>
      </c>
      <c r="O959" s="343" t="s">
        <v>782</v>
      </c>
      <c r="P959" s="341" t="s">
        <v>760</v>
      </c>
      <c r="Q959" s="343" t="str">
        <f t="shared" si="28"/>
        <v>Road</v>
      </c>
      <c r="R959" s="343" t="str">
        <f t="shared" si="29"/>
        <v>Amit</v>
      </c>
    </row>
    <row r="960" spans="1:18" x14ac:dyDescent="0.3">
      <c r="A960" s="338">
        <v>1942</v>
      </c>
      <c r="B960" s="339">
        <v>42952</v>
      </c>
      <c r="C960" s="340" t="s">
        <v>594</v>
      </c>
      <c r="D960" s="341" t="s">
        <v>891</v>
      </c>
      <c r="E960" s="342" t="s">
        <v>395</v>
      </c>
      <c r="F960" s="341" t="s">
        <v>778</v>
      </c>
      <c r="G960" s="343" t="s">
        <v>785</v>
      </c>
      <c r="H960" s="341" t="s">
        <v>784</v>
      </c>
      <c r="I960" s="344" t="s">
        <v>890</v>
      </c>
      <c r="J960" s="345">
        <v>31</v>
      </c>
      <c r="K960" s="346">
        <v>10560</v>
      </c>
      <c r="L960" s="345">
        <v>327360</v>
      </c>
      <c r="M960" s="347">
        <v>0.05</v>
      </c>
      <c r="N960" s="33">
        <v>310992</v>
      </c>
      <c r="O960" s="343" t="s">
        <v>782</v>
      </c>
      <c r="P960" s="341" t="s">
        <v>767</v>
      </c>
      <c r="Q960" s="343" t="str">
        <f t="shared" si="28"/>
        <v>Road</v>
      </c>
      <c r="R960" s="343" t="str">
        <f t="shared" si="29"/>
        <v>Amit</v>
      </c>
    </row>
    <row r="961" spans="1:18" x14ac:dyDescent="0.3">
      <c r="A961" s="338">
        <v>1943</v>
      </c>
      <c r="B961" s="339">
        <v>42952</v>
      </c>
      <c r="C961" s="340" t="s">
        <v>594</v>
      </c>
      <c r="D961" s="341" t="s">
        <v>889</v>
      </c>
      <c r="E961" s="342" t="s">
        <v>522</v>
      </c>
      <c r="F961" s="341" t="s">
        <v>790</v>
      </c>
      <c r="G961" s="343" t="s">
        <v>764</v>
      </c>
      <c r="H961" s="341" t="s">
        <v>818</v>
      </c>
      <c r="I961" s="344" t="s">
        <v>873</v>
      </c>
      <c r="J961" s="345">
        <v>13</v>
      </c>
      <c r="K961" s="346">
        <v>21840</v>
      </c>
      <c r="L961" s="345">
        <v>283920</v>
      </c>
      <c r="M961" s="347">
        <v>7.0000000000000007E-2</v>
      </c>
      <c r="N961" s="33">
        <v>264045.59999999998</v>
      </c>
      <c r="O961" s="343" t="s">
        <v>775</v>
      </c>
      <c r="P961" s="341" t="s">
        <v>760</v>
      </c>
      <c r="Q961" s="343" t="str">
        <f t="shared" si="28"/>
        <v>Rail</v>
      </c>
      <c r="R961" s="343" t="str">
        <f t="shared" si="29"/>
        <v>Sohail</v>
      </c>
    </row>
    <row r="962" spans="1:18" x14ac:dyDescent="0.3">
      <c r="A962" s="338">
        <v>1944</v>
      </c>
      <c r="B962" s="339">
        <v>42952</v>
      </c>
      <c r="C962" s="340" t="s">
        <v>594</v>
      </c>
      <c r="D962" s="341" t="s">
        <v>888</v>
      </c>
      <c r="E962" s="342" t="s">
        <v>522</v>
      </c>
      <c r="F962" s="341" t="s">
        <v>812</v>
      </c>
      <c r="G962" s="343" t="s">
        <v>764</v>
      </c>
      <c r="H962" s="341" t="s">
        <v>772</v>
      </c>
      <c r="I962" s="344" t="s">
        <v>887</v>
      </c>
      <c r="J962" s="345">
        <v>38</v>
      </c>
      <c r="K962" s="346">
        <v>22260</v>
      </c>
      <c r="L962" s="345">
        <v>845880</v>
      </c>
      <c r="M962" s="347">
        <v>0.01</v>
      </c>
      <c r="N962" s="33">
        <v>837421.2</v>
      </c>
      <c r="O962" s="343" t="s">
        <v>834</v>
      </c>
      <c r="P962" s="341" t="s">
        <v>774</v>
      </c>
      <c r="Q962" s="343" t="str">
        <f t="shared" si="28"/>
        <v>Air</v>
      </c>
      <c r="R962" s="343" t="str">
        <f t="shared" si="29"/>
        <v>Amit</v>
      </c>
    </row>
    <row r="963" spans="1:18" x14ac:dyDescent="0.3">
      <c r="A963" s="338">
        <v>1945</v>
      </c>
      <c r="B963" s="339">
        <v>42953</v>
      </c>
      <c r="C963" s="340" t="s">
        <v>594</v>
      </c>
      <c r="D963" s="341" t="s">
        <v>886</v>
      </c>
      <c r="E963" s="342" t="s">
        <v>405</v>
      </c>
      <c r="F963" s="341" t="s">
        <v>812</v>
      </c>
      <c r="G963" s="343" t="s">
        <v>770</v>
      </c>
      <c r="H963" s="341" t="s">
        <v>781</v>
      </c>
      <c r="I963" s="344" t="s">
        <v>885</v>
      </c>
      <c r="J963" s="345">
        <v>31</v>
      </c>
      <c r="K963" s="346">
        <v>780</v>
      </c>
      <c r="L963" s="345">
        <v>24180</v>
      </c>
      <c r="M963" s="347">
        <v>0</v>
      </c>
      <c r="N963" s="33">
        <v>24180</v>
      </c>
      <c r="O963" s="343" t="s">
        <v>788</v>
      </c>
      <c r="P963" s="341" t="s">
        <v>798</v>
      </c>
      <c r="Q963" s="343" t="str">
        <f t="shared" si="28"/>
        <v>Air</v>
      </c>
      <c r="R963" s="343" t="str">
        <f t="shared" si="29"/>
        <v>Amit</v>
      </c>
    </row>
    <row r="964" spans="1:18" x14ac:dyDescent="0.3">
      <c r="A964" s="338">
        <v>1946</v>
      </c>
      <c r="B964" s="339">
        <v>42953</v>
      </c>
      <c r="C964" s="340" t="s">
        <v>594</v>
      </c>
      <c r="D964" s="341" t="s">
        <v>884</v>
      </c>
      <c r="E964" s="342" t="s">
        <v>398</v>
      </c>
      <c r="F964" s="341" t="s">
        <v>790</v>
      </c>
      <c r="G964" s="343" t="s">
        <v>785</v>
      </c>
      <c r="H964" s="341" t="s">
        <v>824</v>
      </c>
      <c r="I964" s="344" t="s">
        <v>883</v>
      </c>
      <c r="J964" s="345">
        <v>2</v>
      </c>
      <c r="K964" s="346">
        <v>3060</v>
      </c>
      <c r="L964" s="345">
        <v>6120</v>
      </c>
      <c r="M964" s="347">
        <v>0.1</v>
      </c>
      <c r="N964" s="33">
        <v>5508</v>
      </c>
      <c r="O964" s="343" t="s">
        <v>782</v>
      </c>
      <c r="P964" s="341" t="s">
        <v>787</v>
      </c>
      <c r="Q964" s="343" t="str">
        <f t="shared" si="28"/>
        <v>Road</v>
      </c>
      <c r="R964" s="343" t="str">
        <f t="shared" si="29"/>
        <v>Sohail</v>
      </c>
    </row>
    <row r="965" spans="1:18" x14ac:dyDescent="0.3">
      <c r="A965" s="338">
        <v>1947</v>
      </c>
      <c r="B965" s="339">
        <v>42953</v>
      </c>
      <c r="C965" s="340" t="s">
        <v>594</v>
      </c>
      <c r="D965" s="341" t="s">
        <v>882</v>
      </c>
      <c r="E965" s="342" t="s">
        <v>405</v>
      </c>
      <c r="F965" s="341" t="s">
        <v>812</v>
      </c>
      <c r="G965" s="343" t="s">
        <v>764</v>
      </c>
      <c r="H965" s="341" t="s">
        <v>793</v>
      </c>
      <c r="I965" s="344" t="s">
        <v>881</v>
      </c>
      <c r="J965" s="345">
        <v>20</v>
      </c>
      <c r="K965" s="346">
        <v>420</v>
      </c>
      <c r="L965" s="345">
        <v>8400</v>
      </c>
      <c r="M965" s="347">
        <v>0.02</v>
      </c>
      <c r="N965" s="33">
        <v>8232</v>
      </c>
      <c r="O965" s="343" t="s">
        <v>775</v>
      </c>
      <c r="P965" s="341" t="s">
        <v>760</v>
      </c>
      <c r="Q965" s="343" t="str">
        <f t="shared" si="28"/>
        <v>Rail</v>
      </c>
      <c r="R965" s="343" t="str">
        <f t="shared" si="29"/>
        <v>Amit</v>
      </c>
    </row>
    <row r="966" spans="1:18" x14ac:dyDescent="0.3">
      <c r="A966" s="338">
        <v>1948</v>
      </c>
      <c r="B966" s="339">
        <v>42954</v>
      </c>
      <c r="C966" s="340" t="s">
        <v>594</v>
      </c>
      <c r="D966" s="341" t="s">
        <v>879</v>
      </c>
      <c r="E966" s="342" t="s">
        <v>398</v>
      </c>
      <c r="F966" s="341" t="s">
        <v>765</v>
      </c>
      <c r="G966" s="343" t="s">
        <v>785</v>
      </c>
      <c r="H966" s="341" t="s">
        <v>824</v>
      </c>
      <c r="I966" s="344" t="s">
        <v>880</v>
      </c>
      <c r="J966" s="345">
        <v>16</v>
      </c>
      <c r="K966" s="346">
        <v>120</v>
      </c>
      <c r="L966" s="345">
        <v>1920</v>
      </c>
      <c r="M966" s="347">
        <v>0.02</v>
      </c>
      <c r="N966" s="33">
        <v>1881.6</v>
      </c>
      <c r="O966" s="343" t="s">
        <v>834</v>
      </c>
      <c r="P966" s="341" t="s">
        <v>760</v>
      </c>
      <c r="Q966" s="343" t="str">
        <f t="shared" si="28"/>
        <v>Air</v>
      </c>
      <c r="R966" s="343" t="str">
        <f t="shared" si="29"/>
        <v>Sohail</v>
      </c>
    </row>
    <row r="967" spans="1:18" x14ac:dyDescent="0.3">
      <c r="A967" s="338">
        <v>1949</v>
      </c>
      <c r="B967" s="339">
        <v>42954</v>
      </c>
      <c r="C967" s="340" t="s">
        <v>594</v>
      </c>
      <c r="D967" s="341" t="s">
        <v>879</v>
      </c>
      <c r="E967" s="342" t="s">
        <v>398</v>
      </c>
      <c r="F967" s="341" t="s">
        <v>765</v>
      </c>
      <c r="G967" s="343" t="s">
        <v>785</v>
      </c>
      <c r="H967" s="341" t="s">
        <v>784</v>
      </c>
      <c r="I967" s="344" t="s">
        <v>878</v>
      </c>
      <c r="J967" s="345">
        <v>12</v>
      </c>
      <c r="K967" s="346">
        <v>1260</v>
      </c>
      <c r="L967" s="345">
        <v>15120</v>
      </c>
      <c r="M967" s="347">
        <v>0.09</v>
      </c>
      <c r="N967" s="33">
        <v>13759.2</v>
      </c>
      <c r="O967" s="343" t="s">
        <v>834</v>
      </c>
      <c r="P967" s="341" t="s">
        <v>774</v>
      </c>
      <c r="Q967" s="343" t="str">
        <f t="shared" si="28"/>
        <v>Air</v>
      </c>
      <c r="R967" s="343" t="str">
        <f t="shared" si="29"/>
        <v>Sohail</v>
      </c>
    </row>
    <row r="968" spans="1:18" x14ac:dyDescent="0.3">
      <c r="A968" s="338">
        <v>1950</v>
      </c>
      <c r="B968" s="339">
        <v>42954</v>
      </c>
      <c r="C968" s="340" t="s">
        <v>594</v>
      </c>
      <c r="D968" s="341" t="s">
        <v>877</v>
      </c>
      <c r="E968" s="342" t="s">
        <v>398</v>
      </c>
      <c r="F968" s="341" t="s">
        <v>765</v>
      </c>
      <c r="G968" s="343" t="s">
        <v>764</v>
      </c>
      <c r="H968" s="341" t="s">
        <v>811</v>
      </c>
      <c r="I968" s="344" t="s">
        <v>876</v>
      </c>
      <c r="J968" s="345">
        <v>38</v>
      </c>
      <c r="K968" s="346">
        <v>720</v>
      </c>
      <c r="L968" s="345">
        <v>27360</v>
      </c>
      <c r="M968" s="347">
        <v>0.04</v>
      </c>
      <c r="N968" s="33">
        <v>26265.599999999999</v>
      </c>
      <c r="O968" s="343" t="s">
        <v>788</v>
      </c>
      <c r="P968" s="341" t="s">
        <v>760</v>
      </c>
      <c r="Q968" s="343" t="str">
        <f t="shared" si="28"/>
        <v>Air</v>
      </c>
      <c r="R968" s="343" t="str">
        <f t="shared" si="29"/>
        <v>Sohail</v>
      </c>
    </row>
    <row r="969" spans="1:18" x14ac:dyDescent="0.3">
      <c r="A969" s="338">
        <v>1951</v>
      </c>
      <c r="B969" s="339">
        <v>42954</v>
      </c>
      <c r="C969" s="340" t="s">
        <v>594</v>
      </c>
      <c r="D969" s="341" t="s">
        <v>875</v>
      </c>
      <c r="E969" s="342" t="s">
        <v>398</v>
      </c>
      <c r="F969" s="341" t="s">
        <v>790</v>
      </c>
      <c r="G969" s="343" t="s">
        <v>764</v>
      </c>
      <c r="H969" s="341" t="s">
        <v>800</v>
      </c>
      <c r="I969" s="344" t="s">
        <v>874</v>
      </c>
      <c r="J969" s="345">
        <v>36</v>
      </c>
      <c r="K969" s="346">
        <v>7260</v>
      </c>
      <c r="L969" s="345">
        <v>261360</v>
      </c>
      <c r="M969" s="347">
        <v>0.1</v>
      </c>
      <c r="N969" s="33">
        <v>235224</v>
      </c>
      <c r="O969" s="343" t="s">
        <v>788</v>
      </c>
      <c r="P969" s="341" t="s">
        <v>760</v>
      </c>
      <c r="Q969" s="343" t="str">
        <f t="shared" si="28"/>
        <v>Air</v>
      </c>
      <c r="R969" s="343" t="str">
        <f t="shared" si="29"/>
        <v>Sohail</v>
      </c>
    </row>
    <row r="970" spans="1:18" x14ac:dyDescent="0.3">
      <c r="A970" s="338">
        <v>1952</v>
      </c>
      <c r="B970" s="339">
        <v>42954</v>
      </c>
      <c r="C970" s="340" t="s">
        <v>594</v>
      </c>
      <c r="D970" s="341" t="s">
        <v>872</v>
      </c>
      <c r="E970" s="342" t="s">
        <v>405</v>
      </c>
      <c r="F970" s="341" t="s">
        <v>765</v>
      </c>
      <c r="G970" s="343" t="s">
        <v>764</v>
      </c>
      <c r="H970" s="341" t="s">
        <v>818</v>
      </c>
      <c r="I970" s="344" t="s">
        <v>873</v>
      </c>
      <c r="J970" s="345">
        <v>1</v>
      </c>
      <c r="K970" s="346">
        <v>21840</v>
      </c>
      <c r="L970" s="345">
        <v>21840</v>
      </c>
      <c r="M970" s="347">
        <v>0.09</v>
      </c>
      <c r="N970" s="33">
        <v>19874.400000000001</v>
      </c>
      <c r="O970" s="343" t="s">
        <v>761</v>
      </c>
      <c r="P970" s="341" t="s">
        <v>760</v>
      </c>
      <c r="Q970" s="343" t="str">
        <f t="shared" si="28"/>
        <v>Not Specified</v>
      </c>
      <c r="R970" s="343" t="str">
        <f t="shared" si="29"/>
        <v>Sohail</v>
      </c>
    </row>
    <row r="971" spans="1:18" x14ac:dyDescent="0.3">
      <c r="A971" s="338">
        <v>1953</v>
      </c>
      <c r="B971" s="339">
        <v>42954</v>
      </c>
      <c r="C971" s="340" t="s">
        <v>594</v>
      </c>
      <c r="D971" s="341" t="s">
        <v>872</v>
      </c>
      <c r="E971" s="342" t="s">
        <v>405</v>
      </c>
      <c r="F971" s="341" t="s">
        <v>765</v>
      </c>
      <c r="G971" s="343" t="s">
        <v>770</v>
      </c>
      <c r="H971" s="341" t="s">
        <v>781</v>
      </c>
      <c r="I971" s="344" t="s">
        <v>871</v>
      </c>
      <c r="J971" s="345">
        <v>34</v>
      </c>
      <c r="K971" s="346">
        <v>1380</v>
      </c>
      <c r="L971" s="345">
        <v>46920</v>
      </c>
      <c r="M971" s="347">
        <v>0.03</v>
      </c>
      <c r="N971" s="33">
        <v>45512.4</v>
      </c>
      <c r="O971" s="343" t="s">
        <v>761</v>
      </c>
      <c r="P971" s="341" t="s">
        <v>767</v>
      </c>
      <c r="Q971" s="343" t="str">
        <f t="shared" si="28"/>
        <v>Not Specified</v>
      </c>
      <c r="R971" s="343" t="str">
        <f t="shared" si="29"/>
        <v>Sohail</v>
      </c>
    </row>
    <row r="972" spans="1:18" x14ac:dyDescent="0.3">
      <c r="A972" s="338">
        <v>1954</v>
      </c>
      <c r="B972" s="339">
        <v>42954</v>
      </c>
      <c r="C972" s="340" t="s">
        <v>594</v>
      </c>
      <c r="D972" s="341" t="s">
        <v>869</v>
      </c>
      <c r="E972" s="342" t="s">
        <v>395</v>
      </c>
      <c r="F972" s="341" t="s">
        <v>790</v>
      </c>
      <c r="G972" s="343" t="s">
        <v>785</v>
      </c>
      <c r="H972" s="341" t="s">
        <v>824</v>
      </c>
      <c r="I972" s="344" t="s">
        <v>870</v>
      </c>
      <c r="J972" s="345">
        <v>2</v>
      </c>
      <c r="K972" s="346">
        <v>9180</v>
      </c>
      <c r="L972" s="345">
        <v>18360</v>
      </c>
      <c r="M972" s="347">
        <v>0.03</v>
      </c>
      <c r="N972" s="33">
        <v>17809.2</v>
      </c>
      <c r="O972" s="343" t="s">
        <v>834</v>
      </c>
      <c r="P972" s="341" t="s">
        <v>767</v>
      </c>
      <c r="Q972" s="343" t="str">
        <f t="shared" si="28"/>
        <v>Air</v>
      </c>
      <c r="R972" s="343" t="str">
        <f t="shared" si="29"/>
        <v>Sohail</v>
      </c>
    </row>
    <row r="973" spans="1:18" x14ac:dyDescent="0.3">
      <c r="A973" s="338">
        <v>1955</v>
      </c>
      <c r="B973" s="339">
        <v>42954</v>
      </c>
      <c r="C973" s="340" t="s">
        <v>594</v>
      </c>
      <c r="D973" s="341" t="s">
        <v>869</v>
      </c>
      <c r="E973" s="342" t="s">
        <v>395</v>
      </c>
      <c r="F973" s="341" t="s">
        <v>790</v>
      </c>
      <c r="G973" s="343" t="s">
        <v>785</v>
      </c>
      <c r="H973" s="341" t="s">
        <v>824</v>
      </c>
      <c r="I973" s="344" t="s">
        <v>868</v>
      </c>
      <c r="J973" s="345">
        <v>5</v>
      </c>
      <c r="K973" s="346">
        <v>1980</v>
      </c>
      <c r="L973" s="345">
        <v>9900</v>
      </c>
      <c r="M973" s="347">
        <v>0.1</v>
      </c>
      <c r="N973" s="33">
        <v>8910</v>
      </c>
      <c r="O973" s="343" t="s">
        <v>834</v>
      </c>
      <c r="P973" s="341" t="s">
        <v>798</v>
      </c>
      <c r="Q973" s="343" t="str">
        <f t="shared" si="28"/>
        <v>Air</v>
      </c>
      <c r="R973" s="343" t="str">
        <f t="shared" si="29"/>
        <v>Sohail</v>
      </c>
    </row>
    <row r="974" spans="1:18" x14ac:dyDescent="0.3">
      <c r="A974" s="338">
        <v>1956</v>
      </c>
      <c r="B974" s="339">
        <v>42955</v>
      </c>
      <c r="C974" s="340" t="s">
        <v>594</v>
      </c>
      <c r="D974" s="341" t="s">
        <v>866</v>
      </c>
      <c r="E974" s="342" t="s">
        <v>398</v>
      </c>
      <c r="F974" s="341" t="s">
        <v>790</v>
      </c>
      <c r="G974" s="343" t="s">
        <v>764</v>
      </c>
      <c r="H974" s="341" t="s">
        <v>818</v>
      </c>
      <c r="I974" s="344" t="s">
        <v>867</v>
      </c>
      <c r="J974" s="345">
        <v>32</v>
      </c>
      <c r="K974" s="346">
        <v>1320</v>
      </c>
      <c r="L974" s="345">
        <v>42240</v>
      </c>
      <c r="M974" s="347">
        <v>0</v>
      </c>
      <c r="N974" s="33">
        <v>42240</v>
      </c>
      <c r="O974" s="343" t="s">
        <v>761</v>
      </c>
      <c r="P974" s="341" t="s">
        <v>760</v>
      </c>
      <c r="Q974" s="343" t="str">
        <f t="shared" si="28"/>
        <v>Not Specified</v>
      </c>
      <c r="R974" s="343" t="str">
        <f t="shared" si="29"/>
        <v>Sohail</v>
      </c>
    </row>
    <row r="975" spans="1:18" x14ac:dyDescent="0.3">
      <c r="A975" s="338">
        <v>1957</v>
      </c>
      <c r="B975" s="339">
        <v>42955</v>
      </c>
      <c r="C975" s="340" t="s">
        <v>594</v>
      </c>
      <c r="D975" s="341" t="s">
        <v>866</v>
      </c>
      <c r="E975" s="342" t="s">
        <v>398</v>
      </c>
      <c r="F975" s="341" t="s">
        <v>790</v>
      </c>
      <c r="G975" s="343" t="s">
        <v>785</v>
      </c>
      <c r="H975" s="341" t="s">
        <v>824</v>
      </c>
      <c r="I975" s="344" t="s">
        <v>865</v>
      </c>
      <c r="J975" s="345">
        <v>31</v>
      </c>
      <c r="K975" s="346">
        <v>2880</v>
      </c>
      <c r="L975" s="345">
        <v>89280</v>
      </c>
      <c r="M975" s="347">
        <v>0.04</v>
      </c>
      <c r="N975" s="33">
        <v>85708.800000000003</v>
      </c>
      <c r="O975" s="343" t="s">
        <v>761</v>
      </c>
      <c r="P975" s="341" t="s">
        <v>841</v>
      </c>
      <c r="Q975" s="343" t="str">
        <f t="shared" si="28"/>
        <v>Not Specified</v>
      </c>
      <c r="R975" s="343" t="str">
        <f t="shared" si="29"/>
        <v>Sohail</v>
      </c>
    </row>
    <row r="976" spans="1:18" x14ac:dyDescent="0.3">
      <c r="A976" s="338">
        <v>1958</v>
      </c>
      <c r="B976" s="339">
        <v>42955</v>
      </c>
      <c r="C976" s="340" t="s">
        <v>594</v>
      </c>
      <c r="D976" s="341" t="s">
        <v>864</v>
      </c>
      <c r="E976" s="342" t="s">
        <v>398</v>
      </c>
      <c r="F976" s="341" t="s">
        <v>765</v>
      </c>
      <c r="G976" s="343" t="s">
        <v>764</v>
      </c>
      <c r="H976" s="341" t="s">
        <v>793</v>
      </c>
      <c r="I976" s="344" t="s">
        <v>863</v>
      </c>
      <c r="J976" s="345">
        <v>24</v>
      </c>
      <c r="K976" s="346">
        <v>300</v>
      </c>
      <c r="L976" s="345">
        <v>7200</v>
      </c>
      <c r="M976" s="347">
        <v>0.04</v>
      </c>
      <c r="N976" s="33">
        <v>6912</v>
      </c>
      <c r="O976" s="343" t="s">
        <v>775</v>
      </c>
      <c r="P976" s="341" t="s">
        <v>760</v>
      </c>
      <c r="Q976" s="343" t="str">
        <f t="shared" si="28"/>
        <v>Rail</v>
      </c>
      <c r="R976" s="343" t="str">
        <f t="shared" si="29"/>
        <v>Sohail</v>
      </c>
    </row>
    <row r="977" spans="1:18" x14ac:dyDescent="0.3">
      <c r="A977" s="338">
        <v>1959</v>
      </c>
      <c r="B977" s="339">
        <v>42955</v>
      </c>
      <c r="C977" s="340" t="s">
        <v>594</v>
      </c>
      <c r="D977" s="341" t="s">
        <v>861</v>
      </c>
      <c r="E977" s="342" t="s">
        <v>398</v>
      </c>
      <c r="F977" s="341" t="s">
        <v>778</v>
      </c>
      <c r="G977" s="343" t="s">
        <v>764</v>
      </c>
      <c r="H977" s="341" t="s">
        <v>818</v>
      </c>
      <c r="I977" s="344" t="s">
        <v>862</v>
      </c>
      <c r="J977" s="345">
        <v>10</v>
      </c>
      <c r="K977" s="346">
        <v>720</v>
      </c>
      <c r="L977" s="345">
        <v>7200</v>
      </c>
      <c r="M977" s="347">
        <v>0.04</v>
      </c>
      <c r="N977" s="33">
        <v>6912</v>
      </c>
      <c r="O977" s="343" t="s">
        <v>775</v>
      </c>
      <c r="P977" s="341" t="s">
        <v>798</v>
      </c>
      <c r="Q977" s="343" t="str">
        <f t="shared" si="28"/>
        <v>Rail</v>
      </c>
      <c r="R977" s="343" t="str">
        <f t="shared" si="29"/>
        <v>Amit</v>
      </c>
    </row>
    <row r="978" spans="1:18" x14ac:dyDescent="0.3">
      <c r="A978" s="338">
        <v>1960</v>
      </c>
      <c r="B978" s="339">
        <v>42955</v>
      </c>
      <c r="C978" s="340" t="s">
        <v>594</v>
      </c>
      <c r="D978" s="341" t="s">
        <v>861</v>
      </c>
      <c r="E978" s="342" t="s">
        <v>398</v>
      </c>
      <c r="F978" s="341" t="s">
        <v>778</v>
      </c>
      <c r="G978" s="343" t="s">
        <v>785</v>
      </c>
      <c r="H978" s="341" t="s">
        <v>784</v>
      </c>
      <c r="I978" s="344" t="s">
        <v>860</v>
      </c>
      <c r="J978" s="345">
        <v>11</v>
      </c>
      <c r="K978" s="346">
        <v>11760</v>
      </c>
      <c r="L978" s="345">
        <v>129360</v>
      </c>
      <c r="M978" s="347">
        <v>0.08</v>
      </c>
      <c r="N978" s="33">
        <v>119011.2</v>
      </c>
      <c r="O978" s="343" t="s">
        <v>775</v>
      </c>
      <c r="P978" s="341" t="s">
        <v>774</v>
      </c>
      <c r="Q978" s="343" t="str">
        <f t="shared" si="28"/>
        <v>Rail</v>
      </c>
      <c r="R978" s="343" t="str">
        <f t="shared" si="29"/>
        <v>Amit</v>
      </c>
    </row>
    <row r="979" spans="1:18" x14ac:dyDescent="0.3">
      <c r="A979" s="338">
        <v>1961</v>
      </c>
      <c r="B979" s="339">
        <v>42955</v>
      </c>
      <c r="C979" s="340" t="s">
        <v>594</v>
      </c>
      <c r="D979" s="341" t="s">
        <v>859</v>
      </c>
      <c r="E979" s="342" t="s">
        <v>405</v>
      </c>
      <c r="F979" s="341" t="s">
        <v>812</v>
      </c>
      <c r="G979" s="343" t="s">
        <v>764</v>
      </c>
      <c r="H979" s="341" t="s">
        <v>772</v>
      </c>
      <c r="I979" s="344" t="s">
        <v>858</v>
      </c>
      <c r="J979" s="345">
        <v>31</v>
      </c>
      <c r="K979" s="346">
        <v>600</v>
      </c>
      <c r="L979" s="345">
        <v>18600</v>
      </c>
      <c r="M979" s="347">
        <v>0</v>
      </c>
      <c r="N979" s="33">
        <v>18600</v>
      </c>
      <c r="O979" s="343" t="s">
        <v>834</v>
      </c>
      <c r="P979" s="341" t="s">
        <v>798</v>
      </c>
      <c r="Q979" s="343" t="str">
        <f t="shared" si="28"/>
        <v>Air</v>
      </c>
      <c r="R979" s="343" t="str">
        <f t="shared" si="29"/>
        <v>Amit</v>
      </c>
    </row>
    <row r="980" spans="1:18" x14ac:dyDescent="0.3">
      <c r="A980" s="338">
        <v>1962</v>
      </c>
      <c r="B980" s="339">
        <v>42955</v>
      </c>
      <c r="C980" s="340" t="s">
        <v>594</v>
      </c>
      <c r="D980" s="341" t="s">
        <v>853</v>
      </c>
      <c r="E980" s="342" t="s">
        <v>398</v>
      </c>
      <c r="F980" s="341" t="s">
        <v>778</v>
      </c>
      <c r="G980" s="343" t="s">
        <v>764</v>
      </c>
      <c r="H980" s="341" t="s">
        <v>818</v>
      </c>
      <c r="I980" s="344" t="s">
        <v>857</v>
      </c>
      <c r="J980" s="345">
        <v>13</v>
      </c>
      <c r="K980" s="346">
        <v>17400</v>
      </c>
      <c r="L980" s="345">
        <v>226200</v>
      </c>
      <c r="M980" s="347">
        <v>0.03</v>
      </c>
      <c r="N980" s="33">
        <v>219414</v>
      </c>
      <c r="O980" s="343" t="s">
        <v>761</v>
      </c>
      <c r="P980" s="341" t="s">
        <v>760</v>
      </c>
      <c r="Q980" s="343" t="str">
        <f t="shared" ref="Q980:Q1018" si="30">IF(O980="Low ","Road",IF(O980="Medium","Rail",IF(O980="High","Air",IF(O980="Critical","Air","Not Specified"))))</f>
        <v>Not Specified</v>
      </c>
      <c r="R980" s="343" t="str">
        <f t="shared" ref="R980:R1018" si="31">VLOOKUP(F980,$H$12:$I$16,2,FALSE)</f>
        <v>Amit</v>
      </c>
    </row>
    <row r="981" spans="1:18" x14ac:dyDescent="0.3">
      <c r="A981" s="338">
        <v>1963</v>
      </c>
      <c r="B981" s="339">
        <v>42955</v>
      </c>
      <c r="C981" s="340" t="s">
        <v>594</v>
      </c>
      <c r="D981" s="341" t="s">
        <v>855</v>
      </c>
      <c r="E981" s="342" t="s">
        <v>398</v>
      </c>
      <c r="F981" s="341" t="s">
        <v>790</v>
      </c>
      <c r="G981" s="343" t="s">
        <v>764</v>
      </c>
      <c r="H981" s="341" t="s">
        <v>818</v>
      </c>
      <c r="I981" s="344" t="s">
        <v>856</v>
      </c>
      <c r="J981" s="345">
        <v>2</v>
      </c>
      <c r="K981" s="346">
        <v>19740</v>
      </c>
      <c r="L981" s="345">
        <v>39480</v>
      </c>
      <c r="M981" s="347">
        <v>0.06</v>
      </c>
      <c r="N981" s="33">
        <v>37111.199999999997</v>
      </c>
      <c r="O981" s="343" t="s">
        <v>761</v>
      </c>
      <c r="P981" s="341" t="s">
        <v>760</v>
      </c>
      <c r="Q981" s="343" t="str">
        <f t="shared" si="30"/>
        <v>Not Specified</v>
      </c>
      <c r="R981" s="343" t="str">
        <f t="shared" si="31"/>
        <v>Sohail</v>
      </c>
    </row>
    <row r="982" spans="1:18" x14ac:dyDescent="0.3">
      <c r="A982" s="338">
        <v>1964</v>
      </c>
      <c r="B982" s="339">
        <v>42955</v>
      </c>
      <c r="C982" s="340" t="s">
        <v>594</v>
      </c>
      <c r="D982" s="341" t="s">
        <v>855</v>
      </c>
      <c r="E982" s="342" t="s">
        <v>398</v>
      </c>
      <c r="F982" s="341" t="s">
        <v>790</v>
      </c>
      <c r="G982" s="343" t="s">
        <v>785</v>
      </c>
      <c r="H982" s="341" t="s">
        <v>784</v>
      </c>
      <c r="I982" s="344" t="s">
        <v>854</v>
      </c>
      <c r="J982" s="345">
        <v>48</v>
      </c>
      <c r="K982" s="346">
        <v>3960</v>
      </c>
      <c r="L982" s="345">
        <v>190080</v>
      </c>
      <c r="M982" s="347">
        <v>0</v>
      </c>
      <c r="N982" s="33">
        <v>190080</v>
      </c>
      <c r="O982" s="343" t="s">
        <v>761</v>
      </c>
      <c r="P982" s="341" t="s">
        <v>760</v>
      </c>
      <c r="Q982" s="343" t="str">
        <f t="shared" si="30"/>
        <v>Not Specified</v>
      </c>
      <c r="R982" s="343" t="str">
        <f t="shared" si="31"/>
        <v>Sohail</v>
      </c>
    </row>
    <row r="983" spans="1:18" x14ac:dyDescent="0.3">
      <c r="A983" s="338">
        <v>1965</v>
      </c>
      <c r="B983" s="339">
        <v>42955</v>
      </c>
      <c r="C983" s="340" t="s">
        <v>594</v>
      </c>
      <c r="D983" s="341" t="s">
        <v>853</v>
      </c>
      <c r="E983" s="342" t="s">
        <v>395</v>
      </c>
      <c r="F983" s="341" t="s">
        <v>778</v>
      </c>
      <c r="G983" s="343" t="s">
        <v>764</v>
      </c>
      <c r="H983" s="341" t="s">
        <v>763</v>
      </c>
      <c r="I983" s="344" t="s">
        <v>852</v>
      </c>
      <c r="J983" s="345">
        <v>39</v>
      </c>
      <c r="K983" s="346">
        <v>120</v>
      </c>
      <c r="L983" s="345">
        <v>4680</v>
      </c>
      <c r="M983" s="347">
        <v>0.1</v>
      </c>
      <c r="N983" s="33">
        <v>4212</v>
      </c>
      <c r="O983" s="343" t="s">
        <v>761</v>
      </c>
      <c r="P983" s="341" t="s">
        <v>787</v>
      </c>
      <c r="Q983" s="343" t="str">
        <f t="shared" si="30"/>
        <v>Not Specified</v>
      </c>
      <c r="R983" s="343" t="str">
        <f t="shared" si="31"/>
        <v>Amit</v>
      </c>
    </row>
    <row r="984" spans="1:18" x14ac:dyDescent="0.3">
      <c r="A984" s="338">
        <v>1966</v>
      </c>
      <c r="B984" s="339">
        <v>42956</v>
      </c>
      <c r="C984" s="340" t="s">
        <v>594</v>
      </c>
      <c r="D984" s="341" t="s">
        <v>851</v>
      </c>
      <c r="E984" s="342" t="s">
        <v>395</v>
      </c>
      <c r="F984" s="341" t="s">
        <v>790</v>
      </c>
      <c r="G984" s="343" t="s">
        <v>770</v>
      </c>
      <c r="H984" s="341" t="s">
        <v>781</v>
      </c>
      <c r="I984" s="344" t="s">
        <v>850</v>
      </c>
      <c r="J984" s="345">
        <v>24</v>
      </c>
      <c r="K984" s="346">
        <v>1200</v>
      </c>
      <c r="L984" s="345">
        <v>28800</v>
      </c>
      <c r="M984" s="347">
        <v>0.09</v>
      </c>
      <c r="N984" s="33">
        <v>26208</v>
      </c>
      <c r="O984" s="343" t="s">
        <v>761</v>
      </c>
      <c r="P984" s="341" t="s">
        <v>760</v>
      </c>
      <c r="Q984" s="343" t="str">
        <f t="shared" si="30"/>
        <v>Not Specified</v>
      </c>
      <c r="R984" s="343" t="str">
        <f t="shared" si="31"/>
        <v>Sohail</v>
      </c>
    </row>
    <row r="985" spans="1:18" x14ac:dyDescent="0.3">
      <c r="A985" s="338">
        <v>1967</v>
      </c>
      <c r="B985" s="339">
        <v>42957</v>
      </c>
      <c r="C985" s="340" t="s">
        <v>594</v>
      </c>
      <c r="D985" s="341" t="s">
        <v>849</v>
      </c>
      <c r="E985" s="342" t="s">
        <v>405</v>
      </c>
      <c r="F985" s="341" t="s">
        <v>778</v>
      </c>
      <c r="G985" s="343" t="s">
        <v>764</v>
      </c>
      <c r="H985" s="341" t="s">
        <v>800</v>
      </c>
      <c r="I985" s="344" t="s">
        <v>848</v>
      </c>
      <c r="J985" s="345">
        <v>1</v>
      </c>
      <c r="K985" s="346">
        <v>240</v>
      </c>
      <c r="L985" s="345">
        <v>240</v>
      </c>
      <c r="M985" s="347">
        <v>0.06</v>
      </c>
      <c r="N985" s="33">
        <v>225.6</v>
      </c>
      <c r="O985" s="343" t="s">
        <v>788</v>
      </c>
      <c r="P985" s="341" t="s">
        <v>760</v>
      </c>
      <c r="Q985" s="343" t="str">
        <f t="shared" si="30"/>
        <v>Air</v>
      </c>
      <c r="R985" s="343" t="str">
        <f t="shared" si="31"/>
        <v>Amit</v>
      </c>
    </row>
    <row r="986" spans="1:18" x14ac:dyDescent="0.3">
      <c r="A986" s="338">
        <v>1968</v>
      </c>
      <c r="B986" s="339">
        <v>42957</v>
      </c>
      <c r="C986" s="340" t="s">
        <v>594</v>
      </c>
      <c r="D986" s="341" t="s">
        <v>847</v>
      </c>
      <c r="E986" s="342" t="s">
        <v>398</v>
      </c>
      <c r="F986" s="341" t="s">
        <v>790</v>
      </c>
      <c r="G986" s="343" t="s">
        <v>764</v>
      </c>
      <c r="H986" s="341" t="s">
        <v>763</v>
      </c>
      <c r="I986" s="344" t="s">
        <v>846</v>
      </c>
      <c r="J986" s="345">
        <v>46</v>
      </c>
      <c r="K986" s="346">
        <v>240</v>
      </c>
      <c r="L986" s="345">
        <v>11040</v>
      </c>
      <c r="M986" s="347">
        <v>0.09</v>
      </c>
      <c r="N986" s="33">
        <v>10046.4</v>
      </c>
      <c r="O986" s="343" t="s">
        <v>834</v>
      </c>
      <c r="P986" s="341" t="s">
        <v>798</v>
      </c>
      <c r="Q986" s="343" t="str">
        <f t="shared" si="30"/>
        <v>Air</v>
      </c>
      <c r="R986" s="343" t="str">
        <f t="shared" si="31"/>
        <v>Sohail</v>
      </c>
    </row>
    <row r="987" spans="1:18" x14ac:dyDescent="0.3">
      <c r="A987" s="338">
        <v>1969</v>
      </c>
      <c r="B987" s="339">
        <v>42957</v>
      </c>
      <c r="C987" s="340" t="s">
        <v>594</v>
      </c>
      <c r="D987" s="341" t="s">
        <v>843</v>
      </c>
      <c r="E987" s="342" t="s">
        <v>522</v>
      </c>
      <c r="F987" s="341" t="s">
        <v>765</v>
      </c>
      <c r="G987" s="343" t="s">
        <v>764</v>
      </c>
      <c r="H987" s="341" t="s">
        <v>811</v>
      </c>
      <c r="I987" s="344" t="s">
        <v>845</v>
      </c>
      <c r="J987" s="345">
        <v>3</v>
      </c>
      <c r="K987" s="346">
        <v>600</v>
      </c>
      <c r="L987" s="345">
        <v>1800</v>
      </c>
      <c r="M987" s="347">
        <v>0.01</v>
      </c>
      <c r="N987" s="33">
        <v>1782</v>
      </c>
      <c r="O987" s="343" t="s">
        <v>775</v>
      </c>
      <c r="P987" s="341" t="s">
        <v>760</v>
      </c>
      <c r="Q987" s="343" t="str">
        <f t="shared" si="30"/>
        <v>Rail</v>
      </c>
      <c r="R987" s="343" t="str">
        <f t="shared" si="31"/>
        <v>Sohail</v>
      </c>
    </row>
    <row r="988" spans="1:18" x14ac:dyDescent="0.3">
      <c r="A988" s="338">
        <v>1970</v>
      </c>
      <c r="B988" s="339">
        <v>42957</v>
      </c>
      <c r="C988" s="340" t="s">
        <v>594</v>
      </c>
      <c r="D988" s="341" t="s">
        <v>843</v>
      </c>
      <c r="E988" s="342" t="s">
        <v>522</v>
      </c>
      <c r="F988" s="341" t="s">
        <v>765</v>
      </c>
      <c r="G988" s="343" t="s">
        <v>764</v>
      </c>
      <c r="H988" s="341" t="s">
        <v>763</v>
      </c>
      <c r="I988" s="344" t="s">
        <v>844</v>
      </c>
      <c r="J988" s="345">
        <v>11</v>
      </c>
      <c r="K988" s="346">
        <v>1320</v>
      </c>
      <c r="L988" s="345">
        <v>14520</v>
      </c>
      <c r="M988" s="347">
        <v>0.04</v>
      </c>
      <c r="N988" s="33">
        <v>13939.2</v>
      </c>
      <c r="O988" s="343" t="s">
        <v>775</v>
      </c>
      <c r="P988" s="341" t="s">
        <v>841</v>
      </c>
      <c r="Q988" s="343" t="str">
        <f t="shared" si="30"/>
        <v>Rail</v>
      </c>
      <c r="R988" s="343" t="str">
        <f t="shared" si="31"/>
        <v>Sohail</v>
      </c>
    </row>
    <row r="989" spans="1:18" x14ac:dyDescent="0.3">
      <c r="A989" s="338">
        <v>1971</v>
      </c>
      <c r="B989" s="339">
        <v>42957</v>
      </c>
      <c r="C989" s="340" t="s">
        <v>594</v>
      </c>
      <c r="D989" s="341" t="s">
        <v>843</v>
      </c>
      <c r="E989" s="342" t="s">
        <v>522</v>
      </c>
      <c r="F989" s="341" t="s">
        <v>765</v>
      </c>
      <c r="G989" s="343" t="s">
        <v>770</v>
      </c>
      <c r="H989" s="341" t="s">
        <v>777</v>
      </c>
      <c r="I989" s="344" t="s">
        <v>842</v>
      </c>
      <c r="J989" s="345">
        <v>3</v>
      </c>
      <c r="K989" s="346">
        <v>8760</v>
      </c>
      <c r="L989" s="345">
        <v>26280</v>
      </c>
      <c r="M989" s="347">
        <v>0.01</v>
      </c>
      <c r="N989" s="33">
        <v>26017.200000000001</v>
      </c>
      <c r="O989" s="343" t="s">
        <v>775</v>
      </c>
      <c r="P989" s="341" t="s">
        <v>841</v>
      </c>
      <c r="Q989" s="343" t="str">
        <f t="shared" si="30"/>
        <v>Rail</v>
      </c>
      <c r="R989" s="343" t="str">
        <f t="shared" si="31"/>
        <v>Sohail</v>
      </c>
    </row>
    <row r="990" spans="1:18" x14ac:dyDescent="0.3">
      <c r="A990" s="338">
        <v>1972</v>
      </c>
      <c r="B990" s="339">
        <v>42957</v>
      </c>
      <c r="C990" s="340" t="s">
        <v>594</v>
      </c>
      <c r="D990" s="341" t="s">
        <v>840</v>
      </c>
      <c r="E990" s="342" t="s">
        <v>522</v>
      </c>
      <c r="F990" s="341" t="s">
        <v>778</v>
      </c>
      <c r="G990" s="343" t="s">
        <v>764</v>
      </c>
      <c r="H990" s="341" t="s">
        <v>763</v>
      </c>
      <c r="I990" s="344" t="s">
        <v>839</v>
      </c>
      <c r="J990" s="345">
        <v>5</v>
      </c>
      <c r="K990" s="346">
        <v>2100</v>
      </c>
      <c r="L990" s="345">
        <v>10500</v>
      </c>
      <c r="M990" s="347">
        <v>0.1</v>
      </c>
      <c r="N990" s="33">
        <v>9450</v>
      </c>
      <c r="O990" s="343" t="s">
        <v>834</v>
      </c>
      <c r="P990" s="341" t="s">
        <v>760</v>
      </c>
      <c r="Q990" s="343" t="str">
        <f t="shared" si="30"/>
        <v>Air</v>
      </c>
      <c r="R990" s="343" t="str">
        <f t="shared" si="31"/>
        <v>Amit</v>
      </c>
    </row>
    <row r="991" spans="1:18" x14ac:dyDescent="0.3">
      <c r="A991" s="338">
        <v>1973</v>
      </c>
      <c r="B991" s="339">
        <v>42958</v>
      </c>
      <c r="C991" s="340" t="s">
        <v>594</v>
      </c>
      <c r="D991" s="341" t="s">
        <v>838</v>
      </c>
      <c r="E991" s="342" t="s">
        <v>405</v>
      </c>
      <c r="F991" s="341" t="s">
        <v>765</v>
      </c>
      <c r="G991" s="343" t="s">
        <v>770</v>
      </c>
      <c r="H991" s="341" t="s">
        <v>781</v>
      </c>
      <c r="I991" s="344" t="s">
        <v>837</v>
      </c>
      <c r="J991" s="345">
        <v>27</v>
      </c>
      <c r="K991" s="346">
        <v>2040</v>
      </c>
      <c r="L991" s="345">
        <v>55080</v>
      </c>
      <c r="M991" s="347">
        <v>0.09</v>
      </c>
      <c r="N991" s="33">
        <v>50122.8</v>
      </c>
      <c r="O991" s="343" t="s">
        <v>788</v>
      </c>
      <c r="P991" s="341" t="s">
        <v>787</v>
      </c>
      <c r="Q991" s="343" t="str">
        <f t="shared" si="30"/>
        <v>Air</v>
      </c>
      <c r="R991" s="343" t="str">
        <f t="shared" si="31"/>
        <v>Sohail</v>
      </c>
    </row>
    <row r="992" spans="1:18" x14ac:dyDescent="0.3">
      <c r="A992" s="338">
        <v>1974</v>
      </c>
      <c r="B992" s="339">
        <v>42958</v>
      </c>
      <c r="C992" s="340" t="s">
        <v>594</v>
      </c>
      <c r="D992" s="341" t="s">
        <v>836</v>
      </c>
      <c r="E992" s="342" t="s">
        <v>395</v>
      </c>
      <c r="F992" s="341" t="s">
        <v>812</v>
      </c>
      <c r="G992" s="343" t="s">
        <v>764</v>
      </c>
      <c r="H992" s="341" t="s">
        <v>793</v>
      </c>
      <c r="I992" s="344" t="s">
        <v>835</v>
      </c>
      <c r="J992" s="345">
        <v>23</v>
      </c>
      <c r="K992" s="346">
        <v>2460</v>
      </c>
      <c r="L992" s="345">
        <v>56580</v>
      </c>
      <c r="M992" s="347">
        <v>0.1</v>
      </c>
      <c r="N992" s="33">
        <v>50922</v>
      </c>
      <c r="O992" s="343" t="s">
        <v>834</v>
      </c>
      <c r="P992" s="341" t="s">
        <v>760</v>
      </c>
      <c r="Q992" s="343" t="str">
        <f t="shared" si="30"/>
        <v>Air</v>
      </c>
      <c r="R992" s="343" t="str">
        <f t="shared" si="31"/>
        <v>Amit</v>
      </c>
    </row>
    <row r="993" spans="1:18" x14ac:dyDescent="0.3">
      <c r="A993" s="338">
        <v>1975</v>
      </c>
      <c r="B993" s="339">
        <v>42958</v>
      </c>
      <c r="C993" s="340" t="s">
        <v>594</v>
      </c>
      <c r="D993" s="341" t="s">
        <v>833</v>
      </c>
      <c r="E993" s="342" t="s">
        <v>398</v>
      </c>
      <c r="F993" s="341" t="s">
        <v>812</v>
      </c>
      <c r="G993" s="343" t="s">
        <v>785</v>
      </c>
      <c r="H993" s="341" t="s">
        <v>784</v>
      </c>
      <c r="I993" s="344" t="s">
        <v>832</v>
      </c>
      <c r="J993" s="345">
        <v>46</v>
      </c>
      <c r="K993" s="346">
        <v>7560</v>
      </c>
      <c r="L993" s="345">
        <v>347760</v>
      </c>
      <c r="M993" s="347">
        <v>0.01</v>
      </c>
      <c r="N993" s="33">
        <v>344282.4</v>
      </c>
      <c r="O993" s="343" t="s">
        <v>782</v>
      </c>
      <c r="P993" s="341" t="s">
        <v>760</v>
      </c>
      <c r="Q993" s="343" t="str">
        <f t="shared" si="30"/>
        <v>Road</v>
      </c>
      <c r="R993" s="343" t="str">
        <f t="shared" si="31"/>
        <v>Amit</v>
      </c>
    </row>
    <row r="994" spans="1:18" x14ac:dyDescent="0.3">
      <c r="A994" s="338">
        <v>1976</v>
      </c>
      <c r="B994" s="339">
        <v>42958</v>
      </c>
      <c r="C994" s="340" t="s">
        <v>594</v>
      </c>
      <c r="D994" s="341" t="s">
        <v>831</v>
      </c>
      <c r="E994" s="342" t="s">
        <v>405</v>
      </c>
      <c r="F994" s="341" t="s">
        <v>778</v>
      </c>
      <c r="G994" s="343" t="s">
        <v>764</v>
      </c>
      <c r="H994" s="341" t="s">
        <v>800</v>
      </c>
      <c r="I994" s="344" t="s">
        <v>830</v>
      </c>
      <c r="J994" s="345">
        <v>2</v>
      </c>
      <c r="K994" s="346">
        <v>540</v>
      </c>
      <c r="L994" s="345">
        <v>1080</v>
      </c>
      <c r="M994" s="347">
        <v>7.0000000000000007E-2</v>
      </c>
      <c r="N994" s="33">
        <v>1004.4</v>
      </c>
      <c r="O994" s="343" t="s">
        <v>775</v>
      </c>
      <c r="P994" s="341" t="s">
        <v>767</v>
      </c>
      <c r="Q994" s="343" t="str">
        <f t="shared" si="30"/>
        <v>Rail</v>
      </c>
      <c r="R994" s="343" t="str">
        <f t="shared" si="31"/>
        <v>Amit</v>
      </c>
    </row>
    <row r="995" spans="1:18" x14ac:dyDescent="0.3">
      <c r="A995" s="338">
        <v>1977</v>
      </c>
      <c r="B995" s="339">
        <v>42958</v>
      </c>
      <c r="C995" s="340" t="s">
        <v>594</v>
      </c>
      <c r="D995" s="341" t="s">
        <v>829</v>
      </c>
      <c r="E995" s="342" t="s">
        <v>395</v>
      </c>
      <c r="F995" s="341" t="s">
        <v>765</v>
      </c>
      <c r="G995" s="343" t="s">
        <v>764</v>
      </c>
      <c r="H995" s="341" t="s">
        <v>793</v>
      </c>
      <c r="I995" s="344" t="s">
        <v>828</v>
      </c>
      <c r="J995" s="345">
        <v>1</v>
      </c>
      <c r="K995" s="346">
        <v>1140</v>
      </c>
      <c r="L995" s="345">
        <v>1140</v>
      </c>
      <c r="M995" s="347">
        <v>0.05</v>
      </c>
      <c r="N995" s="33">
        <v>1083</v>
      </c>
      <c r="O995" s="343" t="s">
        <v>782</v>
      </c>
      <c r="P995" s="341" t="s">
        <v>827</v>
      </c>
      <c r="Q995" s="343" t="str">
        <f t="shared" si="30"/>
        <v>Road</v>
      </c>
      <c r="R995" s="343" t="str">
        <f t="shared" si="31"/>
        <v>Sohail</v>
      </c>
    </row>
    <row r="996" spans="1:18" x14ac:dyDescent="0.3">
      <c r="A996" s="338">
        <v>1978</v>
      </c>
      <c r="B996" s="339">
        <v>42958</v>
      </c>
      <c r="C996" s="340" t="s">
        <v>594</v>
      </c>
      <c r="D996" s="341" t="s">
        <v>822</v>
      </c>
      <c r="E996" s="342" t="s">
        <v>395</v>
      </c>
      <c r="F996" s="341" t="s">
        <v>765</v>
      </c>
      <c r="G996" s="343" t="s">
        <v>770</v>
      </c>
      <c r="H996" s="341" t="s">
        <v>826</v>
      </c>
      <c r="I996" s="344" t="s">
        <v>825</v>
      </c>
      <c r="J996" s="345">
        <v>7</v>
      </c>
      <c r="K996" s="346">
        <v>7260</v>
      </c>
      <c r="L996" s="345">
        <v>50820</v>
      </c>
      <c r="M996" s="347">
        <v>0.09</v>
      </c>
      <c r="N996" s="33">
        <v>46246.2</v>
      </c>
      <c r="O996" s="343" t="s">
        <v>775</v>
      </c>
      <c r="P996" s="341" t="s">
        <v>787</v>
      </c>
      <c r="Q996" s="343" t="str">
        <f t="shared" si="30"/>
        <v>Rail</v>
      </c>
      <c r="R996" s="343" t="str">
        <f t="shared" si="31"/>
        <v>Sohail</v>
      </c>
    </row>
    <row r="997" spans="1:18" x14ac:dyDescent="0.3">
      <c r="A997" s="338">
        <v>1979</v>
      </c>
      <c r="B997" s="339">
        <v>42958</v>
      </c>
      <c r="C997" s="340" t="s">
        <v>594</v>
      </c>
      <c r="D997" s="341" t="s">
        <v>822</v>
      </c>
      <c r="E997" s="342" t="s">
        <v>395</v>
      </c>
      <c r="F997" s="341" t="s">
        <v>765</v>
      </c>
      <c r="G997" s="343" t="s">
        <v>785</v>
      </c>
      <c r="H997" s="341" t="s">
        <v>824</v>
      </c>
      <c r="I997" s="344" t="s">
        <v>823</v>
      </c>
      <c r="J997" s="345">
        <v>41</v>
      </c>
      <c r="K997" s="346">
        <v>1260</v>
      </c>
      <c r="L997" s="345">
        <v>51660</v>
      </c>
      <c r="M997" s="347">
        <v>0.01</v>
      </c>
      <c r="N997" s="33">
        <v>51143.4</v>
      </c>
      <c r="O997" s="343" t="s">
        <v>775</v>
      </c>
      <c r="P997" s="341" t="s">
        <v>798</v>
      </c>
      <c r="Q997" s="343" t="str">
        <f t="shared" si="30"/>
        <v>Rail</v>
      </c>
      <c r="R997" s="343" t="str">
        <f t="shared" si="31"/>
        <v>Sohail</v>
      </c>
    </row>
    <row r="998" spans="1:18" x14ac:dyDescent="0.3">
      <c r="A998" s="338">
        <v>1980</v>
      </c>
      <c r="B998" s="339">
        <v>42958</v>
      </c>
      <c r="C998" s="340" t="s">
        <v>594</v>
      </c>
      <c r="D998" s="341" t="s">
        <v>822</v>
      </c>
      <c r="E998" s="342" t="s">
        <v>395</v>
      </c>
      <c r="F998" s="341" t="s">
        <v>765</v>
      </c>
      <c r="G998" s="343" t="s">
        <v>785</v>
      </c>
      <c r="H998" s="341" t="s">
        <v>784</v>
      </c>
      <c r="I998" s="344" t="s">
        <v>821</v>
      </c>
      <c r="J998" s="345">
        <v>46</v>
      </c>
      <c r="K998" s="346">
        <v>1260</v>
      </c>
      <c r="L998" s="345">
        <v>57960</v>
      </c>
      <c r="M998" s="347">
        <v>0.1</v>
      </c>
      <c r="N998" s="33">
        <v>52164</v>
      </c>
      <c r="O998" s="343" t="s">
        <v>775</v>
      </c>
      <c r="P998" s="341" t="s">
        <v>760</v>
      </c>
      <c r="Q998" s="343" t="str">
        <f t="shared" si="30"/>
        <v>Rail</v>
      </c>
      <c r="R998" s="343" t="str">
        <f t="shared" si="31"/>
        <v>Sohail</v>
      </c>
    </row>
    <row r="999" spans="1:18" x14ac:dyDescent="0.3">
      <c r="A999" s="338">
        <v>1981</v>
      </c>
      <c r="B999" s="339">
        <v>42959</v>
      </c>
      <c r="C999" s="340" t="s">
        <v>594</v>
      </c>
      <c r="D999" s="341" t="s">
        <v>820</v>
      </c>
      <c r="E999" s="342" t="s">
        <v>398</v>
      </c>
      <c r="F999" s="341" t="s">
        <v>778</v>
      </c>
      <c r="G999" s="343" t="s">
        <v>764</v>
      </c>
      <c r="H999" s="341" t="s">
        <v>763</v>
      </c>
      <c r="I999" s="344" t="s">
        <v>819</v>
      </c>
      <c r="J999" s="345">
        <v>11</v>
      </c>
      <c r="K999" s="346">
        <v>1740</v>
      </c>
      <c r="L999" s="345">
        <v>19140</v>
      </c>
      <c r="M999" s="347">
        <v>7.0000000000000007E-2</v>
      </c>
      <c r="N999" s="33">
        <v>17800.2</v>
      </c>
      <c r="O999" s="343" t="s">
        <v>788</v>
      </c>
      <c r="P999" s="341" t="s">
        <v>760</v>
      </c>
      <c r="Q999" s="343" t="str">
        <f t="shared" si="30"/>
        <v>Air</v>
      </c>
      <c r="R999" s="343" t="str">
        <f t="shared" si="31"/>
        <v>Amit</v>
      </c>
    </row>
    <row r="1000" spans="1:18" x14ac:dyDescent="0.3">
      <c r="A1000" s="338">
        <v>1982</v>
      </c>
      <c r="B1000" s="339">
        <v>42959</v>
      </c>
      <c r="C1000" s="340" t="s">
        <v>594</v>
      </c>
      <c r="D1000" s="341" t="s">
        <v>816</v>
      </c>
      <c r="E1000" s="342" t="s">
        <v>395</v>
      </c>
      <c r="F1000" s="341" t="s">
        <v>778</v>
      </c>
      <c r="G1000" s="343" t="s">
        <v>764</v>
      </c>
      <c r="H1000" s="341" t="s">
        <v>818</v>
      </c>
      <c r="I1000" s="344" t="s">
        <v>817</v>
      </c>
      <c r="J1000" s="345">
        <v>27</v>
      </c>
      <c r="K1000" s="346">
        <v>900</v>
      </c>
      <c r="L1000" s="345">
        <v>24300</v>
      </c>
      <c r="M1000" s="347">
        <v>0.04</v>
      </c>
      <c r="N1000" s="33">
        <v>23328</v>
      </c>
      <c r="O1000" s="343" t="s">
        <v>775</v>
      </c>
      <c r="P1000" s="341" t="s">
        <v>760</v>
      </c>
      <c r="Q1000" s="343" t="str">
        <f t="shared" si="30"/>
        <v>Rail</v>
      </c>
      <c r="R1000" s="343" t="str">
        <f t="shared" si="31"/>
        <v>Amit</v>
      </c>
    </row>
    <row r="1001" spans="1:18" x14ac:dyDescent="0.3">
      <c r="A1001" s="338">
        <v>1983</v>
      </c>
      <c r="B1001" s="339">
        <v>42959</v>
      </c>
      <c r="C1001" s="340" t="s">
        <v>594</v>
      </c>
      <c r="D1001" s="341" t="s">
        <v>816</v>
      </c>
      <c r="E1001" s="342" t="s">
        <v>395</v>
      </c>
      <c r="F1001" s="341" t="s">
        <v>778</v>
      </c>
      <c r="G1001" s="343" t="s">
        <v>785</v>
      </c>
      <c r="H1001" s="341" t="s">
        <v>815</v>
      </c>
      <c r="I1001" s="344" t="s">
        <v>814</v>
      </c>
      <c r="J1001" s="345">
        <v>22</v>
      </c>
      <c r="K1001" s="346">
        <v>16260</v>
      </c>
      <c r="L1001" s="345">
        <v>357720</v>
      </c>
      <c r="M1001" s="347">
        <v>0.1</v>
      </c>
      <c r="N1001" s="33">
        <v>321948</v>
      </c>
      <c r="O1001" s="343" t="s">
        <v>775</v>
      </c>
      <c r="P1001" s="341" t="s">
        <v>760</v>
      </c>
      <c r="Q1001" s="343" t="str">
        <f t="shared" si="30"/>
        <v>Rail</v>
      </c>
      <c r="R1001" s="343" t="str">
        <f t="shared" si="31"/>
        <v>Amit</v>
      </c>
    </row>
    <row r="1002" spans="1:18" x14ac:dyDescent="0.3">
      <c r="A1002" s="338">
        <v>1984</v>
      </c>
      <c r="B1002" s="339">
        <v>42959</v>
      </c>
      <c r="C1002" s="340" t="s">
        <v>594</v>
      </c>
      <c r="D1002" s="341" t="s">
        <v>813</v>
      </c>
      <c r="E1002" s="342" t="s">
        <v>398</v>
      </c>
      <c r="F1002" s="341" t="s">
        <v>812</v>
      </c>
      <c r="G1002" s="343" t="s">
        <v>764</v>
      </c>
      <c r="H1002" s="341" t="s">
        <v>811</v>
      </c>
      <c r="I1002" s="344" t="s">
        <v>810</v>
      </c>
      <c r="J1002" s="345">
        <v>21</v>
      </c>
      <c r="K1002" s="346">
        <v>180</v>
      </c>
      <c r="L1002" s="345">
        <v>3780</v>
      </c>
      <c r="M1002" s="347">
        <v>0</v>
      </c>
      <c r="N1002" s="33">
        <v>3780</v>
      </c>
      <c r="O1002" s="343" t="s">
        <v>782</v>
      </c>
      <c r="P1002" s="341" t="s">
        <v>760</v>
      </c>
      <c r="Q1002" s="343" t="str">
        <f t="shared" si="30"/>
        <v>Road</v>
      </c>
      <c r="R1002" s="343" t="str">
        <f t="shared" si="31"/>
        <v>Amit</v>
      </c>
    </row>
    <row r="1003" spans="1:18" x14ac:dyDescent="0.3">
      <c r="A1003" s="338">
        <v>1985</v>
      </c>
      <c r="B1003" s="339">
        <v>42959</v>
      </c>
      <c r="C1003" s="340" t="s">
        <v>594</v>
      </c>
      <c r="D1003" s="341" t="s">
        <v>809</v>
      </c>
      <c r="E1003" s="342" t="s">
        <v>405</v>
      </c>
      <c r="F1003" s="341" t="s">
        <v>790</v>
      </c>
      <c r="G1003" s="343" t="s">
        <v>764</v>
      </c>
      <c r="H1003" s="341" t="s">
        <v>800</v>
      </c>
      <c r="I1003" s="344" t="s">
        <v>808</v>
      </c>
      <c r="J1003" s="345">
        <v>3</v>
      </c>
      <c r="K1003" s="346">
        <v>2640</v>
      </c>
      <c r="L1003" s="345">
        <v>7920</v>
      </c>
      <c r="M1003" s="347">
        <v>0.03</v>
      </c>
      <c r="N1003" s="33">
        <v>7682.4</v>
      </c>
      <c r="O1003" s="343" t="s">
        <v>782</v>
      </c>
      <c r="P1003" s="341" t="s">
        <v>767</v>
      </c>
      <c r="Q1003" s="343" t="str">
        <f t="shared" si="30"/>
        <v>Road</v>
      </c>
      <c r="R1003" s="343" t="str">
        <f t="shared" si="31"/>
        <v>Sohail</v>
      </c>
    </row>
    <row r="1004" spans="1:18" x14ac:dyDescent="0.3">
      <c r="A1004" s="338">
        <v>1986</v>
      </c>
      <c r="B1004" s="339">
        <v>42959</v>
      </c>
      <c r="C1004" s="340" t="s">
        <v>594</v>
      </c>
      <c r="D1004" s="341" t="s">
        <v>807</v>
      </c>
      <c r="E1004" s="342" t="s">
        <v>522</v>
      </c>
      <c r="F1004" s="341" t="s">
        <v>778</v>
      </c>
      <c r="G1004" s="343" t="s">
        <v>764</v>
      </c>
      <c r="H1004" s="341" t="s">
        <v>793</v>
      </c>
      <c r="I1004" s="344" t="s">
        <v>806</v>
      </c>
      <c r="J1004" s="345">
        <v>41</v>
      </c>
      <c r="K1004" s="346">
        <v>600</v>
      </c>
      <c r="L1004" s="345">
        <v>24600</v>
      </c>
      <c r="M1004" s="347">
        <v>0.06</v>
      </c>
      <c r="N1004" s="33">
        <v>23124</v>
      </c>
      <c r="O1004" s="343" t="s">
        <v>761</v>
      </c>
      <c r="P1004" s="341" t="s">
        <v>760</v>
      </c>
      <c r="Q1004" s="343" t="str">
        <f t="shared" si="30"/>
        <v>Not Specified</v>
      </c>
      <c r="R1004" s="343" t="str">
        <f t="shared" si="31"/>
        <v>Amit</v>
      </c>
    </row>
    <row r="1005" spans="1:18" x14ac:dyDescent="0.3">
      <c r="A1005" s="338">
        <v>1987</v>
      </c>
      <c r="B1005" s="339">
        <v>42960</v>
      </c>
      <c r="C1005" s="340" t="s">
        <v>594</v>
      </c>
      <c r="D1005" s="341" t="s">
        <v>794</v>
      </c>
      <c r="E1005" s="342" t="s">
        <v>395</v>
      </c>
      <c r="F1005" s="341" t="s">
        <v>790</v>
      </c>
      <c r="G1005" s="343" t="s">
        <v>764</v>
      </c>
      <c r="H1005" s="341" t="s">
        <v>805</v>
      </c>
      <c r="I1005" s="344" t="s">
        <v>804</v>
      </c>
      <c r="J1005" s="345">
        <v>41</v>
      </c>
      <c r="K1005" s="346">
        <v>240</v>
      </c>
      <c r="L1005" s="345">
        <v>9840</v>
      </c>
      <c r="M1005" s="347">
        <v>0</v>
      </c>
      <c r="N1005" s="33">
        <v>9840</v>
      </c>
      <c r="O1005" s="343" t="s">
        <v>775</v>
      </c>
      <c r="P1005" s="341" t="s">
        <v>787</v>
      </c>
      <c r="Q1005" s="343" t="str">
        <f t="shared" si="30"/>
        <v>Rail</v>
      </c>
      <c r="R1005" s="343" t="str">
        <f t="shared" si="31"/>
        <v>Sohail</v>
      </c>
    </row>
    <row r="1006" spans="1:18" x14ac:dyDescent="0.3">
      <c r="A1006" s="338">
        <v>1988</v>
      </c>
      <c r="B1006" s="339">
        <v>42960</v>
      </c>
      <c r="C1006" s="340" t="s">
        <v>594</v>
      </c>
      <c r="D1006" s="341" t="s">
        <v>802</v>
      </c>
      <c r="E1006" s="342" t="s">
        <v>522</v>
      </c>
      <c r="F1006" s="341" t="s">
        <v>778</v>
      </c>
      <c r="G1006" s="343" t="s">
        <v>764</v>
      </c>
      <c r="H1006" s="341" t="s">
        <v>772</v>
      </c>
      <c r="I1006" s="344" t="s">
        <v>803</v>
      </c>
      <c r="J1006" s="345">
        <v>47</v>
      </c>
      <c r="K1006" s="346">
        <v>10080</v>
      </c>
      <c r="L1006" s="345">
        <v>473760</v>
      </c>
      <c r="M1006" s="347">
        <v>0.05</v>
      </c>
      <c r="N1006" s="33">
        <v>450072</v>
      </c>
      <c r="O1006" s="343" t="s">
        <v>761</v>
      </c>
      <c r="P1006" s="341" t="s">
        <v>760</v>
      </c>
      <c r="Q1006" s="343" t="str">
        <f t="shared" si="30"/>
        <v>Not Specified</v>
      </c>
      <c r="R1006" s="343" t="str">
        <f t="shared" si="31"/>
        <v>Amit</v>
      </c>
    </row>
    <row r="1007" spans="1:18" x14ac:dyDescent="0.3">
      <c r="A1007" s="338">
        <v>1989</v>
      </c>
      <c r="B1007" s="339">
        <v>42960</v>
      </c>
      <c r="C1007" s="340" t="s">
        <v>594</v>
      </c>
      <c r="D1007" s="341" t="s">
        <v>802</v>
      </c>
      <c r="E1007" s="342" t="s">
        <v>522</v>
      </c>
      <c r="F1007" s="341" t="s">
        <v>778</v>
      </c>
      <c r="G1007" s="343" t="s">
        <v>785</v>
      </c>
      <c r="H1007" s="341" t="s">
        <v>784</v>
      </c>
      <c r="I1007" s="344" t="s">
        <v>801</v>
      </c>
      <c r="J1007" s="345">
        <v>43</v>
      </c>
      <c r="K1007" s="346">
        <v>11760</v>
      </c>
      <c r="L1007" s="345">
        <v>505680</v>
      </c>
      <c r="M1007" s="347">
        <v>7.0000000000000007E-2</v>
      </c>
      <c r="N1007" s="33">
        <v>470282.4</v>
      </c>
      <c r="O1007" s="343" t="s">
        <v>761</v>
      </c>
      <c r="P1007" s="341" t="s">
        <v>760</v>
      </c>
      <c r="Q1007" s="343" t="str">
        <f t="shared" si="30"/>
        <v>Not Specified</v>
      </c>
      <c r="R1007" s="343" t="str">
        <f t="shared" si="31"/>
        <v>Amit</v>
      </c>
    </row>
    <row r="1008" spans="1:18" x14ac:dyDescent="0.3">
      <c r="A1008" s="338">
        <v>1990</v>
      </c>
      <c r="B1008" s="339">
        <v>42960</v>
      </c>
      <c r="C1008" s="340" t="s">
        <v>594</v>
      </c>
      <c r="D1008" s="341" t="s">
        <v>796</v>
      </c>
      <c r="E1008" s="342" t="s">
        <v>395</v>
      </c>
      <c r="F1008" s="341" t="s">
        <v>790</v>
      </c>
      <c r="G1008" s="343" t="s">
        <v>764</v>
      </c>
      <c r="H1008" s="341" t="s">
        <v>800</v>
      </c>
      <c r="I1008" s="344" t="s">
        <v>799</v>
      </c>
      <c r="J1008" s="345">
        <v>40</v>
      </c>
      <c r="K1008" s="346">
        <v>1020</v>
      </c>
      <c r="L1008" s="345">
        <v>40800</v>
      </c>
      <c r="M1008" s="347">
        <v>7.0000000000000007E-2</v>
      </c>
      <c r="N1008" s="33">
        <v>37944</v>
      </c>
      <c r="O1008" s="343" t="s">
        <v>761</v>
      </c>
      <c r="P1008" s="341" t="s">
        <v>798</v>
      </c>
      <c r="Q1008" s="343" t="str">
        <f t="shared" si="30"/>
        <v>Not Specified</v>
      </c>
      <c r="R1008" s="343" t="str">
        <f t="shared" si="31"/>
        <v>Sohail</v>
      </c>
    </row>
    <row r="1009" spans="1:18" x14ac:dyDescent="0.3">
      <c r="A1009" s="338">
        <v>1991</v>
      </c>
      <c r="B1009" s="339">
        <v>42960</v>
      </c>
      <c r="C1009" s="340" t="s">
        <v>594</v>
      </c>
      <c r="D1009" s="341" t="s">
        <v>796</v>
      </c>
      <c r="E1009" s="342" t="s">
        <v>395</v>
      </c>
      <c r="F1009" s="341" t="s">
        <v>790</v>
      </c>
      <c r="G1009" s="343" t="s">
        <v>764</v>
      </c>
      <c r="H1009" s="341" t="s">
        <v>793</v>
      </c>
      <c r="I1009" s="344" t="s">
        <v>797</v>
      </c>
      <c r="J1009" s="345">
        <v>22</v>
      </c>
      <c r="K1009" s="346">
        <v>3360</v>
      </c>
      <c r="L1009" s="345">
        <v>73920</v>
      </c>
      <c r="M1009" s="347">
        <v>0.01</v>
      </c>
      <c r="N1009" s="33">
        <v>73180.800000000003</v>
      </c>
      <c r="O1009" s="343" t="s">
        <v>761</v>
      </c>
      <c r="P1009" s="341" t="s">
        <v>787</v>
      </c>
      <c r="Q1009" s="343" t="str">
        <f t="shared" si="30"/>
        <v>Not Specified</v>
      </c>
      <c r="R1009" s="343" t="str">
        <f t="shared" si="31"/>
        <v>Sohail</v>
      </c>
    </row>
    <row r="1010" spans="1:18" x14ac:dyDescent="0.3">
      <c r="A1010" s="338">
        <v>1992</v>
      </c>
      <c r="B1010" s="339">
        <v>42960</v>
      </c>
      <c r="C1010" s="340" t="s">
        <v>594</v>
      </c>
      <c r="D1010" s="341" t="s">
        <v>796</v>
      </c>
      <c r="E1010" s="342" t="s">
        <v>395</v>
      </c>
      <c r="F1010" s="341" t="s">
        <v>790</v>
      </c>
      <c r="G1010" s="343" t="s">
        <v>764</v>
      </c>
      <c r="H1010" s="341" t="s">
        <v>772</v>
      </c>
      <c r="I1010" s="344" t="s">
        <v>795</v>
      </c>
      <c r="J1010" s="345">
        <v>45</v>
      </c>
      <c r="K1010" s="346">
        <v>4740</v>
      </c>
      <c r="L1010" s="345">
        <v>213300</v>
      </c>
      <c r="M1010" s="347">
        <v>0.03</v>
      </c>
      <c r="N1010" s="33">
        <v>206901</v>
      </c>
      <c r="O1010" s="343" t="s">
        <v>761</v>
      </c>
      <c r="P1010" s="341" t="s">
        <v>760</v>
      </c>
      <c r="Q1010" s="343" t="str">
        <f t="shared" si="30"/>
        <v>Not Specified</v>
      </c>
      <c r="R1010" s="343" t="str">
        <f t="shared" si="31"/>
        <v>Sohail</v>
      </c>
    </row>
    <row r="1011" spans="1:18" x14ac:dyDescent="0.3">
      <c r="A1011" s="338">
        <v>1993</v>
      </c>
      <c r="B1011" s="339">
        <v>42960</v>
      </c>
      <c r="C1011" s="340" t="s">
        <v>594</v>
      </c>
      <c r="D1011" s="341" t="s">
        <v>794</v>
      </c>
      <c r="E1011" s="342" t="s">
        <v>395</v>
      </c>
      <c r="F1011" s="341" t="s">
        <v>790</v>
      </c>
      <c r="G1011" s="343" t="s">
        <v>764</v>
      </c>
      <c r="H1011" s="341" t="s">
        <v>793</v>
      </c>
      <c r="I1011" s="344" t="s">
        <v>792</v>
      </c>
      <c r="J1011" s="345">
        <v>21</v>
      </c>
      <c r="K1011" s="346">
        <v>420</v>
      </c>
      <c r="L1011" s="345">
        <v>8820</v>
      </c>
      <c r="M1011" s="347">
        <v>0.01</v>
      </c>
      <c r="N1011" s="33">
        <v>8731.7999999999993</v>
      </c>
      <c r="O1011" s="343" t="s">
        <v>775</v>
      </c>
      <c r="P1011" s="341" t="s">
        <v>760</v>
      </c>
      <c r="Q1011" s="343" t="str">
        <f t="shared" si="30"/>
        <v>Rail</v>
      </c>
      <c r="R1011" s="343" t="str">
        <f t="shared" si="31"/>
        <v>Sohail</v>
      </c>
    </row>
    <row r="1012" spans="1:18" x14ac:dyDescent="0.3">
      <c r="A1012" s="338">
        <v>1994</v>
      </c>
      <c r="B1012" s="339">
        <v>42961</v>
      </c>
      <c r="C1012" s="340" t="s">
        <v>594</v>
      </c>
      <c r="D1012" s="341" t="s">
        <v>791</v>
      </c>
      <c r="E1012" s="342" t="s">
        <v>522</v>
      </c>
      <c r="F1012" s="341" t="s">
        <v>790</v>
      </c>
      <c r="G1012" s="343" t="s">
        <v>764</v>
      </c>
      <c r="H1012" s="341" t="s">
        <v>763</v>
      </c>
      <c r="I1012" s="344" t="s">
        <v>789</v>
      </c>
      <c r="J1012" s="345">
        <v>22</v>
      </c>
      <c r="K1012" s="346">
        <v>720</v>
      </c>
      <c r="L1012" s="345">
        <v>15840</v>
      </c>
      <c r="M1012" s="347">
        <v>0.03</v>
      </c>
      <c r="N1012" s="33">
        <v>15364.8</v>
      </c>
      <c r="O1012" s="343" t="s">
        <v>788</v>
      </c>
      <c r="P1012" s="341" t="s">
        <v>787</v>
      </c>
      <c r="Q1012" s="343" t="str">
        <f t="shared" si="30"/>
        <v>Air</v>
      </c>
      <c r="R1012" s="343" t="str">
        <f t="shared" si="31"/>
        <v>Sohail</v>
      </c>
    </row>
    <row r="1013" spans="1:18" x14ac:dyDescent="0.3">
      <c r="A1013" s="338">
        <v>1995</v>
      </c>
      <c r="B1013" s="339">
        <v>42961</v>
      </c>
      <c r="C1013" s="340" t="s">
        <v>594</v>
      </c>
      <c r="D1013" s="341" t="s">
        <v>786</v>
      </c>
      <c r="E1013" s="342" t="s">
        <v>522</v>
      </c>
      <c r="F1013" s="341" t="s">
        <v>765</v>
      </c>
      <c r="G1013" s="343" t="s">
        <v>785</v>
      </c>
      <c r="H1013" s="341" t="s">
        <v>784</v>
      </c>
      <c r="I1013" s="344" t="s">
        <v>783</v>
      </c>
      <c r="J1013" s="345">
        <v>27</v>
      </c>
      <c r="K1013" s="346">
        <v>12360</v>
      </c>
      <c r="L1013" s="345">
        <v>333720</v>
      </c>
      <c r="M1013" s="347">
        <v>0.06</v>
      </c>
      <c r="N1013" s="33">
        <v>313696.8</v>
      </c>
      <c r="O1013" s="343" t="s">
        <v>782</v>
      </c>
      <c r="P1013" s="341" t="s">
        <v>760</v>
      </c>
      <c r="Q1013" s="343" t="str">
        <f t="shared" si="30"/>
        <v>Road</v>
      </c>
      <c r="R1013" s="343" t="str">
        <f t="shared" si="31"/>
        <v>Sohail</v>
      </c>
    </row>
    <row r="1014" spans="1:18" x14ac:dyDescent="0.3">
      <c r="A1014" s="338">
        <v>1996</v>
      </c>
      <c r="B1014" s="339">
        <v>42961</v>
      </c>
      <c r="C1014" s="340" t="s">
        <v>594</v>
      </c>
      <c r="D1014" s="341" t="s">
        <v>779</v>
      </c>
      <c r="E1014" s="342" t="s">
        <v>522</v>
      </c>
      <c r="F1014" s="341" t="s">
        <v>778</v>
      </c>
      <c r="G1014" s="343" t="s">
        <v>770</v>
      </c>
      <c r="H1014" s="341" t="s">
        <v>781</v>
      </c>
      <c r="I1014" s="344" t="s">
        <v>780</v>
      </c>
      <c r="J1014" s="345">
        <v>47</v>
      </c>
      <c r="K1014" s="346">
        <v>6360</v>
      </c>
      <c r="L1014" s="345">
        <v>298920</v>
      </c>
      <c r="M1014" s="347">
        <v>0.01</v>
      </c>
      <c r="N1014" s="33">
        <v>295930.8</v>
      </c>
      <c r="O1014" s="343" t="s">
        <v>775</v>
      </c>
      <c r="P1014" s="341" t="s">
        <v>760</v>
      </c>
      <c r="Q1014" s="343" t="str">
        <f t="shared" si="30"/>
        <v>Rail</v>
      </c>
      <c r="R1014" s="343" t="str">
        <f t="shared" si="31"/>
        <v>Amit</v>
      </c>
    </row>
    <row r="1015" spans="1:18" x14ac:dyDescent="0.3">
      <c r="A1015" s="338">
        <v>1997</v>
      </c>
      <c r="B1015" s="339">
        <v>42961</v>
      </c>
      <c r="C1015" s="340" t="s">
        <v>594</v>
      </c>
      <c r="D1015" s="341" t="s">
        <v>779</v>
      </c>
      <c r="E1015" s="342" t="s">
        <v>522</v>
      </c>
      <c r="F1015" s="341" t="s">
        <v>778</v>
      </c>
      <c r="G1015" s="343" t="s">
        <v>770</v>
      </c>
      <c r="H1015" s="341" t="s">
        <v>777</v>
      </c>
      <c r="I1015" s="344" t="s">
        <v>776</v>
      </c>
      <c r="J1015" s="345">
        <v>12</v>
      </c>
      <c r="K1015" s="346">
        <v>1920</v>
      </c>
      <c r="L1015" s="345">
        <v>23040</v>
      </c>
      <c r="M1015" s="347">
        <v>0.05</v>
      </c>
      <c r="N1015" s="33">
        <v>21888</v>
      </c>
      <c r="O1015" s="343" t="s">
        <v>775</v>
      </c>
      <c r="P1015" s="341" t="s">
        <v>774</v>
      </c>
      <c r="Q1015" s="343" t="str">
        <f t="shared" si="30"/>
        <v>Rail</v>
      </c>
      <c r="R1015" s="343" t="str">
        <f t="shared" si="31"/>
        <v>Amit</v>
      </c>
    </row>
    <row r="1016" spans="1:18" x14ac:dyDescent="0.3">
      <c r="A1016" s="338">
        <v>1998</v>
      </c>
      <c r="B1016" s="339">
        <v>42962</v>
      </c>
      <c r="C1016" s="340" t="s">
        <v>594</v>
      </c>
      <c r="D1016" s="341" t="s">
        <v>773</v>
      </c>
      <c r="E1016" s="342" t="s">
        <v>398</v>
      </c>
      <c r="F1016" s="341" t="s">
        <v>765</v>
      </c>
      <c r="G1016" s="343" t="s">
        <v>764</v>
      </c>
      <c r="H1016" s="341" t="s">
        <v>772</v>
      </c>
      <c r="I1016" s="344" t="s">
        <v>771</v>
      </c>
      <c r="J1016" s="345">
        <v>35</v>
      </c>
      <c r="K1016" s="346">
        <v>1260</v>
      </c>
      <c r="L1016" s="345">
        <v>44100</v>
      </c>
      <c r="M1016" s="347">
        <v>7.0000000000000007E-2</v>
      </c>
      <c r="N1016" s="33">
        <v>41013</v>
      </c>
      <c r="O1016" s="343" t="s">
        <v>761</v>
      </c>
      <c r="P1016" s="341" t="s">
        <v>767</v>
      </c>
      <c r="Q1016" s="343" t="str">
        <f t="shared" si="30"/>
        <v>Not Specified</v>
      </c>
      <c r="R1016" s="343" t="str">
        <f t="shared" si="31"/>
        <v>Sohail</v>
      </c>
    </row>
    <row r="1017" spans="1:18" x14ac:dyDescent="0.3">
      <c r="A1017" s="338">
        <v>1999</v>
      </c>
      <c r="B1017" s="339">
        <v>42962</v>
      </c>
      <c r="C1017" s="340" t="s">
        <v>594</v>
      </c>
      <c r="D1017" s="341" t="s">
        <v>766</v>
      </c>
      <c r="E1017" s="342" t="s">
        <v>398</v>
      </c>
      <c r="F1017" s="341" t="s">
        <v>765</v>
      </c>
      <c r="G1017" s="343" t="s">
        <v>770</v>
      </c>
      <c r="H1017" s="341" t="s">
        <v>769</v>
      </c>
      <c r="I1017" s="344" t="s">
        <v>768</v>
      </c>
      <c r="J1017" s="345">
        <v>1</v>
      </c>
      <c r="K1017" s="346">
        <v>19260</v>
      </c>
      <c r="L1017" s="345">
        <v>19260</v>
      </c>
      <c r="M1017" s="347">
        <v>0.02</v>
      </c>
      <c r="N1017" s="33">
        <v>18874.8</v>
      </c>
      <c r="O1017" s="343" t="s">
        <v>761</v>
      </c>
      <c r="P1017" s="341" t="s">
        <v>767</v>
      </c>
      <c r="Q1017" s="343" t="str">
        <f t="shared" si="30"/>
        <v>Not Specified</v>
      </c>
      <c r="R1017" s="343" t="str">
        <f t="shared" si="31"/>
        <v>Sohail</v>
      </c>
    </row>
    <row r="1018" spans="1:18" x14ac:dyDescent="0.3">
      <c r="A1018" s="348">
        <v>2000</v>
      </c>
      <c r="B1018" s="349">
        <v>42962</v>
      </c>
      <c r="C1018" s="350" t="s">
        <v>594</v>
      </c>
      <c r="D1018" s="351" t="s">
        <v>766</v>
      </c>
      <c r="E1018" s="352" t="s">
        <v>398</v>
      </c>
      <c r="F1018" s="351" t="s">
        <v>765</v>
      </c>
      <c r="G1018" s="353" t="s">
        <v>764</v>
      </c>
      <c r="H1018" s="351" t="s">
        <v>763</v>
      </c>
      <c r="I1018" s="354" t="s">
        <v>762</v>
      </c>
      <c r="J1018" s="355">
        <v>48</v>
      </c>
      <c r="K1018" s="356">
        <v>180</v>
      </c>
      <c r="L1018" s="355">
        <v>8640</v>
      </c>
      <c r="M1018" s="357">
        <v>0.06</v>
      </c>
      <c r="N1018" s="322">
        <v>8121.6</v>
      </c>
      <c r="O1018" s="353" t="s">
        <v>761</v>
      </c>
      <c r="P1018" s="351" t="s">
        <v>760</v>
      </c>
      <c r="Q1018" s="353" t="str">
        <f t="shared" si="30"/>
        <v>Not Specified</v>
      </c>
      <c r="R1018" s="353" t="str">
        <f t="shared" si="31"/>
        <v>Sohail</v>
      </c>
    </row>
  </sheetData>
  <mergeCells count="1">
    <mergeCell ref="A1:G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39997558519241921"/>
  </sheetPr>
  <dimension ref="A1:H30"/>
  <sheetViews>
    <sheetView showGridLines="0" zoomScale="120" zoomScaleNormal="120" workbookViewId="0">
      <selection activeCell="J6" sqref="C6:J6"/>
    </sheetView>
  </sheetViews>
  <sheetFormatPr defaultColWidth="9.109375" defaultRowHeight="14.4" x14ac:dyDescent="0.3"/>
  <cols>
    <col min="1" max="1" width="27" style="50" bestFit="1" customWidth="1"/>
    <col min="2" max="2" width="17.33203125" style="50" bestFit="1" customWidth="1"/>
    <col min="3" max="3" width="15" style="50" bestFit="1" customWidth="1"/>
    <col min="4" max="5" width="9.109375" style="50"/>
    <col min="6" max="6" width="12.33203125" style="50" bestFit="1" customWidth="1"/>
    <col min="7" max="16384" width="9.109375" style="50"/>
  </cols>
  <sheetData>
    <row r="1" spans="1:8" x14ac:dyDescent="0.3">
      <c r="A1" s="424"/>
      <c r="B1" s="424"/>
      <c r="C1" s="424"/>
      <c r="D1" s="424"/>
      <c r="E1" s="424"/>
      <c r="F1" s="424"/>
      <c r="G1" s="51"/>
      <c r="H1" s="143"/>
    </row>
    <row r="2" spans="1:8" x14ac:dyDescent="0.3">
      <c r="A2" s="425"/>
      <c r="B2" s="425"/>
      <c r="C2" s="425"/>
      <c r="D2" s="425"/>
      <c r="E2" s="425"/>
      <c r="F2" s="425"/>
    </row>
    <row r="3" spans="1:8" x14ac:dyDescent="0.3">
      <c r="A3" s="1"/>
      <c r="B3" s="1"/>
      <c r="C3" s="1"/>
      <c r="D3" s="1"/>
      <c r="E3" s="1"/>
      <c r="F3" s="1"/>
      <c r="G3" s="1"/>
    </row>
    <row r="4" spans="1:8" x14ac:dyDescent="0.3">
      <c r="A4" s="423" t="s">
        <v>2051</v>
      </c>
      <c r="B4" s="416"/>
      <c r="C4" s="416"/>
      <c r="D4" s="416"/>
      <c r="E4" s="416"/>
      <c r="F4" s="416"/>
    </row>
    <row r="6" spans="1:8" x14ac:dyDescent="0.3">
      <c r="A6" s="426"/>
      <c r="B6" s="426"/>
    </row>
    <row r="7" spans="1:8" x14ac:dyDescent="0.3">
      <c r="A7" s="241" t="s">
        <v>392</v>
      </c>
      <c r="B7" s="241" t="s">
        <v>2053</v>
      </c>
    </row>
    <row r="8" spans="1:8" x14ac:dyDescent="0.3">
      <c r="A8" s="92" t="s">
        <v>1922</v>
      </c>
      <c r="B8" s="16">
        <v>1123.17</v>
      </c>
    </row>
    <row r="9" spans="1:8" x14ac:dyDescent="0.3">
      <c r="A9" s="92" t="s">
        <v>385</v>
      </c>
      <c r="B9" s="16">
        <v>296.16000000000003</v>
      </c>
    </row>
    <row r="10" spans="1:8" x14ac:dyDescent="0.3">
      <c r="A10" s="92" t="s">
        <v>384</v>
      </c>
      <c r="B10" s="16">
        <v>204.19</v>
      </c>
    </row>
    <row r="11" spans="1:8" x14ac:dyDescent="0.3">
      <c r="A11" s="92" t="s">
        <v>383</v>
      </c>
      <c r="B11" s="16">
        <v>73.14</v>
      </c>
    </row>
    <row r="13" spans="1:8" x14ac:dyDescent="0.3">
      <c r="A13" s="70"/>
    </row>
    <row r="14" spans="1:8" x14ac:dyDescent="0.3">
      <c r="A14" s="70"/>
    </row>
    <row r="15" spans="1:8" x14ac:dyDescent="0.3">
      <c r="A15" s="70"/>
    </row>
    <row r="22" spans="1:6" x14ac:dyDescent="0.3">
      <c r="A22" s="423" t="s">
        <v>2051</v>
      </c>
      <c r="B22" s="416"/>
      <c r="C22" s="416"/>
      <c r="D22" s="416"/>
      <c r="E22" s="416"/>
      <c r="F22" s="416"/>
    </row>
    <row r="23" spans="1:6" x14ac:dyDescent="0.3">
      <c r="A23" s="56"/>
      <c r="B23" s="56"/>
      <c r="C23" s="56"/>
      <c r="D23" s="56"/>
    </row>
    <row r="24" spans="1:6" x14ac:dyDescent="0.3">
      <c r="A24" s="422" t="s">
        <v>664</v>
      </c>
      <c r="B24" s="422"/>
      <c r="C24" s="422"/>
    </row>
    <row r="25" spans="1:6" x14ac:dyDescent="0.3">
      <c r="A25" s="129" t="s">
        <v>392</v>
      </c>
      <c r="B25" s="129" t="s">
        <v>388</v>
      </c>
      <c r="C25" s="129" t="s">
        <v>493</v>
      </c>
    </row>
    <row r="26" spans="1:6" x14ac:dyDescent="0.3">
      <c r="A26" s="92" t="s">
        <v>1922</v>
      </c>
      <c r="B26" s="3">
        <v>37938</v>
      </c>
      <c r="C26" s="16">
        <v>1123.17</v>
      </c>
    </row>
    <row r="27" spans="1:6" x14ac:dyDescent="0.3">
      <c r="A27" s="92" t="s">
        <v>385</v>
      </c>
      <c r="B27" s="3">
        <v>2795</v>
      </c>
      <c r="C27" s="16">
        <v>296.16000000000003</v>
      </c>
    </row>
    <row r="28" spans="1:6" x14ac:dyDescent="0.3">
      <c r="A28" s="92" t="s">
        <v>384</v>
      </c>
      <c r="B28" s="3">
        <v>7505</v>
      </c>
      <c r="C28" s="16">
        <v>204.19</v>
      </c>
    </row>
    <row r="29" spans="1:6" x14ac:dyDescent="0.3">
      <c r="A29" s="92" t="s">
        <v>383</v>
      </c>
      <c r="B29" s="3">
        <v>49698</v>
      </c>
      <c r="C29" s="16">
        <v>73.14</v>
      </c>
    </row>
    <row r="30" spans="1:6" x14ac:dyDescent="0.3">
      <c r="A30" s="70"/>
    </row>
  </sheetData>
  <mergeCells count="5">
    <mergeCell ref="A24:C24"/>
    <mergeCell ref="A22:F22"/>
    <mergeCell ref="A1:F2"/>
    <mergeCell ref="A4:F4"/>
    <mergeCell ref="A6:B6"/>
  </mergeCells>
  <pageMargins left="0.7" right="0.7" top="0.75" bottom="0.75" header="0.3" footer="0.3"/>
  <pageSetup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7" tint="0.39997558519241921"/>
  </sheetPr>
  <dimension ref="A1:H29"/>
  <sheetViews>
    <sheetView showGridLines="0" zoomScale="120" zoomScaleNormal="120" workbookViewId="0">
      <selection activeCell="J6" sqref="C6:J6"/>
    </sheetView>
  </sheetViews>
  <sheetFormatPr defaultRowHeight="14.4" x14ac:dyDescent="0.3"/>
  <cols>
    <col min="1" max="1" width="20" bestFit="1" customWidth="1"/>
    <col min="2" max="2" width="10.5546875" bestFit="1" customWidth="1"/>
    <col min="3" max="3" width="10" bestFit="1" customWidth="1"/>
    <col min="4" max="4" width="9.44140625" bestFit="1" customWidth="1"/>
    <col min="5" max="5" width="10.44140625" bestFit="1" customWidth="1"/>
    <col min="6" max="6" width="12.6640625" bestFit="1" customWidth="1"/>
    <col min="7" max="7" width="12.5546875" bestFit="1" customWidth="1"/>
    <col min="8" max="8" width="20.44140625" customWidth="1"/>
  </cols>
  <sheetData>
    <row r="1" spans="1:8" x14ac:dyDescent="0.3">
      <c r="A1" s="395"/>
      <c r="B1" s="395"/>
      <c r="C1" s="395"/>
      <c r="D1" s="395"/>
      <c r="E1" s="395"/>
      <c r="F1" s="395"/>
      <c r="G1" s="395"/>
      <c r="H1" s="395"/>
    </row>
    <row r="2" spans="1:8" x14ac:dyDescent="0.3">
      <c r="A2" s="396"/>
      <c r="B2" s="396"/>
      <c r="C2" s="396"/>
      <c r="D2" s="396"/>
      <c r="E2" s="396"/>
      <c r="F2" s="396"/>
      <c r="G2" s="396"/>
      <c r="H2" s="396"/>
    </row>
    <row r="3" spans="1:8" ht="15" thickBot="1" x14ac:dyDescent="0.35">
      <c r="A3" s="1"/>
      <c r="B3" s="1"/>
      <c r="C3" s="1"/>
      <c r="D3" s="1"/>
      <c r="E3" s="1"/>
      <c r="F3" s="1"/>
      <c r="G3" s="1"/>
      <c r="H3" s="50"/>
    </row>
    <row r="4" spans="1:8" ht="15" thickBot="1" x14ac:dyDescent="0.35">
      <c r="A4" s="427" t="s">
        <v>2051</v>
      </c>
      <c r="B4" s="428"/>
      <c r="C4" s="428"/>
      <c r="D4" s="428"/>
      <c r="E4" s="428"/>
      <c r="F4" s="428"/>
      <c r="G4" s="428"/>
      <c r="H4" s="429"/>
    </row>
    <row r="5" spans="1:8" ht="15" thickBot="1" x14ac:dyDescent="0.35">
      <c r="A5" s="430" t="s">
        <v>742</v>
      </c>
      <c r="B5" s="431"/>
      <c r="C5" s="431"/>
      <c r="D5" s="431"/>
      <c r="E5" s="431"/>
      <c r="F5" s="431"/>
      <c r="G5" s="431"/>
      <c r="H5" s="432"/>
    </row>
    <row r="6" spans="1:8" x14ac:dyDescent="0.3">
      <c r="A6" s="235"/>
      <c r="B6" s="14"/>
      <c r="C6" s="14"/>
      <c r="D6" s="14"/>
      <c r="E6" s="14"/>
      <c r="F6" s="14"/>
      <c r="G6" s="14"/>
      <c r="H6" s="14"/>
    </row>
    <row r="7" spans="1:8" ht="27.6" x14ac:dyDescent="0.3">
      <c r="A7" s="236" t="s">
        <v>489</v>
      </c>
      <c r="B7" s="233" t="s">
        <v>743</v>
      </c>
      <c r="C7" s="233" t="s">
        <v>744</v>
      </c>
      <c r="D7" s="233" t="s">
        <v>745</v>
      </c>
      <c r="E7" s="233" t="s">
        <v>746</v>
      </c>
      <c r="F7" s="233" t="s">
        <v>747</v>
      </c>
      <c r="G7" s="233" t="s">
        <v>748</v>
      </c>
      <c r="H7" s="81" t="s">
        <v>749</v>
      </c>
    </row>
    <row r="8" spans="1:8" x14ac:dyDescent="0.3">
      <c r="A8" s="237">
        <v>42741</v>
      </c>
      <c r="B8" s="238">
        <v>3053.35</v>
      </c>
      <c r="C8" s="238">
        <v>3139.95</v>
      </c>
      <c r="D8" s="238">
        <v>3022</v>
      </c>
      <c r="E8" s="238">
        <v>3097.45</v>
      </c>
      <c r="F8" s="3">
        <v>267</v>
      </c>
      <c r="G8" s="3">
        <v>165</v>
      </c>
      <c r="H8" s="3">
        <v>821.76700000000005</v>
      </c>
    </row>
    <row r="9" spans="1:8" x14ac:dyDescent="0.3">
      <c r="A9" s="237">
        <v>42742</v>
      </c>
      <c r="B9" s="238">
        <v>3094</v>
      </c>
      <c r="C9" s="238">
        <v>3132</v>
      </c>
      <c r="D9" s="238">
        <v>3050</v>
      </c>
      <c r="E9" s="238">
        <v>3084</v>
      </c>
      <c r="F9" s="3">
        <v>741</v>
      </c>
      <c r="G9" s="3">
        <v>248</v>
      </c>
      <c r="H9" s="3">
        <v>2288.0360000000001</v>
      </c>
    </row>
    <row r="10" spans="1:8" x14ac:dyDescent="0.3">
      <c r="A10" s="237">
        <v>42743</v>
      </c>
      <c r="B10" s="238">
        <v>3092.4</v>
      </c>
      <c r="C10" s="238">
        <v>3100</v>
      </c>
      <c r="D10" s="238">
        <v>3060.1</v>
      </c>
      <c r="E10" s="238">
        <v>3080.7</v>
      </c>
      <c r="F10" s="3">
        <v>235</v>
      </c>
      <c r="G10" s="3">
        <v>88</v>
      </c>
      <c r="H10" s="3">
        <v>724.37099999999998</v>
      </c>
    </row>
    <row r="11" spans="1:8" x14ac:dyDescent="0.3">
      <c r="A11" s="237">
        <v>42744</v>
      </c>
      <c r="B11" s="238">
        <v>3060</v>
      </c>
      <c r="C11" s="238">
        <v>3084</v>
      </c>
      <c r="D11" s="238">
        <v>3020</v>
      </c>
      <c r="E11" s="238">
        <v>3063.55</v>
      </c>
      <c r="F11" s="3">
        <v>460</v>
      </c>
      <c r="G11" s="3">
        <v>207</v>
      </c>
      <c r="H11" s="3">
        <v>1402.693</v>
      </c>
    </row>
    <row r="12" spans="1:8" x14ac:dyDescent="0.3">
      <c r="A12" s="237">
        <v>42745</v>
      </c>
      <c r="B12" s="238">
        <v>3044.5</v>
      </c>
      <c r="C12" s="238">
        <v>3085.35</v>
      </c>
      <c r="D12" s="238">
        <v>3034</v>
      </c>
      <c r="E12" s="238">
        <v>3049.1</v>
      </c>
      <c r="F12" s="3">
        <v>614</v>
      </c>
      <c r="G12" s="3">
        <v>192</v>
      </c>
      <c r="H12" s="3">
        <v>1871.7829999999999</v>
      </c>
    </row>
    <row r="19" spans="1:8" ht="15" thickBot="1" x14ac:dyDescent="0.35"/>
    <row r="20" spans="1:8" ht="15" thickBot="1" x14ac:dyDescent="0.35">
      <c r="A20" s="427" t="s">
        <v>2051</v>
      </c>
      <c r="B20" s="428"/>
      <c r="C20" s="428"/>
      <c r="D20" s="428"/>
      <c r="E20" s="428"/>
      <c r="F20" s="428"/>
      <c r="G20" s="428"/>
      <c r="H20" s="429"/>
    </row>
    <row r="21" spans="1:8" ht="15" thickBot="1" x14ac:dyDescent="0.35">
      <c r="A21" s="430" t="s">
        <v>750</v>
      </c>
      <c r="B21" s="431"/>
      <c r="C21" s="431"/>
      <c r="D21" s="431"/>
      <c r="E21" s="431"/>
      <c r="F21" s="431"/>
      <c r="G21" s="431"/>
      <c r="H21" s="432"/>
    </row>
    <row r="22" spans="1:8" x14ac:dyDescent="0.3">
      <c r="A22" s="50"/>
      <c r="B22" s="50"/>
      <c r="C22" s="50"/>
      <c r="D22" s="50"/>
      <c r="E22" s="50"/>
      <c r="F22" s="50"/>
      <c r="G22" s="50"/>
      <c r="H22" s="50"/>
    </row>
    <row r="23" spans="1:8" x14ac:dyDescent="0.3">
      <c r="A23" s="50"/>
      <c r="B23" s="50"/>
      <c r="C23" s="50"/>
      <c r="D23" s="50"/>
      <c r="E23" s="50"/>
      <c r="F23" s="50"/>
      <c r="G23" s="50"/>
      <c r="H23" s="50"/>
    </row>
    <row r="24" spans="1:8" ht="28.8" x14ac:dyDescent="0.3">
      <c r="A24" s="239" t="s">
        <v>751</v>
      </c>
      <c r="B24" s="180" t="s">
        <v>26</v>
      </c>
      <c r="C24" s="180" t="s">
        <v>752</v>
      </c>
      <c r="D24" s="180" t="s">
        <v>753</v>
      </c>
      <c r="E24" s="50"/>
      <c r="F24" s="50"/>
      <c r="G24" s="50"/>
      <c r="H24" s="50"/>
    </row>
    <row r="25" spans="1:8" x14ac:dyDescent="0.3">
      <c r="A25" s="85" t="s">
        <v>754</v>
      </c>
      <c r="B25" s="83">
        <v>2</v>
      </c>
      <c r="C25" s="83">
        <v>5</v>
      </c>
      <c r="D25" s="83">
        <v>4</v>
      </c>
      <c r="E25" s="50"/>
      <c r="F25" s="50"/>
      <c r="G25" s="50"/>
      <c r="H25" s="50"/>
    </row>
    <row r="26" spans="1:8" x14ac:dyDescent="0.3">
      <c r="A26" s="85" t="s">
        <v>755</v>
      </c>
      <c r="B26" s="83">
        <v>5</v>
      </c>
      <c r="C26" s="83">
        <v>2</v>
      </c>
      <c r="D26" s="83">
        <v>3</v>
      </c>
      <c r="E26" s="50"/>
      <c r="F26" s="50"/>
      <c r="G26" s="50"/>
      <c r="H26" s="50"/>
    </row>
    <row r="27" spans="1:8" x14ac:dyDescent="0.3">
      <c r="A27" s="85" t="s">
        <v>756</v>
      </c>
      <c r="B27" s="83">
        <v>1</v>
      </c>
      <c r="C27" s="83">
        <v>4</v>
      </c>
      <c r="D27" s="83">
        <v>5</v>
      </c>
      <c r="E27" s="50"/>
      <c r="F27" s="50"/>
      <c r="G27" s="50"/>
      <c r="H27" s="50"/>
    </row>
    <row r="28" spans="1:8" x14ac:dyDescent="0.3">
      <c r="A28" s="85" t="s">
        <v>757</v>
      </c>
      <c r="B28" s="83">
        <v>3</v>
      </c>
      <c r="C28" s="83">
        <v>2</v>
      </c>
      <c r="D28" s="83">
        <v>1</v>
      </c>
      <c r="E28" s="50"/>
      <c r="F28" s="50"/>
      <c r="G28" s="50"/>
      <c r="H28" s="50"/>
    </row>
    <row r="29" spans="1:8" x14ac:dyDescent="0.3">
      <c r="A29" s="85" t="s">
        <v>758</v>
      </c>
      <c r="B29" s="83">
        <v>3</v>
      </c>
      <c r="C29" s="83">
        <v>5</v>
      </c>
      <c r="D29" s="83">
        <v>3</v>
      </c>
      <c r="E29" s="50"/>
      <c r="F29" s="50"/>
      <c r="G29" s="50"/>
      <c r="H29" s="50"/>
    </row>
  </sheetData>
  <mergeCells count="5">
    <mergeCell ref="A1:H2"/>
    <mergeCell ref="A4:H4"/>
    <mergeCell ref="A5:H5"/>
    <mergeCell ref="A20:H20"/>
    <mergeCell ref="A21:H2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7" tint="0.39997558519241921"/>
  </sheetPr>
  <dimension ref="A1:WVS1866"/>
  <sheetViews>
    <sheetView showGridLines="0" zoomScale="130" zoomScaleNormal="130" workbookViewId="0">
      <selection activeCell="J6" sqref="C6:J6"/>
    </sheetView>
  </sheetViews>
  <sheetFormatPr defaultColWidth="0" defaultRowHeight="13.8" x14ac:dyDescent="0.3"/>
  <cols>
    <col min="1" max="2" width="11" style="10" customWidth="1"/>
    <col min="3" max="3" width="10" style="10" bestFit="1" customWidth="1"/>
    <col min="4" max="4" width="13.109375" style="11" customWidth="1"/>
    <col min="5" max="5" width="10.5546875" style="10" bestFit="1" customWidth="1"/>
    <col min="6" max="6" width="14.88671875" style="8" customWidth="1"/>
    <col min="7" max="7" width="17" style="8" customWidth="1"/>
    <col min="8" max="8" width="26.5546875" style="8" customWidth="1"/>
    <col min="9" max="9" width="10.33203125" style="9" customWidth="1"/>
    <col min="10" max="10" width="8.5546875" style="9" customWidth="1"/>
    <col min="11" max="11" width="9.109375" style="8" customWidth="1"/>
    <col min="12" max="12" width="9.44140625" style="8" bestFit="1" customWidth="1"/>
    <col min="13" max="27" width="9.109375" style="8" customWidth="1"/>
    <col min="28" max="256" width="9.109375" style="8" hidden="1"/>
    <col min="257" max="257" width="11" style="8" hidden="1"/>
    <col min="258" max="258" width="11.5546875" style="8" hidden="1"/>
    <col min="259" max="259" width="10" style="8" hidden="1"/>
    <col min="260" max="260" width="13.109375" style="8" hidden="1"/>
    <col min="261" max="261" width="10.5546875" style="8" hidden="1"/>
    <col min="262" max="262" width="14.88671875" style="8" hidden="1"/>
    <col min="263" max="263" width="17" style="8" hidden="1"/>
    <col min="264" max="264" width="16.33203125" style="8" hidden="1"/>
    <col min="265" max="265" width="10.33203125" style="8" hidden="1"/>
    <col min="266" max="266" width="11.6640625" style="8" hidden="1"/>
    <col min="267" max="512" width="9.109375" style="8" hidden="1"/>
    <col min="513" max="513" width="11" style="8" hidden="1"/>
    <col min="514" max="514" width="11.5546875" style="8" hidden="1"/>
    <col min="515" max="515" width="10" style="8" hidden="1"/>
    <col min="516" max="516" width="13.109375" style="8" hidden="1"/>
    <col min="517" max="517" width="10.5546875" style="8" hidden="1"/>
    <col min="518" max="518" width="14.88671875" style="8" hidden="1"/>
    <col min="519" max="519" width="17" style="8" hidden="1"/>
    <col min="520" max="520" width="16.33203125" style="8" hidden="1"/>
    <col min="521" max="521" width="10.33203125" style="8" hidden="1"/>
    <col min="522" max="522" width="11.6640625" style="8" hidden="1"/>
    <col min="523" max="768" width="9.109375" style="8" hidden="1"/>
    <col min="769" max="769" width="11" style="8" hidden="1"/>
    <col min="770" max="770" width="11.5546875" style="8" hidden="1"/>
    <col min="771" max="771" width="10" style="8" hidden="1"/>
    <col min="772" max="772" width="13.109375" style="8" hidden="1"/>
    <col min="773" max="773" width="10.5546875" style="8" hidden="1"/>
    <col min="774" max="774" width="14.88671875" style="8" hidden="1"/>
    <col min="775" max="775" width="17" style="8" hidden="1"/>
    <col min="776" max="776" width="16.33203125" style="8" hidden="1"/>
    <col min="777" max="777" width="10.33203125" style="8" hidden="1"/>
    <col min="778" max="778" width="11.6640625" style="8" hidden="1"/>
    <col min="779" max="1024" width="9.109375" style="8" hidden="1"/>
    <col min="1025" max="1025" width="11" style="8" hidden="1"/>
    <col min="1026" max="1026" width="11.5546875" style="8" hidden="1"/>
    <col min="1027" max="1027" width="10" style="8" hidden="1"/>
    <col min="1028" max="1028" width="13.109375" style="8" hidden="1"/>
    <col min="1029" max="1029" width="10.5546875" style="8" hidden="1"/>
    <col min="1030" max="1030" width="14.88671875" style="8" hidden="1"/>
    <col min="1031" max="1031" width="17" style="8" hidden="1"/>
    <col min="1032" max="1032" width="16.33203125" style="8" hidden="1"/>
    <col min="1033" max="1033" width="10.33203125" style="8" hidden="1"/>
    <col min="1034" max="1034" width="11.6640625" style="8" hidden="1"/>
    <col min="1035" max="1280" width="9.109375" style="8" hidden="1"/>
    <col min="1281" max="1281" width="11" style="8" hidden="1"/>
    <col min="1282" max="1282" width="11.5546875" style="8" hidden="1"/>
    <col min="1283" max="1283" width="10" style="8" hidden="1"/>
    <col min="1284" max="1284" width="13.109375" style="8" hidden="1"/>
    <col min="1285" max="1285" width="10.5546875" style="8" hidden="1"/>
    <col min="1286" max="1286" width="14.88671875" style="8" hidden="1"/>
    <col min="1287" max="1287" width="17" style="8" hidden="1"/>
    <col min="1288" max="1288" width="16.33203125" style="8" hidden="1"/>
    <col min="1289" max="1289" width="10.33203125" style="8" hidden="1"/>
    <col min="1290" max="1290" width="11.6640625" style="8" hidden="1"/>
    <col min="1291" max="1536" width="9.109375" style="8" hidden="1"/>
    <col min="1537" max="1537" width="11" style="8" hidden="1"/>
    <col min="1538" max="1538" width="11.5546875" style="8" hidden="1"/>
    <col min="1539" max="1539" width="10" style="8" hidden="1"/>
    <col min="1540" max="1540" width="13.109375" style="8" hidden="1"/>
    <col min="1541" max="1541" width="10.5546875" style="8" hidden="1"/>
    <col min="1542" max="1542" width="14.88671875" style="8" hidden="1"/>
    <col min="1543" max="1543" width="17" style="8" hidden="1"/>
    <col min="1544" max="1544" width="16.33203125" style="8" hidden="1"/>
    <col min="1545" max="1545" width="10.33203125" style="8" hidden="1"/>
    <col min="1546" max="1546" width="11.6640625" style="8" hidden="1"/>
    <col min="1547" max="1792" width="9.109375" style="8" hidden="1"/>
    <col min="1793" max="1793" width="11" style="8" hidden="1"/>
    <col min="1794" max="1794" width="11.5546875" style="8" hidden="1"/>
    <col min="1795" max="1795" width="10" style="8" hidden="1"/>
    <col min="1796" max="1796" width="13.109375" style="8" hidden="1"/>
    <col min="1797" max="1797" width="10.5546875" style="8" hidden="1"/>
    <col min="1798" max="1798" width="14.88671875" style="8" hidden="1"/>
    <col min="1799" max="1799" width="17" style="8" hidden="1"/>
    <col min="1800" max="1800" width="16.33203125" style="8" hidden="1"/>
    <col min="1801" max="1801" width="10.33203125" style="8" hidden="1"/>
    <col min="1802" max="1802" width="11.6640625" style="8" hidden="1"/>
    <col min="1803" max="2048" width="9.109375" style="8" hidden="1"/>
    <col min="2049" max="2049" width="11" style="8" hidden="1"/>
    <col min="2050" max="2050" width="11.5546875" style="8" hidden="1"/>
    <col min="2051" max="2051" width="10" style="8" hidden="1"/>
    <col min="2052" max="2052" width="13.109375" style="8" hidden="1"/>
    <col min="2053" max="2053" width="10.5546875" style="8" hidden="1"/>
    <col min="2054" max="2054" width="14.88671875" style="8" hidden="1"/>
    <col min="2055" max="2055" width="17" style="8" hidden="1"/>
    <col min="2056" max="2056" width="16.33203125" style="8" hidden="1"/>
    <col min="2057" max="2057" width="10.33203125" style="8" hidden="1"/>
    <col min="2058" max="2058" width="11.6640625" style="8" hidden="1"/>
    <col min="2059" max="2304" width="9.109375" style="8" hidden="1"/>
    <col min="2305" max="2305" width="11" style="8" hidden="1"/>
    <col min="2306" max="2306" width="11.5546875" style="8" hidden="1"/>
    <col min="2307" max="2307" width="10" style="8" hidden="1"/>
    <col min="2308" max="2308" width="13.109375" style="8" hidden="1"/>
    <col min="2309" max="2309" width="10.5546875" style="8" hidden="1"/>
    <col min="2310" max="2310" width="14.88671875" style="8" hidden="1"/>
    <col min="2311" max="2311" width="17" style="8" hidden="1"/>
    <col min="2312" max="2312" width="16.33203125" style="8" hidden="1"/>
    <col min="2313" max="2313" width="10.33203125" style="8" hidden="1"/>
    <col min="2314" max="2314" width="11.6640625" style="8" hidden="1"/>
    <col min="2315" max="2560" width="9.109375" style="8" hidden="1"/>
    <col min="2561" max="2561" width="11" style="8" hidden="1"/>
    <col min="2562" max="2562" width="11.5546875" style="8" hidden="1"/>
    <col min="2563" max="2563" width="10" style="8" hidden="1"/>
    <col min="2564" max="2564" width="13.109375" style="8" hidden="1"/>
    <col min="2565" max="2565" width="10.5546875" style="8" hidden="1"/>
    <col min="2566" max="2566" width="14.88671875" style="8" hidden="1"/>
    <col min="2567" max="2567" width="17" style="8" hidden="1"/>
    <col min="2568" max="2568" width="16.33203125" style="8" hidden="1"/>
    <col min="2569" max="2569" width="10.33203125" style="8" hidden="1"/>
    <col min="2570" max="2570" width="11.6640625" style="8" hidden="1"/>
    <col min="2571" max="2816" width="9.109375" style="8" hidden="1"/>
    <col min="2817" max="2817" width="11" style="8" hidden="1"/>
    <col min="2818" max="2818" width="11.5546875" style="8" hidden="1"/>
    <col min="2819" max="2819" width="10" style="8" hidden="1"/>
    <col min="2820" max="2820" width="13.109375" style="8" hidden="1"/>
    <col min="2821" max="2821" width="10.5546875" style="8" hidden="1"/>
    <col min="2822" max="2822" width="14.88671875" style="8" hidden="1"/>
    <col min="2823" max="2823" width="17" style="8" hidden="1"/>
    <col min="2824" max="2824" width="16.33203125" style="8" hidden="1"/>
    <col min="2825" max="2825" width="10.33203125" style="8" hidden="1"/>
    <col min="2826" max="2826" width="11.6640625" style="8" hidden="1"/>
    <col min="2827" max="3072" width="9.109375" style="8" hidden="1"/>
    <col min="3073" max="3073" width="11" style="8" hidden="1"/>
    <col min="3074" max="3074" width="11.5546875" style="8" hidden="1"/>
    <col min="3075" max="3075" width="10" style="8" hidden="1"/>
    <col min="3076" max="3076" width="13.109375" style="8" hidden="1"/>
    <col min="3077" max="3077" width="10.5546875" style="8" hidden="1"/>
    <col min="3078" max="3078" width="14.88671875" style="8" hidden="1"/>
    <col min="3079" max="3079" width="17" style="8" hidden="1"/>
    <col min="3080" max="3080" width="16.33203125" style="8" hidden="1"/>
    <col min="3081" max="3081" width="10.33203125" style="8" hidden="1"/>
    <col min="3082" max="3082" width="11.6640625" style="8" hidden="1"/>
    <col min="3083" max="3328" width="9.109375" style="8" hidden="1"/>
    <col min="3329" max="3329" width="11" style="8" hidden="1"/>
    <col min="3330" max="3330" width="11.5546875" style="8" hidden="1"/>
    <col min="3331" max="3331" width="10" style="8" hidden="1"/>
    <col min="3332" max="3332" width="13.109375" style="8" hidden="1"/>
    <col min="3333" max="3333" width="10.5546875" style="8" hidden="1"/>
    <col min="3334" max="3334" width="14.88671875" style="8" hidden="1"/>
    <col min="3335" max="3335" width="17" style="8" hidden="1"/>
    <col min="3336" max="3336" width="16.33203125" style="8" hidden="1"/>
    <col min="3337" max="3337" width="10.33203125" style="8" hidden="1"/>
    <col min="3338" max="3338" width="11.6640625" style="8" hidden="1"/>
    <col min="3339" max="3584" width="9.109375" style="8" hidden="1"/>
    <col min="3585" max="3585" width="11" style="8" hidden="1"/>
    <col min="3586" max="3586" width="11.5546875" style="8" hidden="1"/>
    <col min="3587" max="3587" width="10" style="8" hidden="1"/>
    <col min="3588" max="3588" width="13.109375" style="8" hidden="1"/>
    <col min="3589" max="3589" width="10.5546875" style="8" hidden="1"/>
    <col min="3590" max="3590" width="14.88671875" style="8" hidden="1"/>
    <col min="3591" max="3591" width="17" style="8" hidden="1"/>
    <col min="3592" max="3592" width="16.33203125" style="8" hidden="1"/>
    <col min="3593" max="3593" width="10.33203125" style="8" hidden="1"/>
    <col min="3594" max="3594" width="11.6640625" style="8" hidden="1"/>
    <col min="3595" max="3840" width="9.109375" style="8" hidden="1"/>
    <col min="3841" max="3841" width="11" style="8" hidden="1"/>
    <col min="3842" max="3842" width="11.5546875" style="8" hidden="1"/>
    <col min="3843" max="3843" width="10" style="8" hidden="1"/>
    <col min="3844" max="3844" width="13.109375" style="8" hidden="1"/>
    <col min="3845" max="3845" width="10.5546875" style="8" hidden="1"/>
    <col min="3846" max="3846" width="14.88671875" style="8" hidden="1"/>
    <col min="3847" max="3847" width="17" style="8" hidden="1"/>
    <col min="3848" max="3848" width="16.33203125" style="8" hidden="1"/>
    <col min="3849" max="3849" width="10.33203125" style="8" hidden="1"/>
    <col min="3850" max="3850" width="11.6640625" style="8" hidden="1"/>
    <col min="3851" max="4096" width="9.109375" style="8" hidden="1"/>
    <col min="4097" max="4097" width="11" style="8" hidden="1"/>
    <col min="4098" max="4098" width="11.5546875" style="8" hidden="1"/>
    <col min="4099" max="4099" width="10" style="8" hidden="1"/>
    <col min="4100" max="4100" width="13.109375" style="8" hidden="1"/>
    <col min="4101" max="4101" width="10.5546875" style="8" hidden="1"/>
    <col min="4102" max="4102" width="14.88671875" style="8" hidden="1"/>
    <col min="4103" max="4103" width="17" style="8" hidden="1"/>
    <col min="4104" max="4104" width="16.33203125" style="8" hidden="1"/>
    <col min="4105" max="4105" width="10.33203125" style="8" hidden="1"/>
    <col min="4106" max="4106" width="11.6640625" style="8" hidden="1"/>
    <col min="4107" max="4352" width="9.109375" style="8" hidden="1"/>
    <col min="4353" max="4353" width="11" style="8" hidden="1"/>
    <col min="4354" max="4354" width="11.5546875" style="8" hidden="1"/>
    <col min="4355" max="4355" width="10" style="8" hidden="1"/>
    <col min="4356" max="4356" width="13.109375" style="8" hidden="1"/>
    <col min="4357" max="4357" width="10.5546875" style="8" hidden="1"/>
    <col min="4358" max="4358" width="14.88671875" style="8" hidden="1"/>
    <col min="4359" max="4359" width="17" style="8" hidden="1"/>
    <col min="4360" max="4360" width="16.33203125" style="8" hidden="1"/>
    <col min="4361" max="4361" width="10.33203125" style="8" hidden="1"/>
    <col min="4362" max="4362" width="11.6640625" style="8" hidden="1"/>
    <col min="4363" max="4608" width="9.109375" style="8" hidden="1"/>
    <col min="4609" max="4609" width="11" style="8" hidden="1"/>
    <col min="4610" max="4610" width="11.5546875" style="8" hidden="1"/>
    <col min="4611" max="4611" width="10" style="8" hidden="1"/>
    <col min="4612" max="4612" width="13.109375" style="8" hidden="1"/>
    <col min="4613" max="4613" width="10.5546875" style="8" hidden="1"/>
    <col min="4614" max="4614" width="14.88671875" style="8" hidden="1"/>
    <col min="4615" max="4615" width="17" style="8" hidden="1"/>
    <col min="4616" max="4616" width="16.33203125" style="8" hidden="1"/>
    <col min="4617" max="4617" width="10.33203125" style="8" hidden="1"/>
    <col min="4618" max="4618" width="11.6640625" style="8" hidden="1"/>
    <col min="4619" max="4864" width="9.109375" style="8" hidden="1"/>
    <col min="4865" max="4865" width="11" style="8" hidden="1"/>
    <col min="4866" max="4866" width="11.5546875" style="8" hidden="1"/>
    <col min="4867" max="4867" width="10" style="8" hidden="1"/>
    <col min="4868" max="4868" width="13.109375" style="8" hidden="1"/>
    <col min="4869" max="4869" width="10.5546875" style="8" hidden="1"/>
    <col min="4870" max="4870" width="14.88671875" style="8" hidden="1"/>
    <col min="4871" max="4871" width="17" style="8" hidden="1"/>
    <col min="4872" max="4872" width="16.33203125" style="8" hidden="1"/>
    <col min="4873" max="4873" width="10.33203125" style="8" hidden="1"/>
    <col min="4874" max="4874" width="11.6640625" style="8" hidden="1"/>
    <col min="4875" max="5120" width="9.109375" style="8" hidden="1"/>
    <col min="5121" max="5121" width="11" style="8" hidden="1"/>
    <col min="5122" max="5122" width="11.5546875" style="8" hidden="1"/>
    <col min="5123" max="5123" width="10" style="8" hidden="1"/>
    <col min="5124" max="5124" width="13.109375" style="8" hidden="1"/>
    <col min="5125" max="5125" width="10.5546875" style="8" hidden="1"/>
    <col min="5126" max="5126" width="14.88671875" style="8" hidden="1"/>
    <col min="5127" max="5127" width="17" style="8" hidden="1"/>
    <col min="5128" max="5128" width="16.33203125" style="8" hidden="1"/>
    <col min="5129" max="5129" width="10.33203125" style="8" hidden="1"/>
    <col min="5130" max="5130" width="11.6640625" style="8" hidden="1"/>
    <col min="5131" max="5376" width="9.109375" style="8" hidden="1"/>
    <col min="5377" max="5377" width="11" style="8" hidden="1"/>
    <col min="5378" max="5378" width="11.5546875" style="8" hidden="1"/>
    <col min="5379" max="5379" width="10" style="8" hidden="1"/>
    <col min="5380" max="5380" width="13.109375" style="8" hidden="1"/>
    <col min="5381" max="5381" width="10.5546875" style="8" hidden="1"/>
    <col min="5382" max="5382" width="14.88671875" style="8" hidden="1"/>
    <col min="5383" max="5383" width="17" style="8" hidden="1"/>
    <col min="5384" max="5384" width="16.33203125" style="8" hidden="1"/>
    <col min="5385" max="5385" width="10.33203125" style="8" hidden="1"/>
    <col min="5386" max="5386" width="11.6640625" style="8" hidden="1"/>
    <col min="5387" max="5632" width="9.109375" style="8" hidden="1"/>
    <col min="5633" max="5633" width="11" style="8" hidden="1"/>
    <col min="5634" max="5634" width="11.5546875" style="8" hidden="1"/>
    <col min="5635" max="5635" width="10" style="8" hidden="1"/>
    <col min="5636" max="5636" width="13.109375" style="8" hidden="1"/>
    <col min="5637" max="5637" width="10.5546875" style="8" hidden="1"/>
    <col min="5638" max="5638" width="14.88671875" style="8" hidden="1"/>
    <col min="5639" max="5639" width="17" style="8" hidden="1"/>
    <col min="5640" max="5640" width="16.33203125" style="8" hidden="1"/>
    <col min="5641" max="5641" width="10.33203125" style="8" hidden="1"/>
    <col min="5642" max="5642" width="11.6640625" style="8" hidden="1"/>
    <col min="5643" max="5888" width="9.109375" style="8" hidden="1"/>
    <col min="5889" max="5889" width="11" style="8" hidden="1"/>
    <col min="5890" max="5890" width="11.5546875" style="8" hidden="1"/>
    <col min="5891" max="5891" width="10" style="8" hidden="1"/>
    <col min="5892" max="5892" width="13.109375" style="8" hidden="1"/>
    <col min="5893" max="5893" width="10.5546875" style="8" hidden="1"/>
    <col min="5894" max="5894" width="14.88671875" style="8" hidden="1"/>
    <col min="5895" max="5895" width="17" style="8" hidden="1"/>
    <col min="5896" max="5896" width="16.33203125" style="8" hidden="1"/>
    <col min="5897" max="5897" width="10.33203125" style="8" hidden="1"/>
    <col min="5898" max="5898" width="11.6640625" style="8" hidden="1"/>
    <col min="5899" max="6144" width="9.109375" style="8" hidden="1"/>
    <col min="6145" max="6145" width="11" style="8" hidden="1"/>
    <col min="6146" max="6146" width="11.5546875" style="8" hidden="1"/>
    <col min="6147" max="6147" width="10" style="8" hidden="1"/>
    <col min="6148" max="6148" width="13.109375" style="8" hidden="1"/>
    <col min="6149" max="6149" width="10.5546875" style="8" hidden="1"/>
    <col min="6150" max="6150" width="14.88671875" style="8" hidden="1"/>
    <col min="6151" max="6151" width="17" style="8" hidden="1"/>
    <col min="6152" max="6152" width="16.33203125" style="8" hidden="1"/>
    <col min="6153" max="6153" width="10.33203125" style="8" hidden="1"/>
    <col min="6154" max="6154" width="11.6640625" style="8" hidden="1"/>
    <col min="6155" max="6400" width="9.109375" style="8" hidden="1"/>
    <col min="6401" max="6401" width="11" style="8" hidden="1"/>
    <col min="6402" max="6402" width="11.5546875" style="8" hidden="1"/>
    <col min="6403" max="6403" width="10" style="8" hidden="1"/>
    <col min="6404" max="6404" width="13.109375" style="8" hidden="1"/>
    <col min="6405" max="6405" width="10.5546875" style="8" hidden="1"/>
    <col min="6406" max="6406" width="14.88671875" style="8" hidden="1"/>
    <col min="6407" max="6407" width="17" style="8" hidden="1"/>
    <col min="6408" max="6408" width="16.33203125" style="8" hidden="1"/>
    <col min="6409" max="6409" width="10.33203125" style="8" hidden="1"/>
    <col min="6410" max="6410" width="11.6640625" style="8" hidden="1"/>
    <col min="6411" max="6656" width="9.109375" style="8" hidden="1"/>
    <col min="6657" max="6657" width="11" style="8" hidden="1"/>
    <col min="6658" max="6658" width="11.5546875" style="8" hidden="1"/>
    <col min="6659" max="6659" width="10" style="8" hidden="1"/>
    <col min="6660" max="6660" width="13.109375" style="8" hidden="1"/>
    <col min="6661" max="6661" width="10.5546875" style="8" hidden="1"/>
    <col min="6662" max="6662" width="14.88671875" style="8" hidden="1"/>
    <col min="6663" max="6663" width="17" style="8" hidden="1"/>
    <col min="6664" max="6664" width="16.33203125" style="8" hidden="1"/>
    <col min="6665" max="6665" width="10.33203125" style="8" hidden="1"/>
    <col min="6666" max="6666" width="11.6640625" style="8" hidden="1"/>
    <col min="6667" max="6912" width="9.109375" style="8" hidden="1"/>
    <col min="6913" max="6913" width="11" style="8" hidden="1"/>
    <col min="6914" max="6914" width="11.5546875" style="8" hidden="1"/>
    <col min="6915" max="6915" width="10" style="8" hidden="1"/>
    <col min="6916" max="6916" width="13.109375" style="8" hidden="1"/>
    <col min="6917" max="6917" width="10.5546875" style="8" hidden="1"/>
    <col min="6918" max="6918" width="14.88671875" style="8" hidden="1"/>
    <col min="6919" max="6919" width="17" style="8" hidden="1"/>
    <col min="6920" max="6920" width="16.33203125" style="8" hidden="1"/>
    <col min="6921" max="6921" width="10.33203125" style="8" hidden="1"/>
    <col min="6922" max="6922" width="11.6640625" style="8" hidden="1"/>
    <col min="6923" max="7168" width="9.109375" style="8" hidden="1"/>
    <col min="7169" max="7169" width="11" style="8" hidden="1"/>
    <col min="7170" max="7170" width="11.5546875" style="8" hidden="1"/>
    <col min="7171" max="7171" width="10" style="8" hidden="1"/>
    <col min="7172" max="7172" width="13.109375" style="8" hidden="1"/>
    <col min="7173" max="7173" width="10.5546875" style="8" hidden="1"/>
    <col min="7174" max="7174" width="14.88671875" style="8" hidden="1"/>
    <col min="7175" max="7175" width="17" style="8" hidden="1"/>
    <col min="7176" max="7176" width="16.33203125" style="8" hidden="1"/>
    <col min="7177" max="7177" width="10.33203125" style="8" hidden="1"/>
    <col min="7178" max="7178" width="11.6640625" style="8" hidden="1"/>
    <col min="7179" max="7424" width="9.109375" style="8" hidden="1"/>
    <col min="7425" max="7425" width="11" style="8" hidden="1"/>
    <col min="7426" max="7426" width="11.5546875" style="8" hidden="1"/>
    <col min="7427" max="7427" width="10" style="8" hidden="1"/>
    <col min="7428" max="7428" width="13.109375" style="8" hidden="1"/>
    <col min="7429" max="7429" width="10.5546875" style="8" hidden="1"/>
    <col min="7430" max="7430" width="14.88671875" style="8" hidden="1"/>
    <col min="7431" max="7431" width="17" style="8" hidden="1"/>
    <col min="7432" max="7432" width="16.33203125" style="8" hidden="1"/>
    <col min="7433" max="7433" width="10.33203125" style="8" hidden="1"/>
    <col min="7434" max="7434" width="11.6640625" style="8" hidden="1"/>
    <col min="7435" max="7680" width="9.109375" style="8" hidden="1"/>
    <col min="7681" max="7681" width="11" style="8" hidden="1"/>
    <col min="7682" max="7682" width="11.5546875" style="8" hidden="1"/>
    <col min="7683" max="7683" width="10" style="8" hidden="1"/>
    <col min="7684" max="7684" width="13.109375" style="8" hidden="1"/>
    <col min="7685" max="7685" width="10.5546875" style="8" hidden="1"/>
    <col min="7686" max="7686" width="14.88671875" style="8" hidden="1"/>
    <col min="7687" max="7687" width="17" style="8" hidden="1"/>
    <col min="7688" max="7688" width="16.33203125" style="8" hidden="1"/>
    <col min="7689" max="7689" width="10.33203125" style="8" hidden="1"/>
    <col min="7690" max="7690" width="11.6640625" style="8" hidden="1"/>
    <col min="7691" max="7936" width="9.109375" style="8" hidden="1"/>
    <col min="7937" max="7937" width="11" style="8" hidden="1"/>
    <col min="7938" max="7938" width="11.5546875" style="8" hidden="1"/>
    <col min="7939" max="7939" width="10" style="8" hidden="1"/>
    <col min="7940" max="7940" width="13.109375" style="8" hidden="1"/>
    <col min="7941" max="7941" width="10.5546875" style="8" hidden="1"/>
    <col min="7942" max="7942" width="14.88671875" style="8" hidden="1"/>
    <col min="7943" max="7943" width="17" style="8" hidden="1"/>
    <col min="7944" max="7944" width="16.33203125" style="8" hidden="1"/>
    <col min="7945" max="7945" width="10.33203125" style="8" hidden="1"/>
    <col min="7946" max="7946" width="11.6640625" style="8" hidden="1"/>
    <col min="7947" max="8192" width="9.109375" style="8" hidden="1"/>
    <col min="8193" max="8193" width="11" style="8" hidden="1"/>
    <col min="8194" max="8194" width="11.5546875" style="8" hidden="1"/>
    <col min="8195" max="8195" width="10" style="8" hidden="1"/>
    <col min="8196" max="8196" width="13.109375" style="8" hidden="1"/>
    <col min="8197" max="8197" width="10.5546875" style="8" hidden="1"/>
    <col min="8198" max="8198" width="14.88671875" style="8" hidden="1"/>
    <col min="8199" max="8199" width="17" style="8" hidden="1"/>
    <col min="8200" max="8200" width="16.33203125" style="8" hidden="1"/>
    <col min="8201" max="8201" width="10.33203125" style="8" hidden="1"/>
    <col min="8202" max="8202" width="11.6640625" style="8" hidden="1"/>
    <col min="8203" max="8448" width="9.109375" style="8" hidden="1"/>
    <col min="8449" max="8449" width="11" style="8" hidden="1"/>
    <col min="8450" max="8450" width="11.5546875" style="8" hidden="1"/>
    <col min="8451" max="8451" width="10" style="8" hidden="1"/>
    <col min="8452" max="8452" width="13.109375" style="8" hidden="1"/>
    <col min="8453" max="8453" width="10.5546875" style="8" hidden="1"/>
    <col min="8454" max="8454" width="14.88671875" style="8" hidden="1"/>
    <col min="8455" max="8455" width="17" style="8" hidden="1"/>
    <col min="8456" max="8456" width="16.33203125" style="8" hidden="1"/>
    <col min="8457" max="8457" width="10.33203125" style="8" hidden="1"/>
    <col min="8458" max="8458" width="11.6640625" style="8" hidden="1"/>
    <col min="8459" max="8704" width="9.109375" style="8" hidden="1"/>
    <col min="8705" max="8705" width="11" style="8" hidden="1"/>
    <col min="8706" max="8706" width="11.5546875" style="8" hidden="1"/>
    <col min="8707" max="8707" width="10" style="8" hidden="1"/>
    <col min="8708" max="8708" width="13.109375" style="8" hidden="1"/>
    <col min="8709" max="8709" width="10.5546875" style="8" hidden="1"/>
    <col min="8710" max="8710" width="14.88671875" style="8" hidden="1"/>
    <col min="8711" max="8711" width="17" style="8" hidden="1"/>
    <col min="8712" max="8712" width="16.33203125" style="8" hidden="1"/>
    <col min="8713" max="8713" width="10.33203125" style="8" hidden="1"/>
    <col min="8714" max="8714" width="11.6640625" style="8" hidden="1"/>
    <col min="8715" max="8960" width="9.109375" style="8" hidden="1"/>
    <col min="8961" max="8961" width="11" style="8" hidden="1"/>
    <col min="8962" max="8962" width="11.5546875" style="8" hidden="1"/>
    <col min="8963" max="8963" width="10" style="8" hidden="1"/>
    <col min="8964" max="8964" width="13.109375" style="8" hidden="1"/>
    <col min="8965" max="8965" width="10.5546875" style="8" hidden="1"/>
    <col min="8966" max="8966" width="14.88671875" style="8" hidden="1"/>
    <col min="8967" max="8967" width="17" style="8" hidden="1"/>
    <col min="8968" max="8968" width="16.33203125" style="8" hidden="1"/>
    <col min="8969" max="8969" width="10.33203125" style="8" hidden="1"/>
    <col min="8970" max="8970" width="11.6640625" style="8" hidden="1"/>
    <col min="8971" max="9216" width="9.109375" style="8" hidden="1"/>
    <col min="9217" max="9217" width="11" style="8" hidden="1"/>
    <col min="9218" max="9218" width="11.5546875" style="8" hidden="1"/>
    <col min="9219" max="9219" width="10" style="8" hidden="1"/>
    <col min="9220" max="9220" width="13.109375" style="8" hidden="1"/>
    <col min="9221" max="9221" width="10.5546875" style="8" hidden="1"/>
    <col min="9222" max="9222" width="14.88671875" style="8" hidden="1"/>
    <col min="9223" max="9223" width="17" style="8" hidden="1"/>
    <col min="9224" max="9224" width="16.33203125" style="8" hidden="1"/>
    <col min="9225" max="9225" width="10.33203125" style="8" hidden="1"/>
    <col min="9226" max="9226" width="11.6640625" style="8" hidden="1"/>
    <col min="9227" max="9472" width="9.109375" style="8" hidden="1"/>
    <col min="9473" max="9473" width="11" style="8" hidden="1"/>
    <col min="9474" max="9474" width="11.5546875" style="8" hidden="1"/>
    <col min="9475" max="9475" width="10" style="8" hidden="1"/>
    <col min="9476" max="9476" width="13.109375" style="8" hidden="1"/>
    <col min="9477" max="9477" width="10.5546875" style="8" hidden="1"/>
    <col min="9478" max="9478" width="14.88671875" style="8" hidden="1"/>
    <col min="9479" max="9479" width="17" style="8" hidden="1"/>
    <col min="9480" max="9480" width="16.33203125" style="8" hidden="1"/>
    <col min="9481" max="9481" width="10.33203125" style="8" hidden="1"/>
    <col min="9482" max="9482" width="11.6640625" style="8" hidden="1"/>
    <col min="9483" max="9728" width="9.109375" style="8" hidden="1"/>
    <col min="9729" max="9729" width="11" style="8" hidden="1"/>
    <col min="9730" max="9730" width="11.5546875" style="8" hidden="1"/>
    <col min="9731" max="9731" width="10" style="8" hidden="1"/>
    <col min="9732" max="9732" width="13.109375" style="8" hidden="1"/>
    <col min="9733" max="9733" width="10.5546875" style="8" hidden="1"/>
    <col min="9734" max="9734" width="14.88671875" style="8" hidden="1"/>
    <col min="9735" max="9735" width="17" style="8" hidden="1"/>
    <col min="9736" max="9736" width="16.33203125" style="8" hidden="1"/>
    <col min="9737" max="9737" width="10.33203125" style="8" hidden="1"/>
    <col min="9738" max="9738" width="11.6640625" style="8" hidden="1"/>
    <col min="9739" max="9984" width="9.109375" style="8" hidden="1"/>
    <col min="9985" max="9985" width="11" style="8" hidden="1"/>
    <col min="9986" max="9986" width="11.5546875" style="8" hidden="1"/>
    <col min="9987" max="9987" width="10" style="8" hidden="1"/>
    <col min="9988" max="9988" width="13.109375" style="8" hidden="1"/>
    <col min="9989" max="9989" width="10.5546875" style="8" hidden="1"/>
    <col min="9990" max="9990" width="14.88671875" style="8" hidden="1"/>
    <col min="9991" max="9991" width="17" style="8" hidden="1"/>
    <col min="9992" max="9992" width="16.33203125" style="8" hidden="1"/>
    <col min="9993" max="9993" width="10.33203125" style="8" hidden="1"/>
    <col min="9994" max="9994" width="11.6640625" style="8" hidden="1"/>
    <col min="9995" max="10240" width="9.109375" style="8" hidden="1"/>
    <col min="10241" max="10241" width="11" style="8" hidden="1"/>
    <col min="10242" max="10242" width="11.5546875" style="8" hidden="1"/>
    <col min="10243" max="10243" width="10" style="8" hidden="1"/>
    <col min="10244" max="10244" width="13.109375" style="8" hidden="1"/>
    <col min="10245" max="10245" width="10.5546875" style="8" hidden="1"/>
    <col min="10246" max="10246" width="14.88671875" style="8" hidden="1"/>
    <col min="10247" max="10247" width="17" style="8" hidden="1"/>
    <col min="10248" max="10248" width="16.33203125" style="8" hidden="1"/>
    <col min="10249" max="10249" width="10.33203125" style="8" hidden="1"/>
    <col min="10250" max="10250" width="11.6640625" style="8" hidden="1"/>
    <col min="10251" max="10496" width="9.109375" style="8" hidden="1"/>
    <col min="10497" max="10497" width="11" style="8" hidden="1"/>
    <col min="10498" max="10498" width="11.5546875" style="8" hidden="1"/>
    <col min="10499" max="10499" width="10" style="8" hidden="1"/>
    <col min="10500" max="10500" width="13.109375" style="8" hidden="1"/>
    <col min="10501" max="10501" width="10.5546875" style="8" hidden="1"/>
    <col min="10502" max="10502" width="14.88671875" style="8" hidden="1"/>
    <col min="10503" max="10503" width="17" style="8" hidden="1"/>
    <col min="10504" max="10504" width="16.33203125" style="8" hidden="1"/>
    <col min="10505" max="10505" width="10.33203125" style="8" hidden="1"/>
    <col min="10506" max="10506" width="11.6640625" style="8" hidden="1"/>
    <col min="10507" max="10752" width="9.109375" style="8" hidden="1"/>
    <col min="10753" max="10753" width="11" style="8" hidden="1"/>
    <col min="10754" max="10754" width="11.5546875" style="8" hidden="1"/>
    <col min="10755" max="10755" width="10" style="8" hidden="1"/>
    <col min="10756" max="10756" width="13.109375" style="8" hidden="1"/>
    <col min="10757" max="10757" width="10.5546875" style="8" hidden="1"/>
    <col min="10758" max="10758" width="14.88671875" style="8" hidden="1"/>
    <col min="10759" max="10759" width="17" style="8" hidden="1"/>
    <col min="10760" max="10760" width="16.33203125" style="8" hidden="1"/>
    <col min="10761" max="10761" width="10.33203125" style="8" hidden="1"/>
    <col min="10762" max="10762" width="11.6640625" style="8" hidden="1"/>
    <col min="10763" max="11008" width="9.109375" style="8" hidden="1"/>
    <col min="11009" max="11009" width="11" style="8" hidden="1"/>
    <col min="11010" max="11010" width="11.5546875" style="8" hidden="1"/>
    <col min="11011" max="11011" width="10" style="8" hidden="1"/>
    <col min="11012" max="11012" width="13.109375" style="8" hidden="1"/>
    <col min="11013" max="11013" width="10.5546875" style="8" hidden="1"/>
    <col min="11014" max="11014" width="14.88671875" style="8" hidden="1"/>
    <col min="11015" max="11015" width="17" style="8" hidden="1"/>
    <col min="11016" max="11016" width="16.33203125" style="8" hidden="1"/>
    <col min="11017" max="11017" width="10.33203125" style="8" hidden="1"/>
    <col min="11018" max="11018" width="11.6640625" style="8" hidden="1"/>
    <col min="11019" max="11264" width="9.109375" style="8" hidden="1"/>
    <col min="11265" max="11265" width="11" style="8" hidden="1"/>
    <col min="11266" max="11266" width="11.5546875" style="8" hidden="1"/>
    <col min="11267" max="11267" width="10" style="8" hidden="1"/>
    <col min="11268" max="11268" width="13.109375" style="8" hidden="1"/>
    <col min="11269" max="11269" width="10.5546875" style="8" hidden="1"/>
    <col min="11270" max="11270" width="14.88671875" style="8" hidden="1"/>
    <col min="11271" max="11271" width="17" style="8" hidden="1"/>
    <col min="11272" max="11272" width="16.33203125" style="8" hidden="1"/>
    <col min="11273" max="11273" width="10.33203125" style="8" hidden="1"/>
    <col min="11274" max="11274" width="11.6640625" style="8" hidden="1"/>
    <col min="11275" max="11520" width="9.109375" style="8" hidden="1"/>
    <col min="11521" max="11521" width="11" style="8" hidden="1"/>
    <col min="11522" max="11522" width="11.5546875" style="8" hidden="1"/>
    <col min="11523" max="11523" width="10" style="8" hidden="1"/>
    <col min="11524" max="11524" width="13.109375" style="8" hidden="1"/>
    <col min="11525" max="11525" width="10.5546875" style="8" hidden="1"/>
    <col min="11526" max="11526" width="14.88671875" style="8" hidden="1"/>
    <col min="11527" max="11527" width="17" style="8" hidden="1"/>
    <col min="11528" max="11528" width="16.33203125" style="8" hidden="1"/>
    <col min="11529" max="11529" width="10.33203125" style="8" hidden="1"/>
    <col min="11530" max="11530" width="11.6640625" style="8" hidden="1"/>
    <col min="11531" max="11776" width="9.109375" style="8" hidden="1"/>
    <col min="11777" max="11777" width="11" style="8" hidden="1"/>
    <col min="11778" max="11778" width="11.5546875" style="8" hidden="1"/>
    <col min="11779" max="11779" width="10" style="8" hidden="1"/>
    <col min="11780" max="11780" width="13.109375" style="8" hidden="1"/>
    <col min="11781" max="11781" width="10.5546875" style="8" hidden="1"/>
    <col min="11782" max="11782" width="14.88671875" style="8" hidden="1"/>
    <col min="11783" max="11783" width="17" style="8" hidden="1"/>
    <col min="11784" max="11784" width="16.33203125" style="8" hidden="1"/>
    <col min="11785" max="11785" width="10.33203125" style="8" hidden="1"/>
    <col min="11786" max="11786" width="11.6640625" style="8" hidden="1"/>
    <col min="11787" max="12032" width="9.109375" style="8" hidden="1"/>
    <col min="12033" max="12033" width="11" style="8" hidden="1"/>
    <col min="12034" max="12034" width="11.5546875" style="8" hidden="1"/>
    <col min="12035" max="12035" width="10" style="8" hidden="1"/>
    <col min="12036" max="12036" width="13.109375" style="8" hidden="1"/>
    <col min="12037" max="12037" width="10.5546875" style="8" hidden="1"/>
    <col min="12038" max="12038" width="14.88671875" style="8" hidden="1"/>
    <col min="12039" max="12039" width="17" style="8" hidden="1"/>
    <col min="12040" max="12040" width="16.33203125" style="8" hidden="1"/>
    <col min="12041" max="12041" width="10.33203125" style="8" hidden="1"/>
    <col min="12042" max="12042" width="11.6640625" style="8" hidden="1"/>
    <col min="12043" max="12288" width="9.109375" style="8" hidden="1"/>
    <col min="12289" max="12289" width="11" style="8" hidden="1"/>
    <col min="12290" max="12290" width="11.5546875" style="8" hidden="1"/>
    <col min="12291" max="12291" width="10" style="8" hidden="1"/>
    <col min="12292" max="12292" width="13.109375" style="8" hidden="1"/>
    <col min="12293" max="12293" width="10.5546875" style="8" hidden="1"/>
    <col min="12294" max="12294" width="14.88671875" style="8" hidden="1"/>
    <col min="12295" max="12295" width="17" style="8" hidden="1"/>
    <col min="12296" max="12296" width="16.33203125" style="8" hidden="1"/>
    <col min="12297" max="12297" width="10.33203125" style="8" hidden="1"/>
    <col min="12298" max="12298" width="11.6640625" style="8" hidden="1"/>
    <col min="12299" max="12544" width="9.109375" style="8" hidden="1"/>
    <col min="12545" max="12545" width="11" style="8" hidden="1"/>
    <col min="12546" max="12546" width="11.5546875" style="8" hidden="1"/>
    <col min="12547" max="12547" width="10" style="8" hidden="1"/>
    <col min="12548" max="12548" width="13.109375" style="8" hidden="1"/>
    <col min="12549" max="12549" width="10.5546875" style="8" hidden="1"/>
    <col min="12550" max="12550" width="14.88671875" style="8" hidden="1"/>
    <col min="12551" max="12551" width="17" style="8" hidden="1"/>
    <col min="12552" max="12552" width="16.33203125" style="8" hidden="1"/>
    <col min="12553" max="12553" width="10.33203125" style="8" hidden="1"/>
    <col min="12554" max="12554" width="11.6640625" style="8" hidden="1"/>
    <col min="12555" max="12800" width="9.109375" style="8" hidden="1"/>
    <col min="12801" max="12801" width="11" style="8" hidden="1"/>
    <col min="12802" max="12802" width="11.5546875" style="8" hidden="1"/>
    <col min="12803" max="12803" width="10" style="8" hidden="1"/>
    <col min="12804" max="12804" width="13.109375" style="8" hidden="1"/>
    <col min="12805" max="12805" width="10.5546875" style="8" hidden="1"/>
    <col min="12806" max="12806" width="14.88671875" style="8" hidden="1"/>
    <col min="12807" max="12807" width="17" style="8" hidden="1"/>
    <col min="12808" max="12808" width="16.33203125" style="8" hidden="1"/>
    <col min="12809" max="12809" width="10.33203125" style="8" hidden="1"/>
    <col min="12810" max="12810" width="11.6640625" style="8" hidden="1"/>
    <col min="12811" max="13056" width="9.109375" style="8" hidden="1"/>
    <col min="13057" max="13057" width="11" style="8" hidden="1"/>
    <col min="13058" max="13058" width="11.5546875" style="8" hidden="1"/>
    <col min="13059" max="13059" width="10" style="8" hidden="1"/>
    <col min="13060" max="13060" width="13.109375" style="8" hidden="1"/>
    <col min="13061" max="13061" width="10.5546875" style="8" hidden="1"/>
    <col min="13062" max="13062" width="14.88671875" style="8" hidden="1"/>
    <col min="13063" max="13063" width="17" style="8" hidden="1"/>
    <col min="13064" max="13064" width="16.33203125" style="8" hidden="1"/>
    <col min="13065" max="13065" width="10.33203125" style="8" hidden="1"/>
    <col min="13066" max="13066" width="11.6640625" style="8" hidden="1"/>
    <col min="13067" max="13312" width="9.109375" style="8" hidden="1"/>
    <col min="13313" max="13313" width="11" style="8" hidden="1"/>
    <col min="13314" max="13314" width="11.5546875" style="8" hidden="1"/>
    <col min="13315" max="13315" width="10" style="8" hidden="1"/>
    <col min="13316" max="13316" width="13.109375" style="8" hidden="1"/>
    <col min="13317" max="13317" width="10.5546875" style="8" hidden="1"/>
    <col min="13318" max="13318" width="14.88671875" style="8" hidden="1"/>
    <col min="13319" max="13319" width="17" style="8" hidden="1"/>
    <col min="13320" max="13320" width="16.33203125" style="8" hidden="1"/>
    <col min="13321" max="13321" width="10.33203125" style="8" hidden="1"/>
    <col min="13322" max="13322" width="11.6640625" style="8" hidden="1"/>
    <col min="13323" max="13568" width="9.109375" style="8" hidden="1"/>
    <col min="13569" max="13569" width="11" style="8" hidden="1"/>
    <col min="13570" max="13570" width="11.5546875" style="8" hidden="1"/>
    <col min="13571" max="13571" width="10" style="8" hidden="1"/>
    <col min="13572" max="13572" width="13.109375" style="8" hidden="1"/>
    <col min="13573" max="13573" width="10.5546875" style="8" hidden="1"/>
    <col min="13574" max="13574" width="14.88671875" style="8" hidden="1"/>
    <col min="13575" max="13575" width="17" style="8" hidden="1"/>
    <col min="13576" max="13576" width="16.33203125" style="8" hidden="1"/>
    <col min="13577" max="13577" width="10.33203125" style="8" hidden="1"/>
    <col min="13578" max="13578" width="11.6640625" style="8" hidden="1"/>
    <col min="13579" max="13824" width="9.109375" style="8" hidden="1"/>
    <col min="13825" max="13825" width="11" style="8" hidden="1"/>
    <col min="13826" max="13826" width="11.5546875" style="8" hidden="1"/>
    <col min="13827" max="13827" width="10" style="8" hidden="1"/>
    <col min="13828" max="13828" width="13.109375" style="8" hidden="1"/>
    <col min="13829" max="13829" width="10.5546875" style="8" hidden="1"/>
    <col min="13830" max="13830" width="14.88671875" style="8" hidden="1"/>
    <col min="13831" max="13831" width="17" style="8" hidden="1"/>
    <col min="13832" max="13832" width="16.33203125" style="8" hidden="1"/>
    <col min="13833" max="13833" width="10.33203125" style="8" hidden="1"/>
    <col min="13834" max="13834" width="11.6640625" style="8" hidden="1"/>
    <col min="13835" max="14080" width="9.109375" style="8" hidden="1"/>
    <col min="14081" max="14081" width="11" style="8" hidden="1"/>
    <col min="14082" max="14082" width="11.5546875" style="8" hidden="1"/>
    <col min="14083" max="14083" width="10" style="8" hidden="1"/>
    <col min="14084" max="14084" width="13.109375" style="8" hidden="1"/>
    <col min="14085" max="14085" width="10.5546875" style="8" hidden="1"/>
    <col min="14086" max="14086" width="14.88671875" style="8" hidden="1"/>
    <col min="14087" max="14087" width="17" style="8" hidden="1"/>
    <col min="14088" max="14088" width="16.33203125" style="8" hidden="1"/>
    <col min="14089" max="14089" width="10.33203125" style="8" hidden="1"/>
    <col min="14090" max="14090" width="11.6640625" style="8" hidden="1"/>
    <col min="14091" max="14336" width="9.109375" style="8" hidden="1"/>
    <col min="14337" max="14337" width="11" style="8" hidden="1"/>
    <col min="14338" max="14338" width="11.5546875" style="8" hidden="1"/>
    <col min="14339" max="14339" width="10" style="8" hidden="1"/>
    <col min="14340" max="14340" width="13.109375" style="8" hidden="1"/>
    <col min="14341" max="14341" width="10.5546875" style="8" hidden="1"/>
    <col min="14342" max="14342" width="14.88671875" style="8" hidden="1"/>
    <col min="14343" max="14343" width="17" style="8" hidden="1"/>
    <col min="14344" max="14344" width="16.33203125" style="8" hidden="1"/>
    <col min="14345" max="14345" width="10.33203125" style="8" hidden="1"/>
    <col min="14346" max="14346" width="11.6640625" style="8" hidden="1"/>
    <col min="14347" max="14592" width="9.109375" style="8" hidden="1"/>
    <col min="14593" max="14593" width="11" style="8" hidden="1"/>
    <col min="14594" max="14594" width="11.5546875" style="8" hidden="1"/>
    <col min="14595" max="14595" width="10" style="8" hidden="1"/>
    <col min="14596" max="14596" width="13.109375" style="8" hidden="1"/>
    <col min="14597" max="14597" width="10.5546875" style="8" hidden="1"/>
    <col min="14598" max="14598" width="14.88671875" style="8" hidden="1"/>
    <col min="14599" max="14599" width="17" style="8" hidden="1"/>
    <col min="14600" max="14600" width="16.33203125" style="8" hidden="1"/>
    <col min="14601" max="14601" width="10.33203125" style="8" hidden="1"/>
    <col min="14602" max="14602" width="11.6640625" style="8" hidden="1"/>
    <col min="14603" max="14848" width="9.109375" style="8" hidden="1"/>
    <col min="14849" max="14849" width="11" style="8" hidden="1"/>
    <col min="14850" max="14850" width="11.5546875" style="8" hidden="1"/>
    <col min="14851" max="14851" width="10" style="8" hidden="1"/>
    <col min="14852" max="14852" width="13.109375" style="8" hidden="1"/>
    <col min="14853" max="14853" width="10.5546875" style="8" hidden="1"/>
    <col min="14854" max="14854" width="14.88671875" style="8" hidden="1"/>
    <col min="14855" max="14855" width="17" style="8" hidden="1"/>
    <col min="14856" max="14856" width="16.33203125" style="8" hidden="1"/>
    <col min="14857" max="14857" width="10.33203125" style="8" hidden="1"/>
    <col min="14858" max="14858" width="11.6640625" style="8" hidden="1"/>
    <col min="14859" max="15104" width="9.109375" style="8" hidden="1"/>
    <col min="15105" max="15105" width="11" style="8" hidden="1"/>
    <col min="15106" max="15106" width="11.5546875" style="8" hidden="1"/>
    <col min="15107" max="15107" width="10" style="8" hidden="1"/>
    <col min="15108" max="15108" width="13.109375" style="8" hidden="1"/>
    <col min="15109" max="15109" width="10.5546875" style="8" hidden="1"/>
    <col min="15110" max="15110" width="14.88671875" style="8" hidden="1"/>
    <col min="15111" max="15111" width="17" style="8" hidden="1"/>
    <col min="15112" max="15112" width="16.33203125" style="8" hidden="1"/>
    <col min="15113" max="15113" width="10.33203125" style="8" hidden="1"/>
    <col min="15114" max="15114" width="11.6640625" style="8" hidden="1"/>
    <col min="15115" max="15360" width="9.109375" style="8" hidden="1"/>
    <col min="15361" max="15361" width="11" style="8" hidden="1"/>
    <col min="15362" max="15362" width="11.5546875" style="8" hidden="1"/>
    <col min="15363" max="15363" width="10" style="8" hidden="1"/>
    <col min="15364" max="15364" width="13.109375" style="8" hidden="1"/>
    <col min="15365" max="15365" width="10.5546875" style="8" hidden="1"/>
    <col min="15366" max="15366" width="14.88671875" style="8" hidden="1"/>
    <col min="15367" max="15367" width="17" style="8" hidden="1"/>
    <col min="15368" max="15368" width="16.33203125" style="8" hidden="1"/>
    <col min="15369" max="15369" width="10.33203125" style="8" hidden="1"/>
    <col min="15370" max="15370" width="11.6640625" style="8" hidden="1"/>
    <col min="15371" max="15616" width="9.109375" style="8" hidden="1"/>
    <col min="15617" max="15617" width="11" style="8" hidden="1"/>
    <col min="15618" max="15618" width="11.5546875" style="8" hidden="1"/>
    <col min="15619" max="15619" width="10" style="8" hidden="1"/>
    <col min="15620" max="15620" width="13.109375" style="8" hidden="1"/>
    <col min="15621" max="15621" width="10.5546875" style="8" hidden="1"/>
    <col min="15622" max="15622" width="14.88671875" style="8" hidden="1"/>
    <col min="15623" max="15623" width="17" style="8" hidden="1"/>
    <col min="15624" max="15624" width="16.33203125" style="8" hidden="1"/>
    <col min="15625" max="15625" width="10.33203125" style="8" hidden="1"/>
    <col min="15626" max="15626" width="11.6640625" style="8" hidden="1"/>
    <col min="15627" max="15872" width="9.109375" style="8" hidden="1"/>
    <col min="15873" max="15873" width="11" style="8" hidden="1"/>
    <col min="15874" max="15874" width="11.5546875" style="8" hidden="1"/>
    <col min="15875" max="15875" width="10" style="8" hidden="1"/>
    <col min="15876" max="15876" width="13.109375" style="8" hidden="1"/>
    <col min="15877" max="15877" width="10.5546875" style="8" hidden="1"/>
    <col min="15878" max="15878" width="14.88671875" style="8" hidden="1"/>
    <col min="15879" max="15879" width="17" style="8" hidden="1"/>
    <col min="15880" max="15880" width="16.33203125" style="8" hidden="1"/>
    <col min="15881" max="15881" width="10.33203125" style="8" hidden="1"/>
    <col min="15882" max="15882" width="11.6640625" style="8" hidden="1"/>
    <col min="15883" max="16128" width="9.109375" style="8" hidden="1"/>
    <col min="16129" max="16129" width="11" style="8" hidden="1"/>
    <col min="16130" max="16130" width="11.5546875" style="8" hidden="1"/>
    <col min="16131" max="16131" width="10" style="8" hidden="1"/>
    <col min="16132" max="16132" width="13.109375" style="8" hidden="1"/>
    <col min="16133" max="16133" width="10.5546875" style="8" hidden="1"/>
    <col min="16134" max="16134" width="14.88671875" style="8" hidden="1"/>
    <col min="16135" max="16135" width="17" style="8" hidden="1"/>
    <col min="16136" max="16136" width="16.33203125" style="8" hidden="1"/>
    <col min="16137" max="16137" width="10.33203125" style="8" hidden="1"/>
    <col min="16138" max="16139" width="11.6640625" style="8" hidden="1"/>
    <col min="16140" max="16384" width="9.109375" style="8" hidden="1"/>
  </cols>
  <sheetData>
    <row r="1" spans="1:15" x14ac:dyDescent="0.3">
      <c r="A1" s="395"/>
      <c r="B1" s="395"/>
      <c r="C1" s="395"/>
      <c r="D1" s="395"/>
      <c r="E1" s="395"/>
      <c r="F1" s="395"/>
      <c r="G1" s="395"/>
      <c r="H1" s="395"/>
    </row>
    <row r="2" spans="1:15" x14ac:dyDescent="0.3">
      <c r="A2" s="396"/>
      <c r="B2" s="396"/>
      <c r="C2" s="396"/>
      <c r="D2" s="396"/>
      <c r="E2" s="396"/>
      <c r="F2" s="396"/>
      <c r="G2" s="396"/>
      <c r="H2" s="396"/>
    </row>
    <row r="3" spans="1:15" ht="12.75" customHeight="1" x14ac:dyDescent="0.3">
      <c r="A3" s="134"/>
      <c r="B3" s="232"/>
      <c r="C3" s="134"/>
      <c r="D3" s="13"/>
      <c r="E3" s="134"/>
      <c r="F3" s="12"/>
      <c r="G3" s="12"/>
      <c r="H3" s="12"/>
    </row>
    <row r="4" spans="1:15" ht="16.5" customHeight="1" x14ac:dyDescent="0.3">
      <c r="A4" s="423" t="s">
        <v>2051</v>
      </c>
      <c r="B4" s="416"/>
      <c r="C4" s="416"/>
      <c r="D4" s="416"/>
      <c r="E4" s="416"/>
      <c r="F4" s="416"/>
      <c r="G4" s="416"/>
      <c r="H4" s="416"/>
      <c r="I4" s="416"/>
      <c r="J4" s="416"/>
      <c r="K4" s="416"/>
    </row>
    <row r="5" spans="1:15" ht="16.5" customHeight="1" x14ac:dyDescent="0.3">
      <c r="A5" s="433" t="s">
        <v>759</v>
      </c>
      <c r="B5" s="434"/>
      <c r="C5" s="434"/>
      <c r="D5" s="434"/>
      <c r="E5" s="434"/>
      <c r="F5" s="434"/>
      <c r="G5" s="434"/>
      <c r="H5" s="434"/>
      <c r="I5" s="434"/>
      <c r="J5" s="434"/>
      <c r="K5" s="434"/>
    </row>
    <row r="6" spans="1:15" ht="15" customHeight="1" x14ac:dyDescent="0.3">
      <c r="A6" s="161"/>
      <c r="B6" s="162"/>
      <c r="C6" s="162"/>
      <c r="D6" s="162"/>
      <c r="E6" s="162"/>
      <c r="F6" s="162"/>
      <c r="G6" s="162"/>
      <c r="H6" s="162"/>
      <c r="I6" s="162"/>
      <c r="J6" s="162"/>
      <c r="K6" s="162"/>
    </row>
    <row r="7" spans="1:15" ht="13.5" customHeight="1" x14ac:dyDescent="0.3">
      <c r="A7" s="435" t="s">
        <v>538</v>
      </c>
      <c r="B7" s="436"/>
      <c r="C7" s="436"/>
      <c r="D7" s="436"/>
      <c r="E7" s="436"/>
      <c r="F7" s="436"/>
      <c r="G7" s="436"/>
      <c r="H7" s="436"/>
      <c r="I7" s="436"/>
      <c r="J7" s="436"/>
      <c r="K7" s="436"/>
    </row>
    <row r="8" spans="1:15" x14ac:dyDescent="0.3">
      <c r="A8" s="435"/>
      <c r="B8" s="436"/>
      <c r="C8" s="436"/>
      <c r="D8" s="436"/>
      <c r="E8" s="436"/>
      <c r="F8" s="436"/>
      <c r="G8" s="436"/>
      <c r="H8" s="436"/>
      <c r="I8" s="436"/>
      <c r="J8" s="436"/>
      <c r="K8" s="436"/>
    </row>
    <row r="9" spans="1:15" x14ac:dyDescent="0.3">
      <c r="A9" s="163"/>
      <c r="B9" s="164"/>
      <c r="C9" s="164"/>
      <c r="D9" s="164"/>
      <c r="E9" s="164"/>
      <c r="F9" s="164"/>
      <c r="G9" s="164"/>
      <c r="H9" s="164"/>
      <c r="I9" s="164"/>
      <c r="J9" s="164"/>
      <c r="K9" s="164"/>
    </row>
    <row r="10" spans="1:15" s="10" customFormat="1" ht="15" customHeight="1" x14ac:dyDescent="0.3">
      <c r="A10" s="95" t="s">
        <v>491</v>
      </c>
      <c r="B10" s="95" t="s">
        <v>390</v>
      </c>
      <c r="C10" s="95" t="s">
        <v>490</v>
      </c>
      <c r="D10" s="96" t="s">
        <v>489</v>
      </c>
      <c r="E10" s="97" t="s">
        <v>488</v>
      </c>
      <c r="F10" s="95" t="s">
        <v>487</v>
      </c>
      <c r="G10" s="95" t="s">
        <v>486</v>
      </c>
      <c r="H10" s="95" t="s">
        <v>392</v>
      </c>
      <c r="I10" s="98" t="s">
        <v>485</v>
      </c>
      <c r="J10" s="98" t="s">
        <v>484</v>
      </c>
      <c r="K10" s="98" t="s">
        <v>650</v>
      </c>
    </row>
    <row r="11" spans="1:15" x14ac:dyDescent="0.3">
      <c r="A11" s="52" t="s">
        <v>395</v>
      </c>
      <c r="B11" s="52">
        <f>YEAR(D11)</f>
        <v>2015</v>
      </c>
      <c r="C11" s="52" t="s">
        <v>593</v>
      </c>
      <c r="D11" s="53">
        <v>42186</v>
      </c>
      <c r="E11" s="52">
        <v>836</v>
      </c>
      <c r="F11" s="54" t="s">
        <v>400</v>
      </c>
      <c r="G11" s="52" t="s">
        <v>399</v>
      </c>
      <c r="H11" s="54" t="s">
        <v>387</v>
      </c>
      <c r="I11" s="55">
        <v>1000</v>
      </c>
      <c r="J11" s="55">
        <v>35</v>
      </c>
      <c r="K11" s="54">
        <f t="shared" ref="K11:K74" si="0">I11*J11</f>
        <v>35000</v>
      </c>
      <c r="L11" s="240"/>
      <c r="N11" s="10"/>
      <c r="O11" s="10"/>
    </row>
    <row r="12" spans="1:15" x14ac:dyDescent="0.3">
      <c r="A12" s="52" t="s">
        <v>405</v>
      </c>
      <c r="B12" s="52">
        <f t="shared" ref="B12:B75" si="1">YEAR(D12)</f>
        <v>2015</v>
      </c>
      <c r="C12" s="52" t="s">
        <v>593</v>
      </c>
      <c r="D12" s="53">
        <v>42186</v>
      </c>
      <c r="E12" s="52">
        <f t="shared" ref="E12:E75" si="2">E11+1</f>
        <v>837</v>
      </c>
      <c r="F12" s="54" t="s">
        <v>423</v>
      </c>
      <c r="G12" s="52" t="s">
        <v>403</v>
      </c>
      <c r="H12" s="54" t="s">
        <v>383</v>
      </c>
      <c r="I12" s="55">
        <v>100</v>
      </c>
      <c r="J12" s="55">
        <v>10</v>
      </c>
      <c r="K12" s="54">
        <f t="shared" si="0"/>
        <v>1000</v>
      </c>
      <c r="N12" s="10"/>
      <c r="O12" s="10"/>
    </row>
    <row r="13" spans="1:15" x14ac:dyDescent="0.3">
      <c r="A13" s="52" t="s">
        <v>522</v>
      </c>
      <c r="B13" s="52">
        <f t="shared" si="1"/>
        <v>2015</v>
      </c>
      <c r="C13" s="52" t="s">
        <v>593</v>
      </c>
      <c r="D13" s="53">
        <v>42186</v>
      </c>
      <c r="E13" s="52">
        <f t="shared" si="2"/>
        <v>838</v>
      </c>
      <c r="F13" s="54" t="s">
        <v>402</v>
      </c>
      <c r="G13" s="52" t="s">
        <v>525</v>
      </c>
      <c r="H13" s="54" t="s">
        <v>385</v>
      </c>
      <c r="I13" s="55">
        <v>100</v>
      </c>
      <c r="J13" s="55">
        <v>86</v>
      </c>
      <c r="K13" s="54">
        <f t="shared" si="0"/>
        <v>8600</v>
      </c>
      <c r="N13" s="10"/>
      <c r="O13" s="10"/>
    </row>
    <row r="14" spans="1:15" x14ac:dyDescent="0.3">
      <c r="A14" s="52" t="s">
        <v>395</v>
      </c>
      <c r="B14" s="52">
        <f t="shared" si="1"/>
        <v>2015</v>
      </c>
      <c r="C14" s="52" t="s">
        <v>593</v>
      </c>
      <c r="D14" s="53">
        <v>42187</v>
      </c>
      <c r="E14" s="52">
        <f t="shared" si="2"/>
        <v>839</v>
      </c>
      <c r="F14" s="54" t="s">
        <v>400</v>
      </c>
      <c r="G14" s="52" t="s">
        <v>399</v>
      </c>
      <c r="H14" s="54" t="s">
        <v>385</v>
      </c>
      <c r="I14" s="55">
        <v>1000</v>
      </c>
      <c r="J14" s="55">
        <v>86</v>
      </c>
      <c r="K14" s="54">
        <f t="shared" si="0"/>
        <v>86000</v>
      </c>
      <c r="N14" s="10"/>
      <c r="O14" s="10"/>
    </row>
    <row r="15" spans="1:15" x14ac:dyDescent="0.3">
      <c r="A15" s="52" t="s">
        <v>522</v>
      </c>
      <c r="B15" s="52">
        <f t="shared" si="1"/>
        <v>2015</v>
      </c>
      <c r="C15" s="52" t="s">
        <v>593</v>
      </c>
      <c r="D15" s="53">
        <v>42187</v>
      </c>
      <c r="E15" s="52">
        <f t="shared" si="2"/>
        <v>840</v>
      </c>
      <c r="F15" s="54" t="s">
        <v>461</v>
      </c>
      <c r="G15" s="52" t="s">
        <v>525</v>
      </c>
      <c r="H15" s="54" t="s">
        <v>381</v>
      </c>
      <c r="I15" s="55">
        <v>1500</v>
      </c>
      <c r="J15" s="55">
        <v>120</v>
      </c>
      <c r="K15" s="54">
        <f t="shared" si="0"/>
        <v>180000</v>
      </c>
      <c r="N15" s="10"/>
      <c r="O15" s="10"/>
    </row>
    <row r="16" spans="1:15" x14ac:dyDescent="0.3">
      <c r="A16" s="52" t="s">
        <v>522</v>
      </c>
      <c r="B16" s="52">
        <f t="shared" si="1"/>
        <v>2015</v>
      </c>
      <c r="C16" s="52" t="s">
        <v>593</v>
      </c>
      <c r="D16" s="53">
        <v>42187</v>
      </c>
      <c r="E16" s="52">
        <f t="shared" si="2"/>
        <v>841</v>
      </c>
      <c r="F16" s="54" t="s">
        <v>402</v>
      </c>
      <c r="G16" s="52" t="s">
        <v>525</v>
      </c>
      <c r="H16" s="54" t="s">
        <v>384</v>
      </c>
      <c r="I16" s="55">
        <v>450</v>
      </c>
      <c r="J16" s="55">
        <v>20</v>
      </c>
      <c r="K16" s="54">
        <f t="shared" si="0"/>
        <v>9000</v>
      </c>
      <c r="N16" s="10"/>
      <c r="O16" s="10"/>
    </row>
    <row r="17" spans="1:15" x14ac:dyDescent="0.3">
      <c r="A17" s="52" t="s">
        <v>522</v>
      </c>
      <c r="B17" s="52">
        <f t="shared" si="1"/>
        <v>2015</v>
      </c>
      <c r="C17" s="52" t="s">
        <v>593</v>
      </c>
      <c r="D17" s="53">
        <v>42188</v>
      </c>
      <c r="E17" s="52">
        <f t="shared" si="2"/>
        <v>842</v>
      </c>
      <c r="F17" s="54" t="s">
        <v>473</v>
      </c>
      <c r="G17" s="52" t="s">
        <v>525</v>
      </c>
      <c r="H17" s="54" t="s">
        <v>384</v>
      </c>
      <c r="I17" s="55">
        <v>50</v>
      </c>
      <c r="J17" s="55">
        <v>20</v>
      </c>
      <c r="K17" s="54">
        <f t="shared" si="0"/>
        <v>1000</v>
      </c>
      <c r="N17" s="10"/>
      <c r="O17" s="10"/>
    </row>
    <row r="18" spans="1:15" x14ac:dyDescent="0.3">
      <c r="A18" s="52" t="s">
        <v>395</v>
      </c>
      <c r="B18" s="52">
        <f t="shared" si="1"/>
        <v>2015</v>
      </c>
      <c r="C18" s="52" t="s">
        <v>593</v>
      </c>
      <c r="D18" s="53">
        <v>42188</v>
      </c>
      <c r="E18" s="52">
        <f t="shared" si="2"/>
        <v>843</v>
      </c>
      <c r="F18" s="54" t="s">
        <v>429</v>
      </c>
      <c r="G18" s="52" t="s">
        <v>528</v>
      </c>
      <c r="H18" s="54" t="s">
        <v>387</v>
      </c>
      <c r="I18" s="55">
        <v>50</v>
      </c>
      <c r="J18" s="55">
        <v>35</v>
      </c>
      <c r="K18" s="54">
        <f t="shared" si="0"/>
        <v>1750</v>
      </c>
      <c r="N18" s="10"/>
      <c r="O18" s="10"/>
    </row>
    <row r="19" spans="1:15" x14ac:dyDescent="0.3">
      <c r="A19" s="52" t="s">
        <v>522</v>
      </c>
      <c r="B19" s="52">
        <f t="shared" si="1"/>
        <v>2015</v>
      </c>
      <c r="C19" s="52" t="s">
        <v>593</v>
      </c>
      <c r="D19" s="53">
        <v>42188</v>
      </c>
      <c r="E19" s="52">
        <f t="shared" si="2"/>
        <v>844</v>
      </c>
      <c r="F19" s="54" t="s">
        <v>402</v>
      </c>
      <c r="G19" s="52" t="s">
        <v>525</v>
      </c>
      <c r="H19" s="54" t="s">
        <v>387</v>
      </c>
      <c r="I19" s="55">
        <v>500</v>
      </c>
      <c r="J19" s="55">
        <v>35</v>
      </c>
      <c r="K19" s="54">
        <f t="shared" si="0"/>
        <v>17500</v>
      </c>
      <c r="N19" s="10"/>
      <c r="O19" s="10"/>
    </row>
    <row r="20" spans="1:15" x14ac:dyDescent="0.3">
      <c r="A20" s="52" t="s">
        <v>522</v>
      </c>
      <c r="B20" s="52">
        <f t="shared" si="1"/>
        <v>2015</v>
      </c>
      <c r="C20" s="52" t="s">
        <v>593</v>
      </c>
      <c r="D20" s="53">
        <v>42189</v>
      </c>
      <c r="E20" s="52">
        <f t="shared" si="2"/>
        <v>845</v>
      </c>
      <c r="F20" s="54" t="s">
        <v>444</v>
      </c>
      <c r="G20" s="52" t="s">
        <v>525</v>
      </c>
      <c r="H20" s="54" t="s">
        <v>387</v>
      </c>
      <c r="I20" s="55">
        <v>500</v>
      </c>
      <c r="J20" s="55">
        <v>35</v>
      </c>
      <c r="K20" s="54">
        <f t="shared" si="0"/>
        <v>17500</v>
      </c>
      <c r="N20" s="10"/>
      <c r="O20" s="10"/>
    </row>
    <row r="21" spans="1:15" x14ac:dyDescent="0.3">
      <c r="A21" s="52" t="s">
        <v>405</v>
      </c>
      <c r="B21" s="52">
        <f t="shared" si="1"/>
        <v>2015</v>
      </c>
      <c r="C21" s="52" t="s">
        <v>593</v>
      </c>
      <c r="D21" s="53">
        <v>42189</v>
      </c>
      <c r="E21" s="52">
        <f t="shared" si="2"/>
        <v>846</v>
      </c>
      <c r="F21" s="54" t="s">
        <v>441</v>
      </c>
      <c r="G21" s="52" t="s">
        <v>403</v>
      </c>
      <c r="H21" s="54" t="s">
        <v>385</v>
      </c>
      <c r="I21" s="55">
        <v>3000</v>
      </c>
      <c r="J21" s="55">
        <v>86</v>
      </c>
      <c r="K21" s="54">
        <f t="shared" si="0"/>
        <v>258000</v>
      </c>
      <c r="N21" s="10"/>
      <c r="O21" s="10"/>
    </row>
    <row r="22" spans="1:15" x14ac:dyDescent="0.3">
      <c r="A22" s="52" t="s">
        <v>522</v>
      </c>
      <c r="B22" s="52">
        <f t="shared" si="1"/>
        <v>2015</v>
      </c>
      <c r="C22" s="52" t="s">
        <v>593</v>
      </c>
      <c r="D22" s="53">
        <v>42189</v>
      </c>
      <c r="E22" s="52">
        <f t="shared" si="2"/>
        <v>847</v>
      </c>
      <c r="F22" s="54" t="s">
        <v>450</v>
      </c>
      <c r="G22" s="52" t="s">
        <v>525</v>
      </c>
      <c r="H22" s="54" t="s">
        <v>385</v>
      </c>
      <c r="I22" s="55">
        <v>1500</v>
      </c>
      <c r="J22" s="55">
        <v>86</v>
      </c>
      <c r="K22" s="54">
        <f t="shared" si="0"/>
        <v>129000</v>
      </c>
      <c r="N22" s="10"/>
      <c r="O22" s="10"/>
    </row>
    <row r="23" spans="1:15" x14ac:dyDescent="0.3">
      <c r="A23" s="52" t="s">
        <v>395</v>
      </c>
      <c r="B23" s="52">
        <f t="shared" si="1"/>
        <v>2015</v>
      </c>
      <c r="C23" s="52" t="s">
        <v>593</v>
      </c>
      <c r="D23" s="53">
        <v>42190</v>
      </c>
      <c r="E23" s="52">
        <f t="shared" si="2"/>
        <v>848</v>
      </c>
      <c r="F23" s="54" t="s">
        <v>422</v>
      </c>
      <c r="G23" s="52" t="s">
        <v>529</v>
      </c>
      <c r="H23" s="54" t="s">
        <v>385</v>
      </c>
      <c r="I23" s="55">
        <v>500</v>
      </c>
      <c r="J23" s="55">
        <v>86</v>
      </c>
      <c r="K23" s="54">
        <f t="shared" si="0"/>
        <v>43000</v>
      </c>
      <c r="N23" s="10"/>
      <c r="O23" s="10"/>
    </row>
    <row r="24" spans="1:15" x14ac:dyDescent="0.3">
      <c r="A24" s="52" t="s">
        <v>405</v>
      </c>
      <c r="B24" s="52">
        <f t="shared" si="1"/>
        <v>2015</v>
      </c>
      <c r="C24" s="52" t="s">
        <v>593</v>
      </c>
      <c r="D24" s="53">
        <v>42190</v>
      </c>
      <c r="E24" s="52">
        <f t="shared" si="2"/>
        <v>849</v>
      </c>
      <c r="F24" s="54" t="s">
        <v>441</v>
      </c>
      <c r="G24" s="52" t="s">
        <v>403</v>
      </c>
      <c r="H24" s="54" t="s">
        <v>384</v>
      </c>
      <c r="I24" s="55">
        <v>200</v>
      </c>
      <c r="J24" s="55">
        <v>20</v>
      </c>
      <c r="K24" s="54">
        <f t="shared" si="0"/>
        <v>4000</v>
      </c>
    </row>
    <row r="25" spans="1:15" x14ac:dyDescent="0.3">
      <c r="A25" s="52" t="s">
        <v>522</v>
      </c>
      <c r="B25" s="52">
        <f t="shared" si="1"/>
        <v>2015</v>
      </c>
      <c r="C25" s="52" t="s">
        <v>593</v>
      </c>
      <c r="D25" s="53">
        <v>42190</v>
      </c>
      <c r="E25" s="52">
        <f t="shared" si="2"/>
        <v>850</v>
      </c>
      <c r="F25" s="54" t="s">
        <v>450</v>
      </c>
      <c r="G25" s="52" t="s">
        <v>525</v>
      </c>
      <c r="H25" s="54" t="s">
        <v>384</v>
      </c>
      <c r="I25" s="55">
        <v>400</v>
      </c>
      <c r="J25" s="55">
        <v>20</v>
      </c>
      <c r="K25" s="54">
        <f t="shared" si="0"/>
        <v>8000</v>
      </c>
    </row>
    <row r="26" spans="1:15" x14ac:dyDescent="0.3">
      <c r="A26" s="52" t="s">
        <v>405</v>
      </c>
      <c r="B26" s="52">
        <f t="shared" si="1"/>
        <v>2015</v>
      </c>
      <c r="C26" s="52" t="s">
        <v>593</v>
      </c>
      <c r="D26" s="53">
        <v>42191</v>
      </c>
      <c r="E26" s="52">
        <f t="shared" si="2"/>
        <v>851</v>
      </c>
      <c r="F26" s="54" t="s">
        <v>437</v>
      </c>
      <c r="G26" s="52" t="s">
        <v>403</v>
      </c>
      <c r="H26" s="54" t="s">
        <v>384</v>
      </c>
      <c r="I26" s="55">
        <v>200</v>
      </c>
      <c r="J26" s="55">
        <v>20</v>
      </c>
      <c r="K26" s="54">
        <f t="shared" si="0"/>
        <v>4000</v>
      </c>
    </row>
    <row r="27" spans="1:15" x14ac:dyDescent="0.3">
      <c r="A27" s="52" t="s">
        <v>405</v>
      </c>
      <c r="B27" s="52">
        <f t="shared" si="1"/>
        <v>2015</v>
      </c>
      <c r="C27" s="52" t="s">
        <v>593</v>
      </c>
      <c r="D27" s="53">
        <v>42191</v>
      </c>
      <c r="E27" s="52">
        <f t="shared" si="2"/>
        <v>852</v>
      </c>
      <c r="F27" s="54" t="s">
        <v>404</v>
      </c>
      <c r="G27" s="52" t="s">
        <v>403</v>
      </c>
      <c r="H27" s="54" t="s">
        <v>383</v>
      </c>
      <c r="I27" s="55">
        <v>1000</v>
      </c>
      <c r="J27" s="55">
        <v>10</v>
      </c>
      <c r="K27" s="54">
        <f t="shared" si="0"/>
        <v>10000</v>
      </c>
    </row>
    <row r="28" spans="1:15" x14ac:dyDescent="0.3">
      <c r="A28" s="52" t="s">
        <v>522</v>
      </c>
      <c r="B28" s="52">
        <f t="shared" si="1"/>
        <v>2015</v>
      </c>
      <c r="C28" s="52" t="s">
        <v>593</v>
      </c>
      <c r="D28" s="53">
        <v>42191</v>
      </c>
      <c r="E28" s="52">
        <f t="shared" si="2"/>
        <v>853</v>
      </c>
      <c r="F28" s="54" t="s">
        <v>450</v>
      </c>
      <c r="G28" s="52" t="s">
        <v>525</v>
      </c>
      <c r="H28" s="54" t="s">
        <v>387</v>
      </c>
      <c r="I28" s="55">
        <v>400</v>
      </c>
      <c r="J28" s="55">
        <v>35</v>
      </c>
      <c r="K28" s="54">
        <f t="shared" si="0"/>
        <v>14000</v>
      </c>
    </row>
    <row r="29" spans="1:15" x14ac:dyDescent="0.3">
      <c r="A29" s="52" t="s">
        <v>405</v>
      </c>
      <c r="B29" s="52">
        <f t="shared" si="1"/>
        <v>2015</v>
      </c>
      <c r="C29" s="52" t="s">
        <v>593</v>
      </c>
      <c r="D29" s="53">
        <v>42192</v>
      </c>
      <c r="E29" s="52">
        <f t="shared" si="2"/>
        <v>854</v>
      </c>
      <c r="F29" s="54" t="s">
        <v>437</v>
      </c>
      <c r="G29" s="52" t="s">
        <v>403</v>
      </c>
      <c r="H29" s="54" t="s">
        <v>385</v>
      </c>
      <c r="I29" s="55">
        <v>200</v>
      </c>
      <c r="J29" s="55">
        <v>86</v>
      </c>
      <c r="K29" s="54">
        <f t="shared" si="0"/>
        <v>17200</v>
      </c>
    </row>
    <row r="30" spans="1:15" x14ac:dyDescent="0.3">
      <c r="A30" s="52" t="s">
        <v>522</v>
      </c>
      <c r="B30" s="52">
        <f t="shared" si="1"/>
        <v>2015</v>
      </c>
      <c r="C30" s="52" t="s">
        <v>593</v>
      </c>
      <c r="D30" s="53">
        <v>42192</v>
      </c>
      <c r="E30" s="52">
        <f t="shared" si="2"/>
        <v>855</v>
      </c>
      <c r="F30" s="54" t="s">
        <v>407</v>
      </c>
      <c r="G30" s="52" t="s">
        <v>406</v>
      </c>
      <c r="H30" s="54" t="s">
        <v>381</v>
      </c>
      <c r="I30" s="55">
        <v>1050</v>
      </c>
      <c r="J30" s="55">
        <v>120</v>
      </c>
      <c r="K30" s="54">
        <f t="shared" si="0"/>
        <v>126000</v>
      </c>
    </row>
    <row r="31" spans="1:15" x14ac:dyDescent="0.3">
      <c r="A31" s="52" t="s">
        <v>522</v>
      </c>
      <c r="B31" s="52">
        <f t="shared" si="1"/>
        <v>2015</v>
      </c>
      <c r="C31" s="52" t="s">
        <v>593</v>
      </c>
      <c r="D31" s="53">
        <v>42192</v>
      </c>
      <c r="E31" s="52">
        <f t="shared" si="2"/>
        <v>856</v>
      </c>
      <c r="F31" s="54" t="s">
        <v>450</v>
      </c>
      <c r="G31" s="52" t="s">
        <v>525</v>
      </c>
      <c r="H31" s="54" t="s">
        <v>385</v>
      </c>
      <c r="I31" s="55">
        <v>550</v>
      </c>
      <c r="J31" s="55">
        <v>86</v>
      </c>
      <c r="K31" s="54">
        <f t="shared" si="0"/>
        <v>47300</v>
      </c>
    </row>
    <row r="32" spans="1:15" x14ac:dyDescent="0.3">
      <c r="A32" s="52" t="s">
        <v>405</v>
      </c>
      <c r="B32" s="52">
        <f t="shared" si="1"/>
        <v>2015</v>
      </c>
      <c r="C32" s="52" t="s">
        <v>593</v>
      </c>
      <c r="D32" s="53">
        <v>42193</v>
      </c>
      <c r="E32" s="52">
        <f t="shared" si="2"/>
        <v>857</v>
      </c>
      <c r="F32" s="54" t="s">
        <v>437</v>
      </c>
      <c r="G32" s="52" t="s">
        <v>403</v>
      </c>
      <c r="H32" s="54" t="s">
        <v>383</v>
      </c>
      <c r="I32" s="55">
        <v>200</v>
      </c>
      <c r="J32" s="55">
        <v>10</v>
      </c>
      <c r="K32" s="54">
        <f t="shared" si="0"/>
        <v>2000</v>
      </c>
    </row>
    <row r="33" spans="1:11" x14ac:dyDescent="0.3">
      <c r="A33" s="52" t="s">
        <v>522</v>
      </c>
      <c r="B33" s="52">
        <f t="shared" si="1"/>
        <v>2015</v>
      </c>
      <c r="C33" s="52" t="s">
        <v>593</v>
      </c>
      <c r="D33" s="53">
        <v>42193</v>
      </c>
      <c r="E33" s="52">
        <f t="shared" si="2"/>
        <v>858</v>
      </c>
      <c r="F33" s="54" t="s">
        <v>407</v>
      </c>
      <c r="G33" s="52" t="s">
        <v>406</v>
      </c>
      <c r="H33" s="54" t="s">
        <v>385</v>
      </c>
      <c r="I33" s="55">
        <v>210</v>
      </c>
      <c r="J33" s="55">
        <v>86</v>
      </c>
      <c r="K33" s="54">
        <f t="shared" si="0"/>
        <v>18060</v>
      </c>
    </row>
    <row r="34" spans="1:11" x14ac:dyDescent="0.3">
      <c r="A34" s="52" t="s">
        <v>522</v>
      </c>
      <c r="B34" s="52">
        <f t="shared" si="1"/>
        <v>2015</v>
      </c>
      <c r="C34" s="52" t="s">
        <v>593</v>
      </c>
      <c r="D34" s="53">
        <v>42193</v>
      </c>
      <c r="E34" s="52">
        <f t="shared" si="2"/>
        <v>859</v>
      </c>
      <c r="F34" s="54" t="s">
        <v>407</v>
      </c>
      <c r="G34" s="52" t="s">
        <v>406</v>
      </c>
      <c r="H34" s="54" t="s">
        <v>384</v>
      </c>
      <c r="I34" s="55">
        <v>150</v>
      </c>
      <c r="J34" s="55">
        <v>20</v>
      </c>
      <c r="K34" s="54">
        <f t="shared" si="0"/>
        <v>3000</v>
      </c>
    </row>
    <row r="35" spans="1:11" x14ac:dyDescent="0.3">
      <c r="A35" s="52" t="s">
        <v>405</v>
      </c>
      <c r="B35" s="52">
        <f t="shared" si="1"/>
        <v>2015</v>
      </c>
      <c r="C35" s="52" t="s">
        <v>593</v>
      </c>
      <c r="D35" s="53">
        <v>42194</v>
      </c>
      <c r="E35" s="52">
        <f t="shared" si="2"/>
        <v>860</v>
      </c>
      <c r="F35" s="54" t="s">
        <v>437</v>
      </c>
      <c r="G35" s="52" t="s">
        <v>403</v>
      </c>
      <c r="H35" s="54" t="s">
        <v>381</v>
      </c>
      <c r="I35" s="55">
        <v>200</v>
      </c>
      <c r="J35" s="55">
        <v>120</v>
      </c>
      <c r="K35" s="54">
        <f t="shared" si="0"/>
        <v>24000</v>
      </c>
    </row>
    <row r="36" spans="1:11" x14ac:dyDescent="0.3">
      <c r="A36" s="52" t="s">
        <v>522</v>
      </c>
      <c r="B36" s="52">
        <f t="shared" si="1"/>
        <v>2015</v>
      </c>
      <c r="C36" s="52" t="s">
        <v>593</v>
      </c>
      <c r="D36" s="53">
        <v>42194</v>
      </c>
      <c r="E36" s="52">
        <f t="shared" si="2"/>
        <v>861</v>
      </c>
      <c r="F36" s="54" t="s">
        <v>407</v>
      </c>
      <c r="G36" s="52" t="s">
        <v>406</v>
      </c>
      <c r="H36" s="54" t="s">
        <v>384</v>
      </c>
      <c r="I36" s="55">
        <v>1000</v>
      </c>
      <c r="J36" s="55">
        <v>20</v>
      </c>
      <c r="K36" s="54">
        <f t="shared" si="0"/>
        <v>20000</v>
      </c>
    </row>
    <row r="37" spans="1:11" x14ac:dyDescent="0.3">
      <c r="A37" s="52" t="s">
        <v>522</v>
      </c>
      <c r="B37" s="52">
        <f t="shared" si="1"/>
        <v>2015</v>
      </c>
      <c r="C37" s="52" t="s">
        <v>593</v>
      </c>
      <c r="D37" s="53">
        <v>42194</v>
      </c>
      <c r="E37" s="52">
        <f t="shared" si="2"/>
        <v>862</v>
      </c>
      <c r="F37" s="54" t="s">
        <v>407</v>
      </c>
      <c r="G37" s="52" t="s">
        <v>406</v>
      </c>
      <c r="H37" s="54" t="s">
        <v>383</v>
      </c>
      <c r="I37" s="55">
        <v>250</v>
      </c>
      <c r="J37" s="55">
        <v>10</v>
      </c>
      <c r="K37" s="54">
        <f t="shared" si="0"/>
        <v>2500</v>
      </c>
    </row>
    <row r="38" spans="1:11" x14ac:dyDescent="0.3">
      <c r="A38" s="52" t="s">
        <v>405</v>
      </c>
      <c r="B38" s="52">
        <f t="shared" si="1"/>
        <v>2015</v>
      </c>
      <c r="C38" s="52" t="s">
        <v>593</v>
      </c>
      <c r="D38" s="53">
        <v>42195</v>
      </c>
      <c r="E38" s="52">
        <f t="shared" si="2"/>
        <v>863</v>
      </c>
      <c r="F38" s="54" t="s">
        <v>437</v>
      </c>
      <c r="G38" s="52" t="s">
        <v>403</v>
      </c>
      <c r="H38" s="54" t="s">
        <v>387</v>
      </c>
      <c r="I38" s="55">
        <v>200</v>
      </c>
      <c r="J38" s="55">
        <v>35</v>
      </c>
      <c r="K38" s="54">
        <f t="shared" si="0"/>
        <v>7000</v>
      </c>
    </row>
    <row r="39" spans="1:11" x14ac:dyDescent="0.3">
      <c r="A39" s="52" t="s">
        <v>522</v>
      </c>
      <c r="B39" s="52">
        <f t="shared" si="1"/>
        <v>2015</v>
      </c>
      <c r="C39" s="52" t="s">
        <v>593</v>
      </c>
      <c r="D39" s="53">
        <v>42195</v>
      </c>
      <c r="E39" s="52">
        <f t="shared" si="2"/>
        <v>864</v>
      </c>
      <c r="F39" s="54" t="s">
        <v>407</v>
      </c>
      <c r="G39" s="52" t="s">
        <v>406</v>
      </c>
      <c r="H39" s="54" t="s">
        <v>387</v>
      </c>
      <c r="I39" s="55">
        <v>1000</v>
      </c>
      <c r="J39" s="55">
        <v>35</v>
      </c>
      <c r="K39" s="54">
        <f t="shared" si="0"/>
        <v>35000</v>
      </c>
    </row>
    <row r="40" spans="1:11" x14ac:dyDescent="0.3">
      <c r="A40" s="52" t="s">
        <v>522</v>
      </c>
      <c r="B40" s="52">
        <f t="shared" si="1"/>
        <v>2015</v>
      </c>
      <c r="C40" s="52" t="s">
        <v>593</v>
      </c>
      <c r="D40" s="53">
        <v>42195</v>
      </c>
      <c r="E40" s="52">
        <f t="shared" si="2"/>
        <v>865</v>
      </c>
      <c r="F40" s="54" t="s">
        <v>407</v>
      </c>
      <c r="G40" s="52" t="s">
        <v>406</v>
      </c>
      <c r="H40" s="54" t="s">
        <v>381</v>
      </c>
      <c r="I40" s="55">
        <v>420</v>
      </c>
      <c r="J40" s="55">
        <v>120</v>
      </c>
      <c r="K40" s="54">
        <f t="shared" si="0"/>
        <v>50400</v>
      </c>
    </row>
    <row r="41" spans="1:11" x14ac:dyDescent="0.3">
      <c r="A41" s="52" t="s">
        <v>395</v>
      </c>
      <c r="B41" s="52">
        <f t="shared" si="1"/>
        <v>2015</v>
      </c>
      <c r="C41" s="52" t="s">
        <v>593</v>
      </c>
      <c r="D41" s="53">
        <v>42196</v>
      </c>
      <c r="E41" s="52">
        <f t="shared" si="2"/>
        <v>866</v>
      </c>
      <c r="F41" s="54" t="s">
        <v>435</v>
      </c>
      <c r="G41" s="52" t="s">
        <v>399</v>
      </c>
      <c r="H41" s="54" t="s">
        <v>385</v>
      </c>
      <c r="I41" s="55">
        <v>50</v>
      </c>
      <c r="J41" s="55">
        <v>86</v>
      </c>
      <c r="K41" s="54">
        <f t="shared" si="0"/>
        <v>4300</v>
      </c>
    </row>
    <row r="42" spans="1:11" x14ac:dyDescent="0.3">
      <c r="A42" s="52" t="s">
        <v>522</v>
      </c>
      <c r="B42" s="52">
        <f t="shared" si="1"/>
        <v>2015</v>
      </c>
      <c r="C42" s="52" t="s">
        <v>593</v>
      </c>
      <c r="D42" s="53">
        <v>42196</v>
      </c>
      <c r="E42" s="52">
        <f t="shared" si="2"/>
        <v>867</v>
      </c>
      <c r="F42" s="54" t="s">
        <v>407</v>
      </c>
      <c r="G42" s="52" t="s">
        <v>406</v>
      </c>
      <c r="H42" s="54" t="s">
        <v>385</v>
      </c>
      <c r="I42" s="55">
        <v>350</v>
      </c>
      <c r="J42" s="55">
        <v>86</v>
      </c>
      <c r="K42" s="54">
        <f t="shared" si="0"/>
        <v>30100</v>
      </c>
    </row>
    <row r="43" spans="1:11" x14ac:dyDescent="0.3">
      <c r="A43" s="52" t="s">
        <v>522</v>
      </c>
      <c r="B43" s="52">
        <f t="shared" si="1"/>
        <v>2015</v>
      </c>
      <c r="C43" s="52" t="s">
        <v>593</v>
      </c>
      <c r="D43" s="53">
        <v>42196</v>
      </c>
      <c r="E43" s="52">
        <f t="shared" si="2"/>
        <v>868</v>
      </c>
      <c r="F43" s="54" t="s">
        <v>407</v>
      </c>
      <c r="G43" s="52" t="s">
        <v>406</v>
      </c>
      <c r="H43" s="54" t="s">
        <v>387</v>
      </c>
      <c r="I43" s="55">
        <v>100</v>
      </c>
      <c r="J43" s="55">
        <v>35</v>
      </c>
      <c r="K43" s="54">
        <f t="shared" si="0"/>
        <v>3500</v>
      </c>
    </row>
    <row r="44" spans="1:11" x14ac:dyDescent="0.3">
      <c r="A44" s="52" t="s">
        <v>395</v>
      </c>
      <c r="B44" s="52">
        <f t="shared" si="1"/>
        <v>2015</v>
      </c>
      <c r="C44" s="52" t="s">
        <v>593</v>
      </c>
      <c r="D44" s="53">
        <v>42197</v>
      </c>
      <c r="E44" s="52">
        <f t="shared" si="2"/>
        <v>869</v>
      </c>
      <c r="F44" s="54" t="s">
        <v>435</v>
      </c>
      <c r="G44" s="52" t="s">
        <v>399</v>
      </c>
      <c r="H44" s="54" t="s">
        <v>384</v>
      </c>
      <c r="I44" s="55">
        <v>50</v>
      </c>
      <c r="J44" s="55">
        <v>20</v>
      </c>
      <c r="K44" s="54">
        <f t="shared" si="0"/>
        <v>1000</v>
      </c>
    </row>
    <row r="45" spans="1:11" x14ac:dyDescent="0.3">
      <c r="A45" s="52" t="s">
        <v>522</v>
      </c>
      <c r="B45" s="52">
        <f t="shared" si="1"/>
        <v>2015</v>
      </c>
      <c r="C45" s="52" t="s">
        <v>593</v>
      </c>
      <c r="D45" s="53">
        <v>42197</v>
      </c>
      <c r="E45" s="52">
        <f t="shared" si="2"/>
        <v>870</v>
      </c>
      <c r="F45" s="54" t="s">
        <v>407</v>
      </c>
      <c r="G45" s="52" t="s">
        <v>406</v>
      </c>
      <c r="H45" s="54" t="s">
        <v>384</v>
      </c>
      <c r="I45" s="55">
        <v>100</v>
      </c>
      <c r="J45" s="55">
        <v>20</v>
      </c>
      <c r="K45" s="54">
        <f t="shared" si="0"/>
        <v>2000</v>
      </c>
    </row>
    <row r="46" spans="1:11" x14ac:dyDescent="0.3">
      <c r="A46" s="52" t="s">
        <v>522</v>
      </c>
      <c r="B46" s="52">
        <f t="shared" si="1"/>
        <v>2015</v>
      </c>
      <c r="C46" s="52" t="s">
        <v>593</v>
      </c>
      <c r="D46" s="53">
        <v>42197</v>
      </c>
      <c r="E46" s="52">
        <f t="shared" si="2"/>
        <v>871</v>
      </c>
      <c r="F46" s="54" t="s">
        <v>407</v>
      </c>
      <c r="G46" s="52" t="s">
        <v>406</v>
      </c>
      <c r="H46" s="54" t="s">
        <v>385</v>
      </c>
      <c r="I46" s="55">
        <v>200</v>
      </c>
      <c r="J46" s="55">
        <v>86</v>
      </c>
      <c r="K46" s="54">
        <f t="shared" si="0"/>
        <v>17200</v>
      </c>
    </row>
    <row r="47" spans="1:11" x14ac:dyDescent="0.3">
      <c r="A47" s="52" t="s">
        <v>395</v>
      </c>
      <c r="B47" s="52">
        <f t="shared" si="1"/>
        <v>2015</v>
      </c>
      <c r="C47" s="52" t="s">
        <v>593</v>
      </c>
      <c r="D47" s="53">
        <v>42198</v>
      </c>
      <c r="E47" s="52">
        <f t="shared" si="2"/>
        <v>872</v>
      </c>
      <c r="F47" s="54" t="s">
        <v>435</v>
      </c>
      <c r="G47" s="52" t="s">
        <v>399</v>
      </c>
      <c r="H47" s="54" t="s">
        <v>383</v>
      </c>
      <c r="I47" s="55">
        <v>60</v>
      </c>
      <c r="J47" s="55">
        <v>10</v>
      </c>
      <c r="K47" s="54">
        <f t="shared" si="0"/>
        <v>600</v>
      </c>
    </row>
    <row r="48" spans="1:11" x14ac:dyDescent="0.3">
      <c r="A48" s="52" t="s">
        <v>522</v>
      </c>
      <c r="B48" s="52">
        <f t="shared" si="1"/>
        <v>2015</v>
      </c>
      <c r="C48" s="52" t="s">
        <v>593</v>
      </c>
      <c r="D48" s="53">
        <v>42198</v>
      </c>
      <c r="E48" s="52">
        <f t="shared" si="2"/>
        <v>873</v>
      </c>
      <c r="F48" s="54" t="s">
        <v>407</v>
      </c>
      <c r="G48" s="52" t="s">
        <v>406</v>
      </c>
      <c r="H48" s="54" t="s">
        <v>387</v>
      </c>
      <c r="I48" s="55">
        <v>250</v>
      </c>
      <c r="J48" s="55">
        <v>35</v>
      </c>
      <c r="K48" s="54">
        <f t="shared" si="0"/>
        <v>8750</v>
      </c>
    </row>
    <row r="49" spans="1:11" x14ac:dyDescent="0.3">
      <c r="A49" s="52" t="s">
        <v>522</v>
      </c>
      <c r="B49" s="52">
        <f t="shared" si="1"/>
        <v>2015</v>
      </c>
      <c r="C49" s="52" t="s">
        <v>593</v>
      </c>
      <c r="D49" s="53">
        <v>42198</v>
      </c>
      <c r="E49" s="52">
        <f t="shared" si="2"/>
        <v>874</v>
      </c>
      <c r="F49" s="54" t="s">
        <v>407</v>
      </c>
      <c r="G49" s="52" t="s">
        <v>406</v>
      </c>
      <c r="H49" s="54" t="s">
        <v>384</v>
      </c>
      <c r="I49" s="55">
        <v>100</v>
      </c>
      <c r="J49" s="55">
        <v>20</v>
      </c>
      <c r="K49" s="54">
        <f t="shared" si="0"/>
        <v>2000</v>
      </c>
    </row>
    <row r="50" spans="1:11" x14ac:dyDescent="0.3">
      <c r="A50" s="52" t="s">
        <v>395</v>
      </c>
      <c r="B50" s="52">
        <f t="shared" si="1"/>
        <v>2015</v>
      </c>
      <c r="C50" s="52" t="s">
        <v>593</v>
      </c>
      <c r="D50" s="53">
        <v>42199</v>
      </c>
      <c r="E50" s="52">
        <f t="shared" si="2"/>
        <v>875</v>
      </c>
      <c r="F50" s="54" t="s">
        <v>401</v>
      </c>
      <c r="G50" s="52" t="s">
        <v>526</v>
      </c>
      <c r="H50" s="54" t="s">
        <v>381</v>
      </c>
      <c r="I50" s="55">
        <v>500</v>
      </c>
      <c r="J50" s="55">
        <v>120</v>
      </c>
      <c r="K50" s="54">
        <f t="shared" si="0"/>
        <v>60000</v>
      </c>
    </row>
    <row r="51" spans="1:11" x14ac:dyDescent="0.3">
      <c r="A51" s="52" t="s">
        <v>522</v>
      </c>
      <c r="B51" s="52">
        <f t="shared" si="1"/>
        <v>2015</v>
      </c>
      <c r="C51" s="52" t="s">
        <v>593</v>
      </c>
      <c r="D51" s="53">
        <v>42199</v>
      </c>
      <c r="E51" s="52">
        <f t="shared" si="2"/>
        <v>876</v>
      </c>
      <c r="F51" s="54" t="s">
        <v>407</v>
      </c>
      <c r="G51" s="52" t="s">
        <v>406</v>
      </c>
      <c r="H51" s="54" t="s">
        <v>385</v>
      </c>
      <c r="I51" s="55">
        <v>420</v>
      </c>
      <c r="J51" s="55">
        <v>86</v>
      </c>
      <c r="K51" s="54">
        <f t="shared" si="0"/>
        <v>36120</v>
      </c>
    </row>
    <row r="52" spans="1:11" x14ac:dyDescent="0.3">
      <c r="A52" s="52" t="s">
        <v>522</v>
      </c>
      <c r="B52" s="52">
        <f t="shared" si="1"/>
        <v>2015</v>
      </c>
      <c r="C52" s="52" t="s">
        <v>593</v>
      </c>
      <c r="D52" s="53">
        <v>42199</v>
      </c>
      <c r="E52" s="52">
        <f t="shared" si="2"/>
        <v>877</v>
      </c>
      <c r="F52" s="54" t="s">
        <v>407</v>
      </c>
      <c r="G52" s="52" t="s">
        <v>406</v>
      </c>
      <c r="H52" s="54" t="s">
        <v>383</v>
      </c>
      <c r="I52" s="55">
        <v>500</v>
      </c>
      <c r="J52" s="55">
        <v>10</v>
      </c>
      <c r="K52" s="54">
        <f t="shared" si="0"/>
        <v>5000</v>
      </c>
    </row>
    <row r="53" spans="1:11" x14ac:dyDescent="0.3">
      <c r="A53" s="52" t="s">
        <v>395</v>
      </c>
      <c r="B53" s="52">
        <f t="shared" si="1"/>
        <v>2015</v>
      </c>
      <c r="C53" s="52" t="s">
        <v>593</v>
      </c>
      <c r="D53" s="53">
        <v>42200</v>
      </c>
      <c r="E53" s="52">
        <f t="shared" si="2"/>
        <v>878</v>
      </c>
      <c r="F53" s="54" t="s">
        <v>433</v>
      </c>
      <c r="G53" s="52" t="s">
        <v>528</v>
      </c>
      <c r="H53" s="54" t="s">
        <v>387</v>
      </c>
      <c r="I53" s="55">
        <v>700</v>
      </c>
      <c r="J53" s="55">
        <v>35</v>
      </c>
      <c r="K53" s="54">
        <f t="shared" si="0"/>
        <v>24500</v>
      </c>
    </row>
    <row r="54" spans="1:11" x14ac:dyDescent="0.3">
      <c r="A54" s="52" t="s">
        <v>522</v>
      </c>
      <c r="B54" s="52">
        <f t="shared" si="1"/>
        <v>2015</v>
      </c>
      <c r="C54" s="52" t="s">
        <v>593</v>
      </c>
      <c r="D54" s="53">
        <v>42200</v>
      </c>
      <c r="E54" s="52">
        <f t="shared" si="2"/>
        <v>879</v>
      </c>
      <c r="F54" s="54" t="s">
        <v>407</v>
      </c>
      <c r="G54" s="52" t="s">
        <v>406</v>
      </c>
      <c r="H54" s="54" t="s">
        <v>384</v>
      </c>
      <c r="I54" s="55">
        <v>2100</v>
      </c>
      <c r="J54" s="55">
        <v>20</v>
      </c>
      <c r="K54" s="54">
        <f t="shared" si="0"/>
        <v>42000</v>
      </c>
    </row>
    <row r="55" spans="1:11" x14ac:dyDescent="0.3">
      <c r="A55" s="52" t="s">
        <v>405</v>
      </c>
      <c r="B55" s="52">
        <f t="shared" si="1"/>
        <v>2015</v>
      </c>
      <c r="C55" s="52" t="s">
        <v>593</v>
      </c>
      <c r="D55" s="53">
        <v>42200</v>
      </c>
      <c r="E55" s="52">
        <f t="shared" si="2"/>
        <v>880</v>
      </c>
      <c r="F55" s="54" t="s">
        <v>431</v>
      </c>
      <c r="G55" s="52" t="s">
        <v>524</v>
      </c>
      <c r="H55" s="54" t="s">
        <v>381</v>
      </c>
      <c r="I55" s="55">
        <v>5</v>
      </c>
      <c r="J55" s="55">
        <v>120</v>
      </c>
      <c r="K55" s="54">
        <f t="shared" si="0"/>
        <v>600</v>
      </c>
    </row>
    <row r="56" spans="1:11" x14ac:dyDescent="0.3">
      <c r="A56" s="52" t="s">
        <v>405</v>
      </c>
      <c r="B56" s="52">
        <f t="shared" si="1"/>
        <v>2015</v>
      </c>
      <c r="C56" s="52" t="s">
        <v>593</v>
      </c>
      <c r="D56" s="53">
        <v>42201</v>
      </c>
      <c r="E56" s="52">
        <f t="shared" si="2"/>
        <v>881</v>
      </c>
      <c r="F56" s="54" t="s">
        <v>441</v>
      </c>
      <c r="G56" s="52" t="s">
        <v>403</v>
      </c>
      <c r="H56" s="54" t="s">
        <v>385</v>
      </c>
      <c r="I56" s="55">
        <v>200</v>
      </c>
      <c r="J56" s="55">
        <v>86</v>
      </c>
      <c r="K56" s="54">
        <f t="shared" si="0"/>
        <v>17200</v>
      </c>
    </row>
    <row r="57" spans="1:11" x14ac:dyDescent="0.3">
      <c r="A57" s="52" t="s">
        <v>522</v>
      </c>
      <c r="B57" s="52">
        <f t="shared" si="1"/>
        <v>2015</v>
      </c>
      <c r="C57" s="52" t="s">
        <v>593</v>
      </c>
      <c r="D57" s="53">
        <v>42201</v>
      </c>
      <c r="E57" s="52">
        <f t="shared" si="2"/>
        <v>882</v>
      </c>
      <c r="F57" s="54" t="s">
        <v>407</v>
      </c>
      <c r="G57" s="52" t="s">
        <v>406</v>
      </c>
      <c r="H57" s="54" t="s">
        <v>387</v>
      </c>
      <c r="I57" s="55">
        <v>250</v>
      </c>
      <c r="J57" s="55">
        <v>35</v>
      </c>
      <c r="K57" s="54">
        <f t="shared" si="0"/>
        <v>8750</v>
      </c>
    </row>
    <row r="58" spans="1:11" x14ac:dyDescent="0.3">
      <c r="A58" s="52" t="s">
        <v>405</v>
      </c>
      <c r="B58" s="52">
        <f t="shared" si="1"/>
        <v>2015</v>
      </c>
      <c r="C58" s="52" t="s">
        <v>593</v>
      </c>
      <c r="D58" s="53">
        <v>42201</v>
      </c>
      <c r="E58" s="52">
        <f t="shared" si="2"/>
        <v>883</v>
      </c>
      <c r="F58" s="54" t="s">
        <v>431</v>
      </c>
      <c r="G58" s="52" t="s">
        <v>524</v>
      </c>
      <c r="H58" s="54" t="s">
        <v>387</v>
      </c>
      <c r="I58" s="55">
        <v>5</v>
      </c>
      <c r="J58" s="55">
        <v>35</v>
      </c>
      <c r="K58" s="54">
        <f t="shared" si="0"/>
        <v>175</v>
      </c>
    </row>
    <row r="59" spans="1:11" x14ac:dyDescent="0.3">
      <c r="A59" s="52" t="s">
        <v>405</v>
      </c>
      <c r="B59" s="52">
        <f t="shared" si="1"/>
        <v>2015</v>
      </c>
      <c r="C59" s="52" t="s">
        <v>593</v>
      </c>
      <c r="D59" s="53">
        <v>42202</v>
      </c>
      <c r="E59" s="52">
        <f t="shared" si="2"/>
        <v>884</v>
      </c>
      <c r="F59" s="54" t="s">
        <v>441</v>
      </c>
      <c r="G59" s="52" t="s">
        <v>403</v>
      </c>
      <c r="H59" s="54" t="s">
        <v>384</v>
      </c>
      <c r="I59" s="55">
        <v>200</v>
      </c>
      <c r="J59" s="55">
        <v>20</v>
      </c>
      <c r="K59" s="54">
        <f t="shared" si="0"/>
        <v>4000</v>
      </c>
    </row>
    <row r="60" spans="1:11" x14ac:dyDescent="0.3">
      <c r="A60" s="52" t="s">
        <v>522</v>
      </c>
      <c r="B60" s="52">
        <f t="shared" si="1"/>
        <v>2015</v>
      </c>
      <c r="C60" s="52" t="s">
        <v>593</v>
      </c>
      <c r="D60" s="53">
        <v>42202</v>
      </c>
      <c r="E60" s="52">
        <f t="shared" si="2"/>
        <v>885</v>
      </c>
      <c r="F60" s="54" t="s">
        <v>407</v>
      </c>
      <c r="G60" s="52" t="s">
        <v>406</v>
      </c>
      <c r="H60" s="54" t="s">
        <v>385</v>
      </c>
      <c r="I60" s="55">
        <v>50</v>
      </c>
      <c r="J60" s="55">
        <v>86</v>
      </c>
      <c r="K60" s="54">
        <f t="shared" si="0"/>
        <v>4300</v>
      </c>
    </row>
    <row r="61" spans="1:11" x14ac:dyDescent="0.3">
      <c r="A61" s="52" t="s">
        <v>405</v>
      </c>
      <c r="B61" s="52">
        <f t="shared" si="1"/>
        <v>2015</v>
      </c>
      <c r="C61" s="52" t="s">
        <v>593</v>
      </c>
      <c r="D61" s="53">
        <v>42202</v>
      </c>
      <c r="E61" s="52">
        <f t="shared" si="2"/>
        <v>886</v>
      </c>
      <c r="F61" s="54" t="s">
        <v>431</v>
      </c>
      <c r="G61" s="52" t="s">
        <v>524</v>
      </c>
      <c r="H61" s="54" t="s">
        <v>385</v>
      </c>
      <c r="I61" s="55">
        <v>1</v>
      </c>
      <c r="J61" s="55">
        <v>86</v>
      </c>
      <c r="K61" s="54">
        <f t="shared" si="0"/>
        <v>86</v>
      </c>
    </row>
    <row r="62" spans="1:11" x14ac:dyDescent="0.3">
      <c r="A62" s="52" t="s">
        <v>405</v>
      </c>
      <c r="B62" s="52">
        <f t="shared" si="1"/>
        <v>2015</v>
      </c>
      <c r="C62" s="52" t="s">
        <v>593</v>
      </c>
      <c r="D62" s="53">
        <v>42203</v>
      </c>
      <c r="E62" s="52">
        <f t="shared" si="2"/>
        <v>887</v>
      </c>
      <c r="F62" s="54" t="s">
        <v>441</v>
      </c>
      <c r="G62" s="52" t="s">
        <v>403</v>
      </c>
      <c r="H62" s="54" t="s">
        <v>383</v>
      </c>
      <c r="I62" s="55">
        <v>1000</v>
      </c>
      <c r="J62" s="55">
        <v>10</v>
      </c>
      <c r="K62" s="54">
        <f t="shared" si="0"/>
        <v>10000</v>
      </c>
    </row>
    <row r="63" spans="1:11" x14ac:dyDescent="0.3">
      <c r="A63" s="52" t="s">
        <v>522</v>
      </c>
      <c r="B63" s="52">
        <f t="shared" si="1"/>
        <v>2015</v>
      </c>
      <c r="C63" s="52" t="s">
        <v>593</v>
      </c>
      <c r="D63" s="53">
        <v>42203</v>
      </c>
      <c r="E63" s="52">
        <f t="shared" si="2"/>
        <v>888</v>
      </c>
      <c r="F63" s="54" t="s">
        <v>407</v>
      </c>
      <c r="G63" s="52" t="s">
        <v>406</v>
      </c>
      <c r="H63" s="54" t="s">
        <v>384</v>
      </c>
      <c r="I63" s="55">
        <v>200</v>
      </c>
      <c r="J63" s="55">
        <v>20</v>
      </c>
      <c r="K63" s="54">
        <f t="shared" si="0"/>
        <v>4000</v>
      </c>
    </row>
    <row r="64" spans="1:11" x14ac:dyDescent="0.3">
      <c r="A64" s="52" t="s">
        <v>405</v>
      </c>
      <c r="B64" s="52">
        <f t="shared" si="1"/>
        <v>2015</v>
      </c>
      <c r="C64" s="52" t="s">
        <v>593</v>
      </c>
      <c r="D64" s="53">
        <v>42203</v>
      </c>
      <c r="E64" s="52">
        <f t="shared" si="2"/>
        <v>889</v>
      </c>
      <c r="F64" s="54" t="s">
        <v>431</v>
      </c>
      <c r="G64" s="52" t="s">
        <v>524</v>
      </c>
      <c r="H64" s="54" t="s">
        <v>384</v>
      </c>
      <c r="I64" s="55">
        <v>1</v>
      </c>
      <c r="J64" s="55">
        <v>20</v>
      </c>
      <c r="K64" s="54">
        <f t="shared" si="0"/>
        <v>20</v>
      </c>
    </row>
    <row r="65" spans="1:11" x14ac:dyDescent="0.3">
      <c r="A65" s="52" t="s">
        <v>398</v>
      </c>
      <c r="B65" s="52">
        <f t="shared" si="1"/>
        <v>2015</v>
      </c>
      <c r="C65" s="52" t="s">
        <v>593</v>
      </c>
      <c r="D65" s="53">
        <v>42204</v>
      </c>
      <c r="E65" s="52">
        <f t="shared" si="2"/>
        <v>890</v>
      </c>
      <c r="F65" s="54" t="s">
        <v>397</v>
      </c>
      <c r="G65" s="52" t="s">
        <v>396</v>
      </c>
      <c r="H65" s="54" t="s">
        <v>381</v>
      </c>
      <c r="I65" s="55">
        <v>500</v>
      </c>
      <c r="J65" s="55">
        <v>120</v>
      </c>
      <c r="K65" s="54">
        <f t="shared" si="0"/>
        <v>60000</v>
      </c>
    </row>
    <row r="66" spans="1:11" x14ac:dyDescent="0.3">
      <c r="A66" s="52" t="s">
        <v>522</v>
      </c>
      <c r="B66" s="52">
        <f t="shared" si="1"/>
        <v>2015</v>
      </c>
      <c r="C66" s="52" t="s">
        <v>593</v>
      </c>
      <c r="D66" s="53">
        <v>42204</v>
      </c>
      <c r="E66" s="52">
        <f t="shared" si="2"/>
        <v>891</v>
      </c>
      <c r="F66" s="54" t="s">
        <v>407</v>
      </c>
      <c r="G66" s="52" t="s">
        <v>406</v>
      </c>
      <c r="H66" s="54" t="s">
        <v>383</v>
      </c>
      <c r="I66" s="55">
        <v>200</v>
      </c>
      <c r="J66" s="55">
        <v>10</v>
      </c>
      <c r="K66" s="54">
        <f t="shared" si="0"/>
        <v>2000</v>
      </c>
    </row>
    <row r="67" spans="1:11" x14ac:dyDescent="0.3">
      <c r="A67" s="52" t="s">
        <v>398</v>
      </c>
      <c r="B67" s="52">
        <f t="shared" si="1"/>
        <v>2015</v>
      </c>
      <c r="C67" s="52" t="s">
        <v>593</v>
      </c>
      <c r="D67" s="53">
        <v>42204</v>
      </c>
      <c r="E67" s="52">
        <f t="shared" si="2"/>
        <v>892</v>
      </c>
      <c r="F67" s="54" t="s">
        <v>412</v>
      </c>
      <c r="G67" s="52" t="s">
        <v>523</v>
      </c>
      <c r="H67" s="54" t="s">
        <v>383</v>
      </c>
      <c r="I67" s="55">
        <v>3</v>
      </c>
      <c r="J67" s="55">
        <v>10</v>
      </c>
      <c r="K67" s="54">
        <f t="shared" si="0"/>
        <v>30</v>
      </c>
    </row>
    <row r="68" spans="1:11" x14ac:dyDescent="0.3">
      <c r="A68" s="52" t="s">
        <v>398</v>
      </c>
      <c r="B68" s="52">
        <f t="shared" si="1"/>
        <v>2015</v>
      </c>
      <c r="C68" s="52" t="s">
        <v>593</v>
      </c>
      <c r="D68" s="53">
        <v>42205</v>
      </c>
      <c r="E68" s="52">
        <f t="shared" si="2"/>
        <v>893</v>
      </c>
      <c r="F68" s="54" t="s">
        <v>397</v>
      </c>
      <c r="G68" s="52" t="s">
        <v>396</v>
      </c>
      <c r="H68" s="54" t="s">
        <v>385</v>
      </c>
      <c r="I68" s="55">
        <v>100</v>
      </c>
      <c r="J68" s="55">
        <v>86</v>
      </c>
      <c r="K68" s="54">
        <f t="shared" si="0"/>
        <v>8600</v>
      </c>
    </row>
    <row r="69" spans="1:11" x14ac:dyDescent="0.3">
      <c r="A69" s="52" t="s">
        <v>522</v>
      </c>
      <c r="B69" s="52">
        <f t="shared" si="1"/>
        <v>2015</v>
      </c>
      <c r="C69" s="52" t="s">
        <v>593</v>
      </c>
      <c r="D69" s="53">
        <v>42205</v>
      </c>
      <c r="E69" s="52">
        <f t="shared" si="2"/>
        <v>894</v>
      </c>
      <c r="F69" s="54" t="s">
        <v>407</v>
      </c>
      <c r="G69" s="52" t="s">
        <v>406</v>
      </c>
      <c r="H69" s="54" t="s">
        <v>381</v>
      </c>
      <c r="I69" s="55">
        <v>50</v>
      </c>
      <c r="J69" s="55">
        <v>120</v>
      </c>
      <c r="K69" s="54">
        <f t="shared" si="0"/>
        <v>6000</v>
      </c>
    </row>
    <row r="70" spans="1:11" x14ac:dyDescent="0.3">
      <c r="A70" s="52" t="s">
        <v>398</v>
      </c>
      <c r="B70" s="52">
        <f t="shared" si="1"/>
        <v>2015</v>
      </c>
      <c r="C70" s="52" t="s">
        <v>593</v>
      </c>
      <c r="D70" s="53">
        <v>42205</v>
      </c>
      <c r="E70" s="52">
        <f t="shared" si="2"/>
        <v>895</v>
      </c>
      <c r="F70" s="54" t="s">
        <v>412</v>
      </c>
      <c r="G70" s="52" t="s">
        <v>523</v>
      </c>
      <c r="H70" s="54" t="s">
        <v>381</v>
      </c>
      <c r="I70" s="55">
        <v>5</v>
      </c>
      <c r="J70" s="55">
        <v>120</v>
      </c>
      <c r="K70" s="54">
        <f t="shared" si="0"/>
        <v>600</v>
      </c>
    </row>
    <row r="71" spans="1:11" x14ac:dyDescent="0.3">
      <c r="A71" s="52" t="s">
        <v>398</v>
      </c>
      <c r="B71" s="52">
        <f t="shared" si="1"/>
        <v>2015</v>
      </c>
      <c r="C71" s="52" t="s">
        <v>593</v>
      </c>
      <c r="D71" s="53">
        <v>42206</v>
      </c>
      <c r="E71" s="52">
        <f t="shared" si="2"/>
        <v>896</v>
      </c>
      <c r="F71" s="54" t="s">
        <v>397</v>
      </c>
      <c r="G71" s="52" t="s">
        <v>396</v>
      </c>
      <c r="H71" s="54" t="s">
        <v>387</v>
      </c>
      <c r="I71" s="55">
        <v>200</v>
      </c>
      <c r="J71" s="55">
        <v>35</v>
      </c>
      <c r="K71" s="54">
        <f t="shared" si="0"/>
        <v>7000</v>
      </c>
    </row>
    <row r="72" spans="1:11" x14ac:dyDescent="0.3">
      <c r="A72" s="52" t="s">
        <v>522</v>
      </c>
      <c r="B72" s="52">
        <f t="shared" si="1"/>
        <v>2015</v>
      </c>
      <c r="C72" s="52" t="s">
        <v>593</v>
      </c>
      <c r="D72" s="53">
        <v>42206</v>
      </c>
      <c r="E72" s="52">
        <f t="shared" si="2"/>
        <v>897</v>
      </c>
      <c r="F72" s="54" t="s">
        <v>407</v>
      </c>
      <c r="G72" s="52" t="s">
        <v>406</v>
      </c>
      <c r="H72" s="54" t="s">
        <v>387</v>
      </c>
      <c r="I72" s="55">
        <v>100</v>
      </c>
      <c r="J72" s="55">
        <v>35</v>
      </c>
      <c r="K72" s="54">
        <f t="shared" si="0"/>
        <v>3500</v>
      </c>
    </row>
    <row r="73" spans="1:11" x14ac:dyDescent="0.3">
      <c r="A73" s="52" t="s">
        <v>398</v>
      </c>
      <c r="B73" s="52">
        <f t="shared" si="1"/>
        <v>2015</v>
      </c>
      <c r="C73" s="52" t="s">
        <v>593</v>
      </c>
      <c r="D73" s="53">
        <v>42206</v>
      </c>
      <c r="E73" s="52">
        <f t="shared" si="2"/>
        <v>898</v>
      </c>
      <c r="F73" s="54" t="s">
        <v>412</v>
      </c>
      <c r="G73" s="52" t="s">
        <v>523</v>
      </c>
      <c r="H73" s="54" t="s">
        <v>385</v>
      </c>
      <c r="I73" s="55">
        <v>5</v>
      </c>
      <c r="J73" s="55">
        <v>86</v>
      </c>
      <c r="K73" s="54">
        <f t="shared" si="0"/>
        <v>430</v>
      </c>
    </row>
    <row r="74" spans="1:11" x14ac:dyDescent="0.3">
      <c r="A74" s="52" t="s">
        <v>398</v>
      </c>
      <c r="B74" s="52">
        <f t="shared" si="1"/>
        <v>2015</v>
      </c>
      <c r="C74" s="52" t="s">
        <v>593</v>
      </c>
      <c r="D74" s="53">
        <v>42207</v>
      </c>
      <c r="E74" s="52">
        <f t="shared" si="2"/>
        <v>899</v>
      </c>
      <c r="F74" s="54" t="s">
        <v>397</v>
      </c>
      <c r="G74" s="52" t="s">
        <v>396</v>
      </c>
      <c r="H74" s="54" t="s">
        <v>385</v>
      </c>
      <c r="I74" s="55">
        <v>300</v>
      </c>
      <c r="J74" s="55">
        <v>86</v>
      </c>
      <c r="K74" s="54">
        <f t="shared" si="0"/>
        <v>25800</v>
      </c>
    </row>
    <row r="75" spans="1:11" x14ac:dyDescent="0.3">
      <c r="A75" s="52" t="s">
        <v>522</v>
      </c>
      <c r="B75" s="52">
        <f t="shared" si="1"/>
        <v>2015</v>
      </c>
      <c r="C75" s="52" t="s">
        <v>593</v>
      </c>
      <c r="D75" s="53">
        <v>42207</v>
      </c>
      <c r="E75" s="52">
        <f t="shared" si="2"/>
        <v>900</v>
      </c>
      <c r="F75" s="54" t="s">
        <v>407</v>
      </c>
      <c r="G75" s="52" t="s">
        <v>406</v>
      </c>
      <c r="H75" s="54" t="s">
        <v>385</v>
      </c>
      <c r="I75" s="55">
        <v>500</v>
      </c>
      <c r="J75" s="55">
        <v>86</v>
      </c>
      <c r="K75" s="54">
        <f t="shared" ref="K75:K138" si="3">I75*J75</f>
        <v>43000</v>
      </c>
    </row>
    <row r="76" spans="1:11" x14ac:dyDescent="0.3">
      <c r="A76" s="52" t="s">
        <v>398</v>
      </c>
      <c r="B76" s="52">
        <f t="shared" ref="B76:B139" si="4">YEAR(D76)</f>
        <v>2015</v>
      </c>
      <c r="C76" s="52" t="s">
        <v>593</v>
      </c>
      <c r="D76" s="53">
        <v>42207</v>
      </c>
      <c r="E76" s="52">
        <f t="shared" ref="E76:E139" si="5">E75+1</f>
        <v>901</v>
      </c>
      <c r="F76" s="54" t="s">
        <v>412</v>
      </c>
      <c r="G76" s="52" t="s">
        <v>523</v>
      </c>
      <c r="H76" s="54" t="s">
        <v>384</v>
      </c>
      <c r="I76" s="55">
        <v>2</v>
      </c>
      <c r="J76" s="55">
        <v>20</v>
      </c>
      <c r="K76" s="54">
        <f t="shared" si="3"/>
        <v>40</v>
      </c>
    </row>
    <row r="77" spans="1:11" x14ac:dyDescent="0.3">
      <c r="A77" s="52" t="s">
        <v>398</v>
      </c>
      <c r="B77" s="52">
        <f t="shared" si="4"/>
        <v>2015</v>
      </c>
      <c r="C77" s="52" t="s">
        <v>593</v>
      </c>
      <c r="D77" s="53">
        <v>42208</v>
      </c>
      <c r="E77" s="52">
        <f t="shared" si="5"/>
        <v>902</v>
      </c>
      <c r="F77" s="54" t="s">
        <v>397</v>
      </c>
      <c r="G77" s="52" t="s">
        <v>396</v>
      </c>
      <c r="H77" s="54" t="s">
        <v>384</v>
      </c>
      <c r="I77" s="55">
        <v>1550</v>
      </c>
      <c r="J77" s="55">
        <v>20</v>
      </c>
      <c r="K77" s="54">
        <f t="shared" si="3"/>
        <v>31000</v>
      </c>
    </row>
    <row r="78" spans="1:11" x14ac:dyDescent="0.3">
      <c r="A78" s="52" t="s">
        <v>405</v>
      </c>
      <c r="B78" s="52">
        <f t="shared" si="4"/>
        <v>2015</v>
      </c>
      <c r="C78" s="52" t="s">
        <v>593</v>
      </c>
      <c r="D78" s="53">
        <v>42208</v>
      </c>
      <c r="E78" s="52">
        <f t="shared" si="5"/>
        <v>903</v>
      </c>
      <c r="F78" s="54" t="s">
        <v>431</v>
      </c>
      <c r="G78" s="52" t="s">
        <v>524</v>
      </c>
      <c r="H78" s="54" t="s">
        <v>384</v>
      </c>
      <c r="I78" s="55">
        <v>250</v>
      </c>
      <c r="J78" s="55">
        <v>20</v>
      </c>
      <c r="K78" s="54">
        <f t="shared" si="3"/>
        <v>5000</v>
      </c>
    </row>
    <row r="79" spans="1:11" x14ac:dyDescent="0.3">
      <c r="A79" s="52" t="s">
        <v>398</v>
      </c>
      <c r="B79" s="52">
        <f t="shared" si="4"/>
        <v>2015</v>
      </c>
      <c r="C79" s="52" t="s">
        <v>593</v>
      </c>
      <c r="D79" s="53">
        <v>42208</v>
      </c>
      <c r="E79" s="52">
        <f t="shared" si="5"/>
        <v>904</v>
      </c>
      <c r="F79" s="54" t="s">
        <v>412</v>
      </c>
      <c r="G79" s="52" t="s">
        <v>523</v>
      </c>
      <c r="H79" s="54" t="s">
        <v>387</v>
      </c>
      <c r="I79" s="55">
        <v>5</v>
      </c>
      <c r="J79" s="55">
        <v>35</v>
      </c>
      <c r="K79" s="54">
        <f t="shared" si="3"/>
        <v>175</v>
      </c>
    </row>
    <row r="80" spans="1:11" x14ac:dyDescent="0.3">
      <c r="A80" s="52" t="s">
        <v>522</v>
      </c>
      <c r="B80" s="52">
        <f t="shared" si="4"/>
        <v>2015</v>
      </c>
      <c r="C80" s="52" t="s">
        <v>593</v>
      </c>
      <c r="D80" s="53">
        <v>42209</v>
      </c>
      <c r="E80" s="52">
        <f t="shared" si="5"/>
        <v>905</v>
      </c>
      <c r="F80" s="54" t="s">
        <v>407</v>
      </c>
      <c r="G80" s="52" t="s">
        <v>406</v>
      </c>
      <c r="H80" s="54" t="s">
        <v>383</v>
      </c>
      <c r="I80" s="55">
        <v>500</v>
      </c>
      <c r="J80" s="55">
        <v>10</v>
      </c>
      <c r="K80" s="54">
        <f t="shared" si="3"/>
        <v>5000</v>
      </c>
    </row>
    <row r="81" spans="1:11" x14ac:dyDescent="0.3">
      <c r="A81" s="52" t="s">
        <v>405</v>
      </c>
      <c r="B81" s="52">
        <f t="shared" si="4"/>
        <v>2015</v>
      </c>
      <c r="C81" s="52" t="s">
        <v>593</v>
      </c>
      <c r="D81" s="53">
        <v>42209</v>
      </c>
      <c r="E81" s="52">
        <f t="shared" si="5"/>
        <v>906</v>
      </c>
      <c r="F81" s="54" t="s">
        <v>419</v>
      </c>
      <c r="G81" s="52" t="s">
        <v>403</v>
      </c>
      <c r="H81" s="54" t="s">
        <v>383</v>
      </c>
      <c r="I81" s="55">
        <v>500</v>
      </c>
      <c r="J81" s="55">
        <v>10</v>
      </c>
      <c r="K81" s="54">
        <f t="shared" si="3"/>
        <v>5000</v>
      </c>
    </row>
    <row r="82" spans="1:11" x14ac:dyDescent="0.3">
      <c r="A82" s="52" t="s">
        <v>398</v>
      </c>
      <c r="B82" s="52">
        <f t="shared" si="4"/>
        <v>2015</v>
      </c>
      <c r="C82" s="52" t="s">
        <v>593</v>
      </c>
      <c r="D82" s="53">
        <v>42209</v>
      </c>
      <c r="E82" s="52">
        <f t="shared" si="5"/>
        <v>907</v>
      </c>
      <c r="F82" s="54" t="s">
        <v>412</v>
      </c>
      <c r="G82" s="52" t="s">
        <v>523</v>
      </c>
      <c r="H82" s="54" t="s">
        <v>385</v>
      </c>
      <c r="I82" s="55">
        <v>5</v>
      </c>
      <c r="J82" s="55">
        <v>86</v>
      </c>
      <c r="K82" s="54">
        <f t="shared" si="3"/>
        <v>430</v>
      </c>
    </row>
    <row r="83" spans="1:11" x14ac:dyDescent="0.3">
      <c r="A83" s="52" t="s">
        <v>522</v>
      </c>
      <c r="B83" s="52">
        <f t="shared" si="4"/>
        <v>2015</v>
      </c>
      <c r="C83" s="52" t="s">
        <v>593</v>
      </c>
      <c r="D83" s="53">
        <v>42210</v>
      </c>
      <c r="E83" s="52">
        <f t="shared" si="5"/>
        <v>908</v>
      </c>
      <c r="F83" s="54" t="s">
        <v>407</v>
      </c>
      <c r="G83" s="52" t="s">
        <v>406</v>
      </c>
      <c r="H83" s="54" t="s">
        <v>381</v>
      </c>
      <c r="I83" s="55">
        <v>210</v>
      </c>
      <c r="J83" s="55">
        <v>120</v>
      </c>
      <c r="K83" s="54">
        <f t="shared" si="3"/>
        <v>25200</v>
      </c>
    </row>
    <row r="84" spans="1:11" x14ac:dyDescent="0.3">
      <c r="A84" s="52" t="s">
        <v>405</v>
      </c>
      <c r="B84" s="52">
        <f t="shared" si="4"/>
        <v>2015</v>
      </c>
      <c r="C84" s="52" t="s">
        <v>593</v>
      </c>
      <c r="D84" s="53">
        <v>42210</v>
      </c>
      <c r="E84" s="52">
        <f t="shared" si="5"/>
        <v>909</v>
      </c>
      <c r="F84" s="54" t="s">
        <v>417</v>
      </c>
      <c r="G84" s="52" t="s">
        <v>403</v>
      </c>
      <c r="H84" s="54" t="s">
        <v>381</v>
      </c>
      <c r="I84" s="55">
        <v>150</v>
      </c>
      <c r="J84" s="55">
        <v>120</v>
      </c>
      <c r="K84" s="54">
        <f t="shared" si="3"/>
        <v>18000</v>
      </c>
    </row>
    <row r="85" spans="1:11" x14ac:dyDescent="0.3">
      <c r="A85" s="52" t="s">
        <v>398</v>
      </c>
      <c r="B85" s="52">
        <f t="shared" si="4"/>
        <v>2015</v>
      </c>
      <c r="C85" s="52" t="s">
        <v>593</v>
      </c>
      <c r="D85" s="53">
        <v>42210</v>
      </c>
      <c r="E85" s="52">
        <f t="shared" si="5"/>
        <v>910</v>
      </c>
      <c r="F85" s="54" t="s">
        <v>412</v>
      </c>
      <c r="G85" s="52" t="s">
        <v>523</v>
      </c>
      <c r="H85" s="54" t="s">
        <v>384</v>
      </c>
      <c r="I85" s="55">
        <v>2</v>
      </c>
      <c r="J85" s="55">
        <v>20</v>
      </c>
      <c r="K85" s="54">
        <f t="shared" si="3"/>
        <v>40</v>
      </c>
    </row>
    <row r="86" spans="1:11" x14ac:dyDescent="0.3">
      <c r="A86" s="52" t="s">
        <v>522</v>
      </c>
      <c r="B86" s="52">
        <f t="shared" si="4"/>
        <v>2015</v>
      </c>
      <c r="C86" s="52" t="s">
        <v>593</v>
      </c>
      <c r="D86" s="53">
        <v>42211</v>
      </c>
      <c r="E86" s="52">
        <f t="shared" si="5"/>
        <v>911</v>
      </c>
      <c r="F86" s="54" t="s">
        <v>407</v>
      </c>
      <c r="G86" s="52" t="s">
        <v>406</v>
      </c>
      <c r="H86" s="54" t="s">
        <v>387</v>
      </c>
      <c r="I86" s="55">
        <v>250</v>
      </c>
      <c r="J86" s="55">
        <v>35</v>
      </c>
      <c r="K86" s="54">
        <f t="shared" si="3"/>
        <v>8750</v>
      </c>
    </row>
    <row r="87" spans="1:11" x14ac:dyDescent="0.3">
      <c r="A87" s="52" t="s">
        <v>395</v>
      </c>
      <c r="B87" s="52">
        <f t="shared" si="4"/>
        <v>2015</v>
      </c>
      <c r="C87" s="52" t="s">
        <v>593</v>
      </c>
      <c r="D87" s="53">
        <v>42211</v>
      </c>
      <c r="E87" s="52">
        <f t="shared" si="5"/>
        <v>912</v>
      </c>
      <c r="F87" s="54" t="s">
        <v>393</v>
      </c>
      <c r="G87" s="52" t="s">
        <v>529</v>
      </c>
      <c r="H87" s="54" t="s">
        <v>387</v>
      </c>
      <c r="I87" s="55">
        <v>1000</v>
      </c>
      <c r="J87" s="55">
        <v>35</v>
      </c>
      <c r="K87" s="54">
        <f t="shared" si="3"/>
        <v>35000</v>
      </c>
    </row>
    <row r="88" spans="1:11" x14ac:dyDescent="0.3">
      <c r="A88" s="52" t="s">
        <v>398</v>
      </c>
      <c r="B88" s="52">
        <f t="shared" si="4"/>
        <v>2015</v>
      </c>
      <c r="C88" s="52" t="s">
        <v>593</v>
      </c>
      <c r="D88" s="53">
        <v>42211</v>
      </c>
      <c r="E88" s="52">
        <f t="shared" si="5"/>
        <v>913</v>
      </c>
      <c r="F88" s="54" t="s">
        <v>412</v>
      </c>
      <c r="G88" s="52" t="s">
        <v>523</v>
      </c>
      <c r="H88" s="54" t="s">
        <v>387</v>
      </c>
      <c r="I88" s="55">
        <v>2</v>
      </c>
      <c r="J88" s="55">
        <v>35</v>
      </c>
      <c r="K88" s="54">
        <f t="shared" si="3"/>
        <v>70</v>
      </c>
    </row>
    <row r="89" spans="1:11" x14ac:dyDescent="0.3">
      <c r="A89" s="52" t="s">
        <v>522</v>
      </c>
      <c r="B89" s="52">
        <f t="shared" si="4"/>
        <v>2015</v>
      </c>
      <c r="C89" s="52" t="s">
        <v>593</v>
      </c>
      <c r="D89" s="53">
        <v>42212</v>
      </c>
      <c r="E89" s="52">
        <f t="shared" si="5"/>
        <v>914</v>
      </c>
      <c r="F89" s="54" t="s">
        <v>407</v>
      </c>
      <c r="G89" s="52" t="s">
        <v>406</v>
      </c>
      <c r="H89" s="54" t="s">
        <v>385</v>
      </c>
      <c r="I89" s="55">
        <v>100</v>
      </c>
      <c r="J89" s="55">
        <v>86</v>
      </c>
      <c r="K89" s="54">
        <f t="shared" si="3"/>
        <v>8600</v>
      </c>
    </row>
    <row r="90" spans="1:11" x14ac:dyDescent="0.3">
      <c r="A90" s="52" t="s">
        <v>522</v>
      </c>
      <c r="B90" s="52">
        <f t="shared" si="4"/>
        <v>2015</v>
      </c>
      <c r="C90" s="52" t="s">
        <v>593</v>
      </c>
      <c r="D90" s="53">
        <v>42212</v>
      </c>
      <c r="E90" s="52">
        <f t="shared" si="5"/>
        <v>915</v>
      </c>
      <c r="F90" s="54" t="s">
        <v>444</v>
      </c>
      <c r="G90" s="52" t="s">
        <v>525</v>
      </c>
      <c r="H90" s="54" t="s">
        <v>385</v>
      </c>
      <c r="I90" s="55">
        <v>250</v>
      </c>
      <c r="J90" s="55">
        <v>86</v>
      </c>
      <c r="K90" s="54">
        <f t="shared" si="3"/>
        <v>21500</v>
      </c>
    </row>
    <row r="91" spans="1:11" x14ac:dyDescent="0.3">
      <c r="A91" s="52" t="s">
        <v>405</v>
      </c>
      <c r="B91" s="52">
        <f t="shared" si="4"/>
        <v>2015</v>
      </c>
      <c r="C91" s="52" t="s">
        <v>593</v>
      </c>
      <c r="D91" s="53">
        <v>42212</v>
      </c>
      <c r="E91" s="52">
        <f t="shared" si="5"/>
        <v>916</v>
      </c>
      <c r="F91" s="54" t="s">
        <v>455</v>
      </c>
      <c r="G91" s="52" t="s">
        <v>524</v>
      </c>
      <c r="H91" s="54" t="s">
        <v>385</v>
      </c>
      <c r="I91" s="55">
        <v>1</v>
      </c>
      <c r="J91" s="55">
        <v>86</v>
      </c>
      <c r="K91" s="54">
        <f t="shared" si="3"/>
        <v>86</v>
      </c>
    </row>
    <row r="92" spans="1:11" x14ac:dyDescent="0.3">
      <c r="A92" s="52" t="s">
        <v>522</v>
      </c>
      <c r="B92" s="52">
        <f t="shared" si="4"/>
        <v>2015</v>
      </c>
      <c r="C92" s="52" t="s">
        <v>593</v>
      </c>
      <c r="D92" s="53">
        <v>42213</v>
      </c>
      <c r="E92" s="52">
        <f t="shared" si="5"/>
        <v>917</v>
      </c>
      <c r="F92" s="54" t="s">
        <v>407</v>
      </c>
      <c r="G92" s="52" t="s">
        <v>406</v>
      </c>
      <c r="H92" s="54" t="s">
        <v>384</v>
      </c>
      <c r="I92" s="55">
        <v>250</v>
      </c>
      <c r="J92" s="55">
        <v>20</v>
      </c>
      <c r="K92" s="54">
        <f t="shared" si="3"/>
        <v>5000</v>
      </c>
    </row>
    <row r="93" spans="1:11" x14ac:dyDescent="0.3">
      <c r="A93" s="52" t="s">
        <v>395</v>
      </c>
      <c r="B93" s="52">
        <f t="shared" si="4"/>
        <v>2015</v>
      </c>
      <c r="C93" s="52" t="s">
        <v>593</v>
      </c>
      <c r="D93" s="53">
        <v>42213</v>
      </c>
      <c r="E93" s="52">
        <f t="shared" si="5"/>
        <v>918</v>
      </c>
      <c r="F93" s="54" t="s">
        <v>438</v>
      </c>
      <c r="G93" s="52" t="s">
        <v>527</v>
      </c>
      <c r="H93" s="54" t="s">
        <v>384</v>
      </c>
      <c r="I93" s="55">
        <v>300</v>
      </c>
      <c r="J93" s="55">
        <v>20</v>
      </c>
      <c r="K93" s="54">
        <f t="shared" si="3"/>
        <v>6000</v>
      </c>
    </row>
    <row r="94" spans="1:11" x14ac:dyDescent="0.3">
      <c r="A94" s="52" t="s">
        <v>405</v>
      </c>
      <c r="B94" s="52">
        <f t="shared" si="4"/>
        <v>2015</v>
      </c>
      <c r="C94" s="52" t="s">
        <v>593</v>
      </c>
      <c r="D94" s="53">
        <v>42213</v>
      </c>
      <c r="E94" s="52">
        <f t="shared" si="5"/>
        <v>919</v>
      </c>
      <c r="F94" s="54" t="s">
        <v>455</v>
      </c>
      <c r="G94" s="52" t="s">
        <v>524</v>
      </c>
      <c r="H94" s="54" t="s">
        <v>384</v>
      </c>
      <c r="I94" s="55">
        <v>3</v>
      </c>
      <c r="J94" s="55">
        <v>20</v>
      </c>
      <c r="K94" s="54">
        <f t="shared" si="3"/>
        <v>60</v>
      </c>
    </row>
    <row r="95" spans="1:11" x14ac:dyDescent="0.3">
      <c r="A95" s="52" t="s">
        <v>405</v>
      </c>
      <c r="B95" s="52">
        <f t="shared" si="4"/>
        <v>2015</v>
      </c>
      <c r="C95" s="52" t="s">
        <v>593</v>
      </c>
      <c r="D95" s="53">
        <v>42214</v>
      </c>
      <c r="E95" s="52">
        <f t="shared" si="5"/>
        <v>920</v>
      </c>
      <c r="F95" s="54" t="s">
        <v>415</v>
      </c>
      <c r="G95" s="52" t="s">
        <v>524</v>
      </c>
      <c r="H95" s="54" t="s">
        <v>385</v>
      </c>
      <c r="I95" s="55">
        <v>500</v>
      </c>
      <c r="J95" s="55">
        <v>86</v>
      </c>
      <c r="K95" s="54">
        <f t="shared" si="3"/>
        <v>43000</v>
      </c>
    </row>
    <row r="96" spans="1:11" x14ac:dyDescent="0.3">
      <c r="A96" s="52" t="s">
        <v>395</v>
      </c>
      <c r="B96" s="52">
        <f t="shared" si="4"/>
        <v>2015</v>
      </c>
      <c r="C96" s="52" t="s">
        <v>593</v>
      </c>
      <c r="D96" s="53">
        <v>42214</v>
      </c>
      <c r="E96" s="52">
        <f t="shared" si="5"/>
        <v>921</v>
      </c>
      <c r="F96" s="54" t="s">
        <v>438</v>
      </c>
      <c r="G96" s="52" t="s">
        <v>527</v>
      </c>
      <c r="H96" s="54" t="s">
        <v>387</v>
      </c>
      <c r="I96" s="55">
        <v>300</v>
      </c>
      <c r="J96" s="55">
        <v>35</v>
      </c>
      <c r="K96" s="54">
        <f t="shared" si="3"/>
        <v>10500</v>
      </c>
    </row>
    <row r="97" spans="1:11" x14ac:dyDescent="0.3">
      <c r="A97" s="52" t="s">
        <v>405</v>
      </c>
      <c r="B97" s="52">
        <f t="shared" si="4"/>
        <v>2015</v>
      </c>
      <c r="C97" s="52" t="s">
        <v>593</v>
      </c>
      <c r="D97" s="53">
        <v>42214</v>
      </c>
      <c r="E97" s="52">
        <f t="shared" si="5"/>
        <v>922</v>
      </c>
      <c r="F97" s="54" t="s">
        <v>455</v>
      </c>
      <c r="G97" s="52" t="s">
        <v>524</v>
      </c>
      <c r="H97" s="54" t="s">
        <v>387</v>
      </c>
      <c r="I97" s="55">
        <v>2.5</v>
      </c>
      <c r="J97" s="55">
        <v>35</v>
      </c>
      <c r="K97" s="54">
        <f t="shared" si="3"/>
        <v>87.5</v>
      </c>
    </row>
    <row r="98" spans="1:11" x14ac:dyDescent="0.3">
      <c r="A98" s="52" t="s">
        <v>405</v>
      </c>
      <c r="B98" s="52">
        <f t="shared" si="4"/>
        <v>2015</v>
      </c>
      <c r="C98" s="52" t="s">
        <v>593</v>
      </c>
      <c r="D98" s="53">
        <v>42215</v>
      </c>
      <c r="E98" s="52">
        <f t="shared" si="5"/>
        <v>923</v>
      </c>
      <c r="F98" s="54" t="s">
        <v>415</v>
      </c>
      <c r="G98" s="52" t="s">
        <v>524</v>
      </c>
      <c r="H98" s="54" t="s">
        <v>384</v>
      </c>
      <c r="I98" s="55">
        <v>50</v>
      </c>
      <c r="J98" s="55">
        <v>20</v>
      </c>
      <c r="K98" s="54">
        <f t="shared" si="3"/>
        <v>1000</v>
      </c>
    </row>
    <row r="99" spans="1:11" x14ac:dyDescent="0.3">
      <c r="A99" s="52" t="s">
        <v>405</v>
      </c>
      <c r="B99" s="52">
        <f t="shared" si="4"/>
        <v>2015</v>
      </c>
      <c r="C99" s="52" t="s">
        <v>593</v>
      </c>
      <c r="D99" s="53">
        <v>42215</v>
      </c>
      <c r="E99" s="52">
        <f t="shared" si="5"/>
        <v>924</v>
      </c>
      <c r="F99" s="54" t="s">
        <v>431</v>
      </c>
      <c r="G99" s="52" t="s">
        <v>524</v>
      </c>
      <c r="H99" s="54" t="s">
        <v>385</v>
      </c>
      <c r="I99" s="55">
        <v>5</v>
      </c>
      <c r="J99" s="55">
        <v>86</v>
      </c>
      <c r="K99" s="54">
        <f t="shared" si="3"/>
        <v>430</v>
      </c>
    </row>
    <row r="100" spans="1:11" x14ac:dyDescent="0.3">
      <c r="A100" s="52" t="s">
        <v>405</v>
      </c>
      <c r="B100" s="52">
        <f t="shared" si="4"/>
        <v>2015</v>
      </c>
      <c r="C100" s="52" t="s">
        <v>593</v>
      </c>
      <c r="D100" s="53">
        <v>42215</v>
      </c>
      <c r="E100" s="52">
        <f t="shared" si="5"/>
        <v>925</v>
      </c>
      <c r="F100" s="54" t="s">
        <v>455</v>
      </c>
      <c r="G100" s="52" t="s">
        <v>524</v>
      </c>
      <c r="H100" s="54" t="s">
        <v>385</v>
      </c>
      <c r="I100" s="55">
        <v>3</v>
      </c>
      <c r="J100" s="55">
        <v>86</v>
      </c>
      <c r="K100" s="54">
        <f t="shared" si="3"/>
        <v>258</v>
      </c>
    </row>
    <row r="101" spans="1:11" x14ac:dyDescent="0.3">
      <c r="A101" s="52" t="s">
        <v>405</v>
      </c>
      <c r="B101" s="52">
        <f t="shared" si="4"/>
        <v>2015</v>
      </c>
      <c r="C101" s="52" t="s">
        <v>593</v>
      </c>
      <c r="D101" s="53">
        <v>42216</v>
      </c>
      <c r="E101" s="52">
        <f t="shared" si="5"/>
        <v>926</v>
      </c>
      <c r="F101" s="54" t="s">
        <v>415</v>
      </c>
      <c r="G101" s="52" t="s">
        <v>524</v>
      </c>
      <c r="H101" s="54" t="s">
        <v>383</v>
      </c>
      <c r="I101" s="55">
        <v>50</v>
      </c>
      <c r="J101" s="55">
        <v>10</v>
      </c>
      <c r="K101" s="54">
        <f t="shared" si="3"/>
        <v>500</v>
      </c>
    </row>
    <row r="102" spans="1:11" x14ac:dyDescent="0.3">
      <c r="A102" s="52" t="s">
        <v>405</v>
      </c>
      <c r="B102" s="52">
        <f t="shared" si="4"/>
        <v>2015</v>
      </c>
      <c r="C102" s="52" t="s">
        <v>593</v>
      </c>
      <c r="D102" s="53">
        <v>42216</v>
      </c>
      <c r="E102" s="52">
        <f t="shared" si="5"/>
        <v>927</v>
      </c>
      <c r="F102" s="54" t="s">
        <v>431</v>
      </c>
      <c r="G102" s="52" t="s">
        <v>524</v>
      </c>
      <c r="H102" s="54" t="s">
        <v>384</v>
      </c>
      <c r="I102" s="55">
        <v>5</v>
      </c>
      <c r="J102" s="55">
        <v>20</v>
      </c>
      <c r="K102" s="54">
        <f t="shared" si="3"/>
        <v>100</v>
      </c>
    </row>
    <row r="103" spans="1:11" x14ac:dyDescent="0.3">
      <c r="A103" s="52" t="s">
        <v>405</v>
      </c>
      <c r="B103" s="52">
        <f t="shared" si="4"/>
        <v>2015</v>
      </c>
      <c r="C103" s="52" t="s">
        <v>593</v>
      </c>
      <c r="D103" s="53">
        <v>42216</v>
      </c>
      <c r="E103" s="52">
        <f t="shared" si="5"/>
        <v>928</v>
      </c>
      <c r="F103" s="54" t="s">
        <v>455</v>
      </c>
      <c r="G103" s="52" t="s">
        <v>524</v>
      </c>
      <c r="H103" s="54" t="s">
        <v>384</v>
      </c>
      <c r="I103" s="55">
        <v>2</v>
      </c>
      <c r="J103" s="55">
        <v>20</v>
      </c>
      <c r="K103" s="54">
        <f t="shared" si="3"/>
        <v>40</v>
      </c>
    </row>
    <row r="104" spans="1:11" x14ac:dyDescent="0.3">
      <c r="A104" s="52" t="s">
        <v>405</v>
      </c>
      <c r="B104" s="52">
        <f t="shared" si="4"/>
        <v>2015</v>
      </c>
      <c r="C104" s="52" t="s">
        <v>594</v>
      </c>
      <c r="D104" s="53">
        <v>42217</v>
      </c>
      <c r="E104" s="52">
        <f t="shared" si="5"/>
        <v>929</v>
      </c>
      <c r="F104" s="54" t="s">
        <v>415</v>
      </c>
      <c r="G104" s="52" t="s">
        <v>524</v>
      </c>
      <c r="H104" s="54" t="s">
        <v>381</v>
      </c>
      <c r="I104" s="55">
        <v>300</v>
      </c>
      <c r="J104" s="55">
        <v>120</v>
      </c>
      <c r="K104" s="54">
        <f t="shared" si="3"/>
        <v>36000</v>
      </c>
    </row>
    <row r="105" spans="1:11" x14ac:dyDescent="0.3">
      <c r="A105" s="52" t="s">
        <v>405</v>
      </c>
      <c r="B105" s="52">
        <f t="shared" si="4"/>
        <v>2015</v>
      </c>
      <c r="C105" s="52" t="s">
        <v>594</v>
      </c>
      <c r="D105" s="53">
        <v>42217</v>
      </c>
      <c r="E105" s="52">
        <f t="shared" si="5"/>
        <v>930</v>
      </c>
      <c r="F105" s="54" t="s">
        <v>431</v>
      </c>
      <c r="G105" s="52" t="s">
        <v>524</v>
      </c>
      <c r="H105" s="54" t="s">
        <v>387</v>
      </c>
      <c r="I105" s="55">
        <v>50</v>
      </c>
      <c r="J105" s="55">
        <v>35</v>
      </c>
      <c r="K105" s="54">
        <f t="shared" si="3"/>
        <v>1750</v>
      </c>
    </row>
    <row r="106" spans="1:11" x14ac:dyDescent="0.3">
      <c r="A106" s="52" t="s">
        <v>395</v>
      </c>
      <c r="B106" s="52">
        <f t="shared" si="4"/>
        <v>2015</v>
      </c>
      <c r="C106" s="52" t="s">
        <v>594</v>
      </c>
      <c r="D106" s="53">
        <v>42217</v>
      </c>
      <c r="E106" s="52">
        <f t="shared" si="5"/>
        <v>931</v>
      </c>
      <c r="F106" s="54" t="s">
        <v>438</v>
      </c>
      <c r="G106" s="52" t="s">
        <v>527</v>
      </c>
      <c r="H106" s="54" t="s">
        <v>383</v>
      </c>
      <c r="I106" s="55">
        <v>100</v>
      </c>
      <c r="J106" s="55">
        <v>10</v>
      </c>
      <c r="K106" s="54">
        <f t="shared" si="3"/>
        <v>1000</v>
      </c>
    </row>
    <row r="107" spans="1:11" x14ac:dyDescent="0.3">
      <c r="A107" s="52" t="s">
        <v>398</v>
      </c>
      <c r="B107" s="52">
        <f t="shared" si="4"/>
        <v>2015</v>
      </c>
      <c r="C107" s="52" t="s">
        <v>594</v>
      </c>
      <c r="D107" s="53">
        <v>42218</v>
      </c>
      <c r="E107" s="52">
        <f t="shared" si="5"/>
        <v>932</v>
      </c>
      <c r="F107" s="54" t="s">
        <v>428</v>
      </c>
      <c r="G107" s="52" t="s">
        <v>396</v>
      </c>
      <c r="H107" s="54" t="s">
        <v>387</v>
      </c>
      <c r="I107" s="55">
        <v>200</v>
      </c>
      <c r="J107" s="55">
        <v>35</v>
      </c>
      <c r="K107" s="54">
        <f t="shared" si="3"/>
        <v>7000</v>
      </c>
    </row>
    <row r="108" spans="1:11" x14ac:dyDescent="0.3">
      <c r="A108" s="52" t="s">
        <v>395</v>
      </c>
      <c r="B108" s="52">
        <f t="shared" si="4"/>
        <v>2015</v>
      </c>
      <c r="C108" s="52" t="s">
        <v>594</v>
      </c>
      <c r="D108" s="53">
        <v>42218</v>
      </c>
      <c r="E108" s="52">
        <f t="shared" si="5"/>
        <v>933</v>
      </c>
      <c r="F108" s="54" t="s">
        <v>433</v>
      </c>
      <c r="G108" s="52" t="s">
        <v>528</v>
      </c>
      <c r="H108" s="54" t="s">
        <v>385</v>
      </c>
      <c r="I108" s="55">
        <v>20</v>
      </c>
      <c r="J108" s="55">
        <v>86</v>
      </c>
      <c r="K108" s="54">
        <f t="shared" si="3"/>
        <v>1720</v>
      </c>
    </row>
    <row r="109" spans="1:11" x14ac:dyDescent="0.3">
      <c r="A109" s="52" t="s">
        <v>395</v>
      </c>
      <c r="B109" s="52">
        <f t="shared" si="4"/>
        <v>2015</v>
      </c>
      <c r="C109" s="52" t="s">
        <v>594</v>
      </c>
      <c r="D109" s="53">
        <v>42218</v>
      </c>
      <c r="E109" s="52">
        <f t="shared" si="5"/>
        <v>934</v>
      </c>
      <c r="F109" s="54" t="s">
        <v>447</v>
      </c>
      <c r="G109" s="52" t="s">
        <v>527</v>
      </c>
      <c r="H109" s="54" t="s">
        <v>381</v>
      </c>
      <c r="I109" s="55">
        <v>300</v>
      </c>
      <c r="J109" s="55">
        <v>120</v>
      </c>
      <c r="K109" s="54">
        <f t="shared" si="3"/>
        <v>36000</v>
      </c>
    </row>
    <row r="110" spans="1:11" x14ac:dyDescent="0.3">
      <c r="A110" s="52" t="s">
        <v>398</v>
      </c>
      <c r="B110" s="52">
        <f t="shared" si="4"/>
        <v>2015</v>
      </c>
      <c r="C110" s="52" t="s">
        <v>594</v>
      </c>
      <c r="D110" s="53">
        <v>42219</v>
      </c>
      <c r="E110" s="52">
        <f t="shared" si="5"/>
        <v>935</v>
      </c>
      <c r="F110" s="54" t="s">
        <v>428</v>
      </c>
      <c r="G110" s="52" t="s">
        <v>396</v>
      </c>
      <c r="H110" s="54" t="s">
        <v>385</v>
      </c>
      <c r="I110" s="55">
        <v>200</v>
      </c>
      <c r="J110" s="55">
        <v>86</v>
      </c>
      <c r="K110" s="54">
        <f t="shared" si="3"/>
        <v>17200</v>
      </c>
    </row>
    <row r="111" spans="1:11" x14ac:dyDescent="0.3">
      <c r="A111" s="52" t="s">
        <v>395</v>
      </c>
      <c r="B111" s="52">
        <f t="shared" si="4"/>
        <v>2015</v>
      </c>
      <c r="C111" s="52" t="s">
        <v>594</v>
      </c>
      <c r="D111" s="53">
        <v>42219</v>
      </c>
      <c r="E111" s="52">
        <f t="shared" si="5"/>
        <v>936</v>
      </c>
      <c r="F111" s="54" t="s">
        <v>433</v>
      </c>
      <c r="G111" s="52" t="s">
        <v>528</v>
      </c>
      <c r="H111" s="54" t="s">
        <v>384</v>
      </c>
      <c r="I111" s="55">
        <v>50</v>
      </c>
      <c r="J111" s="55">
        <v>20</v>
      </c>
      <c r="K111" s="54">
        <f t="shared" si="3"/>
        <v>1000</v>
      </c>
    </row>
    <row r="112" spans="1:11" x14ac:dyDescent="0.3">
      <c r="A112" s="52" t="s">
        <v>395</v>
      </c>
      <c r="B112" s="52">
        <f t="shared" si="4"/>
        <v>2015</v>
      </c>
      <c r="C112" s="52" t="s">
        <v>594</v>
      </c>
      <c r="D112" s="53">
        <v>42219</v>
      </c>
      <c r="E112" s="52">
        <f t="shared" si="5"/>
        <v>937</v>
      </c>
      <c r="F112" s="54" t="s">
        <v>434</v>
      </c>
      <c r="G112" s="52" t="s">
        <v>399</v>
      </c>
      <c r="H112" s="54" t="s">
        <v>387</v>
      </c>
      <c r="I112" s="55">
        <v>100</v>
      </c>
      <c r="J112" s="55">
        <v>35</v>
      </c>
      <c r="K112" s="54">
        <f t="shared" si="3"/>
        <v>3500</v>
      </c>
    </row>
    <row r="113" spans="1:11" x14ac:dyDescent="0.3">
      <c r="A113" s="52" t="s">
        <v>398</v>
      </c>
      <c r="B113" s="52">
        <f t="shared" si="4"/>
        <v>2015</v>
      </c>
      <c r="C113" s="52" t="s">
        <v>594</v>
      </c>
      <c r="D113" s="53">
        <v>42220</v>
      </c>
      <c r="E113" s="52">
        <f t="shared" si="5"/>
        <v>938</v>
      </c>
      <c r="F113" s="54" t="s">
        <v>428</v>
      </c>
      <c r="G113" s="52" t="s">
        <v>396</v>
      </c>
      <c r="H113" s="54" t="s">
        <v>384</v>
      </c>
      <c r="I113" s="55">
        <v>200</v>
      </c>
      <c r="J113" s="55">
        <v>20</v>
      </c>
      <c r="K113" s="54">
        <f t="shared" si="3"/>
        <v>4000</v>
      </c>
    </row>
    <row r="114" spans="1:11" x14ac:dyDescent="0.3">
      <c r="A114" s="52" t="s">
        <v>395</v>
      </c>
      <c r="B114" s="52">
        <f t="shared" si="4"/>
        <v>2015</v>
      </c>
      <c r="C114" s="52" t="s">
        <v>594</v>
      </c>
      <c r="D114" s="53">
        <v>42220</v>
      </c>
      <c r="E114" s="52">
        <f t="shared" si="5"/>
        <v>939</v>
      </c>
      <c r="F114" s="54" t="s">
        <v>433</v>
      </c>
      <c r="G114" s="52" t="s">
        <v>528</v>
      </c>
      <c r="H114" s="54" t="s">
        <v>387</v>
      </c>
      <c r="I114" s="55">
        <v>20</v>
      </c>
      <c r="J114" s="55">
        <v>35</v>
      </c>
      <c r="K114" s="54">
        <f t="shared" si="3"/>
        <v>700</v>
      </c>
    </row>
    <row r="115" spans="1:11" x14ac:dyDescent="0.3">
      <c r="A115" s="52" t="s">
        <v>398</v>
      </c>
      <c r="B115" s="52">
        <f t="shared" si="4"/>
        <v>2015</v>
      </c>
      <c r="C115" s="52" t="s">
        <v>594</v>
      </c>
      <c r="D115" s="53">
        <v>42220</v>
      </c>
      <c r="E115" s="52">
        <f t="shared" si="5"/>
        <v>940</v>
      </c>
      <c r="F115" s="54" t="s">
        <v>449</v>
      </c>
      <c r="G115" s="52" t="s">
        <v>396</v>
      </c>
      <c r="H115" s="54" t="s">
        <v>385</v>
      </c>
      <c r="I115" s="55">
        <v>100</v>
      </c>
      <c r="J115" s="55">
        <v>86</v>
      </c>
      <c r="K115" s="54">
        <f t="shared" si="3"/>
        <v>8600</v>
      </c>
    </row>
    <row r="116" spans="1:11" x14ac:dyDescent="0.3">
      <c r="A116" s="52" t="s">
        <v>398</v>
      </c>
      <c r="B116" s="52">
        <f t="shared" si="4"/>
        <v>2015</v>
      </c>
      <c r="C116" s="52" t="s">
        <v>594</v>
      </c>
      <c r="D116" s="53">
        <v>42221</v>
      </c>
      <c r="E116" s="52">
        <f t="shared" si="5"/>
        <v>941</v>
      </c>
      <c r="F116" s="54" t="s">
        <v>428</v>
      </c>
      <c r="G116" s="52" t="s">
        <v>396</v>
      </c>
      <c r="H116" s="54" t="s">
        <v>383</v>
      </c>
      <c r="I116" s="55">
        <v>400</v>
      </c>
      <c r="J116" s="55">
        <v>10</v>
      </c>
      <c r="K116" s="54">
        <f t="shared" si="3"/>
        <v>4000</v>
      </c>
    </row>
    <row r="117" spans="1:11" x14ac:dyDescent="0.3">
      <c r="A117" s="52" t="s">
        <v>395</v>
      </c>
      <c r="B117" s="52">
        <f t="shared" si="4"/>
        <v>2015</v>
      </c>
      <c r="C117" s="52" t="s">
        <v>594</v>
      </c>
      <c r="D117" s="53">
        <v>42221</v>
      </c>
      <c r="E117" s="52">
        <f t="shared" si="5"/>
        <v>942</v>
      </c>
      <c r="F117" s="54" t="s">
        <v>433</v>
      </c>
      <c r="G117" s="52" t="s">
        <v>528</v>
      </c>
      <c r="H117" s="54" t="s">
        <v>385</v>
      </c>
      <c r="I117" s="55">
        <v>20</v>
      </c>
      <c r="J117" s="55">
        <v>86</v>
      </c>
      <c r="K117" s="54">
        <f t="shared" si="3"/>
        <v>1720</v>
      </c>
    </row>
    <row r="118" spans="1:11" x14ac:dyDescent="0.3">
      <c r="A118" s="52" t="s">
        <v>398</v>
      </c>
      <c r="B118" s="52">
        <f t="shared" si="4"/>
        <v>2015</v>
      </c>
      <c r="C118" s="52" t="s">
        <v>594</v>
      </c>
      <c r="D118" s="53">
        <v>42221</v>
      </c>
      <c r="E118" s="52">
        <f t="shared" si="5"/>
        <v>943</v>
      </c>
      <c r="F118" s="54" t="s">
        <v>449</v>
      </c>
      <c r="G118" s="52" t="s">
        <v>396</v>
      </c>
      <c r="H118" s="54" t="s">
        <v>384</v>
      </c>
      <c r="I118" s="55">
        <v>200</v>
      </c>
      <c r="J118" s="55">
        <v>20</v>
      </c>
      <c r="K118" s="54">
        <f t="shared" si="3"/>
        <v>4000</v>
      </c>
    </row>
    <row r="119" spans="1:11" x14ac:dyDescent="0.3">
      <c r="A119" s="52" t="s">
        <v>395</v>
      </c>
      <c r="B119" s="52">
        <f t="shared" si="4"/>
        <v>2015</v>
      </c>
      <c r="C119" s="52" t="s">
        <v>594</v>
      </c>
      <c r="D119" s="53">
        <v>42222</v>
      </c>
      <c r="E119" s="52">
        <f t="shared" si="5"/>
        <v>944</v>
      </c>
      <c r="F119" s="54" t="s">
        <v>425</v>
      </c>
      <c r="G119" s="52" t="s">
        <v>399</v>
      </c>
      <c r="H119" s="54" t="s">
        <v>381</v>
      </c>
      <c r="I119" s="55">
        <v>100</v>
      </c>
      <c r="J119" s="55">
        <v>120</v>
      </c>
      <c r="K119" s="54">
        <f t="shared" si="3"/>
        <v>12000</v>
      </c>
    </row>
    <row r="120" spans="1:11" x14ac:dyDescent="0.3">
      <c r="A120" s="52" t="s">
        <v>522</v>
      </c>
      <c r="B120" s="52">
        <f t="shared" si="4"/>
        <v>2015</v>
      </c>
      <c r="C120" s="52" t="s">
        <v>594</v>
      </c>
      <c r="D120" s="53">
        <v>42222</v>
      </c>
      <c r="E120" s="52">
        <f t="shared" si="5"/>
        <v>945</v>
      </c>
      <c r="F120" s="54" t="s">
        <v>452</v>
      </c>
      <c r="G120" s="52" t="s">
        <v>525</v>
      </c>
      <c r="H120" s="54" t="s">
        <v>384</v>
      </c>
      <c r="I120" s="55">
        <v>50</v>
      </c>
      <c r="J120" s="55">
        <v>20</v>
      </c>
      <c r="K120" s="54">
        <f t="shared" si="3"/>
        <v>1000</v>
      </c>
    </row>
    <row r="121" spans="1:11" x14ac:dyDescent="0.3">
      <c r="A121" s="52" t="s">
        <v>398</v>
      </c>
      <c r="B121" s="52">
        <f t="shared" si="4"/>
        <v>2015</v>
      </c>
      <c r="C121" s="52" t="s">
        <v>594</v>
      </c>
      <c r="D121" s="53">
        <v>42222</v>
      </c>
      <c r="E121" s="52">
        <f t="shared" si="5"/>
        <v>946</v>
      </c>
      <c r="F121" s="54" t="s">
        <v>409</v>
      </c>
      <c r="G121" s="52" t="s">
        <v>396</v>
      </c>
      <c r="H121" s="54" t="s">
        <v>383</v>
      </c>
      <c r="I121" s="55">
        <v>1000</v>
      </c>
      <c r="J121" s="55">
        <v>10</v>
      </c>
      <c r="K121" s="54">
        <f t="shared" si="3"/>
        <v>10000</v>
      </c>
    </row>
    <row r="122" spans="1:11" x14ac:dyDescent="0.3">
      <c r="A122" s="52" t="s">
        <v>395</v>
      </c>
      <c r="B122" s="52">
        <f t="shared" si="4"/>
        <v>2015</v>
      </c>
      <c r="C122" s="52" t="s">
        <v>594</v>
      </c>
      <c r="D122" s="53">
        <v>42223</v>
      </c>
      <c r="E122" s="52">
        <f t="shared" si="5"/>
        <v>947</v>
      </c>
      <c r="F122" s="54" t="s">
        <v>425</v>
      </c>
      <c r="G122" s="52" t="s">
        <v>399</v>
      </c>
      <c r="H122" s="54" t="s">
        <v>387</v>
      </c>
      <c r="I122" s="55">
        <v>500</v>
      </c>
      <c r="J122" s="55">
        <v>35</v>
      </c>
      <c r="K122" s="54">
        <f t="shared" si="3"/>
        <v>17500</v>
      </c>
    </row>
    <row r="123" spans="1:11" x14ac:dyDescent="0.3">
      <c r="A123" s="52" t="s">
        <v>395</v>
      </c>
      <c r="B123" s="52">
        <f t="shared" si="4"/>
        <v>2015</v>
      </c>
      <c r="C123" s="52" t="s">
        <v>594</v>
      </c>
      <c r="D123" s="53">
        <v>42223</v>
      </c>
      <c r="E123" s="52">
        <f t="shared" si="5"/>
        <v>948</v>
      </c>
      <c r="F123" s="54" t="s">
        <v>470</v>
      </c>
      <c r="G123" s="52" t="s">
        <v>529</v>
      </c>
      <c r="H123" s="54" t="s">
        <v>383</v>
      </c>
      <c r="I123" s="55">
        <v>50</v>
      </c>
      <c r="J123" s="55">
        <v>10</v>
      </c>
      <c r="K123" s="54">
        <f t="shared" si="3"/>
        <v>500</v>
      </c>
    </row>
    <row r="124" spans="1:11" x14ac:dyDescent="0.3">
      <c r="A124" s="52" t="s">
        <v>398</v>
      </c>
      <c r="B124" s="52">
        <f t="shared" si="4"/>
        <v>2015</v>
      </c>
      <c r="C124" s="52" t="s">
        <v>594</v>
      </c>
      <c r="D124" s="53">
        <v>42223</v>
      </c>
      <c r="E124" s="52">
        <f t="shared" si="5"/>
        <v>949</v>
      </c>
      <c r="F124" s="54" t="s">
        <v>409</v>
      </c>
      <c r="G124" s="52" t="s">
        <v>396</v>
      </c>
      <c r="H124" s="54" t="s">
        <v>381</v>
      </c>
      <c r="I124" s="55">
        <v>300</v>
      </c>
      <c r="J124" s="55">
        <v>120</v>
      </c>
      <c r="K124" s="54">
        <f t="shared" si="3"/>
        <v>36000</v>
      </c>
    </row>
    <row r="125" spans="1:11" x14ac:dyDescent="0.3">
      <c r="A125" s="52" t="s">
        <v>395</v>
      </c>
      <c r="B125" s="52">
        <f t="shared" si="4"/>
        <v>2015</v>
      </c>
      <c r="C125" s="52" t="s">
        <v>594</v>
      </c>
      <c r="D125" s="53">
        <v>42224</v>
      </c>
      <c r="E125" s="52">
        <f t="shared" si="5"/>
        <v>950</v>
      </c>
      <c r="F125" s="54" t="s">
        <v>425</v>
      </c>
      <c r="G125" s="52" t="s">
        <v>399</v>
      </c>
      <c r="H125" s="54" t="s">
        <v>385</v>
      </c>
      <c r="I125" s="55">
        <v>1000</v>
      </c>
      <c r="J125" s="55">
        <v>86</v>
      </c>
      <c r="K125" s="54">
        <f t="shared" si="3"/>
        <v>86000</v>
      </c>
    </row>
    <row r="126" spans="1:11" x14ac:dyDescent="0.3">
      <c r="A126" s="52" t="s">
        <v>395</v>
      </c>
      <c r="B126" s="52">
        <f t="shared" si="4"/>
        <v>2015</v>
      </c>
      <c r="C126" s="52" t="s">
        <v>594</v>
      </c>
      <c r="D126" s="53">
        <v>42224</v>
      </c>
      <c r="E126" s="52">
        <f t="shared" si="5"/>
        <v>951</v>
      </c>
      <c r="F126" s="54" t="s">
        <v>451</v>
      </c>
      <c r="G126" s="52" t="s">
        <v>399</v>
      </c>
      <c r="H126" s="54" t="s">
        <v>381</v>
      </c>
      <c r="I126" s="55">
        <v>20</v>
      </c>
      <c r="J126" s="55">
        <v>120</v>
      </c>
      <c r="K126" s="54">
        <f t="shared" si="3"/>
        <v>2400</v>
      </c>
    </row>
    <row r="127" spans="1:11" x14ac:dyDescent="0.3">
      <c r="A127" s="52" t="s">
        <v>398</v>
      </c>
      <c r="B127" s="52">
        <f t="shared" si="4"/>
        <v>2015</v>
      </c>
      <c r="C127" s="52" t="s">
        <v>594</v>
      </c>
      <c r="D127" s="53">
        <v>42224</v>
      </c>
      <c r="E127" s="52">
        <f t="shared" si="5"/>
        <v>952</v>
      </c>
      <c r="F127" s="54" t="s">
        <v>409</v>
      </c>
      <c r="G127" s="52" t="s">
        <v>396</v>
      </c>
      <c r="H127" s="54" t="s">
        <v>387</v>
      </c>
      <c r="I127" s="55">
        <v>500</v>
      </c>
      <c r="J127" s="55">
        <v>35</v>
      </c>
      <c r="K127" s="54">
        <f t="shared" si="3"/>
        <v>17500</v>
      </c>
    </row>
    <row r="128" spans="1:11" x14ac:dyDescent="0.3">
      <c r="A128" s="52" t="s">
        <v>395</v>
      </c>
      <c r="B128" s="52">
        <f t="shared" si="4"/>
        <v>2015</v>
      </c>
      <c r="C128" s="52" t="s">
        <v>594</v>
      </c>
      <c r="D128" s="53">
        <v>42225</v>
      </c>
      <c r="E128" s="52">
        <f t="shared" si="5"/>
        <v>953</v>
      </c>
      <c r="F128" s="54" t="s">
        <v>425</v>
      </c>
      <c r="G128" s="52" t="s">
        <v>399</v>
      </c>
      <c r="H128" s="54" t="s">
        <v>384</v>
      </c>
      <c r="I128" s="55">
        <v>300</v>
      </c>
      <c r="J128" s="55">
        <v>20</v>
      </c>
      <c r="K128" s="54">
        <f t="shared" si="3"/>
        <v>6000</v>
      </c>
    </row>
    <row r="129" spans="1:11" x14ac:dyDescent="0.3">
      <c r="A129" s="52" t="s">
        <v>395</v>
      </c>
      <c r="B129" s="52">
        <f t="shared" si="4"/>
        <v>2015</v>
      </c>
      <c r="C129" s="52" t="s">
        <v>594</v>
      </c>
      <c r="D129" s="53">
        <v>42225</v>
      </c>
      <c r="E129" s="52">
        <f t="shared" si="5"/>
        <v>954</v>
      </c>
      <c r="F129" s="54" t="s">
        <v>451</v>
      </c>
      <c r="G129" s="52" t="s">
        <v>399</v>
      </c>
      <c r="H129" s="54" t="s">
        <v>387</v>
      </c>
      <c r="I129" s="55">
        <v>50</v>
      </c>
      <c r="J129" s="55">
        <v>35</v>
      </c>
      <c r="K129" s="54">
        <f t="shared" si="3"/>
        <v>1750</v>
      </c>
    </row>
    <row r="130" spans="1:11" x14ac:dyDescent="0.3">
      <c r="A130" s="52" t="s">
        <v>395</v>
      </c>
      <c r="B130" s="52">
        <f t="shared" si="4"/>
        <v>2015</v>
      </c>
      <c r="C130" s="52" t="s">
        <v>594</v>
      </c>
      <c r="D130" s="53">
        <v>42225</v>
      </c>
      <c r="E130" s="52">
        <f t="shared" si="5"/>
        <v>955</v>
      </c>
      <c r="F130" s="54" t="s">
        <v>422</v>
      </c>
      <c r="G130" s="52" t="s">
        <v>529</v>
      </c>
      <c r="H130" s="54" t="s">
        <v>385</v>
      </c>
      <c r="I130" s="55">
        <v>450</v>
      </c>
      <c r="J130" s="55">
        <v>86</v>
      </c>
      <c r="K130" s="54">
        <f t="shared" si="3"/>
        <v>38700</v>
      </c>
    </row>
    <row r="131" spans="1:11" x14ac:dyDescent="0.3">
      <c r="A131" s="52" t="s">
        <v>395</v>
      </c>
      <c r="B131" s="52">
        <f t="shared" si="4"/>
        <v>2015</v>
      </c>
      <c r="C131" s="52" t="s">
        <v>594</v>
      </c>
      <c r="D131" s="53">
        <v>42226</v>
      </c>
      <c r="E131" s="52">
        <f t="shared" si="5"/>
        <v>956</v>
      </c>
      <c r="F131" s="54" t="s">
        <v>482</v>
      </c>
      <c r="G131" s="52" t="s">
        <v>529</v>
      </c>
      <c r="H131" s="54" t="s">
        <v>383</v>
      </c>
      <c r="I131" s="55">
        <v>300</v>
      </c>
      <c r="J131" s="55">
        <v>10</v>
      </c>
      <c r="K131" s="54">
        <f t="shared" si="3"/>
        <v>3000</v>
      </c>
    </row>
    <row r="132" spans="1:11" x14ac:dyDescent="0.3">
      <c r="A132" s="52" t="s">
        <v>395</v>
      </c>
      <c r="B132" s="52">
        <f t="shared" si="4"/>
        <v>2015</v>
      </c>
      <c r="C132" s="52" t="s">
        <v>594</v>
      </c>
      <c r="D132" s="53">
        <v>42226</v>
      </c>
      <c r="E132" s="52">
        <f t="shared" si="5"/>
        <v>957</v>
      </c>
      <c r="F132" s="54" t="s">
        <v>451</v>
      </c>
      <c r="G132" s="52" t="s">
        <v>399</v>
      </c>
      <c r="H132" s="54" t="s">
        <v>385</v>
      </c>
      <c r="I132" s="55">
        <v>50</v>
      </c>
      <c r="J132" s="55">
        <v>86</v>
      </c>
      <c r="K132" s="54">
        <f t="shared" si="3"/>
        <v>4300</v>
      </c>
    </row>
    <row r="133" spans="1:11" x14ac:dyDescent="0.3">
      <c r="A133" s="52" t="s">
        <v>398</v>
      </c>
      <c r="B133" s="52">
        <f t="shared" si="4"/>
        <v>2015</v>
      </c>
      <c r="C133" s="52" t="s">
        <v>594</v>
      </c>
      <c r="D133" s="53">
        <v>42226</v>
      </c>
      <c r="E133" s="52">
        <f t="shared" si="5"/>
        <v>958</v>
      </c>
      <c r="F133" s="54" t="s">
        <v>397</v>
      </c>
      <c r="G133" s="52" t="s">
        <v>396</v>
      </c>
      <c r="H133" s="54" t="s">
        <v>384</v>
      </c>
      <c r="I133" s="55">
        <v>550</v>
      </c>
      <c r="J133" s="55">
        <v>20</v>
      </c>
      <c r="K133" s="54">
        <f t="shared" si="3"/>
        <v>11000</v>
      </c>
    </row>
    <row r="134" spans="1:11" x14ac:dyDescent="0.3">
      <c r="A134" s="52" t="s">
        <v>395</v>
      </c>
      <c r="B134" s="52">
        <f t="shared" si="4"/>
        <v>2015</v>
      </c>
      <c r="C134" s="52" t="s">
        <v>594</v>
      </c>
      <c r="D134" s="53">
        <v>42227</v>
      </c>
      <c r="E134" s="52">
        <f t="shared" si="5"/>
        <v>959</v>
      </c>
      <c r="F134" s="54" t="s">
        <v>433</v>
      </c>
      <c r="G134" s="52" t="s">
        <v>528</v>
      </c>
      <c r="H134" s="54" t="s">
        <v>387</v>
      </c>
      <c r="I134" s="55">
        <v>50</v>
      </c>
      <c r="J134" s="55">
        <v>35</v>
      </c>
      <c r="K134" s="54">
        <f t="shared" si="3"/>
        <v>1750</v>
      </c>
    </row>
    <row r="135" spans="1:11" x14ac:dyDescent="0.3">
      <c r="A135" s="52" t="s">
        <v>395</v>
      </c>
      <c r="B135" s="52">
        <f t="shared" si="4"/>
        <v>2015</v>
      </c>
      <c r="C135" s="52" t="s">
        <v>594</v>
      </c>
      <c r="D135" s="53">
        <v>42227</v>
      </c>
      <c r="E135" s="52">
        <f t="shared" si="5"/>
        <v>960</v>
      </c>
      <c r="F135" s="54" t="s">
        <v>425</v>
      </c>
      <c r="G135" s="52" t="s">
        <v>399</v>
      </c>
      <c r="H135" s="54" t="s">
        <v>384</v>
      </c>
      <c r="I135" s="55">
        <v>20</v>
      </c>
      <c r="J135" s="55">
        <v>20</v>
      </c>
      <c r="K135" s="54">
        <f t="shared" si="3"/>
        <v>400</v>
      </c>
    </row>
    <row r="136" spans="1:11" x14ac:dyDescent="0.3">
      <c r="A136" s="52" t="s">
        <v>398</v>
      </c>
      <c r="B136" s="52">
        <f t="shared" si="4"/>
        <v>2015</v>
      </c>
      <c r="C136" s="52" t="s">
        <v>594</v>
      </c>
      <c r="D136" s="53">
        <v>42227</v>
      </c>
      <c r="E136" s="52">
        <f t="shared" si="5"/>
        <v>961</v>
      </c>
      <c r="F136" s="54" t="s">
        <v>397</v>
      </c>
      <c r="G136" s="52" t="s">
        <v>396</v>
      </c>
      <c r="H136" s="54" t="s">
        <v>387</v>
      </c>
      <c r="I136" s="55">
        <v>50</v>
      </c>
      <c r="J136" s="55">
        <v>35</v>
      </c>
      <c r="K136" s="54">
        <f t="shared" si="3"/>
        <v>1750</v>
      </c>
    </row>
    <row r="137" spans="1:11" x14ac:dyDescent="0.3">
      <c r="A137" s="52" t="s">
        <v>395</v>
      </c>
      <c r="B137" s="52">
        <f t="shared" si="4"/>
        <v>2015</v>
      </c>
      <c r="C137" s="52" t="s">
        <v>594</v>
      </c>
      <c r="D137" s="53">
        <v>42228</v>
      </c>
      <c r="E137" s="52">
        <f t="shared" si="5"/>
        <v>962</v>
      </c>
      <c r="F137" s="54" t="s">
        <v>433</v>
      </c>
      <c r="G137" s="52" t="s">
        <v>528</v>
      </c>
      <c r="H137" s="54" t="s">
        <v>385</v>
      </c>
      <c r="I137" s="55">
        <v>100</v>
      </c>
      <c r="J137" s="55">
        <v>86</v>
      </c>
      <c r="K137" s="54">
        <f t="shared" si="3"/>
        <v>8600</v>
      </c>
    </row>
    <row r="138" spans="1:11" x14ac:dyDescent="0.3">
      <c r="A138" s="52" t="s">
        <v>395</v>
      </c>
      <c r="B138" s="52">
        <f t="shared" si="4"/>
        <v>2015</v>
      </c>
      <c r="C138" s="52" t="s">
        <v>594</v>
      </c>
      <c r="D138" s="53">
        <v>42228</v>
      </c>
      <c r="E138" s="52">
        <f t="shared" si="5"/>
        <v>963</v>
      </c>
      <c r="F138" s="54" t="s">
        <v>425</v>
      </c>
      <c r="G138" s="52" t="s">
        <v>399</v>
      </c>
      <c r="H138" s="54" t="s">
        <v>383</v>
      </c>
      <c r="I138" s="55">
        <v>50</v>
      </c>
      <c r="J138" s="55">
        <v>10</v>
      </c>
      <c r="K138" s="54">
        <f t="shared" si="3"/>
        <v>500</v>
      </c>
    </row>
    <row r="139" spans="1:11" x14ac:dyDescent="0.3">
      <c r="A139" s="52" t="s">
        <v>395</v>
      </c>
      <c r="B139" s="52">
        <f t="shared" si="4"/>
        <v>2015</v>
      </c>
      <c r="C139" s="52" t="s">
        <v>594</v>
      </c>
      <c r="D139" s="53">
        <v>42228</v>
      </c>
      <c r="E139" s="52">
        <f t="shared" si="5"/>
        <v>964</v>
      </c>
      <c r="F139" s="54" t="s">
        <v>400</v>
      </c>
      <c r="G139" s="52" t="s">
        <v>399</v>
      </c>
      <c r="H139" s="54" t="s">
        <v>385</v>
      </c>
      <c r="I139" s="55">
        <v>550</v>
      </c>
      <c r="J139" s="55">
        <v>86</v>
      </c>
      <c r="K139" s="54">
        <f t="shared" ref="K139:K202" si="6">I139*J139</f>
        <v>47300</v>
      </c>
    </row>
    <row r="140" spans="1:11" x14ac:dyDescent="0.3">
      <c r="A140" s="52" t="s">
        <v>395</v>
      </c>
      <c r="B140" s="52">
        <f t="shared" ref="B140:B203" si="7">YEAR(D140)</f>
        <v>2015</v>
      </c>
      <c r="C140" s="52" t="s">
        <v>594</v>
      </c>
      <c r="D140" s="53">
        <v>42229</v>
      </c>
      <c r="E140" s="52">
        <f t="shared" ref="E140:E203" si="8">E139+1</f>
        <v>965</v>
      </c>
      <c r="F140" s="54" t="s">
        <v>433</v>
      </c>
      <c r="G140" s="52" t="s">
        <v>528</v>
      </c>
      <c r="H140" s="54" t="s">
        <v>384</v>
      </c>
      <c r="I140" s="55">
        <v>100</v>
      </c>
      <c r="J140" s="55">
        <v>20</v>
      </c>
      <c r="K140" s="54">
        <f t="shared" si="6"/>
        <v>2000</v>
      </c>
    </row>
    <row r="141" spans="1:11" x14ac:dyDescent="0.3">
      <c r="A141" s="52" t="s">
        <v>395</v>
      </c>
      <c r="B141" s="52">
        <f t="shared" si="7"/>
        <v>2015</v>
      </c>
      <c r="C141" s="52" t="s">
        <v>594</v>
      </c>
      <c r="D141" s="53">
        <v>42229</v>
      </c>
      <c r="E141" s="52">
        <f t="shared" si="8"/>
        <v>966</v>
      </c>
      <c r="F141" s="54" t="s">
        <v>434</v>
      </c>
      <c r="G141" s="52" t="s">
        <v>399</v>
      </c>
      <c r="H141" s="54" t="s">
        <v>381</v>
      </c>
      <c r="I141" s="55">
        <v>50</v>
      </c>
      <c r="J141" s="55">
        <v>120</v>
      </c>
      <c r="K141" s="54">
        <f t="shared" si="6"/>
        <v>6000</v>
      </c>
    </row>
    <row r="142" spans="1:11" x14ac:dyDescent="0.3">
      <c r="A142" s="52" t="s">
        <v>522</v>
      </c>
      <c r="B142" s="52">
        <f t="shared" si="7"/>
        <v>2015</v>
      </c>
      <c r="C142" s="52" t="s">
        <v>594</v>
      </c>
      <c r="D142" s="53">
        <v>42229</v>
      </c>
      <c r="E142" s="52">
        <f t="shared" si="8"/>
        <v>967</v>
      </c>
      <c r="F142" s="54" t="s">
        <v>407</v>
      </c>
      <c r="G142" s="52" t="s">
        <v>406</v>
      </c>
      <c r="H142" s="54" t="s">
        <v>384</v>
      </c>
      <c r="I142" s="55">
        <v>1000</v>
      </c>
      <c r="J142" s="55">
        <v>20</v>
      </c>
      <c r="K142" s="54">
        <f t="shared" si="6"/>
        <v>20000</v>
      </c>
    </row>
    <row r="143" spans="1:11" x14ac:dyDescent="0.3">
      <c r="A143" s="52" t="s">
        <v>398</v>
      </c>
      <c r="B143" s="52">
        <f t="shared" si="7"/>
        <v>2015</v>
      </c>
      <c r="C143" s="52" t="s">
        <v>594</v>
      </c>
      <c r="D143" s="53">
        <v>42230</v>
      </c>
      <c r="E143" s="52">
        <f t="shared" si="8"/>
        <v>968</v>
      </c>
      <c r="F143" s="54" t="s">
        <v>412</v>
      </c>
      <c r="G143" s="52" t="s">
        <v>523</v>
      </c>
      <c r="H143" s="54" t="s">
        <v>384</v>
      </c>
      <c r="I143" s="55">
        <v>100</v>
      </c>
      <c r="J143" s="55">
        <v>20</v>
      </c>
      <c r="K143" s="54">
        <f t="shared" si="6"/>
        <v>2000</v>
      </c>
    </row>
    <row r="144" spans="1:11" x14ac:dyDescent="0.3">
      <c r="A144" s="52" t="s">
        <v>522</v>
      </c>
      <c r="B144" s="52">
        <f t="shared" si="7"/>
        <v>2015</v>
      </c>
      <c r="C144" s="52" t="s">
        <v>594</v>
      </c>
      <c r="D144" s="53">
        <v>42230</v>
      </c>
      <c r="E144" s="52">
        <f t="shared" si="8"/>
        <v>969</v>
      </c>
      <c r="F144" s="54" t="s">
        <v>461</v>
      </c>
      <c r="G144" s="52" t="s">
        <v>525</v>
      </c>
      <c r="H144" s="54" t="s">
        <v>387</v>
      </c>
      <c r="I144" s="55">
        <v>50</v>
      </c>
      <c r="J144" s="55">
        <v>35</v>
      </c>
      <c r="K144" s="54">
        <f t="shared" si="6"/>
        <v>1750</v>
      </c>
    </row>
    <row r="145" spans="1:11" x14ac:dyDescent="0.3">
      <c r="A145" s="52" t="s">
        <v>522</v>
      </c>
      <c r="B145" s="52">
        <f t="shared" si="7"/>
        <v>2015</v>
      </c>
      <c r="C145" s="52" t="s">
        <v>594</v>
      </c>
      <c r="D145" s="53">
        <v>42230</v>
      </c>
      <c r="E145" s="52">
        <f t="shared" si="8"/>
        <v>970</v>
      </c>
      <c r="F145" s="54" t="s">
        <v>407</v>
      </c>
      <c r="G145" s="52" t="s">
        <v>406</v>
      </c>
      <c r="H145" s="54" t="s">
        <v>387</v>
      </c>
      <c r="I145" s="55">
        <v>50</v>
      </c>
      <c r="J145" s="55">
        <v>35</v>
      </c>
      <c r="K145" s="54">
        <f t="shared" si="6"/>
        <v>1750</v>
      </c>
    </row>
    <row r="146" spans="1:11" x14ac:dyDescent="0.3">
      <c r="A146" s="52" t="s">
        <v>398</v>
      </c>
      <c r="B146" s="52">
        <f t="shared" si="7"/>
        <v>2015</v>
      </c>
      <c r="C146" s="52" t="s">
        <v>594</v>
      </c>
      <c r="D146" s="53">
        <v>42231</v>
      </c>
      <c r="E146" s="52">
        <f t="shared" si="8"/>
        <v>971</v>
      </c>
      <c r="F146" s="54" t="s">
        <v>412</v>
      </c>
      <c r="G146" s="52" t="s">
        <v>523</v>
      </c>
      <c r="H146" s="54" t="s">
        <v>383</v>
      </c>
      <c r="I146" s="55">
        <v>50</v>
      </c>
      <c r="J146" s="55">
        <v>10</v>
      </c>
      <c r="K146" s="54">
        <f t="shared" si="6"/>
        <v>500</v>
      </c>
    </row>
    <row r="147" spans="1:11" x14ac:dyDescent="0.3">
      <c r="A147" s="52" t="s">
        <v>395</v>
      </c>
      <c r="B147" s="52">
        <f t="shared" si="7"/>
        <v>2015</v>
      </c>
      <c r="C147" s="52" t="s">
        <v>594</v>
      </c>
      <c r="D147" s="53">
        <v>42231</v>
      </c>
      <c r="E147" s="52">
        <f t="shared" si="8"/>
        <v>972</v>
      </c>
      <c r="F147" s="54" t="s">
        <v>413</v>
      </c>
      <c r="G147" s="52" t="s">
        <v>527</v>
      </c>
      <c r="H147" s="54" t="s">
        <v>385</v>
      </c>
      <c r="I147" s="55">
        <v>20</v>
      </c>
      <c r="J147" s="55">
        <v>86</v>
      </c>
      <c r="K147" s="54">
        <f t="shared" si="6"/>
        <v>1720</v>
      </c>
    </row>
    <row r="148" spans="1:11" x14ac:dyDescent="0.3">
      <c r="A148" s="52" t="s">
        <v>395</v>
      </c>
      <c r="B148" s="52">
        <f t="shared" si="7"/>
        <v>2015</v>
      </c>
      <c r="C148" s="52" t="s">
        <v>594</v>
      </c>
      <c r="D148" s="53">
        <v>42231</v>
      </c>
      <c r="E148" s="52">
        <f t="shared" si="8"/>
        <v>973</v>
      </c>
      <c r="F148" s="54" t="s">
        <v>447</v>
      </c>
      <c r="G148" s="52" t="s">
        <v>527</v>
      </c>
      <c r="H148" s="54" t="s">
        <v>385</v>
      </c>
      <c r="I148" s="55">
        <v>2</v>
      </c>
      <c r="J148" s="55">
        <v>86</v>
      </c>
      <c r="K148" s="54">
        <f t="shared" si="6"/>
        <v>172</v>
      </c>
    </row>
    <row r="149" spans="1:11" x14ac:dyDescent="0.3">
      <c r="A149" s="52" t="s">
        <v>405</v>
      </c>
      <c r="B149" s="52">
        <f t="shared" si="7"/>
        <v>2015</v>
      </c>
      <c r="C149" s="52" t="s">
        <v>594</v>
      </c>
      <c r="D149" s="53">
        <v>42232</v>
      </c>
      <c r="E149" s="52">
        <f t="shared" si="8"/>
        <v>974</v>
      </c>
      <c r="F149" s="54" t="s">
        <v>437</v>
      </c>
      <c r="G149" s="52" t="s">
        <v>403</v>
      </c>
      <c r="H149" s="54" t="s">
        <v>381</v>
      </c>
      <c r="I149" s="55">
        <v>200</v>
      </c>
      <c r="J149" s="55">
        <v>120</v>
      </c>
      <c r="K149" s="54">
        <f t="shared" si="6"/>
        <v>24000</v>
      </c>
    </row>
    <row r="150" spans="1:11" x14ac:dyDescent="0.3">
      <c r="A150" s="52" t="s">
        <v>398</v>
      </c>
      <c r="B150" s="52">
        <f t="shared" si="7"/>
        <v>2015</v>
      </c>
      <c r="C150" s="52" t="s">
        <v>594</v>
      </c>
      <c r="D150" s="53">
        <v>42232</v>
      </c>
      <c r="E150" s="52">
        <f t="shared" si="8"/>
        <v>975</v>
      </c>
      <c r="F150" s="54" t="s">
        <v>397</v>
      </c>
      <c r="G150" s="52" t="s">
        <v>396</v>
      </c>
      <c r="H150" s="54" t="s">
        <v>387</v>
      </c>
      <c r="I150" s="55">
        <v>30</v>
      </c>
      <c r="J150" s="55">
        <v>35</v>
      </c>
      <c r="K150" s="54">
        <f t="shared" si="6"/>
        <v>1050</v>
      </c>
    </row>
    <row r="151" spans="1:11" x14ac:dyDescent="0.3">
      <c r="A151" s="52" t="s">
        <v>395</v>
      </c>
      <c r="B151" s="52">
        <f t="shared" si="7"/>
        <v>2015</v>
      </c>
      <c r="C151" s="52" t="s">
        <v>594</v>
      </c>
      <c r="D151" s="53">
        <v>42232</v>
      </c>
      <c r="E151" s="52">
        <f t="shared" si="8"/>
        <v>976</v>
      </c>
      <c r="F151" s="54" t="s">
        <v>447</v>
      </c>
      <c r="G151" s="52" t="s">
        <v>527</v>
      </c>
      <c r="H151" s="54" t="s">
        <v>384</v>
      </c>
      <c r="I151" s="55">
        <v>2</v>
      </c>
      <c r="J151" s="55">
        <v>20</v>
      </c>
      <c r="K151" s="54">
        <f t="shared" si="6"/>
        <v>40</v>
      </c>
    </row>
    <row r="152" spans="1:11" x14ac:dyDescent="0.3">
      <c r="A152" s="52" t="s">
        <v>405</v>
      </c>
      <c r="B152" s="52">
        <f t="shared" si="7"/>
        <v>2015</v>
      </c>
      <c r="C152" s="52" t="s">
        <v>594</v>
      </c>
      <c r="D152" s="53">
        <v>42233</v>
      </c>
      <c r="E152" s="52">
        <f t="shared" si="8"/>
        <v>977</v>
      </c>
      <c r="F152" s="54" t="s">
        <v>437</v>
      </c>
      <c r="G152" s="52" t="s">
        <v>403</v>
      </c>
      <c r="H152" s="54" t="s">
        <v>387</v>
      </c>
      <c r="I152" s="55">
        <v>200</v>
      </c>
      <c r="J152" s="55">
        <v>35</v>
      </c>
      <c r="K152" s="54">
        <f t="shared" si="6"/>
        <v>7000</v>
      </c>
    </row>
    <row r="153" spans="1:11" x14ac:dyDescent="0.3">
      <c r="A153" s="52" t="s">
        <v>522</v>
      </c>
      <c r="B153" s="52">
        <f t="shared" si="7"/>
        <v>2015</v>
      </c>
      <c r="C153" s="52" t="s">
        <v>594</v>
      </c>
      <c r="D153" s="53">
        <v>42233</v>
      </c>
      <c r="E153" s="52">
        <f t="shared" si="8"/>
        <v>978</v>
      </c>
      <c r="F153" s="54" t="s">
        <v>450</v>
      </c>
      <c r="G153" s="52" t="s">
        <v>525</v>
      </c>
      <c r="H153" s="54" t="s">
        <v>385</v>
      </c>
      <c r="I153" s="55">
        <v>30</v>
      </c>
      <c r="J153" s="55">
        <v>86</v>
      </c>
      <c r="K153" s="54">
        <f t="shared" si="6"/>
        <v>2580</v>
      </c>
    </row>
    <row r="154" spans="1:11" x14ac:dyDescent="0.3">
      <c r="A154" s="52" t="s">
        <v>395</v>
      </c>
      <c r="B154" s="52">
        <f t="shared" si="7"/>
        <v>2015</v>
      </c>
      <c r="C154" s="52" t="s">
        <v>594</v>
      </c>
      <c r="D154" s="53">
        <v>42233</v>
      </c>
      <c r="E154" s="52">
        <f t="shared" si="8"/>
        <v>979</v>
      </c>
      <c r="F154" s="54" t="s">
        <v>447</v>
      </c>
      <c r="G154" s="52" t="s">
        <v>527</v>
      </c>
      <c r="H154" s="54" t="s">
        <v>387</v>
      </c>
      <c r="I154" s="55">
        <v>2</v>
      </c>
      <c r="J154" s="55">
        <v>35</v>
      </c>
      <c r="K154" s="54">
        <f t="shared" si="6"/>
        <v>70</v>
      </c>
    </row>
    <row r="155" spans="1:11" x14ac:dyDescent="0.3">
      <c r="A155" s="52" t="s">
        <v>405</v>
      </c>
      <c r="B155" s="52">
        <f t="shared" si="7"/>
        <v>2015</v>
      </c>
      <c r="C155" s="52" t="s">
        <v>594</v>
      </c>
      <c r="D155" s="53">
        <v>42234</v>
      </c>
      <c r="E155" s="52">
        <f t="shared" si="8"/>
        <v>980</v>
      </c>
      <c r="F155" s="54" t="s">
        <v>437</v>
      </c>
      <c r="G155" s="52" t="s">
        <v>403</v>
      </c>
      <c r="H155" s="54" t="s">
        <v>385</v>
      </c>
      <c r="I155" s="55">
        <v>200</v>
      </c>
      <c r="J155" s="55">
        <v>86</v>
      </c>
      <c r="K155" s="54">
        <f t="shared" si="6"/>
        <v>17200</v>
      </c>
    </row>
    <row r="156" spans="1:11" x14ac:dyDescent="0.3">
      <c r="A156" s="52" t="s">
        <v>522</v>
      </c>
      <c r="B156" s="52">
        <f t="shared" si="7"/>
        <v>2015</v>
      </c>
      <c r="C156" s="52" t="s">
        <v>594</v>
      </c>
      <c r="D156" s="53">
        <v>42234</v>
      </c>
      <c r="E156" s="52">
        <f t="shared" si="8"/>
        <v>981</v>
      </c>
      <c r="F156" s="54" t="s">
        <v>450</v>
      </c>
      <c r="G156" s="52" t="s">
        <v>525</v>
      </c>
      <c r="H156" s="54" t="s">
        <v>384</v>
      </c>
      <c r="I156" s="55">
        <v>30</v>
      </c>
      <c r="J156" s="55">
        <v>20</v>
      </c>
      <c r="K156" s="54">
        <f t="shared" si="6"/>
        <v>600</v>
      </c>
    </row>
    <row r="157" spans="1:11" x14ac:dyDescent="0.3">
      <c r="A157" s="52" t="s">
        <v>522</v>
      </c>
      <c r="B157" s="52">
        <f t="shared" si="7"/>
        <v>2015</v>
      </c>
      <c r="C157" s="52" t="s">
        <v>594</v>
      </c>
      <c r="D157" s="53">
        <v>42234</v>
      </c>
      <c r="E157" s="52">
        <f t="shared" si="8"/>
        <v>982</v>
      </c>
      <c r="F157" s="54" t="s">
        <v>454</v>
      </c>
      <c r="G157" s="52" t="s">
        <v>525</v>
      </c>
      <c r="H157" s="54" t="s">
        <v>385</v>
      </c>
      <c r="I157" s="55">
        <v>42</v>
      </c>
      <c r="J157" s="55">
        <v>86</v>
      </c>
      <c r="K157" s="54">
        <f t="shared" si="6"/>
        <v>3612</v>
      </c>
    </row>
    <row r="158" spans="1:11" x14ac:dyDescent="0.3">
      <c r="A158" s="52" t="s">
        <v>405</v>
      </c>
      <c r="B158" s="52">
        <f t="shared" si="7"/>
        <v>2015</v>
      </c>
      <c r="C158" s="52" t="s">
        <v>594</v>
      </c>
      <c r="D158" s="53">
        <v>42235</v>
      </c>
      <c r="E158" s="52">
        <f t="shared" si="8"/>
        <v>983</v>
      </c>
      <c r="F158" s="54" t="s">
        <v>437</v>
      </c>
      <c r="G158" s="52" t="s">
        <v>403</v>
      </c>
      <c r="H158" s="54" t="s">
        <v>384</v>
      </c>
      <c r="I158" s="55">
        <v>200</v>
      </c>
      <c r="J158" s="55">
        <v>20</v>
      </c>
      <c r="K158" s="54">
        <f t="shared" si="6"/>
        <v>4000</v>
      </c>
    </row>
    <row r="159" spans="1:11" x14ac:dyDescent="0.3">
      <c r="A159" s="52" t="s">
        <v>522</v>
      </c>
      <c r="B159" s="52">
        <f t="shared" si="7"/>
        <v>2015</v>
      </c>
      <c r="C159" s="52" t="s">
        <v>594</v>
      </c>
      <c r="D159" s="53">
        <v>42235</v>
      </c>
      <c r="E159" s="52">
        <f t="shared" si="8"/>
        <v>984</v>
      </c>
      <c r="F159" s="54" t="s">
        <v>407</v>
      </c>
      <c r="G159" s="52" t="s">
        <v>406</v>
      </c>
      <c r="H159" s="54" t="s">
        <v>387</v>
      </c>
      <c r="I159" s="55">
        <v>50</v>
      </c>
      <c r="J159" s="55">
        <v>35</v>
      </c>
      <c r="K159" s="54">
        <f t="shared" si="6"/>
        <v>1750</v>
      </c>
    </row>
    <row r="160" spans="1:11" x14ac:dyDescent="0.3">
      <c r="A160" s="52" t="s">
        <v>522</v>
      </c>
      <c r="B160" s="52">
        <f t="shared" si="7"/>
        <v>2015</v>
      </c>
      <c r="C160" s="52" t="s">
        <v>594</v>
      </c>
      <c r="D160" s="53">
        <v>42235</v>
      </c>
      <c r="E160" s="52">
        <f t="shared" si="8"/>
        <v>985</v>
      </c>
      <c r="F160" s="54" t="s">
        <v>454</v>
      </c>
      <c r="G160" s="52" t="s">
        <v>525</v>
      </c>
      <c r="H160" s="54" t="s">
        <v>384</v>
      </c>
      <c r="I160" s="55">
        <v>40</v>
      </c>
      <c r="J160" s="55">
        <v>20</v>
      </c>
      <c r="K160" s="54">
        <f t="shared" si="6"/>
        <v>800</v>
      </c>
    </row>
    <row r="161" spans="1:11" x14ac:dyDescent="0.3">
      <c r="A161" s="52" t="s">
        <v>405</v>
      </c>
      <c r="B161" s="52">
        <f t="shared" si="7"/>
        <v>2015</v>
      </c>
      <c r="C161" s="52" t="s">
        <v>594</v>
      </c>
      <c r="D161" s="53">
        <v>42236</v>
      </c>
      <c r="E161" s="52">
        <f t="shared" si="8"/>
        <v>986</v>
      </c>
      <c r="F161" s="54" t="s">
        <v>437</v>
      </c>
      <c r="G161" s="52" t="s">
        <v>403</v>
      </c>
      <c r="H161" s="54" t="s">
        <v>383</v>
      </c>
      <c r="I161" s="55">
        <v>200</v>
      </c>
      <c r="J161" s="55">
        <v>10</v>
      </c>
      <c r="K161" s="54">
        <f t="shared" si="6"/>
        <v>2000</v>
      </c>
    </row>
    <row r="162" spans="1:11" x14ac:dyDescent="0.3">
      <c r="A162" s="52" t="s">
        <v>522</v>
      </c>
      <c r="B162" s="52">
        <f t="shared" si="7"/>
        <v>2015</v>
      </c>
      <c r="C162" s="52" t="s">
        <v>594</v>
      </c>
      <c r="D162" s="53">
        <v>42236</v>
      </c>
      <c r="E162" s="52">
        <f t="shared" si="8"/>
        <v>987</v>
      </c>
      <c r="F162" s="54" t="s">
        <v>407</v>
      </c>
      <c r="G162" s="52" t="s">
        <v>406</v>
      </c>
      <c r="H162" s="54" t="s">
        <v>385</v>
      </c>
      <c r="I162" s="55">
        <v>50</v>
      </c>
      <c r="J162" s="55">
        <v>86</v>
      </c>
      <c r="K162" s="54">
        <f t="shared" si="6"/>
        <v>4300</v>
      </c>
    </row>
    <row r="163" spans="1:11" x14ac:dyDescent="0.3">
      <c r="A163" s="52" t="s">
        <v>395</v>
      </c>
      <c r="B163" s="52">
        <f t="shared" si="7"/>
        <v>2015</v>
      </c>
      <c r="C163" s="52" t="s">
        <v>594</v>
      </c>
      <c r="D163" s="53">
        <v>42236</v>
      </c>
      <c r="E163" s="52">
        <f t="shared" si="8"/>
        <v>988</v>
      </c>
      <c r="F163" s="54" t="s">
        <v>433</v>
      </c>
      <c r="G163" s="52" t="s">
        <v>528</v>
      </c>
      <c r="H163" s="54" t="s">
        <v>383</v>
      </c>
      <c r="I163" s="55">
        <v>50</v>
      </c>
      <c r="J163" s="55">
        <v>10</v>
      </c>
      <c r="K163" s="54">
        <f t="shared" si="6"/>
        <v>500</v>
      </c>
    </row>
    <row r="164" spans="1:11" x14ac:dyDescent="0.3">
      <c r="A164" s="52" t="s">
        <v>395</v>
      </c>
      <c r="B164" s="52">
        <f t="shared" si="7"/>
        <v>2015</v>
      </c>
      <c r="C164" s="52" t="s">
        <v>594</v>
      </c>
      <c r="D164" s="53">
        <v>42237</v>
      </c>
      <c r="E164" s="52">
        <f t="shared" si="8"/>
        <v>989</v>
      </c>
      <c r="F164" s="54" t="s">
        <v>434</v>
      </c>
      <c r="G164" s="52" t="s">
        <v>399</v>
      </c>
      <c r="H164" s="54" t="s">
        <v>381</v>
      </c>
      <c r="I164" s="55">
        <v>100</v>
      </c>
      <c r="J164" s="55">
        <v>120</v>
      </c>
      <c r="K164" s="54">
        <f t="shared" si="6"/>
        <v>12000</v>
      </c>
    </row>
    <row r="165" spans="1:11" x14ac:dyDescent="0.3">
      <c r="A165" s="52" t="s">
        <v>405</v>
      </c>
      <c r="B165" s="52">
        <f t="shared" si="7"/>
        <v>2015</v>
      </c>
      <c r="C165" s="52" t="s">
        <v>594</v>
      </c>
      <c r="D165" s="53">
        <v>42237</v>
      </c>
      <c r="E165" s="52">
        <f t="shared" si="8"/>
        <v>990</v>
      </c>
      <c r="F165" s="54" t="s">
        <v>445</v>
      </c>
      <c r="G165" s="52" t="s">
        <v>403</v>
      </c>
      <c r="H165" s="54" t="s">
        <v>384</v>
      </c>
      <c r="I165" s="55">
        <v>50</v>
      </c>
      <c r="J165" s="55">
        <v>20</v>
      </c>
      <c r="K165" s="54">
        <f t="shared" si="6"/>
        <v>1000</v>
      </c>
    </row>
    <row r="166" spans="1:11" x14ac:dyDescent="0.3">
      <c r="A166" s="52" t="s">
        <v>395</v>
      </c>
      <c r="B166" s="52">
        <f t="shared" si="7"/>
        <v>2015</v>
      </c>
      <c r="C166" s="52" t="s">
        <v>594</v>
      </c>
      <c r="D166" s="53">
        <v>42237</v>
      </c>
      <c r="E166" s="52">
        <f t="shared" si="8"/>
        <v>991</v>
      </c>
      <c r="F166" s="54" t="s">
        <v>433</v>
      </c>
      <c r="G166" s="52" t="s">
        <v>528</v>
      </c>
      <c r="H166" s="54" t="s">
        <v>381</v>
      </c>
      <c r="I166" s="55">
        <v>200</v>
      </c>
      <c r="J166" s="55">
        <v>120</v>
      </c>
      <c r="K166" s="54">
        <f t="shared" si="6"/>
        <v>24000</v>
      </c>
    </row>
    <row r="167" spans="1:11" x14ac:dyDescent="0.3">
      <c r="A167" s="52" t="s">
        <v>395</v>
      </c>
      <c r="B167" s="52">
        <f t="shared" si="7"/>
        <v>2015</v>
      </c>
      <c r="C167" s="52" t="s">
        <v>594</v>
      </c>
      <c r="D167" s="53">
        <v>42238</v>
      </c>
      <c r="E167" s="52">
        <f t="shared" si="8"/>
        <v>992</v>
      </c>
      <c r="F167" s="54" t="s">
        <v>432</v>
      </c>
      <c r="G167" s="52" t="s">
        <v>529</v>
      </c>
      <c r="H167" s="54" t="s">
        <v>387</v>
      </c>
      <c r="I167" s="55">
        <v>300</v>
      </c>
      <c r="J167" s="55">
        <v>35</v>
      </c>
      <c r="K167" s="54">
        <f t="shared" si="6"/>
        <v>10500</v>
      </c>
    </row>
    <row r="168" spans="1:11" x14ac:dyDescent="0.3">
      <c r="A168" s="52" t="s">
        <v>405</v>
      </c>
      <c r="B168" s="52">
        <f t="shared" si="7"/>
        <v>2015</v>
      </c>
      <c r="C168" s="52" t="s">
        <v>594</v>
      </c>
      <c r="D168" s="53">
        <v>42238</v>
      </c>
      <c r="E168" s="52">
        <f t="shared" si="8"/>
        <v>993</v>
      </c>
      <c r="F168" s="54" t="s">
        <v>445</v>
      </c>
      <c r="G168" s="52" t="s">
        <v>403</v>
      </c>
      <c r="H168" s="54" t="s">
        <v>387</v>
      </c>
      <c r="I168" s="55">
        <v>30</v>
      </c>
      <c r="J168" s="55">
        <v>35</v>
      </c>
      <c r="K168" s="54">
        <f t="shared" si="6"/>
        <v>1050</v>
      </c>
    </row>
    <row r="169" spans="1:11" x14ac:dyDescent="0.3">
      <c r="A169" s="52" t="s">
        <v>398</v>
      </c>
      <c r="B169" s="52">
        <f t="shared" si="7"/>
        <v>2015</v>
      </c>
      <c r="C169" s="52" t="s">
        <v>594</v>
      </c>
      <c r="D169" s="53">
        <v>42238</v>
      </c>
      <c r="E169" s="52">
        <f t="shared" si="8"/>
        <v>994</v>
      </c>
      <c r="F169" s="54" t="s">
        <v>412</v>
      </c>
      <c r="G169" s="52" t="s">
        <v>523</v>
      </c>
      <c r="H169" s="54" t="s">
        <v>387</v>
      </c>
      <c r="I169" s="55">
        <v>50</v>
      </c>
      <c r="J169" s="55">
        <v>35</v>
      </c>
      <c r="K169" s="54">
        <f t="shared" si="6"/>
        <v>1750</v>
      </c>
    </row>
    <row r="170" spans="1:11" x14ac:dyDescent="0.3">
      <c r="A170" s="52" t="s">
        <v>522</v>
      </c>
      <c r="B170" s="52">
        <f t="shared" si="7"/>
        <v>2015</v>
      </c>
      <c r="C170" s="52" t="s">
        <v>594</v>
      </c>
      <c r="D170" s="53">
        <v>42239</v>
      </c>
      <c r="E170" s="52">
        <f t="shared" si="8"/>
        <v>995</v>
      </c>
      <c r="F170" s="54" t="s">
        <v>407</v>
      </c>
      <c r="G170" s="52" t="s">
        <v>406</v>
      </c>
      <c r="H170" s="54" t="s">
        <v>385</v>
      </c>
      <c r="I170" s="55">
        <v>100</v>
      </c>
      <c r="J170" s="55">
        <v>86</v>
      </c>
      <c r="K170" s="54">
        <f t="shared" si="6"/>
        <v>8600</v>
      </c>
    </row>
    <row r="171" spans="1:11" x14ac:dyDescent="0.3">
      <c r="A171" s="52" t="s">
        <v>405</v>
      </c>
      <c r="B171" s="52">
        <f t="shared" si="7"/>
        <v>2015</v>
      </c>
      <c r="C171" s="52" t="s">
        <v>594</v>
      </c>
      <c r="D171" s="53">
        <v>42239</v>
      </c>
      <c r="E171" s="52">
        <f t="shared" si="8"/>
        <v>996</v>
      </c>
      <c r="F171" s="54" t="s">
        <v>445</v>
      </c>
      <c r="G171" s="52" t="s">
        <v>403</v>
      </c>
      <c r="H171" s="54" t="s">
        <v>385</v>
      </c>
      <c r="I171" s="55">
        <v>40</v>
      </c>
      <c r="J171" s="55">
        <v>86</v>
      </c>
      <c r="K171" s="54">
        <f t="shared" si="6"/>
        <v>3440</v>
      </c>
    </row>
    <row r="172" spans="1:11" x14ac:dyDescent="0.3">
      <c r="A172" s="52" t="s">
        <v>405</v>
      </c>
      <c r="B172" s="52">
        <f t="shared" si="7"/>
        <v>2015</v>
      </c>
      <c r="C172" s="52" t="s">
        <v>594</v>
      </c>
      <c r="D172" s="53">
        <v>42239</v>
      </c>
      <c r="E172" s="52">
        <f t="shared" si="8"/>
        <v>997</v>
      </c>
      <c r="F172" s="54" t="s">
        <v>423</v>
      </c>
      <c r="G172" s="52" t="s">
        <v>403</v>
      </c>
      <c r="H172" s="54" t="s">
        <v>385</v>
      </c>
      <c r="I172" s="55">
        <v>500</v>
      </c>
      <c r="J172" s="55">
        <v>86</v>
      </c>
      <c r="K172" s="54">
        <f t="shared" si="6"/>
        <v>43000</v>
      </c>
    </row>
    <row r="173" spans="1:11" x14ac:dyDescent="0.3">
      <c r="A173" s="52" t="s">
        <v>522</v>
      </c>
      <c r="B173" s="52">
        <f t="shared" si="7"/>
        <v>2015</v>
      </c>
      <c r="C173" s="52" t="s">
        <v>594</v>
      </c>
      <c r="D173" s="53">
        <v>42240</v>
      </c>
      <c r="E173" s="52">
        <f t="shared" si="8"/>
        <v>998</v>
      </c>
      <c r="F173" s="54" t="s">
        <v>407</v>
      </c>
      <c r="G173" s="52" t="s">
        <v>406</v>
      </c>
      <c r="H173" s="54" t="s">
        <v>384</v>
      </c>
      <c r="I173" s="55">
        <v>210</v>
      </c>
      <c r="J173" s="55">
        <v>20</v>
      </c>
      <c r="K173" s="54">
        <f t="shared" si="6"/>
        <v>4200</v>
      </c>
    </row>
    <row r="174" spans="1:11" x14ac:dyDescent="0.3">
      <c r="A174" s="52" t="s">
        <v>405</v>
      </c>
      <c r="B174" s="52">
        <f t="shared" si="7"/>
        <v>2015</v>
      </c>
      <c r="C174" s="52" t="s">
        <v>594</v>
      </c>
      <c r="D174" s="53">
        <v>42240</v>
      </c>
      <c r="E174" s="52">
        <f t="shared" si="8"/>
        <v>999</v>
      </c>
      <c r="F174" s="54" t="s">
        <v>455</v>
      </c>
      <c r="G174" s="52" t="s">
        <v>524</v>
      </c>
      <c r="H174" s="54" t="s">
        <v>384</v>
      </c>
      <c r="I174" s="55">
        <v>50</v>
      </c>
      <c r="J174" s="55">
        <v>20</v>
      </c>
      <c r="K174" s="54">
        <f t="shared" si="6"/>
        <v>1000</v>
      </c>
    </row>
    <row r="175" spans="1:11" x14ac:dyDescent="0.3">
      <c r="A175" s="52" t="s">
        <v>398</v>
      </c>
      <c r="B175" s="52">
        <f t="shared" si="7"/>
        <v>2015</v>
      </c>
      <c r="C175" s="52" t="s">
        <v>594</v>
      </c>
      <c r="D175" s="53">
        <v>42240</v>
      </c>
      <c r="E175" s="52">
        <f t="shared" si="8"/>
        <v>1000</v>
      </c>
      <c r="F175" s="54" t="s">
        <v>428</v>
      </c>
      <c r="G175" s="52" t="s">
        <v>396</v>
      </c>
      <c r="H175" s="54" t="s">
        <v>384</v>
      </c>
      <c r="I175" s="55">
        <v>400</v>
      </c>
      <c r="J175" s="55">
        <v>20</v>
      </c>
      <c r="K175" s="54">
        <f t="shared" si="6"/>
        <v>8000</v>
      </c>
    </row>
    <row r="176" spans="1:11" x14ac:dyDescent="0.3">
      <c r="A176" s="52" t="s">
        <v>522</v>
      </c>
      <c r="B176" s="52">
        <f t="shared" si="7"/>
        <v>2015</v>
      </c>
      <c r="C176" s="52" t="s">
        <v>594</v>
      </c>
      <c r="D176" s="53">
        <v>42241</v>
      </c>
      <c r="E176" s="52">
        <f t="shared" si="8"/>
        <v>1001</v>
      </c>
      <c r="F176" s="54" t="s">
        <v>407</v>
      </c>
      <c r="G176" s="52" t="s">
        <v>406</v>
      </c>
      <c r="H176" s="54" t="s">
        <v>383</v>
      </c>
      <c r="I176" s="55">
        <v>200</v>
      </c>
      <c r="J176" s="55">
        <v>10</v>
      </c>
      <c r="K176" s="54">
        <f t="shared" si="6"/>
        <v>2000</v>
      </c>
    </row>
    <row r="177" spans="1:11" x14ac:dyDescent="0.3">
      <c r="A177" s="52" t="s">
        <v>405</v>
      </c>
      <c r="B177" s="52">
        <f t="shared" si="7"/>
        <v>2015</v>
      </c>
      <c r="C177" s="52" t="s">
        <v>594</v>
      </c>
      <c r="D177" s="53">
        <v>42241</v>
      </c>
      <c r="E177" s="52">
        <f t="shared" si="8"/>
        <v>1002</v>
      </c>
      <c r="F177" s="54" t="s">
        <v>455</v>
      </c>
      <c r="G177" s="52" t="s">
        <v>524</v>
      </c>
      <c r="H177" s="54" t="s">
        <v>383</v>
      </c>
      <c r="I177" s="55">
        <v>20</v>
      </c>
      <c r="J177" s="55">
        <v>10</v>
      </c>
      <c r="K177" s="54">
        <f t="shared" si="6"/>
        <v>200</v>
      </c>
    </row>
    <row r="178" spans="1:11" x14ac:dyDescent="0.3">
      <c r="A178" s="52" t="s">
        <v>405</v>
      </c>
      <c r="B178" s="52">
        <f t="shared" si="7"/>
        <v>2015</v>
      </c>
      <c r="C178" s="52" t="s">
        <v>594</v>
      </c>
      <c r="D178" s="53">
        <v>42241</v>
      </c>
      <c r="E178" s="52">
        <f t="shared" si="8"/>
        <v>1003</v>
      </c>
      <c r="F178" s="54" t="s">
        <v>415</v>
      </c>
      <c r="G178" s="52" t="s">
        <v>524</v>
      </c>
      <c r="H178" s="54" t="s">
        <v>383</v>
      </c>
      <c r="I178" s="55">
        <v>250</v>
      </c>
      <c r="J178" s="55">
        <v>10</v>
      </c>
      <c r="K178" s="54">
        <f t="shared" si="6"/>
        <v>2500</v>
      </c>
    </row>
    <row r="179" spans="1:11" x14ac:dyDescent="0.3">
      <c r="A179" s="52" t="s">
        <v>522</v>
      </c>
      <c r="B179" s="52">
        <f t="shared" si="7"/>
        <v>2015</v>
      </c>
      <c r="C179" s="52" t="s">
        <v>594</v>
      </c>
      <c r="D179" s="53">
        <v>42242</v>
      </c>
      <c r="E179" s="52">
        <f t="shared" si="8"/>
        <v>1004</v>
      </c>
      <c r="F179" s="54" t="s">
        <v>407</v>
      </c>
      <c r="G179" s="52" t="s">
        <v>406</v>
      </c>
      <c r="H179" s="54" t="s">
        <v>381</v>
      </c>
      <c r="I179" s="55">
        <v>100</v>
      </c>
      <c r="J179" s="55">
        <v>120</v>
      </c>
      <c r="K179" s="54">
        <f t="shared" si="6"/>
        <v>12000</v>
      </c>
    </row>
    <row r="180" spans="1:11" x14ac:dyDescent="0.3">
      <c r="A180" s="52" t="s">
        <v>405</v>
      </c>
      <c r="B180" s="52">
        <f t="shared" si="7"/>
        <v>2015</v>
      </c>
      <c r="C180" s="52" t="s">
        <v>594</v>
      </c>
      <c r="D180" s="53">
        <v>42242</v>
      </c>
      <c r="E180" s="52">
        <f t="shared" si="8"/>
        <v>1005</v>
      </c>
      <c r="F180" s="54" t="s">
        <v>455</v>
      </c>
      <c r="G180" s="52" t="s">
        <v>524</v>
      </c>
      <c r="H180" s="54" t="s">
        <v>381</v>
      </c>
      <c r="I180" s="55">
        <v>50</v>
      </c>
      <c r="J180" s="55">
        <v>120</v>
      </c>
      <c r="K180" s="54">
        <f t="shared" si="6"/>
        <v>6000</v>
      </c>
    </row>
    <row r="181" spans="1:11" x14ac:dyDescent="0.3">
      <c r="A181" s="52" t="s">
        <v>405</v>
      </c>
      <c r="B181" s="52">
        <f t="shared" si="7"/>
        <v>2015</v>
      </c>
      <c r="C181" s="52" t="s">
        <v>594</v>
      </c>
      <c r="D181" s="53">
        <v>42242</v>
      </c>
      <c r="E181" s="52">
        <f t="shared" si="8"/>
        <v>1006</v>
      </c>
      <c r="F181" s="54" t="s">
        <v>415</v>
      </c>
      <c r="G181" s="52" t="s">
        <v>524</v>
      </c>
      <c r="H181" s="54" t="s">
        <v>381</v>
      </c>
      <c r="I181" s="55">
        <v>150</v>
      </c>
      <c r="J181" s="55">
        <v>120</v>
      </c>
      <c r="K181" s="54">
        <f t="shared" si="6"/>
        <v>18000</v>
      </c>
    </row>
    <row r="182" spans="1:11" x14ac:dyDescent="0.3">
      <c r="A182" s="52" t="s">
        <v>522</v>
      </c>
      <c r="B182" s="52">
        <f t="shared" si="7"/>
        <v>2015</v>
      </c>
      <c r="C182" s="52" t="s">
        <v>594</v>
      </c>
      <c r="D182" s="53">
        <v>42243</v>
      </c>
      <c r="E182" s="52">
        <f t="shared" si="8"/>
        <v>1007</v>
      </c>
      <c r="F182" s="54" t="s">
        <v>407</v>
      </c>
      <c r="G182" s="52" t="s">
        <v>406</v>
      </c>
      <c r="H182" s="54" t="s">
        <v>383</v>
      </c>
      <c r="I182" s="55">
        <v>50</v>
      </c>
      <c r="J182" s="55">
        <v>10</v>
      </c>
      <c r="K182" s="54">
        <f t="shared" si="6"/>
        <v>500</v>
      </c>
    </row>
    <row r="183" spans="1:11" x14ac:dyDescent="0.3">
      <c r="A183" s="52" t="s">
        <v>405</v>
      </c>
      <c r="B183" s="52">
        <f t="shared" si="7"/>
        <v>2015</v>
      </c>
      <c r="C183" s="52" t="s">
        <v>594</v>
      </c>
      <c r="D183" s="53">
        <v>42243</v>
      </c>
      <c r="E183" s="52">
        <f t="shared" si="8"/>
        <v>1008</v>
      </c>
      <c r="F183" s="54" t="s">
        <v>455</v>
      </c>
      <c r="G183" s="52" t="s">
        <v>524</v>
      </c>
      <c r="H183" s="54" t="s">
        <v>387</v>
      </c>
      <c r="I183" s="55">
        <v>20</v>
      </c>
      <c r="J183" s="55">
        <v>35</v>
      </c>
      <c r="K183" s="54">
        <f t="shared" si="6"/>
        <v>700</v>
      </c>
    </row>
    <row r="184" spans="1:11" x14ac:dyDescent="0.3">
      <c r="A184" s="52" t="s">
        <v>405</v>
      </c>
      <c r="B184" s="52">
        <f t="shared" si="7"/>
        <v>2015</v>
      </c>
      <c r="C184" s="52" t="s">
        <v>594</v>
      </c>
      <c r="D184" s="53">
        <v>42243</v>
      </c>
      <c r="E184" s="52">
        <f t="shared" si="8"/>
        <v>1009</v>
      </c>
      <c r="F184" s="54" t="s">
        <v>453</v>
      </c>
      <c r="G184" s="52" t="s">
        <v>403</v>
      </c>
      <c r="H184" s="54" t="s">
        <v>387</v>
      </c>
      <c r="I184" s="55">
        <v>100</v>
      </c>
      <c r="J184" s="55">
        <v>35</v>
      </c>
      <c r="K184" s="54">
        <f t="shared" si="6"/>
        <v>3500</v>
      </c>
    </row>
    <row r="185" spans="1:11" x14ac:dyDescent="0.3">
      <c r="A185" s="52" t="s">
        <v>522</v>
      </c>
      <c r="B185" s="52">
        <f t="shared" si="7"/>
        <v>2015</v>
      </c>
      <c r="C185" s="52" t="s">
        <v>594</v>
      </c>
      <c r="D185" s="53">
        <v>42244</v>
      </c>
      <c r="E185" s="52">
        <f t="shared" si="8"/>
        <v>1010</v>
      </c>
      <c r="F185" s="54" t="s">
        <v>407</v>
      </c>
      <c r="G185" s="52" t="s">
        <v>406</v>
      </c>
      <c r="H185" s="54" t="s">
        <v>381</v>
      </c>
      <c r="I185" s="55">
        <v>50</v>
      </c>
      <c r="J185" s="55">
        <v>120</v>
      </c>
      <c r="K185" s="54">
        <f t="shared" si="6"/>
        <v>6000</v>
      </c>
    </row>
    <row r="186" spans="1:11" x14ac:dyDescent="0.3">
      <c r="A186" s="52" t="s">
        <v>398</v>
      </c>
      <c r="B186" s="52">
        <f t="shared" si="7"/>
        <v>2015</v>
      </c>
      <c r="C186" s="52" t="s">
        <v>594</v>
      </c>
      <c r="D186" s="53">
        <v>42244</v>
      </c>
      <c r="E186" s="52">
        <f t="shared" si="8"/>
        <v>1011</v>
      </c>
      <c r="F186" s="54" t="s">
        <v>428</v>
      </c>
      <c r="G186" s="52" t="s">
        <v>396</v>
      </c>
      <c r="H186" s="54" t="s">
        <v>385</v>
      </c>
      <c r="I186" s="55">
        <v>50</v>
      </c>
      <c r="J186" s="55">
        <v>86</v>
      </c>
      <c r="K186" s="54">
        <f t="shared" si="6"/>
        <v>4300</v>
      </c>
    </row>
    <row r="187" spans="1:11" x14ac:dyDescent="0.3">
      <c r="A187" s="52" t="s">
        <v>398</v>
      </c>
      <c r="B187" s="52">
        <f t="shared" si="7"/>
        <v>2015</v>
      </c>
      <c r="C187" s="52" t="s">
        <v>594</v>
      </c>
      <c r="D187" s="53">
        <v>42244</v>
      </c>
      <c r="E187" s="52">
        <f t="shared" si="8"/>
        <v>1012</v>
      </c>
      <c r="F187" s="54" t="s">
        <v>449</v>
      </c>
      <c r="G187" s="52" t="s">
        <v>396</v>
      </c>
      <c r="H187" s="54" t="s">
        <v>385</v>
      </c>
      <c r="I187" s="55">
        <v>100</v>
      </c>
      <c r="J187" s="55">
        <v>86</v>
      </c>
      <c r="K187" s="54">
        <f t="shared" si="6"/>
        <v>8600</v>
      </c>
    </row>
    <row r="188" spans="1:11" x14ac:dyDescent="0.3">
      <c r="A188" s="52" t="s">
        <v>522</v>
      </c>
      <c r="B188" s="52">
        <f t="shared" si="7"/>
        <v>2015</v>
      </c>
      <c r="C188" s="52" t="s">
        <v>594</v>
      </c>
      <c r="D188" s="53">
        <v>42245</v>
      </c>
      <c r="E188" s="52">
        <f t="shared" si="8"/>
        <v>1013</v>
      </c>
      <c r="F188" s="54" t="s">
        <v>407</v>
      </c>
      <c r="G188" s="52" t="s">
        <v>406</v>
      </c>
      <c r="H188" s="54" t="s">
        <v>387</v>
      </c>
      <c r="I188" s="55">
        <v>200</v>
      </c>
      <c r="J188" s="55">
        <v>35</v>
      </c>
      <c r="K188" s="54">
        <f t="shared" si="6"/>
        <v>7000</v>
      </c>
    </row>
    <row r="189" spans="1:11" x14ac:dyDescent="0.3">
      <c r="A189" s="52" t="s">
        <v>398</v>
      </c>
      <c r="B189" s="52">
        <f t="shared" si="7"/>
        <v>2015</v>
      </c>
      <c r="C189" s="52" t="s">
        <v>594</v>
      </c>
      <c r="D189" s="53">
        <v>42245</v>
      </c>
      <c r="E189" s="52">
        <f t="shared" si="8"/>
        <v>1014</v>
      </c>
      <c r="F189" s="54" t="s">
        <v>428</v>
      </c>
      <c r="G189" s="52" t="s">
        <v>396</v>
      </c>
      <c r="H189" s="54" t="s">
        <v>384</v>
      </c>
      <c r="I189" s="55">
        <v>20</v>
      </c>
      <c r="J189" s="55">
        <v>20</v>
      </c>
      <c r="K189" s="54">
        <f t="shared" si="6"/>
        <v>400</v>
      </c>
    </row>
    <row r="190" spans="1:11" x14ac:dyDescent="0.3">
      <c r="A190" s="52" t="s">
        <v>405</v>
      </c>
      <c r="B190" s="52">
        <f t="shared" si="7"/>
        <v>2015</v>
      </c>
      <c r="C190" s="52" t="s">
        <v>594</v>
      </c>
      <c r="D190" s="53">
        <v>42245</v>
      </c>
      <c r="E190" s="52">
        <f t="shared" si="8"/>
        <v>1015</v>
      </c>
      <c r="F190" s="54" t="s">
        <v>430</v>
      </c>
      <c r="G190" s="52" t="s">
        <v>403</v>
      </c>
      <c r="H190" s="54" t="s">
        <v>387</v>
      </c>
      <c r="I190" s="55">
        <v>1000</v>
      </c>
      <c r="J190" s="55">
        <v>35</v>
      </c>
      <c r="K190" s="54">
        <f t="shared" si="6"/>
        <v>35000</v>
      </c>
    </row>
    <row r="191" spans="1:11" x14ac:dyDescent="0.3">
      <c r="A191" s="52" t="s">
        <v>522</v>
      </c>
      <c r="B191" s="52">
        <f t="shared" si="7"/>
        <v>2015</v>
      </c>
      <c r="C191" s="52" t="s">
        <v>594</v>
      </c>
      <c r="D191" s="53">
        <v>42246</v>
      </c>
      <c r="E191" s="52">
        <f t="shared" si="8"/>
        <v>1016</v>
      </c>
      <c r="F191" s="54" t="s">
        <v>402</v>
      </c>
      <c r="G191" s="52" t="s">
        <v>525</v>
      </c>
      <c r="H191" s="54" t="s">
        <v>385</v>
      </c>
      <c r="I191" s="55">
        <v>1000</v>
      </c>
      <c r="J191" s="55">
        <v>86</v>
      </c>
      <c r="K191" s="54">
        <f t="shared" si="6"/>
        <v>86000</v>
      </c>
    </row>
    <row r="192" spans="1:11" x14ac:dyDescent="0.3">
      <c r="A192" s="52" t="s">
        <v>398</v>
      </c>
      <c r="B192" s="52">
        <f t="shared" si="7"/>
        <v>2015</v>
      </c>
      <c r="C192" s="52" t="s">
        <v>594</v>
      </c>
      <c r="D192" s="53">
        <v>42246</v>
      </c>
      <c r="E192" s="52">
        <f t="shared" si="8"/>
        <v>1017</v>
      </c>
      <c r="F192" s="54" t="s">
        <v>412</v>
      </c>
      <c r="G192" s="52" t="s">
        <v>523</v>
      </c>
      <c r="H192" s="54" t="s">
        <v>383</v>
      </c>
      <c r="I192" s="55">
        <v>40</v>
      </c>
      <c r="J192" s="55">
        <v>10</v>
      </c>
      <c r="K192" s="54">
        <f t="shared" si="6"/>
        <v>400</v>
      </c>
    </row>
    <row r="193" spans="1:11" x14ac:dyDescent="0.3">
      <c r="A193" s="52" t="s">
        <v>522</v>
      </c>
      <c r="B193" s="52">
        <f t="shared" si="7"/>
        <v>2015</v>
      </c>
      <c r="C193" s="52" t="s">
        <v>594</v>
      </c>
      <c r="D193" s="53">
        <v>42246</v>
      </c>
      <c r="E193" s="52">
        <f t="shared" si="8"/>
        <v>1018</v>
      </c>
      <c r="F193" s="54" t="s">
        <v>452</v>
      </c>
      <c r="G193" s="52" t="s">
        <v>525</v>
      </c>
      <c r="H193" s="54" t="s">
        <v>385</v>
      </c>
      <c r="I193" s="55">
        <v>500</v>
      </c>
      <c r="J193" s="55">
        <v>86</v>
      </c>
      <c r="K193" s="54">
        <f t="shared" si="6"/>
        <v>43000</v>
      </c>
    </row>
    <row r="194" spans="1:11" x14ac:dyDescent="0.3">
      <c r="A194" s="52" t="s">
        <v>522</v>
      </c>
      <c r="B194" s="52">
        <f t="shared" si="7"/>
        <v>2015</v>
      </c>
      <c r="C194" s="52" t="s">
        <v>594</v>
      </c>
      <c r="D194" s="53">
        <v>42247</v>
      </c>
      <c r="E194" s="52">
        <f t="shared" si="8"/>
        <v>1019</v>
      </c>
      <c r="F194" s="54" t="s">
        <v>402</v>
      </c>
      <c r="G194" s="52" t="s">
        <v>525</v>
      </c>
      <c r="H194" s="54" t="s">
        <v>384</v>
      </c>
      <c r="I194" s="55">
        <v>2000</v>
      </c>
      <c r="J194" s="55">
        <v>20</v>
      </c>
      <c r="K194" s="54">
        <f t="shared" si="6"/>
        <v>40000</v>
      </c>
    </row>
    <row r="195" spans="1:11" x14ac:dyDescent="0.3">
      <c r="A195" s="52" t="s">
        <v>398</v>
      </c>
      <c r="B195" s="52">
        <f t="shared" si="7"/>
        <v>2015</v>
      </c>
      <c r="C195" s="52" t="s">
        <v>594</v>
      </c>
      <c r="D195" s="53">
        <v>42247</v>
      </c>
      <c r="E195" s="52">
        <f t="shared" si="8"/>
        <v>1020</v>
      </c>
      <c r="F195" s="54" t="s">
        <v>449</v>
      </c>
      <c r="G195" s="52" t="s">
        <v>396</v>
      </c>
      <c r="H195" s="54" t="s">
        <v>381</v>
      </c>
      <c r="I195" s="55">
        <v>20</v>
      </c>
      <c r="J195" s="55">
        <v>120</v>
      </c>
      <c r="K195" s="54">
        <f t="shared" si="6"/>
        <v>2400</v>
      </c>
    </row>
    <row r="196" spans="1:11" x14ac:dyDescent="0.3">
      <c r="A196" s="52" t="s">
        <v>522</v>
      </c>
      <c r="B196" s="52">
        <f t="shared" si="7"/>
        <v>2015</v>
      </c>
      <c r="C196" s="52" t="s">
        <v>594</v>
      </c>
      <c r="D196" s="53">
        <v>42247</v>
      </c>
      <c r="E196" s="52">
        <f t="shared" si="8"/>
        <v>1021</v>
      </c>
      <c r="F196" s="54" t="s">
        <v>402</v>
      </c>
      <c r="G196" s="52" t="s">
        <v>525</v>
      </c>
      <c r="H196" s="54" t="s">
        <v>384</v>
      </c>
      <c r="I196" s="55">
        <v>550</v>
      </c>
      <c r="J196" s="55">
        <v>20</v>
      </c>
      <c r="K196" s="54">
        <f t="shared" si="6"/>
        <v>11000</v>
      </c>
    </row>
    <row r="197" spans="1:11" x14ac:dyDescent="0.3">
      <c r="A197" s="52" t="s">
        <v>398</v>
      </c>
      <c r="B197" s="52">
        <f t="shared" si="7"/>
        <v>2015</v>
      </c>
      <c r="C197" s="52" t="s">
        <v>595</v>
      </c>
      <c r="D197" s="53">
        <v>42248</v>
      </c>
      <c r="E197" s="52">
        <f t="shared" si="8"/>
        <v>1022</v>
      </c>
      <c r="F197" s="54" t="s">
        <v>397</v>
      </c>
      <c r="G197" s="52" t="s">
        <v>396</v>
      </c>
      <c r="H197" s="54" t="s">
        <v>383</v>
      </c>
      <c r="I197" s="55">
        <v>200</v>
      </c>
      <c r="J197" s="55">
        <v>10</v>
      </c>
      <c r="K197" s="54">
        <f t="shared" si="6"/>
        <v>2000</v>
      </c>
    </row>
    <row r="198" spans="1:11" x14ac:dyDescent="0.3">
      <c r="A198" s="52" t="s">
        <v>395</v>
      </c>
      <c r="B198" s="52">
        <f t="shared" si="7"/>
        <v>2015</v>
      </c>
      <c r="C198" s="52" t="s">
        <v>595</v>
      </c>
      <c r="D198" s="53">
        <v>42248</v>
      </c>
      <c r="E198" s="52">
        <f t="shared" si="8"/>
        <v>1023</v>
      </c>
      <c r="F198" s="54" t="s">
        <v>400</v>
      </c>
      <c r="G198" s="52" t="s">
        <v>399</v>
      </c>
      <c r="H198" s="54" t="s">
        <v>387</v>
      </c>
      <c r="I198" s="55">
        <v>50</v>
      </c>
      <c r="J198" s="55">
        <v>35</v>
      </c>
      <c r="K198" s="54">
        <f t="shared" si="6"/>
        <v>1750</v>
      </c>
    </row>
    <row r="199" spans="1:11" x14ac:dyDescent="0.3">
      <c r="A199" s="52" t="s">
        <v>522</v>
      </c>
      <c r="B199" s="52">
        <f t="shared" si="7"/>
        <v>2015</v>
      </c>
      <c r="C199" s="52" t="s">
        <v>595</v>
      </c>
      <c r="D199" s="53">
        <v>42248</v>
      </c>
      <c r="E199" s="52">
        <f t="shared" si="8"/>
        <v>1024</v>
      </c>
      <c r="F199" s="54" t="s">
        <v>402</v>
      </c>
      <c r="G199" s="52" t="s">
        <v>525</v>
      </c>
      <c r="H199" s="54" t="s">
        <v>387</v>
      </c>
      <c r="I199" s="55">
        <v>200</v>
      </c>
      <c r="J199" s="55">
        <v>35</v>
      </c>
      <c r="K199" s="54">
        <f t="shared" si="6"/>
        <v>7000</v>
      </c>
    </row>
    <row r="200" spans="1:11" x14ac:dyDescent="0.3">
      <c r="A200" s="52" t="s">
        <v>405</v>
      </c>
      <c r="B200" s="52">
        <f t="shared" si="7"/>
        <v>2015</v>
      </c>
      <c r="C200" s="52" t="s">
        <v>595</v>
      </c>
      <c r="D200" s="53">
        <v>42249</v>
      </c>
      <c r="E200" s="52">
        <f t="shared" si="8"/>
        <v>1025</v>
      </c>
      <c r="F200" s="54" t="s">
        <v>481</v>
      </c>
      <c r="G200" s="52" t="s">
        <v>403</v>
      </c>
      <c r="H200" s="54" t="s">
        <v>381</v>
      </c>
      <c r="I200" s="55">
        <v>5</v>
      </c>
      <c r="J200" s="55">
        <v>120</v>
      </c>
      <c r="K200" s="54">
        <f t="shared" si="6"/>
        <v>600</v>
      </c>
    </row>
    <row r="201" spans="1:11" x14ac:dyDescent="0.3">
      <c r="A201" s="52" t="s">
        <v>395</v>
      </c>
      <c r="B201" s="52">
        <f t="shared" si="7"/>
        <v>2015</v>
      </c>
      <c r="C201" s="52" t="s">
        <v>595</v>
      </c>
      <c r="D201" s="53">
        <v>42249</v>
      </c>
      <c r="E201" s="52">
        <f t="shared" si="8"/>
        <v>1026</v>
      </c>
      <c r="F201" s="54" t="s">
        <v>400</v>
      </c>
      <c r="G201" s="52" t="s">
        <v>399</v>
      </c>
      <c r="H201" s="54" t="s">
        <v>385</v>
      </c>
      <c r="I201" s="55">
        <v>50</v>
      </c>
      <c r="J201" s="55">
        <v>86</v>
      </c>
      <c r="K201" s="54">
        <f t="shared" si="6"/>
        <v>4300</v>
      </c>
    </row>
    <row r="202" spans="1:11" x14ac:dyDescent="0.3">
      <c r="A202" s="52" t="s">
        <v>395</v>
      </c>
      <c r="B202" s="52">
        <f t="shared" si="7"/>
        <v>2015</v>
      </c>
      <c r="C202" s="52" t="s">
        <v>595</v>
      </c>
      <c r="D202" s="53">
        <v>42249</v>
      </c>
      <c r="E202" s="52">
        <f t="shared" si="8"/>
        <v>1027</v>
      </c>
      <c r="F202" s="54" t="s">
        <v>400</v>
      </c>
      <c r="G202" s="52" t="s">
        <v>399</v>
      </c>
      <c r="H202" s="54" t="s">
        <v>385</v>
      </c>
      <c r="I202" s="55">
        <v>550</v>
      </c>
      <c r="J202" s="55">
        <v>86</v>
      </c>
      <c r="K202" s="54">
        <f t="shared" si="6"/>
        <v>47300</v>
      </c>
    </row>
    <row r="203" spans="1:11" x14ac:dyDescent="0.3">
      <c r="A203" s="52" t="s">
        <v>395</v>
      </c>
      <c r="B203" s="52">
        <f t="shared" si="7"/>
        <v>2015</v>
      </c>
      <c r="C203" s="52" t="s">
        <v>595</v>
      </c>
      <c r="D203" s="53">
        <v>42250</v>
      </c>
      <c r="E203" s="52">
        <f t="shared" si="8"/>
        <v>1028</v>
      </c>
      <c r="F203" s="54" t="s">
        <v>433</v>
      </c>
      <c r="G203" s="52" t="s">
        <v>528</v>
      </c>
      <c r="H203" s="54" t="s">
        <v>387</v>
      </c>
      <c r="I203" s="55">
        <v>50</v>
      </c>
      <c r="J203" s="55">
        <v>35</v>
      </c>
      <c r="K203" s="54">
        <f t="shared" ref="K203:K266" si="9">I203*J203</f>
        <v>1750</v>
      </c>
    </row>
    <row r="204" spans="1:11" x14ac:dyDescent="0.3">
      <c r="A204" s="52" t="s">
        <v>395</v>
      </c>
      <c r="B204" s="52">
        <f t="shared" ref="B204:B267" si="10">YEAR(D204)</f>
        <v>2015</v>
      </c>
      <c r="C204" s="52" t="s">
        <v>595</v>
      </c>
      <c r="D204" s="53">
        <v>42250</v>
      </c>
      <c r="E204" s="52">
        <f t="shared" ref="E204:E267" si="11">E203+1</f>
        <v>1029</v>
      </c>
      <c r="F204" s="54" t="s">
        <v>433</v>
      </c>
      <c r="G204" s="52" t="s">
        <v>528</v>
      </c>
      <c r="H204" s="54" t="s">
        <v>384</v>
      </c>
      <c r="I204" s="55">
        <v>20</v>
      </c>
      <c r="J204" s="55">
        <v>20</v>
      </c>
      <c r="K204" s="54">
        <f t="shared" si="9"/>
        <v>400</v>
      </c>
    </row>
    <row r="205" spans="1:11" x14ac:dyDescent="0.3">
      <c r="A205" s="52" t="s">
        <v>522</v>
      </c>
      <c r="B205" s="52">
        <f t="shared" si="10"/>
        <v>2015</v>
      </c>
      <c r="C205" s="52" t="s">
        <v>595</v>
      </c>
      <c r="D205" s="53">
        <v>42250</v>
      </c>
      <c r="E205" s="52">
        <f t="shared" si="11"/>
        <v>1030</v>
      </c>
      <c r="F205" s="54" t="s">
        <v>407</v>
      </c>
      <c r="G205" s="52" t="s">
        <v>406</v>
      </c>
      <c r="H205" s="54" t="s">
        <v>384</v>
      </c>
      <c r="I205" s="55">
        <v>150</v>
      </c>
      <c r="J205" s="55">
        <v>20</v>
      </c>
      <c r="K205" s="54">
        <f t="shared" si="9"/>
        <v>3000</v>
      </c>
    </row>
    <row r="206" spans="1:11" x14ac:dyDescent="0.3">
      <c r="A206" s="52" t="s">
        <v>395</v>
      </c>
      <c r="B206" s="52">
        <f t="shared" si="10"/>
        <v>2015</v>
      </c>
      <c r="C206" s="52" t="s">
        <v>595</v>
      </c>
      <c r="D206" s="53">
        <v>42251</v>
      </c>
      <c r="E206" s="52">
        <f t="shared" si="11"/>
        <v>1031</v>
      </c>
      <c r="F206" s="54" t="s">
        <v>433</v>
      </c>
      <c r="G206" s="52" t="s">
        <v>528</v>
      </c>
      <c r="H206" s="54" t="s">
        <v>385</v>
      </c>
      <c r="I206" s="55">
        <v>1500</v>
      </c>
      <c r="J206" s="55">
        <v>86</v>
      </c>
      <c r="K206" s="54">
        <f t="shared" si="9"/>
        <v>129000</v>
      </c>
    </row>
    <row r="207" spans="1:11" x14ac:dyDescent="0.3">
      <c r="A207" s="52" t="s">
        <v>395</v>
      </c>
      <c r="B207" s="52">
        <f t="shared" si="10"/>
        <v>2015</v>
      </c>
      <c r="C207" s="52" t="s">
        <v>595</v>
      </c>
      <c r="D207" s="53">
        <v>42251</v>
      </c>
      <c r="E207" s="52">
        <f t="shared" si="11"/>
        <v>1032</v>
      </c>
      <c r="F207" s="54" t="s">
        <v>433</v>
      </c>
      <c r="G207" s="52" t="s">
        <v>528</v>
      </c>
      <c r="H207" s="54" t="s">
        <v>383</v>
      </c>
      <c r="I207" s="55">
        <v>25</v>
      </c>
      <c r="J207" s="55">
        <v>10</v>
      </c>
      <c r="K207" s="54">
        <f t="shared" si="9"/>
        <v>250</v>
      </c>
    </row>
    <row r="208" spans="1:11" x14ac:dyDescent="0.3">
      <c r="A208" s="52" t="s">
        <v>395</v>
      </c>
      <c r="B208" s="52">
        <f t="shared" si="10"/>
        <v>2015</v>
      </c>
      <c r="C208" s="52" t="s">
        <v>595</v>
      </c>
      <c r="D208" s="53">
        <v>42251</v>
      </c>
      <c r="E208" s="52">
        <f t="shared" si="11"/>
        <v>1033</v>
      </c>
      <c r="F208" s="54" t="s">
        <v>451</v>
      </c>
      <c r="G208" s="52" t="s">
        <v>399</v>
      </c>
      <c r="H208" s="54" t="s">
        <v>387</v>
      </c>
      <c r="I208" s="55">
        <v>500</v>
      </c>
      <c r="J208" s="55">
        <v>35</v>
      </c>
      <c r="K208" s="54">
        <f t="shared" si="9"/>
        <v>17500</v>
      </c>
    </row>
    <row r="209" spans="1:11" x14ac:dyDescent="0.3">
      <c r="A209" s="52" t="s">
        <v>398</v>
      </c>
      <c r="B209" s="52">
        <f t="shared" si="10"/>
        <v>2015</v>
      </c>
      <c r="C209" s="52" t="s">
        <v>595</v>
      </c>
      <c r="D209" s="53">
        <v>42252</v>
      </c>
      <c r="E209" s="52">
        <f t="shared" si="11"/>
        <v>1034</v>
      </c>
      <c r="F209" s="54" t="s">
        <v>412</v>
      </c>
      <c r="G209" s="52" t="s">
        <v>523</v>
      </c>
      <c r="H209" s="54" t="s">
        <v>384</v>
      </c>
      <c r="I209" s="55">
        <v>250</v>
      </c>
      <c r="J209" s="55">
        <v>20</v>
      </c>
      <c r="K209" s="54">
        <f t="shared" si="9"/>
        <v>5000</v>
      </c>
    </row>
    <row r="210" spans="1:11" x14ac:dyDescent="0.3">
      <c r="A210" s="52" t="s">
        <v>405</v>
      </c>
      <c r="B210" s="52">
        <f t="shared" si="10"/>
        <v>2015</v>
      </c>
      <c r="C210" s="52" t="s">
        <v>595</v>
      </c>
      <c r="D210" s="53">
        <v>42252</v>
      </c>
      <c r="E210" s="52">
        <f t="shared" si="11"/>
        <v>1035</v>
      </c>
      <c r="F210" s="54" t="s">
        <v>437</v>
      </c>
      <c r="G210" s="52" t="s">
        <v>403</v>
      </c>
      <c r="H210" s="54" t="s">
        <v>384</v>
      </c>
      <c r="I210" s="55">
        <v>20</v>
      </c>
      <c r="J210" s="55">
        <v>20</v>
      </c>
      <c r="K210" s="54">
        <f t="shared" si="9"/>
        <v>400</v>
      </c>
    </row>
    <row r="211" spans="1:11" x14ac:dyDescent="0.3">
      <c r="A211" s="52" t="s">
        <v>395</v>
      </c>
      <c r="B211" s="52">
        <f t="shared" si="10"/>
        <v>2015</v>
      </c>
      <c r="C211" s="52" t="s">
        <v>595</v>
      </c>
      <c r="D211" s="53">
        <v>42252</v>
      </c>
      <c r="E211" s="52">
        <f t="shared" si="11"/>
        <v>1036</v>
      </c>
      <c r="F211" s="54" t="s">
        <v>433</v>
      </c>
      <c r="G211" s="52" t="s">
        <v>528</v>
      </c>
      <c r="H211" s="54" t="s">
        <v>385</v>
      </c>
      <c r="I211" s="55">
        <v>100</v>
      </c>
      <c r="J211" s="55">
        <v>86</v>
      </c>
      <c r="K211" s="54">
        <f t="shared" si="9"/>
        <v>8600</v>
      </c>
    </row>
    <row r="212" spans="1:11" x14ac:dyDescent="0.3">
      <c r="A212" s="52" t="s">
        <v>398</v>
      </c>
      <c r="B212" s="52">
        <f t="shared" si="10"/>
        <v>2015</v>
      </c>
      <c r="C212" s="52" t="s">
        <v>595</v>
      </c>
      <c r="D212" s="53">
        <v>42253</v>
      </c>
      <c r="E212" s="52">
        <f t="shared" si="11"/>
        <v>1037</v>
      </c>
      <c r="F212" s="54" t="s">
        <v>420</v>
      </c>
      <c r="G212" s="52" t="s">
        <v>523</v>
      </c>
      <c r="H212" s="54" t="s">
        <v>387</v>
      </c>
      <c r="I212" s="55">
        <v>50</v>
      </c>
      <c r="J212" s="55">
        <v>35</v>
      </c>
      <c r="K212" s="54">
        <f t="shared" si="9"/>
        <v>1750</v>
      </c>
    </row>
    <row r="213" spans="1:11" x14ac:dyDescent="0.3">
      <c r="A213" s="52" t="s">
        <v>405</v>
      </c>
      <c r="B213" s="52">
        <f t="shared" si="10"/>
        <v>2015</v>
      </c>
      <c r="C213" s="52" t="s">
        <v>595</v>
      </c>
      <c r="D213" s="53">
        <v>42253</v>
      </c>
      <c r="E213" s="52">
        <f t="shared" si="11"/>
        <v>1038</v>
      </c>
      <c r="F213" s="54" t="s">
        <v>437</v>
      </c>
      <c r="G213" s="52" t="s">
        <v>403</v>
      </c>
      <c r="H213" s="54" t="s">
        <v>383</v>
      </c>
      <c r="I213" s="55">
        <v>50</v>
      </c>
      <c r="J213" s="55">
        <v>10</v>
      </c>
      <c r="K213" s="54">
        <f t="shared" si="9"/>
        <v>500</v>
      </c>
    </row>
    <row r="214" spans="1:11" x14ac:dyDescent="0.3">
      <c r="A214" s="52" t="s">
        <v>395</v>
      </c>
      <c r="B214" s="52">
        <f t="shared" si="10"/>
        <v>2015</v>
      </c>
      <c r="C214" s="52" t="s">
        <v>595</v>
      </c>
      <c r="D214" s="53">
        <v>42253</v>
      </c>
      <c r="E214" s="52">
        <f t="shared" si="11"/>
        <v>1039</v>
      </c>
      <c r="F214" s="54" t="s">
        <v>439</v>
      </c>
      <c r="G214" s="52" t="s">
        <v>528</v>
      </c>
      <c r="H214" s="54" t="s">
        <v>384</v>
      </c>
      <c r="I214" s="55">
        <v>100</v>
      </c>
      <c r="J214" s="55">
        <v>20</v>
      </c>
      <c r="K214" s="54">
        <f t="shared" si="9"/>
        <v>2000</v>
      </c>
    </row>
    <row r="215" spans="1:11" x14ac:dyDescent="0.3">
      <c r="A215" s="52" t="s">
        <v>398</v>
      </c>
      <c r="B215" s="52">
        <f t="shared" si="10"/>
        <v>2015</v>
      </c>
      <c r="C215" s="52" t="s">
        <v>595</v>
      </c>
      <c r="D215" s="53">
        <v>42254</v>
      </c>
      <c r="E215" s="52">
        <f t="shared" si="11"/>
        <v>1040</v>
      </c>
      <c r="F215" s="54" t="s">
        <v>420</v>
      </c>
      <c r="G215" s="52" t="s">
        <v>523</v>
      </c>
      <c r="H215" s="54" t="s">
        <v>385</v>
      </c>
      <c r="I215" s="55">
        <v>250</v>
      </c>
      <c r="J215" s="55">
        <v>86</v>
      </c>
      <c r="K215" s="54">
        <f t="shared" si="9"/>
        <v>21500</v>
      </c>
    </row>
    <row r="216" spans="1:11" x14ac:dyDescent="0.3">
      <c r="A216" s="52" t="s">
        <v>405</v>
      </c>
      <c r="B216" s="52">
        <f t="shared" si="10"/>
        <v>2015</v>
      </c>
      <c r="C216" s="52" t="s">
        <v>595</v>
      </c>
      <c r="D216" s="53">
        <v>42254</v>
      </c>
      <c r="E216" s="52">
        <f t="shared" si="11"/>
        <v>1041</v>
      </c>
      <c r="F216" s="54" t="s">
        <v>437</v>
      </c>
      <c r="G216" s="52" t="s">
        <v>403</v>
      </c>
      <c r="H216" s="54" t="s">
        <v>381</v>
      </c>
      <c r="I216" s="55">
        <v>50</v>
      </c>
      <c r="J216" s="55">
        <v>120</v>
      </c>
      <c r="K216" s="54">
        <f t="shared" si="9"/>
        <v>6000</v>
      </c>
    </row>
    <row r="217" spans="1:11" x14ac:dyDescent="0.3">
      <c r="A217" s="52" t="s">
        <v>395</v>
      </c>
      <c r="B217" s="52">
        <f t="shared" si="10"/>
        <v>2015</v>
      </c>
      <c r="C217" s="52" t="s">
        <v>595</v>
      </c>
      <c r="D217" s="53">
        <v>42254</v>
      </c>
      <c r="E217" s="52">
        <f t="shared" si="11"/>
        <v>1042</v>
      </c>
      <c r="F217" s="54" t="s">
        <v>439</v>
      </c>
      <c r="G217" s="52" t="s">
        <v>528</v>
      </c>
      <c r="H217" s="54" t="s">
        <v>383</v>
      </c>
      <c r="I217" s="55">
        <v>100</v>
      </c>
      <c r="J217" s="55">
        <v>10</v>
      </c>
      <c r="K217" s="54">
        <f t="shared" si="9"/>
        <v>1000</v>
      </c>
    </row>
    <row r="218" spans="1:11" x14ac:dyDescent="0.3">
      <c r="A218" s="52" t="s">
        <v>398</v>
      </c>
      <c r="B218" s="52">
        <f t="shared" si="10"/>
        <v>2015</v>
      </c>
      <c r="C218" s="52" t="s">
        <v>595</v>
      </c>
      <c r="D218" s="53">
        <v>42255</v>
      </c>
      <c r="E218" s="52">
        <f t="shared" si="11"/>
        <v>1043</v>
      </c>
      <c r="F218" s="54" t="s">
        <v>397</v>
      </c>
      <c r="G218" s="52" t="s">
        <v>396</v>
      </c>
      <c r="H218" s="54" t="s">
        <v>384</v>
      </c>
      <c r="I218" s="55">
        <v>50</v>
      </c>
      <c r="J218" s="55">
        <v>20</v>
      </c>
      <c r="K218" s="54">
        <f t="shared" si="9"/>
        <v>1000</v>
      </c>
    </row>
    <row r="219" spans="1:11" x14ac:dyDescent="0.3">
      <c r="A219" s="52" t="s">
        <v>405</v>
      </c>
      <c r="B219" s="52">
        <f t="shared" si="10"/>
        <v>2015</v>
      </c>
      <c r="C219" s="52" t="s">
        <v>595</v>
      </c>
      <c r="D219" s="53">
        <v>42255</v>
      </c>
      <c r="E219" s="52">
        <f t="shared" si="11"/>
        <v>1044</v>
      </c>
      <c r="F219" s="54" t="s">
        <v>437</v>
      </c>
      <c r="G219" s="52" t="s">
        <v>403</v>
      </c>
      <c r="H219" s="54" t="s">
        <v>387</v>
      </c>
      <c r="I219" s="55">
        <v>20</v>
      </c>
      <c r="J219" s="55">
        <v>35</v>
      </c>
      <c r="K219" s="54">
        <f t="shared" si="9"/>
        <v>700</v>
      </c>
    </row>
    <row r="220" spans="1:11" x14ac:dyDescent="0.3">
      <c r="A220" s="52" t="s">
        <v>405</v>
      </c>
      <c r="B220" s="52">
        <f t="shared" si="10"/>
        <v>2015</v>
      </c>
      <c r="C220" s="52" t="s">
        <v>595</v>
      </c>
      <c r="D220" s="53">
        <v>42255</v>
      </c>
      <c r="E220" s="52">
        <f t="shared" si="11"/>
        <v>1045</v>
      </c>
      <c r="F220" s="54" t="s">
        <v>445</v>
      </c>
      <c r="G220" s="52" t="s">
        <v>403</v>
      </c>
      <c r="H220" s="54" t="s">
        <v>381</v>
      </c>
      <c r="I220" s="55">
        <v>3000</v>
      </c>
      <c r="J220" s="55">
        <v>120</v>
      </c>
      <c r="K220" s="54">
        <f t="shared" si="9"/>
        <v>360000</v>
      </c>
    </row>
    <row r="221" spans="1:11" x14ac:dyDescent="0.3">
      <c r="A221" s="52" t="s">
        <v>405</v>
      </c>
      <c r="B221" s="52">
        <f t="shared" si="10"/>
        <v>2015</v>
      </c>
      <c r="C221" s="52" t="s">
        <v>595</v>
      </c>
      <c r="D221" s="53">
        <v>42256</v>
      </c>
      <c r="E221" s="52">
        <f t="shared" si="11"/>
        <v>1046</v>
      </c>
      <c r="F221" s="54" t="s">
        <v>431</v>
      </c>
      <c r="G221" s="52" t="s">
        <v>524</v>
      </c>
      <c r="H221" s="54" t="s">
        <v>387</v>
      </c>
      <c r="I221" s="55">
        <v>250</v>
      </c>
      <c r="J221" s="55">
        <v>35</v>
      </c>
      <c r="K221" s="54">
        <f t="shared" si="9"/>
        <v>8750</v>
      </c>
    </row>
    <row r="222" spans="1:11" x14ac:dyDescent="0.3">
      <c r="A222" s="52" t="s">
        <v>405</v>
      </c>
      <c r="B222" s="52">
        <f t="shared" si="10"/>
        <v>2015</v>
      </c>
      <c r="C222" s="52" t="s">
        <v>595</v>
      </c>
      <c r="D222" s="53">
        <v>42256</v>
      </c>
      <c r="E222" s="52">
        <f t="shared" si="11"/>
        <v>1047</v>
      </c>
      <c r="F222" s="54" t="s">
        <v>416</v>
      </c>
      <c r="G222" s="52" t="s">
        <v>403</v>
      </c>
      <c r="H222" s="54" t="s">
        <v>387</v>
      </c>
      <c r="I222" s="55">
        <v>20</v>
      </c>
      <c r="J222" s="55">
        <v>35</v>
      </c>
      <c r="K222" s="54">
        <f t="shared" si="9"/>
        <v>700</v>
      </c>
    </row>
    <row r="223" spans="1:11" x14ac:dyDescent="0.3">
      <c r="A223" s="52" t="s">
        <v>405</v>
      </c>
      <c r="B223" s="52">
        <f t="shared" si="10"/>
        <v>2015</v>
      </c>
      <c r="C223" s="52" t="s">
        <v>595</v>
      </c>
      <c r="D223" s="53">
        <v>42256</v>
      </c>
      <c r="E223" s="52">
        <f t="shared" si="11"/>
        <v>1048</v>
      </c>
      <c r="F223" s="54" t="s">
        <v>437</v>
      </c>
      <c r="G223" s="52" t="s">
        <v>403</v>
      </c>
      <c r="H223" s="54" t="s">
        <v>387</v>
      </c>
      <c r="I223" s="55">
        <v>250</v>
      </c>
      <c r="J223" s="55">
        <v>35</v>
      </c>
      <c r="K223" s="54">
        <f t="shared" si="9"/>
        <v>8750</v>
      </c>
    </row>
    <row r="224" spans="1:11" x14ac:dyDescent="0.3">
      <c r="A224" s="52" t="s">
        <v>405</v>
      </c>
      <c r="B224" s="52">
        <f t="shared" si="10"/>
        <v>2015</v>
      </c>
      <c r="C224" s="52" t="s">
        <v>595</v>
      </c>
      <c r="D224" s="53">
        <v>42257</v>
      </c>
      <c r="E224" s="52">
        <f t="shared" si="11"/>
        <v>1049</v>
      </c>
      <c r="F224" s="54" t="s">
        <v>431</v>
      </c>
      <c r="G224" s="52" t="s">
        <v>524</v>
      </c>
      <c r="H224" s="54" t="s">
        <v>385</v>
      </c>
      <c r="I224" s="55">
        <v>250</v>
      </c>
      <c r="J224" s="55">
        <v>86</v>
      </c>
      <c r="K224" s="54">
        <f t="shared" si="9"/>
        <v>21500</v>
      </c>
    </row>
    <row r="225" spans="1:11" x14ac:dyDescent="0.3">
      <c r="A225" s="52" t="s">
        <v>405</v>
      </c>
      <c r="B225" s="52">
        <f t="shared" si="10"/>
        <v>2015</v>
      </c>
      <c r="C225" s="52" t="s">
        <v>595</v>
      </c>
      <c r="D225" s="53">
        <v>42257</v>
      </c>
      <c r="E225" s="52">
        <f t="shared" si="11"/>
        <v>1050</v>
      </c>
      <c r="F225" s="54" t="s">
        <v>416</v>
      </c>
      <c r="G225" s="52" t="s">
        <v>403</v>
      </c>
      <c r="H225" s="54" t="s">
        <v>385</v>
      </c>
      <c r="I225" s="55">
        <v>30</v>
      </c>
      <c r="J225" s="55">
        <v>86</v>
      </c>
      <c r="K225" s="54">
        <f t="shared" si="9"/>
        <v>2580</v>
      </c>
    </row>
    <row r="226" spans="1:11" x14ac:dyDescent="0.3">
      <c r="A226" s="52" t="s">
        <v>405</v>
      </c>
      <c r="B226" s="52">
        <f t="shared" si="10"/>
        <v>2015</v>
      </c>
      <c r="C226" s="52" t="s">
        <v>595</v>
      </c>
      <c r="D226" s="53">
        <v>42257</v>
      </c>
      <c r="E226" s="52">
        <f t="shared" si="11"/>
        <v>1051</v>
      </c>
      <c r="F226" s="54" t="s">
        <v>437</v>
      </c>
      <c r="G226" s="52" t="s">
        <v>403</v>
      </c>
      <c r="H226" s="54" t="s">
        <v>385</v>
      </c>
      <c r="I226" s="55">
        <v>250</v>
      </c>
      <c r="J226" s="55">
        <v>86</v>
      </c>
      <c r="K226" s="54">
        <f t="shared" si="9"/>
        <v>21500</v>
      </c>
    </row>
    <row r="227" spans="1:11" x14ac:dyDescent="0.3">
      <c r="A227" s="52" t="s">
        <v>405</v>
      </c>
      <c r="B227" s="52">
        <f t="shared" si="10"/>
        <v>2015</v>
      </c>
      <c r="C227" s="52" t="s">
        <v>595</v>
      </c>
      <c r="D227" s="53">
        <v>42258</v>
      </c>
      <c r="E227" s="52">
        <f t="shared" si="11"/>
        <v>1052</v>
      </c>
      <c r="F227" s="54" t="s">
        <v>431</v>
      </c>
      <c r="G227" s="52" t="s">
        <v>524</v>
      </c>
      <c r="H227" s="54" t="s">
        <v>384</v>
      </c>
      <c r="I227" s="55">
        <v>250</v>
      </c>
      <c r="J227" s="55">
        <v>20</v>
      </c>
      <c r="K227" s="54">
        <f t="shared" si="9"/>
        <v>5000</v>
      </c>
    </row>
    <row r="228" spans="1:11" x14ac:dyDescent="0.3">
      <c r="A228" s="52" t="s">
        <v>405</v>
      </c>
      <c r="B228" s="52">
        <f t="shared" si="10"/>
        <v>2015</v>
      </c>
      <c r="C228" s="52" t="s">
        <v>595</v>
      </c>
      <c r="D228" s="53">
        <v>42258</v>
      </c>
      <c r="E228" s="52">
        <f t="shared" si="11"/>
        <v>1053</v>
      </c>
      <c r="F228" s="54" t="s">
        <v>416</v>
      </c>
      <c r="G228" s="52" t="s">
        <v>403</v>
      </c>
      <c r="H228" s="54" t="s">
        <v>384</v>
      </c>
      <c r="I228" s="55">
        <v>50</v>
      </c>
      <c r="J228" s="55">
        <v>20</v>
      </c>
      <c r="K228" s="54">
        <f t="shared" si="9"/>
        <v>1000</v>
      </c>
    </row>
    <row r="229" spans="1:11" x14ac:dyDescent="0.3">
      <c r="A229" s="52" t="s">
        <v>405</v>
      </c>
      <c r="B229" s="52">
        <f t="shared" si="10"/>
        <v>2015</v>
      </c>
      <c r="C229" s="52" t="s">
        <v>595</v>
      </c>
      <c r="D229" s="53">
        <v>42258</v>
      </c>
      <c r="E229" s="52">
        <f t="shared" si="11"/>
        <v>1054</v>
      </c>
      <c r="F229" s="54" t="s">
        <v>437</v>
      </c>
      <c r="G229" s="52" t="s">
        <v>403</v>
      </c>
      <c r="H229" s="54" t="s">
        <v>384</v>
      </c>
      <c r="I229" s="55">
        <v>250</v>
      </c>
      <c r="J229" s="55">
        <v>20</v>
      </c>
      <c r="K229" s="54">
        <f t="shared" si="9"/>
        <v>5000</v>
      </c>
    </row>
    <row r="230" spans="1:11" x14ac:dyDescent="0.3">
      <c r="A230" s="52" t="s">
        <v>405</v>
      </c>
      <c r="B230" s="52">
        <f t="shared" si="10"/>
        <v>2015</v>
      </c>
      <c r="C230" s="52" t="s">
        <v>595</v>
      </c>
      <c r="D230" s="53">
        <v>42259</v>
      </c>
      <c r="E230" s="52">
        <f t="shared" si="11"/>
        <v>1055</v>
      </c>
      <c r="F230" s="54" t="s">
        <v>431</v>
      </c>
      <c r="G230" s="52" t="s">
        <v>524</v>
      </c>
      <c r="H230" s="54" t="s">
        <v>383</v>
      </c>
      <c r="I230" s="55">
        <v>250</v>
      </c>
      <c r="J230" s="55">
        <v>10</v>
      </c>
      <c r="K230" s="54">
        <f t="shared" si="9"/>
        <v>2500</v>
      </c>
    </row>
    <row r="231" spans="1:11" x14ac:dyDescent="0.3">
      <c r="A231" s="52" t="s">
        <v>398</v>
      </c>
      <c r="B231" s="52">
        <f t="shared" si="10"/>
        <v>2015</v>
      </c>
      <c r="C231" s="52" t="s">
        <v>595</v>
      </c>
      <c r="D231" s="53">
        <v>42259</v>
      </c>
      <c r="E231" s="52">
        <f t="shared" si="11"/>
        <v>1056</v>
      </c>
      <c r="F231" s="54" t="s">
        <v>397</v>
      </c>
      <c r="G231" s="52" t="s">
        <v>396</v>
      </c>
      <c r="H231" s="54" t="s">
        <v>387</v>
      </c>
      <c r="I231" s="55">
        <v>300</v>
      </c>
      <c r="J231" s="55">
        <v>35</v>
      </c>
      <c r="K231" s="54">
        <f t="shared" si="9"/>
        <v>10500</v>
      </c>
    </row>
    <row r="232" spans="1:11" x14ac:dyDescent="0.3">
      <c r="A232" s="52" t="s">
        <v>405</v>
      </c>
      <c r="B232" s="52">
        <f t="shared" si="10"/>
        <v>2015</v>
      </c>
      <c r="C232" s="52" t="s">
        <v>595</v>
      </c>
      <c r="D232" s="53">
        <v>42259</v>
      </c>
      <c r="E232" s="52">
        <f t="shared" si="11"/>
        <v>1057</v>
      </c>
      <c r="F232" s="54" t="s">
        <v>437</v>
      </c>
      <c r="G232" s="52" t="s">
        <v>403</v>
      </c>
      <c r="H232" s="54" t="s">
        <v>383</v>
      </c>
      <c r="I232" s="55">
        <v>250</v>
      </c>
      <c r="J232" s="55">
        <v>10</v>
      </c>
      <c r="K232" s="54">
        <f t="shared" si="9"/>
        <v>2500</v>
      </c>
    </row>
    <row r="233" spans="1:11" x14ac:dyDescent="0.3">
      <c r="A233" s="52" t="s">
        <v>405</v>
      </c>
      <c r="B233" s="52">
        <f t="shared" si="10"/>
        <v>2015</v>
      </c>
      <c r="C233" s="52" t="s">
        <v>595</v>
      </c>
      <c r="D233" s="53">
        <v>42260</v>
      </c>
      <c r="E233" s="52">
        <f t="shared" si="11"/>
        <v>1058</v>
      </c>
      <c r="F233" s="54" t="s">
        <v>431</v>
      </c>
      <c r="G233" s="52" t="s">
        <v>524</v>
      </c>
      <c r="H233" s="54" t="s">
        <v>381</v>
      </c>
      <c r="I233" s="55">
        <v>500</v>
      </c>
      <c r="J233" s="55">
        <v>120</v>
      </c>
      <c r="K233" s="54">
        <f t="shared" si="9"/>
        <v>60000</v>
      </c>
    </row>
    <row r="234" spans="1:11" x14ac:dyDescent="0.3">
      <c r="A234" s="52" t="s">
        <v>395</v>
      </c>
      <c r="B234" s="52">
        <f t="shared" si="10"/>
        <v>2015</v>
      </c>
      <c r="C234" s="52" t="s">
        <v>595</v>
      </c>
      <c r="D234" s="53">
        <v>42260</v>
      </c>
      <c r="E234" s="52">
        <f t="shared" si="11"/>
        <v>1059</v>
      </c>
      <c r="F234" s="54" t="s">
        <v>425</v>
      </c>
      <c r="G234" s="52" t="s">
        <v>399</v>
      </c>
      <c r="H234" s="54" t="s">
        <v>385</v>
      </c>
      <c r="I234" s="55">
        <v>500</v>
      </c>
      <c r="J234" s="55">
        <v>86</v>
      </c>
      <c r="K234" s="54">
        <f t="shared" si="9"/>
        <v>43000</v>
      </c>
    </row>
    <row r="235" spans="1:11" x14ac:dyDescent="0.3">
      <c r="A235" s="52" t="s">
        <v>405</v>
      </c>
      <c r="B235" s="52">
        <f t="shared" si="10"/>
        <v>2015</v>
      </c>
      <c r="C235" s="52" t="s">
        <v>595</v>
      </c>
      <c r="D235" s="53">
        <v>42260</v>
      </c>
      <c r="E235" s="52">
        <f t="shared" si="11"/>
        <v>1060</v>
      </c>
      <c r="F235" s="54" t="s">
        <v>404</v>
      </c>
      <c r="G235" s="52" t="s">
        <v>403</v>
      </c>
      <c r="H235" s="54" t="s">
        <v>381</v>
      </c>
      <c r="I235" s="55">
        <v>200</v>
      </c>
      <c r="J235" s="55">
        <v>120</v>
      </c>
      <c r="K235" s="54">
        <f t="shared" si="9"/>
        <v>24000</v>
      </c>
    </row>
    <row r="236" spans="1:11" x14ac:dyDescent="0.3">
      <c r="A236" s="52" t="s">
        <v>405</v>
      </c>
      <c r="B236" s="52">
        <f t="shared" si="10"/>
        <v>2015</v>
      </c>
      <c r="C236" s="52" t="s">
        <v>595</v>
      </c>
      <c r="D236" s="53">
        <v>42261</v>
      </c>
      <c r="E236" s="52">
        <f t="shared" si="11"/>
        <v>1061</v>
      </c>
      <c r="F236" s="54" t="s">
        <v>431</v>
      </c>
      <c r="G236" s="52" t="s">
        <v>524</v>
      </c>
      <c r="H236" s="54" t="s">
        <v>387</v>
      </c>
      <c r="I236" s="55">
        <v>250</v>
      </c>
      <c r="J236" s="55">
        <v>35</v>
      </c>
      <c r="K236" s="54">
        <f t="shared" si="9"/>
        <v>8750</v>
      </c>
    </row>
    <row r="237" spans="1:11" x14ac:dyDescent="0.3">
      <c r="A237" s="52" t="s">
        <v>395</v>
      </c>
      <c r="B237" s="52">
        <f t="shared" si="10"/>
        <v>2015</v>
      </c>
      <c r="C237" s="52" t="s">
        <v>595</v>
      </c>
      <c r="D237" s="53">
        <v>42261</v>
      </c>
      <c r="E237" s="52">
        <f t="shared" si="11"/>
        <v>1062</v>
      </c>
      <c r="F237" s="54" t="s">
        <v>425</v>
      </c>
      <c r="G237" s="52" t="s">
        <v>399</v>
      </c>
      <c r="H237" s="54" t="s">
        <v>384</v>
      </c>
      <c r="I237" s="55">
        <v>250</v>
      </c>
      <c r="J237" s="55">
        <v>20</v>
      </c>
      <c r="K237" s="54">
        <f t="shared" si="9"/>
        <v>5000</v>
      </c>
    </row>
    <row r="238" spans="1:11" x14ac:dyDescent="0.3">
      <c r="A238" s="52" t="s">
        <v>395</v>
      </c>
      <c r="B238" s="52">
        <f t="shared" si="10"/>
        <v>2015</v>
      </c>
      <c r="C238" s="52" t="s">
        <v>595</v>
      </c>
      <c r="D238" s="53">
        <v>42261</v>
      </c>
      <c r="E238" s="52">
        <f t="shared" si="11"/>
        <v>1063</v>
      </c>
      <c r="F238" s="54" t="s">
        <v>448</v>
      </c>
      <c r="G238" s="52" t="s">
        <v>529</v>
      </c>
      <c r="H238" s="54" t="s">
        <v>387</v>
      </c>
      <c r="I238" s="55">
        <v>500</v>
      </c>
      <c r="J238" s="55">
        <v>35</v>
      </c>
      <c r="K238" s="54">
        <f t="shared" si="9"/>
        <v>17500</v>
      </c>
    </row>
    <row r="239" spans="1:11" x14ac:dyDescent="0.3">
      <c r="A239" s="52" t="s">
        <v>405</v>
      </c>
      <c r="B239" s="52">
        <f t="shared" si="10"/>
        <v>2015</v>
      </c>
      <c r="C239" s="52" t="s">
        <v>595</v>
      </c>
      <c r="D239" s="53">
        <v>42262</v>
      </c>
      <c r="E239" s="52">
        <f t="shared" si="11"/>
        <v>1064</v>
      </c>
      <c r="F239" s="54" t="s">
        <v>431</v>
      </c>
      <c r="G239" s="52" t="s">
        <v>524</v>
      </c>
      <c r="H239" s="54" t="s">
        <v>385</v>
      </c>
      <c r="I239" s="55">
        <v>100</v>
      </c>
      <c r="J239" s="55">
        <v>86</v>
      </c>
      <c r="K239" s="54">
        <f t="shared" si="9"/>
        <v>8600</v>
      </c>
    </row>
    <row r="240" spans="1:11" x14ac:dyDescent="0.3">
      <c r="A240" s="52" t="s">
        <v>395</v>
      </c>
      <c r="B240" s="52">
        <f t="shared" si="10"/>
        <v>2015</v>
      </c>
      <c r="C240" s="52" t="s">
        <v>595</v>
      </c>
      <c r="D240" s="53">
        <v>42262</v>
      </c>
      <c r="E240" s="52">
        <f t="shared" si="11"/>
        <v>1065</v>
      </c>
      <c r="F240" s="54" t="s">
        <v>425</v>
      </c>
      <c r="G240" s="52" t="s">
        <v>399</v>
      </c>
      <c r="H240" s="54" t="s">
        <v>387</v>
      </c>
      <c r="I240" s="55">
        <v>300</v>
      </c>
      <c r="J240" s="55">
        <v>35</v>
      </c>
      <c r="K240" s="54">
        <f t="shared" si="9"/>
        <v>10500</v>
      </c>
    </row>
    <row r="241" spans="1:11" x14ac:dyDescent="0.3">
      <c r="A241" s="52" t="s">
        <v>395</v>
      </c>
      <c r="B241" s="52">
        <f t="shared" si="10"/>
        <v>2015</v>
      </c>
      <c r="C241" s="52" t="s">
        <v>595</v>
      </c>
      <c r="D241" s="53">
        <v>42262</v>
      </c>
      <c r="E241" s="52">
        <f t="shared" si="11"/>
        <v>1066</v>
      </c>
      <c r="F241" s="54" t="s">
        <v>413</v>
      </c>
      <c r="G241" s="52" t="s">
        <v>527</v>
      </c>
      <c r="H241" s="54" t="s">
        <v>385</v>
      </c>
      <c r="I241" s="55">
        <v>1000</v>
      </c>
      <c r="J241" s="55">
        <v>86</v>
      </c>
      <c r="K241" s="54">
        <f t="shared" si="9"/>
        <v>86000</v>
      </c>
    </row>
    <row r="242" spans="1:11" x14ac:dyDescent="0.3">
      <c r="A242" s="52" t="s">
        <v>405</v>
      </c>
      <c r="B242" s="52">
        <f t="shared" si="10"/>
        <v>2015</v>
      </c>
      <c r="C242" s="52" t="s">
        <v>595</v>
      </c>
      <c r="D242" s="53">
        <v>42263</v>
      </c>
      <c r="E242" s="52">
        <f t="shared" si="11"/>
        <v>1067</v>
      </c>
      <c r="F242" s="54" t="s">
        <v>431</v>
      </c>
      <c r="G242" s="52" t="s">
        <v>524</v>
      </c>
      <c r="H242" s="54" t="s">
        <v>384</v>
      </c>
      <c r="I242" s="55">
        <v>250</v>
      </c>
      <c r="J242" s="55">
        <v>20</v>
      </c>
      <c r="K242" s="54">
        <f t="shared" si="9"/>
        <v>5000</v>
      </c>
    </row>
    <row r="243" spans="1:11" x14ac:dyDescent="0.3">
      <c r="A243" s="52" t="s">
        <v>522</v>
      </c>
      <c r="B243" s="52">
        <f t="shared" si="10"/>
        <v>2015</v>
      </c>
      <c r="C243" s="52" t="s">
        <v>595</v>
      </c>
      <c r="D243" s="53">
        <v>42263</v>
      </c>
      <c r="E243" s="52">
        <f t="shared" si="11"/>
        <v>1068</v>
      </c>
      <c r="F243" s="54" t="s">
        <v>402</v>
      </c>
      <c r="G243" s="52" t="s">
        <v>525</v>
      </c>
      <c r="H243" s="54" t="s">
        <v>385</v>
      </c>
      <c r="I243" s="55">
        <v>1000</v>
      </c>
      <c r="J243" s="55">
        <v>86</v>
      </c>
      <c r="K243" s="54">
        <f t="shared" si="9"/>
        <v>86000</v>
      </c>
    </row>
    <row r="244" spans="1:11" x14ac:dyDescent="0.3">
      <c r="A244" s="52" t="s">
        <v>395</v>
      </c>
      <c r="B244" s="52">
        <f t="shared" si="10"/>
        <v>2015</v>
      </c>
      <c r="C244" s="52" t="s">
        <v>595</v>
      </c>
      <c r="D244" s="53">
        <v>42263</v>
      </c>
      <c r="E244" s="52">
        <f t="shared" si="11"/>
        <v>1069</v>
      </c>
      <c r="F244" s="54" t="s">
        <v>413</v>
      </c>
      <c r="G244" s="52" t="s">
        <v>527</v>
      </c>
      <c r="H244" s="54" t="s">
        <v>384</v>
      </c>
      <c r="I244" s="55">
        <v>50</v>
      </c>
      <c r="J244" s="55">
        <v>20</v>
      </c>
      <c r="K244" s="54">
        <f t="shared" si="9"/>
        <v>1000</v>
      </c>
    </row>
    <row r="245" spans="1:11" x14ac:dyDescent="0.3">
      <c r="A245" s="52" t="s">
        <v>405</v>
      </c>
      <c r="B245" s="52">
        <f t="shared" si="10"/>
        <v>2015</v>
      </c>
      <c r="C245" s="52" t="s">
        <v>595</v>
      </c>
      <c r="D245" s="53">
        <v>42264</v>
      </c>
      <c r="E245" s="52">
        <f t="shared" si="11"/>
        <v>1070</v>
      </c>
      <c r="F245" s="54" t="s">
        <v>423</v>
      </c>
      <c r="G245" s="52" t="s">
        <v>403</v>
      </c>
      <c r="H245" s="54" t="s">
        <v>383</v>
      </c>
      <c r="I245" s="55">
        <v>50</v>
      </c>
      <c r="J245" s="55">
        <v>10</v>
      </c>
      <c r="K245" s="54">
        <f t="shared" si="9"/>
        <v>500</v>
      </c>
    </row>
    <row r="246" spans="1:11" x14ac:dyDescent="0.3">
      <c r="A246" s="52" t="s">
        <v>405</v>
      </c>
      <c r="B246" s="52">
        <f t="shared" si="10"/>
        <v>2015</v>
      </c>
      <c r="C246" s="52" t="s">
        <v>595</v>
      </c>
      <c r="D246" s="53">
        <v>42264</v>
      </c>
      <c r="E246" s="52">
        <f t="shared" si="11"/>
        <v>1071</v>
      </c>
      <c r="F246" s="54" t="s">
        <v>430</v>
      </c>
      <c r="G246" s="52" t="s">
        <v>403</v>
      </c>
      <c r="H246" s="54" t="s">
        <v>384</v>
      </c>
      <c r="I246" s="55">
        <v>50</v>
      </c>
      <c r="J246" s="55">
        <v>20</v>
      </c>
      <c r="K246" s="54">
        <f t="shared" si="9"/>
        <v>1000</v>
      </c>
    </row>
    <row r="247" spans="1:11" x14ac:dyDescent="0.3">
      <c r="A247" s="52" t="s">
        <v>395</v>
      </c>
      <c r="B247" s="52">
        <f t="shared" si="10"/>
        <v>2015</v>
      </c>
      <c r="C247" s="52" t="s">
        <v>595</v>
      </c>
      <c r="D247" s="53">
        <v>42264</v>
      </c>
      <c r="E247" s="52">
        <f t="shared" si="11"/>
        <v>1072</v>
      </c>
      <c r="F247" s="54" t="s">
        <v>413</v>
      </c>
      <c r="G247" s="52" t="s">
        <v>527</v>
      </c>
      <c r="H247" s="54" t="s">
        <v>383</v>
      </c>
      <c r="I247" s="55">
        <v>50</v>
      </c>
      <c r="J247" s="55">
        <v>10</v>
      </c>
      <c r="K247" s="54">
        <f t="shared" si="9"/>
        <v>500</v>
      </c>
    </row>
    <row r="248" spans="1:11" x14ac:dyDescent="0.3">
      <c r="A248" s="52" t="s">
        <v>398</v>
      </c>
      <c r="B248" s="52">
        <f t="shared" si="10"/>
        <v>2015</v>
      </c>
      <c r="C248" s="52" t="s">
        <v>595</v>
      </c>
      <c r="D248" s="53">
        <v>42265</v>
      </c>
      <c r="E248" s="52">
        <f t="shared" si="11"/>
        <v>1073</v>
      </c>
      <c r="F248" s="54" t="s">
        <v>409</v>
      </c>
      <c r="G248" s="52" t="s">
        <v>396</v>
      </c>
      <c r="H248" s="54" t="s">
        <v>381</v>
      </c>
      <c r="I248" s="55">
        <v>300</v>
      </c>
      <c r="J248" s="55">
        <v>120</v>
      </c>
      <c r="K248" s="54">
        <f t="shared" si="9"/>
        <v>36000</v>
      </c>
    </row>
    <row r="249" spans="1:11" x14ac:dyDescent="0.3">
      <c r="A249" s="52" t="s">
        <v>405</v>
      </c>
      <c r="B249" s="52">
        <f t="shared" si="10"/>
        <v>2015</v>
      </c>
      <c r="C249" s="52" t="s">
        <v>595</v>
      </c>
      <c r="D249" s="53">
        <v>42265</v>
      </c>
      <c r="E249" s="52">
        <f t="shared" si="11"/>
        <v>1074</v>
      </c>
      <c r="F249" s="54" t="s">
        <v>430</v>
      </c>
      <c r="G249" s="52" t="s">
        <v>403</v>
      </c>
      <c r="H249" s="54" t="s">
        <v>383</v>
      </c>
      <c r="I249" s="55">
        <v>200</v>
      </c>
      <c r="J249" s="55">
        <v>10</v>
      </c>
      <c r="K249" s="54">
        <f t="shared" si="9"/>
        <v>2000</v>
      </c>
    </row>
    <row r="250" spans="1:11" x14ac:dyDescent="0.3">
      <c r="A250" s="52" t="s">
        <v>395</v>
      </c>
      <c r="B250" s="52">
        <f t="shared" si="10"/>
        <v>2015</v>
      </c>
      <c r="C250" s="52" t="s">
        <v>595</v>
      </c>
      <c r="D250" s="53">
        <v>42265</v>
      </c>
      <c r="E250" s="52">
        <f t="shared" si="11"/>
        <v>1075</v>
      </c>
      <c r="F250" s="54" t="s">
        <v>413</v>
      </c>
      <c r="G250" s="52" t="s">
        <v>527</v>
      </c>
      <c r="H250" s="54" t="s">
        <v>384</v>
      </c>
      <c r="I250" s="55">
        <v>50</v>
      </c>
      <c r="J250" s="55">
        <v>20</v>
      </c>
      <c r="K250" s="54">
        <f t="shared" si="9"/>
        <v>1000</v>
      </c>
    </row>
    <row r="251" spans="1:11" x14ac:dyDescent="0.3">
      <c r="A251" s="52" t="s">
        <v>398</v>
      </c>
      <c r="B251" s="52">
        <f t="shared" si="10"/>
        <v>2015</v>
      </c>
      <c r="C251" s="52" t="s">
        <v>595</v>
      </c>
      <c r="D251" s="53">
        <v>42266</v>
      </c>
      <c r="E251" s="52">
        <f t="shared" si="11"/>
        <v>1076</v>
      </c>
      <c r="F251" s="54" t="s">
        <v>409</v>
      </c>
      <c r="G251" s="52" t="s">
        <v>396</v>
      </c>
      <c r="H251" s="54" t="s">
        <v>387</v>
      </c>
      <c r="I251" s="55">
        <v>1000</v>
      </c>
      <c r="J251" s="55">
        <v>35</v>
      </c>
      <c r="K251" s="54">
        <f t="shared" si="9"/>
        <v>35000</v>
      </c>
    </row>
    <row r="252" spans="1:11" x14ac:dyDescent="0.3">
      <c r="A252" s="52" t="s">
        <v>405</v>
      </c>
      <c r="B252" s="52">
        <f t="shared" si="10"/>
        <v>2015</v>
      </c>
      <c r="C252" s="52" t="s">
        <v>595</v>
      </c>
      <c r="D252" s="53">
        <v>42266</v>
      </c>
      <c r="E252" s="52">
        <f t="shared" si="11"/>
        <v>1077</v>
      </c>
      <c r="F252" s="54" t="s">
        <v>430</v>
      </c>
      <c r="G252" s="52" t="s">
        <v>403</v>
      </c>
      <c r="H252" s="54" t="s">
        <v>381</v>
      </c>
      <c r="I252" s="55">
        <v>20</v>
      </c>
      <c r="J252" s="55">
        <v>120</v>
      </c>
      <c r="K252" s="54">
        <f t="shared" si="9"/>
        <v>2400</v>
      </c>
    </row>
    <row r="253" spans="1:11" x14ac:dyDescent="0.3">
      <c r="A253" s="52" t="s">
        <v>395</v>
      </c>
      <c r="B253" s="52">
        <f t="shared" si="10"/>
        <v>2015</v>
      </c>
      <c r="C253" s="52" t="s">
        <v>595</v>
      </c>
      <c r="D253" s="53">
        <v>42266</v>
      </c>
      <c r="E253" s="52">
        <f t="shared" si="11"/>
        <v>1078</v>
      </c>
      <c r="F253" s="54" t="s">
        <v>413</v>
      </c>
      <c r="G253" s="52" t="s">
        <v>527</v>
      </c>
      <c r="H253" s="54" t="s">
        <v>383</v>
      </c>
      <c r="I253" s="55">
        <v>50</v>
      </c>
      <c r="J253" s="55">
        <v>10</v>
      </c>
      <c r="K253" s="54">
        <f t="shared" si="9"/>
        <v>500</v>
      </c>
    </row>
    <row r="254" spans="1:11" x14ac:dyDescent="0.3">
      <c r="A254" s="52" t="s">
        <v>395</v>
      </c>
      <c r="B254" s="52">
        <f t="shared" si="10"/>
        <v>2015</v>
      </c>
      <c r="C254" s="52" t="s">
        <v>595</v>
      </c>
      <c r="D254" s="53">
        <v>42267</v>
      </c>
      <c r="E254" s="52">
        <f t="shared" si="11"/>
        <v>1079</v>
      </c>
      <c r="F254" s="54" t="s">
        <v>439</v>
      </c>
      <c r="G254" s="52" t="s">
        <v>528</v>
      </c>
      <c r="H254" s="54" t="s">
        <v>385</v>
      </c>
      <c r="I254" s="55">
        <v>50</v>
      </c>
      <c r="J254" s="55">
        <v>86</v>
      </c>
      <c r="K254" s="54">
        <f t="shared" si="9"/>
        <v>4300</v>
      </c>
    </row>
    <row r="255" spans="1:11" x14ac:dyDescent="0.3">
      <c r="A255" s="52" t="s">
        <v>405</v>
      </c>
      <c r="B255" s="52">
        <f t="shared" si="10"/>
        <v>2015</v>
      </c>
      <c r="C255" s="52" t="s">
        <v>595</v>
      </c>
      <c r="D255" s="53">
        <v>42267</v>
      </c>
      <c r="E255" s="52">
        <f t="shared" si="11"/>
        <v>1080</v>
      </c>
      <c r="F255" s="54" t="s">
        <v>430</v>
      </c>
      <c r="G255" s="52" t="s">
        <v>403</v>
      </c>
      <c r="H255" s="54" t="s">
        <v>387</v>
      </c>
      <c r="I255" s="55">
        <v>75</v>
      </c>
      <c r="J255" s="55">
        <v>35</v>
      </c>
      <c r="K255" s="54">
        <f t="shared" si="9"/>
        <v>2625</v>
      </c>
    </row>
    <row r="256" spans="1:11" x14ac:dyDescent="0.3">
      <c r="A256" s="52" t="s">
        <v>395</v>
      </c>
      <c r="B256" s="52">
        <f t="shared" si="10"/>
        <v>2015</v>
      </c>
      <c r="C256" s="52" t="s">
        <v>595</v>
      </c>
      <c r="D256" s="53">
        <v>42267</v>
      </c>
      <c r="E256" s="52">
        <f t="shared" si="11"/>
        <v>1081</v>
      </c>
      <c r="F256" s="54" t="s">
        <v>413</v>
      </c>
      <c r="G256" s="52" t="s">
        <v>527</v>
      </c>
      <c r="H256" s="54" t="s">
        <v>381</v>
      </c>
      <c r="I256" s="55">
        <v>50</v>
      </c>
      <c r="J256" s="55">
        <v>120</v>
      </c>
      <c r="K256" s="54">
        <f t="shared" si="9"/>
        <v>6000</v>
      </c>
    </row>
    <row r="257" spans="1:11" x14ac:dyDescent="0.3">
      <c r="A257" s="52" t="s">
        <v>395</v>
      </c>
      <c r="B257" s="52">
        <f t="shared" si="10"/>
        <v>2015</v>
      </c>
      <c r="C257" s="52" t="s">
        <v>595</v>
      </c>
      <c r="D257" s="53">
        <v>42268</v>
      </c>
      <c r="E257" s="52">
        <f t="shared" si="11"/>
        <v>1082</v>
      </c>
      <c r="F257" s="54" t="s">
        <v>439</v>
      </c>
      <c r="G257" s="52" t="s">
        <v>528</v>
      </c>
      <c r="H257" s="54" t="s">
        <v>384</v>
      </c>
      <c r="I257" s="55">
        <v>200</v>
      </c>
      <c r="J257" s="55">
        <v>20</v>
      </c>
      <c r="K257" s="54">
        <f t="shared" si="9"/>
        <v>4000</v>
      </c>
    </row>
    <row r="258" spans="1:11" x14ac:dyDescent="0.3">
      <c r="A258" s="52" t="s">
        <v>522</v>
      </c>
      <c r="B258" s="52">
        <f t="shared" si="10"/>
        <v>2015</v>
      </c>
      <c r="C258" s="52" t="s">
        <v>595</v>
      </c>
      <c r="D258" s="53">
        <v>42268</v>
      </c>
      <c r="E258" s="52">
        <f t="shared" si="11"/>
        <v>1083</v>
      </c>
      <c r="F258" s="54" t="s">
        <v>459</v>
      </c>
      <c r="G258" s="52" t="s">
        <v>410</v>
      </c>
      <c r="H258" s="54" t="s">
        <v>385</v>
      </c>
      <c r="I258" s="55">
        <v>10</v>
      </c>
      <c r="J258" s="55">
        <v>86</v>
      </c>
      <c r="K258" s="54">
        <f t="shared" si="9"/>
        <v>860</v>
      </c>
    </row>
    <row r="259" spans="1:11" x14ac:dyDescent="0.3">
      <c r="A259" s="52" t="s">
        <v>395</v>
      </c>
      <c r="B259" s="52">
        <f t="shared" si="10"/>
        <v>2015</v>
      </c>
      <c r="C259" s="52" t="s">
        <v>595</v>
      </c>
      <c r="D259" s="53">
        <v>42268</v>
      </c>
      <c r="E259" s="52">
        <f t="shared" si="11"/>
        <v>1084</v>
      </c>
      <c r="F259" s="54" t="s">
        <v>413</v>
      </c>
      <c r="G259" s="52" t="s">
        <v>527</v>
      </c>
      <c r="H259" s="54" t="s">
        <v>387</v>
      </c>
      <c r="I259" s="55">
        <v>50</v>
      </c>
      <c r="J259" s="55">
        <v>35</v>
      </c>
      <c r="K259" s="54">
        <f t="shared" si="9"/>
        <v>1750</v>
      </c>
    </row>
    <row r="260" spans="1:11" x14ac:dyDescent="0.3">
      <c r="A260" s="52" t="s">
        <v>395</v>
      </c>
      <c r="B260" s="52">
        <f t="shared" si="10"/>
        <v>2015</v>
      </c>
      <c r="C260" s="52" t="s">
        <v>595</v>
      </c>
      <c r="D260" s="53">
        <v>42269</v>
      </c>
      <c r="E260" s="52">
        <f t="shared" si="11"/>
        <v>1085</v>
      </c>
      <c r="F260" s="54" t="s">
        <v>439</v>
      </c>
      <c r="G260" s="52" t="s">
        <v>528</v>
      </c>
      <c r="H260" s="54" t="s">
        <v>383</v>
      </c>
      <c r="I260" s="55">
        <v>200</v>
      </c>
      <c r="J260" s="55">
        <v>10</v>
      </c>
      <c r="K260" s="54">
        <f t="shared" si="9"/>
        <v>2000</v>
      </c>
    </row>
    <row r="261" spans="1:11" x14ac:dyDescent="0.3">
      <c r="A261" s="52" t="s">
        <v>405</v>
      </c>
      <c r="B261" s="52">
        <f t="shared" si="10"/>
        <v>2015</v>
      </c>
      <c r="C261" s="52" t="s">
        <v>595</v>
      </c>
      <c r="D261" s="53">
        <v>42269</v>
      </c>
      <c r="E261" s="52">
        <f t="shared" si="11"/>
        <v>1086</v>
      </c>
      <c r="F261" s="54" t="s">
        <v>430</v>
      </c>
      <c r="G261" s="52" t="s">
        <v>403</v>
      </c>
      <c r="H261" s="54" t="s">
        <v>384</v>
      </c>
      <c r="I261" s="55">
        <v>10</v>
      </c>
      <c r="J261" s="55">
        <v>20</v>
      </c>
      <c r="K261" s="54">
        <f t="shared" si="9"/>
        <v>200</v>
      </c>
    </row>
    <row r="262" spans="1:11" x14ac:dyDescent="0.3">
      <c r="A262" s="52" t="s">
        <v>395</v>
      </c>
      <c r="B262" s="52">
        <f t="shared" si="10"/>
        <v>2015</v>
      </c>
      <c r="C262" s="52" t="s">
        <v>595</v>
      </c>
      <c r="D262" s="53">
        <v>42269</v>
      </c>
      <c r="E262" s="52">
        <f t="shared" si="11"/>
        <v>1087</v>
      </c>
      <c r="F262" s="54" t="s">
        <v>413</v>
      </c>
      <c r="G262" s="52" t="s">
        <v>527</v>
      </c>
      <c r="H262" s="54" t="s">
        <v>385</v>
      </c>
      <c r="I262" s="55">
        <v>50</v>
      </c>
      <c r="J262" s="55">
        <v>86</v>
      </c>
      <c r="K262" s="54">
        <f t="shared" si="9"/>
        <v>4300</v>
      </c>
    </row>
    <row r="263" spans="1:11" x14ac:dyDescent="0.3">
      <c r="A263" s="52" t="s">
        <v>395</v>
      </c>
      <c r="B263" s="52">
        <f t="shared" si="10"/>
        <v>2015</v>
      </c>
      <c r="C263" s="52" t="s">
        <v>595</v>
      </c>
      <c r="D263" s="53">
        <v>42270</v>
      </c>
      <c r="E263" s="52">
        <f t="shared" si="11"/>
        <v>1088</v>
      </c>
      <c r="F263" s="54" t="s">
        <v>400</v>
      </c>
      <c r="G263" s="52" t="s">
        <v>399</v>
      </c>
      <c r="H263" s="54" t="s">
        <v>381</v>
      </c>
      <c r="I263" s="55">
        <v>300</v>
      </c>
      <c r="J263" s="55">
        <v>120</v>
      </c>
      <c r="K263" s="54">
        <f t="shared" si="9"/>
        <v>36000</v>
      </c>
    </row>
    <row r="264" spans="1:11" x14ac:dyDescent="0.3">
      <c r="A264" s="52" t="s">
        <v>405</v>
      </c>
      <c r="B264" s="52">
        <f t="shared" si="10"/>
        <v>2015</v>
      </c>
      <c r="C264" s="52" t="s">
        <v>595</v>
      </c>
      <c r="D264" s="53">
        <v>42270</v>
      </c>
      <c r="E264" s="52">
        <f t="shared" si="11"/>
        <v>1089</v>
      </c>
      <c r="F264" s="54" t="s">
        <v>430</v>
      </c>
      <c r="G264" s="52" t="s">
        <v>403</v>
      </c>
      <c r="H264" s="54" t="s">
        <v>383</v>
      </c>
      <c r="I264" s="55">
        <v>10</v>
      </c>
      <c r="J264" s="55">
        <v>10</v>
      </c>
      <c r="K264" s="54">
        <f t="shared" si="9"/>
        <v>100</v>
      </c>
    </row>
    <row r="265" spans="1:11" x14ac:dyDescent="0.3">
      <c r="A265" s="52" t="s">
        <v>398</v>
      </c>
      <c r="B265" s="52">
        <f t="shared" si="10"/>
        <v>2015</v>
      </c>
      <c r="C265" s="52" t="s">
        <v>595</v>
      </c>
      <c r="D265" s="53">
        <v>42270</v>
      </c>
      <c r="E265" s="52">
        <f t="shared" si="11"/>
        <v>1090</v>
      </c>
      <c r="F265" s="54" t="s">
        <v>420</v>
      </c>
      <c r="G265" s="52" t="s">
        <v>523</v>
      </c>
      <c r="H265" s="54" t="s">
        <v>384</v>
      </c>
      <c r="I265" s="55">
        <v>400</v>
      </c>
      <c r="J265" s="55">
        <v>20</v>
      </c>
      <c r="K265" s="54">
        <f t="shared" si="9"/>
        <v>8000</v>
      </c>
    </row>
    <row r="266" spans="1:11" x14ac:dyDescent="0.3">
      <c r="A266" s="52" t="s">
        <v>395</v>
      </c>
      <c r="B266" s="52">
        <f t="shared" si="10"/>
        <v>2015</v>
      </c>
      <c r="C266" s="52" t="s">
        <v>595</v>
      </c>
      <c r="D266" s="53">
        <v>42271</v>
      </c>
      <c r="E266" s="52">
        <f t="shared" si="11"/>
        <v>1091</v>
      </c>
      <c r="F266" s="54" t="s">
        <v>400</v>
      </c>
      <c r="G266" s="52" t="s">
        <v>399</v>
      </c>
      <c r="H266" s="54" t="s">
        <v>384</v>
      </c>
      <c r="I266" s="55">
        <v>500</v>
      </c>
      <c r="J266" s="55">
        <v>20</v>
      </c>
      <c r="K266" s="54">
        <f t="shared" si="9"/>
        <v>10000</v>
      </c>
    </row>
    <row r="267" spans="1:11" x14ac:dyDescent="0.3">
      <c r="A267" s="52" t="s">
        <v>405</v>
      </c>
      <c r="B267" s="52">
        <f t="shared" si="10"/>
        <v>2015</v>
      </c>
      <c r="C267" s="52" t="s">
        <v>595</v>
      </c>
      <c r="D267" s="53">
        <v>42271</v>
      </c>
      <c r="E267" s="52">
        <f t="shared" si="11"/>
        <v>1092</v>
      </c>
      <c r="F267" s="54" t="s">
        <v>457</v>
      </c>
      <c r="G267" s="52" t="s">
        <v>403</v>
      </c>
      <c r="H267" s="54" t="s">
        <v>381</v>
      </c>
      <c r="I267" s="55">
        <v>2</v>
      </c>
      <c r="J267" s="55">
        <v>120</v>
      </c>
      <c r="K267" s="54">
        <f t="shared" ref="K267:K330" si="12">I267*J267</f>
        <v>240</v>
      </c>
    </row>
    <row r="268" spans="1:11" x14ac:dyDescent="0.3">
      <c r="A268" s="52" t="s">
        <v>522</v>
      </c>
      <c r="B268" s="52">
        <f t="shared" ref="B268:B331" si="13">YEAR(D268)</f>
        <v>2015</v>
      </c>
      <c r="C268" s="52" t="s">
        <v>595</v>
      </c>
      <c r="D268" s="53">
        <v>42271</v>
      </c>
      <c r="E268" s="52">
        <f t="shared" ref="E268:E331" si="14">E267+1</f>
        <v>1093</v>
      </c>
      <c r="F268" s="54" t="s">
        <v>450</v>
      </c>
      <c r="G268" s="52" t="s">
        <v>525</v>
      </c>
      <c r="H268" s="54" t="s">
        <v>383</v>
      </c>
      <c r="I268" s="55">
        <v>150</v>
      </c>
      <c r="J268" s="55">
        <v>10</v>
      </c>
      <c r="K268" s="54">
        <f t="shared" si="12"/>
        <v>1500</v>
      </c>
    </row>
    <row r="269" spans="1:11" x14ac:dyDescent="0.3">
      <c r="A269" s="52" t="s">
        <v>395</v>
      </c>
      <c r="B269" s="52">
        <f t="shared" si="13"/>
        <v>2015</v>
      </c>
      <c r="C269" s="52" t="s">
        <v>595</v>
      </c>
      <c r="D269" s="53">
        <v>42272</v>
      </c>
      <c r="E269" s="52">
        <f t="shared" si="14"/>
        <v>1094</v>
      </c>
      <c r="F269" s="54" t="s">
        <v>400</v>
      </c>
      <c r="G269" s="52" t="s">
        <v>399</v>
      </c>
      <c r="H269" s="54" t="s">
        <v>387</v>
      </c>
      <c r="I269" s="55">
        <v>250</v>
      </c>
      <c r="J269" s="55">
        <v>35</v>
      </c>
      <c r="K269" s="54">
        <f t="shared" si="12"/>
        <v>8750</v>
      </c>
    </row>
    <row r="270" spans="1:11" x14ac:dyDescent="0.3">
      <c r="A270" s="52" t="s">
        <v>395</v>
      </c>
      <c r="B270" s="52">
        <f t="shared" si="13"/>
        <v>2015</v>
      </c>
      <c r="C270" s="52" t="s">
        <v>595</v>
      </c>
      <c r="D270" s="53">
        <v>42272</v>
      </c>
      <c r="E270" s="52">
        <f t="shared" si="14"/>
        <v>1095</v>
      </c>
      <c r="F270" s="54" t="s">
        <v>418</v>
      </c>
      <c r="G270" s="52" t="s">
        <v>529</v>
      </c>
      <c r="H270" s="54" t="s">
        <v>387</v>
      </c>
      <c r="I270" s="55">
        <v>50</v>
      </c>
      <c r="J270" s="55">
        <v>35</v>
      </c>
      <c r="K270" s="54">
        <f t="shared" si="12"/>
        <v>1750</v>
      </c>
    </row>
    <row r="271" spans="1:11" x14ac:dyDescent="0.3">
      <c r="A271" s="52" t="s">
        <v>522</v>
      </c>
      <c r="B271" s="52">
        <f t="shared" si="13"/>
        <v>2015</v>
      </c>
      <c r="C271" s="52" t="s">
        <v>595</v>
      </c>
      <c r="D271" s="53">
        <v>42272</v>
      </c>
      <c r="E271" s="52">
        <f t="shared" si="14"/>
        <v>1096</v>
      </c>
      <c r="F271" s="54" t="s">
        <v>450</v>
      </c>
      <c r="G271" s="52" t="s">
        <v>525</v>
      </c>
      <c r="H271" s="54" t="s">
        <v>381</v>
      </c>
      <c r="I271" s="55">
        <v>1000</v>
      </c>
      <c r="J271" s="55">
        <v>120</v>
      </c>
      <c r="K271" s="54">
        <f t="shared" si="12"/>
        <v>120000</v>
      </c>
    </row>
    <row r="272" spans="1:11" x14ac:dyDescent="0.3">
      <c r="A272" s="52" t="s">
        <v>398</v>
      </c>
      <c r="B272" s="52">
        <f t="shared" si="13"/>
        <v>2015</v>
      </c>
      <c r="C272" s="52" t="s">
        <v>595</v>
      </c>
      <c r="D272" s="53">
        <v>42273</v>
      </c>
      <c r="E272" s="52">
        <f t="shared" si="14"/>
        <v>1097</v>
      </c>
      <c r="F272" s="54" t="s">
        <v>397</v>
      </c>
      <c r="G272" s="52" t="s">
        <v>396</v>
      </c>
      <c r="H272" s="54" t="s">
        <v>385</v>
      </c>
      <c r="I272" s="55">
        <v>200</v>
      </c>
      <c r="J272" s="55">
        <v>86</v>
      </c>
      <c r="K272" s="54">
        <f t="shared" si="12"/>
        <v>17200</v>
      </c>
    </row>
    <row r="273" spans="1:11" x14ac:dyDescent="0.3">
      <c r="A273" s="52" t="s">
        <v>405</v>
      </c>
      <c r="B273" s="52">
        <f t="shared" si="13"/>
        <v>2015</v>
      </c>
      <c r="C273" s="52" t="s">
        <v>595</v>
      </c>
      <c r="D273" s="53">
        <v>42273</v>
      </c>
      <c r="E273" s="52">
        <f t="shared" si="14"/>
        <v>1098</v>
      </c>
      <c r="F273" s="54" t="s">
        <v>437</v>
      </c>
      <c r="G273" s="52" t="s">
        <v>403</v>
      </c>
      <c r="H273" s="54" t="s">
        <v>385</v>
      </c>
      <c r="I273" s="55">
        <v>20</v>
      </c>
      <c r="J273" s="55">
        <v>86</v>
      </c>
      <c r="K273" s="54">
        <f t="shared" si="12"/>
        <v>1720</v>
      </c>
    </row>
    <row r="274" spans="1:11" x14ac:dyDescent="0.3">
      <c r="A274" s="52" t="s">
        <v>398</v>
      </c>
      <c r="B274" s="52">
        <f t="shared" si="13"/>
        <v>2015</v>
      </c>
      <c r="C274" s="52" t="s">
        <v>595</v>
      </c>
      <c r="D274" s="53">
        <v>42273</v>
      </c>
      <c r="E274" s="52">
        <f t="shared" si="14"/>
        <v>1099</v>
      </c>
      <c r="F274" s="54" t="s">
        <v>420</v>
      </c>
      <c r="G274" s="52" t="s">
        <v>523</v>
      </c>
      <c r="H274" s="54" t="s">
        <v>387</v>
      </c>
      <c r="I274" s="55">
        <v>5</v>
      </c>
      <c r="J274" s="55">
        <v>35</v>
      </c>
      <c r="K274" s="54">
        <f t="shared" si="12"/>
        <v>175</v>
      </c>
    </row>
    <row r="275" spans="1:11" x14ac:dyDescent="0.3">
      <c r="A275" s="52" t="s">
        <v>398</v>
      </c>
      <c r="B275" s="52">
        <f t="shared" si="13"/>
        <v>2015</v>
      </c>
      <c r="C275" s="52" t="s">
        <v>595</v>
      </c>
      <c r="D275" s="53">
        <v>42274</v>
      </c>
      <c r="E275" s="52">
        <f t="shared" si="14"/>
        <v>1100</v>
      </c>
      <c r="F275" s="54" t="s">
        <v>397</v>
      </c>
      <c r="G275" s="52" t="s">
        <v>396</v>
      </c>
      <c r="H275" s="54" t="s">
        <v>384</v>
      </c>
      <c r="I275" s="55">
        <v>1000</v>
      </c>
      <c r="J275" s="55">
        <v>20</v>
      </c>
      <c r="K275" s="54">
        <f t="shared" si="12"/>
        <v>20000</v>
      </c>
    </row>
    <row r="276" spans="1:11" x14ac:dyDescent="0.3">
      <c r="A276" s="52" t="s">
        <v>405</v>
      </c>
      <c r="B276" s="52">
        <f t="shared" si="13"/>
        <v>2015</v>
      </c>
      <c r="C276" s="52" t="s">
        <v>595</v>
      </c>
      <c r="D276" s="53">
        <v>42274</v>
      </c>
      <c r="E276" s="52">
        <f t="shared" si="14"/>
        <v>1101</v>
      </c>
      <c r="F276" s="54" t="s">
        <v>437</v>
      </c>
      <c r="G276" s="52" t="s">
        <v>403</v>
      </c>
      <c r="H276" s="54" t="s">
        <v>384</v>
      </c>
      <c r="I276" s="55">
        <v>20</v>
      </c>
      <c r="J276" s="55">
        <v>20</v>
      </c>
      <c r="K276" s="54">
        <f t="shared" si="12"/>
        <v>400</v>
      </c>
    </row>
    <row r="277" spans="1:11" x14ac:dyDescent="0.3">
      <c r="A277" s="52" t="s">
        <v>398</v>
      </c>
      <c r="B277" s="52">
        <f t="shared" si="13"/>
        <v>2015</v>
      </c>
      <c r="C277" s="52" t="s">
        <v>595</v>
      </c>
      <c r="D277" s="53">
        <v>42274</v>
      </c>
      <c r="E277" s="52">
        <f t="shared" si="14"/>
        <v>1102</v>
      </c>
      <c r="F277" s="54" t="s">
        <v>420</v>
      </c>
      <c r="G277" s="52" t="s">
        <v>523</v>
      </c>
      <c r="H277" s="54" t="s">
        <v>385</v>
      </c>
      <c r="I277" s="55">
        <v>2</v>
      </c>
      <c r="J277" s="55">
        <v>86</v>
      </c>
      <c r="K277" s="54">
        <f t="shared" si="12"/>
        <v>172</v>
      </c>
    </row>
    <row r="278" spans="1:11" x14ac:dyDescent="0.3">
      <c r="A278" s="52" t="s">
        <v>395</v>
      </c>
      <c r="B278" s="52">
        <f t="shared" si="13"/>
        <v>2015</v>
      </c>
      <c r="C278" s="52" t="s">
        <v>595</v>
      </c>
      <c r="D278" s="53">
        <v>42275</v>
      </c>
      <c r="E278" s="52">
        <f t="shared" si="14"/>
        <v>1103</v>
      </c>
      <c r="F278" s="54" t="s">
        <v>433</v>
      </c>
      <c r="G278" s="52" t="s">
        <v>528</v>
      </c>
      <c r="H278" s="54" t="s">
        <v>383</v>
      </c>
      <c r="I278" s="55">
        <v>210</v>
      </c>
      <c r="J278" s="55">
        <v>10</v>
      </c>
      <c r="K278" s="54">
        <f t="shared" si="12"/>
        <v>2100</v>
      </c>
    </row>
    <row r="279" spans="1:11" x14ac:dyDescent="0.3">
      <c r="A279" s="52" t="s">
        <v>405</v>
      </c>
      <c r="B279" s="52">
        <f t="shared" si="13"/>
        <v>2015</v>
      </c>
      <c r="C279" s="52" t="s">
        <v>595</v>
      </c>
      <c r="D279" s="53">
        <v>42275</v>
      </c>
      <c r="E279" s="52">
        <f t="shared" si="14"/>
        <v>1104</v>
      </c>
      <c r="F279" s="54" t="s">
        <v>437</v>
      </c>
      <c r="G279" s="52" t="s">
        <v>403</v>
      </c>
      <c r="H279" s="54" t="s">
        <v>383</v>
      </c>
      <c r="I279" s="55">
        <v>50</v>
      </c>
      <c r="J279" s="55">
        <v>10</v>
      </c>
      <c r="K279" s="54">
        <f t="shared" si="12"/>
        <v>500</v>
      </c>
    </row>
    <row r="280" spans="1:11" x14ac:dyDescent="0.3">
      <c r="A280" s="52" t="s">
        <v>398</v>
      </c>
      <c r="B280" s="52">
        <f t="shared" si="13"/>
        <v>2015</v>
      </c>
      <c r="C280" s="52" t="s">
        <v>595</v>
      </c>
      <c r="D280" s="53">
        <v>42275</v>
      </c>
      <c r="E280" s="52">
        <f t="shared" si="14"/>
        <v>1105</v>
      </c>
      <c r="F280" s="54" t="s">
        <v>420</v>
      </c>
      <c r="G280" s="52" t="s">
        <v>523</v>
      </c>
      <c r="H280" s="54" t="s">
        <v>384</v>
      </c>
      <c r="I280" s="55">
        <v>1</v>
      </c>
      <c r="J280" s="55">
        <v>20</v>
      </c>
      <c r="K280" s="54">
        <f t="shared" si="12"/>
        <v>20</v>
      </c>
    </row>
    <row r="281" spans="1:11" x14ac:dyDescent="0.3">
      <c r="A281" s="52" t="s">
        <v>395</v>
      </c>
      <c r="B281" s="52">
        <f t="shared" si="13"/>
        <v>2015</v>
      </c>
      <c r="C281" s="52" t="s">
        <v>595</v>
      </c>
      <c r="D281" s="53">
        <v>42276</v>
      </c>
      <c r="E281" s="52">
        <f t="shared" si="14"/>
        <v>1106</v>
      </c>
      <c r="F281" s="54" t="s">
        <v>433</v>
      </c>
      <c r="G281" s="52" t="s">
        <v>528</v>
      </c>
      <c r="H281" s="54" t="s">
        <v>381</v>
      </c>
      <c r="I281" s="55">
        <v>100</v>
      </c>
      <c r="J281" s="55">
        <v>120</v>
      </c>
      <c r="K281" s="54">
        <f t="shared" si="12"/>
        <v>12000</v>
      </c>
    </row>
    <row r="282" spans="1:11" x14ac:dyDescent="0.3">
      <c r="A282" s="52" t="s">
        <v>405</v>
      </c>
      <c r="B282" s="52">
        <f t="shared" si="13"/>
        <v>2015</v>
      </c>
      <c r="C282" s="52" t="s">
        <v>595</v>
      </c>
      <c r="D282" s="53">
        <v>42276</v>
      </c>
      <c r="E282" s="52">
        <f t="shared" si="14"/>
        <v>1107</v>
      </c>
      <c r="F282" s="54" t="s">
        <v>437</v>
      </c>
      <c r="G282" s="52" t="s">
        <v>403</v>
      </c>
      <c r="H282" s="54" t="s">
        <v>381</v>
      </c>
      <c r="I282" s="55">
        <v>50</v>
      </c>
      <c r="J282" s="55">
        <v>120</v>
      </c>
      <c r="K282" s="54">
        <f t="shared" si="12"/>
        <v>6000</v>
      </c>
    </row>
    <row r="283" spans="1:11" x14ac:dyDescent="0.3">
      <c r="A283" s="52" t="s">
        <v>398</v>
      </c>
      <c r="B283" s="52">
        <f t="shared" si="13"/>
        <v>2015</v>
      </c>
      <c r="C283" s="52" t="s">
        <v>595</v>
      </c>
      <c r="D283" s="53">
        <v>42276</v>
      </c>
      <c r="E283" s="52">
        <f t="shared" si="14"/>
        <v>1108</v>
      </c>
      <c r="F283" s="54" t="s">
        <v>420</v>
      </c>
      <c r="G283" s="52" t="s">
        <v>523</v>
      </c>
      <c r="H283" s="54" t="s">
        <v>383</v>
      </c>
      <c r="I283" s="55">
        <v>1</v>
      </c>
      <c r="J283" s="55">
        <v>10</v>
      </c>
      <c r="K283" s="54">
        <f t="shared" si="12"/>
        <v>10</v>
      </c>
    </row>
    <row r="284" spans="1:11" x14ac:dyDescent="0.3">
      <c r="A284" s="52" t="s">
        <v>395</v>
      </c>
      <c r="B284" s="52">
        <f t="shared" si="13"/>
        <v>2015</v>
      </c>
      <c r="C284" s="52" t="s">
        <v>595</v>
      </c>
      <c r="D284" s="53">
        <v>42277</v>
      </c>
      <c r="E284" s="52">
        <f t="shared" si="14"/>
        <v>1109</v>
      </c>
      <c r="F284" s="54" t="s">
        <v>432</v>
      </c>
      <c r="G284" s="52" t="s">
        <v>529</v>
      </c>
      <c r="H284" s="54" t="s">
        <v>387</v>
      </c>
      <c r="I284" s="55">
        <v>200</v>
      </c>
      <c r="J284" s="55">
        <v>35</v>
      </c>
      <c r="K284" s="54">
        <f t="shared" si="12"/>
        <v>7000</v>
      </c>
    </row>
    <row r="285" spans="1:11" x14ac:dyDescent="0.3">
      <c r="A285" s="52" t="s">
        <v>405</v>
      </c>
      <c r="B285" s="52">
        <f t="shared" si="13"/>
        <v>2015</v>
      </c>
      <c r="C285" s="52" t="s">
        <v>595</v>
      </c>
      <c r="D285" s="53">
        <v>42277</v>
      </c>
      <c r="E285" s="52">
        <f t="shared" si="14"/>
        <v>1110</v>
      </c>
      <c r="F285" s="54" t="s">
        <v>430</v>
      </c>
      <c r="G285" s="52" t="s">
        <v>403</v>
      </c>
      <c r="H285" s="54" t="s">
        <v>385</v>
      </c>
      <c r="I285" s="55">
        <v>20</v>
      </c>
      <c r="J285" s="55">
        <v>86</v>
      </c>
      <c r="K285" s="54">
        <f t="shared" si="12"/>
        <v>1720</v>
      </c>
    </row>
    <row r="286" spans="1:11" x14ac:dyDescent="0.3">
      <c r="A286" s="52" t="s">
        <v>398</v>
      </c>
      <c r="B286" s="52">
        <f t="shared" si="13"/>
        <v>2015</v>
      </c>
      <c r="C286" s="52" t="s">
        <v>595</v>
      </c>
      <c r="D286" s="53">
        <v>42277</v>
      </c>
      <c r="E286" s="52">
        <f t="shared" si="14"/>
        <v>1111</v>
      </c>
      <c r="F286" s="54" t="s">
        <v>420</v>
      </c>
      <c r="G286" s="52" t="s">
        <v>523</v>
      </c>
      <c r="H286" s="54" t="s">
        <v>381</v>
      </c>
      <c r="I286" s="55">
        <v>2</v>
      </c>
      <c r="J286" s="55">
        <v>120</v>
      </c>
      <c r="K286" s="54">
        <f t="shared" si="12"/>
        <v>240</v>
      </c>
    </row>
    <row r="287" spans="1:11" x14ac:dyDescent="0.3">
      <c r="A287" s="52" t="s">
        <v>405</v>
      </c>
      <c r="B287" s="52">
        <f t="shared" si="13"/>
        <v>2015</v>
      </c>
      <c r="C287" s="52" t="s">
        <v>596</v>
      </c>
      <c r="D287" s="53">
        <v>42278</v>
      </c>
      <c r="E287" s="52">
        <f t="shared" si="14"/>
        <v>1112</v>
      </c>
      <c r="F287" s="54" t="s">
        <v>430</v>
      </c>
      <c r="G287" s="52" t="s">
        <v>403</v>
      </c>
      <c r="H287" s="54" t="s">
        <v>385</v>
      </c>
      <c r="I287" s="55">
        <v>300</v>
      </c>
      <c r="J287" s="55">
        <v>86</v>
      </c>
      <c r="K287" s="54">
        <f t="shared" si="12"/>
        <v>25800</v>
      </c>
    </row>
    <row r="288" spans="1:11" x14ac:dyDescent="0.3">
      <c r="A288" s="52" t="s">
        <v>522</v>
      </c>
      <c r="B288" s="52">
        <f t="shared" si="13"/>
        <v>2015</v>
      </c>
      <c r="C288" s="52" t="s">
        <v>596</v>
      </c>
      <c r="D288" s="53">
        <v>42278</v>
      </c>
      <c r="E288" s="52">
        <f t="shared" si="14"/>
        <v>1113</v>
      </c>
      <c r="F288" s="54" t="s">
        <v>450</v>
      </c>
      <c r="G288" s="52" t="s">
        <v>525</v>
      </c>
      <c r="H288" s="54" t="s">
        <v>387</v>
      </c>
      <c r="I288" s="55">
        <v>50</v>
      </c>
      <c r="J288" s="55">
        <v>35</v>
      </c>
      <c r="K288" s="54">
        <f t="shared" si="12"/>
        <v>1750</v>
      </c>
    </row>
    <row r="289" spans="1:11" x14ac:dyDescent="0.3">
      <c r="A289" s="52" t="s">
        <v>398</v>
      </c>
      <c r="B289" s="52">
        <f t="shared" si="13"/>
        <v>2015</v>
      </c>
      <c r="C289" s="52" t="s">
        <v>596</v>
      </c>
      <c r="D289" s="53">
        <v>42278</v>
      </c>
      <c r="E289" s="52">
        <f t="shared" si="14"/>
        <v>1114</v>
      </c>
      <c r="F289" s="54" t="s">
        <v>420</v>
      </c>
      <c r="G289" s="52" t="s">
        <v>523</v>
      </c>
      <c r="H289" s="54" t="s">
        <v>383</v>
      </c>
      <c r="I289" s="55">
        <v>2</v>
      </c>
      <c r="J289" s="55">
        <v>10</v>
      </c>
      <c r="K289" s="54">
        <f t="shared" si="12"/>
        <v>20</v>
      </c>
    </row>
    <row r="290" spans="1:11" x14ac:dyDescent="0.3">
      <c r="A290" s="52" t="s">
        <v>405</v>
      </c>
      <c r="B290" s="52">
        <f t="shared" si="13"/>
        <v>2015</v>
      </c>
      <c r="C290" s="52" t="s">
        <v>596</v>
      </c>
      <c r="D290" s="53">
        <v>42279</v>
      </c>
      <c r="E290" s="52">
        <f t="shared" si="14"/>
        <v>1115</v>
      </c>
      <c r="F290" s="54" t="s">
        <v>430</v>
      </c>
      <c r="G290" s="52" t="s">
        <v>403</v>
      </c>
      <c r="H290" s="54" t="s">
        <v>384</v>
      </c>
      <c r="I290" s="55">
        <v>500</v>
      </c>
      <c r="J290" s="55">
        <v>20</v>
      </c>
      <c r="K290" s="54">
        <f t="shared" si="12"/>
        <v>10000</v>
      </c>
    </row>
    <row r="291" spans="1:11" x14ac:dyDescent="0.3">
      <c r="A291" s="52" t="s">
        <v>398</v>
      </c>
      <c r="B291" s="52">
        <f t="shared" si="13"/>
        <v>2015</v>
      </c>
      <c r="C291" s="52" t="s">
        <v>596</v>
      </c>
      <c r="D291" s="53">
        <v>42279</v>
      </c>
      <c r="E291" s="52">
        <f t="shared" si="14"/>
        <v>1116</v>
      </c>
      <c r="F291" s="54" t="s">
        <v>397</v>
      </c>
      <c r="G291" s="52" t="s">
        <v>396</v>
      </c>
      <c r="H291" s="54" t="s">
        <v>385</v>
      </c>
      <c r="I291" s="55">
        <v>50</v>
      </c>
      <c r="J291" s="55">
        <v>86</v>
      </c>
      <c r="K291" s="54">
        <f t="shared" si="12"/>
        <v>4300</v>
      </c>
    </row>
    <row r="292" spans="1:11" x14ac:dyDescent="0.3">
      <c r="A292" s="52" t="s">
        <v>398</v>
      </c>
      <c r="B292" s="52">
        <f t="shared" si="13"/>
        <v>2015</v>
      </c>
      <c r="C292" s="52" t="s">
        <v>596</v>
      </c>
      <c r="D292" s="53">
        <v>42279</v>
      </c>
      <c r="E292" s="52">
        <f t="shared" si="14"/>
        <v>1117</v>
      </c>
      <c r="F292" s="54" t="s">
        <v>420</v>
      </c>
      <c r="G292" s="52" t="s">
        <v>523</v>
      </c>
      <c r="H292" s="54" t="s">
        <v>381</v>
      </c>
      <c r="I292" s="55">
        <v>5</v>
      </c>
      <c r="J292" s="55">
        <v>120</v>
      </c>
      <c r="K292" s="54">
        <f t="shared" si="12"/>
        <v>600</v>
      </c>
    </row>
    <row r="293" spans="1:11" x14ac:dyDescent="0.3">
      <c r="A293" s="52" t="s">
        <v>398</v>
      </c>
      <c r="B293" s="52">
        <f t="shared" si="13"/>
        <v>2015</v>
      </c>
      <c r="C293" s="52" t="s">
        <v>596</v>
      </c>
      <c r="D293" s="53">
        <v>42280</v>
      </c>
      <c r="E293" s="52">
        <f t="shared" si="14"/>
        <v>1118</v>
      </c>
      <c r="F293" s="54" t="s">
        <v>412</v>
      </c>
      <c r="G293" s="52" t="s">
        <v>523</v>
      </c>
      <c r="H293" s="54" t="s">
        <v>383</v>
      </c>
      <c r="I293" s="55">
        <v>250</v>
      </c>
      <c r="J293" s="55">
        <v>10</v>
      </c>
      <c r="K293" s="54">
        <f t="shared" si="12"/>
        <v>2500</v>
      </c>
    </row>
    <row r="294" spans="1:11" x14ac:dyDescent="0.3">
      <c r="A294" s="52" t="s">
        <v>398</v>
      </c>
      <c r="B294" s="52">
        <f t="shared" si="13"/>
        <v>2015</v>
      </c>
      <c r="C294" s="52" t="s">
        <v>596</v>
      </c>
      <c r="D294" s="53">
        <v>42280</v>
      </c>
      <c r="E294" s="52">
        <f t="shared" si="14"/>
        <v>1119</v>
      </c>
      <c r="F294" s="54" t="s">
        <v>397</v>
      </c>
      <c r="G294" s="52" t="s">
        <v>396</v>
      </c>
      <c r="H294" s="54" t="s">
        <v>384</v>
      </c>
      <c r="I294" s="55">
        <v>20</v>
      </c>
      <c r="J294" s="55">
        <v>20</v>
      </c>
      <c r="K294" s="54">
        <f t="shared" si="12"/>
        <v>400</v>
      </c>
    </row>
    <row r="295" spans="1:11" x14ac:dyDescent="0.3">
      <c r="A295" s="52" t="s">
        <v>398</v>
      </c>
      <c r="B295" s="52">
        <f t="shared" si="13"/>
        <v>2015</v>
      </c>
      <c r="C295" s="52" t="s">
        <v>596</v>
      </c>
      <c r="D295" s="53">
        <v>42280</v>
      </c>
      <c r="E295" s="52">
        <f t="shared" si="14"/>
        <v>1120</v>
      </c>
      <c r="F295" s="54" t="s">
        <v>420</v>
      </c>
      <c r="G295" s="52" t="s">
        <v>523</v>
      </c>
      <c r="H295" s="54" t="s">
        <v>383</v>
      </c>
      <c r="I295" s="55">
        <v>5</v>
      </c>
      <c r="J295" s="55">
        <v>10</v>
      </c>
      <c r="K295" s="54">
        <f t="shared" si="12"/>
        <v>50</v>
      </c>
    </row>
    <row r="296" spans="1:11" x14ac:dyDescent="0.3">
      <c r="A296" s="52" t="s">
        <v>398</v>
      </c>
      <c r="B296" s="52">
        <f t="shared" si="13"/>
        <v>2015</v>
      </c>
      <c r="C296" s="52" t="s">
        <v>596</v>
      </c>
      <c r="D296" s="53">
        <v>42281</v>
      </c>
      <c r="E296" s="52">
        <f t="shared" si="14"/>
        <v>1121</v>
      </c>
      <c r="F296" s="54" t="s">
        <v>412</v>
      </c>
      <c r="G296" s="52" t="s">
        <v>523</v>
      </c>
      <c r="H296" s="54" t="s">
        <v>381</v>
      </c>
      <c r="I296" s="55">
        <v>250</v>
      </c>
      <c r="J296" s="55">
        <v>120</v>
      </c>
      <c r="K296" s="54">
        <f t="shared" si="12"/>
        <v>30000</v>
      </c>
    </row>
    <row r="297" spans="1:11" x14ac:dyDescent="0.3">
      <c r="A297" s="52" t="s">
        <v>398</v>
      </c>
      <c r="B297" s="52">
        <f t="shared" si="13"/>
        <v>2015</v>
      </c>
      <c r="C297" s="52" t="s">
        <v>596</v>
      </c>
      <c r="D297" s="53">
        <v>42281</v>
      </c>
      <c r="E297" s="52">
        <f t="shared" si="14"/>
        <v>1122</v>
      </c>
      <c r="F297" s="54" t="s">
        <v>428</v>
      </c>
      <c r="G297" s="52" t="s">
        <v>396</v>
      </c>
      <c r="H297" s="54" t="s">
        <v>383</v>
      </c>
      <c r="I297" s="55">
        <v>50</v>
      </c>
      <c r="J297" s="55">
        <v>10</v>
      </c>
      <c r="K297" s="54">
        <f t="shared" si="12"/>
        <v>500</v>
      </c>
    </row>
    <row r="298" spans="1:11" x14ac:dyDescent="0.3">
      <c r="A298" s="52" t="s">
        <v>398</v>
      </c>
      <c r="B298" s="52">
        <f t="shared" si="13"/>
        <v>2015</v>
      </c>
      <c r="C298" s="52" t="s">
        <v>596</v>
      </c>
      <c r="D298" s="53">
        <v>42281</v>
      </c>
      <c r="E298" s="52">
        <f t="shared" si="14"/>
        <v>1123</v>
      </c>
      <c r="F298" s="54" t="s">
        <v>397</v>
      </c>
      <c r="G298" s="52" t="s">
        <v>396</v>
      </c>
      <c r="H298" s="54" t="s">
        <v>381</v>
      </c>
      <c r="I298" s="55">
        <v>5</v>
      </c>
      <c r="J298" s="55">
        <v>120</v>
      </c>
      <c r="K298" s="54">
        <f t="shared" si="12"/>
        <v>600</v>
      </c>
    </row>
    <row r="299" spans="1:11" x14ac:dyDescent="0.3">
      <c r="A299" s="52" t="s">
        <v>398</v>
      </c>
      <c r="B299" s="52">
        <f t="shared" si="13"/>
        <v>2015</v>
      </c>
      <c r="C299" s="52" t="s">
        <v>596</v>
      </c>
      <c r="D299" s="53">
        <v>42282</v>
      </c>
      <c r="E299" s="52">
        <f t="shared" si="14"/>
        <v>1124</v>
      </c>
      <c r="F299" s="54" t="s">
        <v>412</v>
      </c>
      <c r="G299" s="52" t="s">
        <v>523</v>
      </c>
      <c r="H299" s="54" t="s">
        <v>387</v>
      </c>
      <c r="I299" s="55">
        <v>1000</v>
      </c>
      <c r="J299" s="55">
        <v>35</v>
      </c>
      <c r="K299" s="54">
        <f t="shared" si="12"/>
        <v>35000</v>
      </c>
    </row>
    <row r="300" spans="1:11" x14ac:dyDescent="0.3">
      <c r="A300" s="52" t="s">
        <v>398</v>
      </c>
      <c r="B300" s="52">
        <f t="shared" si="13"/>
        <v>2015</v>
      </c>
      <c r="C300" s="52" t="s">
        <v>596</v>
      </c>
      <c r="D300" s="53">
        <v>42282</v>
      </c>
      <c r="E300" s="52">
        <f t="shared" si="14"/>
        <v>1125</v>
      </c>
      <c r="F300" s="54" t="s">
        <v>428</v>
      </c>
      <c r="G300" s="52" t="s">
        <v>396</v>
      </c>
      <c r="H300" s="54" t="s">
        <v>381</v>
      </c>
      <c r="I300" s="55">
        <v>50</v>
      </c>
      <c r="J300" s="55">
        <v>120</v>
      </c>
      <c r="K300" s="54">
        <f t="shared" si="12"/>
        <v>6000</v>
      </c>
    </row>
    <row r="301" spans="1:11" x14ac:dyDescent="0.3">
      <c r="A301" s="52" t="s">
        <v>398</v>
      </c>
      <c r="B301" s="52">
        <f t="shared" si="13"/>
        <v>2015</v>
      </c>
      <c r="C301" s="52" t="s">
        <v>596</v>
      </c>
      <c r="D301" s="53">
        <v>42282</v>
      </c>
      <c r="E301" s="52">
        <f t="shared" si="14"/>
        <v>1126</v>
      </c>
      <c r="F301" s="54" t="s">
        <v>397</v>
      </c>
      <c r="G301" s="52" t="s">
        <v>396</v>
      </c>
      <c r="H301" s="54" t="s">
        <v>387</v>
      </c>
      <c r="I301" s="55">
        <v>5</v>
      </c>
      <c r="J301" s="55">
        <v>35</v>
      </c>
      <c r="K301" s="54">
        <f t="shared" si="12"/>
        <v>175</v>
      </c>
    </row>
    <row r="302" spans="1:11" x14ac:dyDescent="0.3">
      <c r="A302" s="52" t="s">
        <v>398</v>
      </c>
      <c r="B302" s="52">
        <f t="shared" si="13"/>
        <v>2015</v>
      </c>
      <c r="C302" s="52" t="s">
        <v>596</v>
      </c>
      <c r="D302" s="53">
        <v>42283</v>
      </c>
      <c r="E302" s="52">
        <f t="shared" si="14"/>
        <v>1127</v>
      </c>
      <c r="F302" s="54" t="s">
        <v>397</v>
      </c>
      <c r="G302" s="52" t="s">
        <v>396</v>
      </c>
      <c r="H302" s="54" t="s">
        <v>385</v>
      </c>
      <c r="I302" s="55">
        <v>300</v>
      </c>
      <c r="J302" s="55">
        <v>86</v>
      </c>
      <c r="K302" s="54">
        <f t="shared" si="12"/>
        <v>25800</v>
      </c>
    </row>
    <row r="303" spans="1:11" x14ac:dyDescent="0.3">
      <c r="A303" s="52" t="s">
        <v>405</v>
      </c>
      <c r="B303" s="52">
        <f t="shared" si="13"/>
        <v>2015</v>
      </c>
      <c r="C303" s="52" t="s">
        <v>596</v>
      </c>
      <c r="D303" s="53">
        <v>42283</v>
      </c>
      <c r="E303" s="52">
        <f t="shared" si="14"/>
        <v>1128</v>
      </c>
      <c r="F303" s="54" t="s">
        <v>416</v>
      </c>
      <c r="G303" s="52" t="s">
        <v>403</v>
      </c>
      <c r="H303" s="54" t="s">
        <v>387</v>
      </c>
      <c r="I303" s="55">
        <v>50</v>
      </c>
      <c r="J303" s="55">
        <v>35</v>
      </c>
      <c r="K303" s="54">
        <f t="shared" si="12"/>
        <v>1750</v>
      </c>
    </row>
    <row r="304" spans="1:11" x14ac:dyDescent="0.3">
      <c r="A304" s="52" t="s">
        <v>405</v>
      </c>
      <c r="B304" s="52">
        <f t="shared" si="13"/>
        <v>2015</v>
      </c>
      <c r="C304" s="52" t="s">
        <v>596</v>
      </c>
      <c r="D304" s="53">
        <v>42283</v>
      </c>
      <c r="E304" s="52">
        <f t="shared" si="14"/>
        <v>1129</v>
      </c>
      <c r="F304" s="54" t="s">
        <v>431</v>
      </c>
      <c r="G304" s="52" t="s">
        <v>524</v>
      </c>
      <c r="H304" s="54" t="s">
        <v>385</v>
      </c>
      <c r="I304" s="55">
        <v>500</v>
      </c>
      <c r="J304" s="55">
        <v>86</v>
      </c>
      <c r="K304" s="54">
        <f t="shared" si="12"/>
        <v>43000</v>
      </c>
    </row>
    <row r="305" spans="1:11" x14ac:dyDescent="0.3">
      <c r="A305" s="52" t="s">
        <v>398</v>
      </c>
      <c r="B305" s="52">
        <f t="shared" si="13"/>
        <v>2015</v>
      </c>
      <c r="C305" s="52" t="s">
        <v>596</v>
      </c>
      <c r="D305" s="53">
        <v>42284</v>
      </c>
      <c r="E305" s="52">
        <f t="shared" si="14"/>
        <v>1130</v>
      </c>
      <c r="F305" s="54" t="s">
        <v>446</v>
      </c>
      <c r="G305" s="52" t="s">
        <v>523</v>
      </c>
      <c r="H305" s="54" t="s">
        <v>387</v>
      </c>
      <c r="I305" s="55">
        <v>250</v>
      </c>
      <c r="J305" s="55">
        <v>35</v>
      </c>
      <c r="K305" s="54">
        <f t="shared" si="12"/>
        <v>8750</v>
      </c>
    </row>
    <row r="306" spans="1:11" x14ac:dyDescent="0.3">
      <c r="A306" s="52" t="s">
        <v>405</v>
      </c>
      <c r="B306" s="52">
        <f t="shared" si="13"/>
        <v>2015</v>
      </c>
      <c r="C306" s="52" t="s">
        <v>596</v>
      </c>
      <c r="D306" s="53">
        <v>42284</v>
      </c>
      <c r="E306" s="52">
        <f t="shared" si="14"/>
        <v>1131</v>
      </c>
      <c r="F306" s="54" t="s">
        <v>416</v>
      </c>
      <c r="G306" s="52" t="s">
        <v>403</v>
      </c>
      <c r="H306" s="54" t="s">
        <v>385</v>
      </c>
      <c r="I306" s="55">
        <v>20</v>
      </c>
      <c r="J306" s="55">
        <v>86</v>
      </c>
      <c r="K306" s="54">
        <f t="shared" si="12"/>
        <v>1720</v>
      </c>
    </row>
    <row r="307" spans="1:11" x14ac:dyDescent="0.3">
      <c r="A307" s="52" t="s">
        <v>405</v>
      </c>
      <c r="B307" s="52">
        <f t="shared" si="13"/>
        <v>2015</v>
      </c>
      <c r="C307" s="52" t="s">
        <v>596</v>
      </c>
      <c r="D307" s="53">
        <v>42284</v>
      </c>
      <c r="E307" s="52">
        <f t="shared" si="14"/>
        <v>1132</v>
      </c>
      <c r="F307" s="54" t="s">
        <v>431</v>
      </c>
      <c r="G307" s="52" t="s">
        <v>524</v>
      </c>
      <c r="H307" s="54" t="s">
        <v>384</v>
      </c>
      <c r="I307" s="55">
        <v>150</v>
      </c>
      <c r="J307" s="55">
        <v>20</v>
      </c>
      <c r="K307" s="54">
        <f t="shared" si="12"/>
        <v>3000</v>
      </c>
    </row>
    <row r="308" spans="1:11" x14ac:dyDescent="0.3">
      <c r="A308" s="52" t="s">
        <v>398</v>
      </c>
      <c r="B308" s="52">
        <f t="shared" si="13"/>
        <v>2015</v>
      </c>
      <c r="C308" s="52" t="s">
        <v>596</v>
      </c>
      <c r="D308" s="53">
        <v>42285</v>
      </c>
      <c r="E308" s="52">
        <f t="shared" si="14"/>
        <v>1133</v>
      </c>
      <c r="F308" s="54" t="s">
        <v>446</v>
      </c>
      <c r="G308" s="52" t="s">
        <v>523</v>
      </c>
      <c r="H308" s="54" t="s">
        <v>385</v>
      </c>
      <c r="I308" s="55">
        <v>50</v>
      </c>
      <c r="J308" s="55">
        <v>86</v>
      </c>
      <c r="K308" s="54">
        <f t="shared" si="12"/>
        <v>4300</v>
      </c>
    </row>
    <row r="309" spans="1:11" x14ac:dyDescent="0.3">
      <c r="A309" s="52" t="s">
        <v>398</v>
      </c>
      <c r="B309" s="52">
        <f t="shared" si="13"/>
        <v>2015</v>
      </c>
      <c r="C309" s="52" t="s">
        <v>596</v>
      </c>
      <c r="D309" s="53">
        <v>42285</v>
      </c>
      <c r="E309" s="52">
        <f t="shared" si="14"/>
        <v>1134</v>
      </c>
      <c r="F309" s="54" t="s">
        <v>412</v>
      </c>
      <c r="G309" s="52" t="s">
        <v>523</v>
      </c>
      <c r="H309" s="54" t="s">
        <v>384</v>
      </c>
      <c r="I309" s="55">
        <v>30</v>
      </c>
      <c r="J309" s="55">
        <v>20</v>
      </c>
      <c r="K309" s="54">
        <f t="shared" si="12"/>
        <v>600</v>
      </c>
    </row>
    <row r="310" spans="1:11" x14ac:dyDescent="0.3">
      <c r="A310" s="52" t="s">
        <v>405</v>
      </c>
      <c r="B310" s="52">
        <f t="shared" si="13"/>
        <v>2015</v>
      </c>
      <c r="C310" s="52" t="s">
        <v>596</v>
      </c>
      <c r="D310" s="53">
        <v>42285</v>
      </c>
      <c r="E310" s="52">
        <f t="shared" si="14"/>
        <v>1135</v>
      </c>
      <c r="F310" s="54" t="s">
        <v>431</v>
      </c>
      <c r="G310" s="52" t="s">
        <v>524</v>
      </c>
      <c r="H310" s="54" t="s">
        <v>387</v>
      </c>
      <c r="I310" s="55">
        <v>500</v>
      </c>
      <c r="J310" s="55">
        <v>35</v>
      </c>
      <c r="K310" s="54">
        <f t="shared" si="12"/>
        <v>17500</v>
      </c>
    </row>
    <row r="311" spans="1:11" x14ac:dyDescent="0.3">
      <c r="A311" s="52" t="s">
        <v>398</v>
      </c>
      <c r="B311" s="52">
        <f t="shared" si="13"/>
        <v>2015</v>
      </c>
      <c r="C311" s="52" t="s">
        <v>596</v>
      </c>
      <c r="D311" s="53">
        <v>42286</v>
      </c>
      <c r="E311" s="52">
        <f t="shared" si="14"/>
        <v>1136</v>
      </c>
      <c r="F311" s="54" t="s">
        <v>446</v>
      </c>
      <c r="G311" s="52" t="s">
        <v>523</v>
      </c>
      <c r="H311" s="54" t="s">
        <v>384</v>
      </c>
      <c r="I311" s="55">
        <v>50</v>
      </c>
      <c r="J311" s="55">
        <v>20</v>
      </c>
      <c r="K311" s="54">
        <f t="shared" si="12"/>
        <v>1000</v>
      </c>
    </row>
    <row r="312" spans="1:11" x14ac:dyDescent="0.3">
      <c r="A312" s="52" t="s">
        <v>395</v>
      </c>
      <c r="B312" s="52">
        <f t="shared" si="13"/>
        <v>2015</v>
      </c>
      <c r="C312" s="52" t="s">
        <v>596</v>
      </c>
      <c r="D312" s="53">
        <v>42286</v>
      </c>
      <c r="E312" s="52">
        <f t="shared" si="14"/>
        <v>1137</v>
      </c>
      <c r="F312" s="54" t="s">
        <v>426</v>
      </c>
      <c r="G312" s="52" t="s">
        <v>529</v>
      </c>
      <c r="H312" s="54" t="s">
        <v>387</v>
      </c>
      <c r="I312" s="55">
        <v>30</v>
      </c>
      <c r="J312" s="55">
        <v>35</v>
      </c>
      <c r="K312" s="54">
        <f t="shared" si="12"/>
        <v>1050</v>
      </c>
    </row>
    <row r="313" spans="1:11" x14ac:dyDescent="0.3">
      <c r="A313" s="52" t="s">
        <v>405</v>
      </c>
      <c r="B313" s="52">
        <f t="shared" si="13"/>
        <v>2015</v>
      </c>
      <c r="C313" s="52" t="s">
        <v>596</v>
      </c>
      <c r="D313" s="53">
        <v>42286</v>
      </c>
      <c r="E313" s="52">
        <f t="shared" si="14"/>
        <v>1138</v>
      </c>
      <c r="F313" s="54" t="s">
        <v>445</v>
      </c>
      <c r="G313" s="52" t="s">
        <v>403</v>
      </c>
      <c r="H313" s="54" t="s">
        <v>385</v>
      </c>
      <c r="I313" s="55">
        <v>300</v>
      </c>
      <c r="J313" s="55">
        <v>86</v>
      </c>
      <c r="K313" s="54">
        <f t="shared" si="12"/>
        <v>25800</v>
      </c>
    </row>
    <row r="314" spans="1:11" x14ac:dyDescent="0.3">
      <c r="A314" s="52" t="s">
        <v>395</v>
      </c>
      <c r="B314" s="52">
        <f t="shared" si="13"/>
        <v>2015</v>
      </c>
      <c r="C314" s="52" t="s">
        <v>596</v>
      </c>
      <c r="D314" s="53">
        <v>42287</v>
      </c>
      <c r="E314" s="52">
        <f t="shared" si="14"/>
        <v>1139</v>
      </c>
      <c r="F314" s="54" t="s">
        <v>425</v>
      </c>
      <c r="G314" s="52" t="s">
        <v>399</v>
      </c>
      <c r="H314" s="54" t="s">
        <v>387</v>
      </c>
      <c r="I314" s="55">
        <v>50</v>
      </c>
      <c r="J314" s="55">
        <v>35</v>
      </c>
      <c r="K314" s="54">
        <f t="shared" si="12"/>
        <v>1750</v>
      </c>
    </row>
    <row r="315" spans="1:11" x14ac:dyDescent="0.3">
      <c r="A315" s="52" t="s">
        <v>395</v>
      </c>
      <c r="B315" s="52">
        <f t="shared" si="13"/>
        <v>2015</v>
      </c>
      <c r="C315" s="52" t="s">
        <v>596</v>
      </c>
      <c r="D315" s="53">
        <v>42287</v>
      </c>
      <c r="E315" s="52">
        <f t="shared" si="14"/>
        <v>1140</v>
      </c>
      <c r="F315" s="54" t="s">
        <v>447</v>
      </c>
      <c r="G315" s="52" t="s">
        <v>527</v>
      </c>
      <c r="H315" s="54" t="s">
        <v>385</v>
      </c>
      <c r="I315" s="55">
        <v>30</v>
      </c>
      <c r="J315" s="55">
        <v>86</v>
      </c>
      <c r="K315" s="54">
        <f t="shared" si="12"/>
        <v>2580</v>
      </c>
    </row>
    <row r="316" spans="1:11" x14ac:dyDescent="0.3">
      <c r="A316" s="52" t="s">
        <v>522</v>
      </c>
      <c r="B316" s="52">
        <f t="shared" si="13"/>
        <v>2015</v>
      </c>
      <c r="C316" s="52" t="s">
        <v>596</v>
      </c>
      <c r="D316" s="53">
        <v>42287</v>
      </c>
      <c r="E316" s="52">
        <f t="shared" si="14"/>
        <v>1141</v>
      </c>
      <c r="F316" s="54" t="s">
        <v>402</v>
      </c>
      <c r="G316" s="52" t="s">
        <v>525</v>
      </c>
      <c r="H316" s="54" t="s">
        <v>384</v>
      </c>
      <c r="I316" s="55">
        <v>1000</v>
      </c>
      <c r="J316" s="55">
        <v>20</v>
      </c>
      <c r="K316" s="54">
        <f t="shared" si="12"/>
        <v>20000</v>
      </c>
    </row>
    <row r="317" spans="1:11" x14ac:dyDescent="0.3">
      <c r="A317" s="52" t="s">
        <v>395</v>
      </c>
      <c r="B317" s="52">
        <f t="shared" si="13"/>
        <v>2015</v>
      </c>
      <c r="C317" s="52" t="s">
        <v>596</v>
      </c>
      <c r="D317" s="53">
        <v>42288</v>
      </c>
      <c r="E317" s="52">
        <f t="shared" si="14"/>
        <v>1142</v>
      </c>
      <c r="F317" s="54" t="s">
        <v>425</v>
      </c>
      <c r="G317" s="52" t="s">
        <v>399</v>
      </c>
      <c r="H317" s="54" t="s">
        <v>385</v>
      </c>
      <c r="I317" s="55">
        <v>250</v>
      </c>
      <c r="J317" s="55">
        <v>86</v>
      </c>
      <c r="K317" s="54">
        <f t="shared" si="12"/>
        <v>21500</v>
      </c>
    </row>
    <row r="318" spans="1:11" x14ac:dyDescent="0.3">
      <c r="A318" s="52" t="s">
        <v>522</v>
      </c>
      <c r="B318" s="52">
        <f t="shared" si="13"/>
        <v>2015</v>
      </c>
      <c r="C318" s="52" t="s">
        <v>596</v>
      </c>
      <c r="D318" s="53">
        <v>42288</v>
      </c>
      <c r="E318" s="52">
        <f t="shared" si="14"/>
        <v>1143</v>
      </c>
      <c r="F318" s="54" t="s">
        <v>442</v>
      </c>
      <c r="G318" s="52" t="s">
        <v>525</v>
      </c>
      <c r="H318" s="54" t="s">
        <v>384</v>
      </c>
      <c r="I318" s="55">
        <v>50</v>
      </c>
      <c r="J318" s="55">
        <v>20</v>
      </c>
      <c r="K318" s="54">
        <f t="shared" si="12"/>
        <v>1000</v>
      </c>
    </row>
    <row r="319" spans="1:11" x14ac:dyDescent="0.3">
      <c r="A319" s="52" t="s">
        <v>395</v>
      </c>
      <c r="B319" s="52">
        <f t="shared" si="13"/>
        <v>2015</v>
      </c>
      <c r="C319" s="52" t="s">
        <v>596</v>
      </c>
      <c r="D319" s="53">
        <v>42288</v>
      </c>
      <c r="E319" s="52">
        <f t="shared" si="14"/>
        <v>1144</v>
      </c>
      <c r="F319" s="54" t="s">
        <v>400</v>
      </c>
      <c r="G319" s="52" t="s">
        <v>399</v>
      </c>
      <c r="H319" s="54" t="s">
        <v>387</v>
      </c>
      <c r="I319" s="55">
        <v>50</v>
      </c>
      <c r="J319" s="55">
        <v>35</v>
      </c>
      <c r="K319" s="54">
        <f t="shared" si="12"/>
        <v>1750</v>
      </c>
    </row>
    <row r="320" spans="1:11" x14ac:dyDescent="0.3">
      <c r="A320" s="52" t="s">
        <v>395</v>
      </c>
      <c r="B320" s="52">
        <f t="shared" si="13"/>
        <v>2015</v>
      </c>
      <c r="C320" s="52" t="s">
        <v>596</v>
      </c>
      <c r="D320" s="53">
        <v>42289</v>
      </c>
      <c r="E320" s="52">
        <f t="shared" si="14"/>
        <v>1145</v>
      </c>
      <c r="F320" s="54" t="s">
        <v>425</v>
      </c>
      <c r="G320" s="52" t="s">
        <v>399</v>
      </c>
      <c r="H320" s="54" t="s">
        <v>384</v>
      </c>
      <c r="I320" s="55">
        <v>400</v>
      </c>
      <c r="J320" s="55">
        <v>20</v>
      </c>
      <c r="K320" s="54">
        <f t="shared" si="12"/>
        <v>8000</v>
      </c>
    </row>
    <row r="321" spans="1:11" x14ac:dyDescent="0.3">
      <c r="A321" s="52" t="s">
        <v>395</v>
      </c>
      <c r="B321" s="52">
        <f t="shared" si="13"/>
        <v>2015</v>
      </c>
      <c r="C321" s="52" t="s">
        <v>596</v>
      </c>
      <c r="D321" s="53">
        <v>42289</v>
      </c>
      <c r="E321" s="52">
        <f t="shared" si="14"/>
        <v>1146</v>
      </c>
      <c r="F321" s="54" t="s">
        <v>408</v>
      </c>
      <c r="G321" s="52" t="s">
        <v>526</v>
      </c>
      <c r="H321" s="54" t="s">
        <v>387</v>
      </c>
      <c r="I321" s="55">
        <v>50</v>
      </c>
      <c r="J321" s="55">
        <v>35</v>
      </c>
      <c r="K321" s="54">
        <f t="shared" si="12"/>
        <v>1750</v>
      </c>
    </row>
    <row r="322" spans="1:11" x14ac:dyDescent="0.3">
      <c r="A322" s="52" t="s">
        <v>398</v>
      </c>
      <c r="B322" s="52">
        <f t="shared" si="13"/>
        <v>2015</v>
      </c>
      <c r="C322" s="52" t="s">
        <v>596</v>
      </c>
      <c r="D322" s="53">
        <v>42289</v>
      </c>
      <c r="E322" s="52">
        <f t="shared" si="14"/>
        <v>1147</v>
      </c>
      <c r="F322" s="54" t="s">
        <v>449</v>
      </c>
      <c r="G322" s="52" t="s">
        <v>396</v>
      </c>
      <c r="H322" s="54" t="s">
        <v>385</v>
      </c>
      <c r="I322" s="55">
        <v>200</v>
      </c>
      <c r="J322" s="55">
        <v>86</v>
      </c>
      <c r="K322" s="54">
        <f t="shared" si="12"/>
        <v>17200</v>
      </c>
    </row>
    <row r="323" spans="1:11" x14ac:dyDescent="0.3">
      <c r="A323" s="52" t="s">
        <v>395</v>
      </c>
      <c r="B323" s="52">
        <f t="shared" si="13"/>
        <v>2015</v>
      </c>
      <c r="C323" s="52" t="s">
        <v>596</v>
      </c>
      <c r="D323" s="53">
        <v>42290</v>
      </c>
      <c r="E323" s="52">
        <f t="shared" si="14"/>
        <v>1148</v>
      </c>
      <c r="F323" s="54" t="s">
        <v>433</v>
      </c>
      <c r="G323" s="52" t="s">
        <v>528</v>
      </c>
      <c r="H323" s="54" t="s">
        <v>387</v>
      </c>
      <c r="I323" s="55">
        <v>200</v>
      </c>
      <c r="J323" s="55">
        <v>35</v>
      </c>
      <c r="K323" s="54">
        <f t="shared" si="12"/>
        <v>7000</v>
      </c>
    </row>
    <row r="324" spans="1:11" x14ac:dyDescent="0.3">
      <c r="A324" s="52" t="s">
        <v>395</v>
      </c>
      <c r="B324" s="52">
        <f t="shared" si="13"/>
        <v>2015</v>
      </c>
      <c r="C324" s="52" t="s">
        <v>596</v>
      </c>
      <c r="D324" s="53">
        <v>42290</v>
      </c>
      <c r="E324" s="52">
        <f t="shared" si="14"/>
        <v>1149</v>
      </c>
      <c r="F324" s="54" t="s">
        <v>408</v>
      </c>
      <c r="G324" s="52" t="s">
        <v>526</v>
      </c>
      <c r="H324" s="54" t="s">
        <v>385</v>
      </c>
      <c r="I324" s="55">
        <v>50</v>
      </c>
      <c r="J324" s="55">
        <v>86</v>
      </c>
      <c r="K324" s="54">
        <f t="shared" si="12"/>
        <v>4300</v>
      </c>
    </row>
    <row r="325" spans="1:11" x14ac:dyDescent="0.3">
      <c r="A325" s="52" t="s">
        <v>395</v>
      </c>
      <c r="B325" s="52">
        <f t="shared" si="13"/>
        <v>2015</v>
      </c>
      <c r="C325" s="52" t="s">
        <v>596</v>
      </c>
      <c r="D325" s="53">
        <v>42290</v>
      </c>
      <c r="E325" s="52">
        <f t="shared" si="14"/>
        <v>1150</v>
      </c>
      <c r="F325" s="54" t="s">
        <v>448</v>
      </c>
      <c r="G325" s="52" t="s">
        <v>529</v>
      </c>
      <c r="H325" s="54" t="s">
        <v>384</v>
      </c>
      <c r="I325" s="55">
        <v>500</v>
      </c>
      <c r="J325" s="55">
        <v>20</v>
      </c>
      <c r="K325" s="54">
        <f t="shared" si="12"/>
        <v>10000</v>
      </c>
    </row>
    <row r="326" spans="1:11" x14ac:dyDescent="0.3">
      <c r="A326" s="52" t="s">
        <v>395</v>
      </c>
      <c r="B326" s="52">
        <f t="shared" si="13"/>
        <v>2015</v>
      </c>
      <c r="C326" s="52" t="s">
        <v>596</v>
      </c>
      <c r="D326" s="53">
        <v>42291</v>
      </c>
      <c r="E326" s="52">
        <f t="shared" si="14"/>
        <v>1151</v>
      </c>
      <c r="F326" s="54" t="s">
        <v>433</v>
      </c>
      <c r="G326" s="52" t="s">
        <v>528</v>
      </c>
      <c r="H326" s="54" t="s">
        <v>385</v>
      </c>
      <c r="I326" s="55">
        <v>50</v>
      </c>
      <c r="J326" s="55">
        <v>86</v>
      </c>
      <c r="K326" s="54">
        <f t="shared" si="12"/>
        <v>4300</v>
      </c>
    </row>
    <row r="327" spans="1:11" x14ac:dyDescent="0.3">
      <c r="A327" s="52" t="s">
        <v>395</v>
      </c>
      <c r="B327" s="52">
        <f t="shared" si="13"/>
        <v>2015</v>
      </c>
      <c r="C327" s="52" t="s">
        <v>596</v>
      </c>
      <c r="D327" s="53">
        <v>42291</v>
      </c>
      <c r="E327" s="52">
        <f t="shared" si="14"/>
        <v>1152</v>
      </c>
      <c r="F327" s="54" t="s">
        <v>408</v>
      </c>
      <c r="G327" s="52" t="s">
        <v>526</v>
      </c>
      <c r="H327" s="54" t="s">
        <v>384</v>
      </c>
      <c r="I327" s="55">
        <v>30</v>
      </c>
      <c r="J327" s="55">
        <v>20</v>
      </c>
      <c r="K327" s="54">
        <f t="shared" si="12"/>
        <v>600</v>
      </c>
    </row>
    <row r="328" spans="1:11" x14ac:dyDescent="0.3">
      <c r="A328" s="52" t="s">
        <v>395</v>
      </c>
      <c r="B328" s="52">
        <f t="shared" si="13"/>
        <v>2015</v>
      </c>
      <c r="C328" s="52" t="s">
        <v>596</v>
      </c>
      <c r="D328" s="53">
        <v>42291</v>
      </c>
      <c r="E328" s="52">
        <f t="shared" si="14"/>
        <v>1153</v>
      </c>
      <c r="F328" s="54" t="s">
        <v>448</v>
      </c>
      <c r="G328" s="52" t="s">
        <v>529</v>
      </c>
      <c r="H328" s="54" t="s">
        <v>383</v>
      </c>
      <c r="I328" s="55">
        <v>450</v>
      </c>
      <c r="J328" s="55">
        <v>10</v>
      </c>
      <c r="K328" s="54">
        <f t="shared" si="12"/>
        <v>4500</v>
      </c>
    </row>
    <row r="329" spans="1:11" x14ac:dyDescent="0.3">
      <c r="A329" s="52" t="s">
        <v>398</v>
      </c>
      <c r="B329" s="52">
        <f t="shared" si="13"/>
        <v>2015</v>
      </c>
      <c r="C329" s="52" t="s">
        <v>596</v>
      </c>
      <c r="D329" s="53">
        <v>42292</v>
      </c>
      <c r="E329" s="52">
        <f t="shared" si="14"/>
        <v>1154</v>
      </c>
      <c r="F329" s="54" t="s">
        <v>412</v>
      </c>
      <c r="G329" s="52" t="s">
        <v>523</v>
      </c>
      <c r="H329" s="54" t="s">
        <v>384</v>
      </c>
      <c r="I329" s="55">
        <v>150</v>
      </c>
      <c r="J329" s="55">
        <v>20</v>
      </c>
      <c r="K329" s="54">
        <f t="shared" si="12"/>
        <v>3000</v>
      </c>
    </row>
    <row r="330" spans="1:11" x14ac:dyDescent="0.3">
      <c r="A330" s="52" t="s">
        <v>395</v>
      </c>
      <c r="B330" s="52">
        <f t="shared" si="13"/>
        <v>2015</v>
      </c>
      <c r="C330" s="52" t="s">
        <v>596</v>
      </c>
      <c r="D330" s="53">
        <v>42292</v>
      </c>
      <c r="E330" s="52">
        <f t="shared" si="14"/>
        <v>1155</v>
      </c>
      <c r="F330" s="54" t="s">
        <v>408</v>
      </c>
      <c r="G330" s="52" t="s">
        <v>526</v>
      </c>
      <c r="H330" s="54" t="s">
        <v>383</v>
      </c>
      <c r="I330" s="55">
        <v>40</v>
      </c>
      <c r="J330" s="55">
        <v>10</v>
      </c>
      <c r="K330" s="54">
        <f t="shared" si="12"/>
        <v>400</v>
      </c>
    </row>
    <row r="331" spans="1:11" x14ac:dyDescent="0.3">
      <c r="A331" s="52" t="s">
        <v>395</v>
      </c>
      <c r="B331" s="52">
        <f t="shared" si="13"/>
        <v>2015</v>
      </c>
      <c r="C331" s="52" t="s">
        <v>596</v>
      </c>
      <c r="D331" s="53">
        <v>42292</v>
      </c>
      <c r="E331" s="52">
        <f t="shared" si="14"/>
        <v>1156</v>
      </c>
      <c r="F331" s="54" t="s">
        <v>393</v>
      </c>
      <c r="G331" s="52" t="s">
        <v>529</v>
      </c>
      <c r="H331" s="54" t="s">
        <v>381</v>
      </c>
      <c r="I331" s="55">
        <v>1600</v>
      </c>
      <c r="J331" s="55">
        <v>120</v>
      </c>
      <c r="K331" s="54">
        <f t="shared" ref="K331:K394" si="15">I331*J331</f>
        <v>192000</v>
      </c>
    </row>
    <row r="332" spans="1:11" x14ac:dyDescent="0.3">
      <c r="A332" s="52" t="s">
        <v>398</v>
      </c>
      <c r="B332" s="52">
        <f t="shared" ref="B332:B395" si="16">YEAR(D332)</f>
        <v>2015</v>
      </c>
      <c r="C332" s="52" t="s">
        <v>596</v>
      </c>
      <c r="D332" s="53">
        <v>42293</v>
      </c>
      <c r="E332" s="52">
        <f t="shared" ref="E332:E395" si="17">E331+1</f>
        <v>1157</v>
      </c>
      <c r="F332" s="54" t="s">
        <v>412</v>
      </c>
      <c r="G332" s="52" t="s">
        <v>523</v>
      </c>
      <c r="H332" s="54" t="s">
        <v>383</v>
      </c>
      <c r="I332" s="55">
        <v>250</v>
      </c>
      <c r="J332" s="55">
        <v>10</v>
      </c>
      <c r="K332" s="54">
        <f t="shared" si="15"/>
        <v>2500</v>
      </c>
    </row>
    <row r="333" spans="1:11" x14ac:dyDescent="0.3">
      <c r="A333" s="52" t="s">
        <v>395</v>
      </c>
      <c r="B333" s="52">
        <f t="shared" si="16"/>
        <v>2015</v>
      </c>
      <c r="C333" s="52" t="s">
        <v>596</v>
      </c>
      <c r="D333" s="53">
        <v>42293</v>
      </c>
      <c r="E333" s="52">
        <f t="shared" si="17"/>
        <v>1158</v>
      </c>
      <c r="F333" s="54" t="s">
        <v>408</v>
      </c>
      <c r="G333" s="52" t="s">
        <v>526</v>
      </c>
      <c r="H333" s="54" t="s">
        <v>381</v>
      </c>
      <c r="I333" s="55">
        <v>50</v>
      </c>
      <c r="J333" s="55">
        <v>120</v>
      </c>
      <c r="K333" s="54">
        <f t="shared" si="15"/>
        <v>6000</v>
      </c>
    </row>
    <row r="334" spans="1:11" x14ac:dyDescent="0.3">
      <c r="A334" s="52" t="s">
        <v>395</v>
      </c>
      <c r="B334" s="52">
        <f t="shared" si="16"/>
        <v>2015</v>
      </c>
      <c r="C334" s="52" t="s">
        <v>596</v>
      </c>
      <c r="D334" s="53">
        <v>42293</v>
      </c>
      <c r="E334" s="52">
        <f t="shared" si="17"/>
        <v>1159</v>
      </c>
      <c r="F334" s="54" t="s">
        <v>432</v>
      </c>
      <c r="G334" s="52" t="s">
        <v>529</v>
      </c>
      <c r="H334" s="54" t="s">
        <v>387</v>
      </c>
      <c r="I334" s="55">
        <v>200</v>
      </c>
      <c r="J334" s="55">
        <v>35</v>
      </c>
      <c r="K334" s="54">
        <f t="shared" si="15"/>
        <v>7000</v>
      </c>
    </row>
    <row r="335" spans="1:11" x14ac:dyDescent="0.3">
      <c r="A335" s="52" t="s">
        <v>398</v>
      </c>
      <c r="B335" s="52">
        <f t="shared" si="16"/>
        <v>2015</v>
      </c>
      <c r="C335" s="52" t="s">
        <v>596</v>
      </c>
      <c r="D335" s="53">
        <v>42294</v>
      </c>
      <c r="E335" s="52">
        <f t="shared" si="17"/>
        <v>1160</v>
      </c>
      <c r="F335" s="54" t="s">
        <v>421</v>
      </c>
      <c r="G335" s="52" t="s">
        <v>523</v>
      </c>
      <c r="H335" s="54" t="s">
        <v>381</v>
      </c>
      <c r="I335" s="55">
        <v>210</v>
      </c>
      <c r="J335" s="55">
        <v>120</v>
      </c>
      <c r="K335" s="54">
        <f t="shared" si="15"/>
        <v>25200</v>
      </c>
    </row>
    <row r="336" spans="1:11" x14ac:dyDescent="0.3">
      <c r="A336" s="52" t="s">
        <v>395</v>
      </c>
      <c r="B336" s="52">
        <f t="shared" si="16"/>
        <v>2015</v>
      </c>
      <c r="C336" s="52" t="s">
        <v>596</v>
      </c>
      <c r="D336" s="53">
        <v>42294</v>
      </c>
      <c r="E336" s="52">
        <f t="shared" si="17"/>
        <v>1161</v>
      </c>
      <c r="F336" s="54" t="s">
        <v>408</v>
      </c>
      <c r="G336" s="52" t="s">
        <v>526</v>
      </c>
      <c r="H336" s="54" t="s">
        <v>387</v>
      </c>
      <c r="I336" s="55">
        <v>20</v>
      </c>
      <c r="J336" s="55">
        <v>35</v>
      </c>
      <c r="K336" s="54">
        <f t="shared" si="15"/>
        <v>700</v>
      </c>
    </row>
    <row r="337" spans="1:11" x14ac:dyDescent="0.3">
      <c r="A337" s="52" t="s">
        <v>395</v>
      </c>
      <c r="B337" s="52">
        <f t="shared" si="16"/>
        <v>2015</v>
      </c>
      <c r="C337" s="52" t="s">
        <v>596</v>
      </c>
      <c r="D337" s="53">
        <v>42294</v>
      </c>
      <c r="E337" s="52">
        <f t="shared" si="17"/>
        <v>1162</v>
      </c>
      <c r="F337" s="54" t="s">
        <v>447</v>
      </c>
      <c r="G337" s="52" t="s">
        <v>527</v>
      </c>
      <c r="H337" s="54" t="s">
        <v>385</v>
      </c>
      <c r="I337" s="55">
        <v>200</v>
      </c>
      <c r="J337" s="55">
        <v>86</v>
      </c>
      <c r="K337" s="54">
        <f t="shared" si="15"/>
        <v>17200</v>
      </c>
    </row>
    <row r="338" spans="1:11" x14ac:dyDescent="0.3">
      <c r="A338" s="52" t="s">
        <v>398</v>
      </c>
      <c r="B338" s="52">
        <f t="shared" si="16"/>
        <v>2015</v>
      </c>
      <c r="C338" s="52" t="s">
        <v>596</v>
      </c>
      <c r="D338" s="53">
        <v>42295</v>
      </c>
      <c r="E338" s="52">
        <f t="shared" si="17"/>
        <v>1163</v>
      </c>
      <c r="F338" s="54" t="s">
        <v>421</v>
      </c>
      <c r="G338" s="52" t="s">
        <v>523</v>
      </c>
      <c r="H338" s="54" t="s">
        <v>387</v>
      </c>
      <c r="I338" s="55">
        <v>400</v>
      </c>
      <c r="J338" s="55">
        <v>35</v>
      </c>
      <c r="K338" s="54">
        <f t="shared" si="15"/>
        <v>14000</v>
      </c>
    </row>
    <row r="339" spans="1:11" x14ac:dyDescent="0.3">
      <c r="A339" s="52" t="s">
        <v>395</v>
      </c>
      <c r="B339" s="52">
        <f t="shared" si="16"/>
        <v>2015</v>
      </c>
      <c r="C339" s="52" t="s">
        <v>596</v>
      </c>
      <c r="D339" s="53">
        <v>42295</v>
      </c>
      <c r="E339" s="52">
        <f t="shared" si="17"/>
        <v>1164</v>
      </c>
      <c r="F339" s="54" t="s">
        <v>408</v>
      </c>
      <c r="G339" s="52" t="s">
        <v>526</v>
      </c>
      <c r="H339" s="54" t="s">
        <v>385</v>
      </c>
      <c r="I339" s="55">
        <v>50</v>
      </c>
      <c r="J339" s="55">
        <v>86</v>
      </c>
      <c r="K339" s="54">
        <f t="shared" si="15"/>
        <v>4300</v>
      </c>
    </row>
    <row r="340" spans="1:11" x14ac:dyDescent="0.3">
      <c r="A340" s="52" t="s">
        <v>395</v>
      </c>
      <c r="B340" s="52">
        <f t="shared" si="16"/>
        <v>2015</v>
      </c>
      <c r="C340" s="52" t="s">
        <v>596</v>
      </c>
      <c r="D340" s="53">
        <v>42295</v>
      </c>
      <c r="E340" s="52">
        <f t="shared" si="17"/>
        <v>1165</v>
      </c>
      <c r="F340" s="54" t="s">
        <v>447</v>
      </c>
      <c r="G340" s="52" t="s">
        <v>527</v>
      </c>
      <c r="H340" s="54" t="s">
        <v>384</v>
      </c>
      <c r="I340" s="55">
        <v>300</v>
      </c>
      <c r="J340" s="55">
        <v>20</v>
      </c>
      <c r="K340" s="54">
        <f t="shared" si="15"/>
        <v>6000</v>
      </c>
    </row>
    <row r="341" spans="1:11" x14ac:dyDescent="0.3">
      <c r="A341" s="52" t="s">
        <v>398</v>
      </c>
      <c r="B341" s="52">
        <f t="shared" si="16"/>
        <v>2015</v>
      </c>
      <c r="C341" s="52" t="s">
        <v>596</v>
      </c>
      <c r="D341" s="53">
        <v>42296</v>
      </c>
      <c r="E341" s="52">
        <f t="shared" si="17"/>
        <v>1166</v>
      </c>
      <c r="F341" s="54" t="s">
        <v>414</v>
      </c>
      <c r="G341" s="52" t="s">
        <v>396</v>
      </c>
      <c r="H341" s="54" t="s">
        <v>385</v>
      </c>
      <c r="I341" s="55">
        <v>500</v>
      </c>
      <c r="J341" s="55">
        <v>86</v>
      </c>
      <c r="K341" s="54">
        <f t="shared" si="15"/>
        <v>43000</v>
      </c>
    </row>
    <row r="342" spans="1:11" x14ac:dyDescent="0.3">
      <c r="A342" s="52" t="s">
        <v>395</v>
      </c>
      <c r="B342" s="52">
        <f t="shared" si="16"/>
        <v>2015</v>
      </c>
      <c r="C342" s="52" t="s">
        <v>596</v>
      </c>
      <c r="D342" s="53">
        <v>42296</v>
      </c>
      <c r="E342" s="52">
        <f t="shared" si="17"/>
        <v>1167</v>
      </c>
      <c r="F342" s="54" t="s">
        <v>408</v>
      </c>
      <c r="G342" s="52" t="s">
        <v>526</v>
      </c>
      <c r="H342" s="54" t="s">
        <v>384</v>
      </c>
      <c r="I342" s="55">
        <v>20</v>
      </c>
      <c r="J342" s="55">
        <v>20</v>
      </c>
      <c r="K342" s="54">
        <f t="shared" si="15"/>
        <v>400</v>
      </c>
    </row>
    <row r="343" spans="1:11" x14ac:dyDescent="0.3">
      <c r="A343" s="52" t="s">
        <v>395</v>
      </c>
      <c r="B343" s="52">
        <f t="shared" si="16"/>
        <v>2015</v>
      </c>
      <c r="C343" s="52" t="s">
        <v>596</v>
      </c>
      <c r="D343" s="53">
        <v>42296</v>
      </c>
      <c r="E343" s="52">
        <f t="shared" si="17"/>
        <v>1168</v>
      </c>
      <c r="F343" s="54" t="s">
        <v>436</v>
      </c>
      <c r="G343" s="52" t="s">
        <v>399</v>
      </c>
      <c r="H343" s="54" t="s">
        <v>383</v>
      </c>
      <c r="I343" s="55">
        <v>100</v>
      </c>
      <c r="J343" s="55">
        <v>10</v>
      </c>
      <c r="K343" s="54">
        <f t="shared" si="15"/>
        <v>1000</v>
      </c>
    </row>
    <row r="344" spans="1:11" x14ac:dyDescent="0.3">
      <c r="A344" s="52" t="s">
        <v>405</v>
      </c>
      <c r="B344" s="52">
        <f t="shared" si="16"/>
        <v>2015</v>
      </c>
      <c r="C344" s="52" t="s">
        <v>596</v>
      </c>
      <c r="D344" s="53">
        <v>42297</v>
      </c>
      <c r="E344" s="52">
        <f t="shared" si="17"/>
        <v>1169</v>
      </c>
      <c r="F344" s="54" t="s">
        <v>415</v>
      </c>
      <c r="G344" s="52" t="s">
        <v>524</v>
      </c>
      <c r="H344" s="54" t="s">
        <v>384</v>
      </c>
      <c r="I344" s="55">
        <v>500</v>
      </c>
      <c r="J344" s="55">
        <v>20</v>
      </c>
      <c r="K344" s="54">
        <f t="shared" si="15"/>
        <v>10000</v>
      </c>
    </row>
    <row r="345" spans="1:11" x14ac:dyDescent="0.3">
      <c r="A345" s="52" t="s">
        <v>395</v>
      </c>
      <c r="B345" s="52">
        <f t="shared" si="16"/>
        <v>2015</v>
      </c>
      <c r="C345" s="52" t="s">
        <v>596</v>
      </c>
      <c r="D345" s="53">
        <v>42297</v>
      </c>
      <c r="E345" s="52">
        <f t="shared" si="17"/>
        <v>1170</v>
      </c>
      <c r="F345" s="54" t="s">
        <v>408</v>
      </c>
      <c r="G345" s="52" t="s">
        <v>526</v>
      </c>
      <c r="H345" s="54" t="s">
        <v>383</v>
      </c>
      <c r="I345" s="55">
        <v>50</v>
      </c>
      <c r="J345" s="55">
        <v>10</v>
      </c>
      <c r="K345" s="54">
        <f t="shared" si="15"/>
        <v>500</v>
      </c>
    </row>
    <row r="346" spans="1:11" x14ac:dyDescent="0.3">
      <c r="A346" s="52" t="s">
        <v>395</v>
      </c>
      <c r="B346" s="52">
        <f t="shared" si="16"/>
        <v>2015</v>
      </c>
      <c r="C346" s="52" t="s">
        <v>596</v>
      </c>
      <c r="D346" s="53">
        <v>42297</v>
      </c>
      <c r="E346" s="52">
        <f t="shared" si="17"/>
        <v>1171</v>
      </c>
      <c r="F346" s="54" t="s">
        <v>436</v>
      </c>
      <c r="G346" s="52" t="s">
        <v>399</v>
      </c>
      <c r="H346" s="54" t="s">
        <v>381</v>
      </c>
      <c r="I346" s="55">
        <v>200</v>
      </c>
      <c r="J346" s="55">
        <v>120</v>
      </c>
      <c r="K346" s="54">
        <f t="shared" si="15"/>
        <v>24000</v>
      </c>
    </row>
    <row r="347" spans="1:11" x14ac:dyDescent="0.3">
      <c r="A347" s="52" t="s">
        <v>405</v>
      </c>
      <c r="B347" s="52">
        <f t="shared" si="16"/>
        <v>2015</v>
      </c>
      <c r="C347" s="52" t="s">
        <v>596</v>
      </c>
      <c r="D347" s="53">
        <v>42298</v>
      </c>
      <c r="E347" s="52">
        <f t="shared" si="17"/>
        <v>1172</v>
      </c>
      <c r="F347" s="54" t="s">
        <v>415</v>
      </c>
      <c r="G347" s="52" t="s">
        <v>524</v>
      </c>
      <c r="H347" s="54" t="s">
        <v>383</v>
      </c>
      <c r="I347" s="55">
        <v>500</v>
      </c>
      <c r="J347" s="55">
        <v>10</v>
      </c>
      <c r="K347" s="54">
        <f t="shared" si="15"/>
        <v>5000</v>
      </c>
    </row>
    <row r="348" spans="1:11" x14ac:dyDescent="0.3">
      <c r="A348" s="52" t="s">
        <v>395</v>
      </c>
      <c r="B348" s="52">
        <f t="shared" si="16"/>
        <v>2015</v>
      </c>
      <c r="C348" s="52" t="s">
        <v>596</v>
      </c>
      <c r="D348" s="53">
        <v>42298</v>
      </c>
      <c r="E348" s="52">
        <f t="shared" si="17"/>
        <v>1173</v>
      </c>
      <c r="F348" s="54" t="s">
        <v>408</v>
      </c>
      <c r="G348" s="52" t="s">
        <v>526</v>
      </c>
      <c r="H348" s="54" t="s">
        <v>381</v>
      </c>
      <c r="I348" s="55">
        <v>20</v>
      </c>
      <c r="J348" s="55">
        <v>120</v>
      </c>
      <c r="K348" s="54">
        <f t="shared" si="15"/>
        <v>2400</v>
      </c>
    </row>
    <row r="349" spans="1:11" x14ac:dyDescent="0.3">
      <c r="A349" s="52" t="s">
        <v>398</v>
      </c>
      <c r="B349" s="52">
        <f t="shared" si="16"/>
        <v>2015</v>
      </c>
      <c r="C349" s="52" t="s">
        <v>596</v>
      </c>
      <c r="D349" s="53">
        <v>42298</v>
      </c>
      <c r="E349" s="52">
        <f t="shared" si="17"/>
        <v>1174</v>
      </c>
      <c r="F349" s="54" t="s">
        <v>446</v>
      </c>
      <c r="G349" s="52" t="s">
        <v>523</v>
      </c>
      <c r="H349" s="54" t="s">
        <v>387</v>
      </c>
      <c r="I349" s="55">
        <v>250</v>
      </c>
      <c r="J349" s="55">
        <v>35</v>
      </c>
      <c r="K349" s="54">
        <f t="shared" si="15"/>
        <v>8750</v>
      </c>
    </row>
    <row r="350" spans="1:11" x14ac:dyDescent="0.3">
      <c r="A350" s="52" t="s">
        <v>395</v>
      </c>
      <c r="B350" s="52">
        <f t="shared" si="16"/>
        <v>2015</v>
      </c>
      <c r="C350" s="52" t="s">
        <v>596</v>
      </c>
      <c r="D350" s="53">
        <v>42299</v>
      </c>
      <c r="E350" s="52">
        <f t="shared" si="17"/>
        <v>1175</v>
      </c>
      <c r="F350" s="54" t="s">
        <v>482</v>
      </c>
      <c r="G350" s="52" t="s">
        <v>529</v>
      </c>
      <c r="H350" s="54" t="s">
        <v>381</v>
      </c>
      <c r="I350" s="55">
        <v>300</v>
      </c>
      <c r="J350" s="55">
        <v>120</v>
      </c>
      <c r="K350" s="54">
        <f t="shared" si="15"/>
        <v>36000</v>
      </c>
    </row>
    <row r="351" spans="1:11" x14ac:dyDescent="0.3">
      <c r="A351" s="52" t="s">
        <v>405</v>
      </c>
      <c r="B351" s="52">
        <f t="shared" si="16"/>
        <v>2015</v>
      </c>
      <c r="C351" s="52" t="s">
        <v>596</v>
      </c>
      <c r="D351" s="53">
        <v>42299</v>
      </c>
      <c r="E351" s="52">
        <f t="shared" si="17"/>
        <v>1176</v>
      </c>
      <c r="F351" s="54" t="s">
        <v>453</v>
      </c>
      <c r="G351" s="52" t="s">
        <v>403</v>
      </c>
      <c r="H351" s="54" t="s">
        <v>387</v>
      </c>
      <c r="I351" s="55">
        <v>40</v>
      </c>
      <c r="J351" s="55">
        <v>35</v>
      </c>
      <c r="K351" s="54">
        <f t="shared" si="15"/>
        <v>1400</v>
      </c>
    </row>
    <row r="352" spans="1:11" x14ac:dyDescent="0.3">
      <c r="A352" s="52" t="s">
        <v>398</v>
      </c>
      <c r="B352" s="52">
        <f t="shared" si="16"/>
        <v>2015</v>
      </c>
      <c r="C352" s="52" t="s">
        <v>596</v>
      </c>
      <c r="D352" s="53">
        <v>42299</v>
      </c>
      <c r="E352" s="52">
        <f t="shared" si="17"/>
        <v>1177</v>
      </c>
      <c r="F352" s="54" t="s">
        <v>446</v>
      </c>
      <c r="G352" s="52" t="s">
        <v>523</v>
      </c>
      <c r="H352" s="54" t="s">
        <v>385</v>
      </c>
      <c r="I352" s="55">
        <v>200</v>
      </c>
      <c r="J352" s="55">
        <v>86</v>
      </c>
      <c r="K352" s="54">
        <f t="shared" si="15"/>
        <v>17200</v>
      </c>
    </row>
    <row r="353" spans="1:11" x14ac:dyDescent="0.3">
      <c r="A353" s="52" t="s">
        <v>398</v>
      </c>
      <c r="B353" s="52">
        <f t="shared" si="16"/>
        <v>2015</v>
      </c>
      <c r="C353" s="52" t="s">
        <v>596</v>
      </c>
      <c r="D353" s="53">
        <v>42300</v>
      </c>
      <c r="E353" s="52">
        <f t="shared" si="17"/>
        <v>1178</v>
      </c>
      <c r="F353" s="54" t="s">
        <v>446</v>
      </c>
      <c r="G353" s="52" t="s">
        <v>523</v>
      </c>
      <c r="H353" s="54" t="s">
        <v>387</v>
      </c>
      <c r="I353" s="55">
        <v>200</v>
      </c>
      <c r="J353" s="55">
        <v>35</v>
      </c>
      <c r="K353" s="54">
        <f t="shared" si="15"/>
        <v>7000</v>
      </c>
    </row>
    <row r="354" spans="1:11" x14ac:dyDescent="0.3">
      <c r="A354" s="52" t="s">
        <v>405</v>
      </c>
      <c r="B354" s="52">
        <f t="shared" si="16"/>
        <v>2015</v>
      </c>
      <c r="C354" s="52" t="s">
        <v>596</v>
      </c>
      <c r="D354" s="53">
        <v>42300</v>
      </c>
      <c r="E354" s="52">
        <f t="shared" si="17"/>
        <v>1179</v>
      </c>
      <c r="F354" s="54" t="s">
        <v>453</v>
      </c>
      <c r="G354" s="52" t="s">
        <v>403</v>
      </c>
      <c r="H354" s="54" t="s">
        <v>385</v>
      </c>
      <c r="I354" s="55">
        <v>20</v>
      </c>
      <c r="J354" s="55">
        <v>86</v>
      </c>
      <c r="K354" s="54">
        <f t="shared" si="15"/>
        <v>1720</v>
      </c>
    </row>
    <row r="355" spans="1:11" x14ac:dyDescent="0.3">
      <c r="A355" s="52" t="s">
        <v>398</v>
      </c>
      <c r="B355" s="52">
        <f t="shared" si="16"/>
        <v>2015</v>
      </c>
      <c r="C355" s="52" t="s">
        <v>596</v>
      </c>
      <c r="D355" s="53">
        <v>42300</v>
      </c>
      <c r="E355" s="52">
        <f t="shared" si="17"/>
        <v>1180</v>
      </c>
      <c r="F355" s="54" t="s">
        <v>428</v>
      </c>
      <c r="G355" s="52" t="s">
        <v>396</v>
      </c>
      <c r="H355" s="54" t="s">
        <v>384</v>
      </c>
      <c r="I355" s="55">
        <v>200</v>
      </c>
      <c r="J355" s="55">
        <v>20</v>
      </c>
      <c r="K355" s="54">
        <f t="shared" si="15"/>
        <v>4000</v>
      </c>
    </row>
    <row r="356" spans="1:11" x14ac:dyDescent="0.3">
      <c r="A356" s="52" t="s">
        <v>398</v>
      </c>
      <c r="B356" s="52">
        <f t="shared" si="16"/>
        <v>2015</v>
      </c>
      <c r="C356" s="52" t="s">
        <v>596</v>
      </c>
      <c r="D356" s="53">
        <v>42301</v>
      </c>
      <c r="E356" s="52">
        <f t="shared" si="17"/>
        <v>1181</v>
      </c>
      <c r="F356" s="54" t="s">
        <v>409</v>
      </c>
      <c r="G356" s="52" t="s">
        <v>396</v>
      </c>
      <c r="H356" s="54" t="s">
        <v>385</v>
      </c>
      <c r="I356" s="55">
        <v>250</v>
      </c>
      <c r="J356" s="55">
        <v>86</v>
      </c>
      <c r="K356" s="54">
        <f t="shared" si="15"/>
        <v>21500</v>
      </c>
    </row>
    <row r="357" spans="1:11" x14ac:dyDescent="0.3">
      <c r="A357" s="52" t="s">
        <v>405</v>
      </c>
      <c r="B357" s="52">
        <f t="shared" si="16"/>
        <v>2015</v>
      </c>
      <c r="C357" s="52" t="s">
        <v>596</v>
      </c>
      <c r="D357" s="53">
        <v>42301</v>
      </c>
      <c r="E357" s="52">
        <f t="shared" si="17"/>
        <v>1182</v>
      </c>
      <c r="F357" s="54" t="s">
        <v>453</v>
      </c>
      <c r="G357" s="52" t="s">
        <v>403</v>
      </c>
      <c r="H357" s="54" t="s">
        <v>384</v>
      </c>
      <c r="I357" s="55">
        <v>50</v>
      </c>
      <c r="J357" s="55">
        <v>20</v>
      </c>
      <c r="K357" s="54">
        <f t="shared" si="15"/>
        <v>1000</v>
      </c>
    </row>
    <row r="358" spans="1:11" x14ac:dyDescent="0.3">
      <c r="A358" s="52" t="s">
        <v>395</v>
      </c>
      <c r="B358" s="52">
        <f t="shared" si="16"/>
        <v>2015</v>
      </c>
      <c r="C358" s="52" t="s">
        <v>596</v>
      </c>
      <c r="D358" s="53">
        <v>42301</v>
      </c>
      <c r="E358" s="52">
        <f t="shared" si="17"/>
        <v>1183</v>
      </c>
      <c r="F358" s="54" t="s">
        <v>425</v>
      </c>
      <c r="G358" s="52" t="s">
        <v>399</v>
      </c>
      <c r="H358" s="54" t="s">
        <v>383</v>
      </c>
      <c r="I358" s="55">
        <v>500</v>
      </c>
      <c r="J358" s="55">
        <v>10</v>
      </c>
      <c r="K358" s="54">
        <f t="shared" si="15"/>
        <v>5000</v>
      </c>
    </row>
    <row r="359" spans="1:11" x14ac:dyDescent="0.3">
      <c r="A359" s="52" t="s">
        <v>405</v>
      </c>
      <c r="B359" s="52">
        <f t="shared" si="16"/>
        <v>2015</v>
      </c>
      <c r="C359" s="52" t="s">
        <v>596</v>
      </c>
      <c r="D359" s="53">
        <v>42302</v>
      </c>
      <c r="E359" s="52">
        <f t="shared" si="17"/>
        <v>1184</v>
      </c>
      <c r="F359" s="54" t="s">
        <v>453</v>
      </c>
      <c r="G359" s="52" t="s">
        <v>403</v>
      </c>
      <c r="H359" s="54" t="s">
        <v>384</v>
      </c>
      <c r="I359" s="55">
        <v>250</v>
      </c>
      <c r="J359" s="55">
        <v>20</v>
      </c>
      <c r="K359" s="54">
        <f t="shared" si="15"/>
        <v>5000</v>
      </c>
    </row>
    <row r="360" spans="1:11" x14ac:dyDescent="0.3">
      <c r="A360" s="52" t="s">
        <v>405</v>
      </c>
      <c r="B360" s="52">
        <f t="shared" si="16"/>
        <v>2015</v>
      </c>
      <c r="C360" s="52" t="s">
        <v>596</v>
      </c>
      <c r="D360" s="53">
        <v>42302</v>
      </c>
      <c r="E360" s="52">
        <f t="shared" si="17"/>
        <v>1185</v>
      </c>
      <c r="F360" s="54" t="s">
        <v>430</v>
      </c>
      <c r="G360" s="52" t="s">
        <v>403</v>
      </c>
      <c r="H360" s="54" t="s">
        <v>383</v>
      </c>
      <c r="I360" s="55">
        <v>50</v>
      </c>
      <c r="J360" s="55">
        <v>10</v>
      </c>
      <c r="K360" s="54">
        <f t="shared" si="15"/>
        <v>500</v>
      </c>
    </row>
    <row r="361" spans="1:11" x14ac:dyDescent="0.3">
      <c r="A361" s="52" t="s">
        <v>405</v>
      </c>
      <c r="B361" s="52">
        <f t="shared" si="16"/>
        <v>2015</v>
      </c>
      <c r="C361" s="52" t="s">
        <v>596</v>
      </c>
      <c r="D361" s="53">
        <v>42302</v>
      </c>
      <c r="E361" s="52">
        <f t="shared" si="17"/>
        <v>1186</v>
      </c>
      <c r="F361" s="54" t="s">
        <v>416</v>
      </c>
      <c r="G361" s="52" t="s">
        <v>403</v>
      </c>
      <c r="H361" s="54" t="s">
        <v>381</v>
      </c>
      <c r="I361" s="55">
        <v>1000</v>
      </c>
      <c r="J361" s="55">
        <v>120</v>
      </c>
      <c r="K361" s="54">
        <f t="shared" si="15"/>
        <v>120000</v>
      </c>
    </row>
    <row r="362" spans="1:11" x14ac:dyDescent="0.3">
      <c r="A362" s="52" t="s">
        <v>405</v>
      </c>
      <c r="B362" s="52">
        <f t="shared" si="16"/>
        <v>2015</v>
      </c>
      <c r="C362" s="52" t="s">
        <v>596</v>
      </c>
      <c r="D362" s="53">
        <v>42303</v>
      </c>
      <c r="E362" s="52">
        <f t="shared" si="17"/>
        <v>1187</v>
      </c>
      <c r="F362" s="54" t="s">
        <v>453</v>
      </c>
      <c r="G362" s="52" t="s">
        <v>403</v>
      </c>
      <c r="H362" s="54" t="s">
        <v>383</v>
      </c>
      <c r="I362" s="55">
        <v>250</v>
      </c>
      <c r="J362" s="55">
        <v>10</v>
      </c>
      <c r="K362" s="54">
        <f t="shared" si="15"/>
        <v>2500</v>
      </c>
    </row>
    <row r="363" spans="1:11" x14ac:dyDescent="0.3">
      <c r="A363" s="52" t="s">
        <v>405</v>
      </c>
      <c r="B363" s="52">
        <f t="shared" si="16"/>
        <v>2015</v>
      </c>
      <c r="C363" s="52" t="s">
        <v>596</v>
      </c>
      <c r="D363" s="53">
        <v>42303</v>
      </c>
      <c r="E363" s="52">
        <f t="shared" si="17"/>
        <v>1188</v>
      </c>
      <c r="F363" s="54" t="s">
        <v>416</v>
      </c>
      <c r="G363" s="52" t="s">
        <v>403</v>
      </c>
      <c r="H363" s="54" t="s">
        <v>387</v>
      </c>
      <c r="I363" s="55">
        <v>20</v>
      </c>
      <c r="J363" s="55">
        <v>35</v>
      </c>
      <c r="K363" s="54">
        <f t="shared" si="15"/>
        <v>700</v>
      </c>
    </row>
    <row r="364" spans="1:11" x14ac:dyDescent="0.3">
      <c r="A364" s="52" t="s">
        <v>395</v>
      </c>
      <c r="B364" s="52">
        <f t="shared" si="16"/>
        <v>2015</v>
      </c>
      <c r="C364" s="52" t="s">
        <v>596</v>
      </c>
      <c r="D364" s="53">
        <v>42303</v>
      </c>
      <c r="E364" s="52">
        <f t="shared" si="17"/>
        <v>1189</v>
      </c>
      <c r="F364" s="54" t="s">
        <v>439</v>
      </c>
      <c r="G364" s="52" t="s">
        <v>528</v>
      </c>
      <c r="H364" s="54" t="s">
        <v>385</v>
      </c>
      <c r="I364" s="55">
        <v>100</v>
      </c>
      <c r="J364" s="55">
        <v>86</v>
      </c>
      <c r="K364" s="54">
        <f t="shared" si="15"/>
        <v>8600</v>
      </c>
    </row>
    <row r="365" spans="1:11" x14ac:dyDescent="0.3">
      <c r="A365" s="52" t="s">
        <v>395</v>
      </c>
      <c r="B365" s="52">
        <f t="shared" si="16"/>
        <v>2015</v>
      </c>
      <c r="C365" s="52" t="s">
        <v>596</v>
      </c>
      <c r="D365" s="53">
        <v>42304</v>
      </c>
      <c r="E365" s="52">
        <f t="shared" si="17"/>
        <v>1190</v>
      </c>
      <c r="F365" s="54" t="s">
        <v>433</v>
      </c>
      <c r="G365" s="52" t="s">
        <v>528</v>
      </c>
      <c r="H365" s="54" t="s">
        <v>381</v>
      </c>
      <c r="I365" s="55">
        <v>10</v>
      </c>
      <c r="J365" s="55">
        <v>120</v>
      </c>
      <c r="K365" s="54">
        <f t="shared" si="15"/>
        <v>1200</v>
      </c>
    </row>
    <row r="366" spans="1:11" x14ac:dyDescent="0.3">
      <c r="A366" s="52" t="s">
        <v>405</v>
      </c>
      <c r="B366" s="52">
        <f t="shared" si="16"/>
        <v>2015</v>
      </c>
      <c r="C366" s="52" t="s">
        <v>596</v>
      </c>
      <c r="D366" s="53">
        <v>42304</v>
      </c>
      <c r="E366" s="52">
        <f t="shared" si="17"/>
        <v>1191</v>
      </c>
      <c r="F366" s="54" t="s">
        <v>424</v>
      </c>
      <c r="G366" s="52" t="s">
        <v>403</v>
      </c>
      <c r="H366" s="54" t="s">
        <v>385</v>
      </c>
      <c r="I366" s="55">
        <v>25</v>
      </c>
      <c r="J366" s="55">
        <v>86</v>
      </c>
      <c r="K366" s="54">
        <f t="shared" si="15"/>
        <v>2150</v>
      </c>
    </row>
    <row r="367" spans="1:11" x14ac:dyDescent="0.3">
      <c r="A367" s="52" t="s">
        <v>395</v>
      </c>
      <c r="B367" s="52">
        <f t="shared" si="16"/>
        <v>2015</v>
      </c>
      <c r="C367" s="52" t="s">
        <v>596</v>
      </c>
      <c r="D367" s="53">
        <v>42304</v>
      </c>
      <c r="E367" s="52">
        <f t="shared" si="17"/>
        <v>1192</v>
      </c>
      <c r="F367" s="54" t="s">
        <v>433</v>
      </c>
      <c r="G367" s="52" t="s">
        <v>528</v>
      </c>
      <c r="H367" s="54" t="s">
        <v>387</v>
      </c>
      <c r="I367" s="55">
        <v>500</v>
      </c>
      <c r="J367" s="55">
        <v>35</v>
      </c>
      <c r="K367" s="54">
        <f t="shared" si="15"/>
        <v>17500</v>
      </c>
    </row>
    <row r="368" spans="1:11" x14ac:dyDescent="0.3">
      <c r="A368" s="52" t="s">
        <v>395</v>
      </c>
      <c r="B368" s="52">
        <f t="shared" si="16"/>
        <v>2015</v>
      </c>
      <c r="C368" s="52" t="s">
        <v>596</v>
      </c>
      <c r="D368" s="53">
        <v>42305</v>
      </c>
      <c r="E368" s="52">
        <f t="shared" si="17"/>
        <v>1193</v>
      </c>
      <c r="F368" s="54" t="s">
        <v>408</v>
      </c>
      <c r="G368" s="52" t="s">
        <v>526</v>
      </c>
      <c r="H368" s="54" t="s">
        <v>385</v>
      </c>
      <c r="I368" s="55">
        <v>2</v>
      </c>
      <c r="J368" s="55">
        <v>86</v>
      </c>
      <c r="K368" s="54">
        <f t="shared" si="15"/>
        <v>172</v>
      </c>
    </row>
    <row r="369" spans="1:11" x14ac:dyDescent="0.3">
      <c r="A369" s="52" t="s">
        <v>405</v>
      </c>
      <c r="B369" s="52">
        <f t="shared" si="16"/>
        <v>2015</v>
      </c>
      <c r="C369" s="52" t="s">
        <v>596</v>
      </c>
      <c r="D369" s="53">
        <v>42305</v>
      </c>
      <c r="E369" s="52">
        <f t="shared" si="17"/>
        <v>1194</v>
      </c>
      <c r="F369" s="54" t="s">
        <v>415</v>
      </c>
      <c r="G369" s="52" t="s">
        <v>524</v>
      </c>
      <c r="H369" s="54" t="s">
        <v>384</v>
      </c>
      <c r="I369" s="55">
        <v>20</v>
      </c>
      <c r="J369" s="55">
        <v>20</v>
      </c>
      <c r="K369" s="54">
        <f t="shared" si="15"/>
        <v>400</v>
      </c>
    </row>
    <row r="370" spans="1:11" x14ac:dyDescent="0.3">
      <c r="A370" s="52" t="s">
        <v>395</v>
      </c>
      <c r="B370" s="52">
        <f t="shared" si="16"/>
        <v>2015</v>
      </c>
      <c r="C370" s="52" t="s">
        <v>596</v>
      </c>
      <c r="D370" s="53">
        <v>42305</v>
      </c>
      <c r="E370" s="52">
        <f t="shared" si="17"/>
        <v>1195</v>
      </c>
      <c r="F370" s="54" t="s">
        <v>433</v>
      </c>
      <c r="G370" s="52" t="s">
        <v>528</v>
      </c>
      <c r="H370" s="54" t="s">
        <v>385</v>
      </c>
      <c r="I370" s="55">
        <v>50</v>
      </c>
      <c r="J370" s="55">
        <v>86</v>
      </c>
      <c r="K370" s="54">
        <f t="shared" si="15"/>
        <v>4300</v>
      </c>
    </row>
    <row r="371" spans="1:11" x14ac:dyDescent="0.3">
      <c r="A371" s="52" t="s">
        <v>395</v>
      </c>
      <c r="B371" s="52">
        <f t="shared" si="16"/>
        <v>2015</v>
      </c>
      <c r="C371" s="52" t="s">
        <v>596</v>
      </c>
      <c r="D371" s="53">
        <v>42306</v>
      </c>
      <c r="E371" s="52">
        <f t="shared" si="17"/>
        <v>1196</v>
      </c>
      <c r="F371" s="54" t="s">
        <v>408</v>
      </c>
      <c r="G371" s="52" t="s">
        <v>526</v>
      </c>
      <c r="H371" s="54" t="s">
        <v>384</v>
      </c>
      <c r="I371" s="55">
        <v>3</v>
      </c>
      <c r="J371" s="55">
        <v>20</v>
      </c>
      <c r="K371" s="54">
        <f t="shared" si="15"/>
        <v>60</v>
      </c>
    </row>
    <row r="372" spans="1:11" x14ac:dyDescent="0.3">
      <c r="A372" s="52" t="s">
        <v>405</v>
      </c>
      <c r="B372" s="52">
        <f t="shared" si="16"/>
        <v>2015</v>
      </c>
      <c r="C372" s="52" t="s">
        <v>596</v>
      </c>
      <c r="D372" s="53">
        <v>42306</v>
      </c>
      <c r="E372" s="52">
        <f t="shared" si="17"/>
        <v>1197</v>
      </c>
      <c r="F372" s="54" t="s">
        <v>415</v>
      </c>
      <c r="G372" s="52" t="s">
        <v>524</v>
      </c>
      <c r="H372" s="54" t="s">
        <v>387</v>
      </c>
      <c r="I372" s="55">
        <v>50</v>
      </c>
      <c r="J372" s="55">
        <v>35</v>
      </c>
      <c r="K372" s="54">
        <f t="shared" si="15"/>
        <v>1750</v>
      </c>
    </row>
    <row r="373" spans="1:11" x14ac:dyDescent="0.3">
      <c r="A373" s="52" t="s">
        <v>398</v>
      </c>
      <c r="B373" s="52">
        <f t="shared" si="16"/>
        <v>2015</v>
      </c>
      <c r="C373" s="52" t="s">
        <v>596</v>
      </c>
      <c r="D373" s="53">
        <v>42306</v>
      </c>
      <c r="E373" s="52">
        <f t="shared" si="17"/>
        <v>1198</v>
      </c>
      <c r="F373" s="54" t="s">
        <v>397</v>
      </c>
      <c r="G373" s="52" t="s">
        <v>396</v>
      </c>
      <c r="H373" s="54" t="s">
        <v>384</v>
      </c>
      <c r="I373" s="55">
        <v>3</v>
      </c>
      <c r="J373" s="55">
        <v>20</v>
      </c>
      <c r="K373" s="54">
        <f t="shared" si="15"/>
        <v>60</v>
      </c>
    </row>
    <row r="374" spans="1:11" x14ac:dyDescent="0.3">
      <c r="A374" s="52" t="s">
        <v>395</v>
      </c>
      <c r="B374" s="52">
        <f t="shared" si="16"/>
        <v>2015</v>
      </c>
      <c r="C374" s="52" t="s">
        <v>596</v>
      </c>
      <c r="D374" s="53">
        <v>42307</v>
      </c>
      <c r="E374" s="52">
        <f t="shared" si="17"/>
        <v>1199</v>
      </c>
      <c r="F374" s="54" t="s">
        <v>408</v>
      </c>
      <c r="G374" s="52" t="s">
        <v>526</v>
      </c>
      <c r="H374" s="54" t="s">
        <v>387</v>
      </c>
      <c r="I374" s="55">
        <v>100</v>
      </c>
      <c r="J374" s="55">
        <v>35</v>
      </c>
      <c r="K374" s="54">
        <f t="shared" si="15"/>
        <v>3500</v>
      </c>
    </row>
    <row r="375" spans="1:11" x14ac:dyDescent="0.3">
      <c r="A375" s="52" t="s">
        <v>522</v>
      </c>
      <c r="B375" s="52">
        <f t="shared" si="16"/>
        <v>2015</v>
      </c>
      <c r="C375" s="52" t="s">
        <v>596</v>
      </c>
      <c r="D375" s="53">
        <v>42307</v>
      </c>
      <c r="E375" s="52">
        <f t="shared" si="17"/>
        <v>1200</v>
      </c>
      <c r="F375" s="54" t="s">
        <v>444</v>
      </c>
      <c r="G375" s="52" t="s">
        <v>525</v>
      </c>
      <c r="H375" s="54" t="s">
        <v>385</v>
      </c>
      <c r="I375" s="55">
        <v>50</v>
      </c>
      <c r="J375" s="55">
        <v>86</v>
      </c>
      <c r="K375" s="54">
        <f t="shared" si="15"/>
        <v>4300</v>
      </c>
    </row>
    <row r="376" spans="1:11" x14ac:dyDescent="0.3">
      <c r="A376" s="52" t="s">
        <v>398</v>
      </c>
      <c r="B376" s="52">
        <f t="shared" si="16"/>
        <v>2015</v>
      </c>
      <c r="C376" s="52" t="s">
        <v>596</v>
      </c>
      <c r="D376" s="53">
        <v>42307</v>
      </c>
      <c r="E376" s="52">
        <f t="shared" si="17"/>
        <v>1201</v>
      </c>
      <c r="F376" s="54" t="s">
        <v>421</v>
      </c>
      <c r="G376" s="52" t="s">
        <v>523</v>
      </c>
      <c r="H376" s="54" t="s">
        <v>383</v>
      </c>
      <c r="I376" s="55">
        <v>100</v>
      </c>
      <c r="J376" s="55">
        <v>10</v>
      </c>
      <c r="K376" s="54">
        <f t="shared" si="15"/>
        <v>1000</v>
      </c>
    </row>
    <row r="377" spans="1:11" x14ac:dyDescent="0.3">
      <c r="A377" s="52" t="s">
        <v>395</v>
      </c>
      <c r="B377" s="52">
        <f t="shared" si="16"/>
        <v>2015</v>
      </c>
      <c r="C377" s="52" t="s">
        <v>596</v>
      </c>
      <c r="D377" s="53">
        <v>42308</v>
      </c>
      <c r="E377" s="52">
        <f t="shared" si="17"/>
        <v>1202</v>
      </c>
      <c r="F377" s="54" t="s">
        <v>408</v>
      </c>
      <c r="G377" s="52" t="s">
        <v>526</v>
      </c>
      <c r="H377" s="54" t="s">
        <v>385</v>
      </c>
      <c r="I377" s="55">
        <v>5</v>
      </c>
      <c r="J377" s="55">
        <v>86</v>
      </c>
      <c r="K377" s="54">
        <f t="shared" si="15"/>
        <v>430</v>
      </c>
    </row>
    <row r="378" spans="1:11" x14ac:dyDescent="0.3">
      <c r="A378" s="52" t="s">
        <v>395</v>
      </c>
      <c r="B378" s="52">
        <f t="shared" si="16"/>
        <v>2015</v>
      </c>
      <c r="C378" s="52" t="s">
        <v>596</v>
      </c>
      <c r="D378" s="53">
        <v>42308</v>
      </c>
      <c r="E378" s="52">
        <f t="shared" si="17"/>
        <v>1203</v>
      </c>
      <c r="F378" s="54" t="s">
        <v>435</v>
      </c>
      <c r="G378" s="52" t="s">
        <v>399</v>
      </c>
      <c r="H378" s="54" t="s">
        <v>384</v>
      </c>
      <c r="I378" s="55">
        <v>20</v>
      </c>
      <c r="J378" s="55">
        <v>20</v>
      </c>
      <c r="K378" s="54">
        <f t="shared" si="15"/>
        <v>400</v>
      </c>
    </row>
    <row r="379" spans="1:11" x14ac:dyDescent="0.3">
      <c r="A379" s="52" t="s">
        <v>398</v>
      </c>
      <c r="B379" s="52">
        <f t="shared" si="16"/>
        <v>2015</v>
      </c>
      <c r="C379" s="52" t="s">
        <v>596</v>
      </c>
      <c r="D379" s="53">
        <v>42308</v>
      </c>
      <c r="E379" s="52">
        <f t="shared" si="17"/>
        <v>1204</v>
      </c>
      <c r="F379" s="54" t="s">
        <v>421</v>
      </c>
      <c r="G379" s="52" t="s">
        <v>523</v>
      </c>
      <c r="H379" s="54" t="s">
        <v>381</v>
      </c>
      <c r="I379" s="55">
        <v>1050</v>
      </c>
      <c r="J379" s="55">
        <v>120</v>
      </c>
      <c r="K379" s="54">
        <f t="shared" si="15"/>
        <v>126000</v>
      </c>
    </row>
    <row r="380" spans="1:11" x14ac:dyDescent="0.3">
      <c r="A380" s="52" t="s">
        <v>395</v>
      </c>
      <c r="B380" s="52">
        <f t="shared" si="16"/>
        <v>2015</v>
      </c>
      <c r="C380" s="52" t="s">
        <v>597</v>
      </c>
      <c r="D380" s="53">
        <v>42309</v>
      </c>
      <c r="E380" s="52">
        <f t="shared" si="17"/>
        <v>1205</v>
      </c>
      <c r="F380" s="54" t="s">
        <v>408</v>
      </c>
      <c r="G380" s="52" t="s">
        <v>526</v>
      </c>
      <c r="H380" s="54" t="s">
        <v>384</v>
      </c>
      <c r="I380" s="55">
        <v>10</v>
      </c>
      <c r="J380" s="55">
        <v>20</v>
      </c>
      <c r="K380" s="54">
        <f t="shared" si="15"/>
        <v>200</v>
      </c>
    </row>
    <row r="381" spans="1:11" x14ac:dyDescent="0.3">
      <c r="A381" s="52" t="s">
        <v>395</v>
      </c>
      <c r="B381" s="52">
        <f t="shared" si="16"/>
        <v>2015</v>
      </c>
      <c r="C381" s="52" t="s">
        <v>597</v>
      </c>
      <c r="D381" s="53">
        <v>42309</v>
      </c>
      <c r="E381" s="52">
        <f t="shared" si="17"/>
        <v>1206</v>
      </c>
      <c r="F381" s="54" t="s">
        <v>435</v>
      </c>
      <c r="G381" s="52" t="s">
        <v>399</v>
      </c>
      <c r="H381" s="54" t="s">
        <v>387</v>
      </c>
      <c r="I381" s="55">
        <v>20</v>
      </c>
      <c r="J381" s="55">
        <v>35</v>
      </c>
      <c r="K381" s="54">
        <f t="shared" si="15"/>
        <v>700</v>
      </c>
    </row>
    <row r="382" spans="1:11" x14ac:dyDescent="0.3">
      <c r="A382" s="52" t="s">
        <v>398</v>
      </c>
      <c r="B382" s="52">
        <f t="shared" si="16"/>
        <v>2015</v>
      </c>
      <c r="C382" s="52" t="s">
        <v>597</v>
      </c>
      <c r="D382" s="53">
        <v>42309</v>
      </c>
      <c r="E382" s="52">
        <f t="shared" si="17"/>
        <v>1207</v>
      </c>
      <c r="F382" s="54" t="s">
        <v>421</v>
      </c>
      <c r="G382" s="52" t="s">
        <v>523</v>
      </c>
      <c r="H382" s="54" t="s">
        <v>387</v>
      </c>
      <c r="I382" s="55">
        <v>100</v>
      </c>
      <c r="J382" s="55">
        <v>35</v>
      </c>
      <c r="K382" s="54">
        <f t="shared" si="15"/>
        <v>3500</v>
      </c>
    </row>
    <row r="383" spans="1:11" x14ac:dyDescent="0.3">
      <c r="A383" s="52" t="s">
        <v>395</v>
      </c>
      <c r="B383" s="52">
        <f t="shared" si="16"/>
        <v>2015</v>
      </c>
      <c r="C383" s="52" t="s">
        <v>597</v>
      </c>
      <c r="D383" s="53">
        <v>42310</v>
      </c>
      <c r="E383" s="52">
        <f t="shared" si="17"/>
        <v>1208</v>
      </c>
      <c r="F383" s="54" t="s">
        <v>408</v>
      </c>
      <c r="G383" s="52" t="s">
        <v>526</v>
      </c>
      <c r="H383" s="54" t="s">
        <v>387</v>
      </c>
      <c r="I383" s="55">
        <v>150</v>
      </c>
      <c r="J383" s="55">
        <v>35</v>
      </c>
      <c r="K383" s="54">
        <f t="shared" si="15"/>
        <v>5250</v>
      </c>
    </row>
    <row r="384" spans="1:11" x14ac:dyDescent="0.3">
      <c r="A384" s="52" t="s">
        <v>395</v>
      </c>
      <c r="B384" s="52">
        <f t="shared" si="16"/>
        <v>2015</v>
      </c>
      <c r="C384" s="52" t="s">
        <v>597</v>
      </c>
      <c r="D384" s="53">
        <v>42310</v>
      </c>
      <c r="E384" s="52">
        <f t="shared" si="17"/>
        <v>1209</v>
      </c>
      <c r="F384" s="54" t="s">
        <v>435</v>
      </c>
      <c r="G384" s="52" t="s">
        <v>399</v>
      </c>
      <c r="H384" s="54" t="s">
        <v>385</v>
      </c>
      <c r="I384" s="55">
        <v>30</v>
      </c>
      <c r="J384" s="55">
        <v>86</v>
      </c>
      <c r="K384" s="54">
        <f t="shared" si="15"/>
        <v>2580</v>
      </c>
    </row>
    <row r="385" spans="1:11" x14ac:dyDescent="0.3">
      <c r="A385" s="52" t="s">
        <v>398</v>
      </c>
      <c r="B385" s="52">
        <f t="shared" si="16"/>
        <v>2015</v>
      </c>
      <c r="C385" s="52" t="s">
        <v>597</v>
      </c>
      <c r="D385" s="53">
        <v>42310</v>
      </c>
      <c r="E385" s="52">
        <f t="shared" si="17"/>
        <v>1210</v>
      </c>
      <c r="F385" s="54" t="s">
        <v>421</v>
      </c>
      <c r="G385" s="52" t="s">
        <v>523</v>
      </c>
      <c r="H385" s="54" t="s">
        <v>385</v>
      </c>
      <c r="I385" s="55">
        <v>200</v>
      </c>
      <c r="J385" s="55">
        <v>86</v>
      </c>
      <c r="K385" s="54">
        <f t="shared" si="15"/>
        <v>17200</v>
      </c>
    </row>
    <row r="386" spans="1:11" x14ac:dyDescent="0.3">
      <c r="A386" s="52" t="s">
        <v>395</v>
      </c>
      <c r="B386" s="52">
        <f t="shared" si="16"/>
        <v>2015</v>
      </c>
      <c r="C386" s="52" t="s">
        <v>597</v>
      </c>
      <c r="D386" s="53">
        <v>42311</v>
      </c>
      <c r="E386" s="52">
        <f t="shared" si="17"/>
        <v>1211</v>
      </c>
      <c r="F386" s="54" t="s">
        <v>408</v>
      </c>
      <c r="G386" s="52" t="s">
        <v>526</v>
      </c>
      <c r="H386" s="54" t="s">
        <v>385</v>
      </c>
      <c r="I386" s="55">
        <v>1</v>
      </c>
      <c r="J386" s="55">
        <v>86</v>
      </c>
      <c r="K386" s="54">
        <f t="shared" si="15"/>
        <v>86</v>
      </c>
    </row>
    <row r="387" spans="1:11" x14ac:dyDescent="0.3">
      <c r="A387" s="52" t="s">
        <v>395</v>
      </c>
      <c r="B387" s="52">
        <f t="shared" si="16"/>
        <v>2015</v>
      </c>
      <c r="C387" s="52" t="s">
        <v>597</v>
      </c>
      <c r="D387" s="53">
        <v>42311</v>
      </c>
      <c r="E387" s="52">
        <f t="shared" si="17"/>
        <v>1212</v>
      </c>
      <c r="F387" s="54" t="s">
        <v>400</v>
      </c>
      <c r="G387" s="52" t="s">
        <v>399</v>
      </c>
      <c r="H387" s="54" t="s">
        <v>384</v>
      </c>
      <c r="I387" s="55">
        <v>50</v>
      </c>
      <c r="J387" s="55">
        <v>20</v>
      </c>
      <c r="K387" s="54">
        <f t="shared" si="15"/>
        <v>1000</v>
      </c>
    </row>
    <row r="388" spans="1:11" x14ac:dyDescent="0.3">
      <c r="A388" s="52" t="s">
        <v>398</v>
      </c>
      <c r="B388" s="52">
        <f t="shared" si="16"/>
        <v>2015</v>
      </c>
      <c r="C388" s="52" t="s">
        <v>597</v>
      </c>
      <c r="D388" s="53">
        <v>42311</v>
      </c>
      <c r="E388" s="52">
        <f t="shared" si="17"/>
        <v>1213</v>
      </c>
      <c r="F388" s="54" t="s">
        <v>421</v>
      </c>
      <c r="G388" s="52" t="s">
        <v>523</v>
      </c>
      <c r="H388" s="54" t="s">
        <v>384</v>
      </c>
      <c r="I388" s="55">
        <v>100</v>
      </c>
      <c r="J388" s="55">
        <v>20</v>
      </c>
      <c r="K388" s="54">
        <f t="shared" si="15"/>
        <v>2000</v>
      </c>
    </row>
    <row r="389" spans="1:11" x14ac:dyDescent="0.3">
      <c r="A389" s="52" t="s">
        <v>395</v>
      </c>
      <c r="B389" s="52">
        <f t="shared" si="16"/>
        <v>2015</v>
      </c>
      <c r="C389" s="52" t="s">
        <v>597</v>
      </c>
      <c r="D389" s="53">
        <v>42312</v>
      </c>
      <c r="E389" s="52">
        <f t="shared" si="17"/>
        <v>1214</v>
      </c>
      <c r="F389" s="54" t="s">
        <v>408</v>
      </c>
      <c r="G389" s="52" t="s">
        <v>526</v>
      </c>
      <c r="H389" s="54" t="s">
        <v>384</v>
      </c>
      <c r="I389" s="55">
        <v>2</v>
      </c>
      <c r="J389" s="55">
        <v>20</v>
      </c>
      <c r="K389" s="54">
        <f t="shared" si="15"/>
        <v>40</v>
      </c>
    </row>
    <row r="390" spans="1:11" x14ac:dyDescent="0.3">
      <c r="A390" s="52" t="s">
        <v>405</v>
      </c>
      <c r="B390" s="52">
        <f t="shared" si="16"/>
        <v>2015</v>
      </c>
      <c r="C390" s="52" t="s">
        <v>597</v>
      </c>
      <c r="D390" s="53">
        <v>42312</v>
      </c>
      <c r="E390" s="52">
        <f t="shared" si="17"/>
        <v>1215</v>
      </c>
      <c r="F390" s="54" t="s">
        <v>423</v>
      </c>
      <c r="G390" s="52" t="s">
        <v>403</v>
      </c>
      <c r="H390" s="54" t="s">
        <v>383</v>
      </c>
      <c r="I390" s="55">
        <v>300</v>
      </c>
      <c r="J390" s="55">
        <v>10</v>
      </c>
      <c r="K390" s="54">
        <f t="shared" si="15"/>
        <v>3000</v>
      </c>
    </row>
    <row r="391" spans="1:11" x14ac:dyDescent="0.3">
      <c r="A391" s="52" t="s">
        <v>398</v>
      </c>
      <c r="B391" s="52">
        <f t="shared" si="16"/>
        <v>2015</v>
      </c>
      <c r="C391" s="52" t="s">
        <v>597</v>
      </c>
      <c r="D391" s="53">
        <v>42312</v>
      </c>
      <c r="E391" s="52">
        <f t="shared" si="17"/>
        <v>1216</v>
      </c>
      <c r="F391" s="54" t="s">
        <v>412</v>
      </c>
      <c r="G391" s="52" t="s">
        <v>523</v>
      </c>
      <c r="H391" s="54" t="s">
        <v>387</v>
      </c>
      <c r="I391" s="55">
        <v>100</v>
      </c>
      <c r="J391" s="55">
        <v>35</v>
      </c>
      <c r="K391" s="54">
        <f t="shared" si="15"/>
        <v>3500</v>
      </c>
    </row>
    <row r="392" spans="1:11" x14ac:dyDescent="0.3">
      <c r="A392" s="52" t="s">
        <v>395</v>
      </c>
      <c r="B392" s="52">
        <f t="shared" si="16"/>
        <v>2015</v>
      </c>
      <c r="C392" s="52" t="s">
        <v>597</v>
      </c>
      <c r="D392" s="53">
        <v>42313</v>
      </c>
      <c r="E392" s="52">
        <f t="shared" si="17"/>
        <v>1217</v>
      </c>
      <c r="F392" s="54" t="s">
        <v>408</v>
      </c>
      <c r="G392" s="52" t="s">
        <v>526</v>
      </c>
      <c r="H392" s="54" t="s">
        <v>387</v>
      </c>
      <c r="I392" s="55">
        <v>70</v>
      </c>
      <c r="J392" s="55">
        <v>35</v>
      </c>
      <c r="K392" s="54">
        <f t="shared" si="15"/>
        <v>2450</v>
      </c>
    </row>
    <row r="393" spans="1:11" x14ac:dyDescent="0.3">
      <c r="A393" s="52" t="s">
        <v>405</v>
      </c>
      <c r="B393" s="52">
        <f t="shared" si="16"/>
        <v>2015</v>
      </c>
      <c r="C393" s="52" t="s">
        <v>597</v>
      </c>
      <c r="D393" s="53">
        <v>42313</v>
      </c>
      <c r="E393" s="52">
        <f t="shared" si="17"/>
        <v>1218</v>
      </c>
      <c r="F393" s="54" t="s">
        <v>423</v>
      </c>
      <c r="G393" s="52" t="s">
        <v>403</v>
      </c>
      <c r="H393" s="54" t="s">
        <v>381</v>
      </c>
      <c r="I393" s="55">
        <v>5</v>
      </c>
      <c r="J393" s="55">
        <v>120</v>
      </c>
      <c r="K393" s="54">
        <f t="shared" si="15"/>
        <v>600</v>
      </c>
    </row>
    <row r="394" spans="1:11" x14ac:dyDescent="0.3">
      <c r="A394" s="52" t="s">
        <v>398</v>
      </c>
      <c r="B394" s="52">
        <f t="shared" si="16"/>
        <v>2015</v>
      </c>
      <c r="C394" s="52" t="s">
        <v>597</v>
      </c>
      <c r="D394" s="53">
        <v>42313</v>
      </c>
      <c r="E394" s="52">
        <f t="shared" si="17"/>
        <v>1219</v>
      </c>
      <c r="F394" s="54" t="s">
        <v>412</v>
      </c>
      <c r="G394" s="52" t="s">
        <v>523</v>
      </c>
      <c r="H394" s="54" t="s">
        <v>385</v>
      </c>
      <c r="I394" s="55">
        <v>1000</v>
      </c>
      <c r="J394" s="55">
        <v>86</v>
      </c>
      <c r="K394" s="54">
        <f t="shared" si="15"/>
        <v>86000</v>
      </c>
    </row>
    <row r="395" spans="1:11" x14ac:dyDescent="0.3">
      <c r="A395" s="52" t="s">
        <v>395</v>
      </c>
      <c r="B395" s="52">
        <f t="shared" si="16"/>
        <v>2015</v>
      </c>
      <c r="C395" s="52" t="s">
        <v>597</v>
      </c>
      <c r="D395" s="53">
        <v>42314</v>
      </c>
      <c r="E395" s="52">
        <f t="shared" si="17"/>
        <v>1220</v>
      </c>
      <c r="F395" s="54" t="s">
        <v>408</v>
      </c>
      <c r="G395" s="52" t="s">
        <v>526</v>
      </c>
      <c r="H395" s="54" t="s">
        <v>385</v>
      </c>
      <c r="I395" s="55">
        <v>0.5</v>
      </c>
      <c r="J395" s="55">
        <v>86</v>
      </c>
      <c r="K395" s="54">
        <f t="shared" ref="K395:K458" si="18">I395*J395</f>
        <v>43</v>
      </c>
    </row>
    <row r="396" spans="1:11" x14ac:dyDescent="0.3">
      <c r="A396" s="52" t="s">
        <v>405</v>
      </c>
      <c r="B396" s="52">
        <f t="shared" ref="B396:B459" si="19">YEAR(D396)</f>
        <v>2015</v>
      </c>
      <c r="C396" s="52" t="s">
        <v>597</v>
      </c>
      <c r="D396" s="53">
        <v>42314</v>
      </c>
      <c r="E396" s="52">
        <f t="shared" ref="E396:E459" si="20">E395+1</f>
        <v>1221</v>
      </c>
      <c r="F396" s="54" t="s">
        <v>416</v>
      </c>
      <c r="G396" s="52" t="s">
        <v>403</v>
      </c>
      <c r="H396" s="54" t="s">
        <v>387</v>
      </c>
      <c r="I396" s="55">
        <v>100</v>
      </c>
      <c r="J396" s="55">
        <v>35</v>
      </c>
      <c r="K396" s="54">
        <f t="shared" si="18"/>
        <v>3500</v>
      </c>
    </row>
    <row r="397" spans="1:11" x14ac:dyDescent="0.3">
      <c r="A397" s="52" t="s">
        <v>405</v>
      </c>
      <c r="B397" s="52">
        <f t="shared" si="19"/>
        <v>2015</v>
      </c>
      <c r="C397" s="52" t="s">
        <v>597</v>
      </c>
      <c r="D397" s="53">
        <v>42314</v>
      </c>
      <c r="E397" s="52">
        <f t="shared" si="20"/>
        <v>1222</v>
      </c>
      <c r="F397" s="54" t="s">
        <v>445</v>
      </c>
      <c r="G397" s="52" t="s">
        <v>403</v>
      </c>
      <c r="H397" s="54" t="s">
        <v>384</v>
      </c>
      <c r="I397" s="55">
        <v>500</v>
      </c>
      <c r="J397" s="55">
        <v>20</v>
      </c>
      <c r="K397" s="54">
        <f t="shared" si="18"/>
        <v>10000</v>
      </c>
    </row>
    <row r="398" spans="1:11" x14ac:dyDescent="0.3">
      <c r="A398" s="52" t="s">
        <v>395</v>
      </c>
      <c r="B398" s="52">
        <f t="shared" si="19"/>
        <v>2015</v>
      </c>
      <c r="C398" s="52" t="s">
        <v>597</v>
      </c>
      <c r="D398" s="53">
        <v>42315</v>
      </c>
      <c r="E398" s="52">
        <f t="shared" si="20"/>
        <v>1223</v>
      </c>
      <c r="F398" s="54" t="s">
        <v>408</v>
      </c>
      <c r="G398" s="52" t="s">
        <v>526</v>
      </c>
      <c r="H398" s="54" t="s">
        <v>384</v>
      </c>
      <c r="I398" s="55">
        <v>2</v>
      </c>
      <c r="J398" s="55">
        <v>20</v>
      </c>
      <c r="K398" s="54">
        <f t="shared" si="18"/>
        <v>40</v>
      </c>
    </row>
    <row r="399" spans="1:11" x14ac:dyDescent="0.3">
      <c r="A399" s="52" t="s">
        <v>405</v>
      </c>
      <c r="B399" s="52">
        <f t="shared" si="19"/>
        <v>2015</v>
      </c>
      <c r="C399" s="52" t="s">
        <v>597</v>
      </c>
      <c r="D399" s="53">
        <v>42315</v>
      </c>
      <c r="E399" s="52">
        <f t="shared" si="20"/>
        <v>1224</v>
      </c>
      <c r="F399" s="54" t="s">
        <v>416</v>
      </c>
      <c r="G399" s="52" t="s">
        <v>403</v>
      </c>
      <c r="H399" s="54" t="s">
        <v>385</v>
      </c>
      <c r="I399" s="55">
        <v>200</v>
      </c>
      <c r="J399" s="55">
        <v>86</v>
      </c>
      <c r="K399" s="54">
        <f t="shared" si="18"/>
        <v>17200</v>
      </c>
    </row>
    <row r="400" spans="1:11" x14ac:dyDescent="0.3">
      <c r="A400" s="52" t="s">
        <v>398</v>
      </c>
      <c r="B400" s="52">
        <f t="shared" si="19"/>
        <v>2015</v>
      </c>
      <c r="C400" s="52" t="s">
        <v>597</v>
      </c>
      <c r="D400" s="53">
        <v>42315</v>
      </c>
      <c r="E400" s="52">
        <f t="shared" si="20"/>
        <v>1225</v>
      </c>
      <c r="F400" s="54" t="s">
        <v>428</v>
      </c>
      <c r="G400" s="52" t="s">
        <v>396</v>
      </c>
      <c r="H400" s="54" t="s">
        <v>387</v>
      </c>
      <c r="I400" s="55">
        <v>200</v>
      </c>
      <c r="J400" s="55">
        <v>35</v>
      </c>
      <c r="K400" s="54">
        <f t="shared" si="18"/>
        <v>7000</v>
      </c>
    </row>
    <row r="401" spans="1:11" x14ac:dyDescent="0.3">
      <c r="A401" s="52" t="s">
        <v>395</v>
      </c>
      <c r="B401" s="52">
        <f t="shared" si="19"/>
        <v>2015</v>
      </c>
      <c r="C401" s="52" t="s">
        <v>597</v>
      </c>
      <c r="D401" s="53">
        <v>42316</v>
      </c>
      <c r="E401" s="52">
        <f t="shared" si="20"/>
        <v>1226</v>
      </c>
      <c r="F401" s="54" t="s">
        <v>408</v>
      </c>
      <c r="G401" s="52" t="s">
        <v>526</v>
      </c>
      <c r="H401" s="54" t="s">
        <v>383</v>
      </c>
      <c r="I401" s="55">
        <v>2</v>
      </c>
      <c r="J401" s="55">
        <v>10</v>
      </c>
      <c r="K401" s="54">
        <f t="shared" si="18"/>
        <v>20</v>
      </c>
    </row>
    <row r="402" spans="1:11" x14ac:dyDescent="0.3">
      <c r="A402" s="52" t="s">
        <v>395</v>
      </c>
      <c r="B402" s="52">
        <f t="shared" si="19"/>
        <v>2015</v>
      </c>
      <c r="C402" s="52" t="s">
        <v>597</v>
      </c>
      <c r="D402" s="53">
        <v>42316</v>
      </c>
      <c r="E402" s="52">
        <f t="shared" si="20"/>
        <v>1227</v>
      </c>
      <c r="F402" s="54" t="s">
        <v>433</v>
      </c>
      <c r="G402" s="52" t="s">
        <v>528</v>
      </c>
      <c r="H402" s="54" t="s">
        <v>384</v>
      </c>
      <c r="I402" s="55">
        <v>100</v>
      </c>
      <c r="J402" s="55">
        <v>20</v>
      </c>
      <c r="K402" s="54">
        <f t="shared" si="18"/>
        <v>2000</v>
      </c>
    </row>
    <row r="403" spans="1:11" x14ac:dyDescent="0.3">
      <c r="A403" s="52" t="s">
        <v>398</v>
      </c>
      <c r="B403" s="52">
        <f t="shared" si="19"/>
        <v>2015</v>
      </c>
      <c r="C403" s="52" t="s">
        <v>597</v>
      </c>
      <c r="D403" s="53">
        <v>42316</v>
      </c>
      <c r="E403" s="52">
        <f t="shared" si="20"/>
        <v>1228</v>
      </c>
      <c r="F403" s="54" t="s">
        <v>397</v>
      </c>
      <c r="G403" s="52" t="s">
        <v>396</v>
      </c>
      <c r="H403" s="54" t="s">
        <v>385</v>
      </c>
      <c r="I403" s="55">
        <v>500</v>
      </c>
      <c r="J403" s="55">
        <v>86</v>
      </c>
      <c r="K403" s="54">
        <f t="shared" si="18"/>
        <v>43000</v>
      </c>
    </row>
    <row r="404" spans="1:11" x14ac:dyDescent="0.3">
      <c r="A404" s="52" t="s">
        <v>395</v>
      </c>
      <c r="B404" s="52">
        <f t="shared" si="19"/>
        <v>2015</v>
      </c>
      <c r="C404" s="52" t="s">
        <v>597</v>
      </c>
      <c r="D404" s="53">
        <v>42317</v>
      </c>
      <c r="E404" s="52">
        <f t="shared" si="20"/>
        <v>1229</v>
      </c>
      <c r="F404" s="54" t="s">
        <v>408</v>
      </c>
      <c r="G404" s="52" t="s">
        <v>526</v>
      </c>
      <c r="H404" s="54" t="s">
        <v>381</v>
      </c>
      <c r="I404" s="55">
        <v>2</v>
      </c>
      <c r="J404" s="55">
        <v>120</v>
      </c>
      <c r="K404" s="54">
        <f t="shared" si="18"/>
        <v>240</v>
      </c>
    </row>
    <row r="405" spans="1:11" x14ac:dyDescent="0.3">
      <c r="A405" s="52" t="s">
        <v>405</v>
      </c>
      <c r="B405" s="52">
        <f t="shared" si="19"/>
        <v>2015</v>
      </c>
      <c r="C405" s="52" t="s">
        <v>597</v>
      </c>
      <c r="D405" s="53">
        <v>42317</v>
      </c>
      <c r="E405" s="52">
        <f t="shared" si="20"/>
        <v>1230</v>
      </c>
      <c r="F405" s="54" t="s">
        <v>445</v>
      </c>
      <c r="G405" s="52" t="s">
        <v>403</v>
      </c>
      <c r="H405" s="54" t="s">
        <v>383</v>
      </c>
      <c r="I405" s="55">
        <v>3000</v>
      </c>
      <c r="J405" s="55">
        <v>10</v>
      </c>
      <c r="K405" s="54">
        <f t="shared" si="18"/>
        <v>30000</v>
      </c>
    </row>
    <row r="406" spans="1:11" x14ac:dyDescent="0.3">
      <c r="A406" s="52" t="s">
        <v>398</v>
      </c>
      <c r="B406" s="52">
        <f t="shared" si="19"/>
        <v>2015</v>
      </c>
      <c r="C406" s="52" t="s">
        <v>597</v>
      </c>
      <c r="D406" s="53">
        <v>42317</v>
      </c>
      <c r="E406" s="52">
        <f t="shared" si="20"/>
        <v>1231</v>
      </c>
      <c r="F406" s="54" t="s">
        <v>397</v>
      </c>
      <c r="G406" s="52" t="s">
        <v>396</v>
      </c>
      <c r="H406" s="54" t="s">
        <v>384</v>
      </c>
      <c r="I406" s="55">
        <v>500</v>
      </c>
      <c r="J406" s="55">
        <v>20</v>
      </c>
      <c r="K406" s="54">
        <f t="shared" si="18"/>
        <v>10000</v>
      </c>
    </row>
    <row r="407" spans="1:11" x14ac:dyDescent="0.3">
      <c r="A407" s="52" t="s">
        <v>395</v>
      </c>
      <c r="B407" s="52">
        <f t="shared" si="19"/>
        <v>2015</v>
      </c>
      <c r="C407" s="52" t="s">
        <v>597</v>
      </c>
      <c r="D407" s="53">
        <v>42318</v>
      </c>
      <c r="E407" s="52">
        <f t="shared" si="20"/>
        <v>1232</v>
      </c>
      <c r="F407" s="54" t="s">
        <v>408</v>
      </c>
      <c r="G407" s="52" t="s">
        <v>526</v>
      </c>
      <c r="H407" s="54" t="s">
        <v>387</v>
      </c>
      <c r="I407" s="55">
        <v>120</v>
      </c>
      <c r="J407" s="55">
        <v>35</v>
      </c>
      <c r="K407" s="54">
        <f t="shared" si="18"/>
        <v>4200</v>
      </c>
    </row>
    <row r="408" spans="1:11" x14ac:dyDescent="0.3">
      <c r="A408" s="52" t="s">
        <v>522</v>
      </c>
      <c r="B408" s="52">
        <f t="shared" si="19"/>
        <v>2015</v>
      </c>
      <c r="C408" s="52" t="s">
        <v>597</v>
      </c>
      <c r="D408" s="53">
        <v>42318</v>
      </c>
      <c r="E408" s="52">
        <f t="shared" si="20"/>
        <v>1233</v>
      </c>
      <c r="F408" s="54" t="s">
        <v>450</v>
      </c>
      <c r="G408" s="52" t="s">
        <v>525</v>
      </c>
      <c r="H408" s="54" t="s">
        <v>381</v>
      </c>
      <c r="I408" s="55">
        <v>500</v>
      </c>
      <c r="J408" s="55">
        <v>120</v>
      </c>
      <c r="K408" s="54">
        <f t="shared" si="18"/>
        <v>60000</v>
      </c>
    </row>
    <row r="409" spans="1:11" x14ac:dyDescent="0.3">
      <c r="A409" s="52" t="s">
        <v>398</v>
      </c>
      <c r="B409" s="52">
        <f t="shared" si="19"/>
        <v>2015</v>
      </c>
      <c r="C409" s="52" t="s">
        <v>597</v>
      </c>
      <c r="D409" s="53">
        <v>42318</v>
      </c>
      <c r="E409" s="52">
        <f t="shared" si="20"/>
        <v>1234</v>
      </c>
      <c r="F409" s="54" t="s">
        <v>397</v>
      </c>
      <c r="G409" s="52" t="s">
        <v>396</v>
      </c>
      <c r="H409" s="54" t="s">
        <v>383</v>
      </c>
      <c r="I409" s="55">
        <v>50</v>
      </c>
      <c r="J409" s="55">
        <v>10</v>
      </c>
      <c r="K409" s="54">
        <f t="shared" si="18"/>
        <v>500</v>
      </c>
    </row>
    <row r="410" spans="1:11" x14ac:dyDescent="0.3">
      <c r="A410" s="52" t="s">
        <v>395</v>
      </c>
      <c r="B410" s="52">
        <f t="shared" si="19"/>
        <v>2015</v>
      </c>
      <c r="C410" s="52" t="s">
        <v>597</v>
      </c>
      <c r="D410" s="53">
        <v>42319</v>
      </c>
      <c r="E410" s="52">
        <f t="shared" si="20"/>
        <v>1235</v>
      </c>
      <c r="F410" s="54" t="s">
        <v>408</v>
      </c>
      <c r="G410" s="52" t="s">
        <v>526</v>
      </c>
      <c r="H410" s="54" t="s">
        <v>385</v>
      </c>
      <c r="I410" s="55">
        <v>2</v>
      </c>
      <c r="J410" s="55">
        <v>86</v>
      </c>
      <c r="K410" s="54">
        <f t="shared" si="18"/>
        <v>172</v>
      </c>
    </row>
    <row r="411" spans="1:11" x14ac:dyDescent="0.3">
      <c r="A411" s="52" t="s">
        <v>522</v>
      </c>
      <c r="B411" s="52">
        <f t="shared" si="19"/>
        <v>2015</v>
      </c>
      <c r="C411" s="52" t="s">
        <v>597</v>
      </c>
      <c r="D411" s="53">
        <v>42319</v>
      </c>
      <c r="E411" s="52">
        <f t="shared" si="20"/>
        <v>1236</v>
      </c>
      <c r="F411" s="54" t="s">
        <v>450</v>
      </c>
      <c r="G411" s="52" t="s">
        <v>525</v>
      </c>
      <c r="H411" s="54" t="s">
        <v>387</v>
      </c>
      <c r="I411" s="55">
        <v>1000</v>
      </c>
      <c r="J411" s="55">
        <v>35</v>
      </c>
      <c r="K411" s="54">
        <f t="shared" si="18"/>
        <v>35000</v>
      </c>
    </row>
    <row r="412" spans="1:11" x14ac:dyDescent="0.3">
      <c r="A412" s="52" t="s">
        <v>398</v>
      </c>
      <c r="B412" s="52">
        <f t="shared" si="19"/>
        <v>2015</v>
      </c>
      <c r="C412" s="52" t="s">
        <v>597</v>
      </c>
      <c r="D412" s="53">
        <v>42319</v>
      </c>
      <c r="E412" s="52">
        <f t="shared" si="20"/>
        <v>1237</v>
      </c>
      <c r="F412" s="54" t="s">
        <v>409</v>
      </c>
      <c r="G412" s="52" t="s">
        <v>396</v>
      </c>
      <c r="H412" s="54" t="s">
        <v>381</v>
      </c>
      <c r="I412" s="55">
        <v>500</v>
      </c>
      <c r="J412" s="55">
        <v>120</v>
      </c>
      <c r="K412" s="54">
        <f t="shared" si="18"/>
        <v>60000</v>
      </c>
    </row>
    <row r="413" spans="1:11" x14ac:dyDescent="0.3">
      <c r="A413" s="52" t="s">
        <v>395</v>
      </c>
      <c r="B413" s="52">
        <f t="shared" si="19"/>
        <v>2015</v>
      </c>
      <c r="C413" s="52" t="s">
        <v>597</v>
      </c>
      <c r="D413" s="53">
        <v>42320</v>
      </c>
      <c r="E413" s="52">
        <f t="shared" si="20"/>
        <v>1238</v>
      </c>
      <c r="F413" s="54" t="s">
        <v>400</v>
      </c>
      <c r="G413" s="52" t="s">
        <v>399</v>
      </c>
      <c r="H413" s="54" t="s">
        <v>384</v>
      </c>
      <c r="I413" s="55">
        <v>500</v>
      </c>
      <c r="J413" s="55">
        <v>20</v>
      </c>
      <c r="K413" s="54">
        <f t="shared" si="18"/>
        <v>10000</v>
      </c>
    </row>
    <row r="414" spans="1:11" x14ac:dyDescent="0.3">
      <c r="A414" s="52" t="s">
        <v>522</v>
      </c>
      <c r="B414" s="52">
        <f t="shared" si="19"/>
        <v>2015</v>
      </c>
      <c r="C414" s="52" t="s">
        <v>597</v>
      </c>
      <c r="D414" s="53">
        <v>42320</v>
      </c>
      <c r="E414" s="52">
        <f t="shared" si="20"/>
        <v>1239</v>
      </c>
      <c r="F414" s="54" t="s">
        <v>407</v>
      </c>
      <c r="G414" s="52" t="s">
        <v>406</v>
      </c>
      <c r="H414" s="54" t="s">
        <v>385</v>
      </c>
      <c r="I414" s="55">
        <v>500</v>
      </c>
      <c r="J414" s="55">
        <v>86</v>
      </c>
      <c r="K414" s="54">
        <f t="shared" si="18"/>
        <v>43000</v>
      </c>
    </row>
    <row r="415" spans="1:11" x14ac:dyDescent="0.3">
      <c r="A415" s="52" t="s">
        <v>398</v>
      </c>
      <c r="B415" s="52">
        <f t="shared" si="19"/>
        <v>2015</v>
      </c>
      <c r="C415" s="52" t="s">
        <v>597</v>
      </c>
      <c r="D415" s="53">
        <v>42320</v>
      </c>
      <c r="E415" s="52">
        <f t="shared" si="20"/>
        <v>1240</v>
      </c>
      <c r="F415" s="54" t="s">
        <v>409</v>
      </c>
      <c r="G415" s="52" t="s">
        <v>396</v>
      </c>
      <c r="H415" s="54" t="s">
        <v>387</v>
      </c>
      <c r="I415" s="55">
        <v>500</v>
      </c>
      <c r="J415" s="55">
        <v>35</v>
      </c>
      <c r="K415" s="54">
        <f t="shared" si="18"/>
        <v>17500</v>
      </c>
    </row>
    <row r="416" spans="1:11" x14ac:dyDescent="0.3">
      <c r="A416" s="52" t="s">
        <v>395</v>
      </c>
      <c r="B416" s="52">
        <f t="shared" si="19"/>
        <v>2015</v>
      </c>
      <c r="C416" s="52" t="s">
        <v>597</v>
      </c>
      <c r="D416" s="53">
        <v>42321</v>
      </c>
      <c r="E416" s="52">
        <f t="shared" si="20"/>
        <v>1241</v>
      </c>
      <c r="F416" s="54" t="s">
        <v>413</v>
      </c>
      <c r="G416" s="52" t="s">
        <v>527</v>
      </c>
      <c r="H416" s="54" t="s">
        <v>383</v>
      </c>
      <c r="I416" s="55">
        <v>500</v>
      </c>
      <c r="J416" s="55">
        <v>10</v>
      </c>
      <c r="K416" s="54">
        <f t="shared" si="18"/>
        <v>5000</v>
      </c>
    </row>
    <row r="417" spans="1:11" x14ac:dyDescent="0.3">
      <c r="A417" s="52" t="s">
        <v>522</v>
      </c>
      <c r="B417" s="52">
        <f t="shared" si="19"/>
        <v>2015</v>
      </c>
      <c r="C417" s="52" t="s">
        <v>597</v>
      </c>
      <c r="D417" s="53">
        <v>42321</v>
      </c>
      <c r="E417" s="52">
        <f t="shared" si="20"/>
        <v>1242</v>
      </c>
      <c r="F417" s="54" t="s">
        <v>450</v>
      </c>
      <c r="G417" s="52" t="s">
        <v>525</v>
      </c>
      <c r="H417" s="54" t="s">
        <v>384</v>
      </c>
      <c r="I417" s="55">
        <v>150</v>
      </c>
      <c r="J417" s="55">
        <v>20</v>
      </c>
      <c r="K417" s="54">
        <f t="shared" si="18"/>
        <v>3000</v>
      </c>
    </row>
    <row r="418" spans="1:11" x14ac:dyDescent="0.3">
      <c r="A418" s="52" t="s">
        <v>398</v>
      </c>
      <c r="B418" s="52">
        <f t="shared" si="19"/>
        <v>2015</v>
      </c>
      <c r="C418" s="52" t="s">
        <v>597</v>
      </c>
      <c r="D418" s="53">
        <v>42321</v>
      </c>
      <c r="E418" s="52">
        <f t="shared" si="20"/>
        <v>1243</v>
      </c>
      <c r="F418" s="54" t="s">
        <v>409</v>
      </c>
      <c r="G418" s="52" t="s">
        <v>396</v>
      </c>
      <c r="H418" s="54" t="s">
        <v>385</v>
      </c>
      <c r="I418" s="55">
        <v>500</v>
      </c>
      <c r="J418" s="55">
        <v>86</v>
      </c>
      <c r="K418" s="54">
        <f t="shared" si="18"/>
        <v>43000</v>
      </c>
    </row>
    <row r="419" spans="1:11" x14ac:dyDescent="0.3">
      <c r="A419" s="52" t="s">
        <v>395</v>
      </c>
      <c r="B419" s="52">
        <f t="shared" si="19"/>
        <v>2015</v>
      </c>
      <c r="C419" s="52" t="s">
        <v>597</v>
      </c>
      <c r="D419" s="53">
        <v>42322</v>
      </c>
      <c r="E419" s="52">
        <f t="shared" si="20"/>
        <v>1244</v>
      </c>
      <c r="F419" s="54" t="s">
        <v>425</v>
      </c>
      <c r="G419" s="52" t="s">
        <v>399</v>
      </c>
      <c r="H419" s="54" t="s">
        <v>381</v>
      </c>
      <c r="I419" s="55">
        <v>100</v>
      </c>
      <c r="J419" s="55">
        <v>120</v>
      </c>
      <c r="K419" s="54">
        <f t="shared" si="18"/>
        <v>12000</v>
      </c>
    </row>
    <row r="420" spans="1:11" x14ac:dyDescent="0.3">
      <c r="A420" s="52" t="s">
        <v>395</v>
      </c>
      <c r="B420" s="52">
        <f t="shared" si="19"/>
        <v>2015</v>
      </c>
      <c r="C420" s="52" t="s">
        <v>597</v>
      </c>
      <c r="D420" s="53">
        <v>42322</v>
      </c>
      <c r="E420" s="52">
        <f t="shared" si="20"/>
        <v>1245</v>
      </c>
      <c r="F420" s="54" t="s">
        <v>439</v>
      </c>
      <c r="G420" s="52" t="s">
        <v>528</v>
      </c>
      <c r="H420" s="54" t="s">
        <v>383</v>
      </c>
      <c r="I420" s="55">
        <v>200</v>
      </c>
      <c r="J420" s="55">
        <v>10</v>
      </c>
      <c r="K420" s="54">
        <f t="shared" si="18"/>
        <v>2000</v>
      </c>
    </row>
    <row r="421" spans="1:11" x14ac:dyDescent="0.3">
      <c r="A421" s="52" t="s">
        <v>398</v>
      </c>
      <c r="B421" s="52">
        <f t="shared" si="19"/>
        <v>2015</v>
      </c>
      <c r="C421" s="52" t="s">
        <v>597</v>
      </c>
      <c r="D421" s="53">
        <v>42322</v>
      </c>
      <c r="E421" s="52">
        <f t="shared" si="20"/>
        <v>1246</v>
      </c>
      <c r="F421" s="54" t="s">
        <v>409</v>
      </c>
      <c r="G421" s="52" t="s">
        <v>396</v>
      </c>
      <c r="H421" s="54" t="s">
        <v>384</v>
      </c>
      <c r="I421" s="55">
        <v>200</v>
      </c>
      <c r="J421" s="55">
        <v>20</v>
      </c>
      <c r="K421" s="54">
        <f t="shared" si="18"/>
        <v>4000</v>
      </c>
    </row>
    <row r="422" spans="1:11" x14ac:dyDescent="0.3">
      <c r="A422" s="52" t="s">
        <v>395</v>
      </c>
      <c r="B422" s="52">
        <f t="shared" si="19"/>
        <v>2015</v>
      </c>
      <c r="C422" s="52" t="s">
        <v>597</v>
      </c>
      <c r="D422" s="53">
        <v>42323</v>
      </c>
      <c r="E422" s="52">
        <f t="shared" si="20"/>
        <v>1247</v>
      </c>
      <c r="F422" s="54" t="s">
        <v>425</v>
      </c>
      <c r="G422" s="52" t="s">
        <v>399</v>
      </c>
      <c r="H422" s="54" t="s">
        <v>387</v>
      </c>
      <c r="I422" s="55">
        <v>600</v>
      </c>
      <c r="J422" s="55">
        <v>35</v>
      </c>
      <c r="K422" s="54">
        <f t="shared" si="18"/>
        <v>21000</v>
      </c>
    </row>
    <row r="423" spans="1:11" x14ac:dyDescent="0.3">
      <c r="A423" s="52" t="s">
        <v>395</v>
      </c>
      <c r="B423" s="52">
        <f t="shared" si="19"/>
        <v>2015</v>
      </c>
      <c r="C423" s="52" t="s">
        <v>597</v>
      </c>
      <c r="D423" s="53">
        <v>42323</v>
      </c>
      <c r="E423" s="52">
        <f t="shared" si="20"/>
        <v>1248</v>
      </c>
      <c r="F423" s="54" t="s">
        <v>439</v>
      </c>
      <c r="G423" s="52" t="s">
        <v>528</v>
      </c>
      <c r="H423" s="54" t="s">
        <v>381</v>
      </c>
      <c r="I423" s="55">
        <v>200</v>
      </c>
      <c r="J423" s="55">
        <v>120</v>
      </c>
      <c r="K423" s="54">
        <f t="shared" si="18"/>
        <v>24000</v>
      </c>
    </row>
    <row r="424" spans="1:11" x14ac:dyDescent="0.3">
      <c r="A424" s="52" t="s">
        <v>395</v>
      </c>
      <c r="B424" s="52">
        <f t="shared" si="19"/>
        <v>2015</v>
      </c>
      <c r="C424" s="52" t="s">
        <v>597</v>
      </c>
      <c r="D424" s="53">
        <v>42323</v>
      </c>
      <c r="E424" s="52">
        <f t="shared" si="20"/>
        <v>1249</v>
      </c>
      <c r="F424" s="54" t="s">
        <v>400</v>
      </c>
      <c r="G424" s="52" t="s">
        <v>399</v>
      </c>
      <c r="H424" s="54" t="s">
        <v>383</v>
      </c>
      <c r="I424" s="55">
        <v>500</v>
      </c>
      <c r="J424" s="55">
        <v>10</v>
      </c>
      <c r="K424" s="54">
        <f t="shared" si="18"/>
        <v>5000</v>
      </c>
    </row>
    <row r="425" spans="1:11" x14ac:dyDescent="0.3">
      <c r="A425" s="52" t="s">
        <v>395</v>
      </c>
      <c r="B425" s="52">
        <f t="shared" si="19"/>
        <v>2015</v>
      </c>
      <c r="C425" s="52" t="s">
        <v>597</v>
      </c>
      <c r="D425" s="53">
        <v>42324</v>
      </c>
      <c r="E425" s="52">
        <f t="shared" si="20"/>
        <v>1250</v>
      </c>
      <c r="F425" s="54" t="s">
        <v>438</v>
      </c>
      <c r="G425" s="52" t="s">
        <v>527</v>
      </c>
      <c r="H425" s="54" t="s">
        <v>385</v>
      </c>
      <c r="I425" s="55">
        <v>250</v>
      </c>
      <c r="J425" s="55">
        <v>86</v>
      </c>
      <c r="K425" s="54">
        <f t="shared" si="18"/>
        <v>21500</v>
      </c>
    </row>
    <row r="426" spans="1:11" x14ac:dyDescent="0.3">
      <c r="A426" s="52" t="s">
        <v>395</v>
      </c>
      <c r="B426" s="52">
        <f t="shared" si="19"/>
        <v>2015</v>
      </c>
      <c r="C426" s="52" t="s">
        <v>597</v>
      </c>
      <c r="D426" s="53">
        <v>42324</v>
      </c>
      <c r="E426" s="52">
        <f t="shared" si="20"/>
        <v>1251</v>
      </c>
      <c r="F426" s="54" t="s">
        <v>439</v>
      </c>
      <c r="G426" s="52" t="s">
        <v>528</v>
      </c>
      <c r="H426" s="54" t="s">
        <v>383</v>
      </c>
      <c r="I426" s="55">
        <v>100</v>
      </c>
      <c r="J426" s="55">
        <v>10</v>
      </c>
      <c r="K426" s="54">
        <f t="shared" si="18"/>
        <v>1000</v>
      </c>
    </row>
    <row r="427" spans="1:11" x14ac:dyDescent="0.3">
      <c r="A427" s="52" t="s">
        <v>395</v>
      </c>
      <c r="B427" s="52">
        <f t="shared" si="19"/>
        <v>2015</v>
      </c>
      <c r="C427" s="52" t="s">
        <v>597</v>
      </c>
      <c r="D427" s="53">
        <v>42324</v>
      </c>
      <c r="E427" s="52">
        <f t="shared" si="20"/>
        <v>1252</v>
      </c>
      <c r="F427" s="54" t="s">
        <v>400</v>
      </c>
      <c r="G427" s="52" t="s">
        <v>399</v>
      </c>
      <c r="H427" s="54" t="s">
        <v>381</v>
      </c>
      <c r="I427" s="55">
        <v>200</v>
      </c>
      <c r="J427" s="55">
        <v>120</v>
      </c>
      <c r="K427" s="54">
        <f t="shared" si="18"/>
        <v>24000</v>
      </c>
    </row>
    <row r="428" spans="1:11" x14ac:dyDescent="0.3">
      <c r="A428" s="52" t="s">
        <v>395</v>
      </c>
      <c r="B428" s="52">
        <f t="shared" si="19"/>
        <v>2015</v>
      </c>
      <c r="C428" s="52" t="s">
        <v>597</v>
      </c>
      <c r="D428" s="53">
        <v>42325</v>
      </c>
      <c r="E428" s="52">
        <f t="shared" si="20"/>
        <v>1253</v>
      </c>
      <c r="F428" s="54" t="s">
        <v>429</v>
      </c>
      <c r="G428" s="52" t="s">
        <v>528</v>
      </c>
      <c r="H428" s="54" t="s">
        <v>384</v>
      </c>
      <c r="I428" s="55">
        <v>200</v>
      </c>
      <c r="J428" s="55">
        <v>20</v>
      </c>
      <c r="K428" s="54">
        <f t="shared" si="18"/>
        <v>4000</v>
      </c>
    </row>
    <row r="429" spans="1:11" x14ac:dyDescent="0.3">
      <c r="A429" s="52" t="s">
        <v>522</v>
      </c>
      <c r="B429" s="52">
        <f t="shared" si="19"/>
        <v>2015</v>
      </c>
      <c r="C429" s="52" t="s">
        <v>597</v>
      </c>
      <c r="D429" s="53">
        <v>42325</v>
      </c>
      <c r="E429" s="52">
        <f t="shared" si="20"/>
        <v>1254</v>
      </c>
      <c r="F429" s="54" t="s">
        <v>402</v>
      </c>
      <c r="G429" s="52" t="s">
        <v>525</v>
      </c>
      <c r="H429" s="54" t="s">
        <v>381</v>
      </c>
      <c r="I429" s="55">
        <v>5000</v>
      </c>
      <c r="J429" s="55">
        <v>120</v>
      </c>
      <c r="K429" s="54">
        <f t="shared" si="18"/>
        <v>600000</v>
      </c>
    </row>
    <row r="430" spans="1:11" x14ac:dyDescent="0.3">
      <c r="A430" s="52" t="s">
        <v>395</v>
      </c>
      <c r="B430" s="52">
        <f t="shared" si="19"/>
        <v>2015</v>
      </c>
      <c r="C430" s="52" t="s">
        <v>597</v>
      </c>
      <c r="D430" s="53">
        <v>42325</v>
      </c>
      <c r="E430" s="52">
        <f t="shared" si="20"/>
        <v>1255</v>
      </c>
      <c r="F430" s="54" t="s">
        <v>400</v>
      </c>
      <c r="G430" s="52" t="s">
        <v>399</v>
      </c>
      <c r="H430" s="54" t="s">
        <v>387</v>
      </c>
      <c r="I430" s="55">
        <v>100</v>
      </c>
      <c r="J430" s="55">
        <v>35</v>
      </c>
      <c r="K430" s="54">
        <f t="shared" si="18"/>
        <v>3500</v>
      </c>
    </row>
    <row r="431" spans="1:11" x14ac:dyDescent="0.3">
      <c r="A431" s="52" t="s">
        <v>398</v>
      </c>
      <c r="B431" s="52">
        <f t="shared" si="19"/>
        <v>2015</v>
      </c>
      <c r="C431" s="52" t="s">
        <v>597</v>
      </c>
      <c r="D431" s="53">
        <v>42326</v>
      </c>
      <c r="E431" s="52">
        <f t="shared" si="20"/>
        <v>1256</v>
      </c>
      <c r="F431" s="54" t="s">
        <v>397</v>
      </c>
      <c r="G431" s="52" t="s">
        <v>396</v>
      </c>
      <c r="H431" s="54" t="s">
        <v>387</v>
      </c>
      <c r="I431" s="55">
        <v>100</v>
      </c>
      <c r="J431" s="55">
        <v>35</v>
      </c>
      <c r="K431" s="54">
        <f t="shared" si="18"/>
        <v>3500</v>
      </c>
    </row>
    <row r="432" spans="1:11" x14ac:dyDescent="0.3">
      <c r="A432" s="52" t="s">
        <v>522</v>
      </c>
      <c r="B432" s="52">
        <f t="shared" si="19"/>
        <v>2015</v>
      </c>
      <c r="C432" s="52" t="s">
        <v>597</v>
      </c>
      <c r="D432" s="53">
        <v>42326</v>
      </c>
      <c r="E432" s="52">
        <f t="shared" si="20"/>
        <v>1257</v>
      </c>
      <c r="F432" s="54" t="s">
        <v>402</v>
      </c>
      <c r="G432" s="52" t="s">
        <v>525</v>
      </c>
      <c r="H432" s="54" t="s">
        <v>387</v>
      </c>
      <c r="I432" s="55">
        <v>2000</v>
      </c>
      <c r="J432" s="55">
        <v>35</v>
      </c>
      <c r="K432" s="54">
        <f t="shared" si="18"/>
        <v>70000</v>
      </c>
    </row>
    <row r="433" spans="1:11" x14ac:dyDescent="0.3">
      <c r="A433" s="52" t="s">
        <v>395</v>
      </c>
      <c r="B433" s="52">
        <f t="shared" si="19"/>
        <v>2015</v>
      </c>
      <c r="C433" s="52" t="s">
        <v>597</v>
      </c>
      <c r="D433" s="53">
        <v>42326</v>
      </c>
      <c r="E433" s="52">
        <f t="shared" si="20"/>
        <v>1258</v>
      </c>
      <c r="F433" s="54" t="s">
        <v>400</v>
      </c>
      <c r="G433" s="52" t="s">
        <v>399</v>
      </c>
      <c r="H433" s="54" t="s">
        <v>385</v>
      </c>
      <c r="I433" s="55">
        <v>300</v>
      </c>
      <c r="J433" s="55">
        <v>86</v>
      </c>
      <c r="K433" s="54">
        <f t="shared" si="18"/>
        <v>25800</v>
      </c>
    </row>
    <row r="434" spans="1:11" x14ac:dyDescent="0.3">
      <c r="A434" s="52" t="s">
        <v>398</v>
      </c>
      <c r="B434" s="52">
        <f t="shared" si="19"/>
        <v>2015</v>
      </c>
      <c r="C434" s="52" t="s">
        <v>597</v>
      </c>
      <c r="D434" s="53">
        <v>42327</v>
      </c>
      <c r="E434" s="52">
        <f t="shared" si="20"/>
        <v>1259</v>
      </c>
      <c r="F434" s="54" t="s">
        <v>412</v>
      </c>
      <c r="G434" s="52" t="s">
        <v>523</v>
      </c>
      <c r="H434" s="54" t="s">
        <v>385</v>
      </c>
      <c r="I434" s="55">
        <v>100</v>
      </c>
      <c r="J434" s="55">
        <v>86</v>
      </c>
      <c r="K434" s="54">
        <f t="shared" si="18"/>
        <v>8600</v>
      </c>
    </row>
    <row r="435" spans="1:11" x14ac:dyDescent="0.3">
      <c r="A435" s="52" t="s">
        <v>395</v>
      </c>
      <c r="B435" s="52">
        <f t="shared" si="19"/>
        <v>2015</v>
      </c>
      <c r="C435" s="52" t="s">
        <v>597</v>
      </c>
      <c r="D435" s="53">
        <v>42327</v>
      </c>
      <c r="E435" s="52">
        <f t="shared" si="20"/>
        <v>1260</v>
      </c>
      <c r="F435" s="54" t="s">
        <v>429</v>
      </c>
      <c r="G435" s="52" t="s">
        <v>528</v>
      </c>
      <c r="H435" s="54" t="s">
        <v>385</v>
      </c>
      <c r="I435" s="55">
        <v>200</v>
      </c>
      <c r="J435" s="55">
        <v>86</v>
      </c>
      <c r="K435" s="54">
        <f t="shared" si="18"/>
        <v>17200</v>
      </c>
    </row>
    <row r="436" spans="1:11" x14ac:dyDescent="0.3">
      <c r="A436" s="52" t="s">
        <v>395</v>
      </c>
      <c r="B436" s="52">
        <f t="shared" si="19"/>
        <v>2015</v>
      </c>
      <c r="C436" s="52" t="s">
        <v>597</v>
      </c>
      <c r="D436" s="53">
        <v>42327</v>
      </c>
      <c r="E436" s="52">
        <f t="shared" si="20"/>
        <v>1261</v>
      </c>
      <c r="F436" s="54" t="s">
        <v>400</v>
      </c>
      <c r="G436" s="52" t="s">
        <v>399</v>
      </c>
      <c r="H436" s="54" t="s">
        <v>384</v>
      </c>
      <c r="I436" s="55">
        <v>750</v>
      </c>
      <c r="J436" s="55">
        <v>20</v>
      </c>
      <c r="K436" s="54">
        <f t="shared" si="18"/>
        <v>15000</v>
      </c>
    </row>
    <row r="437" spans="1:11" x14ac:dyDescent="0.3">
      <c r="A437" s="52" t="s">
        <v>405</v>
      </c>
      <c r="B437" s="52">
        <f t="shared" si="19"/>
        <v>2015</v>
      </c>
      <c r="C437" s="52" t="s">
        <v>597</v>
      </c>
      <c r="D437" s="53">
        <v>42328</v>
      </c>
      <c r="E437" s="52">
        <f t="shared" si="20"/>
        <v>1262</v>
      </c>
      <c r="F437" s="54" t="s">
        <v>416</v>
      </c>
      <c r="G437" s="52" t="s">
        <v>403</v>
      </c>
      <c r="H437" s="54" t="s">
        <v>384</v>
      </c>
      <c r="I437" s="55">
        <v>1000</v>
      </c>
      <c r="J437" s="55">
        <v>20</v>
      </c>
      <c r="K437" s="54">
        <f t="shared" si="18"/>
        <v>20000</v>
      </c>
    </row>
    <row r="438" spans="1:11" x14ac:dyDescent="0.3">
      <c r="A438" s="52" t="s">
        <v>395</v>
      </c>
      <c r="B438" s="52">
        <f t="shared" si="19"/>
        <v>2015</v>
      </c>
      <c r="C438" s="52" t="s">
        <v>597</v>
      </c>
      <c r="D438" s="53">
        <v>42328</v>
      </c>
      <c r="E438" s="52">
        <f t="shared" si="20"/>
        <v>1263</v>
      </c>
      <c r="F438" s="54" t="s">
        <v>429</v>
      </c>
      <c r="G438" s="52" t="s">
        <v>528</v>
      </c>
      <c r="H438" s="54" t="s">
        <v>384</v>
      </c>
      <c r="I438" s="55">
        <v>300</v>
      </c>
      <c r="J438" s="55">
        <v>20</v>
      </c>
      <c r="K438" s="54">
        <f t="shared" si="18"/>
        <v>6000</v>
      </c>
    </row>
    <row r="439" spans="1:11" x14ac:dyDescent="0.3">
      <c r="A439" s="52" t="s">
        <v>395</v>
      </c>
      <c r="B439" s="52">
        <f t="shared" si="19"/>
        <v>2015</v>
      </c>
      <c r="C439" s="52" t="s">
        <v>597</v>
      </c>
      <c r="D439" s="53">
        <v>42328</v>
      </c>
      <c r="E439" s="52">
        <f t="shared" si="20"/>
        <v>1264</v>
      </c>
      <c r="F439" s="54" t="s">
        <v>400</v>
      </c>
      <c r="G439" s="52" t="s">
        <v>399</v>
      </c>
      <c r="H439" s="54" t="s">
        <v>383</v>
      </c>
      <c r="I439" s="55">
        <v>500</v>
      </c>
      <c r="J439" s="55">
        <v>10</v>
      </c>
      <c r="K439" s="54">
        <f t="shared" si="18"/>
        <v>5000</v>
      </c>
    </row>
    <row r="440" spans="1:11" x14ac:dyDescent="0.3">
      <c r="A440" s="52" t="s">
        <v>522</v>
      </c>
      <c r="B440" s="52">
        <f t="shared" si="19"/>
        <v>2015</v>
      </c>
      <c r="C440" s="52" t="s">
        <v>597</v>
      </c>
      <c r="D440" s="53">
        <v>42329</v>
      </c>
      <c r="E440" s="52">
        <f t="shared" si="20"/>
        <v>1265</v>
      </c>
      <c r="F440" s="54" t="s">
        <v>471</v>
      </c>
      <c r="G440" s="52" t="s">
        <v>525</v>
      </c>
      <c r="H440" s="54" t="s">
        <v>387</v>
      </c>
      <c r="I440" s="55">
        <v>1500</v>
      </c>
      <c r="J440" s="55">
        <v>35</v>
      </c>
      <c r="K440" s="54">
        <f t="shared" si="18"/>
        <v>52500</v>
      </c>
    </row>
    <row r="441" spans="1:11" x14ac:dyDescent="0.3">
      <c r="A441" s="52" t="s">
        <v>395</v>
      </c>
      <c r="B441" s="52">
        <f t="shared" si="19"/>
        <v>2015</v>
      </c>
      <c r="C441" s="52" t="s">
        <v>597</v>
      </c>
      <c r="D441" s="53">
        <v>42329</v>
      </c>
      <c r="E441" s="52">
        <f t="shared" si="20"/>
        <v>1266</v>
      </c>
      <c r="F441" s="54" t="s">
        <v>429</v>
      </c>
      <c r="G441" s="52" t="s">
        <v>528</v>
      </c>
      <c r="H441" s="54" t="s">
        <v>383</v>
      </c>
      <c r="I441" s="55">
        <v>200</v>
      </c>
      <c r="J441" s="55">
        <v>10</v>
      </c>
      <c r="K441" s="54">
        <f t="shared" si="18"/>
        <v>2000</v>
      </c>
    </row>
    <row r="442" spans="1:11" x14ac:dyDescent="0.3">
      <c r="A442" s="52" t="s">
        <v>395</v>
      </c>
      <c r="B442" s="52">
        <f t="shared" si="19"/>
        <v>2015</v>
      </c>
      <c r="C442" s="52" t="s">
        <v>597</v>
      </c>
      <c r="D442" s="53">
        <v>42329</v>
      </c>
      <c r="E442" s="52">
        <f t="shared" si="20"/>
        <v>1267</v>
      </c>
      <c r="F442" s="54" t="s">
        <v>433</v>
      </c>
      <c r="G442" s="52" t="s">
        <v>528</v>
      </c>
      <c r="H442" s="54" t="s">
        <v>387</v>
      </c>
      <c r="I442" s="55">
        <v>500</v>
      </c>
      <c r="J442" s="55">
        <v>35</v>
      </c>
      <c r="K442" s="54">
        <f t="shared" si="18"/>
        <v>17500</v>
      </c>
    </row>
    <row r="443" spans="1:11" x14ac:dyDescent="0.3">
      <c r="A443" s="52" t="s">
        <v>395</v>
      </c>
      <c r="B443" s="52">
        <f t="shared" si="19"/>
        <v>2015</v>
      </c>
      <c r="C443" s="52" t="s">
        <v>597</v>
      </c>
      <c r="D443" s="53">
        <v>42330</v>
      </c>
      <c r="E443" s="52">
        <f t="shared" si="20"/>
        <v>1268</v>
      </c>
      <c r="F443" s="54" t="s">
        <v>422</v>
      </c>
      <c r="G443" s="52" t="s">
        <v>529</v>
      </c>
      <c r="H443" s="54" t="s">
        <v>385</v>
      </c>
      <c r="I443" s="55">
        <v>50</v>
      </c>
      <c r="J443" s="55">
        <v>86</v>
      </c>
      <c r="K443" s="54">
        <f t="shared" si="18"/>
        <v>4300</v>
      </c>
    </row>
    <row r="444" spans="1:11" x14ac:dyDescent="0.3">
      <c r="A444" s="52" t="s">
        <v>395</v>
      </c>
      <c r="B444" s="52">
        <f t="shared" si="19"/>
        <v>2015</v>
      </c>
      <c r="C444" s="52" t="s">
        <v>597</v>
      </c>
      <c r="D444" s="53">
        <v>42330</v>
      </c>
      <c r="E444" s="52">
        <f t="shared" si="20"/>
        <v>1269</v>
      </c>
      <c r="F444" s="54" t="s">
        <v>429</v>
      </c>
      <c r="G444" s="52" t="s">
        <v>528</v>
      </c>
      <c r="H444" s="54" t="s">
        <v>381</v>
      </c>
      <c r="I444" s="55">
        <v>200</v>
      </c>
      <c r="J444" s="55">
        <v>120</v>
      </c>
      <c r="K444" s="54">
        <f t="shared" si="18"/>
        <v>24000</v>
      </c>
    </row>
    <row r="445" spans="1:11" x14ac:dyDescent="0.3">
      <c r="A445" s="52" t="s">
        <v>395</v>
      </c>
      <c r="B445" s="52">
        <f t="shared" si="19"/>
        <v>2015</v>
      </c>
      <c r="C445" s="52" t="s">
        <v>597</v>
      </c>
      <c r="D445" s="53">
        <v>42330</v>
      </c>
      <c r="E445" s="52">
        <f t="shared" si="20"/>
        <v>1270</v>
      </c>
      <c r="F445" s="54" t="s">
        <v>433</v>
      </c>
      <c r="G445" s="52" t="s">
        <v>528</v>
      </c>
      <c r="H445" s="54" t="s">
        <v>385</v>
      </c>
      <c r="I445" s="55">
        <v>100</v>
      </c>
      <c r="J445" s="55">
        <v>86</v>
      </c>
      <c r="K445" s="54">
        <f t="shared" si="18"/>
        <v>8600</v>
      </c>
    </row>
    <row r="446" spans="1:11" x14ac:dyDescent="0.3">
      <c r="A446" s="52" t="s">
        <v>522</v>
      </c>
      <c r="B446" s="52">
        <f t="shared" si="19"/>
        <v>2015</v>
      </c>
      <c r="C446" s="52" t="s">
        <v>597</v>
      </c>
      <c r="D446" s="53">
        <v>42331</v>
      </c>
      <c r="E446" s="52">
        <f t="shared" si="20"/>
        <v>1271</v>
      </c>
      <c r="F446" s="54" t="s">
        <v>450</v>
      </c>
      <c r="G446" s="52" t="s">
        <v>525</v>
      </c>
      <c r="H446" s="54" t="s">
        <v>384</v>
      </c>
      <c r="I446" s="55">
        <v>200</v>
      </c>
      <c r="J446" s="55">
        <v>20</v>
      </c>
      <c r="K446" s="54">
        <f t="shared" si="18"/>
        <v>4000</v>
      </c>
    </row>
    <row r="447" spans="1:11" x14ac:dyDescent="0.3">
      <c r="A447" s="52" t="s">
        <v>522</v>
      </c>
      <c r="B447" s="52">
        <f t="shared" si="19"/>
        <v>2015</v>
      </c>
      <c r="C447" s="52" t="s">
        <v>597</v>
      </c>
      <c r="D447" s="53">
        <v>42331</v>
      </c>
      <c r="E447" s="52">
        <f t="shared" si="20"/>
        <v>1272</v>
      </c>
      <c r="F447" s="54" t="s">
        <v>452</v>
      </c>
      <c r="G447" s="52" t="s">
        <v>525</v>
      </c>
      <c r="H447" s="54" t="s">
        <v>387</v>
      </c>
      <c r="I447" s="55">
        <v>500</v>
      </c>
      <c r="J447" s="55">
        <v>35</v>
      </c>
      <c r="K447" s="54">
        <f t="shared" si="18"/>
        <v>17500</v>
      </c>
    </row>
    <row r="448" spans="1:11" x14ac:dyDescent="0.3">
      <c r="A448" s="52" t="s">
        <v>405</v>
      </c>
      <c r="B448" s="52">
        <f t="shared" si="19"/>
        <v>2015</v>
      </c>
      <c r="C448" s="52" t="s">
        <v>597</v>
      </c>
      <c r="D448" s="53">
        <v>42331</v>
      </c>
      <c r="E448" s="52">
        <f t="shared" si="20"/>
        <v>1273</v>
      </c>
      <c r="F448" s="54" t="s">
        <v>419</v>
      </c>
      <c r="G448" s="52" t="s">
        <v>403</v>
      </c>
      <c r="H448" s="54" t="s">
        <v>384</v>
      </c>
      <c r="I448" s="55">
        <v>500</v>
      </c>
      <c r="J448" s="55">
        <v>20</v>
      </c>
      <c r="K448" s="54">
        <f t="shared" si="18"/>
        <v>10000</v>
      </c>
    </row>
    <row r="449" spans="1:11" x14ac:dyDescent="0.3">
      <c r="A449" s="52" t="s">
        <v>522</v>
      </c>
      <c r="B449" s="52">
        <f t="shared" si="19"/>
        <v>2015</v>
      </c>
      <c r="C449" s="52" t="s">
        <v>597</v>
      </c>
      <c r="D449" s="53">
        <v>42332</v>
      </c>
      <c r="E449" s="52">
        <f t="shared" si="20"/>
        <v>1274</v>
      </c>
      <c r="F449" s="54" t="s">
        <v>450</v>
      </c>
      <c r="G449" s="52" t="s">
        <v>525</v>
      </c>
      <c r="H449" s="54" t="s">
        <v>387</v>
      </c>
      <c r="I449" s="55">
        <v>200</v>
      </c>
      <c r="J449" s="55">
        <v>35</v>
      </c>
      <c r="K449" s="54">
        <f t="shared" si="18"/>
        <v>7000</v>
      </c>
    </row>
    <row r="450" spans="1:11" x14ac:dyDescent="0.3">
      <c r="A450" s="52" t="s">
        <v>395</v>
      </c>
      <c r="B450" s="52">
        <f t="shared" si="19"/>
        <v>2015</v>
      </c>
      <c r="C450" s="52" t="s">
        <v>597</v>
      </c>
      <c r="D450" s="53">
        <v>42332</v>
      </c>
      <c r="E450" s="52">
        <f t="shared" si="20"/>
        <v>1275</v>
      </c>
      <c r="F450" s="54" t="s">
        <v>432</v>
      </c>
      <c r="G450" s="52" t="s">
        <v>529</v>
      </c>
      <c r="H450" s="54" t="s">
        <v>385</v>
      </c>
      <c r="I450" s="55">
        <v>300</v>
      </c>
      <c r="J450" s="55">
        <v>86</v>
      </c>
      <c r="K450" s="54">
        <f t="shared" si="18"/>
        <v>25800</v>
      </c>
    </row>
    <row r="451" spans="1:11" x14ac:dyDescent="0.3">
      <c r="A451" s="52" t="s">
        <v>395</v>
      </c>
      <c r="B451" s="52">
        <f t="shared" si="19"/>
        <v>2015</v>
      </c>
      <c r="C451" s="52" t="s">
        <v>597</v>
      </c>
      <c r="D451" s="53">
        <v>42332</v>
      </c>
      <c r="E451" s="52">
        <f t="shared" si="20"/>
        <v>1276</v>
      </c>
      <c r="F451" s="54" t="s">
        <v>418</v>
      </c>
      <c r="G451" s="52" t="s">
        <v>529</v>
      </c>
      <c r="H451" s="54" t="s">
        <v>387</v>
      </c>
      <c r="I451" s="55">
        <v>2</v>
      </c>
      <c r="J451" s="55">
        <v>35</v>
      </c>
      <c r="K451" s="54">
        <f t="shared" si="18"/>
        <v>70</v>
      </c>
    </row>
    <row r="452" spans="1:11" x14ac:dyDescent="0.3">
      <c r="A452" s="52" t="s">
        <v>395</v>
      </c>
      <c r="B452" s="52">
        <f t="shared" si="19"/>
        <v>2015</v>
      </c>
      <c r="C452" s="52" t="s">
        <v>597</v>
      </c>
      <c r="D452" s="53">
        <v>42333</v>
      </c>
      <c r="E452" s="52">
        <f t="shared" si="20"/>
        <v>1277</v>
      </c>
      <c r="F452" s="54" t="s">
        <v>413</v>
      </c>
      <c r="G452" s="52" t="s">
        <v>527</v>
      </c>
      <c r="H452" s="54" t="s">
        <v>385</v>
      </c>
      <c r="I452" s="55">
        <v>50</v>
      </c>
      <c r="J452" s="55">
        <v>86</v>
      </c>
      <c r="K452" s="54">
        <f t="shared" si="18"/>
        <v>4300</v>
      </c>
    </row>
    <row r="453" spans="1:11" x14ac:dyDescent="0.3">
      <c r="A453" s="52" t="s">
        <v>398</v>
      </c>
      <c r="B453" s="52">
        <f t="shared" si="19"/>
        <v>2015</v>
      </c>
      <c r="C453" s="52" t="s">
        <v>597</v>
      </c>
      <c r="D453" s="53">
        <v>42333</v>
      </c>
      <c r="E453" s="52">
        <f t="shared" si="20"/>
        <v>1278</v>
      </c>
      <c r="F453" s="54" t="s">
        <v>412</v>
      </c>
      <c r="G453" s="52" t="s">
        <v>523</v>
      </c>
      <c r="H453" s="54" t="s">
        <v>384</v>
      </c>
      <c r="I453" s="55">
        <v>100</v>
      </c>
      <c r="J453" s="55">
        <v>20</v>
      </c>
      <c r="K453" s="54">
        <f t="shared" si="18"/>
        <v>2000</v>
      </c>
    </row>
    <row r="454" spans="1:11" x14ac:dyDescent="0.3">
      <c r="A454" s="52" t="s">
        <v>395</v>
      </c>
      <c r="B454" s="52">
        <f t="shared" si="19"/>
        <v>2015</v>
      </c>
      <c r="C454" s="52" t="s">
        <v>597</v>
      </c>
      <c r="D454" s="53">
        <v>42333</v>
      </c>
      <c r="E454" s="52">
        <f t="shared" si="20"/>
        <v>1279</v>
      </c>
      <c r="F454" s="54" t="s">
        <v>418</v>
      </c>
      <c r="G454" s="52" t="s">
        <v>529</v>
      </c>
      <c r="H454" s="54" t="s">
        <v>385</v>
      </c>
      <c r="I454" s="55">
        <v>2</v>
      </c>
      <c r="J454" s="55">
        <v>86</v>
      </c>
      <c r="K454" s="54">
        <f t="shared" si="18"/>
        <v>172</v>
      </c>
    </row>
    <row r="455" spans="1:11" x14ac:dyDescent="0.3">
      <c r="A455" s="52" t="s">
        <v>395</v>
      </c>
      <c r="B455" s="52">
        <f t="shared" si="19"/>
        <v>2015</v>
      </c>
      <c r="C455" s="52" t="s">
        <v>597</v>
      </c>
      <c r="D455" s="53">
        <v>42334</v>
      </c>
      <c r="E455" s="52">
        <f t="shared" si="20"/>
        <v>1280</v>
      </c>
      <c r="F455" s="54" t="s">
        <v>413</v>
      </c>
      <c r="G455" s="52" t="s">
        <v>527</v>
      </c>
      <c r="H455" s="54" t="s">
        <v>384</v>
      </c>
      <c r="I455" s="55">
        <v>50</v>
      </c>
      <c r="J455" s="55">
        <v>20</v>
      </c>
      <c r="K455" s="54">
        <f t="shared" si="18"/>
        <v>1000</v>
      </c>
    </row>
    <row r="456" spans="1:11" x14ac:dyDescent="0.3">
      <c r="A456" s="52" t="s">
        <v>398</v>
      </c>
      <c r="B456" s="52">
        <f t="shared" si="19"/>
        <v>2015</v>
      </c>
      <c r="C456" s="52" t="s">
        <v>597</v>
      </c>
      <c r="D456" s="53">
        <v>42334</v>
      </c>
      <c r="E456" s="52">
        <f t="shared" si="20"/>
        <v>1281</v>
      </c>
      <c r="F456" s="54" t="s">
        <v>412</v>
      </c>
      <c r="G456" s="52" t="s">
        <v>523</v>
      </c>
      <c r="H456" s="54" t="s">
        <v>387</v>
      </c>
      <c r="I456" s="55">
        <v>250</v>
      </c>
      <c r="J456" s="55">
        <v>35</v>
      </c>
      <c r="K456" s="54">
        <f t="shared" si="18"/>
        <v>8750</v>
      </c>
    </row>
    <row r="457" spans="1:11" x14ac:dyDescent="0.3">
      <c r="A457" s="52" t="s">
        <v>395</v>
      </c>
      <c r="B457" s="52">
        <f t="shared" si="19"/>
        <v>2015</v>
      </c>
      <c r="C457" s="52" t="s">
        <v>597</v>
      </c>
      <c r="D457" s="53">
        <v>42334</v>
      </c>
      <c r="E457" s="52">
        <f t="shared" si="20"/>
        <v>1282</v>
      </c>
      <c r="F457" s="54" t="s">
        <v>418</v>
      </c>
      <c r="G457" s="52" t="s">
        <v>529</v>
      </c>
      <c r="H457" s="54" t="s">
        <v>384</v>
      </c>
      <c r="I457" s="55">
        <v>2</v>
      </c>
      <c r="J457" s="55">
        <v>20</v>
      </c>
      <c r="K457" s="54">
        <f t="shared" si="18"/>
        <v>40</v>
      </c>
    </row>
    <row r="458" spans="1:11" x14ac:dyDescent="0.3">
      <c r="A458" s="52" t="s">
        <v>395</v>
      </c>
      <c r="B458" s="52">
        <f t="shared" si="19"/>
        <v>2015</v>
      </c>
      <c r="C458" s="52" t="s">
        <v>597</v>
      </c>
      <c r="D458" s="53">
        <v>42335</v>
      </c>
      <c r="E458" s="52">
        <f t="shared" si="20"/>
        <v>1283</v>
      </c>
      <c r="F458" s="54" t="s">
        <v>413</v>
      </c>
      <c r="G458" s="52" t="s">
        <v>527</v>
      </c>
      <c r="H458" s="54" t="s">
        <v>383</v>
      </c>
      <c r="I458" s="55">
        <v>50</v>
      </c>
      <c r="J458" s="55">
        <v>10</v>
      </c>
      <c r="K458" s="54">
        <f t="shared" si="18"/>
        <v>500</v>
      </c>
    </row>
    <row r="459" spans="1:11" x14ac:dyDescent="0.3">
      <c r="A459" s="52" t="s">
        <v>395</v>
      </c>
      <c r="B459" s="52">
        <f t="shared" si="19"/>
        <v>2015</v>
      </c>
      <c r="C459" s="52" t="s">
        <v>597</v>
      </c>
      <c r="D459" s="53">
        <v>42335</v>
      </c>
      <c r="E459" s="52">
        <f t="shared" si="20"/>
        <v>1284</v>
      </c>
      <c r="F459" s="54" t="s">
        <v>447</v>
      </c>
      <c r="G459" s="52" t="s">
        <v>527</v>
      </c>
      <c r="H459" s="54" t="s">
        <v>385</v>
      </c>
      <c r="I459" s="55">
        <v>150</v>
      </c>
      <c r="J459" s="55">
        <v>86</v>
      </c>
      <c r="K459" s="54">
        <f t="shared" ref="K459:K522" si="21">I459*J459</f>
        <v>12900</v>
      </c>
    </row>
    <row r="460" spans="1:11" x14ac:dyDescent="0.3">
      <c r="A460" s="52" t="s">
        <v>395</v>
      </c>
      <c r="B460" s="52">
        <f t="shared" ref="B460:B523" si="22">YEAR(D460)</f>
        <v>2015</v>
      </c>
      <c r="C460" s="52" t="s">
        <v>597</v>
      </c>
      <c r="D460" s="53">
        <v>42335</v>
      </c>
      <c r="E460" s="52">
        <f t="shared" ref="E460:E523" si="23">E459+1</f>
        <v>1285</v>
      </c>
      <c r="F460" s="54" t="s">
        <v>418</v>
      </c>
      <c r="G460" s="52" t="s">
        <v>529</v>
      </c>
      <c r="H460" s="54" t="s">
        <v>387</v>
      </c>
      <c r="I460" s="55">
        <v>2</v>
      </c>
      <c r="J460" s="55">
        <v>35</v>
      </c>
      <c r="K460" s="54">
        <f t="shared" si="21"/>
        <v>70</v>
      </c>
    </row>
    <row r="461" spans="1:11" x14ac:dyDescent="0.3">
      <c r="A461" s="52" t="s">
        <v>395</v>
      </c>
      <c r="B461" s="52">
        <f t="shared" si="22"/>
        <v>2015</v>
      </c>
      <c r="C461" s="52" t="s">
        <v>597</v>
      </c>
      <c r="D461" s="53">
        <v>42336</v>
      </c>
      <c r="E461" s="52">
        <f t="shared" si="23"/>
        <v>1286</v>
      </c>
      <c r="F461" s="54" t="s">
        <v>413</v>
      </c>
      <c r="G461" s="52" t="s">
        <v>527</v>
      </c>
      <c r="H461" s="54" t="s">
        <v>381</v>
      </c>
      <c r="I461" s="55">
        <v>50</v>
      </c>
      <c r="J461" s="55">
        <v>120</v>
      </c>
      <c r="K461" s="54">
        <f t="shared" si="21"/>
        <v>6000</v>
      </c>
    </row>
    <row r="462" spans="1:11" x14ac:dyDescent="0.3">
      <c r="A462" s="52" t="s">
        <v>395</v>
      </c>
      <c r="B462" s="52">
        <f t="shared" si="22"/>
        <v>2015</v>
      </c>
      <c r="C462" s="52" t="s">
        <v>597</v>
      </c>
      <c r="D462" s="53">
        <v>42336</v>
      </c>
      <c r="E462" s="52">
        <f t="shared" si="23"/>
        <v>1287</v>
      </c>
      <c r="F462" s="54" t="s">
        <v>426</v>
      </c>
      <c r="G462" s="52" t="s">
        <v>529</v>
      </c>
      <c r="H462" s="54" t="s">
        <v>384</v>
      </c>
      <c r="I462" s="55">
        <v>500</v>
      </c>
      <c r="J462" s="55">
        <v>20</v>
      </c>
      <c r="K462" s="54">
        <f t="shared" si="21"/>
        <v>10000</v>
      </c>
    </row>
    <row r="463" spans="1:11" x14ac:dyDescent="0.3">
      <c r="A463" s="52" t="s">
        <v>395</v>
      </c>
      <c r="B463" s="52">
        <f t="shared" si="22"/>
        <v>2015</v>
      </c>
      <c r="C463" s="52" t="s">
        <v>597</v>
      </c>
      <c r="D463" s="53">
        <v>42336</v>
      </c>
      <c r="E463" s="52">
        <f t="shared" si="23"/>
        <v>1288</v>
      </c>
      <c r="F463" s="54" t="s">
        <v>413</v>
      </c>
      <c r="G463" s="52" t="s">
        <v>527</v>
      </c>
      <c r="H463" s="54" t="s">
        <v>385</v>
      </c>
      <c r="I463" s="55">
        <v>200</v>
      </c>
      <c r="J463" s="55">
        <v>86</v>
      </c>
      <c r="K463" s="54">
        <f t="shared" si="21"/>
        <v>17200</v>
      </c>
    </row>
    <row r="464" spans="1:11" x14ac:dyDescent="0.3">
      <c r="A464" s="52" t="s">
        <v>395</v>
      </c>
      <c r="B464" s="52">
        <f t="shared" si="22"/>
        <v>2015</v>
      </c>
      <c r="C464" s="52" t="s">
        <v>597</v>
      </c>
      <c r="D464" s="53">
        <v>42337</v>
      </c>
      <c r="E464" s="52">
        <f t="shared" si="23"/>
        <v>1289</v>
      </c>
      <c r="F464" s="54" t="s">
        <v>422</v>
      </c>
      <c r="G464" s="52" t="s">
        <v>529</v>
      </c>
      <c r="H464" s="54" t="s">
        <v>387</v>
      </c>
      <c r="I464" s="55">
        <v>300</v>
      </c>
      <c r="J464" s="55">
        <v>35</v>
      </c>
      <c r="K464" s="54">
        <f t="shared" si="21"/>
        <v>10500</v>
      </c>
    </row>
    <row r="465" spans="1:11" x14ac:dyDescent="0.3">
      <c r="A465" s="52" t="s">
        <v>395</v>
      </c>
      <c r="B465" s="52">
        <f t="shared" si="22"/>
        <v>2015</v>
      </c>
      <c r="C465" s="52" t="s">
        <v>597</v>
      </c>
      <c r="D465" s="53">
        <v>42337</v>
      </c>
      <c r="E465" s="52">
        <f t="shared" si="23"/>
        <v>1290</v>
      </c>
      <c r="F465" s="54" t="s">
        <v>434</v>
      </c>
      <c r="G465" s="52" t="s">
        <v>399</v>
      </c>
      <c r="H465" s="54" t="s">
        <v>387</v>
      </c>
      <c r="I465" s="55">
        <v>500</v>
      </c>
      <c r="J465" s="55">
        <v>35</v>
      </c>
      <c r="K465" s="54">
        <f t="shared" si="21"/>
        <v>17500</v>
      </c>
    </row>
    <row r="466" spans="1:11" x14ac:dyDescent="0.3">
      <c r="A466" s="52" t="s">
        <v>395</v>
      </c>
      <c r="B466" s="52">
        <f t="shared" si="22"/>
        <v>2015</v>
      </c>
      <c r="C466" s="52" t="s">
        <v>597</v>
      </c>
      <c r="D466" s="53">
        <v>42337</v>
      </c>
      <c r="E466" s="52">
        <f t="shared" si="23"/>
        <v>1291</v>
      </c>
      <c r="F466" s="54" t="s">
        <v>433</v>
      </c>
      <c r="G466" s="52" t="s">
        <v>528</v>
      </c>
      <c r="H466" s="54" t="s">
        <v>384</v>
      </c>
      <c r="I466" s="55">
        <v>500</v>
      </c>
      <c r="J466" s="55">
        <v>20</v>
      </c>
      <c r="K466" s="54">
        <f t="shared" si="21"/>
        <v>10000</v>
      </c>
    </row>
    <row r="467" spans="1:11" x14ac:dyDescent="0.3">
      <c r="A467" s="52" t="s">
        <v>395</v>
      </c>
      <c r="B467" s="52">
        <f t="shared" si="22"/>
        <v>2015</v>
      </c>
      <c r="C467" s="52" t="s">
        <v>597</v>
      </c>
      <c r="D467" s="53">
        <v>42338</v>
      </c>
      <c r="E467" s="52">
        <f t="shared" si="23"/>
        <v>1292</v>
      </c>
      <c r="F467" s="54" t="s">
        <v>422</v>
      </c>
      <c r="G467" s="52" t="s">
        <v>529</v>
      </c>
      <c r="H467" s="54" t="s">
        <v>385</v>
      </c>
      <c r="I467" s="55">
        <v>10</v>
      </c>
      <c r="J467" s="55">
        <v>86</v>
      </c>
      <c r="K467" s="54">
        <f t="shared" si="21"/>
        <v>860</v>
      </c>
    </row>
    <row r="468" spans="1:11" x14ac:dyDescent="0.3">
      <c r="A468" s="52" t="s">
        <v>395</v>
      </c>
      <c r="B468" s="52">
        <f t="shared" si="22"/>
        <v>2015</v>
      </c>
      <c r="C468" s="52" t="s">
        <v>597</v>
      </c>
      <c r="D468" s="53">
        <v>42338</v>
      </c>
      <c r="E468" s="52">
        <f t="shared" si="23"/>
        <v>1293</v>
      </c>
      <c r="F468" s="54" t="s">
        <v>434</v>
      </c>
      <c r="G468" s="52" t="s">
        <v>399</v>
      </c>
      <c r="H468" s="54" t="s">
        <v>385</v>
      </c>
      <c r="I468" s="55">
        <v>100</v>
      </c>
      <c r="J468" s="55">
        <v>86</v>
      </c>
      <c r="K468" s="54">
        <f t="shared" si="21"/>
        <v>8600</v>
      </c>
    </row>
    <row r="469" spans="1:11" x14ac:dyDescent="0.3">
      <c r="A469" s="52" t="s">
        <v>395</v>
      </c>
      <c r="B469" s="52">
        <f t="shared" si="22"/>
        <v>2015</v>
      </c>
      <c r="C469" s="52" t="s">
        <v>597</v>
      </c>
      <c r="D469" s="53">
        <v>42338</v>
      </c>
      <c r="E469" s="52">
        <f t="shared" si="23"/>
        <v>1294</v>
      </c>
      <c r="F469" s="54" t="s">
        <v>433</v>
      </c>
      <c r="G469" s="52" t="s">
        <v>528</v>
      </c>
      <c r="H469" s="54" t="s">
        <v>383</v>
      </c>
      <c r="I469" s="55">
        <v>100</v>
      </c>
      <c r="J469" s="55">
        <v>10</v>
      </c>
      <c r="K469" s="54">
        <f t="shared" si="21"/>
        <v>1000</v>
      </c>
    </row>
    <row r="470" spans="1:11" x14ac:dyDescent="0.3">
      <c r="A470" s="52" t="s">
        <v>395</v>
      </c>
      <c r="B470" s="52">
        <f t="shared" si="22"/>
        <v>2015</v>
      </c>
      <c r="C470" s="52" t="s">
        <v>598</v>
      </c>
      <c r="D470" s="53">
        <v>42339</v>
      </c>
      <c r="E470" s="52">
        <f t="shared" si="23"/>
        <v>1295</v>
      </c>
      <c r="F470" s="54" t="s">
        <v>422</v>
      </c>
      <c r="G470" s="52" t="s">
        <v>529</v>
      </c>
      <c r="H470" s="54" t="s">
        <v>384</v>
      </c>
      <c r="I470" s="55">
        <v>5</v>
      </c>
      <c r="J470" s="55">
        <v>20</v>
      </c>
      <c r="K470" s="54">
        <f t="shared" si="21"/>
        <v>100</v>
      </c>
    </row>
    <row r="471" spans="1:11" x14ac:dyDescent="0.3">
      <c r="A471" s="52" t="s">
        <v>395</v>
      </c>
      <c r="B471" s="52">
        <f t="shared" si="22"/>
        <v>2015</v>
      </c>
      <c r="C471" s="52" t="s">
        <v>598</v>
      </c>
      <c r="D471" s="53">
        <v>42339</v>
      </c>
      <c r="E471" s="52">
        <f t="shared" si="23"/>
        <v>1296</v>
      </c>
      <c r="F471" s="54" t="s">
        <v>433</v>
      </c>
      <c r="G471" s="52" t="s">
        <v>528</v>
      </c>
      <c r="H471" s="54" t="s">
        <v>384</v>
      </c>
      <c r="I471" s="55">
        <v>100</v>
      </c>
      <c r="J471" s="55">
        <v>20</v>
      </c>
      <c r="K471" s="54">
        <f t="shared" si="21"/>
        <v>2000</v>
      </c>
    </row>
    <row r="472" spans="1:11" x14ac:dyDescent="0.3">
      <c r="A472" s="52" t="s">
        <v>395</v>
      </c>
      <c r="B472" s="52">
        <f t="shared" si="22"/>
        <v>2015</v>
      </c>
      <c r="C472" s="52" t="s">
        <v>598</v>
      </c>
      <c r="D472" s="53">
        <v>42339</v>
      </c>
      <c r="E472" s="52">
        <f t="shared" si="23"/>
        <v>1297</v>
      </c>
      <c r="F472" s="54" t="s">
        <v>426</v>
      </c>
      <c r="G472" s="52" t="s">
        <v>529</v>
      </c>
      <c r="H472" s="54" t="s">
        <v>381</v>
      </c>
      <c r="I472" s="55">
        <v>250</v>
      </c>
      <c r="J472" s="55">
        <v>120</v>
      </c>
      <c r="K472" s="54">
        <f t="shared" si="21"/>
        <v>30000</v>
      </c>
    </row>
    <row r="473" spans="1:11" x14ac:dyDescent="0.3">
      <c r="A473" s="52" t="s">
        <v>395</v>
      </c>
      <c r="B473" s="52">
        <f t="shared" si="22"/>
        <v>2015</v>
      </c>
      <c r="C473" s="52" t="s">
        <v>598</v>
      </c>
      <c r="D473" s="53">
        <v>42340</v>
      </c>
      <c r="E473" s="52">
        <f t="shared" si="23"/>
        <v>1298</v>
      </c>
      <c r="F473" s="54" t="s">
        <v>422</v>
      </c>
      <c r="G473" s="52" t="s">
        <v>529</v>
      </c>
      <c r="H473" s="54" t="s">
        <v>383</v>
      </c>
      <c r="I473" s="55">
        <v>5</v>
      </c>
      <c r="J473" s="55">
        <v>10</v>
      </c>
      <c r="K473" s="54">
        <f t="shared" si="21"/>
        <v>50</v>
      </c>
    </row>
    <row r="474" spans="1:11" x14ac:dyDescent="0.3">
      <c r="A474" s="52" t="s">
        <v>395</v>
      </c>
      <c r="B474" s="52">
        <f t="shared" si="22"/>
        <v>2015</v>
      </c>
      <c r="C474" s="52" t="s">
        <v>598</v>
      </c>
      <c r="D474" s="53">
        <v>42340</v>
      </c>
      <c r="E474" s="52">
        <f t="shared" si="23"/>
        <v>1299</v>
      </c>
      <c r="F474" s="54" t="s">
        <v>433</v>
      </c>
      <c r="G474" s="52" t="s">
        <v>528</v>
      </c>
      <c r="H474" s="54" t="s">
        <v>383</v>
      </c>
      <c r="I474" s="55">
        <v>50</v>
      </c>
      <c r="J474" s="55">
        <v>10</v>
      </c>
      <c r="K474" s="54">
        <f t="shared" si="21"/>
        <v>500</v>
      </c>
    </row>
    <row r="475" spans="1:11" x14ac:dyDescent="0.3">
      <c r="A475" s="52" t="s">
        <v>395</v>
      </c>
      <c r="B475" s="52">
        <f t="shared" si="22"/>
        <v>2015</v>
      </c>
      <c r="C475" s="52" t="s">
        <v>598</v>
      </c>
      <c r="D475" s="53">
        <v>42340</v>
      </c>
      <c r="E475" s="52">
        <f t="shared" si="23"/>
        <v>1300</v>
      </c>
      <c r="F475" s="54" t="s">
        <v>435</v>
      </c>
      <c r="G475" s="52" t="s">
        <v>399</v>
      </c>
      <c r="H475" s="54" t="s">
        <v>387</v>
      </c>
      <c r="I475" s="55">
        <v>100</v>
      </c>
      <c r="J475" s="55">
        <v>35</v>
      </c>
      <c r="K475" s="54">
        <f t="shared" si="21"/>
        <v>3500</v>
      </c>
    </row>
    <row r="476" spans="1:11" x14ac:dyDescent="0.3">
      <c r="A476" s="52" t="s">
        <v>398</v>
      </c>
      <c r="B476" s="52">
        <f t="shared" si="22"/>
        <v>2015</v>
      </c>
      <c r="C476" s="52" t="s">
        <v>598</v>
      </c>
      <c r="D476" s="53">
        <v>42341</v>
      </c>
      <c r="E476" s="52">
        <f t="shared" si="23"/>
        <v>1301</v>
      </c>
      <c r="F476" s="54" t="s">
        <v>412</v>
      </c>
      <c r="G476" s="52" t="s">
        <v>523</v>
      </c>
      <c r="H476" s="54" t="s">
        <v>381</v>
      </c>
      <c r="I476" s="55">
        <v>5</v>
      </c>
      <c r="J476" s="55">
        <v>120</v>
      </c>
      <c r="K476" s="54">
        <f t="shared" si="21"/>
        <v>600</v>
      </c>
    </row>
    <row r="477" spans="1:11" x14ac:dyDescent="0.3">
      <c r="A477" s="52" t="s">
        <v>398</v>
      </c>
      <c r="B477" s="52">
        <f t="shared" si="22"/>
        <v>2015</v>
      </c>
      <c r="C477" s="52" t="s">
        <v>598</v>
      </c>
      <c r="D477" s="53">
        <v>42341</v>
      </c>
      <c r="E477" s="52">
        <f t="shared" si="23"/>
        <v>1302</v>
      </c>
      <c r="F477" s="54" t="s">
        <v>397</v>
      </c>
      <c r="G477" s="52" t="s">
        <v>396</v>
      </c>
      <c r="H477" s="54" t="s">
        <v>381</v>
      </c>
      <c r="I477" s="55">
        <v>500</v>
      </c>
      <c r="J477" s="55">
        <v>120</v>
      </c>
      <c r="K477" s="54">
        <f t="shared" si="21"/>
        <v>60000</v>
      </c>
    </row>
    <row r="478" spans="1:11" x14ac:dyDescent="0.3">
      <c r="A478" s="52" t="s">
        <v>395</v>
      </c>
      <c r="B478" s="52">
        <f t="shared" si="22"/>
        <v>2015</v>
      </c>
      <c r="C478" s="52" t="s">
        <v>598</v>
      </c>
      <c r="D478" s="53">
        <v>42341</v>
      </c>
      <c r="E478" s="52">
        <f t="shared" si="23"/>
        <v>1303</v>
      </c>
      <c r="F478" s="54" t="s">
        <v>435</v>
      </c>
      <c r="G478" s="52" t="s">
        <v>399</v>
      </c>
      <c r="H478" s="54" t="s">
        <v>385</v>
      </c>
      <c r="I478" s="55">
        <v>200</v>
      </c>
      <c r="J478" s="55">
        <v>86</v>
      </c>
      <c r="K478" s="54">
        <f t="shared" si="21"/>
        <v>17200</v>
      </c>
    </row>
    <row r="479" spans="1:11" x14ac:dyDescent="0.3">
      <c r="A479" s="52" t="s">
        <v>395</v>
      </c>
      <c r="B479" s="52">
        <f t="shared" si="22"/>
        <v>2015</v>
      </c>
      <c r="C479" s="52" t="s">
        <v>598</v>
      </c>
      <c r="D479" s="53">
        <v>42342</v>
      </c>
      <c r="E479" s="52">
        <f t="shared" si="23"/>
        <v>1304</v>
      </c>
      <c r="F479" s="54" t="s">
        <v>413</v>
      </c>
      <c r="G479" s="52" t="s">
        <v>527</v>
      </c>
      <c r="H479" s="54" t="s">
        <v>387</v>
      </c>
      <c r="I479" s="55">
        <v>1500</v>
      </c>
      <c r="J479" s="55">
        <v>35</v>
      </c>
      <c r="K479" s="54">
        <f t="shared" si="21"/>
        <v>52500</v>
      </c>
    </row>
    <row r="480" spans="1:11" x14ac:dyDescent="0.3">
      <c r="A480" s="52" t="s">
        <v>398</v>
      </c>
      <c r="B480" s="52">
        <f t="shared" si="22"/>
        <v>2015</v>
      </c>
      <c r="C480" s="52" t="s">
        <v>598</v>
      </c>
      <c r="D480" s="53">
        <v>42342</v>
      </c>
      <c r="E480" s="52">
        <f t="shared" si="23"/>
        <v>1305</v>
      </c>
      <c r="F480" s="54" t="s">
        <v>397</v>
      </c>
      <c r="G480" s="52" t="s">
        <v>396</v>
      </c>
      <c r="H480" s="54" t="s">
        <v>387</v>
      </c>
      <c r="I480" s="55">
        <v>500</v>
      </c>
      <c r="J480" s="55">
        <v>35</v>
      </c>
      <c r="K480" s="54">
        <f t="shared" si="21"/>
        <v>17500</v>
      </c>
    </row>
    <row r="481" spans="1:11" x14ac:dyDescent="0.3">
      <c r="A481" s="52" t="s">
        <v>395</v>
      </c>
      <c r="B481" s="52">
        <f t="shared" si="22"/>
        <v>2015</v>
      </c>
      <c r="C481" s="52" t="s">
        <v>598</v>
      </c>
      <c r="D481" s="53">
        <v>42342</v>
      </c>
      <c r="E481" s="52">
        <f t="shared" si="23"/>
        <v>1306</v>
      </c>
      <c r="F481" s="54" t="s">
        <v>435</v>
      </c>
      <c r="G481" s="52" t="s">
        <v>399</v>
      </c>
      <c r="H481" s="54" t="s">
        <v>384</v>
      </c>
      <c r="I481" s="55">
        <v>50</v>
      </c>
      <c r="J481" s="55">
        <v>20</v>
      </c>
      <c r="K481" s="54">
        <f t="shared" si="21"/>
        <v>1000</v>
      </c>
    </row>
    <row r="482" spans="1:11" x14ac:dyDescent="0.3">
      <c r="A482" s="52" t="s">
        <v>395</v>
      </c>
      <c r="B482" s="52">
        <f t="shared" si="22"/>
        <v>2015</v>
      </c>
      <c r="C482" s="52" t="s">
        <v>598</v>
      </c>
      <c r="D482" s="53">
        <v>42343</v>
      </c>
      <c r="E482" s="52">
        <f t="shared" si="23"/>
        <v>1307</v>
      </c>
      <c r="F482" s="54" t="s">
        <v>433</v>
      </c>
      <c r="G482" s="52" t="s">
        <v>528</v>
      </c>
      <c r="H482" s="54" t="s">
        <v>385</v>
      </c>
      <c r="I482" s="55">
        <v>900</v>
      </c>
      <c r="J482" s="55">
        <v>86</v>
      </c>
      <c r="K482" s="54">
        <f t="shared" si="21"/>
        <v>77400</v>
      </c>
    </row>
    <row r="483" spans="1:11" x14ac:dyDescent="0.3">
      <c r="A483" s="52" t="s">
        <v>398</v>
      </c>
      <c r="B483" s="52">
        <f t="shared" si="22"/>
        <v>2015</v>
      </c>
      <c r="C483" s="52" t="s">
        <v>598</v>
      </c>
      <c r="D483" s="53">
        <v>42343</v>
      </c>
      <c r="E483" s="52">
        <f t="shared" si="23"/>
        <v>1308</v>
      </c>
      <c r="F483" s="54" t="s">
        <v>397</v>
      </c>
      <c r="G483" s="52" t="s">
        <v>396</v>
      </c>
      <c r="H483" s="54" t="s">
        <v>385</v>
      </c>
      <c r="I483" s="55">
        <v>100</v>
      </c>
      <c r="J483" s="55">
        <v>86</v>
      </c>
      <c r="K483" s="54">
        <f t="shared" si="21"/>
        <v>8600</v>
      </c>
    </row>
    <row r="484" spans="1:11" x14ac:dyDescent="0.3">
      <c r="A484" s="52" t="s">
        <v>522</v>
      </c>
      <c r="B484" s="52">
        <f t="shared" si="22"/>
        <v>2015</v>
      </c>
      <c r="C484" s="52" t="s">
        <v>598</v>
      </c>
      <c r="D484" s="53">
        <v>42343</v>
      </c>
      <c r="E484" s="52">
        <f t="shared" si="23"/>
        <v>1309</v>
      </c>
      <c r="F484" s="54" t="s">
        <v>444</v>
      </c>
      <c r="G484" s="52" t="s">
        <v>525</v>
      </c>
      <c r="H484" s="54" t="s">
        <v>383</v>
      </c>
      <c r="I484" s="55">
        <v>250</v>
      </c>
      <c r="J484" s="55">
        <v>10</v>
      </c>
      <c r="K484" s="54">
        <f t="shared" si="21"/>
        <v>2500</v>
      </c>
    </row>
    <row r="485" spans="1:11" x14ac:dyDescent="0.3">
      <c r="A485" s="52" t="s">
        <v>395</v>
      </c>
      <c r="B485" s="52">
        <f t="shared" si="22"/>
        <v>2015</v>
      </c>
      <c r="C485" s="52" t="s">
        <v>598</v>
      </c>
      <c r="D485" s="53">
        <v>42344</v>
      </c>
      <c r="E485" s="52">
        <f t="shared" si="23"/>
        <v>1310</v>
      </c>
      <c r="F485" s="54" t="s">
        <v>433</v>
      </c>
      <c r="G485" s="52" t="s">
        <v>528</v>
      </c>
      <c r="H485" s="54" t="s">
        <v>387</v>
      </c>
      <c r="I485" s="55">
        <v>100</v>
      </c>
      <c r="J485" s="55">
        <v>35</v>
      </c>
      <c r="K485" s="54">
        <f t="shared" si="21"/>
        <v>3500</v>
      </c>
    </row>
    <row r="486" spans="1:11" x14ac:dyDescent="0.3">
      <c r="A486" s="52" t="s">
        <v>395</v>
      </c>
      <c r="B486" s="52">
        <f t="shared" si="22"/>
        <v>2015</v>
      </c>
      <c r="C486" s="52" t="s">
        <v>598</v>
      </c>
      <c r="D486" s="53">
        <v>42344</v>
      </c>
      <c r="E486" s="52">
        <f t="shared" si="23"/>
        <v>1311</v>
      </c>
      <c r="F486" s="54" t="s">
        <v>400</v>
      </c>
      <c r="G486" s="52" t="s">
        <v>399</v>
      </c>
      <c r="H486" s="54" t="s">
        <v>384</v>
      </c>
      <c r="I486" s="55">
        <v>150</v>
      </c>
      <c r="J486" s="55">
        <v>20</v>
      </c>
      <c r="K486" s="54">
        <f t="shared" si="21"/>
        <v>3000</v>
      </c>
    </row>
    <row r="487" spans="1:11" x14ac:dyDescent="0.3">
      <c r="A487" s="52" t="s">
        <v>405</v>
      </c>
      <c r="B487" s="52">
        <f t="shared" si="22"/>
        <v>2015</v>
      </c>
      <c r="C487" s="52" t="s">
        <v>598</v>
      </c>
      <c r="D487" s="53">
        <v>42344</v>
      </c>
      <c r="E487" s="52">
        <f t="shared" si="23"/>
        <v>1312</v>
      </c>
      <c r="F487" s="54" t="s">
        <v>443</v>
      </c>
      <c r="G487" s="52" t="s">
        <v>403</v>
      </c>
      <c r="H487" s="54" t="s">
        <v>381</v>
      </c>
      <c r="I487" s="55">
        <v>1000</v>
      </c>
      <c r="J487" s="55">
        <v>120</v>
      </c>
      <c r="K487" s="54">
        <f t="shared" si="21"/>
        <v>120000</v>
      </c>
    </row>
    <row r="488" spans="1:11" x14ac:dyDescent="0.3">
      <c r="A488" s="52" t="s">
        <v>395</v>
      </c>
      <c r="B488" s="52">
        <f t="shared" si="22"/>
        <v>2015</v>
      </c>
      <c r="C488" s="52" t="s">
        <v>598</v>
      </c>
      <c r="D488" s="53">
        <v>42345</v>
      </c>
      <c r="E488" s="52">
        <f t="shared" si="23"/>
        <v>1313</v>
      </c>
      <c r="F488" s="54" t="s">
        <v>433</v>
      </c>
      <c r="G488" s="52" t="s">
        <v>528</v>
      </c>
      <c r="H488" s="54" t="s">
        <v>385</v>
      </c>
      <c r="I488" s="55">
        <v>300</v>
      </c>
      <c r="J488" s="55">
        <v>86</v>
      </c>
      <c r="K488" s="54">
        <f t="shared" si="21"/>
        <v>25800</v>
      </c>
    </row>
    <row r="489" spans="1:11" x14ac:dyDescent="0.3">
      <c r="A489" s="52" t="s">
        <v>395</v>
      </c>
      <c r="B489" s="52">
        <f t="shared" si="22"/>
        <v>2015</v>
      </c>
      <c r="C489" s="52" t="s">
        <v>598</v>
      </c>
      <c r="D489" s="53">
        <v>42345</v>
      </c>
      <c r="E489" s="52">
        <f t="shared" si="23"/>
        <v>1314</v>
      </c>
      <c r="F489" s="54" t="s">
        <v>400</v>
      </c>
      <c r="G489" s="52" t="s">
        <v>399</v>
      </c>
      <c r="H489" s="54" t="s">
        <v>383</v>
      </c>
      <c r="I489" s="55">
        <v>450</v>
      </c>
      <c r="J489" s="55">
        <v>10</v>
      </c>
      <c r="K489" s="54">
        <f t="shared" si="21"/>
        <v>4500</v>
      </c>
    </row>
    <row r="490" spans="1:11" x14ac:dyDescent="0.3">
      <c r="A490" s="52" t="s">
        <v>405</v>
      </c>
      <c r="B490" s="52">
        <f t="shared" si="22"/>
        <v>2015</v>
      </c>
      <c r="C490" s="52" t="s">
        <v>598</v>
      </c>
      <c r="D490" s="53">
        <v>42345</v>
      </c>
      <c r="E490" s="52">
        <f t="shared" si="23"/>
        <v>1315</v>
      </c>
      <c r="F490" s="54" t="s">
        <v>437</v>
      </c>
      <c r="G490" s="52" t="s">
        <v>403</v>
      </c>
      <c r="H490" s="54" t="s">
        <v>387</v>
      </c>
      <c r="I490" s="55">
        <v>250</v>
      </c>
      <c r="J490" s="55">
        <v>35</v>
      </c>
      <c r="K490" s="54">
        <f t="shared" si="21"/>
        <v>8750</v>
      </c>
    </row>
    <row r="491" spans="1:11" x14ac:dyDescent="0.3">
      <c r="A491" s="52" t="s">
        <v>395</v>
      </c>
      <c r="B491" s="52">
        <f t="shared" si="22"/>
        <v>2015</v>
      </c>
      <c r="C491" s="52" t="s">
        <v>598</v>
      </c>
      <c r="D491" s="53">
        <v>42346</v>
      </c>
      <c r="E491" s="52">
        <f t="shared" si="23"/>
        <v>1316</v>
      </c>
      <c r="F491" s="54" t="s">
        <v>433</v>
      </c>
      <c r="G491" s="52" t="s">
        <v>528</v>
      </c>
      <c r="H491" s="54" t="s">
        <v>384</v>
      </c>
      <c r="I491" s="55">
        <v>400</v>
      </c>
      <c r="J491" s="55">
        <v>20</v>
      </c>
      <c r="K491" s="54">
        <f t="shared" si="21"/>
        <v>8000</v>
      </c>
    </row>
    <row r="492" spans="1:11" x14ac:dyDescent="0.3">
      <c r="A492" s="52" t="s">
        <v>395</v>
      </c>
      <c r="B492" s="52">
        <f t="shared" si="22"/>
        <v>2015</v>
      </c>
      <c r="C492" s="52" t="s">
        <v>598</v>
      </c>
      <c r="D492" s="53">
        <v>42346</v>
      </c>
      <c r="E492" s="52">
        <f t="shared" si="23"/>
        <v>1317</v>
      </c>
      <c r="F492" s="54" t="s">
        <v>401</v>
      </c>
      <c r="G492" s="52" t="s">
        <v>526</v>
      </c>
      <c r="H492" s="54" t="s">
        <v>381</v>
      </c>
      <c r="I492" s="55">
        <v>1470</v>
      </c>
      <c r="J492" s="55">
        <v>120</v>
      </c>
      <c r="K492" s="54">
        <f t="shared" si="21"/>
        <v>176400</v>
      </c>
    </row>
    <row r="493" spans="1:11" x14ac:dyDescent="0.3">
      <c r="A493" s="52" t="s">
        <v>405</v>
      </c>
      <c r="B493" s="52">
        <f t="shared" si="22"/>
        <v>2015</v>
      </c>
      <c r="C493" s="52" t="s">
        <v>598</v>
      </c>
      <c r="D493" s="53">
        <v>42346</v>
      </c>
      <c r="E493" s="52">
        <f t="shared" si="23"/>
        <v>1318</v>
      </c>
      <c r="F493" s="54" t="s">
        <v>437</v>
      </c>
      <c r="G493" s="52" t="s">
        <v>403</v>
      </c>
      <c r="H493" s="54" t="s">
        <v>385</v>
      </c>
      <c r="I493" s="55">
        <v>250</v>
      </c>
      <c r="J493" s="55">
        <v>86</v>
      </c>
      <c r="K493" s="54">
        <f t="shared" si="21"/>
        <v>21500</v>
      </c>
    </row>
    <row r="494" spans="1:11" x14ac:dyDescent="0.3">
      <c r="A494" s="52" t="s">
        <v>395</v>
      </c>
      <c r="B494" s="52">
        <f t="shared" si="22"/>
        <v>2015</v>
      </c>
      <c r="C494" s="52" t="s">
        <v>598</v>
      </c>
      <c r="D494" s="53">
        <v>42347</v>
      </c>
      <c r="E494" s="52">
        <f t="shared" si="23"/>
        <v>1319</v>
      </c>
      <c r="F494" s="54" t="s">
        <v>393</v>
      </c>
      <c r="G494" s="52" t="s">
        <v>529</v>
      </c>
      <c r="H494" s="54" t="s">
        <v>387</v>
      </c>
      <c r="I494" s="55">
        <v>1000</v>
      </c>
      <c r="J494" s="55">
        <v>35</v>
      </c>
      <c r="K494" s="54">
        <f t="shared" si="21"/>
        <v>35000</v>
      </c>
    </row>
    <row r="495" spans="1:11" x14ac:dyDescent="0.3">
      <c r="A495" s="52" t="s">
        <v>395</v>
      </c>
      <c r="B495" s="52">
        <f t="shared" si="22"/>
        <v>2015</v>
      </c>
      <c r="C495" s="52" t="s">
        <v>598</v>
      </c>
      <c r="D495" s="53">
        <v>42347</v>
      </c>
      <c r="E495" s="52">
        <f t="shared" si="23"/>
        <v>1320</v>
      </c>
      <c r="F495" s="54" t="s">
        <v>447</v>
      </c>
      <c r="G495" s="52" t="s">
        <v>527</v>
      </c>
      <c r="H495" s="54" t="s">
        <v>387</v>
      </c>
      <c r="I495" s="55">
        <v>50</v>
      </c>
      <c r="J495" s="55">
        <v>35</v>
      </c>
      <c r="K495" s="54">
        <f t="shared" si="21"/>
        <v>1750</v>
      </c>
    </row>
    <row r="496" spans="1:11" x14ac:dyDescent="0.3">
      <c r="A496" s="52" t="s">
        <v>405</v>
      </c>
      <c r="B496" s="52">
        <f t="shared" si="22"/>
        <v>2015</v>
      </c>
      <c r="C496" s="52" t="s">
        <v>598</v>
      </c>
      <c r="D496" s="53">
        <v>42347</v>
      </c>
      <c r="E496" s="52">
        <f t="shared" si="23"/>
        <v>1321</v>
      </c>
      <c r="F496" s="54" t="s">
        <v>437</v>
      </c>
      <c r="G496" s="52" t="s">
        <v>403</v>
      </c>
      <c r="H496" s="54" t="s">
        <v>384</v>
      </c>
      <c r="I496" s="55">
        <v>250</v>
      </c>
      <c r="J496" s="55">
        <v>20</v>
      </c>
      <c r="K496" s="54">
        <f t="shared" si="21"/>
        <v>5000</v>
      </c>
    </row>
    <row r="497" spans="1:11" x14ac:dyDescent="0.3">
      <c r="A497" s="52" t="s">
        <v>405</v>
      </c>
      <c r="B497" s="52">
        <f t="shared" si="22"/>
        <v>2015</v>
      </c>
      <c r="C497" s="52" t="s">
        <v>598</v>
      </c>
      <c r="D497" s="53">
        <v>42348</v>
      </c>
      <c r="E497" s="52">
        <f t="shared" si="23"/>
        <v>1322</v>
      </c>
      <c r="F497" s="54" t="s">
        <v>443</v>
      </c>
      <c r="G497" s="52" t="s">
        <v>403</v>
      </c>
      <c r="H497" s="54" t="s">
        <v>385</v>
      </c>
      <c r="I497" s="55">
        <v>500</v>
      </c>
      <c r="J497" s="55">
        <v>86</v>
      </c>
      <c r="K497" s="54">
        <f t="shared" si="21"/>
        <v>43000</v>
      </c>
    </row>
    <row r="498" spans="1:11" x14ac:dyDescent="0.3">
      <c r="A498" s="52" t="s">
        <v>395</v>
      </c>
      <c r="B498" s="52">
        <f t="shared" si="22"/>
        <v>2015</v>
      </c>
      <c r="C498" s="52" t="s">
        <v>598</v>
      </c>
      <c r="D498" s="53">
        <v>42348</v>
      </c>
      <c r="E498" s="52">
        <f t="shared" si="23"/>
        <v>1323</v>
      </c>
      <c r="F498" s="54" t="s">
        <v>447</v>
      </c>
      <c r="G498" s="52" t="s">
        <v>527</v>
      </c>
      <c r="H498" s="54" t="s">
        <v>385</v>
      </c>
      <c r="I498" s="55">
        <v>20</v>
      </c>
      <c r="J498" s="55">
        <v>86</v>
      </c>
      <c r="K498" s="54">
        <f t="shared" si="21"/>
        <v>1720</v>
      </c>
    </row>
    <row r="499" spans="1:11" x14ac:dyDescent="0.3">
      <c r="A499" s="52" t="s">
        <v>405</v>
      </c>
      <c r="B499" s="52">
        <f t="shared" si="22"/>
        <v>2015</v>
      </c>
      <c r="C499" s="52" t="s">
        <v>598</v>
      </c>
      <c r="D499" s="53">
        <v>42348</v>
      </c>
      <c r="E499" s="52">
        <f t="shared" si="23"/>
        <v>1324</v>
      </c>
      <c r="F499" s="54" t="s">
        <v>437</v>
      </c>
      <c r="G499" s="52" t="s">
        <v>403</v>
      </c>
      <c r="H499" s="54" t="s">
        <v>383</v>
      </c>
      <c r="I499" s="55">
        <v>250</v>
      </c>
      <c r="J499" s="55">
        <v>10</v>
      </c>
      <c r="K499" s="54">
        <f t="shared" si="21"/>
        <v>2500</v>
      </c>
    </row>
    <row r="500" spans="1:11" x14ac:dyDescent="0.3">
      <c r="A500" s="52" t="s">
        <v>395</v>
      </c>
      <c r="B500" s="52">
        <f t="shared" si="22"/>
        <v>2015</v>
      </c>
      <c r="C500" s="52" t="s">
        <v>598</v>
      </c>
      <c r="D500" s="53">
        <v>42349</v>
      </c>
      <c r="E500" s="52">
        <f t="shared" si="23"/>
        <v>1325</v>
      </c>
      <c r="F500" s="54" t="s">
        <v>447</v>
      </c>
      <c r="G500" s="52" t="s">
        <v>527</v>
      </c>
      <c r="H500" s="54" t="s">
        <v>384</v>
      </c>
      <c r="I500" s="55">
        <v>150</v>
      </c>
      <c r="J500" s="55">
        <v>20</v>
      </c>
      <c r="K500" s="54">
        <f t="shared" si="21"/>
        <v>3000</v>
      </c>
    </row>
    <row r="501" spans="1:11" x14ac:dyDescent="0.3">
      <c r="A501" s="52" t="s">
        <v>395</v>
      </c>
      <c r="B501" s="52">
        <f t="shared" si="22"/>
        <v>2015</v>
      </c>
      <c r="C501" s="52" t="s">
        <v>598</v>
      </c>
      <c r="D501" s="53">
        <v>42349</v>
      </c>
      <c r="E501" s="52">
        <f t="shared" si="23"/>
        <v>1326</v>
      </c>
      <c r="F501" s="54" t="s">
        <v>447</v>
      </c>
      <c r="G501" s="52" t="s">
        <v>527</v>
      </c>
      <c r="H501" s="54" t="s">
        <v>384</v>
      </c>
      <c r="I501" s="55">
        <v>50</v>
      </c>
      <c r="J501" s="55">
        <v>20</v>
      </c>
      <c r="K501" s="54">
        <f t="shared" si="21"/>
        <v>1000</v>
      </c>
    </row>
    <row r="502" spans="1:11" x14ac:dyDescent="0.3">
      <c r="A502" s="52" t="s">
        <v>522</v>
      </c>
      <c r="B502" s="52">
        <f t="shared" si="22"/>
        <v>2015</v>
      </c>
      <c r="C502" s="52" t="s">
        <v>598</v>
      </c>
      <c r="D502" s="53">
        <v>42349</v>
      </c>
      <c r="E502" s="52">
        <f t="shared" si="23"/>
        <v>1327</v>
      </c>
      <c r="F502" s="54" t="s">
        <v>442</v>
      </c>
      <c r="G502" s="52" t="s">
        <v>525</v>
      </c>
      <c r="H502" s="54" t="s">
        <v>381</v>
      </c>
      <c r="I502" s="55">
        <v>1000</v>
      </c>
      <c r="J502" s="55">
        <v>120</v>
      </c>
      <c r="K502" s="54">
        <f t="shared" si="21"/>
        <v>120000</v>
      </c>
    </row>
    <row r="503" spans="1:11" x14ac:dyDescent="0.3">
      <c r="A503" s="52" t="s">
        <v>395</v>
      </c>
      <c r="B503" s="52">
        <f t="shared" si="22"/>
        <v>2015</v>
      </c>
      <c r="C503" s="52" t="s">
        <v>598</v>
      </c>
      <c r="D503" s="53">
        <v>42350</v>
      </c>
      <c r="E503" s="52">
        <f t="shared" si="23"/>
        <v>1328</v>
      </c>
      <c r="F503" s="54" t="s">
        <v>438</v>
      </c>
      <c r="G503" s="52" t="s">
        <v>527</v>
      </c>
      <c r="H503" s="54" t="s">
        <v>387</v>
      </c>
      <c r="I503" s="55">
        <v>300</v>
      </c>
      <c r="J503" s="55">
        <v>35</v>
      </c>
      <c r="K503" s="54">
        <f t="shared" si="21"/>
        <v>10500</v>
      </c>
    </row>
    <row r="504" spans="1:11" x14ac:dyDescent="0.3">
      <c r="A504" s="52" t="s">
        <v>395</v>
      </c>
      <c r="B504" s="52">
        <f t="shared" si="22"/>
        <v>2015</v>
      </c>
      <c r="C504" s="52" t="s">
        <v>598</v>
      </c>
      <c r="D504" s="53">
        <v>42350</v>
      </c>
      <c r="E504" s="52">
        <f t="shared" si="23"/>
        <v>1329</v>
      </c>
      <c r="F504" s="54" t="s">
        <v>447</v>
      </c>
      <c r="G504" s="52" t="s">
        <v>527</v>
      </c>
      <c r="H504" s="54" t="s">
        <v>383</v>
      </c>
      <c r="I504" s="55">
        <v>50</v>
      </c>
      <c r="J504" s="55">
        <v>10</v>
      </c>
      <c r="K504" s="54">
        <f t="shared" si="21"/>
        <v>500</v>
      </c>
    </row>
    <row r="505" spans="1:11" x14ac:dyDescent="0.3">
      <c r="A505" s="52" t="s">
        <v>405</v>
      </c>
      <c r="B505" s="52">
        <f t="shared" si="22"/>
        <v>2015</v>
      </c>
      <c r="C505" s="52" t="s">
        <v>598</v>
      </c>
      <c r="D505" s="53">
        <v>42350</v>
      </c>
      <c r="E505" s="52">
        <f t="shared" si="23"/>
        <v>1330</v>
      </c>
      <c r="F505" s="54" t="s">
        <v>441</v>
      </c>
      <c r="G505" s="52" t="s">
        <v>403</v>
      </c>
      <c r="H505" s="54" t="s">
        <v>383</v>
      </c>
      <c r="I505" s="55">
        <v>200</v>
      </c>
      <c r="J505" s="55">
        <v>10</v>
      </c>
      <c r="K505" s="54">
        <f t="shared" si="21"/>
        <v>2000</v>
      </c>
    </row>
    <row r="506" spans="1:11" x14ac:dyDescent="0.3">
      <c r="A506" s="52" t="s">
        <v>405</v>
      </c>
      <c r="B506" s="52">
        <f t="shared" si="22"/>
        <v>2015</v>
      </c>
      <c r="C506" s="52" t="s">
        <v>598</v>
      </c>
      <c r="D506" s="53">
        <v>42351</v>
      </c>
      <c r="E506" s="52">
        <f t="shared" si="23"/>
        <v>1331</v>
      </c>
      <c r="F506" s="54" t="s">
        <v>415</v>
      </c>
      <c r="G506" s="52" t="s">
        <v>524</v>
      </c>
      <c r="H506" s="54" t="s">
        <v>385</v>
      </c>
      <c r="I506" s="55">
        <v>200</v>
      </c>
      <c r="J506" s="55">
        <v>86</v>
      </c>
      <c r="K506" s="54">
        <f t="shared" si="21"/>
        <v>17200</v>
      </c>
    </row>
    <row r="507" spans="1:11" x14ac:dyDescent="0.3">
      <c r="A507" s="52" t="s">
        <v>398</v>
      </c>
      <c r="B507" s="52">
        <f t="shared" si="22"/>
        <v>2015</v>
      </c>
      <c r="C507" s="52" t="s">
        <v>598</v>
      </c>
      <c r="D507" s="53">
        <v>42351</v>
      </c>
      <c r="E507" s="52">
        <f t="shared" si="23"/>
        <v>1332</v>
      </c>
      <c r="F507" s="54" t="s">
        <v>412</v>
      </c>
      <c r="G507" s="52" t="s">
        <v>523</v>
      </c>
      <c r="H507" s="54" t="s">
        <v>381</v>
      </c>
      <c r="I507" s="55">
        <v>20</v>
      </c>
      <c r="J507" s="55">
        <v>120</v>
      </c>
      <c r="K507" s="54">
        <f t="shared" si="21"/>
        <v>2400</v>
      </c>
    </row>
    <row r="508" spans="1:11" x14ac:dyDescent="0.3">
      <c r="A508" s="52" t="s">
        <v>398</v>
      </c>
      <c r="B508" s="52">
        <f t="shared" si="22"/>
        <v>2015</v>
      </c>
      <c r="C508" s="52" t="s">
        <v>598</v>
      </c>
      <c r="D508" s="53">
        <v>42351</v>
      </c>
      <c r="E508" s="52">
        <f t="shared" si="23"/>
        <v>1333</v>
      </c>
      <c r="F508" s="54" t="s">
        <v>421</v>
      </c>
      <c r="G508" s="52" t="s">
        <v>523</v>
      </c>
      <c r="H508" s="54" t="s">
        <v>381</v>
      </c>
      <c r="I508" s="55">
        <v>3</v>
      </c>
      <c r="J508" s="55">
        <v>120</v>
      </c>
      <c r="K508" s="54">
        <f t="shared" si="21"/>
        <v>360</v>
      </c>
    </row>
    <row r="509" spans="1:11" x14ac:dyDescent="0.3">
      <c r="A509" s="52" t="s">
        <v>405</v>
      </c>
      <c r="B509" s="52">
        <f t="shared" si="22"/>
        <v>2015</v>
      </c>
      <c r="C509" s="52" t="s">
        <v>598</v>
      </c>
      <c r="D509" s="53">
        <v>42352</v>
      </c>
      <c r="E509" s="52">
        <f t="shared" si="23"/>
        <v>1334</v>
      </c>
      <c r="F509" s="54" t="s">
        <v>423</v>
      </c>
      <c r="G509" s="52" t="s">
        <v>403</v>
      </c>
      <c r="H509" s="54" t="s">
        <v>384</v>
      </c>
      <c r="I509" s="55">
        <v>300</v>
      </c>
      <c r="J509" s="55">
        <v>20</v>
      </c>
      <c r="K509" s="54">
        <f t="shared" si="21"/>
        <v>6000</v>
      </c>
    </row>
    <row r="510" spans="1:11" x14ac:dyDescent="0.3">
      <c r="A510" s="52" t="s">
        <v>398</v>
      </c>
      <c r="B510" s="52">
        <f t="shared" si="22"/>
        <v>2015</v>
      </c>
      <c r="C510" s="52" t="s">
        <v>598</v>
      </c>
      <c r="D510" s="53">
        <v>42352</v>
      </c>
      <c r="E510" s="52">
        <f t="shared" si="23"/>
        <v>1335</v>
      </c>
      <c r="F510" s="54" t="s">
        <v>412</v>
      </c>
      <c r="G510" s="52" t="s">
        <v>523</v>
      </c>
      <c r="H510" s="54" t="s">
        <v>384</v>
      </c>
      <c r="I510" s="55">
        <v>50</v>
      </c>
      <c r="J510" s="55">
        <v>20</v>
      </c>
      <c r="K510" s="54">
        <f t="shared" si="21"/>
        <v>1000</v>
      </c>
    </row>
    <row r="511" spans="1:11" x14ac:dyDescent="0.3">
      <c r="A511" s="52" t="s">
        <v>398</v>
      </c>
      <c r="B511" s="52">
        <f t="shared" si="22"/>
        <v>2015</v>
      </c>
      <c r="C511" s="52" t="s">
        <v>598</v>
      </c>
      <c r="D511" s="53">
        <v>42352</v>
      </c>
      <c r="E511" s="52">
        <f t="shared" si="23"/>
        <v>1336</v>
      </c>
      <c r="F511" s="54" t="s">
        <v>421</v>
      </c>
      <c r="G511" s="52" t="s">
        <v>523</v>
      </c>
      <c r="H511" s="54" t="s">
        <v>387</v>
      </c>
      <c r="I511" s="55">
        <v>3</v>
      </c>
      <c r="J511" s="55">
        <v>35</v>
      </c>
      <c r="K511" s="54">
        <f t="shared" si="21"/>
        <v>105</v>
      </c>
    </row>
    <row r="512" spans="1:11" x14ac:dyDescent="0.3">
      <c r="A512" s="52" t="s">
        <v>522</v>
      </c>
      <c r="B512" s="52">
        <f t="shared" si="22"/>
        <v>2015</v>
      </c>
      <c r="C512" s="52" t="s">
        <v>598</v>
      </c>
      <c r="D512" s="53">
        <v>42353</v>
      </c>
      <c r="E512" s="52">
        <f t="shared" si="23"/>
        <v>1337</v>
      </c>
      <c r="F512" s="54" t="s">
        <v>483</v>
      </c>
      <c r="G512" s="52" t="s">
        <v>525</v>
      </c>
      <c r="H512" s="54" t="s">
        <v>383</v>
      </c>
      <c r="I512" s="55">
        <v>200</v>
      </c>
      <c r="J512" s="55">
        <v>10</v>
      </c>
      <c r="K512" s="54">
        <f t="shared" si="21"/>
        <v>2000</v>
      </c>
    </row>
    <row r="513" spans="1:11" x14ac:dyDescent="0.3">
      <c r="A513" s="52" t="s">
        <v>405</v>
      </c>
      <c r="B513" s="52">
        <f t="shared" si="22"/>
        <v>2015</v>
      </c>
      <c r="C513" s="52" t="s">
        <v>598</v>
      </c>
      <c r="D513" s="53">
        <v>42353</v>
      </c>
      <c r="E513" s="52">
        <f t="shared" si="23"/>
        <v>1338</v>
      </c>
      <c r="F513" s="54" t="s">
        <v>437</v>
      </c>
      <c r="G513" s="52" t="s">
        <v>403</v>
      </c>
      <c r="H513" s="54" t="s">
        <v>387</v>
      </c>
      <c r="I513" s="55">
        <v>50</v>
      </c>
      <c r="J513" s="55">
        <v>35</v>
      </c>
      <c r="K513" s="54">
        <f t="shared" si="21"/>
        <v>1750</v>
      </c>
    </row>
    <row r="514" spans="1:11" x14ac:dyDescent="0.3">
      <c r="A514" s="52" t="s">
        <v>398</v>
      </c>
      <c r="B514" s="52">
        <f t="shared" si="22"/>
        <v>2015</v>
      </c>
      <c r="C514" s="52" t="s">
        <v>598</v>
      </c>
      <c r="D514" s="53">
        <v>42353</v>
      </c>
      <c r="E514" s="52">
        <f t="shared" si="23"/>
        <v>1339</v>
      </c>
      <c r="F514" s="54" t="s">
        <v>421</v>
      </c>
      <c r="G514" s="52" t="s">
        <v>523</v>
      </c>
      <c r="H514" s="54" t="s">
        <v>385</v>
      </c>
      <c r="I514" s="55">
        <v>5</v>
      </c>
      <c r="J514" s="55">
        <v>86</v>
      </c>
      <c r="K514" s="54">
        <f t="shared" si="21"/>
        <v>430</v>
      </c>
    </row>
    <row r="515" spans="1:11" x14ac:dyDescent="0.3">
      <c r="A515" s="52" t="s">
        <v>522</v>
      </c>
      <c r="B515" s="52">
        <f t="shared" si="22"/>
        <v>2015</v>
      </c>
      <c r="C515" s="52" t="s">
        <v>598</v>
      </c>
      <c r="D515" s="53">
        <v>42354</v>
      </c>
      <c r="E515" s="52">
        <f t="shared" si="23"/>
        <v>1340</v>
      </c>
      <c r="F515" s="54" t="s">
        <v>402</v>
      </c>
      <c r="G515" s="52" t="s">
        <v>525</v>
      </c>
      <c r="H515" s="54" t="s">
        <v>381</v>
      </c>
      <c r="I515" s="55">
        <v>500</v>
      </c>
      <c r="J515" s="55">
        <v>120</v>
      </c>
      <c r="K515" s="54">
        <f t="shared" si="21"/>
        <v>60000</v>
      </c>
    </row>
    <row r="516" spans="1:11" x14ac:dyDescent="0.3">
      <c r="A516" s="52" t="s">
        <v>405</v>
      </c>
      <c r="B516" s="52">
        <f t="shared" si="22"/>
        <v>2015</v>
      </c>
      <c r="C516" s="52" t="s">
        <v>598</v>
      </c>
      <c r="D516" s="53">
        <v>42354</v>
      </c>
      <c r="E516" s="52">
        <f t="shared" si="23"/>
        <v>1341</v>
      </c>
      <c r="F516" s="54" t="s">
        <v>437</v>
      </c>
      <c r="G516" s="52" t="s">
        <v>403</v>
      </c>
      <c r="H516" s="54" t="s">
        <v>385</v>
      </c>
      <c r="I516" s="55">
        <v>50</v>
      </c>
      <c r="J516" s="55">
        <v>86</v>
      </c>
      <c r="K516" s="54">
        <f t="shared" si="21"/>
        <v>4300</v>
      </c>
    </row>
    <row r="517" spans="1:11" x14ac:dyDescent="0.3">
      <c r="A517" s="52" t="s">
        <v>405</v>
      </c>
      <c r="B517" s="52">
        <f t="shared" si="22"/>
        <v>2015</v>
      </c>
      <c r="C517" s="52" t="s">
        <v>598</v>
      </c>
      <c r="D517" s="53">
        <v>42354</v>
      </c>
      <c r="E517" s="52">
        <f t="shared" si="23"/>
        <v>1342</v>
      </c>
      <c r="F517" s="54" t="s">
        <v>440</v>
      </c>
      <c r="G517" s="52" t="s">
        <v>403</v>
      </c>
      <c r="H517" s="54" t="s">
        <v>384</v>
      </c>
      <c r="I517" s="55">
        <v>5</v>
      </c>
      <c r="J517" s="55">
        <v>20</v>
      </c>
      <c r="K517" s="54">
        <f t="shared" si="21"/>
        <v>100</v>
      </c>
    </row>
    <row r="518" spans="1:11" x14ac:dyDescent="0.3">
      <c r="A518" s="52" t="s">
        <v>522</v>
      </c>
      <c r="B518" s="52">
        <f t="shared" si="22"/>
        <v>2015</v>
      </c>
      <c r="C518" s="52" t="s">
        <v>598</v>
      </c>
      <c r="D518" s="53">
        <v>42355</v>
      </c>
      <c r="E518" s="52">
        <f t="shared" si="23"/>
        <v>1343</v>
      </c>
      <c r="F518" s="54" t="s">
        <v>450</v>
      </c>
      <c r="G518" s="52" t="s">
        <v>525</v>
      </c>
      <c r="H518" s="54" t="s">
        <v>387</v>
      </c>
      <c r="I518" s="55">
        <v>200</v>
      </c>
      <c r="J518" s="55">
        <v>35</v>
      </c>
      <c r="K518" s="54">
        <f t="shared" si="21"/>
        <v>7000</v>
      </c>
    </row>
    <row r="519" spans="1:11" x14ac:dyDescent="0.3">
      <c r="A519" s="52" t="s">
        <v>405</v>
      </c>
      <c r="B519" s="52">
        <f t="shared" si="22"/>
        <v>2015</v>
      </c>
      <c r="C519" s="52" t="s">
        <v>598</v>
      </c>
      <c r="D519" s="53">
        <v>42355</v>
      </c>
      <c r="E519" s="52">
        <f t="shared" si="23"/>
        <v>1344</v>
      </c>
      <c r="F519" s="54" t="s">
        <v>437</v>
      </c>
      <c r="G519" s="52" t="s">
        <v>403</v>
      </c>
      <c r="H519" s="54" t="s">
        <v>384</v>
      </c>
      <c r="I519" s="55">
        <v>20</v>
      </c>
      <c r="J519" s="55">
        <v>20</v>
      </c>
      <c r="K519" s="54">
        <f t="shared" si="21"/>
        <v>400</v>
      </c>
    </row>
    <row r="520" spans="1:11" x14ac:dyDescent="0.3">
      <c r="A520" s="52" t="s">
        <v>405</v>
      </c>
      <c r="B520" s="52">
        <f t="shared" si="22"/>
        <v>2015</v>
      </c>
      <c r="C520" s="52" t="s">
        <v>598</v>
      </c>
      <c r="D520" s="53">
        <v>42355</v>
      </c>
      <c r="E520" s="52">
        <f t="shared" si="23"/>
        <v>1345</v>
      </c>
      <c r="F520" s="54" t="s">
        <v>440</v>
      </c>
      <c r="G520" s="52" t="s">
        <v>403</v>
      </c>
      <c r="H520" s="54" t="s">
        <v>383</v>
      </c>
      <c r="I520" s="55">
        <v>5</v>
      </c>
      <c r="J520" s="55">
        <v>10</v>
      </c>
      <c r="K520" s="54">
        <f t="shared" si="21"/>
        <v>50</v>
      </c>
    </row>
    <row r="521" spans="1:11" x14ac:dyDescent="0.3">
      <c r="A521" s="52" t="s">
        <v>405</v>
      </c>
      <c r="B521" s="52">
        <f t="shared" si="22"/>
        <v>2015</v>
      </c>
      <c r="C521" s="52" t="s">
        <v>598</v>
      </c>
      <c r="D521" s="53">
        <v>42356</v>
      </c>
      <c r="E521" s="52">
        <f t="shared" si="23"/>
        <v>1346</v>
      </c>
      <c r="F521" s="54" t="s">
        <v>445</v>
      </c>
      <c r="G521" s="52" t="s">
        <v>403</v>
      </c>
      <c r="H521" s="54" t="s">
        <v>385</v>
      </c>
      <c r="I521" s="55">
        <v>500</v>
      </c>
      <c r="J521" s="55">
        <v>86</v>
      </c>
      <c r="K521" s="54">
        <f t="shared" si="21"/>
        <v>43000</v>
      </c>
    </row>
    <row r="522" spans="1:11" x14ac:dyDescent="0.3">
      <c r="A522" s="52" t="s">
        <v>405</v>
      </c>
      <c r="B522" s="52">
        <f t="shared" si="22"/>
        <v>2015</v>
      </c>
      <c r="C522" s="52" t="s">
        <v>598</v>
      </c>
      <c r="D522" s="53">
        <v>42356</v>
      </c>
      <c r="E522" s="52">
        <f t="shared" si="23"/>
        <v>1347</v>
      </c>
      <c r="F522" s="54" t="s">
        <v>437</v>
      </c>
      <c r="G522" s="52" t="s">
        <v>403</v>
      </c>
      <c r="H522" s="54" t="s">
        <v>383</v>
      </c>
      <c r="I522" s="55">
        <v>30</v>
      </c>
      <c r="J522" s="55">
        <v>10</v>
      </c>
      <c r="K522" s="54">
        <f t="shared" si="21"/>
        <v>300</v>
      </c>
    </row>
    <row r="523" spans="1:11" x14ac:dyDescent="0.3">
      <c r="A523" s="52" t="s">
        <v>405</v>
      </c>
      <c r="B523" s="52">
        <f t="shared" si="22"/>
        <v>2015</v>
      </c>
      <c r="C523" s="52" t="s">
        <v>598</v>
      </c>
      <c r="D523" s="53">
        <v>42356</v>
      </c>
      <c r="E523" s="52">
        <f t="shared" si="23"/>
        <v>1348</v>
      </c>
      <c r="F523" s="54" t="s">
        <v>440</v>
      </c>
      <c r="G523" s="52" t="s">
        <v>403</v>
      </c>
      <c r="H523" s="54" t="s">
        <v>381</v>
      </c>
      <c r="I523" s="55">
        <v>2</v>
      </c>
      <c r="J523" s="55">
        <v>120</v>
      </c>
      <c r="K523" s="54">
        <f t="shared" ref="K523:K586" si="24">I523*J523</f>
        <v>240</v>
      </c>
    </row>
    <row r="524" spans="1:11" x14ac:dyDescent="0.3">
      <c r="A524" s="52" t="s">
        <v>395</v>
      </c>
      <c r="B524" s="52">
        <f t="shared" ref="B524:B587" si="25">YEAR(D524)</f>
        <v>2015</v>
      </c>
      <c r="C524" s="52" t="s">
        <v>598</v>
      </c>
      <c r="D524" s="53">
        <v>42357</v>
      </c>
      <c r="E524" s="52">
        <f t="shared" ref="E524:E587" si="26">E523+1</f>
        <v>1349</v>
      </c>
      <c r="F524" s="54" t="s">
        <v>447</v>
      </c>
      <c r="G524" s="52" t="s">
        <v>527</v>
      </c>
      <c r="H524" s="54" t="s">
        <v>384</v>
      </c>
      <c r="I524" s="55">
        <v>5</v>
      </c>
      <c r="J524" s="55">
        <v>20</v>
      </c>
      <c r="K524" s="54">
        <f t="shared" si="24"/>
        <v>100</v>
      </c>
    </row>
    <row r="525" spans="1:11" x14ac:dyDescent="0.3">
      <c r="A525" s="52" t="s">
        <v>405</v>
      </c>
      <c r="B525" s="52">
        <f t="shared" si="25"/>
        <v>2015</v>
      </c>
      <c r="C525" s="52" t="s">
        <v>598</v>
      </c>
      <c r="D525" s="53">
        <v>42357</v>
      </c>
      <c r="E525" s="52">
        <f t="shared" si="26"/>
        <v>1350</v>
      </c>
      <c r="F525" s="54" t="s">
        <v>430</v>
      </c>
      <c r="G525" s="52" t="s">
        <v>403</v>
      </c>
      <c r="H525" s="54" t="s">
        <v>381</v>
      </c>
      <c r="I525" s="55">
        <v>30</v>
      </c>
      <c r="J525" s="55">
        <v>120</v>
      </c>
      <c r="K525" s="54">
        <f t="shared" si="24"/>
        <v>3600</v>
      </c>
    </row>
    <row r="526" spans="1:11" x14ac:dyDescent="0.3">
      <c r="A526" s="52" t="s">
        <v>395</v>
      </c>
      <c r="B526" s="52">
        <f t="shared" si="25"/>
        <v>2015</v>
      </c>
      <c r="C526" s="52" t="s">
        <v>598</v>
      </c>
      <c r="D526" s="53">
        <v>42357</v>
      </c>
      <c r="E526" s="52">
        <f t="shared" si="26"/>
        <v>1351</v>
      </c>
      <c r="F526" s="54" t="s">
        <v>429</v>
      </c>
      <c r="G526" s="52" t="s">
        <v>528</v>
      </c>
      <c r="H526" s="54" t="s">
        <v>387</v>
      </c>
      <c r="I526" s="55">
        <v>100</v>
      </c>
      <c r="J526" s="55">
        <v>35</v>
      </c>
      <c r="K526" s="54">
        <f t="shared" si="24"/>
        <v>3500</v>
      </c>
    </row>
    <row r="527" spans="1:11" x14ac:dyDescent="0.3">
      <c r="A527" s="52" t="s">
        <v>405</v>
      </c>
      <c r="B527" s="52">
        <f t="shared" si="25"/>
        <v>2015</v>
      </c>
      <c r="C527" s="52" t="s">
        <v>598</v>
      </c>
      <c r="D527" s="53">
        <v>42358</v>
      </c>
      <c r="E527" s="52">
        <f t="shared" si="26"/>
        <v>1352</v>
      </c>
      <c r="F527" s="54" t="s">
        <v>445</v>
      </c>
      <c r="G527" s="52" t="s">
        <v>403</v>
      </c>
      <c r="H527" s="54" t="s">
        <v>383</v>
      </c>
      <c r="I527" s="55">
        <v>500</v>
      </c>
      <c r="J527" s="55">
        <v>10</v>
      </c>
      <c r="K527" s="54">
        <f t="shared" si="24"/>
        <v>5000</v>
      </c>
    </row>
    <row r="528" spans="1:11" x14ac:dyDescent="0.3">
      <c r="A528" s="52" t="s">
        <v>522</v>
      </c>
      <c r="B528" s="52">
        <f t="shared" si="25"/>
        <v>2015</v>
      </c>
      <c r="C528" s="52" t="s">
        <v>598</v>
      </c>
      <c r="D528" s="53">
        <v>42358</v>
      </c>
      <c r="E528" s="52">
        <f t="shared" si="26"/>
        <v>1353</v>
      </c>
      <c r="F528" s="54" t="s">
        <v>402</v>
      </c>
      <c r="G528" s="52" t="s">
        <v>525</v>
      </c>
      <c r="H528" s="54" t="s">
        <v>387</v>
      </c>
      <c r="I528" s="55">
        <v>30</v>
      </c>
      <c r="J528" s="55">
        <v>35</v>
      </c>
      <c r="K528" s="54">
        <f t="shared" si="24"/>
        <v>1050</v>
      </c>
    </row>
    <row r="529" spans="1:11" x14ac:dyDescent="0.3">
      <c r="A529" s="52" t="s">
        <v>395</v>
      </c>
      <c r="B529" s="52">
        <f t="shared" si="25"/>
        <v>2015</v>
      </c>
      <c r="C529" s="52" t="s">
        <v>598</v>
      </c>
      <c r="D529" s="53">
        <v>42358</v>
      </c>
      <c r="E529" s="52">
        <f t="shared" si="26"/>
        <v>1354</v>
      </c>
      <c r="F529" s="54" t="s">
        <v>429</v>
      </c>
      <c r="G529" s="52" t="s">
        <v>528</v>
      </c>
      <c r="H529" s="54" t="s">
        <v>385</v>
      </c>
      <c r="I529" s="55">
        <v>200</v>
      </c>
      <c r="J529" s="55">
        <v>86</v>
      </c>
      <c r="K529" s="54">
        <f t="shared" si="24"/>
        <v>17200</v>
      </c>
    </row>
    <row r="530" spans="1:11" x14ac:dyDescent="0.3">
      <c r="A530" s="52" t="s">
        <v>405</v>
      </c>
      <c r="B530" s="52">
        <f t="shared" si="25"/>
        <v>2015</v>
      </c>
      <c r="C530" s="52" t="s">
        <v>598</v>
      </c>
      <c r="D530" s="53">
        <v>42359</v>
      </c>
      <c r="E530" s="52">
        <f t="shared" si="26"/>
        <v>1355</v>
      </c>
      <c r="F530" s="54" t="s">
        <v>404</v>
      </c>
      <c r="G530" s="52" t="s">
        <v>403</v>
      </c>
      <c r="H530" s="54" t="s">
        <v>381</v>
      </c>
      <c r="I530" s="55">
        <v>100</v>
      </c>
      <c r="J530" s="55">
        <v>120</v>
      </c>
      <c r="K530" s="54">
        <f t="shared" si="24"/>
        <v>12000</v>
      </c>
    </row>
    <row r="531" spans="1:11" x14ac:dyDescent="0.3">
      <c r="A531" s="52" t="s">
        <v>522</v>
      </c>
      <c r="B531" s="52">
        <f t="shared" si="25"/>
        <v>2015</v>
      </c>
      <c r="C531" s="52" t="s">
        <v>598</v>
      </c>
      <c r="D531" s="53">
        <v>42359</v>
      </c>
      <c r="E531" s="52">
        <f t="shared" si="26"/>
        <v>1356</v>
      </c>
      <c r="F531" s="54" t="s">
        <v>402</v>
      </c>
      <c r="G531" s="52" t="s">
        <v>525</v>
      </c>
      <c r="H531" s="54" t="s">
        <v>385</v>
      </c>
      <c r="I531" s="55">
        <v>50</v>
      </c>
      <c r="J531" s="55">
        <v>86</v>
      </c>
      <c r="K531" s="54">
        <f t="shared" si="24"/>
        <v>4300</v>
      </c>
    </row>
    <row r="532" spans="1:11" x14ac:dyDescent="0.3">
      <c r="A532" s="52" t="s">
        <v>395</v>
      </c>
      <c r="B532" s="52">
        <f t="shared" si="25"/>
        <v>2015</v>
      </c>
      <c r="C532" s="52" t="s">
        <v>598</v>
      </c>
      <c r="D532" s="53">
        <v>42359</v>
      </c>
      <c r="E532" s="52">
        <f t="shared" si="26"/>
        <v>1357</v>
      </c>
      <c r="F532" s="54" t="s">
        <v>429</v>
      </c>
      <c r="G532" s="52" t="s">
        <v>528</v>
      </c>
      <c r="H532" s="54" t="s">
        <v>384</v>
      </c>
      <c r="I532" s="55">
        <v>200</v>
      </c>
      <c r="J532" s="55">
        <v>20</v>
      </c>
      <c r="K532" s="54">
        <f t="shared" si="24"/>
        <v>4000</v>
      </c>
    </row>
    <row r="533" spans="1:11" x14ac:dyDescent="0.3">
      <c r="A533" s="52" t="s">
        <v>405</v>
      </c>
      <c r="B533" s="52">
        <f t="shared" si="25"/>
        <v>2015</v>
      </c>
      <c r="C533" s="52" t="s">
        <v>598</v>
      </c>
      <c r="D533" s="53">
        <v>42360</v>
      </c>
      <c r="E533" s="52">
        <f t="shared" si="26"/>
        <v>1358</v>
      </c>
      <c r="F533" s="54" t="s">
        <v>404</v>
      </c>
      <c r="G533" s="52" t="s">
        <v>403</v>
      </c>
      <c r="H533" s="54" t="s">
        <v>387</v>
      </c>
      <c r="I533" s="55">
        <v>1000</v>
      </c>
      <c r="J533" s="55">
        <v>35</v>
      </c>
      <c r="K533" s="54">
        <f t="shared" si="24"/>
        <v>35000</v>
      </c>
    </row>
    <row r="534" spans="1:11" x14ac:dyDescent="0.3">
      <c r="A534" s="52" t="s">
        <v>522</v>
      </c>
      <c r="B534" s="52">
        <f t="shared" si="25"/>
        <v>2015</v>
      </c>
      <c r="C534" s="52" t="s">
        <v>598</v>
      </c>
      <c r="D534" s="53">
        <v>42360</v>
      </c>
      <c r="E534" s="52">
        <f t="shared" si="26"/>
        <v>1359</v>
      </c>
      <c r="F534" s="54" t="s">
        <v>444</v>
      </c>
      <c r="G534" s="52" t="s">
        <v>525</v>
      </c>
      <c r="H534" s="54" t="s">
        <v>384</v>
      </c>
      <c r="I534" s="55">
        <v>50</v>
      </c>
      <c r="J534" s="55">
        <v>20</v>
      </c>
      <c r="K534" s="54">
        <f t="shared" si="24"/>
        <v>1000</v>
      </c>
    </row>
    <row r="535" spans="1:11" x14ac:dyDescent="0.3">
      <c r="A535" s="52" t="s">
        <v>405</v>
      </c>
      <c r="B535" s="52">
        <f t="shared" si="25"/>
        <v>2015</v>
      </c>
      <c r="C535" s="52" t="s">
        <v>598</v>
      </c>
      <c r="D535" s="53">
        <v>42360</v>
      </c>
      <c r="E535" s="52">
        <f t="shared" si="26"/>
        <v>1360</v>
      </c>
      <c r="F535" s="54" t="s">
        <v>417</v>
      </c>
      <c r="G535" s="52" t="s">
        <v>403</v>
      </c>
      <c r="H535" s="54" t="s">
        <v>387</v>
      </c>
      <c r="I535" s="55">
        <v>500</v>
      </c>
      <c r="J535" s="55">
        <v>35</v>
      </c>
      <c r="K535" s="54">
        <f t="shared" si="24"/>
        <v>17500</v>
      </c>
    </row>
    <row r="536" spans="1:11" x14ac:dyDescent="0.3">
      <c r="A536" s="52" t="s">
        <v>395</v>
      </c>
      <c r="B536" s="52">
        <f t="shared" si="25"/>
        <v>2015</v>
      </c>
      <c r="C536" s="52" t="s">
        <v>598</v>
      </c>
      <c r="D536" s="53">
        <v>42361</v>
      </c>
      <c r="E536" s="52">
        <f t="shared" si="26"/>
        <v>1361</v>
      </c>
      <c r="F536" s="54" t="s">
        <v>425</v>
      </c>
      <c r="G536" s="52" t="s">
        <v>399</v>
      </c>
      <c r="H536" s="54" t="s">
        <v>385</v>
      </c>
      <c r="I536" s="55">
        <v>150</v>
      </c>
      <c r="J536" s="55">
        <v>86</v>
      </c>
      <c r="K536" s="54">
        <f t="shared" si="24"/>
        <v>12900</v>
      </c>
    </row>
    <row r="537" spans="1:11" x14ac:dyDescent="0.3">
      <c r="A537" s="52" t="s">
        <v>398</v>
      </c>
      <c r="B537" s="52">
        <f t="shared" si="25"/>
        <v>2015</v>
      </c>
      <c r="C537" s="52" t="s">
        <v>598</v>
      </c>
      <c r="D537" s="53">
        <v>42361</v>
      </c>
      <c r="E537" s="52">
        <f t="shared" si="26"/>
        <v>1362</v>
      </c>
      <c r="F537" s="54" t="s">
        <v>412</v>
      </c>
      <c r="G537" s="52" t="s">
        <v>523</v>
      </c>
      <c r="H537" s="54" t="s">
        <v>383</v>
      </c>
      <c r="I537" s="55">
        <v>50</v>
      </c>
      <c r="J537" s="55">
        <v>10</v>
      </c>
      <c r="K537" s="54">
        <f t="shared" si="24"/>
        <v>500</v>
      </c>
    </row>
    <row r="538" spans="1:11" x14ac:dyDescent="0.3">
      <c r="A538" s="52" t="s">
        <v>398</v>
      </c>
      <c r="B538" s="52">
        <f t="shared" si="25"/>
        <v>2015</v>
      </c>
      <c r="C538" s="52" t="s">
        <v>598</v>
      </c>
      <c r="D538" s="53">
        <v>42361</v>
      </c>
      <c r="E538" s="52">
        <f t="shared" si="26"/>
        <v>1363</v>
      </c>
      <c r="F538" s="54" t="s">
        <v>397</v>
      </c>
      <c r="G538" s="52" t="s">
        <v>396</v>
      </c>
      <c r="H538" s="54" t="s">
        <v>385</v>
      </c>
      <c r="I538" s="55">
        <v>900</v>
      </c>
      <c r="J538" s="55">
        <v>86</v>
      </c>
      <c r="K538" s="54">
        <f t="shared" si="24"/>
        <v>77400</v>
      </c>
    </row>
    <row r="539" spans="1:11" x14ac:dyDescent="0.3">
      <c r="A539" s="52" t="s">
        <v>395</v>
      </c>
      <c r="B539" s="52">
        <f t="shared" si="25"/>
        <v>2015</v>
      </c>
      <c r="C539" s="52" t="s">
        <v>598</v>
      </c>
      <c r="D539" s="53">
        <v>42362</v>
      </c>
      <c r="E539" s="52">
        <f t="shared" si="26"/>
        <v>1364</v>
      </c>
      <c r="F539" s="54" t="s">
        <v>425</v>
      </c>
      <c r="G539" s="52" t="s">
        <v>399</v>
      </c>
      <c r="H539" s="54" t="s">
        <v>384</v>
      </c>
      <c r="I539" s="55">
        <v>500</v>
      </c>
      <c r="J539" s="55">
        <v>20</v>
      </c>
      <c r="K539" s="54">
        <f t="shared" si="24"/>
        <v>10000</v>
      </c>
    </row>
    <row r="540" spans="1:11" x14ac:dyDescent="0.3">
      <c r="A540" s="52" t="s">
        <v>398</v>
      </c>
      <c r="B540" s="52">
        <f t="shared" si="25"/>
        <v>2015</v>
      </c>
      <c r="C540" s="52" t="s">
        <v>598</v>
      </c>
      <c r="D540" s="53">
        <v>42362</v>
      </c>
      <c r="E540" s="52">
        <f t="shared" si="26"/>
        <v>1365</v>
      </c>
      <c r="F540" s="54" t="s">
        <v>412</v>
      </c>
      <c r="G540" s="52" t="s">
        <v>523</v>
      </c>
      <c r="H540" s="54" t="s">
        <v>381</v>
      </c>
      <c r="I540" s="55">
        <v>30</v>
      </c>
      <c r="J540" s="55">
        <v>120</v>
      </c>
      <c r="K540" s="54">
        <f t="shared" si="24"/>
        <v>3600</v>
      </c>
    </row>
    <row r="541" spans="1:11" x14ac:dyDescent="0.3">
      <c r="A541" s="52" t="s">
        <v>395</v>
      </c>
      <c r="B541" s="52">
        <f t="shared" si="25"/>
        <v>2015</v>
      </c>
      <c r="C541" s="52" t="s">
        <v>598</v>
      </c>
      <c r="D541" s="53">
        <v>42362</v>
      </c>
      <c r="E541" s="52">
        <f t="shared" si="26"/>
        <v>1366</v>
      </c>
      <c r="F541" s="54" t="s">
        <v>439</v>
      </c>
      <c r="G541" s="52" t="s">
        <v>528</v>
      </c>
      <c r="H541" s="54" t="s">
        <v>384</v>
      </c>
      <c r="I541" s="55">
        <v>50</v>
      </c>
      <c r="J541" s="55">
        <v>20</v>
      </c>
      <c r="K541" s="54">
        <f t="shared" si="24"/>
        <v>1000</v>
      </c>
    </row>
    <row r="542" spans="1:11" x14ac:dyDescent="0.3">
      <c r="A542" s="52" t="s">
        <v>395</v>
      </c>
      <c r="B542" s="52">
        <f t="shared" si="25"/>
        <v>2015</v>
      </c>
      <c r="C542" s="52" t="s">
        <v>598</v>
      </c>
      <c r="D542" s="53">
        <v>42363</v>
      </c>
      <c r="E542" s="52">
        <f t="shared" si="26"/>
        <v>1367</v>
      </c>
      <c r="F542" s="54" t="s">
        <v>425</v>
      </c>
      <c r="G542" s="52" t="s">
        <v>399</v>
      </c>
      <c r="H542" s="54" t="s">
        <v>383</v>
      </c>
      <c r="I542" s="55">
        <v>200</v>
      </c>
      <c r="J542" s="55">
        <v>10</v>
      </c>
      <c r="K542" s="54">
        <f t="shared" si="24"/>
        <v>2000</v>
      </c>
    </row>
    <row r="543" spans="1:11" x14ac:dyDescent="0.3">
      <c r="A543" s="52" t="s">
        <v>395</v>
      </c>
      <c r="B543" s="52">
        <f t="shared" si="25"/>
        <v>2015</v>
      </c>
      <c r="C543" s="52" t="s">
        <v>598</v>
      </c>
      <c r="D543" s="53">
        <v>42363</v>
      </c>
      <c r="E543" s="52">
        <f t="shared" si="26"/>
        <v>1368</v>
      </c>
      <c r="F543" s="54" t="s">
        <v>433</v>
      </c>
      <c r="G543" s="52" t="s">
        <v>528</v>
      </c>
      <c r="H543" s="54" t="s">
        <v>387</v>
      </c>
      <c r="I543" s="55">
        <v>40</v>
      </c>
      <c r="J543" s="55">
        <v>35</v>
      </c>
      <c r="K543" s="54">
        <f t="shared" si="24"/>
        <v>1400</v>
      </c>
    </row>
    <row r="544" spans="1:11" x14ac:dyDescent="0.3">
      <c r="A544" s="52" t="s">
        <v>395</v>
      </c>
      <c r="B544" s="52">
        <f t="shared" si="25"/>
        <v>2015</v>
      </c>
      <c r="C544" s="52" t="s">
        <v>598</v>
      </c>
      <c r="D544" s="53">
        <v>42363</v>
      </c>
      <c r="E544" s="52">
        <f t="shared" si="26"/>
        <v>1369</v>
      </c>
      <c r="F544" s="54" t="s">
        <v>438</v>
      </c>
      <c r="G544" s="52" t="s">
        <v>527</v>
      </c>
      <c r="H544" s="54" t="s">
        <v>387</v>
      </c>
      <c r="I544" s="55">
        <v>300</v>
      </c>
      <c r="J544" s="55">
        <v>35</v>
      </c>
      <c r="K544" s="54">
        <f t="shared" si="24"/>
        <v>10500</v>
      </c>
    </row>
    <row r="545" spans="1:11" x14ac:dyDescent="0.3">
      <c r="A545" s="52" t="s">
        <v>395</v>
      </c>
      <c r="B545" s="52">
        <f t="shared" si="25"/>
        <v>2015</v>
      </c>
      <c r="C545" s="52" t="s">
        <v>598</v>
      </c>
      <c r="D545" s="53">
        <v>42364</v>
      </c>
      <c r="E545" s="52">
        <f t="shared" si="26"/>
        <v>1370</v>
      </c>
      <c r="F545" s="54" t="s">
        <v>425</v>
      </c>
      <c r="G545" s="52" t="s">
        <v>399</v>
      </c>
      <c r="H545" s="54" t="s">
        <v>384</v>
      </c>
      <c r="I545" s="55">
        <v>200</v>
      </c>
      <c r="J545" s="55">
        <v>20</v>
      </c>
      <c r="K545" s="54">
        <f t="shared" si="24"/>
        <v>4000</v>
      </c>
    </row>
    <row r="546" spans="1:11" x14ac:dyDescent="0.3">
      <c r="A546" s="52" t="s">
        <v>395</v>
      </c>
      <c r="B546" s="52">
        <f t="shared" si="25"/>
        <v>2015</v>
      </c>
      <c r="C546" s="52" t="s">
        <v>598</v>
      </c>
      <c r="D546" s="53">
        <v>42364</v>
      </c>
      <c r="E546" s="52">
        <f t="shared" si="26"/>
        <v>1371</v>
      </c>
      <c r="F546" s="54" t="s">
        <v>433</v>
      </c>
      <c r="G546" s="52" t="s">
        <v>528</v>
      </c>
      <c r="H546" s="54" t="s">
        <v>385</v>
      </c>
      <c r="I546" s="55">
        <v>50</v>
      </c>
      <c r="J546" s="55">
        <v>86</v>
      </c>
      <c r="K546" s="54">
        <f t="shared" si="24"/>
        <v>4300</v>
      </c>
    </row>
    <row r="547" spans="1:11" x14ac:dyDescent="0.3">
      <c r="A547" s="52" t="s">
        <v>395</v>
      </c>
      <c r="B547" s="52">
        <f t="shared" si="25"/>
        <v>2015</v>
      </c>
      <c r="C547" s="52" t="s">
        <v>598</v>
      </c>
      <c r="D547" s="53">
        <v>42364</v>
      </c>
      <c r="E547" s="52">
        <f t="shared" si="26"/>
        <v>1372</v>
      </c>
      <c r="F547" s="54" t="s">
        <v>422</v>
      </c>
      <c r="G547" s="52" t="s">
        <v>529</v>
      </c>
      <c r="H547" s="54" t="s">
        <v>385</v>
      </c>
      <c r="I547" s="55">
        <v>500</v>
      </c>
      <c r="J547" s="55">
        <v>86</v>
      </c>
      <c r="K547" s="54">
        <f t="shared" si="24"/>
        <v>43000</v>
      </c>
    </row>
    <row r="548" spans="1:11" x14ac:dyDescent="0.3">
      <c r="A548" s="52" t="s">
        <v>395</v>
      </c>
      <c r="B548" s="52">
        <f t="shared" si="25"/>
        <v>2015</v>
      </c>
      <c r="C548" s="52" t="s">
        <v>598</v>
      </c>
      <c r="D548" s="53">
        <v>42365</v>
      </c>
      <c r="E548" s="52">
        <f t="shared" si="26"/>
        <v>1373</v>
      </c>
      <c r="F548" s="54" t="s">
        <v>425</v>
      </c>
      <c r="G548" s="52" t="s">
        <v>399</v>
      </c>
      <c r="H548" s="54" t="s">
        <v>383</v>
      </c>
      <c r="I548" s="55">
        <v>100</v>
      </c>
      <c r="J548" s="55">
        <v>10</v>
      </c>
      <c r="K548" s="54">
        <f t="shared" si="24"/>
        <v>1000</v>
      </c>
    </row>
    <row r="549" spans="1:11" x14ac:dyDescent="0.3">
      <c r="A549" s="52" t="s">
        <v>395</v>
      </c>
      <c r="B549" s="52">
        <f t="shared" si="25"/>
        <v>2015</v>
      </c>
      <c r="C549" s="52" t="s">
        <v>598</v>
      </c>
      <c r="D549" s="53">
        <v>42365</v>
      </c>
      <c r="E549" s="52">
        <f t="shared" si="26"/>
        <v>1374</v>
      </c>
      <c r="F549" s="54" t="s">
        <v>433</v>
      </c>
      <c r="G549" s="52" t="s">
        <v>528</v>
      </c>
      <c r="H549" s="54" t="s">
        <v>387</v>
      </c>
      <c r="I549" s="55">
        <v>20</v>
      </c>
      <c r="J549" s="55">
        <v>35</v>
      </c>
      <c r="K549" s="54">
        <f t="shared" si="24"/>
        <v>700</v>
      </c>
    </row>
    <row r="550" spans="1:11" x14ac:dyDescent="0.3">
      <c r="A550" s="52" t="s">
        <v>398</v>
      </c>
      <c r="B550" s="52">
        <f t="shared" si="25"/>
        <v>2015</v>
      </c>
      <c r="C550" s="52" t="s">
        <v>598</v>
      </c>
      <c r="D550" s="53">
        <v>42365</v>
      </c>
      <c r="E550" s="52">
        <f t="shared" si="26"/>
        <v>1375</v>
      </c>
      <c r="F550" s="54" t="s">
        <v>421</v>
      </c>
      <c r="G550" s="52" t="s">
        <v>523</v>
      </c>
      <c r="H550" s="54" t="s">
        <v>384</v>
      </c>
      <c r="I550" s="55">
        <v>300</v>
      </c>
      <c r="J550" s="55">
        <v>20</v>
      </c>
      <c r="K550" s="54">
        <f t="shared" si="24"/>
        <v>6000</v>
      </c>
    </row>
    <row r="551" spans="1:11" x14ac:dyDescent="0.3">
      <c r="A551" s="52" t="s">
        <v>395</v>
      </c>
      <c r="B551" s="52">
        <f t="shared" si="25"/>
        <v>2015</v>
      </c>
      <c r="C551" s="52" t="s">
        <v>598</v>
      </c>
      <c r="D551" s="53">
        <v>42366</v>
      </c>
      <c r="E551" s="52">
        <f t="shared" si="26"/>
        <v>1376</v>
      </c>
      <c r="F551" s="54" t="s">
        <v>429</v>
      </c>
      <c r="G551" s="52" t="s">
        <v>528</v>
      </c>
      <c r="H551" s="54" t="s">
        <v>381</v>
      </c>
      <c r="I551" s="55">
        <v>50</v>
      </c>
      <c r="J551" s="55">
        <v>120</v>
      </c>
      <c r="K551" s="54">
        <f t="shared" si="24"/>
        <v>6000</v>
      </c>
    </row>
    <row r="552" spans="1:11" x14ac:dyDescent="0.3">
      <c r="A552" s="52" t="s">
        <v>395</v>
      </c>
      <c r="B552" s="52">
        <f t="shared" si="25"/>
        <v>2015</v>
      </c>
      <c r="C552" s="52" t="s">
        <v>598</v>
      </c>
      <c r="D552" s="53">
        <v>42366</v>
      </c>
      <c r="E552" s="52">
        <f t="shared" si="26"/>
        <v>1377</v>
      </c>
      <c r="F552" s="54" t="s">
        <v>433</v>
      </c>
      <c r="G552" s="52" t="s">
        <v>528</v>
      </c>
      <c r="H552" s="54" t="s">
        <v>385</v>
      </c>
      <c r="I552" s="55">
        <v>50</v>
      </c>
      <c r="J552" s="55">
        <v>86</v>
      </c>
      <c r="K552" s="54">
        <f t="shared" si="24"/>
        <v>4300</v>
      </c>
    </row>
    <row r="553" spans="1:11" x14ac:dyDescent="0.3">
      <c r="A553" s="52" t="s">
        <v>395</v>
      </c>
      <c r="B553" s="52">
        <f t="shared" si="25"/>
        <v>2015</v>
      </c>
      <c r="C553" s="52" t="s">
        <v>598</v>
      </c>
      <c r="D553" s="53">
        <v>42366</v>
      </c>
      <c r="E553" s="52">
        <f t="shared" si="26"/>
        <v>1378</v>
      </c>
      <c r="F553" s="54" t="s">
        <v>433</v>
      </c>
      <c r="G553" s="52" t="s">
        <v>528</v>
      </c>
      <c r="H553" s="54" t="s">
        <v>383</v>
      </c>
      <c r="I553" s="55">
        <v>150</v>
      </c>
      <c r="J553" s="55">
        <v>10</v>
      </c>
      <c r="K553" s="54">
        <f t="shared" si="24"/>
        <v>1500</v>
      </c>
    </row>
    <row r="554" spans="1:11" x14ac:dyDescent="0.3">
      <c r="A554" s="52" t="s">
        <v>395</v>
      </c>
      <c r="B554" s="52">
        <f t="shared" si="25"/>
        <v>2015</v>
      </c>
      <c r="C554" s="52" t="s">
        <v>598</v>
      </c>
      <c r="D554" s="53">
        <v>42367</v>
      </c>
      <c r="E554" s="52">
        <f t="shared" si="26"/>
        <v>1379</v>
      </c>
      <c r="F554" s="54" t="s">
        <v>393</v>
      </c>
      <c r="G554" s="52" t="s">
        <v>529</v>
      </c>
      <c r="H554" s="54" t="s">
        <v>387</v>
      </c>
      <c r="I554" s="55">
        <v>1000</v>
      </c>
      <c r="J554" s="55">
        <v>35</v>
      </c>
      <c r="K554" s="54">
        <f t="shared" si="24"/>
        <v>35000</v>
      </c>
    </row>
    <row r="555" spans="1:11" x14ac:dyDescent="0.3">
      <c r="A555" s="52" t="s">
        <v>395</v>
      </c>
      <c r="B555" s="52">
        <f t="shared" si="25"/>
        <v>2015</v>
      </c>
      <c r="C555" s="52" t="s">
        <v>598</v>
      </c>
      <c r="D555" s="53">
        <v>42367</v>
      </c>
      <c r="E555" s="52">
        <f t="shared" si="26"/>
        <v>1380</v>
      </c>
      <c r="F555" s="54" t="s">
        <v>433</v>
      </c>
      <c r="G555" s="52" t="s">
        <v>528</v>
      </c>
      <c r="H555" s="54" t="s">
        <v>384</v>
      </c>
      <c r="I555" s="55">
        <v>20</v>
      </c>
      <c r="J555" s="55">
        <v>20</v>
      </c>
      <c r="K555" s="54">
        <f t="shared" si="24"/>
        <v>400</v>
      </c>
    </row>
    <row r="556" spans="1:11" x14ac:dyDescent="0.3">
      <c r="A556" s="52" t="s">
        <v>395</v>
      </c>
      <c r="B556" s="52">
        <f t="shared" si="25"/>
        <v>2015</v>
      </c>
      <c r="C556" s="52" t="s">
        <v>598</v>
      </c>
      <c r="D556" s="53">
        <v>42367</v>
      </c>
      <c r="E556" s="52">
        <f t="shared" si="26"/>
        <v>1381</v>
      </c>
      <c r="F556" s="54" t="s">
        <v>433</v>
      </c>
      <c r="G556" s="52" t="s">
        <v>528</v>
      </c>
      <c r="H556" s="54" t="s">
        <v>381</v>
      </c>
      <c r="I556" s="55">
        <v>100</v>
      </c>
      <c r="J556" s="55">
        <v>120</v>
      </c>
      <c r="K556" s="54">
        <f t="shared" si="24"/>
        <v>12000</v>
      </c>
    </row>
    <row r="557" spans="1:11" x14ac:dyDescent="0.3">
      <c r="A557" s="52" t="s">
        <v>405</v>
      </c>
      <c r="B557" s="52">
        <f t="shared" si="25"/>
        <v>2015</v>
      </c>
      <c r="C557" s="52" t="s">
        <v>598</v>
      </c>
      <c r="D557" s="53">
        <v>42368</v>
      </c>
      <c r="E557" s="52">
        <f t="shared" si="26"/>
        <v>1382</v>
      </c>
      <c r="F557" s="54" t="s">
        <v>441</v>
      </c>
      <c r="G557" s="52" t="s">
        <v>403</v>
      </c>
      <c r="H557" s="54" t="s">
        <v>385</v>
      </c>
      <c r="I557" s="55">
        <v>3000</v>
      </c>
      <c r="J557" s="55">
        <v>86</v>
      </c>
      <c r="K557" s="54">
        <f t="shared" si="24"/>
        <v>258000</v>
      </c>
    </row>
    <row r="558" spans="1:11" x14ac:dyDescent="0.3">
      <c r="A558" s="52" t="s">
        <v>395</v>
      </c>
      <c r="B558" s="52">
        <f t="shared" si="25"/>
        <v>2015</v>
      </c>
      <c r="C558" s="52" t="s">
        <v>598</v>
      </c>
      <c r="D558" s="53">
        <v>42368</v>
      </c>
      <c r="E558" s="52">
        <f t="shared" si="26"/>
        <v>1383</v>
      </c>
      <c r="F558" s="54" t="s">
        <v>433</v>
      </c>
      <c r="G558" s="52" t="s">
        <v>528</v>
      </c>
      <c r="H558" s="54" t="s">
        <v>387</v>
      </c>
      <c r="I558" s="55">
        <v>50</v>
      </c>
      <c r="J558" s="55">
        <v>35</v>
      </c>
      <c r="K558" s="54">
        <f t="shared" si="24"/>
        <v>1750</v>
      </c>
    </row>
    <row r="559" spans="1:11" x14ac:dyDescent="0.3">
      <c r="A559" s="52" t="s">
        <v>395</v>
      </c>
      <c r="B559" s="52">
        <f t="shared" si="25"/>
        <v>2015</v>
      </c>
      <c r="C559" s="52" t="s">
        <v>598</v>
      </c>
      <c r="D559" s="53">
        <v>42368</v>
      </c>
      <c r="E559" s="52">
        <f t="shared" si="26"/>
        <v>1384</v>
      </c>
      <c r="F559" s="54" t="s">
        <v>433</v>
      </c>
      <c r="G559" s="52" t="s">
        <v>528</v>
      </c>
      <c r="H559" s="54" t="s">
        <v>387</v>
      </c>
      <c r="I559" s="55">
        <v>150</v>
      </c>
      <c r="J559" s="55">
        <v>35</v>
      </c>
      <c r="K559" s="54">
        <f t="shared" si="24"/>
        <v>5250</v>
      </c>
    </row>
    <row r="560" spans="1:11" x14ac:dyDescent="0.3">
      <c r="A560" s="52" t="s">
        <v>395</v>
      </c>
      <c r="B560" s="52">
        <f t="shared" si="25"/>
        <v>2015</v>
      </c>
      <c r="C560" s="52" t="s">
        <v>598</v>
      </c>
      <c r="D560" s="53">
        <v>42369</v>
      </c>
      <c r="E560" s="52">
        <f t="shared" si="26"/>
        <v>1385</v>
      </c>
      <c r="F560" s="54" t="s">
        <v>400</v>
      </c>
      <c r="G560" s="52" t="s">
        <v>399</v>
      </c>
      <c r="H560" s="54" t="s">
        <v>384</v>
      </c>
      <c r="I560" s="55">
        <v>100</v>
      </c>
      <c r="J560" s="55">
        <v>20</v>
      </c>
      <c r="K560" s="54">
        <f t="shared" si="24"/>
        <v>2000</v>
      </c>
    </row>
    <row r="561" spans="1:11" x14ac:dyDescent="0.3">
      <c r="A561" s="52" t="s">
        <v>398</v>
      </c>
      <c r="B561" s="52">
        <f t="shared" si="25"/>
        <v>2015</v>
      </c>
      <c r="C561" s="52" t="s">
        <v>598</v>
      </c>
      <c r="D561" s="53">
        <v>42369</v>
      </c>
      <c r="E561" s="52">
        <f t="shared" si="26"/>
        <v>1386</v>
      </c>
      <c r="F561" s="54" t="s">
        <v>397</v>
      </c>
      <c r="G561" s="52" t="s">
        <v>396</v>
      </c>
      <c r="H561" s="54" t="s">
        <v>385</v>
      </c>
      <c r="I561" s="55">
        <v>20</v>
      </c>
      <c r="J561" s="55">
        <v>86</v>
      </c>
      <c r="K561" s="54">
        <f t="shared" si="24"/>
        <v>1720</v>
      </c>
    </row>
    <row r="562" spans="1:11" x14ac:dyDescent="0.3">
      <c r="A562" s="52" t="s">
        <v>395</v>
      </c>
      <c r="B562" s="52">
        <f t="shared" si="25"/>
        <v>2015</v>
      </c>
      <c r="C562" s="52" t="s">
        <v>598</v>
      </c>
      <c r="D562" s="53">
        <v>42369</v>
      </c>
      <c r="E562" s="52">
        <f t="shared" si="26"/>
        <v>1387</v>
      </c>
      <c r="F562" s="54" t="s">
        <v>433</v>
      </c>
      <c r="G562" s="52" t="s">
        <v>528</v>
      </c>
      <c r="H562" s="54" t="s">
        <v>385</v>
      </c>
      <c r="I562" s="55">
        <v>200</v>
      </c>
      <c r="J562" s="55">
        <v>86</v>
      </c>
      <c r="K562" s="54">
        <f t="shared" si="24"/>
        <v>17200</v>
      </c>
    </row>
    <row r="563" spans="1:11" x14ac:dyDescent="0.3">
      <c r="A563" s="52" t="s">
        <v>398</v>
      </c>
      <c r="B563" s="52">
        <f t="shared" si="25"/>
        <v>2016</v>
      </c>
      <c r="C563" s="52" t="s">
        <v>588</v>
      </c>
      <c r="D563" s="53">
        <v>42370</v>
      </c>
      <c r="E563" s="52">
        <f t="shared" si="26"/>
        <v>1388</v>
      </c>
      <c r="F563" s="54" t="s">
        <v>421</v>
      </c>
      <c r="G563" s="52" t="s">
        <v>523</v>
      </c>
      <c r="H563" s="54" t="s">
        <v>383</v>
      </c>
      <c r="I563" s="55">
        <v>300</v>
      </c>
      <c r="J563" s="55">
        <v>10</v>
      </c>
      <c r="K563" s="54">
        <f t="shared" si="24"/>
        <v>3000</v>
      </c>
    </row>
    <row r="564" spans="1:11" x14ac:dyDescent="0.3">
      <c r="A564" s="52" t="s">
        <v>395</v>
      </c>
      <c r="B564" s="52">
        <f t="shared" si="25"/>
        <v>2016</v>
      </c>
      <c r="C564" s="52" t="s">
        <v>588</v>
      </c>
      <c r="D564" s="53">
        <v>42370</v>
      </c>
      <c r="E564" s="52">
        <f t="shared" si="26"/>
        <v>1389</v>
      </c>
      <c r="F564" s="54" t="s">
        <v>438</v>
      </c>
      <c r="G564" s="52" t="s">
        <v>527</v>
      </c>
      <c r="H564" s="54" t="s">
        <v>384</v>
      </c>
      <c r="I564" s="55">
        <v>40</v>
      </c>
      <c r="J564" s="55">
        <v>20</v>
      </c>
      <c r="K564" s="54">
        <f t="shared" si="24"/>
        <v>800</v>
      </c>
    </row>
    <row r="565" spans="1:11" x14ac:dyDescent="0.3">
      <c r="A565" s="52" t="s">
        <v>395</v>
      </c>
      <c r="B565" s="52">
        <f t="shared" si="25"/>
        <v>2016</v>
      </c>
      <c r="C565" s="52" t="s">
        <v>588</v>
      </c>
      <c r="D565" s="53">
        <v>42370</v>
      </c>
      <c r="E565" s="52">
        <f t="shared" si="26"/>
        <v>1390</v>
      </c>
      <c r="F565" s="54" t="s">
        <v>433</v>
      </c>
      <c r="G565" s="52" t="s">
        <v>528</v>
      </c>
      <c r="H565" s="54" t="s">
        <v>384</v>
      </c>
      <c r="I565" s="55">
        <v>300</v>
      </c>
      <c r="J565" s="55">
        <v>20</v>
      </c>
      <c r="K565" s="54">
        <f t="shared" si="24"/>
        <v>6000</v>
      </c>
    </row>
    <row r="566" spans="1:11" x14ac:dyDescent="0.3">
      <c r="A566" s="52" t="s">
        <v>398</v>
      </c>
      <c r="B566" s="52">
        <f t="shared" si="25"/>
        <v>2016</v>
      </c>
      <c r="C566" s="52" t="s">
        <v>588</v>
      </c>
      <c r="D566" s="53">
        <v>42371</v>
      </c>
      <c r="E566" s="52">
        <f t="shared" si="26"/>
        <v>1391</v>
      </c>
      <c r="F566" s="54" t="s">
        <v>421</v>
      </c>
      <c r="G566" s="52" t="s">
        <v>523</v>
      </c>
      <c r="H566" s="54" t="s">
        <v>381</v>
      </c>
      <c r="I566" s="55">
        <v>2100</v>
      </c>
      <c r="J566" s="55">
        <v>120</v>
      </c>
      <c r="K566" s="54">
        <f t="shared" si="24"/>
        <v>252000</v>
      </c>
    </row>
    <row r="567" spans="1:11" x14ac:dyDescent="0.3">
      <c r="A567" s="52" t="s">
        <v>398</v>
      </c>
      <c r="B567" s="52">
        <f t="shared" si="25"/>
        <v>2016</v>
      </c>
      <c r="C567" s="52" t="s">
        <v>588</v>
      </c>
      <c r="D567" s="53">
        <v>42371</v>
      </c>
      <c r="E567" s="52">
        <f t="shared" si="26"/>
        <v>1392</v>
      </c>
      <c r="F567" s="54" t="s">
        <v>409</v>
      </c>
      <c r="G567" s="52" t="s">
        <v>396</v>
      </c>
      <c r="H567" s="54" t="s">
        <v>387</v>
      </c>
      <c r="I567" s="55">
        <v>20</v>
      </c>
      <c r="J567" s="55">
        <v>35</v>
      </c>
      <c r="K567" s="54">
        <f t="shared" si="24"/>
        <v>700</v>
      </c>
    </row>
    <row r="568" spans="1:11" x14ac:dyDescent="0.3">
      <c r="A568" s="52" t="s">
        <v>405</v>
      </c>
      <c r="B568" s="52">
        <f t="shared" si="25"/>
        <v>2016</v>
      </c>
      <c r="C568" s="52" t="s">
        <v>588</v>
      </c>
      <c r="D568" s="53">
        <v>42371</v>
      </c>
      <c r="E568" s="52">
        <f t="shared" si="26"/>
        <v>1393</v>
      </c>
      <c r="F568" s="54" t="s">
        <v>416</v>
      </c>
      <c r="G568" s="52" t="s">
        <v>403</v>
      </c>
      <c r="H568" s="54" t="s">
        <v>383</v>
      </c>
      <c r="I568" s="55">
        <v>100</v>
      </c>
      <c r="J568" s="55">
        <v>10</v>
      </c>
      <c r="K568" s="54">
        <f t="shared" si="24"/>
        <v>1000</v>
      </c>
    </row>
    <row r="569" spans="1:11" x14ac:dyDescent="0.3">
      <c r="A569" s="52" t="s">
        <v>395</v>
      </c>
      <c r="B569" s="52">
        <f t="shared" si="25"/>
        <v>2016</v>
      </c>
      <c r="C569" s="52" t="s">
        <v>588</v>
      </c>
      <c r="D569" s="53">
        <v>42372</v>
      </c>
      <c r="E569" s="52">
        <f t="shared" si="26"/>
        <v>1394</v>
      </c>
      <c r="F569" s="54" t="s">
        <v>433</v>
      </c>
      <c r="G569" s="52" t="s">
        <v>528</v>
      </c>
      <c r="H569" s="54" t="s">
        <v>387</v>
      </c>
      <c r="I569" s="55">
        <v>150</v>
      </c>
      <c r="J569" s="55">
        <v>35</v>
      </c>
      <c r="K569" s="54">
        <f t="shared" si="24"/>
        <v>5250</v>
      </c>
    </row>
    <row r="570" spans="1:11" x14ac:dyDescent="0.3">
      <c r="A570" s="52" t="s">
        <v>398</v>
      </c>
      <c r="B570" s="52">
        <f t="shared" si="25"/>
        <v>2016</v>
      </c>
      <c r="C570" s="52" t="s">
        <v>588</v>
      </c>
      <c r="D570" s="53">
        <v>42372</v>
      </c>
      <c r="E570" s="52">
        <f t="shared" si="26"/>
        <v>1395</v>
      </c>
      <c r="F570" s="54" t="s">
        <v>409</v>
      </c>
      <c r="G570" s="52" t="s">
        <v>396</v>
      </c>
      <c r="H570" s="54" t="s">
        <v>385</v>
      </c>
      <c r="I570" s="55">
        <v>50</v>
      </c>
      <c r="J570" s="55">
        <v>86</v>
      </c>
      <c r="K570" s="54">
        <f t="shared" si="24"/>
        <v>4300</v>
      </c>
    </row>
    <row r="571" spans="1:11" x14ac:dyDescent="0.3">
      <c r="A571" s="52" t="s">
        <v>405</v>
      </c>
      <c r="B571" s="52">
        <f t="shared" si="25"/>
        <v>2016</v>
      </c>
      <c r="C571" s="52" t="s">
        <v>588</v>
      </c>
      <c r="D571" s="53">
        <v>42372</v>
      </c>
      <c r="E571" s="52">
        <f t="shared" si="26"/>
        <v>1396</v>
      </c>
      <c r="F571" s="54" t="s">
        <v>416</v>
      </c>
      <c r="G571" s="52" t="s">
        <v>403</v>
      </c>
      <c r="H571" s="54" t="s">
        <v>381</v>
      </c>
      <c r="I571" s="55">
        <v>200</v>
      </c>
      <c r="J571" s="55">
        <v>120</v>
      </c>
      <c r="K571" s="54">
        <f t="shared" si="24"/>
        <v>24000</v>
      </c>
    </row>
    <row r="572" spans="1:11" x14ac:dyDescent="0.3">
      <c r="A572" s="52" t="s">
        <v>522</v>
      </c>
      <c r="B572" s="52">
        <f t="shared" si="25"/>
        <v>2016</v>
      </c>
      <c r="C572" s="52" t="s">
        <v>588</v>
      </c>
      <c r="D572" s="53">
        <v>42373</v>
      </c>
      <c r="E572" s="52">
        <f t="shared" si="26"/>
        <v>1397</v>
      </c>
      <c r="F572" s="54" t="s">
        <v>450</v>
      </c>
      <c r="G572" s="52" t="s">
        <v>525</v>
      </c>
      <c r="H572" s="54" t="s">
        <v>385</v>
      </c>
      <c r="I572" s="55">
        <v>400</v>
      </c>
      <c r="J572" s="55">
        <v>86</v>
      </c>
      <c r="K572" s="54">
        <f t="shared" si="24"/>
        <v>34400</v>
      </c>
    </row>
    <row r="573" spans="1:11" x14ac:dyDescent="0.3">
      <c r="A573" s="52" t="s">
        <v>398</v>
      </c>
      <c r="B573" s="52">
        <f t="shared" si="25"/>
        <v>2016</v>
      </c>
      <c r="C573" s="52" t="s">
        <v>588</v>
      </c>
      <c r="D573" s="53">
        <v>42373</v>
      </c>
      <c r="E573" s="52">
        <f t="shared" si="26"/>
        <v>1398</v>
      </c>
      <c r="F573" s="54" t="s">
        <v>409</v>
      </c>
      <c r="G573" s="52" t="s">
        <v>396</v>
      </c>
      <c r="H573" s="54" t="s">
        <v>384</v>
      </c>
      <c r="I573" s="55">
        <v>50</v>
      </c>
      <c r="J573" s="55">
        <v>20</v>
      </c>
      <c r="K573" s="54">
        <f t="shared" si="24"/>
        <v>1000</v>
      </c>
    </row>
    <row r="574" spans="1:11" x14ac:dyDescent="0.3">
      <c r="A574" s="52" t="s">
        <v>405</v>
      </c>
      <c r="B574" s="52">
        <f t="shared" si="25"/>
        <v>2016</v>
      </c>
      <c r="C574" s="52" t="s">
        <v>588</v>
      </c>
      <c r="D574" s="53">
        <v>42373</v>
      </c>
      <c r="E574" s="52">
        <f t="shared" si="26"/>
        <v>1399</v>
      </c>
      <c r="F574" s="54" t="s">
        <v>404</v>
      </c>
      <c r="G574" s="52" t="s">
        <v>403</v>
      </c>
      <c r="H574" s="54" t="s">
        <v>387</v>
      </c>
      <c r="I574" s="55">
        <v>300</v>
      </c>
      <c r="J574" s="55">
        <v>35</v>
      </c>
      <c r="K574" s="54">
        <f t="shared" si="24"/>
        <v>10500</v>
      </c>
    </row>
    <row r="575" spans="1:11" x14ac:dyDescent="0.3">
      <c r="A575" s="52" t="s">
        <v>395</v>
      </c>
      <c r="B575" s="52">
        <f t="shared" si="25"/>
        <v>2016</v>
      </c>
      <c r="C575" s="52" t="s">
        <v>588</v>
      </c>
      <c r="D575" s="53">
        <v>42374</v>
      </c>
      <c r="E575" s="52">
        <f t="shared" si="26"/>
        <v>1400</v>
      </c>
      <c r="F575" s="54" t="s">
        <v>413</v>
      </c>
      <c r="G575" s="52" t="s">
        <v>527</v>
      </c>
      <c r="H575" s="54" t="s">
        <v>384</v>
      </c>
      <c r="I575" s="55">
        <v>15</v>
      </c>
      <c r="J575" s="55">
        <v>20</v>
      </c>
      <c r="K575" s="54">
        <f t="shared" si="24"/>
        <v>300</v>
      </c>
    </row>
    <row r="576" spans="1:11" x14ac:dyDescent="0.3">
      <c r="A576" s="52" t="s">
        <v>398</v>
      </c>
      <c r="B576" s="52">
        <f t="shared" si="25"/>
        <v>2016</v>
      </c>
      <c r="C576" s="52" t="s">
        <v>588</v>
      </c>
      <c r="D576" s="53">
        <v>42374</v>
      </c>
      <c r="E576" s="52">
        <f t="shared" si="26"/>
        <v>1401</v>
      </c>
      <c r="F576" s="54" t="s">
        <v>409</v>
      </c>
      <c r="G576" s="52" t="s">
        <v>396</v>
      </c>
      <c r="H576" s="54" t="s">
        <v>383</v>
      </c>
      <c r="I576" s="55">
        <v>20</v>
      </c>
      <c r="J576" s="55">
        <v>10</v>
      </c>
      <c r="K576" s="54">
        <f t="shared" si="24"/>
        <v>200</v>
      </c>
    </row>
    <row r="577" spans="1:11" x14ac:dyDescent="0.3">
      <c r="A577" s="52" t="s">
        <v>398</v>
      </c>
      <c r="B577" s="52">
        <f t="shared" si="25"/>
        <v>2016</v>
      </c>
      <c r="C577" s="52" t="s">
        <v>588</v>
      </c>
      <c r="D577" s="53">
        <v>42374</v>
      </c>
      <c r="E577" s="52">
        <f t="shared" si="26"/>
        <v>1402</v>
      </c>
      <c r="F577" s="54" t="s">
        <v>412</v>
      </c>
      <c r="G577" s="52" t="s">
        <v>523</v>
      </c>
      <c r="H577" s="54" t="s">
        <v>385</v>
      </c>
      <c r="I577" s="55">
        <v>100</v>
      </c>
      <c r="J577" s="55">
        <v>86</v>
      </c>
      <c r="K577" s="54">
        <f t="shared" si="24"/>
        <v>8600</v>
      </c>
    </row>
    <row r="578" spans="1:11" x14ac:dyDescent="0.3">
      <c r="A578" s="52" t="s">
        <v>395</v>
      </c>
      <c r="B578" s="52">
        <f t="shared" si="25"/>
        <v>2016</v>
      </c>
      <c r="C578" s="52" t="s">
        <v>588</v>
      </c>
      <c r="D578" s="53">
        <v>42375</v>
      </c>
      <c r="E578" s="52">
        <f t="shared" si="26"/>
        <v>1403</v>
      </c>
      <c r="F578" s="54" t="s">
        <v>413</v>
      </c>
      <c r="G578" s="52" t="s">
        <v>527</v>
      </c>
      <c r="H578" s="54" t="s">
        <v>383</v>
      </c>
      <c r="I578" s="55">
        <v>10</v>
      </c>
      <c r="J578" s="55">
        <v>10</v>
      </c>
      <c r="K578" s="54">
        <f t="shared" si="24"/>
        <v>100</v>
      </c>
    </row>
    <row r="579" spans="1:11" x14ac:dyDescent="0.3">
      <c r="A579" s="52" t="s">
        <v>398</v>
      </c>
      <c r="B579" s="52">
        <f t="shared" si="25"/>
        <v>2016</v>
      </c>
      <c r="C579" s="52" t="s">
        <v>588</v>
      </c>
      <c r="D579" s="53">
        <v>42375</v>
      </c>
      <c r="E579" s="52">
        <f t="shared" si="26"/>
        <v>1404</v>
      </c>
      <c r="F579" s="54" t="s">
        <v>409</v>
      </c>
      <c r="G579" s="52" t="s">
        <v>396</v>
      </c>
      <c r="H579" s="54" t="s">
        <v>381</v>
      </c>
      <c r="I579" s="55">
        <v>25</v>
      </c>
      <c r="J579" s="55">
        <v>120</v>
      </c>
      <c r="K579" s="54">
        <f t="shared" si="24"/>
        <v>3000</v>
      </c>
    </row>
    <row r="580" spans="1:11" x14ac:dyDescent="0.3">
      <c r="A580" s="52" t="s">
        <v>405</v>
      </c>
      <c r="B580" s="52">
        <f t="shared" si="25"/>
        <v>2016</v>
      </c>
      <c r="C580" s="52" t="s">
        <v>588</v>
      </c>
      <c r="D580" s="53">
        <v>42375</v>
      </c>
      <c r="E580" s="52">
        <f t="shared" si="26"/>
        <v>1405</v>
      </c>
      <c r="F580" s="54" t="s">
        <v>437</v>
      </c>
      <c r="G580" s="52" t="s">
        <v>403</v>
      </c>
      <c r="H580" s="54" t="s">
        <v>384</v>
      </c>
      <c r="I580" s="55">
        <v>250</v>
      </c>
      <c r="J580" s="55">
        <v>20</v>
      </c>
      <c r="K580" s="54">
        <f t="shared" si="24"/>
        <v>5000</v>
      </c>
    </row>
    <row r="581" spans="1:11" x14ac:dyDescent="0.3">
      <c r="A581" s="52" t="s">
        <v>395</v>
      </c>
      <c r="B581" s="52">
        <f t="shared" si="25"/>
        <v>2016</v>
      </c>
      <c r="C581" s="52" t="s">
        <v>588</v>
      </c>
      <c r="D581" s="53">
        <v>42376</v>
      </c>
      <c r="E581" s="52">
        <f t="shared" si="26"/>
        <v>1406</v>
      </c>
      <c r="F581" s="54" t="s">
        <v>413</v>
      </c>
      <c r="G581" s="52" t="s">
        <v>527</v>
      </c>
      <c r="H581" s="54" t="s">
        <v>381</v>
      </c>
      <c r="I581" s="55">
        <v>5</v>
      </c>
      <c r="J581" s="55">
        <v>120</v>
      </c>
      <c r="K581" s="54">
        <f t="shared" si="24"/>
        <v>600</v>
      </c>
    </row>
    <row r="582" spans="1:11" x14ac:dyDescent="0.3">
      <c r="A582" s="52" t="s">
        <v>398</v>
      </c>
      <c r="B582" s="52">
        <f t="shared" si="25"/>
        <v>2016</v>
      </c>
      <c r="C582" s="52" t="s">
        <v>588</v>
      </c>
      <c r="D582" s="53">
        <v>42376</v>
      </c>
      <c r="E582" s="52">
        <f t="shared" si="26"/>
        <v>1407</v>
      </c>
      <c r="F582" s="54" t="s">
        <v>449</v>
      </c>
      <c r="G582" s="52" t="s">
        <v>396</v>
      </c>
      <c r="H582" s="54" t="s">
        <v>387</v>
      </c>
      <c r="I582" s="55">
        <v>20</v>
      </c>
      <c r="J582" s="55">
        <v>35</v>
      </c>
      <c r="K582" s="54">
        <f t="shared" si="24"/>
        <v>700</v>
      </c>
    </row>
    <row r="583" spans="1:11" x14ac:dyDescent="0.3">
      <c r="A583" s="52" t="s">
        <v>405</v>
      </c>
      <c r="B583" s="52">
        <f t="shared" si="25"/>
        <v>2016</v>
      </c>
      <c r="C583" s="52" t="s">
        <v>588</v>
      </c>
      <c r="D583" s="53">
        <v>42376</v>
      </c>
      <c r="E583" s="52">
        <f t="shared" si="26"/>
        <v>1408</v>
      </c>
      <c r="F583" s="54" t="s">
        <v>437</v>
      </c>
      <c r="G583" s="52" t="s">
        <v>403</v>
      </c>
      <c r="H583" s="54" t="s">
        <v>383</v>
      </c>
      <c r="I583" s="55">
        <v>250</v>
      </c>
      <c r="J583" s="55">
        <v>10</v>
      </c>
      <c r="K583" s="54">
        <f t="shared" si="24"/>
        <v>2500</v>
      </c>
    </row>
    <row r="584" spans="1:11" x14ac:dyDescent="0.3">
      <c r="A584" s="52" t="s">
        <v>395</v>
      </c>
      <c r="B584" s="52">
        <f t="shared" si="25"/>
        <v>2016</v>
      </c>
      <c r="C584" s="52" t="s">
        <v>588</v>
      </c>
      <c r="D584" s="53">
        <v>42377</v>
      </c>
      <c r="E584" s="52">
        <f t="shared" si="26"/>
        <v>1409</v>
      </c>
      <c r="F584" s="54" t="s">
        <v>413</v>
      </c>
      <c r="G584" s="52" t="s">
        <v>527</v>
      </c>
      <c r="H584" s="54" t="s">
        <v>383</v>
      </c>
      <c r="I584" s="55">
        <v>2</v>
      </c>
      <c r="J584" s="55">
        <v>10</v>
      </c>
      <c r="K584" s="54">
        <f t="shared" si="24"/>
        <v>20</v>
      </c>
    </row>
    <row r="585" spans="1:11" x14ac:dyDescent="0.3">
      <c r="A585" s="52" t="s">
        <v>395</v>
      </c>
      <c r="B585" s="52">
        <f t="shared" si="25"/>
        <v>2016</v>
      </c>
      <c r="C585" s="52" t="s">
        <v>588</v>
      </c>
      <c r="D585" s="53">
        <v>42377</v>
      </c>
      <c r="E585" s="52">
        <f t="shared" si="26"/>
        <v>1410</v>
      </c>
      <c r="F585" s="54" t="s">
        <v>401</v>
      </c>
      <c r="G585" s="52" t="s">
        <v>526</v>
      </c>
      <c r="H585" s="54" t="s">
        <v>385</v>
      </c>
      <c r="I585" s="55">
        <v>50</v>
      </c>
      <c r="J585" s="55">
        <v>86</v>
      </c>
      <c r="K585" s="54">
        <f t="shared" si="24"/>
        <v>4300</v>
      </c>
    </row>
    <row r="586" spans="1:11" x14ac:dyDescent="0.3">
      <c r="A586" s="52" t="s">
        <v>405</v>
      </c>
      <c r="B586" s="52">
        <f t="shared" si="25"/>
        <v>2016</v>
      </c>
      <c r="C586" s="52" t="s">
        <v>588</v>
      </c>
      <c r="D586" s="53">
        <v>42377</v>
      </c>
      <c r="E586" s="52">
        <f t="shared" si="26"/>
        <v>1411</v>
      </c>
      <c r="F586" s="54" t="s">
        <v>437</v>
      </c>
      <c r="G586" s="52" t="s">
        <v>403</v>
      </c>
      <c r="H586" s="54" t="s">
        <v>381</v>
      </c>
      <c r="I586" s="55">
        <v>250</v>
      </c>
      <c r="J586" s="55">
        <v>120</v>
      </c>
      <c r="K586" s="54">
        <f t="shared" si="24"/>
        <v>30000</v>
      </c>
    </row>
    <row r="587" spans="1:11" x14ac:dyDescent="0.3">
      <c r="A587" s="52" t="s">
        <v>395</v>
      </c>
      <c r="B587" s="52">
        <f t="shared" si="25"/>
        <v>2016</v>
      </c>
      <c r="C587" s="52" t="s">
        <v>588</v>
      </c>
      <c r="D587" s="53">
        <v>42378</v>
      </c>
      <c r="E587" s="52">
        <f t="shared" si="26"/>
        <v>1412</v>
      </c>
      <c r="F587" s="54" t="s">
        <v>413</v>
      </c>
      <c r="G587" s="52" t="s">
        <v>527</v>
      </c>
      <c r="H587" s="54" t="s">
        <v>381</v>
      </c>
      <c r="I587" s="55">
        <v>5</v>
      </c>
      <c r="J587" s="55">
        <v>120</v>
      </c>
      <c r="K587" s="54">
        <f t="shared" ref="K587:K650" si="27">I587*J587</f>
        <v>600</v>
      </c>
    </row>
    <row r="588" spans="1:11" x14ac:dyDescent="0.3">
      <c r="A588" s="52" t="s">
        <v>395</v>
      </c>
      <c r="B588" s="52">
        <f t="shared" ref="B588:B651" si="28">YEAR(D588)</f>
        <v>2016</v>
      </c>
      <c r="C588" s="52" t="s">
        <v>588</v>
      </c>
      <c r="D588" s="53">
        <v>42378</v>
      </c>
      <c r="E588" s="52">
        <f t="shared" ref="E588:E651" si="29">E587+1</f>
        <v>1413</v>
      </c>
      <c r="F588" s="54" t="s">
        <v>401</v>
      </c>
      <c r="G588" s="52" t="s">
        <v>526</v>
      </c>
      <c r="H588" s="54" t="s">
        <v>384</v>
      </c>
      <c r="I588" s="55">
        <v>50</v>
      </c>
      <c r="J588" s="55">
        <v>20</v>
      </c>
      <c r="K588" s="54">
        <f t="shared" si="27"/>
        <v>1000</v>
      </c>
    </row>
    <row r="589" spans="1:11" x14ac:dyDescent="0.3">
      <c r="A589" s="52" t="s">
        <v>405</v>
      </c>
      <c r="B589" s="52">
        <f t="shared" si="28"/>
        <v>2016</v>
      </c>
      <c r="C589" s="52" t="s">
        <v>588</v>
      </c>
      <c r="D589" s="53">
        <v>42378</v>
      </c>
      <c r="E589" s="52">
        <f t="shared" si="29"/>
        <v>1414</v>
      </c>
      <c r="F589" s="54" t="s">
        <v>437</v>
      </c>
      <c r="G589" s="52" t="s">
        <v>403</v>
      </c>
      <c r="H589" s="54" t="s">
        <v>384</v>
      </c>
      <c r="I589" s="55">
        <v>250</v>
      </c>
      <c r="J589" s="55">
        <v>20</v>
      </c>
      <c r="K589" s="54">
        <f t="shared" si="27"/>
        <v>5000</v>
      </c>
    </row>
    <row r="590" spans="1:11" x14ac:dyDescent="0.3">
      <c r="A590" s="52" t="s">
        <v>395</v>
      </c>
      <c r="B590" s="52">
        <f t="shared" si="28"/>
        <v>2016</v>
      </c>
      <c r="C590" s="52" t="s">
        <v>588</v>
      </c>
      <c r="D590" s="53">
        <v>42379</v>
      </c>
      <c r="E590" s="52">
        <f t="shared" si="29"/>
        <v>1415</v>
      </c>
      <c r="F590" s="54" t="s">
        <v>413</v>
      </c>
      <c r="G590" s="52" t="s">
        <v>527</v>
      </c>
      <c r="H590" s="54" t="s">
        <v>383</v>
      </c>
      <c r="I590" s="55">
        <v>5</v>
      </c>
      <c r="J590" s="55">
        <v>10</v>
      </c>
      <c r="K590" s="54">
        <f t="shared" si="27"/>
        <v>50</v>
      </c>
    </row>
    <row r="591" spans="1:11" x14ac:dyDescent="0.3">
      <c r="A591" s="52" t="s">
        <v>395</v>
      </c>
      <c r="B591" s="52">
        <f t="shared" si="28"/>
        <v>2016</v>
      </c>
      <c r="C591" s="52" t="s">
        <v>588</v>
      </c>
      <c r="D591" s="53">
        <v>42379</v>
      </c>
      <c r="E591" s="52">
        <f t="shared" si="29"/>
        <v>1416</v>
      </c>
      <c r="F591" s="54" t="s">
        <v>401</v>
      </c>
      <c r="G591" s="52" t="s">
        <v>526</v>
      </c>
      <c r="H591" s="54" t="s">
        <v>383</v>
      </c>
      <c r="I591" s="55">
        <v>20</v>
      </c>
      <c r="J591" s="55">
        <v>10</v>
      </c>
      <c r="K591" s="54">
        <f t="shared" si="27"/>
        <v>200</v>
      </c>
    </row>
    <row r="592" spans="1:11" x14ac:dyDescent="0.3">
      <c r="A592" s="52" t="s">
        <v>395</v>
      </c>
      <c r="B592" s="52">
        <f t="shared" si="28"/>
        <v>2016</v>
      </c>
      <c r="C592" s="52" t="s">
        <v>588</v>
      </c>
      <c r="D592" s="53">
        <v>42379</v>
      </c>
      <c r="E592" s="52">
        <f t="shared" si="29"/>
        <v>1417</v>
      </c>
      <c r="F592" s="54" t="s">
        <v>436</v>
      </c>
      <c r="G592" s="52" t="s">
        <v>399</v>
      </c>
      <c r="H592" s="54" t="s">
        <v>387</v>
      </c>
      <c r="I592" s="55">
        <v>100</v>
      </c>
      <c r="J592" s="55">
        <v>35</v>
      </c>
      <c r="K592" s="54">
        <f t="shared" si="27"/>
        <v>3500</v>
      </c>
    </row>
    <row r="593" spans="1:11" x14ac:dyDescent="0.3">
      <c r="A593" s="52" t="s">
        <v>395</v>
      </c>
      <c r="B593" s="52">
        <f t="shared" si="28"/>
        <v>2016</v>
      </c>
      <c r="C593" s="52" t="s">
        <v>588</v>
      </c>
      <c r="D593" s="53">
        <v>42380</v>
      </c>
      <c r="E593" s="52">
        <f t="shared" si="29"/>
        <v>1418</v>
      </c>
      <c r="F593" s="54" t="s">
        <v>413</v>
      </c>
      <c r="G593" s="52" t="s">
        <v>527</v>
      </c>
      <c r="H593" s="54" t="s">
        <v>381</v>
      </c>
      <c r="I593" s="55">
        <v>2</v>
      </c>
      <c r="J593" s="55">
        <v>120</v>
      </c>
      <c r="K593" s="54">
        <f t="shared" si="27"/>
        <v>240</v>
      </c>
    </row>
    <row r="594" spans="1:11" x14ac:dyDescent="0.3">
      <c r="A594" s="52" t="s">
        <v>522</v>
      </c>
      <c r="B594" s="52">
        <f t="shared" si="28"/>
        <v>2016</v>
      </c>
      <c r="C594" s="52" t="s">
        <v>588</v>
      </c>
      <c r="D594" s="53">
        <v>42380</v>
      </c>
      <c r="E594" s="52">
        <f t="shared" si="29"/>
        <v>1419</v>
      </c>
      <c r="F594" s="54" t="s">
        <v>407</v>
      </c>
      <c r="G594" s="52" t="s">
        <v>406</v>
      </c>
      <c r="H594" s="54" t="s">
        <v>381</v>
      </c>
      <c r="I594" s="55">
        <v>20</v>
      </c>
      <c r="J594" s="55">
        <v>120</v>
      </c>
      <c r="K594" s="54">
        <f t="shared" si="27"/>
        <v>2400</v>
      </c>
    </row>
    <row r="595" spans="1:11" x14ac:dyDescent="0.3">
      <c r="A595" s="52" t="s">
        <v>395</v>
      </c>
      <c r="B595" s="52">
        <f t="shared" si="28"/>
        <v>2016</v>
      </c>
      <c r="C595" s="52" t="s">
        <v>588</v>
      </c>
      <c r="D595" s="53">
        <v>42380</v>
      </c>
      <c r="E595" s="52">
        <f t="shared" si="29"/>
        <v>1420</v>
      </c>
      <c r="F595" s="54" t="s">
        <v>436</v>
      </c>
      <c r="G595" s="52" t="s">
        <v>399</v>
      </c>
      <c r="H595" s="54" t="s">
        <v>385</v>
      </c>
      <c r="I595" s="55">
        <v>100</v>
      </c>
      <c r="J595" s="55">
        <v>86</v>
      </c>
      <c r="K595" s="54">
        <f t="shared" si="27"/>
        <v>8600</v>
      </c>
    </row>
    <row r="596" spans="1:11" x14ac:dyDescent="0.3">
      <c r="A596" s="52" t="s">
        <v>395</v>
      </c>
      <c r="B596" s="52">
        <f t="shared" si="28"/>
        <v>2016</v>
      </c>
      <c r="C596" s="52" t="s">
        <v>588</v>
      </c>
      <c r="D596" s="53">
        <v>42381</v>
      </c>
      <c r="E596" s="52">
        <f t="shared" si="29"/>
        <v>1421</v>
      </c>
      <c r="F596" s="54" t="s">
        <v>413</v>
      </c>
      <c r="G596" s="52" t="s">
        <v>527</v>
      </c>
      <c r="H596" s="54" t="s">
        <v>383</v>
      </c>
      <c r="I596" s="55">
        <v>2</v>
      </c>
      <c r="J596" s="55">
        <v>10</v>
      </c>
      <c r="K596" s="54">
        <f t="shared" si="27"/>
        <v>20</v>
      </c>
    </row>
    <row r="597" spans="1:11" x14ac:dyDescent="0.3">
      <c r="A597" s="52" t="s">
        <v>522</v>
      </c>
      <c r="B597" s="52">
        <f t="shared" si="28"/>
        <v>2016</v>
      </c>
      <c r="C597" s="52" t="s">
        <v>588</v>
      </c>
      <c r="D597" s="53">
        <v>42381</v>
      </c>
      <c r="E597" s="52">
        <f t="shared" si="29"/>
        <v>1422</v>
      </c>
      <c r="F597" s="54" t="s">
        <v>407</v>
      </c>
      <c r="G597" s="52" t="s">
        <v>406</v>
      </c>
      <c r="H597" s="54" t="s">
        <v>387</v>
      </c>
      <c r="I597" s="55">
        <v>30</v>
      </c>
      <c r="J597" s="55">
        <v>35</v>
      </c>
      <c r="K597" s="54">
        <f t="shared" si="27"/>
        <v>1050</v>
      </c>
    </row>
    <row r="598" spans="1:11" x14ac:dyDescent="0.3">
      <c r="A598" s="52" t="s">
        <v>395</v>
      </c>
      <c r="B598" s="52">
        <f t="shared" si="28"/>
        <v>2016</v>
      </c>
      <c r="C598" s="52" t="s">
        <v>588</v>
      </c>
      <c r="D598" s="53">
        <v>42381</v>
      </c>
      <c r="E598" s="52">
        <f t="shared" si="29"/>
        <v>1423</v>
      </c>
      <c r="F598" s="54" t="s">
        <v>436</v>
      </c>
      <c r="G598" s="52" t="s">
        <v>399</v>
      </c>
      <c r="H598" s="54" t="s">
        <v>384</v>
      </c>
      <c r="I598" s="55">
        <v>100</v>
      </c>
      <c r="J598" s="55">
        <v>20</v>
      </c>
      <c r="K598" s="54">
        <f t="shared" si="27"/>
        <v>2000</v>
      </c>
    </row>
    <row r="599" spans="1:11" x14ac:dyDescent="0.3">
      <c r="A599" s="52" t="s">
        <v>395</v>
      </c>
      <c r="B599" s="52">
        <f t="shared" si="28"/>
        <v>2016</v>
      </c>
      <c r="C599" s="52" t="s">
        <v>588</v>
      </c>
      <c r="D599" s="53">
        <v>42382</v>
      </c>
      <c r="E599" s="52">
        <f t="shared" si="29"/>
        <v>1424</v>
      </c>
      <c r="F599" s="54" t="s">
        <v>413</v>
      </c>
      <c r="G599" s="52" t="s">
        <v>527</v>
      </c>
      <c r="H599" s="54" t="s">
        <v>381</v>
      </c>
      <c r="I599" s="55">
        <v>3</v>
      </c>
      <c r="J599" s="55">
        <v>120</v>
      </c>
      <c r="K599" s="54">
        <f t="shared" si="27"/>
        <v>360</v>
      </c>
    </row>
    <row r="600" spans="1:11" x14ac:dyDescent="0.3">
      <c r="A600" s="52" t="s">
        <v>522</v>
      </c>
      <c r="B600" s="52">
        <f t="shared" si="28"/>
        <v>2016</v>
      </c>
      <c r="C600" s="52" t="s">
        <v>588</v>
      </c>
      <c r="D600" s="53">
        <v>42382</v>
      </c>
      <c r="E600" s="52">
        <f t="shared" si="29"/>
        <v>1425</v>
      </c>
      <c r="F600" s="54" t="s">
        <v>407</v>
      </c>
      <c r="G600" s="52" t="s">
        <v>406</v>
      </c>
      <c r="H600" s="54" t="s">
        <v>385</v>
      </c>
      <c r="I600" s="55">
        <v>50</v>
      </c>
      <c r="J600" s="55">
        <v>86</v>
      </c>
      <c r="K600" s="54">
        <f t="shared" si="27"/>
        <v>4300</v>
      </c>
    </row>
    <row r="601" spans="1:11" x14ac:dyDescent="0.3">
      <c r="A601" s="52" t="s">
        <v>395</v>
      </c>
      <c r="B601" s="52">
        <f t="shared" si="28"/>
        <v>2016</v>
      </c>
      <c r="C601" s="52" t="s">
        <v>588</v>
      </c>
      <c r="D601" s="53">
        <v>42382</v>
      </c>
      <c r="E601" s="52">
        <f t="shared" si="29"/>
        <v>1426</v>
      </c>
      <c r="F601" s="54" t="s">
        <v>436</v>
      </c>
      <c r="G601" s="52" t="s">
        <v>399</v>
      </c>
      <c r="H601" s="54" t="s">
        <v>383</v>
      </c>
      <c r="I601" s="55">
        <v>100</v>
      </c>
      <c r="J601" s="55">
        <v>10</v>
      </c>
      <c r="K601" s="54">
        <f t="shared" si="27"/>
        <v>1000</v>
      </c>
    </row>
    <row r="602" spans="1:11" x14ac:dyDescent="0.3">
      <c r="A602" s="52" t="s">
        <v>395</v>
      </c>
      <c r="B602" s="52">
        <f t="shared" si="28"/>
        <v>2016</v>
      </c>
      <c r="C602" s="52" t="s">
        <v>588</v>
      </c>
      <c r="D602" s="53">
        <v>42383</v>
      </c>
      <c r="E602" s="52">
        <f t="shared" si="29"/>
        <v>1427</v>
      </c>
      <c r="F602" s="54" t="s">
        <v>413</v>
      </c>
      <c r="G602" s="52" t="s">
        <v>527</v>
      </c>
      <c r="H602" s="54" t="s">
        <v>387</v>
      </c>
      <c r="I602" s="55">
        <v>480</v>
      </c>
      <c r="J602" s="55">
        <v>35</v>
      </c>
      <c r="K602" s="54">
        <f t="shared" si="27"/>
        <v>16800</v>
      </c>
    </row>
    <row r="603" spans="1:11" x14ac:dyDescent="0.3">
      <c r="A603" s="52" t="s">
        <v>522</v>
      </c>
      <c r="B603" s="52">
        <f t="shared" si="28"/>
        <v>2016</v>
      </c>
      <c r="C603" s="52" t="s">
        <v>588</v>
      </c>
      <c r="D603" s="53">
        <v>42383</v>
      </c>
      <c r="E603" s="52">
        <f t="shared" si="29"/>
        <v>1428</v>
      </c>
      <c r="F603" s="54" t="s">
        <v>407</v>
      </c>
      <c r="G603" s="52" t="s">
        <v>406</v>
      </c>
      <c r="H603" s="54" t="s">
        <v>384</v>
      </c>
      <c r="I603" s="55">
        <v>210</v>
      </c>
      <c r="J603" s="55">
        <v>20</v>
      </c>
      <c r="K603" s="54">
        <f t="shared" si="27"/>
        <v>4200</v>
      </c>
    </row>
    <row r="604" spans="1:11" x14ac:dyDescent="0.3">
      <c r="A604" s="52" t="s">
        <v>522</v>
      </c>
      <c r="B604" s="52">
        <f t="shared" si="28"/>
        <v>2016</v>
      </c>
      <c r="C604" s="52" t="s">
        <v>588</v>
      </c>
      <c r="D604" s="53">
        <v>42383</v>
      </c>
      <c r="E604" s="52">
        <f t="shared" si="29"/>
        <v>1429</v>
      </c>
      <c r="F604" s="54" t="s">
        <v>402</v>
      </c>
      <c r="G604" s="52" t="s">
        <v>525</v>
      </c>
      <c r="H604" s="54" t="s">
        <v>381</v>
      </c>
      <c r="I604" s="55">
        <v>500</v>
      </c>
      <c r="J604" s="55">
        <v>120</v>
      </c>
      <c r="K604" s="54">
        <f t="shared" si="27"/>
        <v>60000</v>
      </c>
    </row>
    <row r="605" spans="1:11" x14ac:dyDescent="0.3">
      <c r="A605" s="52" t="s">
        <v>395</v>
      </c>
      <c r="B605" s="52">
        <f t="shared" si="28"/>
        <v>2016</v>
      </c>
      <c r="C605" s="52" t="s">
        <v>588</v>
      </c>
      <c r="D605" s="53">
        <v>42384</v>
      </c>
      <c r="E605" s="52">
        <f t="shared" si="29"/>
        <v>1430</v>
      </c>
      <c r="F605" s="54" t="s">
        <v>413</v>
      </c>
      <c r="G605" s="52" t="s">
        <v>527</v>
      </c>
      <c r="H605" s="54" t="s">
        <v>385</v>
      </c>
      <c r="I605" s="55">
        <v>0.5</v>
      </c>
      <c r="J605" s="55">
        <v>86</v>
      </c>
      <c r="K605" s="54">
        <f t="shared" si="27"/>
        <v>43</v>
      </c>
    </row>
    <row r="606" spans="1:11" x14ac:dyDescent="0.3">
      <c r="A606" s="52" t="s">
        <v>522</v>
      </c>
      <c r="B606" s="52">
        <f t="shared" si="28"/>
        <v>2016</v>
      </c>
      <c r="C606" s="52" t="s">
        <v>588</v>
      </c>
      <c r="D606" s="53">
        <v>42384</v>
      </c>
      <c r="E606" s="52">
        <f t="shared" si="29"/>
        <v>1431</v>
      </c>
      <c r="F606" s="54" t="s">
        <v>407</v>
      </c>
      <c r="G606" s="52" t="s">
        <v>406</v>
      </c>
      <c r="H606" s="54" t="s">
        <v>383</v>
      </c>
      <c r="I606" s="55">
        <v>100</v>
      </c>
      <c r="J606" s="55">
        <v>10</v>
      </c>
      <c r="K606" s="54">
        <f t="shared" si="27"/>
        <v>1000</v>
      </c>
    </row>
    <row r="607" spans="1:11" x14ac:dyDescent="0.3">
      <c r="A607" s="52" t="s">
        <v>395</v>
      </c>
      <c r="B607" s="52">
        <f t="shared" si="28"/>
        <v>2016</v>
      </c>
      <c r="C607" s="52" t="s">
        <v>588</v>
      </c>
      <c r="D607" s="53">
        <v>42384</v>
      </c>
      <c r="E607" s="52">
        <f t="shared" si="29"/>
        <v>1432</v>
      </c>
      <c r="F607" s="54" t="s">
        <v>435</v>
      </c>
      <c r="G607" s="52" t="s">
        <v>399</v>
      </c>
      <c r="H607" s="54" t="s">
        <v>387</v>
      </c>
      <c r="I607" s="55">
        <v>40</v>
      </c>
      <c r="J607" s="55">
        <v>35</v>
      </c>
      <c r="K607" s="54">
        <f t="shared" si="27"/>
        <v>1400</v>
      </c>
    </row>
    <row r="608" spans="1:11" x14ac:dyDescent="0.3">
      <c r="A608" s="52" t="s">
        <v>395</v>
      </c>
      <c r="B608" s="52">
        <f t="shared" si="28"/>
        <v>2016</v>
      </c>
      <c r="C608" s="52" t="s">
        <v>588</v>
      </c>
      <c r="D608" s="53">
        <v>42385</v>
      </c>
      <c r="E608" s="52">
        <f t="shared" si="29"/>
        <v>1433</v>
      </c>
      <c r="F608" s="54" t="s">
        <v>413</v>
      </c>
      <c r="G608" s="52" t="s">
        <v>527</v>
      </c>
      <c r="H608" s="54" t="s">
        <v>384</v>
      </c>
      <c r="I608" s="55">
        <v>3</v>
      </c>
      <c r="J608" s="55">
        <v>20</v>
      </c>
      <c r="K608" s="54">
        <f t="shared" si="27"/>
        <v>60</v>
      </c>
    </row>
    <row r="609" spans="1:11" x14ac:dyDescent="0.3">
      <c r="A609" s="52" t="s">
        <v>522</v>
      </c>
      <c r="B609" s="52">
        <f t="shared" si="28"/>
        <v>2016</v>
      </c>
      <c r="C609" s="52" t="s">
        <v>588</v>
      </c>
      <c r="D609" s="53">
        <v>42385</v>
      </c>
      <c r="E609" s="52">
        <f t="shared" si="29"/>
        <v>1434</v>
      </c>
      <c r="F609" s="54" t="s">
        <v>407</v>
      </c>
      <c r="G609" s="52" t="s">
        <v>406</v>
      </c>
      <c r="H609" s="54" t="s">
        <v>381</v>
      </c>
      <c r="I609" s="55">
        <v>100</v>
      </c>
      <c r="J609" s="55">
        <v>120</v>
      </c>
      <c r="K609" s="54">
        <f t="shared" si="27"/>
        <v>12000</v>
      </c>
    </row>
    <row r="610" spans="1:11" x14ac:dyDescent="0.3">
      <c r="A610" s="52" t="s">
        <v>395</v>
      </c>
      <c r="B610" s="52">
        <f t="shared" si="28"/>
        <v>2016</v>
      </c>
      <c r="C610" s="52" t="s">
        <v>588</v>
      </c>
      <c r="D610" s="53">
        <v>42385</v>
      </c>
      <c r="E610" s="52">
        <f t="shared" si="29"/>
        <v>1435</v>
      </c>
      <c r="F610" s="54" t="s">
        <v>422</v>
      </c>
      <c r="G610" s="52" t="s">
        <v>529</v>
      </c>
      <c r="H610" s="54" t="s">
        <v>385</v>
      </c>
      <c r="I610" s="55">
        <v>550</v>
      </c>
      <c r="J610" s="55">
        <v>86</v>
      </c>
      <c r="K610" s="54">
        <f t="shared" si="27"/>
        <v>47300</v>
      </c>
    </row>
    <row r="611" spans="1:11" x14ac:dyDescent="0.3">
      <c r="A611" s="52" t="s">
        <v>395</v>
      </c>
      <c r="B611" s="52">
        <f t="shared" si="28"/>
        <v>2016</v>
      </c>
      <c r="C611" s="52" t="s">
        <v>588</v>
      </c>
      <c r="D611" s="53">
        <v>42386</v>
      </c>
      <c r="E611" s="52">
        <f t="shared" si="29"/>
        <v>1436</v>
      </c>
      <c r="F611" s="54" t="s">
        <v>413</v>
      </c>
      <c r="G611" s="52" t="s">
        <v>527</v>
      </c>
      <c r="H611" s="54" t="s">
        <v>383</v>
      </c>
      <c r="I611" s="55">
        <v>1</v>
      </c>
      <c r="J611" s="55">
        <v>10</v>
      </c>
      <c r="K611" s="54">
        <f t="shared" si="27"/>
        <v>10</v>
      </c>
    </row>
    <row r="612" spans="1:11" x14ac:dyDescent="0.3">
      <c r="A612" s="52" t="s">
        <v>522</v>
      </c>
      <c r="B612" s="52">
        <f t="shared" si="28"/>
        <v>2016</v>
      </c>
      <c r="C612" s="52" t="s">
        <v>588</v>
      </c>
      <c r="D612" s="53">
        <v>42386</v>
      </c>
      <c r="E612" s="52">
        <f t="shared" si="29"/>
        <v>1437</v>
      </c>
      <c r="F612" s="54" t="s">
        <v>407</v>
      </c>
      <c r="G612" s="52" t="s">
        <v>406</v>
      </c>
      <c r="H612" s="54" t="s">
        <v>385</v>
      </c>
      <c r="I612" s="55">
        <v>250</v>
      </c>
      <c r="J612" s="55">
        <v>86</v>
      </c>
      <c r="K612" s="54">
        <f t="shared" si="27"/>
        <v>21500</v>
      </c>
    </row>
    <row r="613" spans="1:11" x14ac:dyDescent="0.3">
      <c r="A613" s="52" t="s">
        <v>395</v>
      </c>
      <c r="B613" s="52">
        <f t="shared" si="28"/>
        <v>2016</v>
      </c>
      <c r="C613" s="52" t="s">
        <v>588</v>
      </c>
      <c r="D613" s="53">
        <v>42386</v>
      </c>
      <c r="E613" s="52">
        <f t="shared" si="29"/>
        <v>1438</v>
      </c>
      <c r="F613" s="54" t="s">
        <v>434</v>
      </c>
      <c r="G613" s="52" t="s">
        <v>399</v>
      </c>
      <c r="H613" s="54" t="s">
        <v>384</v>
      </c>
      <c r="I613" s="55">
        <v>1000</v>
      </c>
      <c r="J613" s="55">
        <v>20</v>
      </c>
      <c r="K613" s="54">
        <f t="shared" si="27"/>
        <v>20000</v>
      </c>
    </row>
    <row r="614" spans="1:11" x14ac:dyDescent="0.3">
      <c r="A614" s="52" t="s">
        <v>398</v>
      </c>
      <c r="B614" s="52">
        <f t="shared" si="28"/>
        <v>2016</v>
      </c>
      <c r="C614" s="52" t="s">
        <v>588</v>
      </c>
      <c r="D614" s="53">
        <v>42387</v>
      </c>
      <c r="E614" s="52">
        <f t="shared" si="29"/>
        <v>1439</v>
      </c>
      <c r="F614" s="54" t="s">
        <v>462</v>
      </c>
      <c r="G614" s="52" t="s">
        <v>523</v>
      </c>
      <c r="H614" s="54" t="s">
        <v>385</v>
      </c>
      <c r="I614" s="55">
        <v>10</v>
      </c>
      <c r="J614" s="55">
        <v>86</v>
      </c>
      <c r="K614" s="54">
        <f t="shared" si="27"/>
        <v>860</v>
      </c>
    </row>
    <row r="615" spans="1:11" x14ac:dyDescent="0.3">
      <c r="A615" s="52" t="s">
        <v>522</v>
      </c>
      <c r="B615" s="52">
        <f t="shared" si="28"/>
        <v>2016</v>
      </c>
      <c r="C615" s="52" t="s">
        <v>588</v>
      </c>
      <c r="D615" s="53">
        <v>42387</v>
      </c>
      <c r="E615" s="52">
        <f t="shared" si="29"/>
        <v>1440</v>
      </c>
      <c r="F615" s="54" t="s">
        <v>407</v>
      </c>
      <c r="G615" s="52" t="s">
        <v>406</v>
      </c>
      <c r="H615" s="54" t="s">
        <v>384</v>
      </c>
      <c r="I615" s="55">
        <v>100</v>
      </c>
      <c r="J615" s="55">
        <v>20</v>
      </c>
      <c r="K615" s="54">
        <f t="shared" si="27"/>
        <v>2000</v>
      </c>
    </row>
    <row r="616" spans="1:11" x14ac:dyDescent="0.3">
      <c r="A616" s="52" t="s">
        <v>398</v>
      </c>
      <c r="B616" s="52">
        <f t="shared" si="28"/>
        <v>2016</v>
      </c>
      <c r="C616" s="52" t="s">
        <v>588</v>
      </c>
      <c r="D616" s="53">
        <v>42387</v>
      </c>
      <c r="E616" s="52">
        <f t="shared" si="29"/>
        <v>1441</v>
      </c>
      <c r="F616" s="54" t="s">
        <v>420</v>
      </c>
      <c r="G616" s="52" t="s">
        <v>523</v>
      </c>
      <c r="H616" s="54" t="s">
        <v>383</v>
      </c>
      <c r="I616" s="55">
        <v>100</v>
      </c>
      <c r="J616" s="55">
        <v>10</v>
      </c>
      <c r="K616" s="54">
        <f t="shared" si="27"/>
        <v>1000</v>
      </c>
    </row>
    <row r="617" spans="1:11" x14ac:dyDescent="0.3">
      <c r="A617" s="52" t="s">
        <v>398</v>
      </c>
      <c r="B617" s="52">
        <f t="shared" si="28"/>
        <v>2016</v>
      </c>
      <c r="C617" s="52" t="s">
        <v>588</v>
      </c>
      <c r="D617" s="53">
        <v>42388</v>
      </c>
      <c r="E617" s="52">
        <f t="shared" si="29"/>
        <v>1442</v>
      </c>
      <c r="F617" s="54" t="s">
        <v>462</v>
      </c>
      <c r="G617" s="52" t="s">
        <v>523</v>
      </c>
      <c r="H617" s="54" t="s">
        <v>384</v>
      </c>
      <c r="I617" s="55">
        <v>5</v>
      </c>
      <c r="J617" s="55">
        <v>20</v>
      </c>
      <c r="K617" s="54">
        <f t="shared" si="27"/>
        <v>100</v>
      </c>
    </row>
    <row r="618" spans="1:11" x14ac:dyDescent="0.3">
      <c r="A618" s="52" t="s">
        <v>398</v>
      </c>
      <c r="B618" s="52">
        <f t="shared" si="28"/>
        <v>2016</v>
      </c>
      <c r="C618" s="52" t="s">
        <v>588</v>
      </c>
      <c r="D618" s="53">
        <v>42388</v>
      </c>
      <c r="E618" s="52">
        <f t="shared" si="29"/>
        <v>1443</v>
      </c>
      <c r="F618" s="54" t="s">
        <v>412</v>
      </c>
      <c r="G618" s="52" t="s">
        <v>523</v>
      </c>
      <c r="H618" s="54" t="s">
        <v>387</v>
      </c>
      <c r="I618" s="55">
        <v>2</v>
      </c>
      <c r="J618" s="55">
        <v>35</v>
      </c>
      <c r="K618" s="54">
        <f t="shared" si="27"/>
        <v>70</v>
      </c>
    </row>
    <row r="619" spans="1:11" x14ac:dyDescent="0.3">
      <c r="A619" s="52" t="s">
        <v>395</v>
      </c>
      <c r="B619" s="52">
        <f t="shared" si="28"/>
        <v>2016</v>
      </c>
      <c r="C619" s="52" t="s">
        <v>588</v>
      </c>
      <c r="D619" s="53">
        <v>42388</v>
      </c>
      <c r="E619" s="52">
        <f t="shared" si="29"/>
        <v>1444</v>
      </c>
      <c r="F619" s="54" t="s">
        <v>422</v>
      </c>
      <c r="G619" s="52" t="s">
        <v>529</v>
      </c>
      <c r="H619" s="54" t="s">
        <v>381</v>
      </c>
      <c r="I619" s="55">
        <v>100</v>
      </c>
      <c r="J619" s="55">
        <v>120</v>
      </c>
      <c r="K619" s="54">
        <f t="shared" si="27"/>
        <v>12000</v>
      </c>
    </row>
    <row r="620" spans="1:11" x14ac:dyDescent="0.3">
      <c r="A620" s="52" t="s">
        <v>522</v>
      </c>
      <c r="B620" s="52">
        <f t="shared" si="28"/>
        <v>2016</v>
      </c>
      <c r="C620" s="52" t="s">
        <v>588</v>
      </c>
      <c r="D620" s="53">
        <v>42389</v>
      </c>
      <c r="E620" s="52">
        <f t="shared" si="29"/>
        <v>1445</v>
      </c>
      <c r="F620" s="54" t="s">
        <v>407</v>
      </c>
      <c r="G620" s="52" t="s">
        <v>406</v>
      </c>
      <c r="H620" s="54" t="s">
        <v>383</v>
      </c>
      <c r="I620" s="55">
        <v>5</v>
      </c>
      <c r="J620" s="55">
        <v>10</v>
      </c>
      <c r="K620" s="54">
        <f t="shared" si="27"/>
        <v>50</v>
      </c>
    </row>
    <row r="621" spans="1:11" x14ac:dyDescent="0.3">
      <c r="A621" s="52" t="s">
        <v>398</v>
      </c>
      <c r="B621" s="52">
        <f t="shared" si="28"/>
        <v>2016</v>
      </c>
      <c r="C621" s="52" t="s">
        <v>588</v>
      </c>
      <c r="D621" s="53">
        <v>42389</v>
      </c>
      <c r="E621" s="52">
        <f t="shared" si="29"/>
        <v>1446</v>
      </c>
      <c r="F621" s="54" t="s">
        <v>412</v>
      </c>
      <c r="G621" s="52" t="s">
        <v>523</v>
      </c>
      <c r="H621" s="54" t="s">
        <v>385</v>
      </c>
      <c r="I621" s="55">
        <v>2</v>
      </c>
      <c r="J621" s="55">
        <v>86</v>
      </c>
      <c r="K621" s="54">
        <f t="shared" si="27"/>
        <v>172</v>
      </c>
    </row>
    <row r="622" spans="1:11" x14ac:dyDescent="0.3">
      <c r="A622" s="52" t="s">
        <v>405</v>
      </c>
      <c r="B622" s="52">
        <f t="shared" si="28"/>
        <v>2016</v>
      </c>
      <c r="C622" s="52" t="s">
        <v>588</v>
      </c>
      <c r="D622" s="53">
        <v>42389</v>
      </c>
      <c r="E622" s="52">
        <f t="shared" si="29"/>
        <v>1447</v>
      </c>
      <c r="F622" s="54" t="s">
        <v>430</v>
      </c>
      <c r="G622" s="52" t="s">
        <v>403</v>
      </c>
      <c r="H622" s="54" t="s">
        <v>387</v>
      </c>
      <c r="I622" s="55">
        <v>100</v>
      </c>
      <c r="J622" s="55">
        <v>35</v>
      </c>
      <c r="K622" s="54">
        <f t="shared" si="27"/>
        <v>3500</v>
      </c>
    </row>
    <row r="623" spans="1:11" x14ac:dyDescent="0.3">
      <c r="A623" s="52" t="s">
        <v>395</v>
      </c>
      <c r="B623" s="52">
        <f t="shared" si="28"/>
        <v>2016</v>
      </c>
      <c r="C623" s="52" t="s">
        <v>588</v>
      </c>
      <c r="D623" s="53">
        <v>42390</v>
      </c>
      <c r="E623" s="52">
        <f t="shared" si="29"/>
        <v>1448</v>
      </c>
      <c r="F623" s="54" t="s">
        <v>432</v>
      </c>
      <c r="G623" s="52" t="s">
        <v>529</v>
      </c>
      <c r="H623" s="54" t="s">
        <v>384</v>
      </c>
      <c r="I623" s="55">
        <v>200</v>
      </c>
      <c r="J623" s="55">
        <v>20</v>
      </c>
      <c r="K623" s="54">
        <f t="shared" si="27"/>
        <v>4000</v>
      </c>
    </row>
    <row r="624" spans="1:11" x14ac:dyDescent="0.3">
      <c r="A624" s="52" t="s">
        <v>405</v>
      </c>
      <c r="B624" s="52">
        <f t="shared" si="28"/>
        <v>2016</v>
      </c>
      <c r="C624" s="52" t="s">
        <v>588</v>
      </c>
      <c r="D624" s="53">
        <v>42390</v>
      </c>
      <c r="E624" s="52">
        <f t="shared" si="29"/>
        <v>1449</v>
      </c>
      <c r="F624" s="54" t="s">
        <v>415</v>
      </c>
      <c r="G624" s="52" t="s">
        <v>524</v>
      </c>
      <c r="H624" s="54" t="s">
        <v>384</v>
      </c>
      <c r="I624" s="55">
        <v>10</v>
      </c>
      <c r="J624" s="55">
        <v>20</v>
      </c>
      <c r="K624" s="54">
        <f t="shared" si="27"/>
        <v>200</v>
      </c>
    </row>
    <row r="625" spans="1:11" x14ac:dyDescent="0.3">
      <c r="A625" s="52" t="s">
        <v>522</v>
      </c>
      <c r="B625" s="52">
        <f t="shared" si="28"/>
        <v>2016</v>
      </c>
      <c r="C625" s="52" t="s">
        <v>588</v>
      </c>
      <c r="D625" s="53">
        <v>42390</v>
      </c>
      <c r="E625" s="52">
        <f t="shared" si="29"/>
        <v>1450</v>
      </c>
      <c r="F625" s="54" t="s">
        <v>407</v>
      </c>
      <c r="G625" s="52" t="s">
        <v>406</v>
      </c>
      <c r="H625" s="54" t="s">
        <v>385</v>
      </c>
      <c r="I625" s="55">
        <v>150</v>
      </c>
      <c r="J625" s="55">
        <v>86</v>
      </c>
      <c r="K625" s="54">
        <f t="shared" si="27"/>
        <v>12900</v>
      </c>
    </row>
    <row r="626" spans="1:11" x14ac:dyDescent="0.3">
      <c r="A626" s="52" t="s">
        <v>395</v>
      </c>
      <c r="B626" s="52">
        <f t="shared" si="28"/>
        <v>2016</v>
      </c>
      <c r="C626" s="52" t="s">
        <v>588</v>
      </c>
      <c r="D626" s="53">
        <v>42391</v>
      </c>
      <c r="E626" s="52">
        <f t="shared" si="29"/>
        <v>1451</v>
      </c>
      <c r="F626" s="54" t="s">
        <v>439</v>
      </c>
      <c r="G626" s="52" t="s">
        <v>528</v>
      </c>
      <c r="H626" s="54" t="s">
        <v>383</v>
      </c>
      <c r="I626" s="55">
        <v>100</v>
      </c>
      <c r="J626" s="55">
        <v>10</v>
      </c>
      <c r="K626" s="54">
        <f t="shared" si="27"/>
        <v>1000</v>
      </c>
    </row>
    <row r="627" spans="1:11" x14ac:dyDescent="0.3">
      <c r="A627" s="52" t="s">
        <v>395</v>
      </c>
      <c r="B627" s="52">
        <f t="shared" si="28"/>
        <v>2016</v>
      </c>
      <c r="C627" s="52" t="s">
        <v>588</v>
      </c>
      <c r="D627" s="53">
        <v>42391</v>
      </c>
      <c r="E627" s="52">
        <f t="shared" si="29"/>
        <v>1452</v>
      </c>
      <c r="F627" s="54" t="s">
        <v>432</v>
      </c>
      <c r="G627" s="52" t="s">
        <v>529</v>
      </c>
      <c r="H627" s="54" t="s">
        <v>387</v>
      </c>
      <c r="I627" s="55">
        <v>400</v>
      </c>
      <c r="J627" s="55">
        <v>35</v>
      </c>
      <c r="K627" s="54">
        <f t="shared" si="27"/>
        <v>14000</v>
      </c>
    </row>
    <row r="628" spans="1:11" x14ac:dyDescent="0.3">
      <c r="A628" s="52" t="s">
        <v>522</v>
      </c>
      <c r="B628" s="52">
        <f t="shared" si="28"/>
        <v>2016</v>
      </c>
      <c r="C628" s="52" t="s">
        <v>588</v>
      </c>
      <c r="D628" s="53">
        <v>42391</v>
      </c>
      <c r="E628" s="52">
        <f t="shared" si="29"/>
        <v>1453</v>
      </c>
      <c r="F628" s="54" t="s">
        <v>407</v>
      </c>
      <c r="G628" s="52" t="s">
        <v>406</v>
      </c>
      <c r="H628" s="54" t="s">
        <v>387</v>
      </c>
      <c r="I628" s="55">
        <v>100</v>
      </c>
      <c r="J628" s="55">
        <v>35</v>
      </c>
      <c r="K628" s="54">
        <f t="shared" si="27"/>
        <v>3500</v>
      </c>
    </row>
    <row r="629" spans="1:11" x14ac:dyDescent="0.3">
      <c r="A629" s="52" t="s">
        <v>405</v>
      </c>
      <c r="B629" s="52">
        <f t="shared" si="28"/>
        <v>2016</v>
      </c>
      <c r="C629" s="52" t="s">
        <v>588</v>
      </c>
      <c r="D629" s="53">
        <v>42392</v>
      </c>
      <c r="E629" s="52">
        <f t="shared" si="29"/>
        <v>1454</v>
      </c>
      <c r="F629" s="54" t="s">
        <v>472</v>
      </c>
      <c r="G629" s="52" t="s">
        <v>403</v>
      </c>
      <c r="H629" s="54" t="s">
        <v>381</v>
      </c>
      <c r="I629" s="55">
        <v>500</v>
      </c>
      <c r="J629" s="55">
        <v>120</v>
      </c>
      <c r="K629" s="54">
        <f t="shared" si="27"/>
        <v>60000</v>
      </c>
    </row>
    <row r="630" spans="1:11" x14ac:dyDescent="0.3">
      <c r="A630" s="52" t="s">
        <v>398</v>
      </c>
      <c r="B630" s="52">
        <f t="shared" si="28"/>
        <v>2016</v>
      </c>
      <c r="C630" s="52" t="s">
        <v>588</v>
      </c>
      <c r="D630" s="53">
        <v>42392</v>
      </c>
      <c r="E630" s="52">
        <f t="shared" si="29"/>
        <v>1455</v>
      </c>
      <c r="F630" s="54" t="s">
        <v>421</v>
      </c>
      <c r="G630" s="52" t="s">
        <v>523</v>
      </c>
      <c r="H630" s="54" t="s">
        <v>385</v>
      </c>
      <c r="I630" s="55">
        <v>100</v>
      </c>
      <c r="J630" s="55">
        <v>86</v>
      </c>
      <c r="K630" s="54">
        <f t="shared" si="27"/>
        <v>8600</v>
      </c>
    </row>
    <row r="631" spans="1:11" x14ac:dyDescent="0.3">
      <c r="A631" s="52" t="s">
        <v>405</v>
      </c>
      <c r="B631" s="52">
        <f t="shared" si="28"/>
        <v>2016</v>
      </c>
      <c r="C631" s="52" t="s">
        <v>588</v>
      </c>
      <c r="D631" s="53">
        <v>42392</v>
      </c>
      <c r="E631" s="52">
        <f t="shared" si="29"/>
        <v>1456</v>
      </c>
      <c r="F631" s="54" t="s">
        <v>416</v>
      </c>
      <c r="G631" s="52" t="s">
        <v>403</v>
      </c>
      <c r="H631" s="54" t="s">
        <v>385</v>
      </c>
      <c r="I631" s="55">
        <v>5</v>
      </c>
      <c r="J631" s="55">
        <v>86</v>
      </c>
      <c r="K631" s="54">
        <f t="shared" si="27"/>
        <v>430</v>
      </c>
    </row>
    <row r="632" spans="1:11" x14ac:dyDescent="0.3">
      <c r="A632" s="52" t="s">
        <v>398</v>
      </c>
      <c r="B632" s="52">
        <f t="shared" si="28"/>
        <v>2016</v>
      </c>
      <c r="C632" s="52" t="s">
        <v>588</v>
      </c>
      <c r="D632" s="53">
        <v>42393</v>
      </c>
      <c r="E632" s="52">
        <f t="shared" si="29"/>
        <v>1457</v>
      </c>
      <c r="F632" s="54" t="s">
        <v>409</v>
      </c>
      <c r="G632" s="52" t="s">
        <v>396</v>
      </c>
      <c r="H632" s="54" t="s">
        <v>387</v>
      </c>
      <c r="I632" s="55">
        <v>500</v>
      </c>
      <c r="J632" s="55">
        <v>35</v>
      </c>
      <c r="K632" s="54">
        <f t="shared" si="27"/>
        <v>17500</v>
      </c>
    </row>
    <row r="633" spans="1:11" x14ac:dyDescent="0.3">
      <c r="A633" s="52" t="s">
        <v>398</v>
      </c>
      <c r="B633" s="52">
        <f t="shared" si="28"/>
        <v>2016</v>
      </c>
      <c r="C633" s="52" t="s">
        <v>588</v>
      </c>
      <c r="D633" s="53">
        <v>42393</v>
      </c>
      <c r="E633" s="52">
        <f t="shared" si="29"/>
        <v>1458</v>
      </c>
      <c r="F633" s="54" t="s">
        <v>421</v>
      </c>
      <c r="G633" s="52" t="s">
        <v>523</v>
      </c>
      <c r="H633" s="54" t="s">
        <v>384</v>
      </c>
      <c r="I633" s="55">
        <v>300</v>
      </c>
      <c r="J633" s="55">
        <v>20</v>
      </c>
      <c r="K633" s="54">
        <f t="shared" si="27"/>
        <v>6000</v>
      </c>
    </row>
    <row r="634" spans="1:11" x14ac:dyDescent="0.3">
      <c r="A634" s="52" t="s">
        <v>522</v>
      </c>
      <c r="B634" s="52">
        <f t="shared" si="28"/>
        <v>2016</v>
      </c>
      <c r="C634" s="52" t="s">
        <v>588</v>
      </c>
      <c r="D634" s="53">
        <v>42393</v>
      </c>
      <c r="E634" s="52">
        <f t="shared" si="29"/>
        <v>1459</v>
      </c>
      <c r="F634" s="54" t="s">
        <v>402</v>
      </c>
      <c r="G634" s="52" t="s">
        <v>525</v>
      </c>
      <c r="H634" s="54" t="s">
        <v>384</v>
      </c>
      <c r="I634" s="55">
        <v>5</v>
      </c>
      <c r="J634" s="55">
        <v>20</v>
      </c>
      <c r="K634" s="54">
        <f t="shared" si="27"/>
        <v>100</v>
      </c>
    </row>
    <row r="635" spans="1:11" x14ac:dyDescent="0.3">
      <c r="A635" s="52" t="s">
        <v>398</v>
      </c>
      <c r="B635" s="52">
        <f t="shared" si="28"/>
        <v>2016</v>
      </c>
      <c r="C635" s="52" t="s">
        <v>588</v>
      </c>
      <c r="D635" s="53">
        <v>42394</v>
      </c>
      <c r="E635" s="52">
        <f t="shared" si="29"/>
        <v>1460</v>
      </c>
      <c r="F635" s="54" t="s">
        <v>409</v>
      </c>
      <c r="G635" s="52" t="s">
        <v>396</v>
      </c>
      <c r="H635" s="54" t="s">
        <v>385</v>
      </c>
      <c r="I635" s="55">
        <v>1000</v>
      </c>
      <c r="J635" s="55">
        <v>86</v>
      </c>
      <c r="K635" s="54">
        <f t="shared" si="27"/>
        <v>86000</v>
      </c>
    </row>
    <row r="636" spans="1:11" x14ac:dyDescent="0.3">
      <c r="A636" s="52" t="s">
        <v>395</v>
      </c>
      <c r="B636" s="52">
        <f t="shared" si="28"/>
        <v>2016</v>
      </c>
      <c r="C636" s="52" t="s">
        <v>588</v>
      </c>
      <c r="D636" s="53">
        <v>42394</v>
      </c>
      <c r="E636" s="52">
        <f t="shared" si="29"/>
        <v>1461</v>
      </c>
      <c r="F636" s="54" t="s">
        <v>436</v>
      </c>
      <c r="G636" s="52" t="s">
        <v>399</v>
      </c>
      <c r="H636" s="54" t="s">
        <v>387</v>
      </c>
      <c r="I636" s="55">
        <v>100</v>
      </c>
      <c r="J636" s="55">
        <v>35</v>
      </c>
      <c r="K636" s="54">
        <f t="shared" si="27"/>
        <v>3500</v>
      </c>
    </row>
    <row r="637" spans="1:11" x14ac:dyDescent="0.3">
      <c r="A637" s="52" t="s">
        <v>398</v>
      </c>
      <c r="B637" s="52">
        <f t="shared" si="28"/>
        <v>2016</v>
      </c>
      <c r="C637" s="52" t="s">
        <v>588</v>
      </c>
      <c r="D637" s="53">
        <v>42394</v>
      </c>
      <c r="E637" s="52">
        <f t="shared" si="29"/>
        <v>1462</v>
      </c>
      <c r="F637" s="54" t="s">
        <v>409</v>
      </c>
      <c r="G637" s="52" t="s">
        <v>396</v>
      </c>
      <c r="H637" s="54" t="s">
        <v>387</v>
      </c>
      <c r="I637" s="55">
        <v>400</v>
      </c>
      <c r="J637" s="55">
        <v>35</v>
      </c>
      <c r="K637" s="54">
        <f t="shared" si="27"/>
        <v>14000</v>
      </c>
    </row>
    <row r="638" spans="1:11" x14ac:dyDescent="0.3">
      <c r="A638" s="52" t="s">
        <v>398</v>
      </c>
      <c r="B638" s="52">
        <f t="shared" si="28"/>
        <v>2016</v>
      </c>
      <c r="C638" s="52" t="s">
        <v>588</v>
      </c>
      <c r="D638" s="53">
        <v>42395</v>
      </c>
      <c r="E638" s="52">
        <f t="shared" si="29"/>
        <v>1463</v>
      </c>
      <c r="F638" s="54" t="s">
        <v>397</v>
      </c>
      <c r="G638" s="52" t="s">
        <v>396</v>
      </c>
      <c r="H638" s="54" t="s">
        <v>384</v>
      </c>
      <c r="I638" s="55">
        <v>1000</v>
      </c>
      <c r="J638" s="55">
        <v>20</v>
      </c>
      <c r="K638" s="54">
        <f t="shared" si="27"/>
        <v>20000</v>
      </c>
    </row>
    <row r="639" spans="1:11" x14ac:dyDescent="0.3">
      <c r="A639" s="52" t="s">
        <v>395</v>
      </c>
      <c r="B639" s="52">
        <f t="shared" si="28"/>
        <v>2016</v>
      </c>
      <c r="C639" s="52" t="s">
        <v>588</v>
      </c>
      <c r="D639" s="53">
        <v>42395</v>
      </c>
      <c r="E639" s="52">
        <f t="shared" si="29"/>
        <v>1464</v>
      </c>
      <c r="F639" s="54" t="s">
        <v>425</v>
      </c>
      <c r="G639" s="52" t="s">
        <v>399</v>
      </c>
      <c r="H639" s="54" t="s">
        <v>385</v>
      </c>
      <c r="I639" s="55">
        <v>250</v>
      </c>
      <c r="J639" s="55">
        <v>86</v>
      </c>
      <c r="K639" s="54">
        <f t="shared" si="27"/>
        <v>21500</v>
      </c>
    </row>
    <row r="640" spans="1:11" x14ac:dyDescent="0.3">
      <c r="A640" s="52" t="s">
        <v>398</v>
      </c>
      <c r="B640" s="52">
        <f t="shared" si="28"/>
        <v>2016</v>
      </c>
      <c r="C640" s="52" t="s">
        <v>588</v>
      </c>
      <c r="D640" s="53">
        <v>42395</v>
      </c>
      <c r="E640" s="52">
        <f t="shared" si="29"/>
        <v>1465</v>
      </c>
      <c r="F640" s="54" t="s">
        <v>409</v>
      </c>
      <c r="G640" s="52" t="s">
        <v>396</v>
      </c>
      <c r="H640" s="54" t="s">
        <v>385</v>
      </c>
      <c r="I640" s="55">
        <v>300</v>
      </c>
      <c r="J640" s="55">
        <v>86</v>
      </c>
      <c r="K640" s="54">
        <f t="shared" si="27"/>
        <v>25800</v>
      </c>
    </row>
    <row r="641" spans="1:11" x14ac:dyDescent="0.3">
      <c r="A641" s="52" t="s">
        <v>398</v>
      </c>
      <c r="B641" s="52">
        <f t="shared" si="28"/>
        <v>2016</v>
      </c>
      <c r="C641" s="52" t="s">
        <v>588</v>
      </c>
      <c r="D641" s="53">
        <v>42396</v>
      </c>
      <c r="E641" s="52">
        <f t="shared" si="29"/>
        <v>1466</v>
      </c>
      <c r="F641" s="54" t="s">
        <v>397</v>
      </c>
      <c r="G641" s="52" t="s">
        <v>396</v>
      </c>
      <c r="H641" s="54" t="s">
        <v>383</v>
      </c>
      <c r="I641" s="55">
        <v>500</v>
      </c>
      <c r="J641" s="55">
        <v>10</v>
      </c>
      <c r="K641" s="54">
        <f t="shared" si="27"/>
        <v>5000</v>
      </c>
    </row>
    <row r="642" spans="1:11" x14ac:dyDescent="0.3">
      <c r="A642" s="52" t="s">
        <v>395</v>
      </c>
      <c r="B642" s="52">
        <f t="shared" si="28"/>
        <v>2016</v>
      </c>
      <c r="C642" s="52" t="s">
        <v>588</v>
      </c>
      <c r="D642" s="53">
        <v>42396</v>
      </c>
      <c r="E642" s="52">
        <f t="shared" si="29"/>
        <v>1467</v>
      </c>
      <c r="F642" s="54" t="s">
        <v>425</v>
      </c>
      <c r="G642" s="52" t="s">
        <v>399</v>
      </c>
      <c r="H642" s="54" t="s">
        <v>384</v>
      </c>
      <c r="I642" s="55">
        <v>300</v>
      </c>
      <c r="J642" s="55">
        <v>20</v>
      </c>
      <c r="K642" s="54">
        <f t="shared" si="27"/>
        <v>6000</v>
      </c>
    </row>
    <row r="643" spans="1:11" x14ac:dyDescent="0.3">
      <c r="A643" s="52" t="s">
        <v>398</v>
      </c>
      <c r="B643" s="52">
        <f t="shared" si="28"/>
        <v>2016</v>
      </c>
      <c r="C643" s="52" t="s">
        <v>588</v>
      </c>
      <c r="D643" s="53">
        <v>42396</v>
      </c>
      <c r="E643" s="52">
        <f t="shared" si="29"/>
        <v>1468</v>
      </c>
      <c r="F643" s="54" t="s">
        <v>409</v>
      </c>
      <c r="G643" s="52" t="s">
        <v>396</v>
      </c>
      <c r="H643" s="54" t="s">
        <v>384</v>
      </c>
      <c r="I643" s="55">
        <v>500</v>
      </c>
      <c r="J643" s="55">
        <v>20</v>
      </c>
      <c r="K643" s="54">
        <f t="shared" si="27"/>
        <v>10000</v>
      </c>
    </row>
    <row r="644" spans="1:11" x14ac:dyDescent="0.3">
      <c r="A644" s="52" t="s">
        <v>398</v>
      </c>
      <c r="B644" s="52">
        <f t="shared" si="28"/>
        <v>2016</v>
      </c>
      <c r="C644" s="52" t="s">
        <v>588</v>
      </c>
      <c r="D644" s="53">
        <v>42397</v>
      </c>
      <c r="E644" s="52">
        <f t="shared" si="29"/>
        <v>1469</v>
      </c>
      <c r="F644" s="54" t="s">
        <v>397</v>
      </c>
      <c r="G644" s="52" t="s">
        <v>396</v>
      </c>
      <c r="H644" s="54" t="s">
        <v>381</v>
      </c>
      <c r="I644" s="55">
        <v>250</v>
      </c>
      <c r="J644" s="55">
        <v>120</v>
      </c>
      <c r="K644" s="54">
        <f t="shared" si="27"/>
        <v>30000</v>
      </c>
    </row>
    <row r="645" spans="1:11" x14ac:dyDescent="0.3">
      <c r="A645" s="52" t="s">
        <v>395</v>
      </c>
      <c r="B645" s="52">
        <f t="shared" si="28"/>
        <v>2016</v>
      </c>
      <c r="C645" s="52" t="s">
        <v>588</v>
      </c>
      <c r="D645" s="53">
        <v>42397</v>
      </c>
      <c r="E645" s="52">
        <f t="shared" si="29"/>
        <v>1470</v>
      </c>
      <c r="F645" s="54" t="s">
        <v>425</v>
      </c>
      <c r="G645" s="52" t="s">
        <v>399</v>
      </c>
      <c r="H645" s="54" t="s">
        <v>383</v>
      </c>
      <c r="I645" s="55">
        <v>300</v>
      </c>
      <c r="J645" s="55">
        <v>10</v>
      </c>
      <c r="K645" s="54">
        <f t="shared" si="27"/>
        <v>3000</v>
      </c>
    </row>
    <row r="646" spans="1:11" x14ac:dyDescent="0.3">
      <c r="A646" s="52" t="s">
        <v>398</v>
      </c>
      <c r="B646" s="52">
        <f t="shared" si="28"/>
        <v>2016</v>
      </c>
      <c r="C646" s="52" t="s">
        <v>588</v>
      </c>
      <c r="D646" s="53">
        <v>42397</v>
      </c>
      <c r="E646" s="52">
        <f t="shared" si="29"/>
        <v>1471</v>
      </c>
      <c r="F646" s="54" t="s">
        <v>409</v>
      </c>
      <c r="G646" s="52" t="s">
        <v>396</v>
      </c>
      <c r="H646" s="54" t="s">
        <v>387</v>
      </c>
      <c r="I646" s="55">
        <v>100</v>
      </c>
      <c r="J646" s="55">
        <v>35</v>
      </c>
      <c r="K646" s="54">
        <f t="shared" si="27"/>
        <v>3500</v>
      </c>
    </row>
    <row r="647" spans="1:11" x14ac:dyDescent="0.3">
      <c r="A647" s="52" t="s">
        <v>405</v>
      </c>
      <c r="B647" s="52">
        <f t="shared" si="28"/>
        <v>2016</v>
      </c>
      <c r="C647" s="52" t="s">
        <v>588</v>
      </c>
      <c r="D647" s="53">
        <v>42398</v>
      </c>
      <c r="E647" s="52">
        <f t="shared" si="29"/>
        <v>1472</v>
      </c>
      <c r="F647" s="54" t="s">
        <v>423</v>
      </c>
      <c r="G647" s="52" t="s">
        <v>403</v>
      </c>
      <c r="H647" s="54" t="s">
        <v>387</v>
      </c>
      <c r="I647" s="55">
        <v>120</v>
      </c>
      <c r="J647" s="55">
        <v>35</v>
      </c>
      <c r="K647" s="54">
        <f t="shared" si="27"/>
        <v>4200</v>
      </c>
    </row>
    <row r="648" spans="1:11" x14ac:dyDescent="0.3">
      <c r="A648" s="52" t="s">
        <v>395</v>
      </c>
      <c r="B648" s="52">
        <f t="shared" si="28"/>
        <v>2016</v>
      </c>
      <c r="C648" s="52" t="s">
        <v>588</v>
      </c>
      <c r="D648" s="53">
        <v>42398</v>
      </c>
      <c r="E648" s="52">
        <f t="shared" si="29"/>
        <v>1473</v>
      </c>
      <c r="F648" s="54" t="s">
        <v>425</v>
      </c>
      <c r="G648" s="52" t="s">
        <v>399</v>
      </c>
      <c r="H648" s="54" t="s">
        <v>381</v>
      </c>
      <c r="I648" s="55">
        <v>20</v>
      </c>
      <c r="J648" s="55">
        <v>120</v>
      </c>
      <c r="K648" s="54">
        <f t="shared" si="27"/>
        <v>2400</v>
      </c>
    </row>
    <row r="649" spans="1:11" x14ac:dyDescent="0.3">
      <c r="A649" s="52" t="s">
        <v>398</v>
      </c>
      <c r="B649" s="52">
        <f t="shared" si="28"/>
        <v>2016</v>
      </c>
      <c r="C649" s="52" t="s">
        <v>588</v>
      </c>
      <c r="D649" s="53">
        <v>42398</v>
      </c>
      <c r="E649" s="52">
        <f t="shared" si="29"/>
        <v>1474</v>
      </c>
      <c r="F649" s="54" t="s">
        <v>409</v>
      </c>
      <c r="G649" s="52" t="s">
        <v>396</v>
      </c>
      <c r="H649" s="54" t="s">
        <v>385</v>
      </c>
      <c r="I649" s="55">
        <v>500</v>
      </c>
      <c r="J649" s="55">
        <v>86</v>
      </c>
      <c r="K649" s="54">
        <f t="shared" si="27"/>
        <v>43000</v>
      </c>
    </row>
    <row r="650" spans="1:11" x14ac:dyDescent="0.3">
      <c r="A650" s="52" t="s">
        <v>405</v>
      </c>
      <c r="B650" s="52">
        <f t="shared" si="28"/>
        <v>2016</v>
      </c>
      <c r="C650" s="52" t="s">
        <v>588</v>
      </c>
      <c r="D650" s="53">
        <v>42399</v>
      </c>
      <c r="E650" s="52">
        <f t="shared" si="29"/>
        <v>1475</v>
      </c>
      <c r="F650" s="54" t="s">
        <v>423</v>
      </c>
      <c r="G650" s="52" t="s">
        <v>403</v>
      </c>
      <c r="H650" s="54" t="s">
        <v>385</v>
      </c>
      <c r="I650" s="55">
        <v>500</v>
      </c>
      <c r="J650" s="55">
        <v>86</v>
      </c>
      <c r="K650" s="54">
        <f t="shared" si="27"/>
        <v>43000</v>
      </c>
    </row>
    <row r="651" spans="1:11" x14ac:dyDescent="0.3">
      <c r="A651" s="52" t="s">
        <v>398</v>
      </c>
      <c r="B651" s="52">
        <f t="shared" si="28"/>
        <v>2016</v>
      </c>
      <c r="C651" s="52" t="s">
        <v>588</v>
      </c>
      <c r="D651" s="53">
        <v>42399</v>
      </c>
      <c r="E651" s="52">
        <f t="shared" si="29"/>
        <v>1476</v>
      </c>
      <c r="F651" s="54" t="s">
        <v>420</v>
      </c>
      <c r="G651" s="52" t="s">
        <v>523</v>
      </c>
      <c r="H651" s="54" t="s">
        <v>387</v>
      </c>
      <c r="I651" s="55">
        <v>500</v>
      </c>
      <c r="J651" s="55">
        <v>35</v>
      </c>
      <c r="K651" s="54">
        <f t="shared" ref="K651:K714" si="30">I651*J651</f>
        <v>17500</v>
      </c>
    </row>
    <row r="652" spans="1:11" x14ac:dyDescent="0.3">
      <c r="A652" s="52" t="s">
        <v>398</v>
      </c>
      <c r="B652" s="52">
        <f t="shared" ref="B652:B715" si="31">YEAR(D652)</f>
        <v>2016</v>
      </c>
      <c r="C652" s="52" t="s">
        <v>588</v>
      </c>
      <c r="D652" s="53">
        <v>42399</v>
      </c>
      <c r="E652" s="52">
        <f t="shared" ref="E652:E715" si="32">E651+1</f>
        <v>1477</v>
      </c>
      <c r="F652" s="54" t="s">
        <v>397</v>
      </c>
      <c r="G652" s="52" t="s">
        <v>396</v>
      </c>
      <c r="H652" s="54" t="s">
        <v>384</v>
      </c>
      <c r="I652" s="55">
        <v>100</v>
      </c>
      <c r="J652" s="55">
        <v>20</v>
      </c>
      <c r="K652" s="54">
        <f t="shared" si="30"/>
        <v>2000</v>
      </c>
    </row>
    <row r="653" spans="1:11" x14ac:dyDescent="0.3">
      <c r="A653" s="52" t="s">
        <v>405</v>
      </c>
      <c r="B653" s="52">
        <f t="shared" si="31"/>
        <v>2016</v>
      </c>
      <c r="C653" s="52" t="s">
        <v>588</v>
      </c>
      <c r="D653" s="53">
        <v>42400</v>
      </c>
      <c r="E653" s="52">
        <f t="shared" si="32"/>
        <v>1478</v>
      </c>
      <c r="F653" s="54" t="s">
        <v>423</v>
      </c>
      <c r="G653" s="52" t="s">
        <v>403</v>
      </c>
      <c r="H653" s="54" t="s">
        <v>384</v>
      </c>
      <c r="I653" s="55">
        <v>500</v>
      </c>
      <c r="J653" s="55">
        <v>20</v>
      </c>
      <c r="K653" s="54">
        <f t="shared" si="30"/>
        <v>10000</v>
      </c>
    </row>
    <row r="654" spans="1:11" x14ac:dyDescent="0.3">
      <c r="A654" s="52" t="s">
        <v>522</v>
      </c>
      <c r="B654" s="52">
        <f t="shared" si="31"/>
        <v>2016</v>
      </c>
      <c r="C654" s="52" t="s">
        <v>588</v>
      </c>
      <c r="D654" s="53">
        <v>42400</v>
      </c>
      <c r="E654" s="52">
        <f t="shared" si="32"/>
        <v>1479</v>
      </c>
      <c r="F654" s="54" t="s">
        <v>464</v>
      </c>
      <c r="G654" s="52" t="s">
        <v>525</v>
      </c>
      <c r="H654" s="54" t="s">
        <v>385</v>
      </c>
      <c r="I654" s="55">
        <v>100</v>
      </c>
      <c r="J654" s="55">
        <v>86</v>
      </c>
      <c r="K654" s="54">
        <f t="shared" si="30"/>
        <v>8600</v>
      </c>
    </row>
    <row r="655" spans="1:11" x14ac:dyDescent="0.3">
      <c r="A655" s="52" t="s">
        <v>398</v>
      </c>
      <c r="B655" s="52">
        <f t="shared" si="31"/>
        <v>2016</v>
      </c>
      <c r="C655" s="52" t="s">
        <v>588</v>
      </c>
      <c r="D655" s="53">
        <v>42400</v>
      </c>
      <c r="E655" s="52">
        <f t="shared" si="32"/>
        <v>1480</v>
      </c>
      <c r="F655" s="54" t="s">
        <v>397</v>
      </c>
      <c r="G655" s="52" t="s">
        <v>396</v>
      </c>
      <c r="H655" s="54" t="s">
        <v>383</v>
      </c>
      <c r="I655" s="55">
        <v>500</v>
      </c>
      <c r="J655" s="55">
        <v>10</v>
      </c>
      <c r="K655" s="54">
        <f t="shared" si="30"/>
        <v>5000</v>
      </c>
    </row>
    <row r="656" spans="1:11" x14ac:dyDescent="0.3">
      <c r="A656" s="52" t="s">
        <v>398</v>
      </c>
      <c r="B656" s="52">
        <f t="shared" si="31"/>
        <v>2016</v>
      </c>
      <c r="C656" s="52" t="s">
        <v>589</v>
      </c>
      <c r="D656" s="53">
        <v>42401</v>
      </c>
      <c r="E656" s="52">
        <f t="shared" si="32"/>
        <v>1481</v>
      </c>
      <c r="F656" s="54" t="s">
        <v>428</v>
      </c>
      <c r="G656" s="52" t="s">
        <v>396</v>
      </c>
      <c r="H656" s="54" t="s">
        <v>383</v>
      </c>
      <c r="I656" s="55">
        <v>200</v>
      </c>
      <c r="J656" s="55">
        <v>10</v>
      </c>
      <c r="K656" s="54">
        <f t="shared" si="30"/>
        <v>2000</v>
      </c>
    </row>
    <row r="657" spans="1:11" x14ac:dyDescent="0.3">
      <c r="A657" s="52" t="s">
        <v>522</v>
      </c>
      <c r="B657" s="52">
        <f t="shared" si="31"/>
        <v>2016</v>
      </c>
      <c r="C657" s="52" t="s">
        <v>589</v>
      </c>
      <c r="D657" s="53">
        <v>42401</v>
      </c>
      <c r="E657" s="52">
        <f t="shared" si="32"/>
        <v>1482</v>
      </c>
      <c r="F657" s="54" t="s">
        <v>450</v>
      </c>
      <c r="G657" s="52" t="s">
        <v>525</v>
      </c>
      <c r="H657" s="54" t="s">
        <v>387</v>
      </c>
      <c r="I657" s="55">
        <v>400</v>
      </c>
      <c r="J657" s="55">
        <v>35</v>
      </c>
      <c r="K657" s="54">
        <f t="shared" si="30"/>
        <v>14000</v>
      </c>
    </row>
    <row r="658" spans="1:11" x14ac:dyDescent="0.3">
      <c r="A658" s="52" t="s">
        <v>398</v>
      </c>
      <c r="B658" s="52">
        <f t="shared" si="31"/>
        <v>2016</v>
      </c>
      <c r="C658" s="52" t="s">
        <v>589</v>
      </c>
      <c r="D658" s="53">
        <v>42401</v>
      </c>
      <c r="E658" s="52">
        <f t="shared" si="32"/>
        <v>1483</v>
      </c>
      <c r="F658" s="54" t="s">
        <v>397</v>
      </c>
      <c r="G658" s="52" t="s">
        <v>396</v>
      </c>
      <c r="H658" s="54" t="s">
        <v>381</v>
      </c>
      <c r="I658" s="55">
        <v>750</v>
      </c>
      <c r="J658" s="55">
        <v>120</v>
      </c>
      <c r="K658" s="54">
        <f t="shared" si="30"/>
        <v>90000</v>
      </c>
    </row>
    <row r="659" spans="1:11" x14ac:dyDescent="0.3">
      <c r="A659" s="52" t="s">
        <v>398</v>
      </c>
      <c r="B659" s="52">
        <f t="shared" si="31"/>
        <v>2016</v>
      </c>
      <c r="C659" s="52" t="s">
        <v>589</v>
      </c>
      <c r="D659" s="53">
        <v>42402</v>
      </c>
      <c r="E659" s="52">
        <f t="shared" si="32"/>
        <v>1484</v>
      </c>
      <c r="F659" s="54" t="s">
        <v>428</v>
      </c>
      <c r="G659" s="52" t="s">
        <v>396</v>
      </c>
      <c r="H659" s="54" t="s">
        <v>381</v>
      </c>
      <c r="I659" s="55">
        <v>200</v>
      </c>
      <c r="J659" s="55">
        <v>120</v>
      </c>
      <c r="K659" s="54">
        <f t="shared" si="30"/>
        <v>24000</v>
      </c>
    </row>
    <row r="660" spans="1:11" x14ac:dyDescent="0.3">
      <c r="A660" s="52" t="s">
        <v>522</v>
      </c>
      <c r="B660" s="52">
        <f t="shared" si="31"/>
        <v>2016</v>
      </c>
      <c r="C660" s="52" t="s">
        <v>589</v>
      </c>
      <c r="D660" s="53">
        <v>42402</v>
      </c>
      <c r="E660" s="52">
        <f t="shared" si="32"/>
        <v>1485</v>
      </c>
      <c r="F660" s="54" t="s">
        <v>450</v>
      </c>
      <c r="G660" s="52" t="s">
        <v>525</v>
      </c>
      <c r="H660" s="54" t="s">
        <v>385</v>
      </c>
      <c r="I660" s="55">
        <v>700</v>
      </c>
      <c r="J660" s="55">
        <v>86</v>
      </c>
      <c r="K660" s="54">
        <f t="shared" si="30"/>
        <v>60200</v>
      </c>
    </row>
    <row r="661" spans="1:11" x14ac:dyDescent="0.3">
      <c r="A661" s="52" t="s">
        <v>398</v>
      </c>
      <c r="B661" s="52">
        <f t="shared" si="31"/>
        <v>2016</v>
      </c>
      <c r="C661" s="52" t="s">
        <v>589</v>
      </c>
      <c r="D661" s="53">
        <v>42402</v>
      </c>
      <c r="E661" s="52">
        <f t="shared" si="32"/>
        <v>1486</v>
      </c>
      <c r="F661" s="54" t="s">
        <v>397</v>
      </c>
      <c r="G661" s="52" t="s">
        <v>396</v>
      </c>
      <c r="H661" s="54" t="s">
        <v>387</v>
      </c>
      <c r="I661" s="55">
        <v>250</v>
      </c>
      <c r="J661" s="55">
        <v>35</v>
      </c>
      <c r="K661" s="54">
        <f t="shared" si="30"/>
        <v>8750</v>
      </c>
    </row>
    <row r="662" spans="1:11" x14ac:dyDescent="0.3">
      <c r="A662" s="52" t="s">
        <v>398</v>
      </c>
      <c r="B662" s="52">
        <f t="shared" si="31"/>
        <v>2016</v>
      </c>
      <c r="C662" s="52" t="s">
        <v>589</v>
      </c>
      <c r="D662" s="53">
        <v>42403</v>
      </c>
      <c r="E662" s="52">
        <f t="shared" si="32"/>
        <v>1487</v>
      </c>
      <c r="F662" s="54" t="s">
        <v>428</v>
      </c>
      <c r="G662" s="52" t="s">
        <v>396</v>
      </c>
      <c r="H662" s="54" t="s">
        <v>383</v>
      </c>
      <c r="I662" s="55">
        <v>200</v>
      </c>
      <c r="J662" s="55">
        <v>10</v>
      </c>
      <c r="K662" s="54">
        <f t="shared" si="30"/>
        <v>2000</v>
      </c>
    </row>
    <row r="663" spans="1:11" x14ac:dyDescent="0.3">
      <c r="A663" s="52" t="s">
        <v>522</v>
      </c>
      <c r="B663" s="52">
        <f t="shared" si="31"/>
        <v>2016</v>
      </c>
      <c r="C663" s="52" t="s">
        <v>589</v>
      </c>
      <c r="D663" s="53">
        <v>42403</v>
      </c>
      <c r="E663" s="52">
        <f t="shared" si="32"/>
        <v>1488</v>
      </c>
      <c r="F663" s="54" t="s">
        <v>450</v>
      </c>
      <c r="G663" s="52" t="s">
        <v>525</v>
      </c>
      <c r="H663" s="54" t="s">
        <v>384</v>
      </c>
      <c r="I663" s="55">
        <v>25</v>
      </c>
      <c r="J663" s="55">
        <v>20</v>
      </c>
      <c r="K663" s="54">
        <f t="shared" si="30"/>
        <v>500</v>
      </c>
    </row>
    <row r="664" spans="1:11" x14ac:dyDescent="0.3">
      <c r="A664" s="52" t="s">
        <v>398</v>
      </c>
      <c r="B664" s="52">
        <f t="shared" si="31"/>
        <v>2016</v>
      </c>
      <c r="C664" s="52" t="s">
        <v>589</v>
      </c>
      <c r="D664" s="53">
        <v>42403</v>
      </c>
      <c r="E664" s="52">
        <f t="shared" si="32"/>
        <v>1489</v>
      </c>
      <c r="F664" s="54" t="s">
        <v>397</v>
      </c>
      <c r="G664" s="52" t="s">
        <v>396</v>
      </c>
      <c r="H664" s="54" t="s">
        <v>385</v>
      </c>
      <c r="I664" s="55">
        <v>500</v>
      </c>
      <c r="J664" s="55">
        <v>86</v>
      </c>
      <c r="K664" s="54">
        <f t="shared" si="30"/>
        <v>43000</v>
      </c>
    </row>
    <row r="665" spans="1:11" x14ac:dyDescent="0.3">
      <c r="A665" s="52" t="s">
        <v>398</v>
      </c>
      <c r="B665" s="52">
        <f t="shared" si="31"/>
        <v>2016</v>
      </c>
      <c r="C665" s="52" t="s">
        <v>589</v>
      </c>
      <c r="D665" s="53">
        <v>42404</v>
      </c>
      <c r="E665" s="52">
        <f t="shared" si="32"/>
        <v>1490</v>
      </c>
      <c r="F665" s="54" t="s">
        <v>412</v>
      </c>
      <c r="G665" s="52" t="s">
        <v>523</v>
      </c>
      <c r="H665" s="54" t="s">
        <v>381</v>
      </c>
      <c r="I665" s="55">
        <v>1000</v>
      </c>
      <c r="J665" s="55">
        <v>120</v>
      </c>
      <c r="K665" s="54">
        <f t="shared" si="30"/>
        <v>120000</v>
      </c>
    </row>
    <row r="666" spans="1:11" x14ac:dyDescent="0.3">
      <c r="A666" s="52" t="s">
        <v>522</v>
      </c>
      <c r="B666" s="52">
        <f t="shared" si="31"/>
        <v>2016</v>
      </c>
      <c r="C666" s="52" t="s">
        <v>589</v>
      </c>
      <c r="D666" s="53">
        <v>42404</v>
      </c>
      <c r="E666" s="52">
        <f t="shared" si="32"/>
        <v>1491</v>
      </c>
      <c r="F666" s="54" t="s">
        <v>450</v>
      </c>
      <c r="G666" s="52" t="s">
        <v>525</v>
      </c>
      <c r="H666" s="54" t="s">
        <v>387</v>
      </c>
      <c r="I666" s="55">
        <v>200</v>
      </c>
      <c r="J666" s="55">
        <v>35</v>
      </c>
      <c r="K666" s="54">
        <f t="shared" si="30"/>
        <v>7000</v>
      </c>
    </row>
    <row r="667" spans="1:11" x14ac:dyDescent="0.3">
      <c r="A667" s="52" t="s">
        <v>395</v>
      </c>
      <c r="B667" s="52">
        <f t="shared" si="31"/>
        <v>2016</v>
      </c>
      <c r="C667" s="52" t="s">
        <v>589</v>
      </c>
      <c r="D667" s="53">
        <v>42404</v>
      </c>
      <c r="E667" s="52">
        <f t="shared" si="32"/>
        <v>1492</v>
      </c>
      <c r="F667" s="54" t="s">
        <v>400</v>
      </c>
      <c r="G667" s="52" t="s">
        <v>399</v>
      </c>
      <c r="H667" s="54" t="s">
        <v>384</v>
      </c>
      <c r="I667" s="55">
        <v>500</v>
      </c>
      <c r="J667" s="55">
        <v>20</v>
      </c>
      <c r="K667" s="54">
        <f t="shared" si="30"/>
        <v>10000</v>
      </c>
    </row>
    <row r="668" spans="1:11" x14ac:dyDescent="0.3">
      <c r="A668" s="52" t="s">
        <v>398</v>
      </c>
      <c r="B668" s="52">
        <f t="shared" si="31"/>
        <v>2016</v>
      </c>
      <c r="C668" s="52" t="s">
        <v>589</v>
      </c>
      <c r="D668" s="53">
        <v>42405</v>
      </c>
      <c r="E668" s="52">
        <f t="shared" si="32"/>
        <v>1493</v>
      </c>
      <c r="F668" s="54" t="s">
        <v>412</v>
      </c>
      <c r="G668" s="52" t="s">
        <v>523</v>
      </c>
      <c r="H668" s="54" t="s">
        <v>383</v>
      </c>
      <c r="I668" s="55">
        <v>200</v>
      </c>
      <c r="J668" s="55">
        <v>10</v>
      </c>
      <c r="K668" s="54">
        <f t="shared" si="30"/>
        <v>2000</v>
      </c>
    </row>
    <row r="669" spans="1:11" x14ac:dyDescent="0.3">
      <c r="A669" s="52" t="s">
        <v>395</v>
      </c>
      <c r="B669" s="52">
        <f t="shared" si="31"/>
        <v>2016</v>
      </c>
      <c r="C669" s="52" t="s">
        <v>589</v>
      </c>
      <c r="D669" s="53">
        <v>42405</v>
      </c>
      <c r="E669" s="52">
        <f t="shared" si="32"/>
        <v>1494</v>
      </c>
      <c r="F669" s="54" t="s">
        <v>433</v>
      </c>
      <c r="G669" s="52" t="s">
        <v>528</v>
      </c>
      <c r="H669" s="54" t="s">
        <v>385</v>
      </c>
      <c r="I669" s="55">
        <v>5</v>
      </c>
      <c r="J669" s="55">
        <v>86</v>
      </c>
      <c r="K669" s="54">
        <f t="shared" si="30"/>
        <v>430</v>
      </c>
    </row>
    <row r="670" spans="1:11" x14ac:dyDescent="0.3">
      <c r="A670" s="52" t="s">
        <v>395</v>
      </c>
      <c r="B670" s="52">
        <f t="shared" si="31"/>
        <v>2016</v>
      </c>
      <c r="C670" s="52" t="s">
        <v>589</v>
      </c>
      <c r="D670" s="53">
        <v>42405</v>
      </c>
      <c r="E670" s="52">
        <f t="shared" si="32"/>
        <v>1495</v>
      </c>
      <c r="F670" s="54" t="s">
        <v>400</v>
      </c>
      <c r="G670" s="52" t="s">
        <v>399</v>
      </c>
      <c r="H670" s="54" t="s">
        <v>383</v>
      </c>
      <c r="I670" s="55">
        <v>500</v>
      </c>
      <c r="J670" s="55">
        <v>10</v>
      </c>
      <c r="K670" s="54">
        <f t="shared" si="30"/>
        <v>5000</v>
      </c>
    </row>
    <row r="671" spans="1:11" x14ac:dyDescent="0.3">
      <c r="A671" s="52" t="s">
        <v>398</v>
      </c>
      <c r="B671" s="52">
        <f t="shared" si="31"/>
        <v>2016</v>
      </c>
      <c r="C671" s="52" t="s">
        <v>589</v>
      </c>
      <c r="D671" s="53">
        <v>42406</v>
      </c>
      <c r="E671" s="52">
        <f t="shared" si="32"/>
        <v>1496</v>
      </c>
      <c r="F671" s="54" t="s">
        <v>412</v>
      </c>
      <c r="G671" s="52" t="s">
        <v>523</v>
      </c>
      <c r="H671" s="54" t="s">
        <v>381</v>
      </c>
      <c r="I671" s="55">
        <v>100</v>
      </c>
      <c r="J671" s="55">
        <v>120</v>
      </c>
      <c r="K671" s="54">
        <f t="shared" si="30"/>
        <v>12000</v>
      </c>
    </row>
    <row r="672" spans="1:11" x14ac:dyDescent="0.3">
      <c r="A672" s="52" t="s">
        <v>395</v>
      </c>
      <c r="B672" s="52">
        <f t="shared" si="31"/>
        <v>2016</v>
      </c>
      <c r="C672" s="52" t="s">
        <v>589</v>
      </c>
      <c r="D672" s="53">
        <v>42406</v>
      </c>
      <c r="E672" s="52">
        <f t="shared" si="32"/>
        <v>1497</v>
      </c>
      <c r="F672" s="54" t="s">
        <v>433</v>
      </c>
      <c r="G672" s="52" t="s">
        <v>528</v>
      </c>
      <c r="H672" s="54" t="s">
        <v>384</v>
      </c>
      <c r="I672" s="55">
        <v>5</v>
      </c>
      <c r="J672" s="55">
        <v>20</v>
      </c>
      <c r="K672" s="54">
        <f t="shared" si="30"/>
        <v>100</v>
      </c>
    </row>
    <row r="673" spans="1:11" x14ac:dyDescent="0.3">
      <c r="A673" s="52" t="s">
        <v>395</v>
      </c>
      <c r="B673" s="52">
        <f t="shared" si="31"/>
        <v>2016</v>
      </c>
      <c r="C673" s="52" t="s">
        <v>589</v>
      </c>
      <c r="D673" s="53">
        <v>42406</v>
      </c>
      <c r="E673" s="52">
        <f t="shared" si="32"/>
        <v>1498</v>
      </c>
      <c r="F673" s="54" t="s">
        <v>400</v>
      </c>
      <c r="G673" s="52" t="s">
        <v>399</v>
      </c>
      <c r="H673" s="54" t="s">
        <v>381</v>
      </c>
      <c r="I673" s="55">
        <v>750</v>
      </c>
      <c r="J673" s="55">
        <v>120</v>
      </c>
      <c r="K673" s="54">
        <f t="shared" si="30"/>
        <v>90000</v>
      </c>
    </row>
    <row r="674" spans="1:11" x14ac:dyDescent="0.3">
      <c r="A674" s="52" t="s">
        <v>405</v>
      </c>
      <c r="B674" s="52">
        <f t="shared" si="31"/>
        <v>2016</v>
      </c>
      <c r="C674" s="52" t="s">
        <v>589</v>
      </c>
      <c r="D674" s="53">
        <v>42407</v>
      </c>
      <c r="E674" s="52">
        <f t="shared" si="32"/>
        <v>1499</v>
      </c>
      <c r="F674" s="54" t="s">
        <v>423</v>
      </c>
      <c r="G674" s="52" t="s">
        <v>403</v>
      </c>
      <c r="H674" s="54" t="s">
        <v>383</v>
      </c>
      <c r="I674" s="55">
        <v>200</v>
      </c>
      <c r="J674" s="55">
        <v>10</v>
      </c>
      <c r="K674" s="54">
        <f t="shared" si="30"/>
        <v>2000</v>
      </c>
    </row>
    <row r="675" spans="1:11" x14ac:dyDescent="0.3">
      <c r="A675" s="52" t="s">
        <v>395</v>
      </c>
      <c r="B675" s="52">
        <f t="shared" si="31"/>
        <v>2016</v>
      </c>
      <c r="C675" s="52" t="s">
        <v>589</v>
      </c>
      <c r="D675" s="53">
        <v>42407</v>
      </c>
      <c r="E675" s="52">
        <f t="shared" si="32"/>
        <v>1500</v>
      </c>
      <c r="F675" s="54" t="s">
        <v>433</v>
      </c>
      <c r="G675" s="52" t="s">
        <v>528</v>
      </c>
      <c r="H675" s="54" t="s">
        <v>387</v>
      </c>
      <c r="I675" s="55">
        <v>10</v>
      </c>
      <c r="J675" s="55">
        <v>35</v>
      </c>
      <c r="K675" s="54">
        <f t="shared" si="30"/>
        <v>350</v>
      </c>
    </row>
    <row r="676" spans="1:11" x14ac:dyDescent="0.3">
      <c r="A676" s="52" t="s">
        <v>395</v>
      </c>
      <c r="B676" s="52">
        <f t="shared" si="31"/>
        <v>2016</v>
      </c>
      <c r="C676" s="52" t="s">
        <v>589</v>
      </c>
      <c r="D676" s="53">
        <v>42407</v>
      </c>
      <c r="E676" s="52">
        <f t="shared" si="32"/>
        <v>1501</v>
      </c>
      <c r="F676" s="54" t="s">
        <v>433</v>
      </c>
      <c r="G676" s="52" t="s">
        <v>528</v>
      </c>
      <c r="H676" s="54" t="s">
        <v>387</v>
      </c>
      <c r="I676" s="55">
        <v>500</v>
      </c>
      <c r="J676" s="55">
        <v>35</v>
      </c>
      <c r="K676" s="54">
        <f t="shared" si="30"/>
        <v>17500</v>
      </c>
    </row>
    <row r="677" spans="1:11" x14ac:dyDescent="0.3">
      <c r="A677" s="52" t="s">
        <v>405</v>
      </c>
      <c r="B677" s="52">
        <f t="shared" si="31"/>
        <v>2016</v>
      </c>
      <c r="C677" s="52" t="s">
        <v>589</v>
      </c>
      <c r="D677" s="53">
        <v>42408</v>
      </c>
      <c r="E677" s="52">
        <f t="shared" si="32"/>
        <v>1502</v>
      </c>
      <c r="F677" s="54" t="s">
        <v>404</v>
      </c>
      <c r="G677" s="52" t="s">
        <v>403</v>
      </c>
      <c r="H677" s="54" t="s">
        <v>381</v>
      </c>
      <c r="I677" s="55">
        <v>5</v>
      </c>
      <c r="J677" s="55">
        <v>120</v>
      </c>
      <c r="K677" s="54">
        <f t="shared" si="30"/>
        <v>600</v>
      </c>
    </row>
    <row r="678" spans="1:11" x14ac:dyDescent="0.3">
      <c r="A678" s="52" t="s">
        <v>395</v>
      </c>
      <c r="B678" s="52">
        <f t="shared" si="31"/>
        <v>2016</v>
      </c>
      <c r="C678" s="52" t="s">
        <v>589</v>
      </c>
      <c r="D678" s="53">
        <v>42408</v>
      </c>
      <c r="E678" s="52">
        <f t="shared" si="32"/>
        <v>1503</v>
      </c>
      <c r="F678" s="54" t="s">
        <v>433</v>
      </c>
      <c r="G678" s="52" t="s">
        <v>528</v>
      </c>
      <c r="H678" s="54" t="s">
        <v>385</v>
      </c>
      <c r="I678" s="55">
        <v>5</v>
      </c>
      <c r="J678" s="55">
        <v>86</v>
      </c>
      <c r="K678" s="54">
        <f t="shared" si="30"/>
        <v>430</v>
      </c>
    </row>
    <row r="679" spans="1:11" x14ac:dyDescent="0.3">
      <c r="A679" s="52" t="s">
        <v>395</v>
      </c>
      <c r="B679" s="52">
        <f t="shared" si="31"/>
        <v>2016</v>
      </c>
      <c r="C679" s="52" t="s">
        <v>589</v>
      </c>
      <c r="D679" s="53">
        <v>42408</v>
      </c>
      <c r="E679" s="52">
        <f t="shared" si="32"/>
        <v>1504</v>
      </c>
      <c r="F679" s="54" t="s">
        <v>433</v>
      </c>
      <c r="G679" s="52" t="s">
        <v>528</v>
      </c>
      <c r="H679" s="54" t="s">
        <v>385</v>
      </c>
      <c r="I679" s="55">
        <v>200</v>
      </c>
      <c r="J679" s="55">
        <v>86</v>
      </c>
      <c r="K679" s="54">
        <f t="shared" si="30"/>
        <v>17200</v>
      </c>
    </row>
    <row r="680" spans="1:11" x14ac:dyDescent="0.3">
      <c r="A680" s="52" t="s">
        <v>405</v>
      </c>
      <c r="B680" s="52">
        <f t="shared" si="31"/>
        <v>2016</v>
      </c>
      <c r="C680" s="52" t="s">
        <v>589</v>
      </c>
      <c r="D680" s="53">
        <v>42409</v>
      </c>
      <c r="E680" s="52">
        <f t="shared" si="32"/>
        <v>1505</v>
      </c>
      <c r="F680" s="54" t="s">
        <v>423</v>
      </c>
      <c r="G680" s="52" t="s">
        <v>403</v>
      </c>
      <c r="H680" s="54" t="s">
        <v>387</v>
      </c>
      <c r="I680" s="55">
        <v>200</v>
      </c>
      <c r="J680" s="55">
        <v>35</v>
      </c>
      <c r="K680" s="54">
        <f t="shared" si="30"/>
        <v>7000</v>
      </c>
    </row>
    <row r="681" spans="1:11" x14ac:dyDescent="0.3">
      <c r="A681" s="52" t="s">
        <v>395</v>
      </c>
      <c r="B681" s="52">
        <f t="shared" si="31"/>
        <v>2016</v>
      </c>
      <c r="C681" s="52" t="s">
        <v>589</v>
      </c>
      <c r="D681" s="53">
        <v>42409</v>
      </c>
      <c r="E681" s="52">
        <f t="shared" si="32"/>
        <v>1506</v>
      </c>
      <c r="F681" s="54" t="s">
        <v>422</v>
      </c>
      <c r="G681" s="52" t="s">
        <v>529</v>
      </c>
      <c r="H681" s="54" t="s">
        <v>384</v>
      </c>
      <c r="I681" s="55">
        <v>100</v>
      </c>
      <c r="J681" s="55">
        <v>20</v>
      </c>
      <c r="K681" s="54">
        <f t="shared" si="30"/>
        <v>2000</v>
      </c>
    </row>
    <row r="682" spans="1:11" x14ac:dyDescent="0.3">
      <c r="A682" s="52" t="s">
        <v>395</v>
      </c>
      <c r="B682" s="52">
        <f t="shared" si="31"/>
        <v>2016</v>
      </c>
      <c r="C682" s="52" t="s">
        <v>589</v>
      </c>
      <c r="D682" s="53">
        <v>42409</v>
      </c>
      <c r="E682" s="52">
        <f t="shared" si="32"/>
        <v>1507</v>
      </c>
      <c r="F682" s="54" t="s">
        <v>433</v>
      </c>
      <c r="G682" s="52" t="s">
        <v>528</v>
      </c>
      <c r="H682" s="54" t="s">
        <v>384</v>
      </c>
      <c r="I682" s="55">
        <v>100</v>
      </c>
      <c r="J682" s="55">
        <v>20</v>
      </c>
      <c r="K682" s="54">
        <f t="shared" si="30"/>
        <v>2000</v>
      </c>
    </row>
    <row r="683" spans="1:11" x14ac:dyDescent="0.3">
      <c r="A683" s="52" t="s">
        <v>398</v>
      </c>
      <c r="B683" s="52">
        <f t="shared" si="31"/>
        <v>2016</v>
      </c>
      <c r="C683" s="52" t="s">
        <v>589</v>
      </c>
      <c r="D683" s="53">
        <v>42410</v>
      </c>
      <c r="E683" s="52">
        <f t="shared" si="32"/>
        <v>1508</v>
      </c>
      <c r="F683" s="54" t="s">
        <v>397</v>
      </c>
      <c r="G683" s="52" t="s">
        <v>396</v>
      </c>
      <c r="H683" s="54" t="s">
        <v>385</v>
      </c>
      <c r="I683" s="55">
        <v>150</v>
      </c>
      <c r="J683" s="55">
        <v>86</v>
      </c>
      <c r="K683" s="54">
        <f t="shared" si="30"/>
        <v>12900</v>
      </c>
    </row>
    <row r="684" spans="1:11" x14ac:dyDescent="0.3">
      <c r="A684" s="52" t="s">
        <v>395</v>
      </c>
      <c r="B684" s="52">
        <f t="shared" si="31"/>
        <v>2016</v>
      </c>
      <c r="C684" s="52" t="s">
        <v>589</v>
      </c>
      <c r="D684" s="53">
        <v>42410</v>
      </c>
      <c r="E684" s="52">
        <f t="shared" si="32"/>
        <v>1509</v>
      </c>
      <c r="F684" s="54" t="s">
        <v>422</v>
      </c>
      <c r="G684" s="52" t="s">
        <v>529</v>
      </c>
      <c r="H684" s="54" t="s">
        <v>383</v>
      </c>
      <c r="I684" s="55">
        <v>50</v>
      </c>
      <c r="J684" s="55">
        <v>10</v>
      </c>
      <c r="K684" s="54">
        <f t="shared" si="30"/>
        <v>500</v>
      </c>
    </row>
    <row r="685" spans="1:11" x14ac:dyDescent="0.3">
      <c r="A685" s="52" t="s">
        <v>395</v>
      </c>
      <c r="B685" s="52">
        <f t="shared" si="31"/>
        <v>2016</v>
      </c>
      <c r="C685" s="52" t="s">
        <v>589</v>
      </c>
      <c r="D685" s="53">
        <v>42410</v>
      </c>
      <c r="E685" s="52">
        <f t="shared" si="32"/>
        <v>1510</v>
      </c>
      <c r="F685" s="54" t="s">
        <v>433</v>
      </c>
      <c r="G685" s="52" t="s">
        <v>528</v>
      </c>
      <c r="H685" s="54" t="s">
        <v>383</v>
      </c>
      <c r="I685" s="55">
        <v>200</v>
      </c>
      <c r="J685" s="55">
        <v>10</v>
      </c>
      <c r="K685" s="54">
        <f t="shared" si="30"/>
        <v>2000</v>
      </c>
    </row>
    <row r="686" spans="1:11" x14ac:dyDescent="0.3">
      <c r="A686" s="52" t="s">
        <v>398</v>
      </c>
      <c r="B686" s="52">
        <f t="shared" si="31"/>
        <v>2016</v>
      </c>
      <c r="C686" s="52" t="s">
        <v>589</v>
      </c>
      <c r="D686" s="53">
        <v>42411</v>
      </c>
      <c r="E686" s="52">
        <f t="shared" si="32"/>
        <v>1511</v>
      </c>
      <c r="F686" s="54" t="s">
        <v>397</v>
      </c>
      <c r="G686" s="52" t="s">
        <v>396</v>
      </c>
      <c r="H686" s="54" t="s">
        <v>384</v>
      </c>
      <c r="I686" s="55">
        <v>400</v>
      </c>
      <c r="J686" s="55">
        <v>20</v>
      </c>
      <c r="K686" s="54">
        <f t="shared" si="30"/>
        <v>8000</v>
      </c>
    </row>
    <row r="687" spans="1:11" x14ac:dyDescent="0.3">
      <c r="A687" s="52" t="s">
        <v>405</v>
      </c>
      <c r="B687" s="52">
        <f t="shared" si="31"/>
        <v>2016</v>
      </c>
      <c r="C687" s="52" t="s">
        <v>589</v>
      </c>
      <c r="D687" s="53">
        <v>42411</v>
      </c>
      <c r="E687" s="52">
        <f t="shared" si="32"/>
        <v>1512</v>
      </c>
      <c r="F687" s="54" t="s">
        <v>441</v>
      </c>
      <c r="G687" s="52" t="s">
        <v>403</v>
      </c>
      <c r="H687" s="54" t="s">
        <v>381</v>
      </c>
      <c r="I687" s="55">
        <v>200</v>
      </c>
      <c r="J687" s="55">
        <v>120</v>
      </c>
      <c r="K687" s="54">
        <f t="shared" si="30"/>
        <v>24000</v>
      </c>
    </row>
    <row r="688" spans="1:11" x14ac:dyDescent="0.3">
      <c r="A688" s="52" t="s">
        <v>395</v>
      </c>
      <c r="B688" s="52">
        <f t="shared" si="31"/>
        <v>2016</v>
      </c>
      <c r="C688" s="52" t="s">
        <v>589</v>
      </c>
      <c r="D688" s="53">
        <v>42411</v>
      </c>
      <c r="E688" s="52">
        <f t="shared" si="32"/>
        <v>1513</v>
      </c>
      <c r="F688" s="54" t="s">
        <v>432</v>
      </c>
      <c r="G688" s="52" t="s">
        <v>529</v>
      </c>
      <c r="H688" s="54" t="s">
        <v>381</v>
      </c>
      <c r="I688" s="55">
        <v>450</v>
      </c>
      <c r="J688" s="55">
        <v>120</v>
      </c>
      <c r="K688" s="54">
        <f t="shared" si="30"/>
        <v>54000</v>
      </c>
    </row>
    <row r="689" spans="1:11" x14ac:dyDescent="0.3">
      <c r="A689" s="52" t="s">
        <v>395</v>
      </c>
      <c r="B689" s="52">
        <f t="shared" si="31"/>
        <v>2016</v>
      </c>
      <c r="C689" s="52" t="s">
        <v>589</v>
      </c>
      <c r="D689" s="53">
        <v>42412</v>
      </c>
      <c r="E689" s="52">
        <f t="shared" si="32"/>
        <v>1514</v>
      </c>
      <c r="F689" s="54" t="s">
        <v>433</v>
      </c>
      <c r="G689" s="52" t="s">
        <v>528</v>
      </c>
      <c r="H689" s="54" t="s">
        <v>383</v>
      </c>
      <c r="I689" s="55">
        <v>1100</v>
      </c>
      <c r="J689" s="55">
        <v>10</v>
      </c>
      <c r="K689" s="54">
        <f t="shared" si="30"/>
        <v>11000</v>
      </c>
    </row>
    <row r="690" spans="1:11" x14ac:dyDescent="0.3">
      <c r="A690" s="52" t="s">
        <v>395</v>
      </c>
      <c r="B690" s="52">
        <f t="shared" si="31"/>
        <v>2016</v>
      </c>
      <c r="C690" s="52" t="s">
        <v>589</v>
      </c>
      <c r="D690" s="53">
        <v>42412</v>
      </c>
      <c r="E690" s="52">
        <f t="shared" si="32"/>
        <v>1515</v>
      </c>
      <c r="F690" s="54" t="s">
        <v>433</v>
      </c>
      <c r="G690" s="52" t="s">
        <v>528</v>
      </c>
      <c r="H690" s="54" t="s">
        <v>387</v>
      </c>
      <c r="I690" s="55">
        <v>200</v>
      </c>
      <c r="J690" s="55">
        <v>35</v>
      </c>
      <c r="K690" s="54">
        <f t="shared" si="30"/>
        <v>7000</v>
      </c>
    </row>
    <row r="691" spans="1:11" x14ac:dyDescent="0.3">
      <c r="A691" s="52" t="s">
        <v>395</v>
      </c>
      <c r="B691" s="52">
        <f t="shared" si="31"/>
        <v>2016</v>
      </c>
      <c r="C691" s="52" t="s">
        <v>589</v>
      </c>
      <c r="D691" s="53">
        <v>42412</v>
      </c>
      <c r="E691" s="52">
        <f t="shared" si="32"/>
        <v>1516</v>
      </c>
      <c r="F691" s="54" t="s">
        <v>425</v>
      </c>
      <c r="G691" s="52" t="s">
        <v>399</v>
      </c>
      <c r="H691" s="54" t="s">
        <v>385</v>
      </c>
      <c r="I691" s="55">
        <v>400</v>
      </c>
      <c r="J691" s="55">
        <v>86</v>
      </c>
      <c r="K691" s="54">
        <f t="shared" si="30"/>
        <v>34400</v>
      </c>
    </row>
    <row r="692" spans="1:11" x14ac:dyDescent="0.3">
      <c r="A692" s="52" t="s">
        <v>395</v>
      </c>
      <c r="B692" s="52">
        <f t="shared" si="31"/>
        <v>2016</v>
      </c>
      <c r="C692" s="52" t="s">
        <v>589</v>
      </c>
      <c r="D692" s="53">
        <v>42413</v>
      </c>
      <c r="E692" s="52">
        <f t="shared" si="32"/>
        <v>1517</v>
      </c>
      <c r="F692" s="54" t="s">
        <v>433</v>
      </c>
      <c r="G692" s="52" t="s">
        <v>528</v>
      </c>
      <c r="H692" s="54" t="s">
        <v>381</v>
      </c>
      <c r="I692" s="55">
        <v>100</v>
      </c>
      <c r="J692" s="55">
        <v>120</v>
      </c>
      <c r="K692" s="54">
        <f t="shared" si="30"/>
        <v>12000</v>
      </c>
    </row>
    <row r="693" spans="1:11" x14ac:dyDescent="0.3">
      <c r="A693" s="52" t="s">
        <v>395</v>
      </c>
      <c r="B693" s="52">
        <f t="shared" si="31"/>
        <v>2016</v>
      </c>
      <c r="C693" s="52" t="s">
        <v>589</v>
      </c>
      <c r="D693" s="53">
        <v>42413</v>
      </c>
      <c r="E693" s="52">
        <f t="shared" si="32"/>
        <v>1518</v>
      </c>
      <c r="F693" s="54" t="s">
        <v>433</v>
      </c>
      <c r="G693" s="52" t="s">
        <v>528</v>
      </c>
      <c r="H693" s="54" t="s">
        <v>385</v>
      </c>
      <c r="I693" s="55">
        <v>100</v>
      </c>
      <c r="J693" s="55">
        <v>86</v>
      </c>
      <c r="K693" s="54">
        <f t="shared" si="30"/>
        <v>8600</v>
      </c>
    </row>
    <row r="694" spans="1:11" x14ac:dyDescent="0.3">
      <c r="A694" s="52" t="s">
        <v>395</v>
      </c>
      <c r="B694" s="52">
        <f t="shared" si="31"/>
        <v>2016</v>
      </c>
      <c r="C694" s="52" t="s">
        <v>589</v>
      </c>
      <c r="D694" s="53">
        <v>42413</v>
      </c>
      <c r="E694" s="52">
        <f t="shared" si="32"/>
        <v>1519</v>
      </c>
      <c r="F694" s="54" t="s">
        <v>425</v>
      </c>
      <c r="G694" s="52" t="s">
        <v>399</v>
      </c>
      <c r="H694" s="54" t="s">
        <v>384</v>
      </c>
      <c r="I694" s="55">
        <v>400</v>
      </c>
      <c r="J694" s="55">
        <v>20</v>
      </c>
      <c r="K694" s="54">
        <f t="shared" si="30"/>
        <v>8000</v>
      </c>
    </row>
    <row r="695" spans="1:11" x14ac:dyDescent="0.3">
      <c r="A695" s="52" t="s">
        <v>395</v>
      </c>
      <c r="B695" s="52">
        <f t="shared" si="31"/>
        <v>2016</v>
      </c>
      <c r="C695" s="52" t="s">
        <v>589</v>
      </c>
      <c r="D695" s="53">
        <v>42414</v>
      </c>
      <c r="E695" s="52">
        <f t="shared" si="32"/>
        <v>1520</v>
      </c>
      <c r="F695" s="54" t="s">
        <v>433</v>
      </c>
      <c r="G695" s="52" t="s">
        <v>528</v>
      </c>
      <c r="H695" s="54" t="s">
        <v>387</v>
      </c>
      <c r="I695" s="55">
        <v>100</v>
      </c>
      <c r="J695" s="55">
        <v>35</v>
      </c>
      <c r="K695" s="54">
        <f t="shared" si="30"/>
        <v>3500</v>
      </c>
    </row>
    <row r="696" spans="1:11" x14ac:dyDescent="0.3">
      <c r="A696" s="52" t="s">
        <v>395</v>
      </c>
      <c r="B696" s="52">
        <f t="shared" si="31"/>
        <v>2016</v>
      </c>
      <c r="C696" s="52" t="s">
        <v>589</v>
      </c>
      <c r="D696" s="53">
        <v>42414</v>
      </c>
      <c r="E696" s="52">
        <f t="shared" si="32"/>
        <v>1521</v>
      </c>
      <c r="F696" s="54" t="s">
        <v>433</v>
      </c>
      <c r="G696" s="52" t="s">
        <v>528</v>
      </c>
      <c r="H696" s="54" t="s">
        <v>384</v>
      </c>
      <c r="I696" s="55">
        <v>150</v>
      </c>
      <c r="J696" s="55">
        <v>20</v>
      </c>
      <c r="K696" s="54">
        <f t="shared" si="30"/>
        <v>3000</v>
      </c>
    </row>
    <row r="697" spans="1:11" x14ac:dyDescent="0.3">
      <c r="A697" s="52" t="s">
        <v>395</v>
      </c>
      <c r="B697" s="52">
        <f t="shared" si="31"/>
        <v>2016</v>
      </c>
      <c r="C697" s="52" t="s">
        <v>589</v>
      </c>
      <c r="D697" s="53">
        <v>42414</v>
      </c>
      <c r="E697" s="52">
        <f t="shared" si="32"/>
        <v>1522</v>
      </c>
      <c r="F697" s="54" t="s">
        <v>425</v>
      </c>
      <c r="G697" s="52" t="s">
        <v>399</v>
      </c>
      <c r="H697" s="54" t="s">
        <v>387</v>
      </c>
      <c r="I697" s="55">
        <v>500</v>
      </c>
      <c r="J697" s="55">
        <v>35</v>
      </c>
      <c r="K697" s="54">
        <f t="shared" si="30"/>
        <v>17500</v>
      </c>
    </row>
    <row r="698" spans="1:11" x14ac:dyDescent="0.3">
      <c r="A698" s="52" t="s">
        <v>395</v>
      </c>
      <c r="B698" s="52">
        <f t="shared" si="31"/>
        <v>2016</v>
      </c>
      <c r="C698" s="52" t="s">
        <v>589</v>
      </c>
      <c r="D698" s="53">
        <v>42415</v>
      </c>
      <c r="E698" s="52">
        <f t="shared" si="32"/>
        <v>1523</v>
      </c>
      <c r="F698" s="54" t="s">
        <v>439</v>
      </c>
      <c r="G698" s="52" t="s">
        <v>528</v>
      </c>
      <c r="H698" s="54" t="s">
        <v>385</v>
      </c>
      <c r="I698" s="55">
        <v>50</v>
      </c>
      <c r="J698" s="55">
        <v>86</v>
      </c>
      <c r="K698" s="54">
        <f t="shared" si="30"/>
        <v>4300</v>
      </c>
    </row>
    <row r="699" spans="1:11" x14ac:dyDescent="0.3">
      <c r="A699" s="52" t="s">
        <v>395</v>
      </c>
      <c r="B699" s="52">
        <f t="shared" si="31"/>
        <v>2016</v>
      </c>
      <c r="C699" s="52" t="s">
        <v>589</v>
      </c>
      <c r="D699" s="53">
        <v>42415</v>
      </c>
      <c r="E699" s="52">
        <f t="shared" si="32"/>
        <v>1524</v>
      </c>
      <c r="F699" s="54" t="s">
        <v>433</v>
      </c>
      <c r="G699" s="52" t="s">
        <v>528</v>
      </c>
      <c r="H699" s="54" t="s">
        <v>383</v>
      </c>
      <c r="I699" s="55">
        <v>50</v>
      </c>
      <c r="J699" s="55">
        <v>10</v>
      </c>
      <c r="K699" s="54">
        <f t="shared" si="30"/>
        <v>500</v>
      </c>
    </row>
    <row r="700" spans="1:11" x14ac:dyDescent="0.3">
      <c r="A700" s="52" t="s">
        <v>395</v>
      </c>
      <c r="B700" s="52">
        <f t="shared" si="31"/>
        <v>2016</v>
      </c>
      <c r="C700" s="52" t="s">
        <v>589</v>
      </c>
      <c r="D700" s="53">
        <v>42415</v>
      </c>
      <c r="E700" s="52">
        <f t="shared" si="32"/>
        <v>1525</v>
      </c>
      <c r="F700" s="54" t="s">
        <v>425</v>
      </c>
      <c r="G700" s="52" t="s">
        <v>399</v>
      </c>
      <c r="H700" s="54" t="s">
        <v>385</v>
      </c>
      <c r="I700" s="55">
        <v>200</v>
      </c>
      <c r="J700" s="55">
        <v>86</v>
      </c>
      <c r="K700" s="54">
        <f t="shared" si="30"/>
        <v>17200</v>
      </c>
    </row>
    <row r="701" spans="1:11" x14ac:dyDescent="0.3">
      <c r="A701" s="52" t="s">
        <v>395</v>
      </c>
      <c r="B701" s="52">
        <f t="shared" si="31"/>
        <v>2016</v>
      </c>
      <c r="C701" s="52" t="s">
        <v>589</v>
      </c>
      <c r="D701" s="53">
        <v>42416</v>
      </c>
      <c r="E701" s="52">
        <f t="shared" si="32"/>
        <v>1526</v>
      </c>
      <c r="F701" s="54" t="s">
        <v>439</v>
      </c>
      <c r="G701" s="52" t="s">
        <v>528</v>
      </c>
      <c r="H701" s="54" t="s">
        <v>384</v>
      </c>
      <c r="I701" s="55">
        <v>200</v>
      </c>
      <c r="J701" s="55">
        <v>20</v>
      </c>
      <c r="K701" s="54">
        <f t="shared" si="30"/>
        <v>4000</v>
      </c>
    </row>
    <row r="702" spans="1:11" x14ac:dyDescent="0.3">
      <c r="A702" s="52" t="s">
        <v>395</v>
      </c>
      <c r="B702" s="52">
        <f t="shared" si="31"/>
        <v>2016</v>
      </c>
      <c r="C702" s="52" t="s">
        <v>589</v>
      </c>
      <c r="D702" s="53">
        <v>42416</v>
      </c>
      <c r="E702" s="52">
        <f t="shared" si="32"/>
        <v>1527</v>
      </c>
      <c r="F702" s="54" t="s">
        <v>400</v>
      </c>
      <c r="G702" s="52" t="s">
        <v>399</v>
      </c>
      <c r="H702" s="54" t="s">
        <v>381</v>
      </c>
      <c r="I702" s="55">
        <v>500</v>
      </c>
      <c r="J702" s="55">
        <v>120</v>
      </c>
      <c r="K702" s="54">
        <f t="shared" si="30"/>
        <v>60000</v>
      </c>
    </row>
    <row r="703" spans="1:11" x14ac:dyDescent="0.3">
      <c r="A703" s="52" t="s">
        <v>395</v>
      </c>
      <c r="B703" s="52">
        <f t="shared" si="31"/>
        <v>2016</v>
      </c>
      <c r="C703" s="52" t="s">
        <v>589</v>
      </c>
      <c r="D703" s="53">
        <v>42416</v>
      </c>
      <c r="E703" s="52">
        <f t="shared" si="32"/>
        <v>1528</v>
      </c>
      <c r="F703" s="54" t="s">
        <v>425</v>
      </c>
      <c r="G703" s="52" t="s">
        <v>399</v>
      </c>
      <c r="H703" s="54" t="s">
        <v>384</v>
      </c>
      <c r="I703" s="55">
        <v>20</v>
      </c>
      <c r="J703" s="55">
        <v>20</v>
      </c>
      <c r="K703" s="54">
        <f t="shared" si="30"/>
        <v>400</v>
      </c>
    </row>
    <row r="704" spans="1:11" x14ac:dyDescent="0.3">
      <c r="A704" s="52" t="s">
        <v>395</v>
      </c>
      <c r="B704" s="52">
        <f t="shared" si="31"/>
        <v>2016</v>
      </c>
      <c r="C704" s="52" t="s">
        <v>589</v>
      </c>
      <c r="D704" s="53">
        <v>42417</v>
      </c>
      <c r="E704" s="52">
        <f t="shared" si="32"/>
        <v>1529</v>
      </c>
      <c r="F704" s="54" t="s">
        <v>439</v>
      </c>
      <c r="G704" s="52" t="s">
        <v>528</v>
      </c>
      <c r="H704" s="54" t="s">
        <v>383</v>
      </c>
      <c r="I704" s="55">
        <v>100</v>
      </c>
      <c r="J704" s="55">
        <v>10</v>
      </c>
      <c r="K704" s="54">
        <f t="shared" si="30"/>
        <v>1000</v>
      </c>
    </row>
    <row r="705" spans="1:11" x14ac:dyDescent="0.3">
      <c r="A705" s="52" t="s">
        <v>395</v>
      </c>
      <c r="B705" s="52">
        <f t="shared" si="31"/>
        <v>2016</v>
      </c>
      <c r="C705" s="52" t="s">
        <v>589</v>
      </c>
      <c r="D705" s="53">
        <v>42417</v>
      </c>
      <c r="E705" s="52">
        <f t="shared" si="32"/>
        <v>1530</v>
      </c>
      <c r="F705" s="54" t="s">
        <v>400</v>
      </c>
      <c r="G705" s="52" t="s">
        <v>399</v>
      </c>
      <c r="H705" s="54" t="s">
        <v>387</v>
      </c>
      <c r="I705" s="55">
        <v>300</v>
      </c>
      <c r="J705" s="55">
        <v>35</v>
      </c>
      <c r="K705" s="54">
        <f t="shared" si="30"/>
        <v>10500</v>
      </c>
    </row>
    <row r="706" spans="1:11" x14ac:dyDescent="0.3">
      <c r="A706" s="52" t="s">
        <v>405</v>
      </c>
      <c r="B706" s="52">
        <f t="shared" si="31"/>
        <v>2016</v>
      </c>
      <c r="C706" s="52" t="s">
        <v>589</v>
      </c>
      <c r="D706" s="53">
        <v>42417</v>
      </c>
      <c r="E706" s="52">
        <f t="shared" si="32"/>
        <v>1531</v>
      </c>
      <c r="F706" s="54" t="s">
        <v>431</v>
      </c>
      <c r="G706" s="52" t="s">
        <v>524</v>
      </c>
      <c r="H706" s="54" t="s">
        <v>387</v>
      </c>
      <c r="I706" s="55">
        <v>1500</v>
      </c>
      <c r="J706" s="55">
        <v>35</v>
      </c>
      <c r="K706" s="54">
        <f t="shared" si="30"/>
        <v>52500</v>
      </c>
    </row>
    <row r="707" spans="1:11" x14ac:dyDescent="0.3">
      <c r="A707" s="52" t="s">
        <v>395</v>
      </c>
      <c r="B707" s="52">
        <f t="shared" si="31"/>
        <v>2016</v>
      </c>
      <c r="C707" s="52" t="s">
        <v>589</v>
      </c>
      <c r="D707" s="53">
        <v>42418</v>
      </c>
      <c r="E707" s="52">
        <f t="shared" si="32"/>
        <v>1532</v>
      </c>
      <c r="F707" s="54" t="s">
        <v>433</v>
      </c>
      <c r="G707" s="52" t="s">
        <v>528</v>
      </c>
      <c r="H707" s="54" t="s">
        <v>381</v>
      </c>
      <c r="I707" s="55">
        <v>50</v>
      </c>
      <c r="J707" s="55">
        <v>120</v>
      </c>
      <c r="K707" s="54">
        <f t="shared" si="30"/>
        <v>6000</v>
      </c>
    </row>
    <row r="708" spans="1:11" x14ac:dyDescent="0.3">
      <c r="A708" s="52" t="s">
        <v>395</v>
      </c>
      <c r="B708" s="52">
        <f t="shared" si="31"/>
        <v>2016</v>
      </c>
      <c r="C708" s="52" t="s">
        <v>589</v>
      </c>
      <c r="D708" s="53">
        <v>42418</v>
      </c>
      <c r="E708" s="52">
        <f t="shared" si="32"/>
        <v>1533</v>
      </c>
      <c r="F708" s="54" t="s">
        <v>436</v>
      </c>
      <c r="G708" s="52" t="s">
        <v>399</v>
      </c>
      <c r="H708" s="54" t="s">
        <v>385</v>
      </c>
      <c r="I708" s="55">
        <v>100</v>
      </c>
      <c r="J708" s="55">
        <v>86</v>
      </c>
      <c r="K708" s="54">
        <f t="shared" si="30"/>
        <v>8600</v>
      </c>
    </row>
    <row r="709" spans="1:11" x14ac:dyDescent="0.3">
      <c r="A709" s="52" t="s">
        <v>405</v>
      </c>
      <c r="B709" s="52">
        <f t="shared" si="31"/>
        <v>2016</v>
      </c>
      <c r="C709" s="52" t="s">
        <v>589</v>
      </c>
      <c r="D709" s="53">
        <v>42418</v>
      </c>
      <c r="E709" s="52">
        <f t="shared" si="32"/>
        <v>1534</v>
      </c>
      <c r="F709" s="54" t="s">
        <v>431</v>
      </c>
      <c r="G709" s="52" t="s">
        <v>524</v>
      </c>
      <c r="H709" s="54" t="s">
        <v>385</v>
      </c>
      <c r="I709" s="55">
        <v>500</v>
      </c>
      <c r="J709" s="55">
        <v>86</v>
      </c>
      <c r="K709" s="54">
        <f t="shared" si="30"/>
        <v>43000</v>
      </c>
    </row>
    <row r="710" spans="1:11" x14ac:dyDescent="0.3">
      <c r="A710" s="52" t="s">
        <v>395</v>
      </c>
      <c r="B710" s="52">
        <f t="shared" si="31"/>
        <v>2016</v>
      </c>
      <c r="C710" s="52" t="s">
        <v>589</v>
      </c>
      <c r="D710" s="53">
        <v>42419</v>
      </c>
      <c r="E710" s="52">
        <f t="shared" si="32"/>
        <v>1535</v>
      </c>
      <c r="F710" s="54" t="s">
        <v>413</v>
      </c>
      <c r="G710" s="52" t="s">
        <v>527</v>
      </c>
      <c r="H710" s="54" t="s">
        <v>383</v>
      </c>
      <c r="I710" s="55">
        <v>900</v>
      </c>
      <c r="J710" s="55">
        <v>10</v>
      </c>
      <c r="K710" s="54">
        <f t="shared" si="30"/>
        <v>9000</v>
      </c>
    </row>
    <row r="711" spans="1:11" x14ac:dyDescent="0.3">
      <c r="A711" s="52" t="s">
        <v>395</v>
      </c>
      <c r="B711" s="52">
        <f t="shared" si="31"/>
        <v>2016</v>
      </c>
      <c r="C711" s="52" t="s">
        <v>589</v>
      </c>
      <c r="D711" s="53">
        <v>42419</v>
      </c>
      <c r="E711" s="52">
        <f t="shared" si="32"/>
        <v>1536</v>
      </c>
      <c r="F711" s="54" t="s">
        <v>436</v>
      </c>
      <c r="G711" s="52" t="s">
        <v>399</v>
      </c>
      <c r="H711" s="54" t="s">
        <v>384</v>
      </c>
      <c r="I711" s="55">
        <v>100</v>
      </c>
      <c r="J711" s="55">
        <v>20</v>
      </c>
      <c r="K711" s="54">
        <f t="shared" si="30"/>
        <v>2000</v>
      </c>
    </row>
    <row r="712" spans="1:11" x14ac:dyDescent="0.3">
      <c r="A712" s="52" t="s">
        <v>405</v>
      </c>
      <c r="B712" s="52">
        <f t="shared" si="31"/>
        <v>2016</v>
      </c>
      <c r="C712" s="52" t="s">
        <v>589</v>
      </c>
      <c r="D712" s="53">
        <v>42419</v>
      </c>
      <c r="E712" s="52">
        <f t="shared" si="32"/>
        <v>1537</v>
      </c>
      <c r="F712" s="54" t="s">
        <v>431</v>
      </c>
      <c r="G712" s="52" t="s">
        <v>524</v>
      </c>
      <c r="H712" s="54" t="s">
        <v>384</v>
      </c>
      <c r="I712" s="55">
        <v>250</v>
      </c>
      <c r="J712" s="55">
        <v>20</v>
      </c>
      <c r="K712" s="54">
        <f t="shared" si="30"/>
        <v>5000</v>
      </c>
    </row>
    <row r="713" spans="1:11" x14ac:dyDescent="0.3">
      <c r="A713" s="52" t="s">
        <v>398</v>
      </c>
      <c r="B713" s="52">
        <f t="shared" si="31"/>
        <v>2016</v>
      </c>
      <c r="C713" s="52" t="s">
        <v>589</v>
      </c>
      <c r="D713" s="53">
        <v>42420</v>
      </c>
      <c r="E713" s="52">
        <f t="shared" si="32"/>
        <v>1538</v>
      </c>
      <c r="F713" s="54" t="s">
        <v>414</v>
      </c>
      <c r="G713" s="52" t="s">
        <v>396</v>
      </c>
      <c r="H713" s="54" t="s">
        <v>381</v>
      </c>
      <c r="I713" s="55">
        <v>1000</v>
      </c>
      <c r="J713" s="55">
        <v>120</v>
      </c>
      <c r="K713" s="54">
        <f t="shared" si="30"/>
        <v>120000</v>
      </c>
    </row>
    <row r="714" spans="1:11" x14ac:dyDescent="0.3">
      <c r="A714" s="52" t="s">
        <v>522</v>
      </c>
      <c r="B714" s="52">
        <f t="shared" si="31"/>
        <v>2016</v>
      </c>
      <c r="C714" s="52" t="s">
        <v>589</v>
      </c>
      <c r="D714" s="53">
        <v>42420</v>
      </c>
      <c r="E714" s="52">
        <f t="shared" si="32"/>
        <v>1539</v>
      </c>
      <c r="F714" s="54" t="s">
        <v>411</v>
      </c>
      <c r="G714" s="52" t="s">
        <v>410</v>
      </c>
      <c r="H714" s="54" t="s">
        <v>383</v>
      </c>
      <c r="I714" s="55">
        <v>500</v>
      </c>
      <c r="J714" s="55">
        <v>10</v>
      </c>
      <c r="K714" s="54">
        <f t="shared" si="30"/>
        <v>5000</v>
      </c>
    </row>
    <row r="715" spans="1:11" x14ac:dyDescent="0.3">
      <c r="A715" s="52" t="s">
        <v>405</v>
      </c>
      <c r="B715" s="52">
        <f t="shared" si="31"/>
        <v>2016</v>
      </c>
      <c r="C715" s="52" t="s">
        <v>589</v>
      </c>
      <c r="D715" s="53">
        <v>42420</v>
      </c>
      <c r="E715" s="52">
        <f t="shared" si="32"/>
        <v>1540</v>
      </c>
      <c r="F715" s="54" t="s">
        <v>431</v>
      </c>
      <c r="G715" s="52" t="s">
        <v>524</v>
      </c>
      <c r="H715" s="54" t="s">
        <v>387</v>
      </c>
      <c r="I715" s="55">
        <v>250</v>
      </c>
      <c r="J715" s="55">
        <v>35</v>
      </c>
      <c r="K715" s="54">
        <f t="shared" ref="K715:K778" si="33">I715*J715</f>
        <v>8750</v>
      </c>
    </row>
    <row r="716" spans="1:11" x14ac:dyDescent="0.3">
      <c r="A716" s="52" t="s">
        <v>395</v>
      </c>
      <c r="B716" s="52">
        <f t="shared" ref="B716:B779" si="34">YEAR(D716)</f>
        <v>2016</v>
      </c>
      <c r="C716" s="52" t="s">
        <v>589</v>
      </c>
      <c r="D716" s="53">
        <v>42421</v>
      </c>
      <c r="E716" s="52">
        <f t="shared" ref="E716:E779" si="35">E715+1</f>
        <v>1541</v>
      </c>
      <c r="F716" s="54" t="s">
        <v>425</v>
      </c>
      <c r="G716" s="52" t="s">
        <v>399</v>
      </c>
      <c r="H716" s="54" t="s">
        <v>383</v>
      </c>
      <c r="I716" s="55">
        <v>20</v>
      </c>
      <c r="J716" s="55">
        <v>10</v>
      </c>
      <c r="K716" s="54">
        <f t="shared" si="33"/>
        <v>200</v>
      </c>
    </row>
    <row r="717" spans="1:11" x14ac:dyDescent="0.3">
      <c r="A717" s="52" t="s">
        <v>522</v>
      </c>
      <c r="B717" s="52">
        <f t="shared" si="34"/>
        <v>2016</v>
      </c>
      <c r="C717" s="52" t="s">
        <v>589</v>
      </c>
      <c r="D717" s="53">
        <v>42421</v>
      </c>
      <c r="E717" s="52">
        <f t="shared" si="35"/>
        <v>1542</v>
      </c>
      <c r="F717" s="54" t="s">
        <v>450</v>
      </c>
      <c r="G717" s="52" t="s">
        <v>525</v>
      </c>
      <c r="H717" s="54" t="s">
        <v>381</v>
      </c>
      <c r="I717" s="55">
        <v>450</v>
      </c>
      <c r="J717" s="55">
        <v>120</v>
      </c>
      <c r="K717" s="54">
        <f t="shared" si="33"/>
        <v>54000</v>
      </c>
    </row>
    <row r="718" spans="1:11" x14ac:dyDescent="0.3">
      <c r="A718" s="52" t="s">
        <v>405</v>
      </c>
      <c r="B718" s="52">
        <f t="shared" si="34"/>
        <v>2016</v>
      </c>
      <c r="C718" s="52" t="s">
        <v>589</v>
      </c>
      <c r="D718" s="53">
        <v>42421</v>
      </c>
      <c r="E718" s="52">
        <f t="shared" si="35"/>
        <v>1543</v>
      </c>
      <c r="F718" s="54" t="s">
        <v>430</v>
      </c>
      <c r="G718" s="52" t="s">
        <v>403</v>
      </c>
      <c r="H718" s="54" t="s">
        <v>385</v>
      </c>
      <c r="I718" s="55">
        <v>500</v>
      </c>
      <c r="J718" s="55">
        <v>86</v>
      </c>
      <c r="K718" s="54">
        <f t="shared" si="33"/>
        <v>43000</v>
      </c>
    </row>
    <row r="719" spans="1:11" x14ac:dyDescent="0.3">
      <c r="A719" s="52" t="s">
        <v>395</v>
      </c>
      <c r="B719" s="52">
        <f t="shared" si="34"/>
        <v>2016</v>
      </c>
      <c r="C719" s="52" t="s">
        <v>589</v>
      </c>
      <c r="D719" s="53">
        <v>42422</v>
      </c>
      <c r="E719" s="52">
        <f t="shared" si="35"/>
        <v>1544</v>
      </c>
      <c r="F719" s="54" t="s">
        <v>425</v>
      </c>
      <c r="G719" s="52" t="s">
        <v>399</v>
      </c>
      <c r="H719" s="54" t="s">
        <v>381</v>
      </c>
      <c r="I719" s="55">
        <v>600</v>
      </c>
      <c r="J719" s="55">
        <v>120</v>
      </c>
      <c r="K719" s="54">
        <f t="shared" si="33"/>
        <v>72000</v>
      </c>
    </row>
    <row r="720" spans="1:11" x14ac:dyDescent="0.3">
      <c r="A720" s="52" t="s">
        <v>522</v>
      </c>
      <c r="B720" s="52">
        <f t="shared" si="34"/>
        <v>2016</v>
      </c>
      <c r="C720" s="52" t="s">
        <v>589</v>
      </c>
      <c r="D720" s="53">
        <v>42422</v>
      </c>
      <c r="E720" s="52">
        <f t="shared" si="35"/>
        <v>1545</v>
      </c>
      <c r="F720" s="54" t="s">
        <v>450</v>
      </c>
      <c r="G720" s="52" t="s">
        <v>525</v>
      </c>
      <c r="H720" s="54" t="s">
        <v>385</v>
      </c>
      <c r="I720" s="55">
        <v>50</v>
      </c>
      <c r="J720" s="55">
        <v>86</v>
      </c>
      <c r="K720" s="54">
        <f t="shared" si="33"/>
        <v>4300</v>
      </c>
    </row>
    <row r="721" spans="1:11" x14ac:dyDescent="0.3">
      <c r="A721" s="52" t="s">
        <v>405</v>
      </c>
      <c r="B721" s="52">
        <f t="shared" si="34"/>
        <v>2016</v>
      </c>
      <c r="C721" s="52" t="s">
        <v>589</v>
      </c>
      <c r="D721" s="53">
        <v>42422</v>
      </c>
      <c r="E721" s="52">
        <f t="shared" si="35"/>
        <v>1546</v>
      </c>
      <c r="F721" s="54" t="s">
        <v>430</v>
      </c>
      <c r="G721" s="52" t="s">
        <v>403</v>
      </c>
      <c r="H721" s="54" t="s">
        <v>384</v>
      </c>
      <c r="I721" s="55">
        <v>100</v>
      </c>
      <c r="J721" s="55">
        <v>20</v>
      </c>
      <c r="K721" s="54">
        <f t="shared" si="33"/>
        <v>2000</v>
      </c>
    </row>
    <row r="722" spans="1:11" x14ac:dyDescent="0.3">
      <c r="A722" s="52" t="s">
        <v>395</v>
      </c>
      <c r="B722" s="52">
        <f t="shared" si="34"/>
        <v>2016</v>
      </c>
      <c r="C722" s="52" t="s">
        <v>589</v>
      </c>
      <c r="D722" s="53">
        <v>42423</v>
      </c>
      <c r="E722" s="52">
        <f t="shared" si="35"/>
        <v>1547</v>
      </c>
      <c r="F722" s="54" t="s">
        <v>425</v>
      </c>
      <c r="G722" s="52" t="s">
        <v>399</v>
      </c>
      <c r="H722" s="54" t="s">
        <v>383</v>
      </c>
      <c r="I722" s="55">
        <v>900</v>
      </c>
      <c r="J722" s="55">
        <v>10</v>
      </c>
      <c r="K722" s="54">
        <f t="shared" si="33"/>
        <v>9000</v>
      </c>
    </row>
    <row r="723" spans="1:11" x14ac:dyDescent="0.3">
      <c r="A723" s="52" t="s">
        <v>522</v>
      </c>
      <c r="B723" s="52">
        <f t="shared" si="34"/>
        <v>2016</v>
      </c>
      <c r="C723" s="52" t="s">
        <v>589</v>
      </c>
      <c r="D723" s="53">
        <v>42423</v>
      </c>
      <c r="E723" s="52">
        <f t="shared" si="35"/>
        <v>1548</v>
      </c>
      <c r="F723" s="54" t="s">
        <v>450</v>
      </c>
      <c r="G723" s="52" t="s">
        <v>525</v>
      </c>
      <c r="H723" s="54" t="s">
        <v>387</v>
      </c>
      <c r="I723" s="55">
        <v>750</v>
      </c>
      <c r="J723" s="55">
        <v>35</v>
      </c>
      <c r="K723" s="54">
        <f t="shared" si="33"/>
        <v>26250</v>
      </c>
    </row>
    <row r="724" spans="1:11" x14ac:dyDescent="0.3">
      <c r="A724" s="52" t="s">
        <v>395</v>
      </c>
      <c r="B724" s="52">
        <f t="shared" si="34"/>
        <v>2016</v>
      </c>
      <c r="C724" s="52" t="s">
        <v>589</v>
      </c>
      <c r="D724" s="53">
        <v>42423</v>
      </c>
      <c r="E724" s="52">
        <f t="shared" si="35"/>
        <v>1549</v>
      </c>
      <c r="F724" s="54" t="s">
        <v>422</v>
      </c>
      <c r="G724" s="52" t="s">
        <v>529</v>
      </c>
      <c r="H724" s="54" t="s">
        <v>383</v>
      </c>
      <c r="I724" s="55">
        <v>2100</v>
      </c>
      <c r="J724" s="55">
        <v>10</v>
      </c>
      <c r="K724" s="54">
        <f t="shared" si="33"/>
        <v>21000</v>
      </c>
    </row>
    <row r="725" spans="1:11" x14ac:dyDescent="0.3">
      <c r="A725" s="52" t="s">
        <v>405</v>
      </c>
      <c r="B725" s="52">
        <f t="shared" si="34"/>
        <v>2016</v>
      </c>
      <c r="C725" s="52" t="s">
        <v>589</v>
      </c>
      <c r="D725" s="53">
        <v>42424</v>
      </c>
      <c r="E725" s="52">
        <f t="shared" si="35"/>
        <v>1550</v>
      </c>
      <c r="F725" s="54" t="s">
        <v>419</v>
      </c>
      <c r="G725" s="52" t="s">
        <v>403</v>
      </c>
      <c r="H725" s="54" t="s">
        <v>381</v>
      </c>
      <c r="I725" s="55">
        <v>500</v>
      </c>
      <c r="J725" s="55">
        <v>120</v>
      </c>
      <c r="K725" s="54">
        <f t="shared" si="33"/>
        <v>60000</v>
      </c>
    </row>
    <row r="726" spans="1:11" x14ac:dyDescent="0.3">
      <c r="A726" s="52" t="s">
        <v>522</v>
      </c>
      <c r="B726" s="52">
        <f t="shared" si="34"/>
        <v>2016</v>
      </c>
      <c r="C726" s="52" t="s">
        <v>589</v>
      </c>
      <c r="D726" s="53">
        <v>42424</v>
      </c>
      <c r="E726" s="52">
        <f t="shared" si="35"/>
        <v>1551</v>
      </c>
      <c r="F726" s="54" t="s">
        <v>450</v>
      </c>
      <c r="G726" s="52" t="s">
        <v>525</v>
      </c>
      <c r="H726" s="54" t="s">
        <v>385</v>
      </c>
      <c r="I726" s="55">
        <v>300</v>
      </c>
      <c r="J726" s="55">
        <v>86</v>
      </c>
      <c r="K726" s="54">
        <f t="shared" si="33"/>
        <v>25800</v>
      </c>
    </row>
    <row r="727" spans="1:11" x14ac:dyDescent="0.3">
      <c r="A727" s="52" t="s">
        <v>395</v>
      </c>
      <c r="B727" s="52">
        <f t="shared" si="34"/>
        <v>2016</v>
      </c>
      <c r="C727" s="52" t="s">
        <v>589</v>
      </c>
      <c r="D727" s="53">
        <v>42424</v>
      </c>
      <c r="E727" s="52">
        <f t="shared" si="35"/>
        <v>1552</v>
      </c>
      <c r="F727" s="54" t="s">
        <v>422</v>
      </c>
      <c r="G727" s="52" t="s">
        <v>529</v>
      </c>
      <c r="H727" s="54" t="s">
        <v>381</v>
      </c>
      <c r="I727" s="55">
        <v>420</v>
      </c>
      <c r="J727" s="55">
        <v>120</v>
      </c>
      <c r="K727" s="54">
        <f t="shared" si="33"/>
        <v>50400</v>
      </c>
    </row>
    <row r="728" spans="1:11" x14ac:dyDescent="0.3">
      <c r="A728" s="52" t="s">
        <v>405</v>
      </c>
      <c r="B728" s="52">
        <f t="shared" si="34"/>
        <v>2016</v>
      </c>
      <c r="C728" s="52" t="s">
        <v>589</v>
      </c>
      <c r="D728" s="53">
        <v>42425</v>
      </c>
      <c r="E728" s="52">
        <f t="shared" si="35"/>
        <v>1553</v>
      </c>
      <c r="F728" s="54" t="s">
        <v>416</v>
      </c>
      <c r="G728" s="52" t="s">
        <v>403</v>
      </c>
      <c r="H728" s="54" t="s">
        <v>387</v>
      </c>
      <c r="I728" s="55">
        <v>200</v>
      </c>
      <c r="J728" s="55">
        <v>35</v>
      </c>
      <c r="K728" s="54">
        <f t="shared" si="33"/>
        <v>7000</v>
      </c>
    </row>
    <row r="729" spans="1:11" x14ac:dyDescent="0.3">
      <c r="A729" s="52" t="s">
        <v>398</v>
      </c>
      <c r="B729" s="52">
        <f t="shared" si="34"/>
        <v>2016</v>
      </c>
      <c r="C729" s="52" t="s">
        <v>589</v>
      </c>
      <c r="D729" s="53">
        <v>42425</v>
      </c>
      <c r="E729" s="52">
        <f t="shared" si="35"/>
        <v>1554</v>
      </c>
      <c r="F729" s="54" t="s">
        <v>409</v>
      </c>
      <c r="G729" s="52" t="s">
        <v>396</v>
      </c>
      <c r="H729" s="54" t="s">
        <v>384</v>
      </c>
      <c r="I729" s="55">
        <v>200</v>
      </c>
      <c r="J729" s="55">
        <v>20</v>
      </c>
      <c r="K729" s="54">
        <f t="shared" si="33"/>
        <v>4000</v>
      </c>
    </row>
    <row r="730" spans="1:11" x14ac:dyDescent="0.3">
      <c r="A730" s="52" t="s">
        <v>395</v>
      </c>
      <c r="B730" s="52">
        <f t="shared" si="34"/>
        <v>2016</v>
      </c>
      <c r="C730" s="52" t="s">
        <v>589</v>
      </c>
      <c r="D730" s="53">
        <v>42425</v>
      </c>
      <c r="E730" s="52">
        <f t="shared" si="35"/>
        <v>1555</v>
      </c>
      <c r="F730" s="54" t="s">
        <v>429</v>
      </c>
      <c r="G730" s="52" t="s">
        <v>528</v>
      </c>
      <c r="H730" s="54" t="s">
        <v>387</v>
      </c>
      <c r="I730" s="55">
        <v>150</v>
      </c>
      <c r="J730" s="55">
        <v>35</v>
      </c>
      <c r="K730" s="54">
        <f t="shared" si="33"/>
        <v>5250</v>
      </c>
    </row>
    <row r="731" spans="1:11" x14ac:dyDescent="0.3">
      <c r="A731" s="52" t="s">
        <v>405</v>
      </c>
      <c r="B731" s="52">
        <f t="shared" si="34"/>
        <v>2016</v>
      </c>
      <c r="C731" s="52" t="s">
        <v>589</v>
      </c>
      <c r="D731" s="53">
        <v>42426</v>
      </c>
      <c r="E731" s="52">
        <f t="shared" si="35"/>
        <v>1556</v>
      </c>
      <c r="F731" s="54" t="s">
        <v>416</v>
      </c>
      <c r="G731" s="52" t="s">
        <v>403</v>
      </c>
      <c r="H731" s="54" t="s">
        <v>385</v>
      </c>
      <c r="I731" s="55">
        <v>1000</v>
      </c>
      <c r="J731" s="55">
        <v>86</v>
      </c>
      <c r="K731" s="54">
        <f t="shared" si="33"/>
        <v>86000</v>
      </c>
    </row>
    <row r="732" spans="1:11" x14ac:dyDescent="0.3">
      <c r="A732" s="52" t="s">
        <v>405</v>
      </c>
      <c r="B732" s="52">
        <f t="shared" si="34"/>
        <v>2016</v>
      </c>
      <c r="C732" s="52" t="s">
        <v>589</v>
      </c>
      <c r="D732" s="53">
        <v>42426</v>
      </c>
      <c r="E732" s="52">
        <f t="shared" si="35"/>
        <v>1557</v>
      </c>
      <c r="F732" s="54" t="s">
        <v>443</v>
      </c>
      <c r="G732" s="52" t="s">
        <v>403</v>
      </c>
      <c r="H732" s="54" t="s">
        <v>383</v>
      </c>
      <c r="I732" s="55">
        <v>1000</v>
      </c>
      <c r="J732" s="55">
        <v>10</v>
      </c>
      <c r="K732" s="54">
        <f t="shared" si="33"/>
        <v>10000</v>
      </c>
    </row>
    <row r="733" spans="1:11" x14ac:dyDescent="0.3">
      <c r="A733" s="52" t="s">
        <v>398</v>
      </c>
      <c r="B733" s="52">
        <f t="shared" si="34"/>
        <v>2016</v>
      </c>
      <c r="C733" s="52" t="s">
        <v>589</v>
      </c>
      <c r="D733" s="53">
        <v>42426</v>
      </c>
      <c r="E733" s="52">
        <f t="shared" si="35"/>
        <v>1558</v>
      </c>
      <c r="F733" s="54" t="s">
        <v>428</v>
      </c>
      <c r="G733" s="52" t="s">
        <v>396</v>
      </c>
      <c r="H733" s="54" t="s">
        <v>385</v>
      </c>
      <c r="I733" s="55">
        <v>400</v>
      </c>
      <c r="J733" s="55">
        <v>86</v>
      </c>
      <c r="K733" s="54">
        <f t="shared" si="33"/>
        <v>34400</v>
      </c>
    </row>
    <row r="734" spans="1:11" x14ac:dyDescent="0.3">
      <c r="A734" s="52" t="s">
        <v>398</v>
      </c>
      <c r="B734" s="52">
        <f t="shared" si="34"/>
        <v>2016</v>
      </c>
      <c r="C734" s="52" t="s">
        <v>589</v>
      </c>
      <c r="D734" s="53">
        <v>42427</v>
      </c>
      <c r="E734" s="52">
        <f t="shared" si="35"/>
        <v>1559</v>
      </c>
      <c r="F734" s="54" t="s">
        <v>428</v>
      </c>
      <c r="G734" s="52" t="s">
        <v>396</v>
      </c>
      <c r="H734" s="54" t="s">
        <v>384</v>
      </c>
      <c r="I734" s="55">
        <v>200</v>
      </c>
      <c r="J734" s="55">
        <v>20</v>
      </c>
      <c r="K734" s="54">
        <f t="shared" si="33"/>
        <v>4000</v>
      </c>
    </row>
    <row r="735" spans="1:11" x14ac:dyDescent="0.3">
      <c r="A735" s="52" t="s">
        <v>405</v>
      </c>
      <c r="B735" s="52">
        <f t="shared" si="34"/>
        <v>2016</v>
      </c>
      <c r="C735" s="52" t="s">
        <v>589</v>
      </c>
      <c r="D735" s="53">
        <v>42427</v>
      </c>
      <c r="E735" s="52">
        <f t="shared" si="35"/>
        <v>1560</v>
      </c>
      <c r="F735" s="54" t="s">
        <v>475</v>
      </c>
      <c r="G735" s="52" t="s">
        <v>403</v>
      </c>
      <c r="H735" s="54" t="s">
        <v>381</v>
      </c>
      <c r="I735" s="55">
        <v>400</v>
      </c>
      <c r="J735" s="55">
        <v>120</v>
      </c>
      <c r="K735" s="54">
        <f t="shared" si="33"/>
        <v>48000</v>
      </c>
    </row>
    <row r="736" spans="1:11" x14ac:dyDescent="0.3">
      <c r="A736" s="52" t="s">
        <v>398</v>
      </c>
      <c r="B736" s="52">
        <f t="shared" si="34"/>
        <v>2016</v>
      </c>
      <c r="C736" s="52" t="s">
        <v>589</v>
      </c>
      <c r="D736" s="53">
        <v>42427</v>
      </c>
      <c r="E736" s="52">
        <f t="shared" si="35"/>
        <v>1561</v>
      </c>
      <c r="F736" s="54" t="s">
        <v>428</v>
      </c>
      <c r="G736" s="52" t="s">
        <v>396</v>
      </c>
      <c r="H736" s="54" t="s">
        <v>384</v>
      </c>
      <c r="I736" s="55">
        <v>200</v>
      </c>
      <c r="J736" s="55">
        <v>20</v>
      </c>
      <c r="K736" s="54">
        <f t="shared" si="33"/>
        <v>4000</v>
      </c>
    </row>
    <row r="737" spans="1:11" x14ac:dyDescent="0.3">
      <c r="A737" s="52" t="s">
        <v>522</v>
      </c>
      <c r="B737" s="52">
        <f t="shared" si="34"/>
        <v>2016</v>
      </c>
      <c r="C737" s="52" t="s">
        <v>589</v>
      </c>
      <c r="D737" s="53">
        <v>42428</v>
      </c>
      <c r="E737" s="52">
        <f t="shared" si="35"/>
        <v>1562</v>
      </c>
      <c r="F737" s="54" t="s">
        <v>407</v>
      </c>
      <c r="G737" s="52" t="s">
        <v>406</v>
      </c>
      <c r="H737" s="54" t="s">
        <v>383</v>
      </c>
      <c r="I737" s="55">
        <v>100</v>
      </c>
      <c r="J737" s="55">
        <v>10</v>
      </c>
      <c r="K737" s="54">
        <f t="shared" si="33"/>
        <v>1000</v>
      </c>
    </row>
    <row r="738" spans="1:11" x14ac:dyDescent="0.3">
      <c r="A738" s="52" t="s">
        <v>395</v>
      </c>
      <c r="B738" s="52">
        <f t="shared" si="34"/>
        <v>2016</v>
      </c>
      <c r="C738" s="52" t="s">
        <v>589</v>
      </c>
      <c r="D738" s="53">
        <v>42428</v>
      </c>
      <c r="E738" s="52">
        <f t="shared" si="35"/>
        <v>1563</v>
      </c>
      <c r="F738" s="54" t="s">
        <v>413</v>
      </c>
      <c r="G738" s="52" t="s">
        <v>527</v>
      </c>
      <c r="H738" s="54" t="s">
        <v>387</v>
      </c>
      <c r="I738" s="55">
        <v>1000</v>
      </c>
      <c r="J738" s="55">
        <v>35</v>
      </c>
      <c r="K738" s="54">
        <f t="shared" si="33"/>
        <v>35000</v>
      </c>
    </row>
    <row r="739" spans="1:11" x14ac:dyDescent="0.3">
      <c r="A739" s="52" t="s">
        <v>398</v>
      </c>
      <c r="B739" s="52">
        <f t="shared" si="34"/>
        <v>2016</v>
      </c>
      <c r="C739" s="52" t="s">
        <v>589</v>
      </c>
      <c r="D739" s="53">
        <v>42428</v>
      </c>
      <c r="E739" s="52">
        <f t="shared" si="35"/>
        <v>1564</v>
      </c>
      <c r="F739" s="54" t="s">
        <v>409</v>
      </c>
      <c r="G739" s="52" t="s">
        <v>396</v>
      </c>
      <c r="H739" s="54" t="s">
        <v>383</v>
      </c>
      <c r="I739" s="55">
        <v>600</v>
      </c>
      <c r="J739" s="55">
        <v>10</v>
      </c>
      <c r="K739" s="54">
        <f t="shared" si="33"/>
        <v>6000</v>
      </c>
    </row>
    <row r="740" spans="1:11" x14ac:dyDescent="0.3">
      <c r="A740" s="52" t="s">
        <v>522</v>
      </c>
      <c r="B740" s="52">
        <f t="shared" si="34"/>
        <v>2016</v>
      </c>
      <c r="C740" s="52" t="s">
        <v>589</v>
      </c>
      <c r="D740" s="53">
        <v>42429</v>
      </c>
      <c r="E740" s="52">
        <f t="shared" si="35"/>
        <v>1565</v>
      </c>
      <c r="F740" s="54" t="s">
        <v>407</v>
      </c>
      <c r="G740" s="52" t="s">
        <v>406</v>
      </c>
      <c r="H740" s="54" t="s">
        <v>381</v>
      </c>
      <c r="I740" s="55">
        <v>650</v>
      </c>
      <c r="J740" s="55">
        <v>120</v>
      </c>
      <c r="K740" s="54">
        <f t="shared" si="33"/>
        <v>78000</v>
      </c>
    </row>
    <row r="741" spans="1:11" x14ac:dyDescent="0.3">
      <c r="A741" s="52" t="s">
        <v>395</v>
      </c>
      <c r="B741" s="52">
        <f t="shared" si="34"/>
        <v>2016</v>
      </c>
      <c r="C741" s="52" t="s">
        <v>589</v>
      </c>
      <c r="D741" s="53">
        <v>42429</v>
      </c>
      <c r="E741" s="52">
        <f t="shared" si="35"/>
        <v>1566</v>
      </c>
      <c r="F741" s="54" t="s">
        <v>413</v>
      </c>
      <c r="G741" s="52" t="s">
        <v>527</v>
      </c>
      <c r="H741" s="54" t="s">
        <v>385</v>
      </c>
      <c r="I741" s="55">
        <v>300</v>
      </c>
      <c r="J741" s="55">
        <v>86</v>
      </c>
      <c r="K741" s="54">
        <f t="shared" si="33"/>
        <v>25800</v>
      </c>
    </row>
    <row r="742" spans="1:11" x14ac:dyDescent="0.3">
      <c r="A742" s="52" t="s">
        <v>522</v>
      </c>
      <c r="B742" s="52">
        <f t="shared" si="34"/>
        <v>2016</v>
      </c>
      <c r="C742" s="52" t="s">
        <v>589</v>
      </c>
      <c r="D742" s="53">
        <v>42429</v>
      </c>
      <c r="E742" s="52">
        <f t="shared" si="35"/>
        <v>1567</v>
      </c>
      <c r="F742" s="54" t="s">
        <v>427</v>
      </c>
      <c r="G742" s="52" t="s">
        <v>410</v>
      </c>
      <c r="H742" s="54" t="s">
        <v>381</v>
      </c>
      <c r="I742" s="55">
        <v>50</v>
      </c>
      <c r="J742" s="55">
        <v>120</v>
      </c>
      <c r="K742" s="54">
        <f t="shared" si="33"/>
        <v>6000</v>
      </c>
    </row>
    <row r="743" spans="1:11" x14ac:dyDescent="0.3">
      <c r="A743" s="52" t="s">
        <v>522</v>
      </c>
      <c r="B743" s="52">
        <f t="shared" si="34"/>
        <v>2016</v>
      </c>
      <c r="C743" s="52" t="s">
        <v>590</v>
      </c>
      <c r="D743" s="53">
        <v>42430</v>
      </c>
      <c r="E743" s="52">
        <f t="shared" si="35"/>
        <v>1568</v>
      </c>
      <c r="F743" s="54" t="s">
        <v>407</v>
      </c>
      <c r="G743" s="52" t="s">
        <v>406</v>
      </c>
      <c r="H743" s="54" t="s">
        <v>383</v>
      </c>
      <c r="I743" s="55">
        <v>1050</v>
      </c>
      <c r="J743" s="55">
        <v>10</v>
      </c>
      <c r="K743" s="54">
        <f t="shared" si="33"/>
        <v>10500</v>
      </c>
    </row>
    <row r="744" spans="1:11" x14ac:dyDescent="0.3">
      <c r="A744" s="52" t="s">
        <v>395</v>
      </c>
      <c r="B744" s="52">
        <f t="shared" si="34"/>
        <v>2016</v>
      </c>
      <c r="C744" s="52" t="s">
        <v>590</v>
      </c>
      <c r="D744" s="53">
        <v>42430</v>
      </c>
      <c r="E744" s="52">
        <f t="shared" si="35"/>
        <v>1569</v>
      </c>
      <c r="F744" s="54" t="s">
        <v>425</v>
      </c>
      <c r="G744" s="52" t="s">
        <v>399</v>
      </c>
      <c r="H744" s="54" t="s">
        <v>384</v>
      </c>
      <c r="I744" s="55">
        <v>200</v>
      </c>
      <c r="J744" s="55">
        <v>20</v>
      </c>
      <c r="K744" s="54">
        <f t="shared" si="33"/>
        <v>4000</v>
      </c>
    </row>
    <row r="745" spans="1:11" x14ac:dyDescent="0.3">
      <c r="A745" s="52" t="s">
        <v>395</v>
      </c>
      <c r="B745" s="52">
        <f t="shared" si="34"/>
        <v>2016</v>
      </c>
      <c r="C745" s="52" t="s">
        <v>590</v>
      </c>
      <c r="D745" s="53">
        <v>42430</v>
      </c>
      <c r="E745" s="52">
        <f t="shared" si="35"/>
        <v>1570</v>
      </c>
      <c r="F745" s="54" t="s">
        <v>426</v>
      </c>
      <c r="G745" s="52" t="s">
        <v>529</v>
      </c>
      <c r="H745" s="54" t="s">
        <v>387</v>
      </c>
      <c r="I745" s="55">
        <v>300</v>
      </c>
      <c r="J745" s="55">
        <v>35</v>
      </c>
      <c r="K745" s="54">
        <f t="shared" si="33"/>
        <v>10500</v>
      </c>
    </row>
    <row r="746" spans="1:11" x14ac:dyDescent="0.3">
      <c r="A746" s="52" t="s">
        <v>522</v>
      </c>
      <c r="B746" s="52">
        <f t="shared" si="34"/>
        <v>2016</v>
      </c>
      <c r="C746" s="52" t="s">
        <v>590</v>
      </c>
      <c r="D746" s="53">
        <v>42431</v>
      </c>
      <c r="E746" s="52">
        <f t="shared" si="35"/>
        <v>1571</v>
      </c>
      <c r="F746" s="54" t="s">
        <v>407</v>
      </c>
      <c r="G746" s="52" t="s">
        <v>406</v>
      </c>
      <c r="H746" s="54" t="s">
        <v>381</v>
      </c>
      <c r="I746" s="55">
        <v>210</v>
      </c>
      <c r="J746" s="55">
        <v>120</v>
      </c>
      <c r="K746" s="54">
        <f t="shared" si="33"/>
        <v>25200</v>
      </c>
    </row>
    <row r="747" spans="1:11" x14ac:dyDescent="0.3">
      <c r="A747" s="52" t="s">
        <v>395</v>
      </c>
      <c r="B747" s="52">
        <f t="shared" si="34"/>
        <v>2016</v>
      </c>
      <c r="C747" s="52" t="s">
        <v>590</v>
      </c>
      <c r="D747" s="53">
        <v>42431</v>
      </c>
      <c r="E747" s="52">
        <f t="shared" si="35"/>
        <v>1572</v>
      </c>
      <c r="F747" s="54" t="s">
        <v>425</v>
      </c>
      <c r="G747" s="52" t="s">
        <v>399</v>
      </c>
      <c r="H747" s="54" t="s">
        <v>387</v>
      </c>
      <c r="I747" s="55">
        <v>250</v>
      </c>
      <c r="J747" s="55">
        <v>35</v>
      </c>
      <c r="K747" s="54">
        <f t="shared" si="33"/>
        <v>8750</v>
      </c>
    </row>
    <row r="748" spans="1:11" x14ac:dyDescent="0.3">
      <c r="A748" s="52" t="s">
        <v>405</v>
      </c>
      <c r="B748" s="52">
        <f t="shared" si="34"/>
        <v>2016</v>
      </c>
      <c r="C748" s="52" t="s">
        <v>590</v>
      </c>
      <c r="D748" s="53">
        <v>42431</v>
      </c>
      <c r="E748" s="52">
        <f t="shared" si="35"/>
        <v>1573</v>
      </c>
      <c r="F748" s="54" t="s">
        <v>416</v>
      </c>
      <c r="G748" s="52" t="s">
        <v>403</v>
      </c>
      <c r="H748" s="54" t="s">
        <v>385</v>
      </c>
      <c r="I748" s="55">
        <v>100</v>
      </c>
      <c r="J748" s="55">
        <v>86</v>
      </c>
      <c r="K748" s="54">
        <f t="shared" si="33"/>
        <v>8600</v>
      </c>
    </row>
    <row r="749" spans="1:11" x14ac:dyDescent="0.3">
      <c r="A749" s="52" t="s">
        <v>522</v>
      </c>
      <c r="B749" s="52">
        <f t="shared" si="34"/>
        <v>2016</v>
      </c>
      <c r="C749" s="52" t="s">
        <v>590</v>
      </c>
      <c r="D749" s="53">
        <v>42432</v>
      </c>
      <c r="E749" s="52">
        <f t="shared" si="35"/>
        <v>1574</v>
      </c>
      <c r="F749" s="54" t="s">
        <v>407</v>
      </c>
      <c r="G749" s="52" t="s">
        <v>406</v>
      </c>
      <c r="H749" s="54" t="s">
        <v>381</v>
      </c>
      <c r="I749" s="55">
        <v>450</v>
      </c>
      <c r="J749" s="55">
        <v>120</v>
      </c>
      <c r="K749" s="54">
        <f t="shared" si="33"/>
        <v>54000</v>
      </c>
    </row>
    <row r="750" spans="1:11" x14ac:dyDescent="0.3">
      <c r="A750" s="52" t="s">
        <v>395</v>
      </c>
      <c r="B750" s="52">
        <f t="shared" si="34"/>
        <v>2016</v>
      </c>
      <c r="C750" s="52" t="s">
        <v>590</v>
      </c>
      <c r="D750" s="53">
        <v>42432</v>
      </c>
      <c r="E750" s="52">
        <f t="shared" si="35"/>
        <v>1575</v>
      </c>
      <c r="F750" s="54" t="s">
        <v>439</v>
      </c>
      <c r="G750" s="52" t="s">
        <v>528</v>
      </c>
      <c r="H750" s="54" t="s">
        <v>385</v>
      </c>
      <c r="I750" s="55">
        <v>150</v>
      </c>
      <c r="J750" s="55">
        <v>86</v>
      </c>
      <c r="K750" s="54">
        <f t="shared" si="33"/>
        <v>12900</v>
      </c>
    </row>
    <row r="751" spans="1:11" x14ac:dyDescent="0.3">
      <c r="A751" s="52" t="s">
        <v>395</v>
      </c>
      <c r="B751" s="52">
        <f t="shared" si="34"/>
        <v>2016</v>
      </c>
      <c r="C751" s="52" t="s">
        <v>590</v>
      </c>
      <c r="D751" s="53">
        <v>42432</v>
      </c>
      <c r="E751" s="52">
        <f t="shared" si="35"/>
        <v>1576</v>
      </c>
      <c r="F751" s="54" t="s">
        <v>425</v>
      </c>
      <c r="G751" s="52" t="s">
        <v>399</v>
      </c>
      <c r="H751" s="54" t="s">
        <v>384</v>
      </c>
      <c r="I751" s="55">
        <v>1500</v>
      </c>
      <c r="J751" s="55">
        <v>20</v>
      </c>
      <c r="K751" s="54">
        <f t="shared" si="33"/>
        <v>30000</v>
      </c>
    </row>
    <row r="752" spans="1:11" x14ac:dyDescent="0.3">
      <c r="A752" s="52" t="s">
        <v>522</v>
      </c>
      <c r="B752" s="52">
        <f t="shared" si="34"/>
        <v>2016</v>
      </c>
      <c r="C752" s="52" t="s">
        <v>590</v>
      </c>
      <c r="D752" s="53">
        <v>42433</v>
      </c>
      <c r="E752" s="52">
        <f t="shared" si="35"/>
        <v>1577</v>
      </c>
      <c r="F752" s="54" t="s">
        <v>407</v>
      </c>
      <c r="G752" s="52" t="s">
        <v>406</v>
      </c>
      <c r="H752" s="54" t="s">
        <v>383</v>
      </c>
      <c r="I752" s="55">
        <v>500</v>
      </c>
      <c r="J752" s="55">
        <v>10</v>
      </c>
      <c r="K752" s="54">
        <f t="shared" si="33"/>
        <v>5000</v>
      </c>
    </row>
    <row r="753" spans="1:11" x14ac:dyDescent="0.3">
      <c r="A753" s="52" t="s">
        <v>395</v>
      </c>
      <c r="B753" s="52">
        <f t="shared" si="34"/>
        <v>2016</v>
      </c>
      <c r="C753" s="52" t="s">
        <v>590</v>
      </c>
      <c r="D753" s="53">
        <v>42433</v>
      </c>
      <c r="E753" s="52">
        <f t="shared" si="35"/>
        <v>1578</v>
      </c>
      <c r="F753" s="54" t="s">
        <v>474</v>
      </c>
      <c r="G753" s="52" t="s">
        <v>526</v>
      </c>
      <c r="H753" s="54" t="s">
        <v>384</v>
      </c>
      <c r="I753" s="55">
        <v>2500</v>
      </c>
      <c r="J753" s="55">
        <v>20</v>
      </c>
      <c r="K753" s="54">
        <f t="shared" si="33"/>
        <v>50000</v>
      </c>
    </row>
    <row r="754" spans="1:11" x14ac:dyDescent="0.3">
      <c r="A754" s="52" t="s">
        <v>398</v>
      </c>
      <c r="B754" s="52">
        <f t="shared" si="34"/>
        <v>2016</v>
      </c>
      <c r="C754" s="52" t="s">
        <v>590</v>
      </c>
      <c r="D754" s="53">
        <v>42433</v>
      </c>
      <c r="E754" s="52">
        <f t="shared" si="35"/>
        <v>1579</v>
      </c>
      <c r="F754" s="54" t="s">
        <v>412</v>
      </c>
      <c r="G754" s="52" t="s">
        <v>523</v>
      </c>
      <c r="H754" s="54" t="s">
        <v>387</v>
      </c>
      <c r="I754" s="55">
        <v>1000</v>
      </c>
      <c r="J754" s="55">
        <v>35</v>
      </c>
      <c r="K754" s="54">
        <f t="shared" si="33"/>
        <v>35000</v>
      </c>
    </row>
    <row r="755" spans="1:11" x14ac:dyDescent="0.3">
      <c r="A755" s="52" t="s">
        <v>522</v>
      </c>
      <c r="B755" s="52">
        <f t="shared" si="34"/>
        <v>2016</v>
      </c>
      <c r="C755" s="52" t="s">
        <v>590</v>
      </c>
      <c r="D755" s="53">
        <v>42434</v>
      </c>
      <c r="E755" s="52">
        <f t="shared" si="35"/>
        <v>1580</v>
      </c>
      <c r="F755" s="54" t="s">
        <v>407</v>
      </c>
      <c r="G755" s="52" t="s">
        <v>406</v>
      </c>
      <c r="H755" s="54" t="s">
        <v>387</v>
      </c>
      <c r="I755" s="55">
        <v>250</v>
      </c>
      <c r="J755" s="55">
        <v>35</v>
      </c>
      <c r="K755" s="54">
        <f t="shared" si="33"/>
        <v>8750</v>
      </c>
    </row>
    <row r="756" spans="1:11" x14ac:dyDescent="0.3">
      <c r="A756" s="52" t="s">
        <v>395</v>
      </c>
      <c r="B756" s="52">
        <f t="shared" si="34"/>
        <v>2016</v>
      </c>
      <c r="C756" s="52" t="s">
        <v>590</v>
      </c>
      <c r="D756" s="53">
        <v>42434</v>
      </c>
      <c r="E756" s="52">
        <f t="shared" si="35"/>
        <v>1581</v>
      </c>
      <c r="F756" s="54" t="s">
        <v>474</v>
      </c>
      <c r="G756" s="52" t="s">
        <v>526</v>
      </c>
      <c r="H756" s="54" t="s">
        <v>387</v>
      </c>
      <c r="I756" s="55">
        <v>2000</v>
      </c>
      <c r="J756" s="55">
        <v>35</v>
      </c>
      <c r="K756" s="54">
        <f t="shared" si="33"/>
        <v>70000</v>
      </c>
    </row>
    <row r="757" spans="1:11" x14ac:dyDescent="0.3">
      <c r="A757" s="52" t="s">
        <v>405</v>
      </c>
      <c r="B757" s="52">
        <f t="shared" si="34"/>
        <v>2016</v>
      </c>
      <c r="C757" s="52" t="s">
        <v>590</v>
      </c>
      <c r="D757" s="53">
        <v>42434</v>
      </c>
      <c r="E757" s="52">
        <f t="shared" si="35"/>
        <v>1582</v>
      </c>
      <c r="F757" s="54" t="s">
        <v>424</v>
      </c>
      <c r="G757" s="52" t="s">
        <v>403</v>
      </c>
      <c r="H757" s="54" t="s">
        <v>385</v>
      </c>
      <c r="I757" s="55">
        <v>400</v>
      </c>
      <c r="J757" s="55">
        <v>86</v>
      </c>
      <c r="K757" s="54">
        <f t="shared" si="33"/>
        <v>34400</v>
      </c>
    </row>
    <row r="758" spans="1:11" x14ac:dyDescent="0.3">
      <c r="A758" s="52" t="s">
        <v>522</v>
      </c>
      <c r="B758" s="52">
        <f t="shared" si="34"/>
        <v>2016</v>
      </c>
      <c r="C758" s="52" t="s">
        <v>590</v>
      </c>
      <c r="D758" s="53">
        <v>42435</v>
      </c>
      <c r="E758" s="52">
        <f t="shared" si="35"/>
        <v>1583</v>
      </c>
      <c r="F758" s="54" t="s">
        <v>407</v>
      </c>
      <c r="G758" s="52" t="s">
        <v>406</v>
      </c>
      <c r="H758" s="54" t="s">
        <v>387</v>
      </c>
      <c r="I758" s="55">
        <v>250</v>
      </c>
      <c r="J758" s="55">
        <v>35</v>
      </c>
      <c r="K758" s="54">
        <f t="shared" si="33"/>
        <v>8750</v>
      </c>
    </row>
    <row r="759" spans="1:11" x14ac:dyDescent="0.3">
      <c r="A759" s="52" t="s">
        <v>395</v>
      </c>
      <c r="B759" s="52">
        <f t="shared" si="34"/>
        <v>2016</v>
      </c>
      <c r="C759" s="52" t="s">
        <v>590</v>
      </c>
      <c r="D759" s="53">
        <v>42435</v>
      </c>
      <c r="E759" s="52">
        <f t="shared" si="35"/>
        <v>1584</v>
      </c>
      <c r="F759" s="54" t="s">
        <v>474</v>
      </c>
      <c r="G759" s="52" t="s">
        <v>526</v>
      </c>
      <c r="H759" s="54" t="s">
        <v>385</v>
      </c>
      <c r="I759" s="55">
        <v>750</v>
      </c>
      <c r="J759" s="55">
        <v>86</v>
      </c>
      <c r="K759" s="54">
        <f t="shared" si="33"/>
        <v>64500</v>
      </c>
    </row>
    <row r="760" spans="1:11" x14ac:dyDescent="0.3">
      <c r="A760" s="52" t="s">
        <v>405</v>
      </c>
      <c r="B760" s="52">
        <f t="shared" si="34"/>
        <v>2016</v>
      </c>
      <c r="C760" s="52" t="s">
        <v>590</v>
      </c>
      <c r="D760" s="53">
        <v>42435</v>
      </c>
      <c r="E760" s="52">
        <f t="shared" si="35"/>
        <v>1585</v>
      </c>
      <c r="F760" s="54" t="s">
        <v>423</v>
      </c>
      <c r="G760" s="52" t="s">
        <v>403</v>
      </c>
      <c r="H760" s="54" t="s">
        <v>384</v>
      </c>
      <c r="I760" s="55">
        <v>100</v>
      </c>
      <c r="J760" s="55">
        <v>20</v>
      </c>
      <c r="K760" s="54">
        <f t="shared" si="33"/>
        <v>2000</v>
      </c>
    </row>
    <row r="761" spans="1:11" x14ac:dyDescent="0.3">
      <c r="A761" s="52" t="s">
        <v>522</v>
      </c>
      <c r="B761" s="52">
        <f t="shared" si="34"/>
        <v>2016</v>
      </c>
      <c r="C761" s="52" t="s">
        <v>590</v>
      </c>
      <c r="D761" s="53">
        <v>42436</v>
      </c>
      <c r="E761" s="52">
        <f t="shared" si="35"/>
        <v>1586</v>
      </c>
      <c r="F761" s="54" t="s">
        <v>407</v>
      </c>
      <c r="G761" s="52" t="s">
        <v>406</v>
      </c>
      <c r="H761" s="54" t="s">
        <v>385</v>
      </c>
      <c r="I761" s="55">
        <v>420</v>
      </c>
      <c r="J761" s="55">
        <v>86</v>
      </c>
      <c r="K761" s="54">
        <f t="shared" si="33"/>
        <v>36120</v>
      </c>
    </row>
    <row r="762" spans="1:11" x14ac:dyDescent="0.3">
      <c r="A762" s="52" t="s">
        <v>395</v>
      </c>
      <c r="B762" s="52">
        <f t="shared" si="34"/>
        <v>2016</v>
      </c>
      <c r="C762" s="52" t="s">
        <v>590</v>
      </c>
      <c r="D762" s="53">
        <v>42436</v>
      </c>
      <c r="E762" s="52">
        <f t="shared" si="35"/>
        <v>1587</v>
      </c>
      <c r="F762" s="54" t="s">
        <v>474</v>
      </c>
      <c r="G762" s="52" t="s">
        <v>526</v>
      </c>
      <c r="H762" s="54" t="s">
        <v>384</v>
      </c>
      <c r="I762" s="55">
        <v>750</v>
      </c>
      <c r="J762" s="55">
        <v>20</v>
      </c>
      <c r="K762" s="54">
        <f t="shared" si="33"/>
        <v>15000</v>
      </c>
    </row>
    <row r="763" spans="1:11" x14ac:dyDescent="0.3">
      <c r="A763" s="52" t="s">
        <v>405</v>
      </c>
      <c r="B763" s="52">
        <f t="shared" si="34"/>
        <v>2016</v>
      </c>
      <c r="C763" s="52" t="s">
        <v>590</v>
      </c>
      <c r="D763" s="53">
        <v>42436</v>
      </c>
      <c r="E763" s="52">
        <f t="shared" si="35"/>
        <v>1588</v>
      </c>
      <c r="F763" s="54" t="s">
        <v>423</v>
      </c>
      <c r="G763" s="52" t="s">
        <v>403</v>
      </c>
      <c r="H763" s="54" t="s">
        <v>387</v>
      </c>
      <c r="I763" s="55">
        <v>150</v>
      </c>
      <c r="J763" s="55">
        <v>35</v>
      </c>
      <c r="K763" s="54">
        <f t="shared" si="33"/>
        <v>5250</v>
      </c>
    </row>
    <row r="764" spans="1:11" x14ac:dyDescent="0.3">
      <c r="A764" s="52" t="s">
        <v>522</v>
      </c>
      <c r="B764" s="52">
        <f t="shared" si="34"/>
        <v>2016</v>
      </c>
      <c r="C764" s="52" t="s">
        <v>590</v>
      </c>
      <c r="D764" s="53">
        <v>42437</v>
      </c>
      <c r="E764" s="52">
        <f t="shared" si="35"/>
        <v>1589</v>
      </c>
      <c r="F764" s="54" t="s">
        <v>407</v>
      </c>
      <c r="G764" s="52" t="s">
        <v>406</v>
      </c>
      <c r="H764" s="54" t="s">
        <v>384</v>
      </c>
      <c r="I764" s="55">
        <v>250</v>
      </c>
      <c r="J764" s="55">
        <v>20</v>
      </c>
      <c r="K764" s="54">
        <f t="shared" si="33"/>
        <v>5000</v>
      </c>
    </row>
    <row r="765" spans="1:11" x14ac:dyDescent="0.3">
      <c r="A765" s="52" t="s">
        <v>395</v>
      </c>
      <c r="B765" s="52">
        <f t="shared" si="34"/>
        <v>2016</v>
      </c>
      <c r="C765" s="52" t="s">
        <v>590</v>
      </c>
      <c r="D765" s="53">
        <v>42437</v>
      </c>
      <c r="E765" s="52">
        <f t="shared" si="35"/>
        <v>1590</v>
      </c>
      <c r="F765" s="54" t="s">
        <v>474</v>
      </c>
      <c r="G765" s="52" t="s">
        <v>526</v>
      </c>
      <c r="H765" s="54" t="s">
        <v>383</v>
      </c>
      <c r="I765" s="55">
        <v>1000</v>
      </c>
      <c r="J765" s="55">
        <v>10</v>
      </c>
      <c r="K765" s="54">
        <f t="shared" si="33"/>
        <v>10000</v>
      </c>
    </row>
    <row r="766" spans="1:11" x14ac:dyDescent="0.3">
      <c r="A766" s="52" t="s">
        <v>395</v>
      </c>
      <c r="B766" s="52">
        <f t="shared" si="34"/>
        <v>2016</v>
      </c>
      <c r="C766" s="52" t="s">
        <v>590</v>
      </c>
      <c r="D766" s="53">
        <v>42437</v>
      </c>
      <c r="E766" s="52">
        <f t="shared" si="35"/>
        <v>1591</v>
      </c>
      <c r="F766" s="54" t="s">
        <v>422</v>
      </c>
      <c r="G766" s="52" t="s">
        <v>529</v>
      </c>
      <c r="H766" s="54" t="s">
        <v>385</v>
      </c>
      <c r="I766" s="55">
        <v>100</v>
      </c>
      <c r="J766" s="55">
        <v>86</v>
      </c>
      <c r="K766" s="54">
        <f t="shared" si="33"/>
        <v>8600</v>
      </c>
    </row>
    <row r="767" spans="1:11" x14ac:dyDescent="0.3">
      <c r="A767" s="52" t="s">
        <v>522</v>
      </c>
      <c r="B767" s="52">
        <f t="shared" si="34"/>
        <v>2016</v>
      </c>
      <c r="C767" s="52" t="s">
        <v>590</v>
      </c>
      <c r="D767" s="53">
        <v>42438</v>
      </c>
      <c r="E767" s="52">
        <f t="shared" si="35"/>
        <v>1592</v>
      </c>
      <c r="F767" s="54" t="s">
        <v>407</v>
      </c>
      <c r="G767" s="52" t="s">
        <v>406</v>
      </c>
      <c r="H767" s="54" t="s">
        <v>387</v>
      </c>
      <c r="I767" s="55">
        <v>2000</v>
      </c>
      <c r="J767" s="55">
        <v>35</v>
      </c>
      <c r="K767" s="54">
        <f t="shared" si="33"/>
        <v>70000</v>
      </c>
    </row>
    <row r="768" spans="1:11" x14ac:dyDescent="0.3">
      <c r="A768" s="52" t="s">
        <v>522</v>
      </c>
      <c r="B768" s="52">
        <f t="shared" si="34"/>
        <v>2016</v>
      </c>
      <c r="C768" s="52" t="s">
        <v>590</v>
      </c>
      <c r="D768" s="53">
        <v>42438</v>
      </c>
      <c r="E768" s="52">
        <f t="shared" si="35"/>
        <v>1593</v>
      </c>
      <c r="F768" s="54" t="s">
        <v>407</v>
      </c>
      <c r="G768" s="52" t="s">
        <v>406</v>
      </c>
      <c r="H768" s="54" t="s">
        <v>381</v>
      </c>
      <c r="I768" s="55">
        <v>100</v>
      </c>
      <c r="J768" s="55">
        <v>120</v>
      </c>
      <c r="K768" s="54">
        <f t="shared" si="33"/>
        <v>12000</v>
      </c>
    </row>
    <row r="769" spans="1:11" x14ac:dyDescent="0.3">
      <c r="A769" s="52" t="s">
        <v>395</v>
      </c>
      <c r="B769" s="52">
        <f t="shared" si="34"/>
        <v>2016</v>
      </c>
      <c r="C769" s="52" t="s">
        <v>590</v>
      </c>
      <c r="D769" s="53">
        <v>42438</v>
      </c>
      <c r="E769" s="52">
        <f t="shared" si="35"/>
        <v>1594</v>
      </c>
      <c r="F769" s="54" t="s">
        <v>422</v>
      </c>
      <c r="G769" s="52" t="s">
        <v>529</v>
      </c>
      <c r="H769" s="54" t="s">
        <v>384</v>
      </c>
      <c r="I769" s="55">
        <v>50</v>
      </c>
      <c r="J769" s="55">
        <v>20</v>
      </c>
      <c r="K769" s="54">
        <f t="shared" si="33"/>
        <v>1000</v>
      </c>
    </row>
    <row r="770" spans="1:11" x14ac:dyDescent="0.3">
      <c r="A770" s="52" t="s">
        <v>398</v>
      </c>
      <c r="B770" s="52">
        <f t="shared" si="34"/>
        <v>2016</v>
      </c>
      <c r="C770" s="52" t="s">
        <v>590</v>
      </c>
      <c r="D770" s="53">
        <v>42439</v>
      </c>
      <c r="E770" s="52">
        <f t="shared" si="35"/>
        <v>1595</v>
      </c>
      <c r="F770" s="54" t="s">
        <v>397</v>
      </c>
      <c r="G770" s="52" t="s">
        <v>396</v>
      </c>
      <c r="H770" s="54" t="s">
        <v>385</v>
      </c>
      <c r="I770" s="55">
        <v>10</v>
      </c>
      <c r="J770" s="55">
        <v>86</v>
      </c>
      <c r="K770" s="54">
        <f t="shared" si="33"/>
        <v>860</v>
      </c>
    </row>
    <row r="771" spans="1:11" x14ac:dyDescent="0.3">
      <c r="A771" s="52" t="s">
        <v>405</v>
      </c>
      <c r="B771" s="52">
        <f t="shared" si="34"/>
        <v>2016</v>
      </c>
      <c r="C771" s="52" t="s">
        <v>590</v>
      </c>
      <c r="D771" s="53">
        <v>42439</v>
      </c>
      <c r="E771" s="52">
        <f t="shared" si="35"/>
        <v>1596</v>
      </c>
      <c r="F771" s="54" t="s">
        <v>416</v>
      </c>
      <c r="G771" s="52" t="s">
        <v>403</v>
      </c>
      <c r="H771" s="54" t="s">
        <v>387</v>
      </c>
      <c r="I771" s="55">
        <v>5</v>
      </c>
      <c r="J771" s="55">
        <v>35</v>
      </c>
      <c r="K771" s="54">
        <f t="shared" si="33"/>
        <v>175</v>
      </c>
    </row>
    <row r="772" spans="1:11" x14ac:dyDescent="0.3">
      <c r="A772" s="52" t="s">
        <v>395</v>
      </c>
      <c r="B772" s="52">
        <f t="shared" si="34"/>
        <v>2016</v>
      </c>
      <c r="C772" s="52" t="s">
        <v>590</v>
      </c>
      <c r="D772" s="53">
        <v>42439</v>
      </c>
      <c r="E772" s="52">
        <f t="shared" si="35"/>
        <v>1597</v>
      </c>
      <c r="F772" s="54" t="s">
        <v>422</v>
      </c>
      <c r="G772" s="52" t="s">
        <v>529</v>
      </c>
      <c r="H772" s="54" t="s">
        <v>387</v>
      </c>
      <c r="I772" s="55">
        <v>50</v>
      </c>
      <c r="J772" s="55">
        <v>35</v>
      </c>
      <c r="K772" s="54">
        <f t="shared" si="33"/>
        <v>1750</v>
      </c>
    </row>
    <row r="773" spans="1:11" x14ac:dyDescent="0.3">
      <c r="A773" s="52" t="s">
        <v>398</v>
      </c>
      <c r="B773" s="52">
        <f t="shared" si="34"/>
        <v>2016</v>
      </c>
      <c r="C773" s="52" t="s">
        <v>590</v>
      </c>
      <c r="D773" s="53">
        <v>42440</v>
      </c>
      <c r="E773" s="52">
        <f t="shared" si="35"/>
        <v>1598</v>
      </c>
      <c r="F773" s="54" t="s">
        <v>397</v>
      </c>
      <c r="G773" s="52" t="s">
        <v>396</v>
      </c>
      <c r="H773" s="54" t="s">
        <v>384</v>
      </c>
      <c r="I773" s="55">
        <v>5</v>
      </c>
      <c r="J773" s="55">
        <v>20</v>
      </c>
      <c r="K773" s="54">
        <f t="shared" si="33"/>
        <v>100</v>
      </c>
    </row>
    <row r="774" spans="1:11" x14ac:dyDescent="0.3">
      <c r="A774" s="52" t="s">
        <v>405</v>
      </c>
      <c r="B774" s="52">
        <f t="shared" si="34"/>
        <v>2016</v>
      </c>
      <c r="C774" s="52" t="s">
        <v>590</v>
      </c>
      <c r="D774" s="53">
        <v>42440</v>
      </c>
      <c r="E774" s="52">
        <f t="shared" si="35"/>
        <v>1599</v>
      </c>
      <c r="F774" s="54" t="s">
        <v>416</v>
      </c>
      <c r="G774" s="52" t="s">
        <v>403</v>
      </c>
      <c r="H774" s="54" t="s">
        <v>385</v>
      </c>
      <c r="I774" s="55">
        <v>3</v>
      </c>
      <c r="J774" s="55">
        <v>86</v>
      </c>
      <c r="K774" s="54">
        <f t="shared" si="33"/>
        <v>258</v>
      </c>
    </row>
    <row r="775" spans="1:11" x14ac:dyDescent="0.3">
      <c r="A775" s="52" t="s">
        <v>395</v>
      </c>
      <c r="B775" s="52">
        <f t="shared" si="34"/>
        <v>2016</v>
      </c>
      <c r="C775" s="52" t="s">
        <v>590</v>
      </c>
      <c r="D775" s="53">
        <v>42440</v>
      </c>
      <c r="E775" s="52">
        <f t="shared" si="35"/>
        <v>1600</v>
      </c>
      <c r="F775" s="54" t="s">
        <v>422</v>
      </c>
      <c r="G775" s="52" t="s">
        <v>529</v>
      </c>
      <c r="H775" s="54" t="s">
        <v>385</v>
      </c>
      <c r="I775" s="55">
        <v>50</v>
      </c>
      <c r="J775" s="55">
        <v>86</v>
      </c>
      <c r="K775" s="54">
        <f t="shared" si="33"/>
        <v>4300</v>
      </c>
    </row>
    <row r="776" spans="1:11" x14ac:dyDescent="0.3">
      <c r="A776" s="52" t="s">
        <v>398</v>
      </c>
      <c r="B776" s="52">
        <f t="shared" si="34"/>
        <v>2016</v>
      </c>
      <c r="C776" s="52" t="s">
        <v>590</v>
      </c>
      <c r="D776" s="53">
        <v>42441</v>
      </c>
      <c r="E776" s="52">
        <f t="shared" si="35"/>
        <v>1601</v>
      </c>
      <c r="F776" s="54" t="s">
        <v>397</v>
      </c>
      <c r="G776" s="52" t="s">
        <v>396</v>
      </c>
      <c r="H776" s="54" t="s">
        <v>387</v>
      </c>
      <c r="I776" s="55">
        <v>480</v>
      </c>
      <c r="J776" s="55">
        <v>35</v>
      </c>
      <c r="K776" s="54">
        <f t="shared" si="33"/>
        <v>16800</v>
      </c>
    </row>
    <row r="777" spans="1:11" x14ac:dyDescent="0.3">
      <c r="A777" s="52" t="s">
        <v>405</v>
      </c>
      <c r="B777" s="52">
        <f t="shared" si="34"/>
        <v>2016</v>
      </c>
      <c r="C777" s="52" t="s">
        <v>590</v>
      </c>
      <c r="D777" s="53">
        <v>42441</v>
      </c>
      <c r="E777" s="52">
        <f t="shared" si="35"/>
        <v>1602</v>
      </c>
      <c r="F777" s="54" t="s">
        <v>416</v>
      </c>
      <c r="G777" s="52" t="s">
        <v>403</v>
      </c>
      <c r="H777" s="54" t="s">
        <v>384</v>
      </c>
      <c r="I777" s="55">
        <v>2</v>
      </c>
      <c r="J777" s="55">
        <v>20</v>
      </c>
      <c r="K777" s="54">
        <f t="shared" si="33"/>
        <v>40</v>
      </c>
    </row>
    <row r="778" spans="1:11" x14ac:dyDescent="0.3">
      <c r="A778" s="52" t="s">
        <v>398</v>
      </c>
      <c r="B778" s="52">
        <f t="shared" si="34"/>
        <v>2016</v>
      </c>
      <c r="C778" s="52" t="s">
        <v>590</v>
      </c>
      <c r="D778" s="53">
        <v>42441</v>
      </c>
      <c r="E778" s="52">
        <f t="shared" si="35"/>
        <v>1603</v>
      </c>
      <c r="F778" s="54" t="s">
        <v>421</v>
      </c>
      <c r="G778" s="52" t="s">
        <v>523</v>
      </c>
      <c r="H778" s="54" t="s">
        <v>384</v>
      </c>
      <c r="I778" s="55">
        <v>200</v>
      </c>
      <c r="J778" s="55">
        <v>20</v>
      </c>
      <c r="K778" s="54">
        <f t="shared" si="33"/>
        <v>4000</v>
      </c>
    </row>
    <row r="779" spans="1:11" x14ac:dyDescent="0.3">
      <c r="A779" s="52" t="s">
        <v>398</v>
      </c>
      <c r="B779" s="52">
        <f t="shared" si="34"/>
        <v>2016</v>
      </c>
      <c r="C779" s="52" t="s">
        <v>590</v>
      </c>
      <c r="D779" s="53">
        <v>42442</v>
      </c>
      <c r="E779" s="52">
        <f t="shared" si="35"/>
        <v>1604</v>
      </c>
      <c r="F779" s="54" t="s">
        <v>397</v>
      </c>
      <c r="G779" s="52" t="s">
        <v>396</v>
      </c>
      <c r="H779" s="54" t="s">
        <v>385</v>
      </c>
      <c r="I779" s="55">
        <v>8</v>
      </c>
      <c r="J779" s="55">
        <v>86</v>
      </c>
      <c r="K779" s="54">
        <f t="shared" ref="K779:K842" si="36">I779*J779</f>
        <v>688</v>
      </c>
    </row>
    <row r="780" spans="1:11" x14ac:dyDescent="0.3">
      <c r="A780" s="52" t="s">
        <v>405</v>
      </c>
      <c r="B780" s="52">
        <f t="shared" ref="B780:B843" si="37">YEAR(D780)</f>
        <v>2016</v>
      </c>
      <c r="C780" s="52" t="s">
        <v>590</v>
      </c>
      <c r="D780" s="53">
        <v>42442</v>
      </c>
      <c r="E780" s="52">
        <f t="shared" ref="E780:E843" si="38">E779+1</f>
        <v>1605</v>
      </c>
      <c r="F780" s="54" t="s">
        <v>416</v>
      </c>
      <c r="G780" s="52" t="s">
        <v>403</v>
      </c>
      <c r="H780" s="54" t="s">
        <v>383</v>
      </c>
      <c r="I780" s="55">
        <v>5</v>
      </c>
      <c r="J780" s="55">
        <v>10</v>
      </c>
      <c r="K780" s="54">
        <f t="shared" si="36"/>
        <v>50</v>
      </c>
    </row>
    <row r="781" spans="1:11" x14ac:dyDescent="0.3">
      <c r="A781" s="52" t="s">
        <v>398</v>
      </c>
      <c r="B781" s="52">
        <f t="shared" si="37"/>
        <v>2016</v>
      </c>
      <c r="C781" s="52" t="s">
        <v>590</v>
      </c>
      <c r="D781" s="53">
        <v>42442</v>
      </c>
      <c r="E781" s="52">
        <f t="shared" si="38"/>
        <v>1606</v>
      </c>
      <c r="F781" s="54" t="s">
        <v>420</v>
      </c>
      <c r="G781" s="52" t="s">
        <v>523</v>
      </c>
      <c r="H781" s="54" t="s">
        <v>383</v>
      </c>
      <c r="I781" s="55">
        <v>5</v>
      </c>
      <c r="J781" s="55">
        <v>10</v>
      </c>
      <c r="K781" s="54">
        <f t="shared" si="36"/>
        <v>50</v>
      </c>
    </row>
    <row r="782" spans="1:11" x14ac:dyDescent="0.3">
      <c r="A782" s="52" t="s">
        <v>398</v>
      </c>
      <c r="B782" s="52">
        <f t="shared" si="37"/>
        <v>2016</v>
      </c>
      <c r="C782" s="52" t="s">
        <v>590</v>
      </c>
      <c r="D782" s="53">
        <v>42443</v>
      </c>
      <c r="E782" s="52">
        <f t="shared" si="38"/>
        <v>1607</v>
      </c>
      <c r="F782" s="54" t="s">
        <v>446</v>
      </c>
      <c r="G782" s="52" t="s">
        <v>523</v>
      </c>
      <c r="H782" s="54" t="s">
        <v>384</v>
      </c>
      <c r="I782" s="55">
        <v>5</v>
      </c>
      <c r="J782" s="55">
        <v>20</v>
      </c>
      <c r="K782" s="54">
        <f t="shared" si="36"/>
        <v>100</v>
      </c>
    </row>
    <row r="783" spans="1:11" x14ac:dyDescent="0.3">
      <c r="A783" s="52" t="s">
        <v>398</v>
      </c>
      <c r="B783" s="52">
        <f t="shared" si="37"/>
        <v>2016</v>
      </c>
      <c r="C783" s="52" t="s">
        <v>590</v>
      </c>
      <c r="D783" s="53">
        <v>42443</v>
      </c>
      <c r="E783" s="52">
        <f t="shared" si="38"/>
        <v>1608</v>
      </c>
      <c r="F783" s="54" t="s">
        <v>409</v>
      </c>
      <c r="G783" s="52" t="s">
        <v>396</v>
      </c>
      <c r="H783" s="54" t="s">
        <v>381</v>
      </c>
      <c r="I783" s="55">
        <v>300</v>
      </c>
      <c r="J783" s="55">
        <v>120</v>
      </c>
      <c r="K783" s="54">
        <f t="shared" si="36"/>
        <v>36000</v>
      </c>
    </row>
    <row r="784" spans="1:11" x14ac:dyDescent="0.3">
      <c r="A784" s="52" t="s">
        <v>405</v>
      </c>
      <c r="B784" s="52">
        <f t="shared" si="37"/>
        <v>2016</v>
      </c>
      <c r="C784" s="52" t="s">
        <v>590</v>
      </c>
      <c r="D784" s="53">
        <v>42443</v>
      </c>
      <c r="E784" s="52">
        <f t="shared" si="38"/>
        <v>1609</v>
      </c>
      <c r="F784" s="54" t="s">
        <v>419</v>
      </c>
      <c r="G784" s="52" t="s">
        <v>403</v>
      </c>
      <c r="H784" s="54" t="s">
        <v>381</v>
      </c>
      <c r="I784" s="55">
        <v>5</v>
      </c>
      <c r="J784" s="55">
        <v>120</v>
      </c>
      <c r="K784" s="54">
        <f t="shared" si="36"/>
        <v>600</v>
      </c>
    </row>
    <row r="785" spans="1:11" x14ac:dyDescent="0.3">
      <c r="A785" s="52" t="s">
        <v>398</v>
      </c>
      <c r="B785" s="52">
        <f t="shared" si="37"/>
        <v>2016</v>
      </c>
      <c r="C785" s="52" t="s">
        <v>590</v>
      </c>
      <c r="D785" s="53">
        <v>42444</v>
      </c>
      <c r="E785" s="52">
        <f t="shared" si="38"/>
        <v>1610</v>
      </c>
      <c r="F785" s="54" t="s">
        <v>446</v>
      </c>
      <c r="G785" s="52" t="s">
        <v>523</v>
      </c>
      <c r="H785" s="54" t="s">
        <v>387</v>
      </c>
      <c r="I785" s="55">
        <v>70</v>
      </c>
      <c r="J785" s="55">
        <v>35</v>
      </c>
      <c r="K785" s="54">
        <f t="shared" si="36"/>
        <v>2450</v>
      </c>
    </row>
    <row r="786" spans="1:11" x14ac:dyDescent="0.3">
      <c r="A786" s="52" t="s">
        <v>398</v>
      </c>
      <c r="B786" s="52">
        <f t="shared" si="37"/>
        <v>2016</v>
      </c>
      <c r="C786" s="52" t="s">
        <v>590</v>
      </c>
      <c r="D786" s="53">
        <v>42444</v>
      </c>
      <c r="E786" s="52">
        <f t="shared" si="38"/>
        <v>1611</v>
      </c>
      <c r="F786" s="54" t="s">
        <v>409</v>
      </c>
      <c r="G786" s="52" t="s">
        <v>396</v>
      </c>
      <c r="H786" s="54" t="s">
        <v>387</v>
      </c>
      <c r="I786" s="55">
        <v>1000</v>
      </c>
      <c r="J786" s="55">
        <v>35</v>
      </c>
      <c r="K786" s="54">
        <f t="shared" si="36"/>
        <v>35000</v>
      </c>
    </row>
    <row r="787" spans="1:11" x14ac:dyDescent="0.3">
      <c r="A787" s="52" t="s">
        <v>395</v>
      </c>
      <c r="B787" s="52">
        <f t="shared" si="37"/>
        <v>2016</v>
      </c>
      <c r="C787" s="52" t="s">
        <v>590</v>
      </c>
      <c r="D787" s="53">
        <v>42444</v>
      </c>
      <c r="E787" s="52">
        <f t="shared" si="38"/>
        <v>1612</v>
      </c>
      <c r="F787" s="54" t="s">
        <v>418</v>
      </c>
      <c r="G787" s="52" t="s">
        <v>529</v>
      </c>
      <c r="H787" s="54" t="s">
        <v>387</v>
      </c>
      <c r="I787" s="55">
        <v>5</v>
      </c>
      <c r="J787" s="55">
        <v>35</v>
      </c>
      <c r="K787" s="54">
        <f t="shared" si="36"/>
        <v>175</v>
      </c>
    </row>
    <row r="788" spans="1:11" x14ac:dyDescent="0.3">
      <c r="A788" s="52" t="s">
        <v>398</v>
      </c>
      <c r="B788" s="52">
        <f t="shared" si="37"/>
        <v>2016</v>
      </c>
      <c r="C788" s="52" t="s">
        <v>590</v>
      </c>
      <c r="D788" s="53">
        <v>42445</v>
      </c>
      <c r="E788" s="52">
        <f t="shared" si="38"/>
        <v>1613</v>
      </c>
      <c r="F788" s="54" t="s">
        <v>446</v>
      </c>
      <c r="G788" s="52" t="s">
        <v>523</v>
      </c>
      <c r="H788" s="54" t="s">
        <v>385</v>
      </c>
      <c r="I788" s="55">
        <v>5</v>
      </c>
      <c r="J788" s="55">
        <v>86</v>
      </c>
      <c r="K788" s="54">
        <f t="shared" si="36"/>
        <v>430</v>
      </c>
    </row>
    <row r="789" spans="1:11" x14ac:dyDescent="0.3">
      <c r="A789" s="52" t="s">
        <v>398</v>
      </c>
      <c r="B789" s="52">
        <f t="shared" si="37"/>
        <v>2016</v>
      </c>
      <c r="C789" s="52" t="s">
        <v>590</v>
      </c>
      <c r="D789" s="53">
        <v>42445</v>
      </c>
      <c r="E789" s="52">
        <f t="shared" si="38"/>
        <v>1614</v>
      </c>
      <c r="F789" s="54" t="s">
        <v>409</v>
      </c>
      <c r="G789" s="52" t="s">
        <v>396</v>
      </c>
      <c r="H789" s="54" t="s">
        <v>385</v>
      </c>
      <c r="I789" s="55">
        <v>100</v>
      </c>
      <c r="J789" s="55">
        <v>86</v>
      </c>
      <c r="K789" s="54">
        <f t="shared" si="36"/>
        <v>8600</v>
      </c>
    </row>
    <row r="790" spans="1:11" x14ac:dyDescent="0.3">
      <c r="A790" s="52" t="s">
        <v>405</v>
      </c>
      <c r="B790" s="52">
        <f t="shared" si="37"/>
        <v>2016</v>
      </c>
      <c r="C790" s="52" t="s">
        <v>590</v>
      </c>
      <c r="D790" s="53">
        <v>42445</v>
      </c>
      <c r="E790" s="52">
        <f t="shared" si="38"/>
        <v>1615</v>
      </c>
      <c r="F790" s="54" t="s">
        <v>417</v>
      </c>
      <c r="G790" s="52" t="s">
        <v>403</v>
      </c>
      <c r="H790" s="54" t="s">
        <v>385</v>
      </c>
      <c r="I790" s="55">
        <v>5</v>
      </c>
      <c r="J790" s="55">
        <v>86</v>
      </c>
      <c r="K790" s="54">
        <f t="shared" si="36"/>
        <v>430</v>
      </c>
    </row>
    <row r="791" spans="1:11" x14ac:dyDescent="0.3">
      <c r="A791" s="52" t="s">
        <v>398</v>
      </c>
      <c r="B791" s="52">
        <f t="shared" si="37"/>
        <v>2016</v>
      </c>
      <c r="C791" s="52" t="s">
        <v>590</v>
      </c>
      <c r="D791" s="53">
        <v>42446</v>
      </c>
      <c r="E791" s="52">
        <f t="shared" si="38"/>
        <v>1616</v>
      </c>
      <c r="F791" s="54" t="s">
        <v>446</v>
      </c>
      <c r="G791" s="52" t="s">
        <v>523</v>
      </c>
      <c r="H791" s="54" t="s">
        <v>384</v>
      </c>
      <c r="I791" s="55">
        <v>15</v>
      </c>
      <c r="J791" s="55">
        <v>20</v>
      </c>
      <c r="K791" s="54">
        <f t="shared" si="36"/>
        <v>300</v>
      </c>
    </row>
    <row r="792" spans="1:11" x14ac:dyDescent="0.3">
      <c r="A792" s="52" t="s">
        <v>398</v>
      </c>
      <c r="B792" s="52">
        <f t="shared" si="37"/>
        <v>2016</v>
      </c>
      <c r="C792" s="52" t="s">
        <v>590</v>
      </c>
      <c r="D792" s="53">
        <v>42446</v>
      </c>
      <c r="E792" s="52">
        <f t="shared" si="38"/>
        <v>1617</v>
      </c>
      <c r="F792" s="54" t="s">
        <v>409</v>
      </c>
      <c r="G792" s="52" t="s">
        <v>396</v>
      </c>
      <c r="H792" s="54" t="s">
        <v>384</v>
      </c>
      <c r="I792" s="55">
        <v>300</v>
      </c>
      <c r="J792" s="55">
        <v>20</v>
      </c>
      <c r="K792" s="54">
        <f t="shared" si="36"/>
        <v>6000</v>
      </c>
    </row>
    <row r="793" spans="1:11" x14ac:dyDescent="0.3">
      <c r="A793" s="52" t="s">
        <v>405</v>
      </c>
      <c r="B793" s="52">
        <f t="shared" si="37"/>
        <v>2016</v>
      </c>
      <c r="C793" s="52" t="s">
        <v>590</v>
      </c>
      <c r="D793" s="53">
        <v>42446</v>
      </c>
      <c r="E793" s="52">
        <f t="shared" si="38"/>
        <v>1618</v>
      </c>
      <c r="F793" s="54" t="s">
        <v>416</v>
      </c>
      <c r="G793" s="52" t="s">
        <v>403</v>
      </c>
      <c r="H793" s="54" t="s">
        <v>384</v>
      </c>
      <c r="I793" s="55">
        <v>5</v>
      </c>
      <c r="J793" s="55">
        <v>20</v>
      </c>
      <c r="K793" s="54">
        <f t="shared" si="36"/>
        <v>100</v>
      </c>
    </row>
    <row r="794" spans="1:11" x14ac:dyDescent="0.3">
      <c r="A794" s="52" t="s">
        <v>398</v>
      </c>
      <c r="B794" s="52">
        <f t="shared" si="37"/>
        <v>2016</v>
      </c>
      <c r="C794" s="52" t="s">
        <v>590</v>
      </c>
      <c r="D794" s="53">
        <v>42447</v>
      </c>
      <c r="E794" s="52">
        <f t="shared" si="38"/>
        <v>1619</v>
      </c>
      <c r="F794" s="54" t="s">
        <v>446</v>
      </c>
      <c r="G794" s="52" t="s">
        <v>523</v>
      </c>
      <c r="H794" s="54" t="s">
        <v>387</v>
      </c>
      <c r="I794" s="55">
        <v>50</v>
      </c>
      <c r="J794" s="55">
        <v>35</v>
      </c>
      <c r="K794" s="54">
        <f t="shared" si="36"/>
        <v>1750</v>
      </c>
    </row>
    <row r="795" spans="1:11" x14ac:dyDescent="0.3">
      <c r="A795" s="52" t="s">
        <v>398</v>
      </c>
      <c r="B795" s="52">
        <f t="shared" si="37"/>
        <v>2016</v>
      </c>
      <c r="C795" s="52" t="s">
        <v>590</v>
      </c>
      <c r="D795" s="53">
        <v>42447</v>
      </c>
      <c r="E795" s="52">
        <f t="shared" si="38"/>
        <v>1620</v>
      </c>
      <c r="F795" s="54" t="s">
        <v>397</v>
      </c>
      <c r="G795" s="52" t="s">
        <v>396</v>
      </c>
      <c r="H795" s="54" t="s">
        <v>383</v>
      </c>
      <c r="I795" s="55">
        <v>1000</v>
      </c>
      <c r="J795" s="55">
        <v>10</v>
      </c>
      <c r="K795" s="54">
        <f t="shared" si="36"/>
        <v>10000</v>
      </c>
    </row>
    <row r="796" spans="1:11" x14ac:dyDescent="0.3">
      <c r="A796" s="52" t="s">
        <v>405</v>
      </c>
      <c r="B796" s="52">
        <f t="shared" si="37"/>
        <v>2016</v>
      </c>
      <c r="C796" s="52" t="s">
        <v>590</v>
      </c>
      <c r="D796" s="53">
        <v>42447</v>
      </c>
      <c r="E796" s="52">
        <f t="shared" si="38"/>
        <v>1621</v>
      </c>
      <c r="F796" s="54" t="s">
        <v>415</v>
      </c>
      <c r="G796" s="52" t="s">
        <v>524</v>
      </c>
      <c r="H796" s="54" t="s">
        <v>383</v>
      </c>
      <c r="I796" s="55">
        <v>500</v>
      </c>
      <c r="J796" s="55">
        <v>10</v>
      </c>
      <c r="K796" s="54">
        <f t="shared" si="36"/>
        <v>5000</v>
      </c>
    </row>
    <row r="797" spans="1:11" x14ac:dyDescent="0.3">
      <c r="A797" s="52" t="s">
        <v>395</v>
      </c>
      <c r="B797" s="52">
        <f t="shared" si="37"/>
        <v>2016</v>
      </c>
      <c r="C797" s="52" t="s">
        <v>590</v>
      </c>
      <c r="D797" s="53">
        <v>42448</v>
      </c>
      <c r="E797" s="52">
        <f t="shared" si="38"/>
        <v>1622</v>
      </c>
      <c r="F797" s="54" t="s">
        <v>447</v>
      </c>
      <c r="G797" s="52" t="s">
        <v>527</v>
      </c>
      <c r="H797" s="54" t="s">
        <v>385</v>
      </c>
      <c r="I797" s="55">
        <v>5</v>
      </c>
      <c r="J797" s="55">
        <v>86</v>
      </c>
      <c r="K797" s="54">
        <f t="shared" si="36"/>
        <v>430</v>
      </c>
    </row>
    <row r="798" spans="1:11" x14ac:dyDescent="0.3">
      <c r="A798" s="52" t="s">
        <v>398</v>
      </c>
      <c r="B798" s="52">
        <f t="shared" si="37"/>
        <v>2016</v>
      </c>
      <c r="C798" s="52" t="s">
        <v>590</v>
      </c>
      <c r="D798" s="53">
        <v>42448</v>
      </c>
      <c r="E798" s="52">
        <f t="shared" si="38"/>
        <v>1623</v>
      </c>
      <c r="F798" s="54" t="s">
        <v>397</v>
      </c>
      <c r="G798" s="52" t="s">
        <v>396</v>
      </c>
      <c r="H798" s="54" t="s">
        <v>387</v>
      </c>
      <c r="I798" s="55">
        <v>500</v>
      </c>
      <c r="J798" s="55">
        <v>35</v>
      </c>
      <c r="K798" s="54">
        <f t="shared" si="36"/>
        <v>17500</v>
      </c>
    </row>
    <row r="799" spans="1:11" x14ac:dyDescent="0.3">
      <c r="A799" s="52" t="s">
        <v>405</v>
      </c>
      <c r="B799" s="52">
        <f t="shared" si="37"/>
        <v>2016</v>
      </c>
      <c r="C799" s="52" t="s">
        <v>590</v>
      </c>
      <c r="D799" s="53">
        <v>42448</v>
      </c>
      <c r="E799" s="52">
        <f t="shared" si="38"/>
        <v>1624</v>
      </c>
      <c r="F799" s="54" t="s">
        <v>415</v>
      </c>
      <c r="G799" s="52" t="s">
        <v>524</v>
      </c>
      <c r="H799" s="54" t="s">
        <v>381</v>
      </c>
      <c r="I799" s="55">
        <v>500</v>
      </c>
      <c r="J799" s="55">
        <v>120</v>
      </c>
      <c r="K799" s="54">
        <f t="shared" si="36"/>
        <v>60000</v>
      </c>
    </row>
    <row r="800" spans="1:11" x14ac:dyDescent="0.3">
      <c r="A800" s="52" t="s">
        <v>395</v>
      </c>
      <c r="B800" s="52">
        <f t="shared" si="37"/>
        <v>2016</v>
      </c>
      <c r="C800" s="52" t="s">
        <v>590</v>
      </c>
      <c r="D800" s="53">
        <v>42449</v>
      </c>
      <c r="E800" s="52">
        <f t="shared" si="38"/>
        <v>1625</v>
      </c>
      <c r="F800" s="54" t="s">
        <v>447</v>
      </c>
      <c r="G800" s="52" t="s">
        <v>527</v>
      </c>
      <c r="H800" s="54" t="s">
        <v>384</v>
      </c>
      <c r="I800" s="55">
        <v>2</v>
      </c>
      <c r="J800" s="55">
        <v>20</v>
      </c>
      <c r="K800" s="54">
        <f t="shared" si="36"/>
        <v>40</v>
      </c>
    </row>
    <row r="801" spans="1:11" x14ac:dyDescent="0.3">
      <c r="A801" s="52" t="s">
        <v>398</v>
      </c>
      <c r="B801" s="52">
        <f t="shared" si="37"/>
        <v>2016</v>
      </c>
      <c r="C801" s="52" t="s">
        <v>590</v>
      </c>
      <c r="D801" s="53">
        <v>42449</v>
      </c>
      <c r="E801" s="52">
        <f t="shared" si="38"/>
        <v>1626</v>
      </c>
      <c r="F801" s="54" t="s">
        <v>397</v>
      </c>
      <c r="G801" s="52" t="s">
        <v>396</v>
      </c>
      <c r="H801" s="54" t="s">
        <v>385</v>
      </c>
      <c r="I801" s="55">
        <v>350</v>
      </c>
      <c r="J801" s="55">
        <v>86</v>
      </c>
      <c r="K801" s="54">
        <f t="shared" si="36"/>
        <v>30100</v>
      </c>
    </row>
    <row r="802" spans="1:11" x14ac:dyDescent="0.3">
      <c r="A802" s="52" t="s">
        <v>405</v>
      </c>
      <c r="B802" s="52">
        <f t="shared" si="37"/>
        <v>2016</v>
      </c>
      <c r="C802" s="52" t="s">
        <v>590</v>
      </c>
      <c r="D802" s="53">
        <v>42449</v>
      </c>
      <c r="E802" s="52">
        <f t="shared" si="38"/>
        <v>1627</v>
      </c>
      <c r="F802" s="54" t="s">
        <v>415</v>
      </c>
      <c r="G802" s="52" t="s">
        <v>524</v>
      </c>
      <c r="H802" s="54" t="s">
        <v>387</v>
      </c>
      <c r="I802" s="55">
        <v>500</v>
      </c>
      <c r="J802" s="55">
        <v>35</v>
      </c>
      <c r="K802" s="54">
        <f t="shared" si="36"/>
        <v>17500</v>
      </c>
    </row>
    <row r="803" spans="1:11" x14ac:dyDescent="0.3">
      <c r="A803" s="52" t="s">
        <v>395</v>
      </c>
      <c r="B803" s="52">
        <f t="shared" si="37"/>
        <v>2016</v>
      </c>
      <c r="C803" s="52" t="s">
        <v>590</v>
      </c>
      <c r="D803" s="53">
        <v>42450</v>
      </c>
      <c r="E803" s="52">
        <f t="shared" si="38"/>
        <v>1628</v>
      </c>
      <c r="F803" s="54" t="s">
        <v>447</v>
      </c>
      <c r="G803" s="52" t="s">
        <v>527</v>
      </c>
      <c r="H803" s="54" t="s">
        <v>387</v>
      </c>
      <c r="I803" s="55">
        <v>120</v>
      </c>
      <c r="J803" s="55">
        <v>35</v>
      </c>
      <c r="K803" s="54">
        <f t="shared" si="36"/>
        <v>4200</v>
      </c>
    </row>
    <row r="804" spans="1:11" x14ac:dyDescent="0.3">
      <c r="A804" s="52" t="s">
        <v>395</v>
      </c>
      <c r="B804" s="52">
        <f t="shared" si="37"/>
        <v>2016</v>
      </c>
      <c r="C804" s="52" t="s">
        <v>590</v>
      </c>
      <c r="D804" s="53">
        <v>42450</v>
      </c>
      <c r="E804" s="52">
        <f t="shared" si="38"/>
        <v>1629</v>
      </c>
      <c r="F804" s="54" t="s">
        <v>429</v>
      </c>
      <c r="G804" s="52" t="s">
        <v>528</v>
      </c>
      <c r="H804" s="54" t="s">
        <v>384</v>
      </c>
      <c r="I804" s="55">
        <v>100</v>
      </c>
      <c r="J804" s="55">
        <v>20</v>
      </c>
      <c r="K804" s="54">
        <f t="shared" si="36"/>
        <v>2000</v>
      </c>
    </row>
    <row r="805" spans="1:11" x14ac:dyDescent="0.3">
      <c r="A805" s="52" t="s">
        <v>405</v>
      </c>
      <c r="B805" s="52">
        <f t="shared" si="37"/>
        <v>2016</v>
      </c>
      <c r="C805" s="52" t="s">
        <v>590</v>
      </c>
      <c r="D805" s="53">
        <v>42450</v>
      </c>
      <c r="E805" s="52">
        <f t="shared" si="38"/>
        <v>1630</v>
      </c>
      <c r="F805" s="54" t="s">
        <v>415</v>
      </c>
      <c r="G805" s="52" t="s">
        <v>524</v>
      </c>
      <c r="H805" s="54" t="s">
        <v>385</v>
      </c>
      <c r="I805" s="55">
        <v>300</v>
      </c>
      <c r="J805" s="55">
        <v>86</v>
      </c>
      <c r="K805" s="54">
        <f t="shared" si="36"/>
        <v>25800</v>
      </c>
    </row>
    <row r="806" spans="1:11" x14ac:dyDescent="0.3">
      <c r="A806" s="52" t="s">
        <v>395</v>
      </c>
      <c r="B806" s="52">
        <f t="shared" si="37"/>
        <v>2016</v>
      </c>
      <c r="C806" s="52" t="s">
        <v>590</v>
      </c>
      <c r="D806" s="53">
        <v>42451</v>
      </c>
      <c r="E806" s="52">
        <f t="shared" si="38"/>
        <v>1631</v>
      </c>
      <c r="F806" s="54" t="s">
        <v>447</v>
      </c>
      <c r="G806" s="52" t="s">
        <v>527</v>
      </c>
      <c r="H806" s="54" t="s">
        <v>385</v>
      </c>
      <c r="I806" s="55">
        <v>2</v>
      </c>
      <c r="J806" s="55">
        <v>86</v>
      </c>
      <c r="K806" s="54">
        <f t="shared" si="36"/>
        <v>172</v>
      </c>
    </row>
    <row r="807" spans="1:11" x14ac:dyDescent="0.3">
      <c r="A807" s="52" t="s">
        <v>395</v>
      </c>
      <c r="B807" s="52">
        <f t="shared" si="37"/>
        <v>2016</v>
      </c>
      <c r="C807" s="52" t="s">
        <v>590</v>
      </c>
      <c r="D807" s="53">
        <v>42451</v>
      </c>
      <c r="E807" s="52">
        <f t="shared" si="38"/>
        <v>1632</v>
      </c>
      <c r="F807" s="54" t="s">
        <v>429</v>
      </c>
      <c r="G807" s="52" t="s">
        <v>528</v>
      </c>
      <c r="H807" s="54" t="s">
        <v>387</v>
      </c>
      <c r="I807" s="55">
        <v>200</v>
      </c>
      <c r="J807" s="55">
        <v>35</v>
      </c>
      <c r="K807" s="54">
        <f t="shared" si="36"/>
        <v>7000</v>
      </c>
    </row>
    <row r="808" spans="1:11" x14ac:dyDescent="0.3">
      <c r="A808" s="52" t="s">
        <v>405</v>
      </c>
      <c r="B808" s="52">
        <f t="shared" si="37"/>
        <v>2016</v>
      </c>
      <c r="C808" s="52" t="s">
        <v>590</v>
      </c>
      <c r="D808" s="53">
        <v>42451</v>
      </c>
      <c r="E808" s="52">
        <f t="shared" si="38"/>
        <v>1633</v>
      </c>
      <c r="F808" s="54" t="s">
        <v>415</v>
      </c>
      <c r="G808" s="52" t="s">
        <v>524</v>
      </c>
      <c r="H808" s="54" t="s">
        <v>387</v>
      </c>
      <c r="I808" s="55">
        <v>200</v>
      </c>
      <c r="J808" s="55">
        <v>35</v>
      </c>
      <c r="K808" s="54">
        <f t="shared" si="36"/>
        <v>7000</v>
      </c>
    </row>
    <row r="809" spans="1:11" x14ac:dyDescent="0.3">
      <c r="A809" s="52" t="s">
        <v>395</v>
      </c>
      <c r="B809" s="52">
        <f t="shared" si="37"/>
        <v>2016</v>
      </c>
      <c r="C809" s="52" t="s">
        <v>590</v>
      </c>
      <c r="D809" s="53">
        <v>42452</v>
      </c>
      <c r="E809" s="52">
        <f t="shared" si="38"/>
        <v>1634</v>
      </c>
      <c r="F809" s="54" t="s">
        <v>447</v>
      </c>
      <c r="G809" s="52" t="s">
        <v>527</v>
      </c>
      <c r="H809" s="54" t="s">
        <v>384</v>
      </c>
      <c r="I809" s="55">
        <v>1</v>
      </c>
      <c r="J809" s="55">
        <v>20</v>
      </c>
      <c r="K809" s="54">
        <f t="shared" si="36"/>
        <v>20</v>
      </c>
    </row>
    <row r="810" spans="1:11" x14ac:dyDescent="0.3">
      <c r="A810" s="52" t="s">
        <v>398</v>
      </c>
      <c r="B810" s="52">
        <f t="shared" si="37"/>
        <v>2016</v>
      </c>
      <c r="C810" s="52" t="s">
        <v>590</v>
      </c>
      <c r="D810" s="53">
        <v>42452</v>
      </c>
      <c r="E810" s="52">
        <f t="shared" si="38"/>
        <v>1635</v>
      </c>
      <c r="F810" s="54" t="s">
        <v>412</v>
      </c>
      <c r="G810" s="52" t="s">
        <v>523</v>
      </c>
      <c r="H810" s="54" t="s">
        <v>385</v>
      </c>
      <c r="I810" s="55">
        <v>1000</v>
      </c>
      <c r="J810" s="55">
        <v>86</v>
      </c>
      <c r="K810" s="54">
        <f t="shared" si="36"/>
        <v>86000</v>
      </c>
    </row>
    <row r="811" spans="1:11" x14ac:dyDescent="0.3">
      <c r="A811" s="52" t="s">
        <v>405</v>
      </c>
      <c r="B811" s="52">
        <f t="shared" si="37"/>
        <v>2016</v>
      </c>
      <c r="C811" s="52" t="s">
        <v>590</v>
      </c>
      <c r="D811" s="53">
        <v>42452</v>
      </c>
      <c r="E811" s="52">
        <f t="shared" si="38"/>
        <v>1636</v>
      </c>
      <c r="F811" s="54" t="s">
        <v>415</v>
      </c>
      <c r="G811" s="52" t="s">
        <v>524</v>
      </c>
      <c r="H811" s="54" t="s">
        <v>385</v>
      </c>
      <c r="I811" s="55">
        <v>500</v>
      </c>
      <c r="J811" s="55">
        <v>86</v>
      </c>
      <c r="K811" s="54">
        <f t="shared" si="36"/>
        <v>43000</v>
      </c>
    </row>
    <row r="812" spans="1:11" x14ac:dyDescent="0.3">
      <c r="A812" s="52" t="s">
        <v>522</v>
      </c>
      <c r="B812" s="52">
        <f t="shared" si="37"/>
        <v>2016</v>
      </c>
      <c r="C812" s="52" t="s">
        <v>590</v>
      </c>
      <c r="D812" s="53">
        <v>42453</v>
      </c>
      <c r="E812" s="52">
        <f t="shared" si="38"/>
        <v>1637</v>
      </c>
      <c r="F812" s="54" t="s">
        <v>407</v>
      </c>
      <c r="G812" s="52" t="s">
        <v>406</v>
      </c>
      <c r="H812" s="54" t="s">
        <v>387</v>
      </c>
      <c r="I812" s="55">
        <v>180</v>
      </c>
      <c r="J812" s="55">
        <v>35</v>
      </c>
      <c r="K812" s="54">
        <f t="shared" si="36"/>
        <v>6300</v>
      </c>
    </row>
    <row r="813" spans="1:11" x14ac:dyDescent="0.3">
      <c r="A813" s="52" t="s">
        <v>398</v>
      </c>
      <c r="B813" s="52">
        <f t="shared" si="37"/>
        <v>2016</v>
      </c>
      <c r="C813" s="52" t="s">
        <v>590</v>
      </c>
      <c r="D813" s="53">
        <v>42453</v>
      </c>
      <c r="E813" s="52">
        <f t="shared" si="38"/>
        <v>1638</v>
      </c>
      <c r="F813" s="54" t="s">
        <v>412</v>
      </c>
      <c r="G813" s="52" t="s">
        <v>523</v>
      </c>
      <c r="H813" s="54" t="s">
        <v>384</v>
      </c>
      <c r="I813" s="55">
        <v>50</v>
      </c>
      <c r="J813" s="55">
        <v>20</v>
      </c>
      <c r="K813" s="54">
        <f t="shared" si="36"/>
        <v>1000</v>
      </c>
    </row>
    <row r="814" spans="1:11" x14ac:dyDescent="0.3">
      <c r="A814" s="52" t="s">
        <v>405</v>
      </c>
      <c r="B814" s="52">
        <f t="shared" si="37"/>
        <v>2016</v>
      </c>
      <c r="C814" s="52" t="s">
        <v>590</v>
      </c>
      <c r="D814" s="53">
        <v>42453</v>
      </c>
      <c r="E814" s="52">
        <f t="shared" si="38"/>
        <v>1639</v>
      </c>
      <c r="F814" s="54" t="s">
        <v>415</v>
      </c>
      <c r="G814" s="52" t="s">
        <v>524</v>
      </c>
      <c r="H814" s="54" t="s">
        <v>384</v>
      </c>
      <c r="I814" s="55">
        <v>100</v>
      </c>
      <c r="J814" s="55">
        <v>20</v>
      </c>
      <c r="K814" s="54">
        <f t="shared" si="36"/>
        <v>2000</v>
      </c>
    </row>
    <row r="815" spans="1:11" x14ac:dyDescent="0.3">
      <c r="A815" s="52" t="s">
        <v>522</v>
      </c>
      <c r="B815" s="52">
        <f t="shared" si="37"/>
        <v>2016</v>
      </c>
      <c r="C815" s="52" t="s">
        <v>590</v>
      </c>
      <c r="D815" s="53">
        <v>42454</v>
      </c>
      <c r="E815" s="52">
        <f t="shared" si="38"/>
        <v>1640</v>
      </c>
      <c r="F815" s="54" t="s">
        <v>407</v>
      </c>
      <c r="G815" s="52" t="s">
        <v>406</v>
      </c>
      <c r="H815" s="54" t="s">
        <v>385</v>
      </c>
      <c r="I815" s="55">
        <v>5</v>
      </c>
      <c r="J815" s="55">
        <v>86</v>
      </c>
      <c r="K815" s="54">
        <f t="shared" si="36"/>
        <v>430</v>
      </c>
    </row>
    <row r="816" spans="1:11" x14ac:dyDescent="0.3">
      <c r="A816" s="52" t="s">
        <v>398</v>
      </c>
      <c r="B816" s="52">
        <f t="shared" si="37"/>
        <v>2016</v>
      </c>
      <c r="C816" s="52" t="s">
        <v>590</v>
      </c>
      <c r="D816" s="53">
        <v>42454</v>
      </c>
      <c r="E816" s="52">
        <f t="shared" si="38"/>
        <v>1641</v>
      </c>
      <c r="F816" s="54" t="s">
        <v>428</v>
      </c>
      <c r="G816" s="52" t="s">
        <v>396</v>
      </c>
      <c r="H816" s="54" t="s">
        <v>387</v>
      </c>
      <c r="I816" s="55">
        <v>200</v>
      </c>
      <c r="J816" s="55">
        <v>35</v>
      </c>
      <c r="K816" s="54">
        <f t="shared" si="36"/>
        <v>7000</v>
      </c>
    </row>
    <row r="817" spans="1:11" x14ac:dyDescent="0.3">
      <c r="A817" s="52" t="s">
        <v>405</v>
      </c>
      <c r="B817" s="52">
        <f t="shared" si="37"/>
        <v>2016</v>
      </c>
      <c r="C817" s="52" t="s">
        <v>590</v>
      </c>
      <c r="D817" s="53">
        <v>42454</v>
      </c>
      <c r="E817" s="52">
        <f t="shared" si="38"/>
        <v>1642</v>
      </c>
      <c r="F817" s="54" t="s">
        <v>415</v>
      </c>
      <c r="G817" s="52" t="s">
        <v>524</v>
      </c>
      <c r="H817" s="54" t="s">
        <v>387</v>
      </c>
      <c r="I817" s="55">
        <v>1000</v>
      </c>
      <c r="J817" s="55">
        <v>35</v>
      </c>
      <c r="K817" s="54">
        <f t="shared" si="36"/>
        <v>35000</v>
      </c>
    </row>
    <row r="818" spans="1:11" x14ac:dyDescent="0.3">
      <c r="A818" s="52" t="s">
        <v>522</v>
      </c>
      <c r="B818" s="52">
        <f t="shared" si="37"/>
        <v>2016</v>
      </c>
      <c r="C818" s="52" t="s">
        <v>590</v>
      </c>
      <c r="D818" s="53">
        <v>42455</v>
      </c>
      <c r="E818" s="52">
        <f t="shared" si="38"/>
        <v>1643</v>
      </c>
      <c r="F818" s="54" t="s">
        <v>407</v>
      </c>
      <c r="G818" s="52" t="s">
        <v>406</v>
      </c>
      <c r="H818" s="54" t="s">
        <v>384</v>
      </c>
      <c r="I818" s="55">
        <v>5</v>
      </c>
      <c r="J818" s="55">
        <v>20</v>
      </c>
      <c r="K818" s="54">
        <f t="shared" si="36"/>
        <v>100</v>
      </c>
    </row>
    <row r="819" spans="1:11" x14ac:dyDescent="0.3">
      <c r="A819" s="52" t="s">
        <v>398</v>
      </c>
      <c r="B819" s="52">
        <f t="shared" si="37"/>
        <v>2016</v>
      </c>
      <c r="C819" s="52" t="s">
        <v>590</v>
      </c>
      <c r="D819" s="53">
        <v>42455</v>
      </c>
      <c r="E819" s="52">
        <f t="shared" si="38"/>
        <v>1644</v>
      </c>
      <c r="F819" s="54" t="s">
        <v>428</v>
      </c>
      <c r="G819" s="52" t="s">
        <v>396</v>
      </c>
      <c r="H819" s="54" t="s">
        <v>385</v>
      </c>
      <c r="I819" s="55">
        <v>200</v>
      </c>
      <c r="J819" s="55">
        <v>86</v>
      </c>
      <c r="K819" s="54">
        <f t="shared" si="36"/>
        <v>17200</v>
      </c>
    </row>
    <row r="820" spans="1:11" x14ac:dyDescent="0.3">
      <c r="A820" s="52" t="s">
        <v>398</v>
      </c>
      <c r="B820" s="52">
        <f t="shared" si="37"/>
        <v>2016</v>
      </c>
      <c r="C820" s="52" t="s">
        <v>590</v>
      </c>
      <c r="D820" s="53">
        <v>42455</v>
      </c>
      <c r="E820" s="52">
        <f t="shared" si="38"/>
        <v>1645</v>
      </c>
      <c r="F820" s="54" t="s">
        <v>414</v>
      </c>
      <c r="G820" s="52" t="s">
        <v>396</v>
      </c>
      <c r="H820" s="54" t="s">
        <v>385</v>
      </c>
      <c r="I820" s="55">
        <v>500</v>
      </c>
      <c r="J820" s="55">
        <v>86</v>
      </c>
      <c r="K820" s="54">
        <f t="shared" si="36"/>
        <v>43000</v>
      </c>
    </row>
    <row r="821" spans="1:11" x14ac:dyDescent="0.3">
      <c r="A821" s="52" t="s">
        <v>522</v>
      </c>
      <c r="B821" s="52">
        <f t="shared" si="37"/>
        <v>2016</v>
      </c>
      <c r="C821" s="52" t="s">
        <v>590</v>
      </c>
      <c r="D821" s="53">
        <v>42456</v>
      </c>
      <c r="E821" s="52">
        <f t="shared" si="38"/>
        <v>1646</v>
      </c>
      <c r="F821" s="54" t="s">
        <v>407</v>
      </c>
      <c r="G821" s="52" t="s">
        <v>406</v>
      </c>
      <c r="H821" s="54" t="s">
        <v>387</v>
      </c>
      <c r="I821" s="55">
        <v>320</v>
      </c>
      <c r="J821" s="55">
        <v>35</v>
      </c>
      <c r="K821" s="54">
        <f t="shared" si="36"/>
        <v>11200</v>
      </c>
    </row>
    <row r="822" spans="1:11" x14ac:dyDescent="0.3">
      <c r="A822" s="52" t="s">
        <v>398</v>
      </c>
      <c r="B822" s="52">
        <f t="shared" si="37"/>
        <v>2016</v>
      </c>
      <c r="C822" s="52" t="s">
        <v>590</v>
      </c>
      <c r="D822" s="53">
        <v>42456</v>
      </c>
      <c r="E822" s="52">
        <f t="shared" si="38"/>
        <v>1647</v>
      </c>
      <c r="F822" s="54" t="s">
        <v>428</v>
      </c>
      <c r="G822" s="52" t="s">
        <v>396</v>
      </c>
      <c r="H822" s="54" t="s">
        <v>384</v>
      </c>
      <c r="I822" s="55">
        <v>200</v>
      </c>
      <c r="J822" s="55">
        <v>20</v>
      </c>
      <c r="K822" s="54">
        <f t="shared" si="36"/>
        <v>4000</v>
      </c>
    </row>
    <row r="823" spans="1:11" x14ac:dyDescent="0.3">
      <c r="A823" s="52" t="s">
        <v>395</v>
      </c>
      <c r="B823" s="52">
        <f t="shared" si="37"/>
        <v>2016</v>
      </c>
      <c r="C823" s="52" t="s">
        <v>590</v>
      </c>
      <c r="D823" s="53">
        <v>42456</v>
      </c>
      <c r="E823" s="52">
        <f t="shared" si="38"/>
        <v>1648</v>
      </c>
      <c r="F823" s="54" t="s">
        <v>413</v>
      </c>
      <c r="G823" s="52" t="s">
        <v>527</v>
      </c>
      <c r="H823" s="54" t="s">
        <v>384</v>
      </c>
      <c r="I823" s="55">
        <v>500</v>
      </c>
      <c r="J823" s="55">
        <v>20</v>
      </c>
      <c r="K823" s="54">
        <f t="shared" si="36"/>
        <v>10000</v>
      </c>
    </row>
    <row r="824" spans="1:11" x14ac:dyDescent="0.3">
      <c r="A824" s="52" t="s">
        <v>522</v>
      </c>
      <c r="B824" s="52">
        <f t="shared" si="37"/>
        <v>2016</v>
      </c>
      <c r="C824" s="52" t="s">
        <v>590</v>
      </c>
      <c r="D824" s="53">
        <v>42457</v>
      </c>
      <c r="E824" s="52">
        <f t="shared" si="38"/>
        <v>1649</v>
      </c>
      <c r="F824" s="54" t="s">
        <v>407</v>
      </c>
      <c r="G824" s="52" t="s">
        <v>406</v>
      </c>
      <c r="H824" s="54" t="s">
        <v>385</v>
      </c>
      <c r="I824" s="55">
        <v>5</v>
      </c>
      <c r="J824" s="55">
        <v>86</v>
      </c>
      <c r="K824" s="54">
        <f t="shared" si="36"/>
        <v>430</v>
      </c>
    </row>
    <row r="825" spans="1:11" x14ac:dyDescent="0.3">
      <c r="A825" s="52" t="s">
        <v>522</v>
      </c>
      <c r="B825" s="52">
        <f t="shared" si="37"/>
        <v>2016</v>
      </c>
      <c r="C825" s="52" t="s">
        <v>590</v>
      </c>
      <c r="D825" s="53">
        <v>42457</v>
      </c>
      <c r="E825" s="52">
        <f t="shared" si="38"/>
        <v>1650</v>
      </c>
      <c r="F825" s="54" t="s">
        <v>473</v>
      </c>
      <c r="G825" s="52" t="s">
        <v>525</v>
      </c>
      <c r="H825" s="54" t="s">
        <v>383</v>
      </c>
      <c r="I825" s="55">
        <v>50</v>
      </c>
      <c r="J825" s="55">
        <v>10</v>
      </c>
      <c r="K825" s="54">
        <f t="shared" si="36"/>
        <v>500</v>
      </c>
    </row>
    <row r="826" spans="1:11" x14ac:dyDescent="0.3">
      <c r="A826" s="52" t="s">
        <v>398</v>
      </c>
      <c r="B826" s="52">
        <f t="shared" si="37"/>
        <v>2016</v>
      </c>
      <c r="C826" s="52" t="s">
        <v>590</v>
      </c>
      <c r="D826" s="53">
        <v>42457</v>
      </c>
      <c r="E826" s="52">
        <f t="shared" si="38"/>
        <v>1651</v>
      </c>
      <c r="F826" s="54" t="s">
        <v>412</v>
      </c>
      <c r="G826" s="52" t="s">
        <v>523</v>
      </c>
      <c r="H826" s="54" t="s">
        <v>387</v>
      </c>
      <c r="I826" s="55">
        <v>150</v>
      </c>
      <c r="J826" s="55">
        <v>35</v>
      </c>
      <c r="K826" s="54">
        <f t="shared" si="36"/>
        <v>5250</v>
      </c>
    </row>
    <row r="827" spans="1:11" x14ac:dyDescent="0.3">
      <c r="A827" s="52" t="s">
        <v>398</v>
      </c>
      <c r="B827" s="52">
        <f t="shared" si="37"/>
        <v>2016</v>
      </c>
      <c r="C827" s="52" t="s">
        <v>590</v>
      </c>
      <c r="D827" s="53">
        <v>42458</v>
      </c>
      <c r="E827" s="52">
        <f t="shared" si="38"/>
        <v>1652</v>
      </c>
      <c r="F827" s="54" t="s">
        <v>449</v>
      </c>
      <c r="G827" s="52" t="s">
        <v>396</v>
      </c>
      <c r="H827" s="54" t="s">
        <v>384</v>
      </c>
      <c r="I827" s="55">
        <v>100</v>
      </c>
      <c r="J827" s="55">
        <v>20</v>
      </c>
      <c r="K827" s="54">
        <f t="shared" si="36"/>
        <v>2000</v>
      </c>
    </row>
    <row r="828" spans="1:11" x14ac:dyDescent="0.3">
      <c r="A828" s="52" t="s">
        <v>405</v>
      </c>
      <c r="B828" s="52">
        <f t="shared" si="37"/>
        <v>2016</v>
      </c>
      <c r="C828" s="52" t="s">
        <v>590</v>
      </c>
      <c r="D828" s="53">
        <v>42458</v>
      </c>
      <c r="E828" s="52">
        <f t="shared" si="38"/>
        <v>1653</v>
      </c>
      <c r="F828" s="54" t="s">
        <v>423</v>
      </c>
      <c r="G828" s="52" t="s">
        <v>403</v>
      </c>
      <c r="H828" s="54" t="s">
        <v>381</v>
      </c>
      <c r="I828" s="55">
        <v>50</v>
      </c>
      <c r="J828" s="55">
        <v>120</v>
      </c>
      <c r="K828" s="54">
        <f t="shared" si="36"/>
        <v>6000</v>
      </c>
    </row>
    <row r="829" spans="1:11" x14ac:dyDescent="0.3">
      <c r="A829" s="52" t="s">
        <v>522</v>
      </c>
      <c r="B829" s="52">
        <f t="shared" si="37"/>
        <v>2016</v>
      </c>
      <c r="C829" s="52" t="s">
        <v>590</v>
      </c>
      <c r="D829" s="53">
        <v>42458</v>
      </c>
      <c r="E829" s="52">
        <f t="shared" si="38"/>
        <v>1654</v>
      </c>
      <c r="F829" s="54" t="s">
        <v>411</v>
      </c>
      <c r="G829" s="52" t="s">
        <v>410</v>
      </c>
      <c r="H829" s="54" t="s">
        <v>385</v>
      </c>
      <c r="I829" s="55">
        <v>100</v>
      </c>
      <c r="J829" s="55">
        <v>86</v>
      </c>
      <c r="K829" s="54">
        <f t="shared" si="36"/>
        <v>8600</v>
      </c>
    </row>
    <row r="830" spans="1:11" x14ac:dyDescent="0.3">
      <c r="A830" s="52" t="s">
        <v>398</v>
      </c>
      <c r="B830" s="52">
        <f t="shared" si="37"/>
        <v>2016</v>
      </c>
      <c r="C830" s="52" t="s">
        <v>590</v>
      </c>
      <c r="D830" s="53">
        <v>42459</v>
      </c>
      <c r="E830" s="52">
        <f t="shared" si="38"/>
        <v>1655</v>
      </c>
      <c r="F830" s="54" t="s">
        <v>449</v>
      </c>
      <c r="G830" s="52" t="s">
        <v>396</v>
      </c>
      <c r="H830" s="54" t="s">
        <v>387</v>
      </c>
      <c r="I830" s="55">
        <v>200</v>
      </c>
      <c r="J830" s="55">
        <v>35</v>
      </c>
      <c r="K830" s="54">
        <f t="shared" si="36"/>
        <v>7000</v>
      </c>
    </row>
    <row r="831" spans="1:11" x14ac:dyDescent="0.3">
      <c r="A831" s="52" t="s">
        <v>405</v>
      </c>
      <c r="B831" s="52">
        <f t="shared" si="37"/>
        <v>2016</v>
      </c>
      <c r="C831" s="52" t="s">
        <v>590</v>
      </c>
      <c r="D831" s="53">
        <v>42459</v>
      </c>
      <c r="E831" s="52">
        <f t="shared" si="38"/>
        <v>1656</v>
      </c>
      <c r="F831" s="54" t="s">
        <v>423</v>
      </c>
      <c r="G831" s="52" t="s">
        <v>403</v>
      </c>
      <c r="H831" s="54" t="s">
        <v>387</v>
      </c>
      <c r="I831" s="55">
        <v>50</v>
      </c>
      <c r="J831" s="55">
        <v>35</v>
      </c>
      <c r="K831" s="54">
        <f t="shared" si="36"/>
        <v>1750</v>
      </c>
    </row>
    <row r="832" spans="1:11" x14ac:dyDescent="0.3">
      <c r="A832" s="52" t="s">
        <v>522</v>
      </c>
      <c r="B832" s="52">
        <f t="shared" si="37"/>
        <v>2016</v>
      </c>
      <c r="C832" s="52" t="s">
        <v>590</v>
      </c>
      <c r="D832" s="53">
        <v>42459</v>
      </c>
      <c r="E832" s="52">
        <f t="shared" si="38"/>
        <v>1657</v>
      </c>
      <c r="F832" s="54" t="s">
        <v>402</v>
      </c>
      <c r="G832" s="52" t="s">
        <v>525</v>
      </c>
      <c r="H832" s="54" t="s">
        <v>384</v>
      </c>
      <c r="I832" s="55">
        <v>700</v>
      </c>
      <c r="J832" s="55">
        <v>20</v>
      </c>
      <c r="K832" s="54">
        <f t="shared" si="36"/>
        <v>14000</v>
      </c>
    </row>
    <row r="833" spans="1:11" x14ac:dyDescent="0.3">
      <c r="A833" s="52" t="s">
        <v>398</v>
      </c>
      <c r="B833" s="52">
        <f t="shared" si="37"/>
        <v>2016</v>
      </c>
      <c r="C833" s="52" t="s">
        <v>590</v>
      </c>
      <c r="D833" s="53">
        <v>42460</v>
      </c>
      <c r="E833" s="52">
        <f t="shared" si="38"/>
        <v>1658</v>
      </c>
      <c r="F833" s="54" t="s">
        <v>449</v>
      </c>
      <c r="G833" s="52" t="s">
        <v>396</v>
      </c>
      <c r="H833" s="54" t="s">
        <v>385</v>
      </c>
      <c r="I833" s="55">
        <v>100</v>
      </c>
      <c r="J833" s="55">
        <v>86</v>
      </c>
      <c r="K833" s="54">
        <f t="shared" si="36"/>
        <v>8600</v>
      </c>
    </row>
    <row r="834" spans="1:11" x14ac:dyDescent="0.3">
      <c r="A834" s="52" t="s">
        <v>405</v>
      </c>
      <c r="B834" s="52">
        <f t="shared" si="37"/>
        <v>2016</v>
      </c>
      <c r="C834" s="52" t="s">
        <v>590</v>
      </c>
      <c r="D834" s="53">
        <v>42460</v>
      </c>
      <c r="E834" s="52">
        <f t="shared" si="38"/>
        <v>1659</v>
      </c>
      <c r="F834" s="54" t="s">
        <v>423</v>
      </c>
      <c r="G834" s="52" t="s">
        <v>403</v>
      </c>
      <c r="H834" s="54" t="s">
        <v>385</v>
      </c>
      <c r="I834" s="55">
        <v>100</v>
      </c>
      <c r="J834" s="55">
        <v>86</v>
      </c>
      <c r="K834" s="54">
        <f t="shared" si="36"/>
        <v>8600</v>
      </c>
    </row>
    <row r="835" spans="1:11" x14ac:dyDescent="0.3">
      <c r="A835" s="52" t="s">
        <v>398</v>
      </c>
      <c r="B835" s="52">
        <f t="shared" si="37"/>
        <v>2016</v>
      </c>
      <c r="C835" s="52" t="s">
        <v>590</v>
      </c>
      <c r="D835" s="53">
        <v>42460</v>
      </c>
      <c r="E835" s="52">
        <f t="shared" si="38"/>
        <v>1660</v>
      </c>
      <c r="F835" s="54" t="s">
        <v>409</v>
      </c>
      <c r="G835" s="52" t="s">
        <v>396</v>
      </c>
      <c r="H835" s="54" t="s">
        <v>383</v>
      </c>
      <c r="I835" s="55">
        <v>300</v>
      </c>
      <c r="J835" s="55">
        <v>10</v>
      </c>
      <c r="K835" s="54">
        <f t="shared" si="36"/>
        <v>3000</v>
      </c>
    </row>
    <row r="836" spans="1:11" x14ac:dyDescent="0.3">
      <c r="A836" s="52" t="s">
        <v>398</v>
      </c>
      <c r="B836" s="52">
        <f t="shared" si="37"/>
        <v>2016</v>
      </c>
      <c r="C836" s="52" t="s">
        <v>591</v>
      </c>
      <c r="D836" s="53">
        <v>42461</v>
      </c>
      <c r="E836" s="52">
        <f t="shared" si="38"/>
        <v>1661</v>
      </c>
      <c r="F836" s="54" t="s">
        <v>409</v>
      </c>
      <c r="G836" s="52" t="s">
        <v>396</v>
      </c>
      <c r="H836" s="54" t="s">
        <v>387</v>
      </c>
      <c r="I836" s="55">
        <v>100</v>
      </c>
      <c r="J836" s="55">
        <v>35</v>
      </c>
      <c r="K836" s="54">
        <f t="shared" si="36"/>
        <v>3500</v>
      </c>
    </row>
    <row r="837" spans="1:11" x14ac:dyDescent="0.3">
      <c r="A837" s="52" t="s">
        <v>405</v>
      </c>
      <c r="B837" s="52">
        <f t="shared" si="37"/>
        <v>2016</v>
      </c>
      <c r="C837" s="52" t="s">
        <v>591</v>
      </c>
      <c r="D837" s="53">
        <v>42461</v>
      </c>
      <c r="E837" s="52">
        <f t="shared" si="38"/>
        <v>1662</v>
      </c>
      <c r="F837" s="54" t="s">
        <v>441</v>
      </c>
      <c r="G837" s="52" t="s">
        <v>403</v>
      </c>
      <c r="H837" s="54" t="s">
        <v>384</v>
      </c>
      <c r="I837" s="55">
        <v>50</v>
      </c>
      <c r="J837" s="55">
        <v>20</v>
      </c>
      <c r="K837" s="54">
        <f t="shared" si="36"/>
        <v>1000</v>
      </c>
    </row>
    <row r="838" spans="1:11" x14ac:dyDescent="0.3">
      <c r="A838" s="52" t="s">
        <v>398</v>
      </c>
      <c r="B838" s="52">
        <f t="shared" si="37"/>
        <v>2016</v>
      </c>
      <c r="C838" s="52" t="s">
        <v>591</v>
      </c>
      <c r="D838" s="53">
        <v>42461</v>
      </c>
      <c r="E838" s="52">
        <f t="shared" si="38"/>
        <v>1663</v>
      </c>
      <c r="F838" s="54" t="s">
        <v>409</v>
      </c>
      <c r="G838" s="52" t="s">
        <v>396</v>
      </c>
      <c r="H838" s="54" t="s">
        <v>381</v>
      </c>
      <c r="I838" s="55">
        <v>200</v>
      </c>
      <c r="J838" s="55">
        <v>120</v>
      </c>
      <c r="K838" s="54">
        <f t="shared" si="36"/>
        <v>24000</v>
      </c>
    </row>
    <row r="839" spans="1:11" x14ac:dyDescent="0.3">
      <c r="A839" s="52" t="s">
        <v>398</v>
      </c>
      <c r="B839" s="52">
        <f t="shared" si="37"/>
        <v>2016</v>
      </c>
      <c r="C839" s="52" t="s">
        <v>591</v>
      </c>
      <c r="D839" s="53">
        <v>42462</v>
      </c>
      <c r="E839" s="52">
        <f t="shared" si="38"/>
        <v>1664</v>
      </c>
      <c r="F839" s="54" t="s">
        <v>409</v>
      </c>
      <c r="G839" s="52" t="s">
        <v>396</v>
      </c>
      <c r="H839" s="54" t="s">
        <v>385</v>
      </c>
      <c r="I839" s="55">
        <v>500</v>
      </c>
      <c r="J839" s="55">
        <v>86</v>
      </c>
      <c r="K839" s="54">
        <f t="shared" si="36"/>
        <v>43000</v>
      </c>
    </row>
    <row r="840" spans="1:11" x14ac:dyDescent="0.3">
      <c r="A840" s="52" t="s">
        <v>405</v>
      </c>
      <c r="B840" s="52">
        <f t="shared" si="37"/>
        <v>2016</v>
      </c>
      <c r="C840" s="52" t="s">
        <v>591</v>
      </c>
      <c r="D840" s="53">
        <v>42462</v>
      </c>
      <c r="E840" s="52">
        <f t="shared" si="38"/>
        <v>1665</v>
      </c>
      <c r="F840" s="54" t="s">
        <v>445</v>
      </c>
      <c r="G840" s="52" t="s">
        <v>403</v>
      </c>
      <c r="H840" s="54" t="s">
        <v>383</v>
      </c>
      <c r="I840" s="55">
        <v>200</v>
      </c>
      <c r="J840" s="55">
        <v>10</v>
      </c>
      <c r="K840" s="54">
        <f t="shared" si="36"/>
        <v>2000</v>
      </c>
    </row>
    <row r="841" spans="1:11" x14ac:dyDescent="0.3">
      <c r="A841" s="52" t="s">
        <v>395</v>
      </c>
      <c r="B841" s="52">
        <f t="shared" si="37"/>
        <v>2016</v>
      </c>
      <c r="C841" s="52" t="s">
        <v>591</v>
      </c>
      <c r="D841" s="53">
        <v>42462</v>
      </c>
      <c r="E841" s="52">
        <f t="shared" si="38"/>
        <v>1666</v>
      </c>
      <c r="F841" s="54" t="s">
        <v>393</v>
      </c>
      <c r="G841" s="52" t="s">
        <v>529</v>
      </c>
      <c r="H841" s="54" t="s">
        <v>387</v>
      </c>
      <c r="I841" s="55">
        <v>100</v>
      </c>
      <c r="J841" s="55">
        <v>35</v>
      </c>
      <c r="K841" s="54">
        <f t="shared" si="36"/>
        <v>3500</v>
      </c>
    </row>
    <row r="842" spans="1:11" x14ac:dyDescent="0.3">
      <c r="A842" s="52" t="s">
        <v>398</v>
      </c>
      <c r="B842" s="52">
        <f t="shared" si="37"/>
        <v>2016</v>
      </c>
      <c r="C842" s="52" t="s">
        <v>591</v>
      </c>
      <c r="D842" s="53">
        <v>42463</v>
      </c>
      <c r="E842" s="52">
        <f t="shared" si="38"/>
        <v>1667</v>
      </c>
      <c r="F842" s="54" t="s">
        <v>409</v>
      </c>
      <c r="G842" s="52" t="s">
        <v>396</v>
      </c>
      <c r="H842" s="54" t="s">
        <v>384</v>
      </c>
      <c r="I842" s="55">
        <v>300</v>
      </c>
      <c r="J842" s="55">
        <v>20</v>
      </c>
      <c r="K842" s="54">
        <f t="shared" si="36"/>
        <v>6000</v>
      </c>
    </row>
    <row r="843" spans="1:11" x14ac:dyDescent="0.3">
      <c r="A843" s="52" t="s">
        <v>405</v>
      </c>
      <c r="B843" s="52">
        <f t="shared" si="37"/>
        <v>2016</v>
      </c>
      <c r="C843" s="52" t="s">
        <v>591</v>
      </c>
      <c r="D843" s="53">
        <v>42463</v>
      </c>
      <c r="E843" s="52">
        <f t="shared" si="38"/>
        <v>1668</v>
      </c>
      <c r="F843" s="54" t="s">
        <v>445</v>
      </c>
      <c r="G843" s="52" t="s">
        <v>403</v>
      </c>
      <c r="H843" s="54" t="s">
        <v>381</v>
      </c>
      <c r="I843" s="55">
        <v>100</v>
      </c>
      <c r="J843" s="55">
        <v>120</v>
      </c>
      <c r="K843" s="54">
        <f t="shared" ref="K843:K906" si="39">I843*J843</f>
        <v>12000</v>
      </c>
    </row>
    <row r="844" spans="1:11" x14ac:dyDescent="0.3">
      <c r="A844" s="52" t="s">
        <v>398</v>
      </c>
      <c r="B844" s="52">
        <f t="shared" ref="B844:B907" si="40">YEAR(D844)</f>
        <v>2016</v>
      </c>
      <c r="C844" s="52" t="s">
        <v>591</v>
      </c>
      <c r="D844" s="53">
        <v>42463</v>
      </c>
      <c r="E844" s="52">
        <f t="shared" ref="E844:E907" si="41">E843+1</f>
        <v>1669</v>
      </c>
      <c r="F844" s="54" t="s">
        <v>397</v>
      </c>
      <c r="G844" s="52" t="s">
        <v>396</v>
      </c>
      <c r="H844" s="54" t="s">
        <v>385</v>
      </c>
      <c r="I844" s="55">
        <v>500</v>
      </c>
      <c r="J844" s="55">
        <v>86</v>
      </c>
      <c r="K844" s="54">
        <f t="shared" si="39"/>
        <v>43000</v>
      </c>
    </row>
    <row r="845" spans="1:11" x14ac:dyDescent="0.3">
      <c r="A845" s="52" t="s">
        <v>398</v>
      </c>
      <c r="B845" s="52">
        <f t="shared" si="40"/>
        <v>2016</v>
      </c>
      <c r="C845" s="52" t="s">
        <v>591</v>
      </c>
      <c r="D845" s="53">
        <v>42464</v>
      </c>
      <c r="E845" s="52">
        <f t="shared" si="41"/>
        <v>1670</v>
      </c>
      <c r="F845" s="54" t="s">
        <v>409</v>
      </c>
      <c r="G845" s="52" t="s">
        <v>396</v>
      </c>
      <c r="H845" s="54" t="s">
        <v>387</v>
      </c>
      <c r="I845" s="55">
        <v>300</v>
      </c>
      <c r="J845" s="55">
        <v>35</v>
      </c>
      <c r="K845" s="54">
        <f t="shared" si="39"/>
        <v>10500</v>
      </c>
    </row>
    <row r="846" spans="1:11" x14ac:dyDescent="0.3">
      <c r="A846" s="52" t="s">
        <v>405</v>
      </c>
      <c r="B846" s="52">
        <f t="shared" si="40"/>
        <v>2016</v>
      </c>
      <c r="C846" s="52" t="s">
        <v>591</v>
      </c>
      <c r="D846" s="53">
        <v>42464</v>
      </c>
      <c r="E846" s="52">
        <f t="shared" si="41"/>
        <v>1671</v>
      </c>
      <c r="F846" s="54" t="s">
        <v>472</v>
      </c>
      <c r="G846" s="52" t="s">
        <v>403</v>
      </c>
      <c r="H846" s="54" t="s">
        <v>387</v>
      </c>
      <c r="I846" s="55">
        <v>250</v>
      </c>
      <c r="J846" s="55">
        <v>35</v>
      </c>
      <c r="K846" s="54">
        <f t="shared" si="39"/>
        <v>8750</v>
      </c>
    </row>
    <row r="847" spans="1:11" x14ac:dyDescent="0.3">
      <c r="A847" s="52" t="s">
        <v>398</v>
      </c>
      <c r="B847" s="52">
        <f t="shared" si="40"/>
        <v>2016</v>
      </c>
      <c r="C847" s="52" t="s">
        <v>591</v>
      </c>
      <c r="D847" s="53">
        <v>42464</v>
      </c>
      <c r="E847" s="52">
        <f t="shared" si="41"/>
        <v>1672</v>
      </c>
      <c r="F847" s="54" t="s">
        <v>397</v>
      </c>
      <c r="G847" s="52" t="s">
        <v>396</v>
      </c>
      <c r="H847" s="54" t="s">
        <v>384</v>
      </c>
      <c r="I847" s="55">
        <v>100</v>
      </c>
      <c r="J847" s="55">
        <v>20</v>
      </c>
      <c r="K847" s="54">
        <f t="shared" si="39"/>
        <v>2000</v>
      </c>
    </row>
    <row r="848" spans="1:11" x14ac:dyDescent="0.3">
      <c r="A848" s="52" t="s">
        <v>405</v>
      </c>
      <c r="B848" s="52">
        <f t="shared" si="40"/>
        <v>2016</v>
      </c>
      <c r="C848" s="52" t="s">
        <v>591</v>
      </c>
      <c r="D848" s="53">
        <v>42465</v>
      </c>
      <c r="E848" s="52">
        <f t="shared" si="41"/>
        <v>1673</v>
      </c>
      <c r="F848" s="54" t="s">
        <v>453</v>
      </c>
      <c r="G848" s="52" t="s">
        <v>403</v>
      </c>
      <c r="H848" s="54" t="s">
        <v>385</v>
      </c>
      <c r="I848" s="55">
        <v>100</v>
      </c>
      <c r="J848" s="55">
        <v>86</v>
      </c>
      <c r="K848" s="54">
        <f t="shared" si="39"/>
        <v>8600</v>
      </c>
    </row>
    <row r="849" spans="1:11" x14ac:dyDescent="0.3">
      <c r="A849" s="52" t="s">
        <v>405</v>
      </c>
      <c r="B849" s="52">
        <f t="shared" si="40"/>
        <v>2016</v>
      </c>
      <c r="C849" s="52" t="s">
        <v>591</v>
      </c>
      <c r="D849" s="53">
        <v>42465</v>
      </c>
      <c r="E849" s="52">
        <f t="shared" si="41"/>
        <v>1674</v>
      </c>
      <c r="F849" s="54" t="s">
        <v>472</v>
      </c>
      <c r="G849" s="52" t="s">
        <v>403</v>
      </c>
      <c r="H849" s="54" t="s">
        <v>385</v>
      </c>
      <c r="I849" s="55">
        <v>300</v>
      </c>
      <c r="J849" s="55">
        <v>86</v>
      </c>
      <c r="K849" s="54">
        <f t="shared" si="39"/>
        <v>25800</v>
      </c>
    </row>
    <row r="850" spans="1:11" x14ac:dyDescent="0.3">
      <c r="A850" s="52" t="s">
        <v>395</v>
      </c>
      <c r="B850" s="52">
        <f t="shared" si="40"/>
        <v>2016</v>
      </c>
      <c r="C850" s="52" t="s">
        <v>591</v>
      </c>
      <c r="D850" s="53">
        <v>42465</v>
      </c>
      <c r="E850" s="52">
        <f t="shared" si="41"/>
        <v>1675</v>
      </c>
      <c r="F850" s="54" t="s">
        <v>408</v>
      </c>
      <c r="G850" s="52" t="s">
        <v>526</v>
      </c>
      <c r="H850" s="54" t="s">
        <v>383</v>
      </c>
      <c r="I850" s="55">
        <v>600</v>
      </c>
      <c r="J850" s="55">
        <v>10</v>
      </c>
      <c r="K850" s="54">
        <f t="shared" si="39"/>
        <v>6000</v>
      </c>
    </row>
    <row r="851" spans="1:11" x14ac:dyDescent="0.3">
      <c r="A851" s="52" t="s">
        <v>522</v>
      </c>
      <c r="B851" s="52">
        <f t="shared" si="40"/>
        <v>2016</v>
      </c>
      <c r="C851" s="52" t="s">
        <v>591</v>
      </c>
      <c r="D851" s="53">
        <v>42466</v>
      </c>
      <c r="E851" s="52">
        <f t="shared" si="41"/>
        <v>1676</v>
      </c>
      <c r="F851" s="54" t="s">
        <v>402</v>
      </c>
      <c r="G851" s="52" t="s">
        <v>525</v>
      </c>
      <c r="H851" s="54" t="s">
        <v>384</v>
      </c>
      <c r="I851" s="55">
        <v>100</v>
      </c>
      <c r="J851" s="55">
        <v>20</v>
      </c>
      <c r="K851" s="54">
        <f t="shared" si="39"/>
        <v>2000</v>
      </c>
    </row>
    <row r="852" spans="1:11" x14ac:dyDescent="0.3">
      <c r="A852" s="52" t="s">
        <v>405</v>
      </c>
      <c r="B852" s="52">
        <f t="shared" si="40"/>
        <v>2016</v>
      </c>
      <c r="C852" s="52" t="s">
        <v>591</v>
      </c>
      <c r="D852" s="53">
        <v>42466</v>
      </c>
      <c r="E852" s="52">
        <f t="shared" si="41"/>
        <v>1677</v>
      </c>
      <c r="F852" s="54" t="s">
        <v>423</v>
      </c>
      <c r="G852" s="52" t="s">
        <v>403</v>
      </c>
      <c r="H852" s="54" t="s">
        <v>384</v>
      </c>
      <c r="I852" s="55">
        <v>400</v>
      </c>
      <c r="J852" s="55">
        <v>20</v>
      </c>
      <c r="K852" s="54">
        <f t="shared" si="39"/>
        <v>8000</v>
      </c>
    </row>
    <row r="853" spans="1:11" x14ac:dyDescent="0.3">
      <c r="A853" s="52" t="s">
        <v>395</v>
      </c>
      <c r="B853" s="52">
        <f t="shared" si="40"/>
        <v>2016</v>
      </c>
      <c r="C853" s="52" t="s">
        <v>591</v>
      </c>
      <c r="D853" s="53">
        <v>42466</v>
      </c>
      <c r="E853" s="52">
        <f t="shared" si="41"/>
        <v>1678</v>
      </c>
      <c r="F853" s="54" t="s">
        <v>408</v>
      </c>
      <c r="G853" s="52" t="s">
        <v>526</v>
      </c>
      <c r="H853" s="54" t="s">
        <v>381</v>
      </c>
      <c r="I853" s="55">
        <v>200</v>
      </c>
      <c r="J853" s="55">
        <v>120</v>
      </c>
      <c r="K853" s="54">
        <f t="shared" si="39"/>
        <v>24000</v>
      </c>
    </row>
    <row r="854" spans="1:11" x14ac:dyDescent="0.3">
      <c r="A854" s="52" t="s">
        <v>522</v>
      </c>
      <c r="B854" s="52">
        <f t="shared" si="40"/>
        <v>2016</v>
      </c>
      <c r="C854" s="52" t="s">
        <v>591</v>
      </c>
      <c r="D854" s="53">
        <v>42467</v>
      </c>
      <c r="E854" s="52">
        <f t="shared" si="41"/>
        <v>1679</v>
      </c>
      <c r="F854" s="54" t="s">
        <v>402</v>
      </c>
      <c r="G854" s="52" t="s">
        <v>525</v>
      </c>
      <c r="H854" s="54" t="s">
        <v>387</v>
      </c>
      <c r="I854" s="55">
        <v>1000</v>
      </c>
      <c r="J854" s="55">
        <v>35</v>
      </c>
      <c r="K854" s="54">
        <f t="shared" si="39"/>
        <v>35000</v>
      </c>
    </row>
    <row r="855" spans="1:11" x14ac:dyDescent="0.3">
      <c r="A855" s="52" t="s">
        <v>522</v>
      </c>
      <c r="B855" s="52">
        <f t="shared" si="40"/>
        <v>2016</v>
      </c>
      <c r="C855" s="52" t="s">
        <v>591</v>
      </c>
      <c r="D855" s="53">
        <v>42467</v>
      </c>
      <c r="E855" s="52">
        <f t="shared" si="41"/>
        <v>1680</v>
      </c>
      <c r="F855" s="54" t="s">
        <v>450</v>
      </c>
      <c r="G855" s="52" t="s">
        <v>525</v>
      </c>
      <c r="H855" s="54" t="s">
        <v>383</v>
      </c>
      <c r="I855" s="55">
        <v>200</v>
      </c>
      <c r="J855" s="55">
        <v>10</v>
      </c>
      <c r="K855" s="54">
        <f t="shared" si="39"/>
        <v>2000</v>
      </c>
    </row>
    <row r="856" spans="1:11" x14ac:dyDescent="0.3">
      <c r="A856" s="52" t="s">
        <v>395</v>
      </c>
      <c r="B856" s="52">
        <f t="shared" si="40"/>
        <v>2016</v>
      </c>
      <c r="C856" s="52" t="s">
        <v>591</v>
      </c>
      <c r="D856" s="53">
        <v>42467</v>
      </c>
      <c r="E856" s="52">
        <f t="shared" si="41"/>
        <v>1681</v>
      </c>
      <c r="F856" s="54" t="s">
        <v>408</v>
      </c>
      <c r="G856" s="52" t="s">
        <v>526</v>
      </c>
      <c r="H856" s="54" t="s">
        <v>387</v>
      </c>
      <c r="I856" s="55">
        <v>100</v>
      </c>
      <c r="J856" s="55">
        <v>35</v>
      </c>
      <c r="K856" s="54">
        <f t="shared" si="39"/>
        <v>3500</v>
      </c>
    </row>
    <row r="857" spans="1:11" x14ac:dyDescent="0.3">
      <c r="A857" s="52" t="s">
        <v>522</v>
      </c>
      <c r="B857" s="52">
        <f t="shared" si="40"/>
        <v>2016</v>
      </c>
      <c r="C857" s="52" t="s">
        <v>591</v>
      </c>
      <c r="D857" s="53">
        <v>42468</v>
      </c>
      <c r="E857" s="52">
        <f t="shared" si="41"/>
        <v>1682</v>
      </c>
      <c r="F857" s="54" t="s">
        <v>402</v>
      </c>
      <c r="G857" s="52" t="s">
        <v>525</v>
      </c>
      <c r="H857" s="54" t="s">
        <v>385</v>
      </c>
      <c r="I857" s="55">
        <v>1000</v>
      </c>
      <c r="J857" s="55">
        <v>86</v>
      </c>
      <c r="K857" s="54">
        <f t="shared" si="39"/>
        <v>86000</v>
      </c>
    </row>
    <row r="858" spans="1:11" x14ac:dyDescent="0.3">
      <c r="A858" s="52" t="s">
        <v>405</v>
      </c>
      <c r="B858" s="52">
        <f t="shared" si="40"/>
        <v>2016</v>
      </c>
      <c r="C858" s="52" t="s">
        <v>591</v>
      </c>
      <c r="D858" s="53">
        <v>42468</v>
      </c>
      <c r="E858" s="52">
        <f t="shared" si="41"/>
        <v>1683</v>
      </c>
      <c r="F858" s="54" t="s">
        <v>419</v>
      </c>
      <c r="G858" s="52" t="s">
        <v>403</v>
      </c>
      <c r="H858" s="54" t="s">
        <v>381</v>
      </c>
      <c r="I858" s="55">
        <v>500</v>
      </c>
      <c r="J858" s="55">
        <v>120</v>
      </c>
      <c r="K858" s="54">
        <f t="shared" si="39"/>
        <v>60000</v>
      </c>
    </row>
    <row r="859" spans="1:11" x14ac:dyDescent="0.3">
      <c r="A859" s="52" t="s">
        <v>395</v>
      </c>
      <c r="B859" s="52">
        <f t="shared" si="40"/>
        <v>2016</v>
      </c>
      <c r="C859" s="52" t="s">
        <v>591</v>
      </c>
      <c r="D859" s="53">
        <v>42468</v>
      </c>
      <c r="E859" s="52">
        <f t="shared" si="41"/>
        <v>1684</v>
      </c>
      <c r="F859" s="54" t="s">
        <v>408</v>
      </c>
      <c r="G859" s="52" t="s">
        <v>526</v>
      </c>
      <c r="H859" s="54" t="s">
        <v>385</v>
      </c>
      <c r="I859" s="55">
        <v>100</v>
      </c>
      <c r="J859" s="55">
        <v>86</v>
      </c>
      <c r="K859" s="54">
        <f t="shared" si="39"/>
        <v>8600</v>
      </c>
    </row>
    <row r="860" spans="1:11" x14ac:dyDescent="0.3">
      <c r="A860" s="52" t="s">
        <v>405</v>
      </c>
      <c r="B860" s="52">
        <f t="shared" si="40"/>
        <v>2016</v>
      </c>
      <c r="C860" s="52" t="s">
        <v>591</v>
      </c>
      <c r="D860" s="53">
        <v>42469</v>
      </c>
      <c r="E860" s="52">
        <f t="shared" si="41"/>
        <v>1685</v>
      </c>
      <c r="F860" s="54" t="s">
        <v>415</v>
      </c>
      <c r="G860" s="52" t="s">
        <v>524</v>
      </c>
      <c r="H860" s="54" t="s">
        <v>384</v>
      </c>
      <c r="I860" s="55">
        <v>100</v>
      </c>
      <c r="J860" s="55">
        <v>20</v>
      </c>
      <c r="K860" s="54">
        <f t="shared" si="39"/>
        <v>2000</v>
      </c>
    </row>
    <row r="861" spans="1:11" x14ac:dyDescent="0.3">
      <c r="A861" s="52" t="s">
        <v>522</v>
      </c>
      <c r="B861" s="52">
        <f t="shared" si="40"/>
        <v>2016</v>
      </c>
      <c r="C861" s="52" t="s">
        <v>591</v>
      </c>
      <c r="D861" s="53">
        <v>42469</v>
      </c>
      <c r="E861" s="52">
        <f t="shared" si="41"/>
        <v>1686</v>
      </c>
      <c r="F861" s="54" t="s">
        <v>407</v>
      </c>
      <c r="G861" s="52" t="s">
        <v>406</v>
      </c>
      <c r="H861" s="54" t="s">
        <v>383</v>
      </c>
      <c r="I861" s="55">
        <v>210</v>
      </c>
      <c r="J861" s="55">
        <v>10</v>
      </c>
      <c r="K861" s="54">
        <f t="shared" si="39"/>
        <v>2100</v>
      </c>
    </row>
    <row r="862" spans="1:11" x14ac:dyDescent="0.3">
      <c r="A862" s="52" t="s">
        <v>522</v>
      </c>
      <c r="B862" s="52">
        <f t="shared" si="40"/>
        <v>2016</v>
      </c>
      <c r="C862" s="52" t="s">
        <v>591</v>
      </c>
      <c r="D862" s="53">
        <v>42469</v>
      </c>
      <c r="E862" s="52">
        <f t="shared" si="41"/>
        <v>1687</v>
      </c>
      <c r="F862" s="54" t="s">
        <v>407</v>
      </c>
      <c r="G862" s="52" t="s">
        <v>406</v>
      </c>
      <c r="H862" s="54" t="s">
        <v>384</v>
      </c>
      <c r="I862" s="55">
        <v>300</v>
      </c>
      <c r="J862" s="55">
        <v>20</v>
      </c>
      <c r="K862" s="54">
        <f t="shared" si="39"/>
        <v>6000</v>
      </c>
    </row>
    <row r="863" spans="1:11" x14ac:dyDescent="0.3">
      <c r="A863" s="52" t="s">
        <v>522</v>
      </c>
      <c r="B863" s="52">
        <f t="shared" si="40"/>
        <v>2016</v>
      </c>
      <c r="C863" s="52" t="s">
        <v>591</v>
      </c>
      <c r="D863" s="53">
        <v>42470</v>
      </c>
      <c r="E863" s="52">
        <f t="shared" si="41"/>
        <v>1688</v>
      </c>
      <c r="F863" s="54" t="s">
        <v>407</v>
      </c>
      <c r="G863" s="52" t="s">
        <v>406</v>
      </c>
      <c r="H863" s="54" t="s">
        <v>387</v>
      </c>
      <c r="I863" s="55">
        <v>360</v>
      </c>
      <c r="J863" s="55">
        <v>35</v>
      </c>
      <c r="K863" s="54">
        <f t="shared" si="39"/>
        <v>12600</v>
      </c>
    </row>
    <row r="864" spans="1:11" x14ac:dyDescent="0.3">
      <c r="A864" s="52" t="s">
        <v>522</v>
      </c>
      <c r="B864" s="52">
        <f t="shared" si="40"/>
        <v>2016</v>
      </c>
      <c r="C864" s="52" t="s">
        <v>591</v>
      </c>
      <c r="D864" s="53">
        <v>42470</v>
      </c>
      <c r="E864" s="52">
        <f t="shared" si="41"/>
        <v>1689</v>
      </c>
      <c r="F864" s="54" t="s">
        <v>407</v>
      </c>
      <c r="G864" s="52" t="s">
        <v>406</v>
      </c>
      <c r="H864" s="54" t="s">
        <v>381</v>
      </c>
      <c r="I864" s="55">
        <v>50</v>
      </c>
      <c r="J864" s="55">
        <v>120</v>
      </c>
      <c r="K864" s="54">
        <f t="shared" si="39"/>
        <v>6000</v>
      </c>
    </row>
    <row r="865" spans="1:11" x14ac:dyDescent="0.3">
      <c r="A865" s="52" t="s">
        <v>522</v>
      </c>
      <c r="B865" s="52">
        <f t="shared" si="40"/>
        <v>2016</v>
      </c>
      <c r="C865" s="52" t="s">
        <v>591</v>
      </c>
      <c r="D865" s="53">
        <v>42470</v>
      </c>
      <c r="E865" s="52">
        <f t="shared" si="41"/>
        <v>1690</v>
      </c>
      <c r="F865" s="54" t="s">
        <v>407</v>
      </c>
      <c r="G865" s="52" t="s">
        <v>406</v>
      </c>
      <c r="H865" s="54" t="s">
        <v>383</v>
      </c>
      <c r="I865" s="55">
        <v>50</v>
      </c>
      <c r="J865" s="55">
        <v>10</v>
      </c>
      <c r="K865" s="54">
        <f t="shared" si="39"/>
        <v>500</v>
      </c>
    </row>
    <row r="866" spans="1:11" x14ac:dyDescent="0.3">
      <c r="A866" s="52" t="s">
        <v>405</v>
      </c>
      <c r="B866" s="52">
        <f t="shared" si="40"/>
        <v>2016</v>
      </c>
      <c r="C866" s="52" t="s">
        <v>591</v>
      </c>
      <c r="D866" s="53">
        <v>42471</v>
      </c>
      <c r="E866" s="52">
        <f t="shared" si="41"/>
        <v>1691</v>
      </c>
      <c r="F866" s="54" t="s">
        <v>404</v>
      </c>
      <c r="G866" s="52" t="s">
        <v>403</v>
      </c>
      <c r="H866" s="54" t="s">
        <v>385</v>
      </c>
      <c r="I866" s="55">
        <v>2</v>
      </c>
      <c r="J866" s="55">
        <v>86</v>
      </c>
      <c r="K866" s="54">
        <f t="shared" si="39"/>
        <v>172</v>
      </c>
    </row>
    <row r="867" spans="1:11" x14ac:dyDescent="0.3">
      <c r="A867" s="52" t="s">
        <v>398</v>
      </c>
      <c r="B867" s="52">
        <f t="shared" si="40"/>
        <v>2016</v>
      </c>
      <c r="C867" s="52" t="s">
        <v>591</v>
      </c>
      <c r="D867" s="53">
        <v>42471</v>
      </c>
      <c r="E867" s="52">
        <f t="shared" si="41"/>
        <v>1692</v>
      </c>
      <c r="F867" s="54" t="s">
        <v>412</v>
      </c>
      <c r="G867" s="52" t="s">
        <v>523</v>
      </c>
      <c r="H867" s="54" t="s">
        <v>387</v>
      </c>
      <c r="I867" s="55">
        <v>5</v>
      </c>
      <c r="J867" s="55">
        <v>35</v>
      </c>
      <c r="K867" s="54">
        <f t="shared" si="39"/>
        <v>175</v>
      </c>
    </row>
    <row r="868" spans="1:11" x14ac:dyDescent="0.3">
      <c r="A868" s="52" t="s">
        <v>405</v>
      </c>
      <c r="B868" s="52">
        <f t="shared" si="40"/>
        <v>2016</v>
      </c>
      <c r="C868" s="52" t="s">
        <v>591</v>
      </c>
      <c r="D868" s="53">
        <v>42471</v>
      </c>
      <c r="E868" s="52">
        <f t="shared" si="41"/>
        <v>1693</v>
      </c>
      <c r="F868" s="54" t="s">
        <v>404</v>
      </c>
      <c r="G868" s="52" t="s">
        <v>403</v>
      </c>
      <c r="H868" s="54" t="s">
        <v>384</v>
      </c>
      <c r="I868" s="55">
        <v>2000</v>
      </c>
      <c r="J868" s="55">
        <v>20</v>
      </c>
      <c r="K868" s="54">
        <f t="shared" si="39"/>
        <v>40000</v>
      </c>
    </row>
    <row r="869" spans="1:11" x14ac:dyDescent="0.3">
      <c r="A869" s="52" t="s">
        <v>405</v>
      </c>
      <c r="B869" s="52">
        <f t="shared" si="40"/>
        <v>2016</v>
      </c>
      <c r="C869" s="52" t="s">
        <v>591</v>
      </c>
      <c r="D869" s="53">
        <v>42472</v>
      </c>
      <c r="E869" s="52">
        <f t="shared" si="41"/>
        <v>1694</v>
      </c>
      <c r="F869" s="54" t="s">
        <v>404</v>
      </c>
      <c r="G869" s="52" t="s">
        <v>403</v>
      </c>
      <c r="H869" s="54" t="s">
        <v>384</v>
      </c>
      <c r="I869" s="55">
        <v>5</v>
      </c>
      <c r="J869" s="55">
        <v>20</v>
      </c>
      <c r="K869" s="54">
        <f t="shared" si="39"/>
        <v>100</v>
      </c>
    </row>
    <row r="870" spans="1:11" x14ac:dyDescent="0.3">
      <c r="A870" s="52" t="s">
        <v>395</v>
      </c>
      <c r="B870" s="52">
        <f t="shared" si="40"/>
        <v>2016</v>
      </c>
      <c r="C870" s="52" t="s">
        <v>591</v>
      </c>
      <c r="D870" s="53">
        <v>42472</v>
      </c>
      <c r="E870" s="52">
        <f t="shared" si="41"/>
        <v>1695</v>
      </c>
      <c r="F870" s="54" t="s">
        <v>433</v>
      </c>
      <c r="G870" s="52" t="s">
        <v>528</v>
      </c>
      <c r="H870" s="54" t="s">
        <v>385</v>
      </c>
      <c r="I870" s="55">
        <v>5</v>
      </c>
      <c r="J870" s="55">
        <v>86</v>
      </c>
      <c r="K870" s="54">
        <f t="shared" si="39"/>
        <v>430</v>
      </c>
    </row>
    <row r="871" spans="1:11" x14ac:dyDescent="0.3">
      <c r="A871" s="52" t="s">
        <v>405</v>
      </c>
      <c r="B871" s="52">
        <f t="shared" si="40"/>
        <v>2016</v>
      </c>
      <c r="C871" s="52" t="s">
        <v>591</v>
      </c>
      <c r="D871" s="53">
        <v>42472</v>
      </c>
      <c r="E871" s="52">
        <f t="shared" si="41"/>
        <v>1696</v>
      </c>
      <c r="F871" s="54" t="s">
        <v>404</v>
      </c>
      <c r="G871" s="52" t="s">
        <v>403</v>
      </c>
      <c r="H871" s="54" t="s">
        <v>383</v>
      </c>
      <c r="I871" s="55">
        <v>200</v>
      </c>
      <c r="J871" s="55">
        <v>10</v>
      </c>
      <c r="K871" s="54">
        <f t="shared" si="39"/>
        <v>2000</v>
      </c>
    </row>
    <row r="872" spans="1:11" x14ac:dyDescent="0.3">
      <c r="A872" s="52" t="s">
        <v>522</v>
      </c>
      <c r="B872" s="52">
        <f t="shared" si="40"/>
        <v>2016</v>
      </c>
      <c r="C872" s="52" t="s">
        <v>591</v>
      </c>
      <c r="D872" s="53">
        <v>42473</v>
      </c>
      <c r="E872" s="52">
        <f t="shared" si="41"/>
        <v>1697</v>
      </c>
      <c r="F872" s="54" t="s">
        <v>407</v>
      </c>
      <c r="G872" s="52" t="s">
        <v>406</v>
      </c>
      <c r="H872" s="54" t="s">
        <v>387</v>
      </c>
      <c r="I872" s="55">
        <v>450</v>
      </c>
      <c r="J872" s="55">
        <v>35</v>
      </c>
      <c r="K872" s="54">
        <f t="shared" si="39"/>
        <v>15750</v>
      </c>
    </row>
    <row r="873" spans="1:11" x14ac:dyDescent="0.3">
      <c r="A873" s="52" t="s">
        <v>405</v>
      </c>
      <c r="B873" s="52">
        <f t="shared" si="40"/>
        <v>2016</v>
      </c>
      <c r="C873" s="52" t="s">
        <v>591</v>
      </c>
      <c r="D873" s="53">
        <v>42473</v>
      </c>
      <c r="E873" s="52">
        <f t="shared" si="41"/>
        <v>1698</v>
      </c>
      <c r="F873" s="54" t="s">
        <v>445</v>
      </c>
      <c r="G873" s="52" t="s">
        <v>403</v>
      </c>
      <c r="H873" s="54" t="s">
        <v>384</v>
      </c>
      <c r="I873" s="55">
        <v>5</v>
      </c>
      <c r="J873" s="55">
        <v>20</v>
      </c>
      <c r="K873" s="54">
        <f t="shared" si="39"/>
        <v>100</v>
      </c>
    </row>
    <row r="874" spans="1:11" x14ac:dyDescent="0.3">
      <c r="A874" s="52" t="s">
        <v>522</v>
      </c>
      <c r="B874" s="52">
        <f t="shared" si="40"/>
        <v>2016</v>
      </c>
      <c r="C874" s="52" t="s">
        <v>591</v>
      </c>
      <c r="D874" s="53">
        <v>42473</v>
      </c>
      <c r="E874" s="52">
        <f t="shared" si="41"/>
        <v>1699</v>
      </c>
      <c r="F874" s="54" t="s">
        <v>402</v>
      </c>
      <c r="G874" s="52" t="s">
        <v>525</v>
      </c>
      <c r="H874" s="54" t="s">
        <v>381</v>
      </c>
      <c r="I874" s="55">
        <v>500</v>
      </c>
      <c r="J874" s="55">
        <v>120</v>
      </c>
      <c r="K874" s="54">
        <f t="shared" si="39"/>
        <v>60000</v>
      </c>
    </row>
    <row r="875" spans="1:11" x14ac:dyDescent="0.3">
      <c r="A875" s="52" t="s">
        <v>522</v>
      </c>
      <c r="B875" s="52">
        <f t="shared" si="40"/>
        <v>2016</v>
      </c>
      <c r="C875" s="52" t="s">
        <v>591</v>
      </c>
      <c r="D875" s="53">
        <v>42474</v>
      </c>
      <c r="E875" s="52">
        <f t="shared" si="41"/>
        <v>1700</v>
      </c>
      <c r="F875" s="54" t="s">
        <v>407</v>
      </c>
      <c r="G875" s="52" t="s">
        <v>406</v>
      </c>
      <c r="H875" s="54" t="s">
        <v>385</v>
      </c>
      <c r="I875" s="55">
        <v>1</v>
      </c>
      <c r="J875" s="55">
        <v>86</v>
      </c>
      <c r="K875" s="54">
        <f t="shared" si="39"/>
        <v>86</v>
      </c>
    </row>
    <row r="876" spans="1:11" x14ac:dyDescent="0.3">
      <c r="A876" s="52" t="s">
        <v>405</v>
      </c>
      <c r="B876" s="52">
        <f t="shared" si="40"/>
        <v>2016</v>
      </c>
      <c r="C876" s="52" t="s">
        <v>591</v>
      </c>
      <c r="D876" s="53">
        <v>42474</v>
      </c>
      <c r="E876" s="52">
        <f t="shared" si="41"/>
        <v>1701</v>
      </c>
      <c r="F876" s="54" t="s">
        <v>445</v>
      </c>
      <c r="G876" s="52" t="s">
        <v>403</v>
      </c>
      <c r="H876" s="54" t="s">
        <v>383</v>
      </c>
      <c r="I876" s="55">
        <v>5</v>
      </c>
      <c r="J876" s="55">
        <v>10</v>
      </c>
      <c r="K876" s="54">
        <f t="shared" si="39"/>
        <v>50</v>
      </c>
    </row>
    <row r="877" spans="1:11" x14ac:dyDescent="0.3">
      <c r="A877" s="52" t="s">
        <v>522</v>
      </c>
      <c r="B877" s="52">
        <f t="shared" si="40"/>
        <v>2016</v>
      </c>
      <c r="C877" s="52" t="s">
        <v>591</v>
      </c>
      <c r="D877" s="53">
        <v>42474</v>
      </c>
      <c r="E877" s="52">
        <f t="shared" si="41"/>
        <v>1702</v>
      </c>
      <c r="F877" s="54" t="s">
        <v>402</v>
      </c>
      <c r="G877" s="52" t="s">
        <v>525</v>
      </c>
      <c r="H877" s="54" t="s">
        <v>387</v>
      </c>
      <c r="I877" s="55">
        <v>800</v>
      </c>
      <c r="J877" s="55">
        <v>35</v>
      </c>
      <c r="K877" s="54">
        <f t="shared" si="39"/>
        <v>28000</v>
      </c>
    </row>
    <row r="878" spans="1:11" x14ac:dyDescent="0.3">
      <c r="A878" s="52" t="s">
        <v>522</v>
      </c>
      <c r="B878" s="52">
        <f t="shared" si="40"/>
        <v>2016</v>
      </c>
      <c r="C878" s="52" t="s">
        <v>591</v>
      </c>
      <c r="D878" s="53">
        <v>42475</v>
      </c>
      <c r="E878" s="52">
        <f t="shared" si="41"/>
        <v>1703</v>
      </c>
      <c r="F878" s="54" t="s">
        <v>407</v>
      </c>
      <c r="G878" s="52" t="s">
        <v>406</v>
      </c>
      <c r="H878" s="54" t="s">
        <v>384</v>
      </c>
      <c r="I878" s="55">
        <v>1</v>
      </c>
      <c r="J878" s="55">
        <v>20</v>
      </c>
      <c r="K878" s="54">
        <f t="shared" si="39"/>
        <v>20</v>
      </c>
    </row>
    <row r="879" spans="1:11" x14ac:dyDescent="0.3">
      <c r="A879" s="52" t="s">
        <v>405</v>
      </c>
      <c r="B879" s="52">
        <f t="shared" si="40"/>
        <v>2016</v>
      </c>
      <c r="C879" s="52" t="s">
        <v>591</v>
      </c>
      <c r="D879" s="53">
        <v>42475</v>
      </c>
      <c r="E879" s="52">
        <f t="shared" si="41"/>
        <v>1704</v>
      </c>
      <c r="F879" s="54" t="s">
        <v>445</v>
      </c>
      <c r="G879" s="52" t="s">
        <v>403</v>
      </c>
      <c r="H879" s="54" t="s">
        <v>381</v>
      </c>
      <c r="I879" s="55">
        <v>3</v>
      </c>
      <c r="J879" s="55">
        <v>120</v>
      </c>
      <c r="K879" s="54">
        <f t="shared" si="39"/>
        <v>360</v>
      </c>
    </row>
    <row r="880" spans="1:11" x14ac:dyDescent="0.3">
      <c r="A880" s="52" t="s">
        <v>395</v>
      </c>
      <c r="B880" s="52">
        <f t="shared" si="40"/>
        <v>2016</v>
      </c>
      <c r="C880" s="52" t="s">
        <v>591</v>
      </c>
      <c r="D880" s="53">
        <v>42475</v>
      </c>
      <c r="E880" s="52">
        <f t="shared" si="41"/>
        <v>1705</v>
      </c>
      <c r="F880" s="54" t="s">
        <v>401</v>
      </c>
      <c r="G880" s="52" t="s">
        <v>526</v>
      </c>
      <c r="H880" s="54" t="s">
        <v>385</v>
      </c>
      <c r="I880" s="55">
        <v>50</v>
      </c>
      <c r="J880" s="55">
        <v>86</v>
      </c>
      <c r="K880" s="54">
        <f t="shared" si="39"/>
        <v>4300</v>
      </c>
    </row>
    <row r="881" spans="1:11" x14ac:dyDescent="0.3">
      <c r="A881" s="52" t="s">
        <v>522</v>
      </c>
      <c r="B881" s="52">
        <f t="shared" si="40"/>
        <v>2016</v>
      </c>
      <c r="C881" s="52" t="s">
        <v>591</v>
      </c>
      <c r="D881" s="53">
        <v>42476</v>
      </c>
      <c r="E881" s="52">
        <f t="shared" si="41"/>
        <v>1706</v>
      </c>
      <c r="F881" s="54" t="s">
        <v>407</v>
      </c>
      <c r="G881" s="52" t="s">
        <v>406</v>
      </c>
      <c r="H881" s="54" t="s">
        <v>387</v>
      </c>
      <c r="I881" s="55">
        <v>120</v>
      </c>
      <c r="J881" s="55">
        <v>35</v>
      </c>
      <c r="K881" s="54">
        <f t="shared" si="39"/>
        <v>4200</v>
      </c>
    </row>
    <row r="882" spans="1:11" x14ac:dyDescent="0.3">
      <c r="A882" s="52" t="s">
        <v>405</v>
      </c>
      <c r="B882" s="52">
        <f t="shared" si="40"/>
        <v>2016</v>
      </c>
      <c r="C882" s="52" t="s">
        <v>591</v>
      </c>
      <c r="D882" s="53">
        <v>42476</v>
      </c>
      <c r="E882" s="52">
        <f t="shared" si="41"/>
        <v>1707</v>
      </c>
      <c r="F882" s="54" t="s">
        <v>457</v>
      </c>
      <c r="G882" s="52" t="s">
        <v>403</v>
      </c>
      <c r="H882" s="54" t="s">
        <v>387</v>
      </c>
      <c r="I882" s="55">
        <v>2</v>
      </c>
      <c r="J882" s="55">
        <v>35</v>
      </c>
      <c r="K882" s="54">
        <f t="shared" si="39"/>
        <v>70</v>
      </c>
    </row>
    <row r="883" spans="1:11" x14ac:dyDescent="0.3">
      <c r="A883" s="52" t="s">
        <v>395</v>
      </c>
      <c r="B883" s="52">
        <f t="shared" si="40"/>
        <v>2016</v>
      </c>
      <c r="C883" s="52" t="s">
        <v>591</v>
      </c>
      <c r="D883" s="53">
        <v>42476</v>
      </c>
      <c r="E883" s="52">
        <f t="shared" si="41"/>
        <v>1708</v>
      </c>
      <c r="F883" s="54" t="s">
        <v>401</v>
      </c>
      <c r="G883" s="52" t="s">
        <v>526</v>
      </c>
      <c r="H883" s="54" t="s">
        <v>384</v>
      </c>
      <c r="I883" s="55">
        <v>50</v>
      </c>
      <c r="J883" s="55">
        <v>20</v>
      </c>
      <c r="K883" s="54">
        <f t="shared" si="39"/>
        <v>1000</v>
      </c>
    </row>
    <row r="884" spans="1:11" x14ac:dyDescent="0.3">
      <c r="A884" s="52" t="s">
        <v>522</v>
      </c>
      <c r="B884" s="52">
        <f t="shared" si="40"/>
        <v>2016</v>
      </c>
      <c r="C884" s="52" t="s">
        <v>591</v>
      </c>
      <c r="D884" s="53">
        <v>42477</v>
      </c>
      <c r="E884" s="52">
        <f t="shared" si="41"/>
        <v>1709</v>
      </c>
      <c r="F884" s="54" t="s">
        <v>407</v>
      </c>
      <c r="G884" s="52" t="s">
        <v>406</v>
      </c>
      <c r="H884" s="54" t="s">
        <v>385</v>
      </c>
      <c r="I884" s="55">
        <v>1</v>
      </c>
      <c r="J884" s="55">
        <v>86</v>
      </c>
      <c r="K884" s="54">
        <f t="shared" si="39"/>
        <v>86</v>
      </c>
    </row>
    <row r="885" spans="1:11" x14ac:dyDescent="0.3">
      <c r="A885" s="52" t="s">
        <v>522</v>
      </c>
      <c r="B885" s="52">
        <f t="shared" si="40"/>
        <v>2016</v>
      </c>
      <c r="C885" s="52" t="s">
        <v>591</v>
      </c>
      <c r="D885" s="53">
        <v>42477</v>
      </c>
      <c r="E885" s="52">
        <f t="shared" si="41"/>
        <v>1710</v>
      </c>
      <c r="F885" s="54" t="s">
        <v>402</v>
      </c>
      <c r="G885" s="52" t="s">
        <v>525</v>
      </c>
      <c r="H885" s="54" t="s">
        <v>385</v>
      </c>
      <c r="I885" s="55">
        <v>500</v>
      </c>
      <c r="J885" s="55">
        <v>86</v>
      </c>
      <c r="K885" s="54">
        <f t="shared" si="39"/>
        <v>43000</v>
      </c>
    </row>
    <row r="886" spans="1:11" x14ac:dyDescent="0.3">
      <c r="A886" s="52" t="s">
        <v>395</v>
      </c>
      <c r="B886" s="52">
        <f t="shared" si="40"/>
        <v>2016</v>
      </c>
      <c r="C886" s="52" t="s">
        <v>591</v>
      </c>
      <c r="D886" s="53">
        <v>42477</v>
      </c>
      <c r="E886" s="52">
        <f t="shared" si="41"/>
        <v>1711</v>
      </c>
      <c r="F886" s="54" t="s">
        <v>401</v>
      </c>
      <c r="G886" s="52" t="s">
        <v>526</v>
      </c>
      <c r="H886" s="54" t="s">
        <v>383</v>
      </c>
      <c r="I886" s="55">
        <v>20</v>
      </c>
      <c r="J886" s="55">
        <v>10</v>
      </c>
      <c r="K886" s="54">
        <f t="shared" si="39"/>
        <v>200</v>
      </c>
    </row>
    <row r="887" spans="1:11" x14ac:dyDescent="0.3">
      <c r="A887" s="52" t="s">
        <v>522</v>
      </c>
      <c r="B887" s="52">
        <f t="shared" si="40"/>
        <v>2016</v>
      </c>
      <c r="C887" s="52" t="s">
        <v>591</v>
      </c>
      <c r="D887" s="53">
        <v>42478</v>
      </c>
      <c r="E887" s="52">
        <f t="shared" si="41"/>
        <v>1712</v>
      </c>
      <c r="F887" s="54" t="s">
        <v>407</v>
      </c>
      <c r="G887" s="52" t="s">
        <v>406</v>
      </c>
      <c r="H887" s="54" t="s">
        <v>384</v>
      </c>
      <c r="I887" s="55">
        <v>1</v>
      </c>
      <c r="J887" s="55">
        <v>20</v>
      </c>
      <c r="K887" s="54">
        <f t="shared" si="39"/>
        <v>20</v>
      </c>
    </row>
    <row r="888" spans="1:11" x14ac:dyDescent="0.3">
      <c r="A888" s="52" t="s">
        <v>522</v>
      </c>
      <c r="B888" s="52">
        <f t="shared" si="40"/>
        <v>2016</v>
      </c>
      <c r="C888" s="52" t="s">
        <v>591</v>
      </c>
      <c r="D888" s="53">
        <v>42478</v>
      </c>
      <c r="E888" s="52">
        <f t="shared" si="41"/>
        <v>1713</v>
      </c>
      <c r="F888" s="54" t="s">
        <v>402</v>
      </c>
      <c r="G888" s="52" t="s">
        <v>525</v>
      </c>
      <c r="H888" s="54" t="s">
        <v>384</v>
      </c>
      <c r="I888" s="55">
        <v>200</v>
      </c>
      <c r="J888" s="55">
        <v>20</v>
      </c>
      <c r="K888" s="54">
        <f t="shared" si="39"/>
        <v>4000</v>
      </c>
    </row>
    <row r="889" spans="1:11" x14ac:dyDescent="0.3">
      <c r="A889" s="52" t="s">
        <v>395</v>
      </c>
      <c r="B889" s="52">
        <f t="shared" si="40"/>
        <v>2016</v>
      </c>
      <c r="C889" s="52" t="s">
        <v>591</v>
      </c>
      <c r="D889" s="53">
        <v>42478</v>
      </c>
      <c r="E889" s="52">
        <f t="shared" si="41"/>
        <v>1714</v>
      </c>
      <c r="F889" s="54" t="s">
        <v>400</v>
      </c>
      <c r="G889" s="52" t="s">
        <v>399</v>
      </c>
      <c r="H889" s="54" t="s">
        <v>381</v>
      </c>
      <c r="I889" s="55">
        <v>500</v>
      </c>
      <c r="J889" s="55">
        <v>120</v>
      </c>
      <c r="K889" s="54">
        <f t="shared" si="39"/>
        <v>60000</v>
      </c>
    </row>
    <row r="890" spans="1:11" x14ac:dyDescent="0.3">
      <c r="A890" s="52" t="s">
        <v>522</v>
      </c>
      <c r="B890" s="52">
        <f t="shared" si="40"/>
        <v>2016</v>
      </c>
      <c r="C890" s="52" t="s">
        <v>591</v>
      </c>
      <c r="D890" s="53">
        <v>42479</v>
      </c>
      <c r="E890" s="52">
        <f t="shared" si="41"/>
        <v>1715</v>
      </c>
      <c r="F890" s="54" t="s">
        <v>407</v>
      </c>
      <c r="G890" s="52" t="s">
        <v>406</v>
      </c>
      <c r="H890" s="54" t="s">
        <v>387</v>
      </c>
      <c r="I890" s="55">
        <v>150</v>
      </c>
      <c r="J890" s="55">
        <v>35</v>
      </c>
      <c r="K890" s="54">
        <f t="shared" si="39"/>
        <v>5250</v>
      </c>
    </row>
    <row r="891" spans="1:11" x14ac:dyDescent="0.3">
      <c r="A891" s="52" t="s">
        <v>395</v>
      </c>
      <c r="B891" s="52">
        <f t="shared" si="40"/>
        <v>2016</v>
      </c>
      <c r="C891" s="52" t="s">
        <v>591</v>
      </c>
      <c r="D891" s="53">
        <v>42479</v>
      </c>
      <c r="E891" s="52">
        <f t="shared" si="41"/>
        <v>1716</v>
      </c>
      <c r="F891" s="54" t="s">
        <v>393</v>
      </c>
      <c r="G891" s="52" t="s">
        <v>529</v>
      </c>
      <c r="H891" s="54" t="s">
        <v>387</v>
      </c>
      <c r="I891" s="55">
        <v>1000</v>
      </c>
      <c r="J891" s="55">
        <v>35</v>
      </c>
      <c r="K891" s="54">
        <f t="shared" si="39"/>
        <v>35000</v>
      </c>
    </row>
    <row r="892" spans="1:11" x14ac:dyDescent="0.3">
      <c r="A892" s="52" t="s">
        <v>395</v>
      </c>
      <c r="B892" s="52">
        <f t="shared" si="40"/>
        <v>2016</v>
      </c>
      <c r="C892" s="52" t="s">
        <v>591</v>
      </c>
      <c r="D892" s="53">
        <v>42479</v>
      </c>
      <c r="E892" s="52">
        <f t="shared" si="41"/>
        <v>1717</v>
      </c>
      <c r="F892" s="54" t="s">
        <v>400</v>
      </c>
      <c r="G892" s="52" t="s">
        <v>399</v>
      </c>
      <c r="H892" s="54" t="s">
        <v>387</v>
      </c>
      <c r="I892" s="55">
        <v>300</v>
      </c>
      <c r="J892" s="55">
        <v>35</v>
      </c>
      <c r="K892" s="54">
        <f t="shared" si="39"/>
        <v>10500</v>
      </c>
    </row>
    <row r="893" spans="1:11" x14ac:dyDescent="0.3">
      <c r="A893" s="52" t="s">
        <v>522</v>
      </c>
      <c r="B893" s="52">
        <f t="shared" si="40"/>
        <v>2016</v>
      </c>
      <c r="C893" s="52" t="s">
        <v>591</v>
      </c>
      <c r="D893" s="53">
        <v>42480</v>
      </c>
      <c r="E893" s="52">
        <f t="shared" si="41"/>
        <v>1718</v>
      </c>
      <c r="F893" s="54" t="s">
        <v>407</v>
      </c>
      <c r="G893" s="52" t="s">
        <v>406</v>
      </c>
      <c r="H893" s="54" t="s">
        <v>385</v>
      </c>
      <c r="I893" s="55">
        <v>1</v>
      </c>
      <c r="J893" s="55">
        <v>86</v>
      </c>
      <c r="K893" s="54">
        <f t="shared" si="39"/>
        <v>86</v>
      </c>
    </row>
    <row r="894" spans="1:11" x14ac:dyDescent="0.3">
      <c r="A894" s="52" t="s">
        <v>395</v>
      </c>
      <c r="B894" s="52">
        <f t="shared" si="40"/>
        <v>2016</v>
      </c>
      <c r="C894" s="52" t="s">
        <v>591</v>
      </c>
      <c r="D894" s="53">
        <v>42480</v>
      </c>
      <c r="E894" s="52">
        <f t="shared" si="41"/>
        <v>1719</v>
      </c>
      <c r="F894" s="54" t="s">
        <v>448</v>
      </c>
      <c r="G894" s="52" t="s">
        <v>529</v>
      </c>
      <c r="H894" s="54" t="s">
        <v>385</v>
      </c>
      <c r="I894" s="55">
        <v>400</v>
      </c>
      <c r="J894" s="55">
        <v>86</v>
      </c>
      <c r="K894" s="54">
        <f t="shared" si="39"/>
        <v>34400</v>
      </c>
    </row>
    <row r="895" spans="1:11" x14ac:dyDescent="0.3">
      <c r="A895" s="52" t="s">
        <v>395</v>
      </c>
      <c r="B895" s="52">
        <f t="shared" si="40"/>
        <v>2016</v>
      </c>
      <c r="C895" s="52" t="s">
        <v>591</v>
      </c>
      <c r="D895" s="53">
        <v>42480</v>
      </c>
      <c r="E895" s="52">
        <f t="shared" si="41"/>
        <v>1720</v>
      </c>
      <c r="F895" s="54" t="s">
        <v>400</v>
      </c>
      <c r="G895" s="52" t="s">
        <v>399</v>
      </c>
      <c r="H895" s="54" t="s">
        <v>385</v>
      </c>
      <c r="I895" s="55">
        <v>100</v>
      </c>
      <c r="J895" s="55">
        <v>86</v>
      </c>
      <c r="K895" s="54">
        <f t="shared" si="39"/>
        <v>8600</v>
      </c>
    </row>
    <row r="896" spans="1:11" x14ac:dyDescent="0.3">
      <c r="A896" s="52" t="s">
        <v>522</v>
      </c>
      <c r="B896" s="52">
        <f t="shared" si="40"/>
        <v>2016</v>
      </c>
      <c r="C896" s="52" t="s">
        <v>591</v>
      </c>
      <c r="D896" s="53">
        <v>42481</v>
      </c>
      <c r="E896" s="52">
        <f t="shared" si="41"/>
        <v>1721</v>
      </c>
      <c r="F896" s="54" t="s">
        <v>407</v>
      </c>
      <c r="G896" s="52" t="s">
        <v>406</v>
      </c>
      <c r="H896" s="54" t="s">
        <v>384</v>
      </c>
      <c r="I896" s="55">
        <v>1</v>
      </c>
      <c r="J896" s="55">
        <v>20</v>
      </c>
      <c r="K896" s="54">
        <f t="shared" si="39"/>
        <v>20</v>
      </c>
    </row>
    <row r="897" spans="1:11" x14ac:dyDescent="0.3">
      <c r="A897" s="52" t="s">
        <v>395</v>
      </c>
      <c r="B897" s="52">
        <f t="shared" si="40"/>
        <v>2016</v>
      </c>
      <c r="C897" s="52" t="s">
        <v>591</v>
      </c>
      <c r="D897" s="53">
        <v>42481</v>
      </c>
      <c r="E897" s="52">
        <f t="shared" si="41"/>
        <v>1722</v>
      </c>
      <c r="F897" s="54" t="s">
        <v>448</v>
      </c>
      <c r="G897" s="52" t="s">
        <v>529</v>
      </c>
      <c r="H897" s="54" t="s">
        <v>384</v>
      </c>
      <c r="I897" s="55">
        <v>600</v>
      </c>
      <c r="J897" s="55">
        <v>20</v>
      </c>
      <c r="K897" s="54">
        <f t="shared" si="39"/>
        <v>12000</v>
      </c>
    </row>
    <row r="898" spans="1:11" x14ac:dyDescent="0.3">
      <c r="A898" s="52" t="s">
        <v>398</v>
      </c>
      <c r="B898" s="52">
        <f t="shared" si="40"/>
        <v>2016</v>
      </c>
      <c r="C898" s="52" t="s">
        <v>591</v>
      </c>
      <c r="D898" s="53">
        <v>42481</v>
      </c>
      <c r="E898" s="52">
        <f t="shared" si="41"/>
        <v>1723</v>
      </c>
      <c r="F898" s="54" t="s">
        <v>397</v>
      </c>
      <c r="G898" s="52" t="s">
        <v>396</v>
      </c>
      <c r="H898" s="54" t="s">
        <v>384</v>
      </c>
      <c r="I898" s="55">
        <v>150</v>
      </c>
      <c r="J898" s="55">
        <v>20</v>
      </c>
      <c r="K898" s="54">
        <f t="shared" si="39"/>
        <v>3000</v>
      </c>
    </row>
    <row r="899" spans="1:11" x14ac:dyDescent="0.3">
      <c r="A899" s="52" t="s">
        <v>398</v>
      </c>
      <c r="B899" s="52">
        <f t="shared" si="40"/>
        <v>2016</v>
      </c>
      <c r="C899" s="52" t="s">
        <v>591</v>
      </c>
      <c r="D899" s="53">
        <v>42482</v>
      </c>
      <c r="E899" s="52">
        <f t="shared" si="41"/>
        <v>1724</v>
      </c>
      <c r="F899" s="54" t="s">
        <v>421</v>
      </c>
      <c r="G899" s="52" t="s">
        <v>523</v>
      </c>
      <c r="H899" s="54" t="s">
        <v>387</v>
      </c>
      <c r="I899" s="55">
        <v>630</v>
      </c>
      <c r="J899" s="55">
        <v>35</v>
      </c>
      <c r="K899" s="54">
        <f t="shared" si="39"/>
        <v>22050</v>
      </c>
    </row>
    <row r="900" spans="1:11" x14ac:dyDescent="0.3">
      <c r="A900" s="52" t="s">
        <v>395</v>
      </c>
      <c r="B900" s="52">
        <f t="shared" si="40"/>
        <v>2016</v>
      </c>
      <c r="C900" s="52" t="s">
        <v>591</v>
      </c>
      <c r="D900" s="53">
        <v>42482</v>
      </c>
      <c r="E900" s="52">
        <f t="shared" si="41"/>
        <v>1725</v>
      </c>
      <c r="F900" s="54" t="s">
        <v>425</v>
      </c>
      <c r="G900" s="52" t="s">
        <v>399</v>
      </c>
      <c r="H900" s="54" t="s">
        <v>387</v>
      </c>
      <c r="I900" s="55">
        <v>500</v>
      </c>
      <c r="J900" s="55">
        <v>35</v>
      </c>
      <c r="K900" s="54">
        <f t="shared" si="39"/>
        <v>17500</v>
      </c>
    </row>
    <row r="901" spans="1:11" x14ac:dyDescent="0.3">
      <c r="A901" s="52" t="s">
        <v>398</v>
      </c>
      <c r="B901" s="52">
        <f t="shared" si="40"/>
        <v>2016</v>
      </c>
      <c r="C901" s="52" t="s">
        <v>591</v>
      </c>
      <c r="D901" s="53">
        <v>42482</v>
      </c>
      <c r="E901" s="52">
        <f t="shared" si="41"/>
        <v>1726</v>
      </c>
      <c r="F901" s="54" t="s">
        <v>397</v>
      </c>
      <c r="G901" s="52" t="s">
        <v>396</v>
      </c>
      <c r="H901" s="54" t="s">
        <v>383</v>
      </c>
      <c r="I901" s="55">
        <v>40</v>
      </c>
      <c r="J901" s="55">
        <v>10</v>
      </c>
      <c r="K901" s="54">
        <f t="shared" si="39"/>
        <v>400</v>
      </c>
    </row>
    <row r="902" spans="1:11" x14ac:dyDescent="0.3">
      <c r="A902" s="52" t="s">
        <v>405</v>
      </c>
      <c r="B902" s="52">
        <f t="shared" si="40"/>
        <v>2016</v>
      </c>
      <c r="C902" s="52" t="s">
        <v>591</v>
      </c>
      <c r="D902" s="53">
        <v>42483</v>
      </c>
      <c r="E902" s="52">
        <f t="shared" si="41"/>
        <v>1727</v>
      </c>
      <c r="F902" s="54" t="s">
        <v>441</v>
      </c>
      <c r="G902" s="52" t="s">
        <v>403</v>
      </c>
      <c r="H902" s="54" t="s">
        <v>385</v>
      </c>
      <c r="I902" s="55">
        <v>1000</v>
      </c>
      <c r="J902" s="55">
        <v>86</v>
      </c>
      <c r="K902" s="54">
        <f t="shared" si="39"/>
        <v>86000</v>
      </c>
    </row>
    <row r="903" spans="1:11" x14ac:dyDescent="0.3">
      <c r="A903" s="52" t="s">
        <v>395</v>
      </c>
      <c r="B903" s="52">
        <f t="shared" si="40"/>
        <v>2016</v>
      </c>
      <c r="C903" s="52" t="s">
        <v>591</v>
      </c>
      <c r="D903" s="53">
        <v>42483</v>
      </c>
      <c r="E903" s="52">
        <f t="shared" si="41"/>
        <v>1728</v>
      </c>
      <c r="F903" s="54" t="s">
        <v>425</v>
      </c>
      <c r="G903" s="52" t="s">
        <v>399</v>
      </c>
      <c r="H903" s="54" t="s">
        <v>385</v>
      </c>
      <c r="I903" s="55">
        <v>600</v>
      </c>
      <c r="J903" s="55">
        <v>86</v>
      </c>
      <c r="K903" s="54">
        <f t="shared" si="39"/>
        <v>51600</v>
      </c>
    </row>
    <row r="904" spans="1:11" x14ac:dyDescent="0.3">
      <c r="A904" s="52" t="s">
        <v>395</v>
      </c>
      <c r="B904" s="52">
        <f t="shared" si="40"/>
        <v>2016</v>
      </c>
      <c r="C904" s="52" t="s">
        <v>591</v>
      </c>
      <c r="D904" s="53">
        <v>42483</v>
      </c>
      <c r="E904" s="52">
        <f t="shared" si="41"/>
        <v>1729</v>
      </c>
      <c r="F904" s="54" t="s">
        <v>393</v>
      </c>
      <c r="G904" s="52" t="s">
        <v>529</v>
      </c>
      <c r="H904" s="54" t="s">
        <v>381</v>
      </c>
      <c r="I904" s="55">
        <v>900</v>
      </c>
      <c r="J904" s="55">
        <v>120</v>
      </c>
      <c r="K904" s="54">
        <f t="shared" si="39"/>
        <v>108000</v>
      </c>
    </row>
    <row r="905" spans="1:11" x14ac:dyDescent="0.3">
      <c r="A905" s="52" t="s">
        <v>398</v>
      </c>
      <c r="B905" s="52">
        <f t="shared" si="40"/>
        <v>2016</v>
      </c>
      <c r="C905" s="52" t="s">
        <v>591</v>
      </c>
      <c r="D905" s="53">
        <v>42484</v>
      </c>
      <c r="E905" s="52">
        <f t="shared" si="41"/>
        <v>1730</v>
      </c>
      <c r="F905" s="54" t="s">
        <v>412</v>
      </c>
      <c r="G905" s="52" t="s">
        <v>523</v>
      </c>
      <c r="H905" s="54" t="s">
        <v>384</v>
      </c>
      <c r="I905" s="55">
        <v>250</v>
      </c>
      <c r="J905" s="55">
        <v>20</v>
      </c>
      <c r="K905" s="54">
        <f t="shared" si="39"/>
        <v>5000</v>
      </c>
    </row>
    <row r="906" spans="1:11" x14ac:dyDescent="0.3">
      <c r="A906" s="52" t="s">
        <v>522</v>
      </c>
      <c r="B906" s="52">
        <f t="shared" si="40"/>
        <v>2016</v>
      </c>
      <c r="C906" s="52" t="s">
        <v>591</v>
      </c>
      <c r="D906" s="53">
        <v>42484</v>
      </c>
      <c r="E906" s="52">
        <f t="shared" si="41"/>
        <v>1731</v>
      </c>
      <c r="F906" s="54" t="s">
        <v>471</v>
      </c>
      <c r="G906" s="52" t="s">
        <v>525</v>
      </c>
      <c r="H906" s="54" t="s">
        <v>384</v>
      </c>
      <c r="I906" s="55">
        <v>1500</v>
      </c>
      <c r="J906" s="55">
        <v>20</v>
      </c>
      <c r="K906" s="54">
        <f t="shared" si="39"/>
        <v>30000</v>
      </c>
    </row>
    <row r="907" spans="1:11" x14ac:dyDescent="0.3">
      <c r="A907" s="52" t="s">
        <v>398</v>
      </c>
      <c r="B907" s="52">
        <f t="shared" si="40"/>
        <v>2016</v>
      </c>
      <c r="C907" s="52" t="s">
        <v>591</v>
      </c>
      <c r="D907" s="53">
        <v>42485</v>
      </c>
      <c r="E907" s="52">
        <f t="shared" si="41"/>
        <v>1732</v>
      </c>
      <c r="F907" s="54" t="s">
        <v>412</v>
      </c>
      <c r="G907" s="52" t="s">
        <v>523</v>
      </c>
      <c r="H907" s="54" t="s">
        <v>387</v>
      </c>
      <c r="I907" s="55">
        <v>250</v>
      </c>
      <c r="J907" s="55">
        <v>35</v>
      </c>
      <c r="K907" s="54">
        <f t="shared" ref="K907:K970" si="42">I907*J907</f>
        <v>8750</v>
      </c>
    </row>
    <row r="908" spans="1:11" x14ac:dyDescent="0.3">
      <c r="A908" s="52" t="s">
        <v>395</v>
      </c>
      <c r="B908" s="52">
        <f t="shared" ref="B908:B971" si="43">YEAR(D908)</f>
        <v>2016</v>
      </c>
      <c r="C908" s="52" t="s">
        <v>591</v>
      </c>
      <c r="D908" s="53">
        <v>42485</v>
      </c>
      <c r="E908" s="52">
        <f t="shared" ref="E908:E971" si="44">E907+1</f>
        <v>1733</v>
      </c>
      <c r="F908" s="54" t="s">
        <v>413</v>
      </c>
      <c r="G908" s="52" t="s">
        <v>527</v>
      </c>
      <c r="H908" s="54" t="s">
        <v>383</v>
      </c>
      <c r="I908" s="55">
        <v>100</v>
      </c>
      <c r="J908" s="55">
        <v>10</v>
      </c>
      <c r="K908" s="54">
        <f t="shared" si="42"/>
        <v>1000</v>
      </c>
    </row>
    <row r="909" spans="1:11" x14ac:dyDescent="0.3">
      <c r="A909" s="52" t="s">
        <v>395</v>
      </c>
      <c r="B909" s="52">
        <f t="shared" si="43"/>
        <v>2016</v>
      </c>
      <c r="C909" s="52" t="s">
        <v>591</v>
      </c>
      <c r="D909" s="53">
        <v>42486</v>
      </c>
      <c r="E909" s="52">
        <f t="shared" si="44"/>
        <v>1734</v>
      </c>
      <c r="F909" s="54" t="s">
        <v>447</v>
      </c>
      <c r="G909" s="52" t="s">
        <v>527</v>
      </c>
      <c r="H909" s="54" t="s">
        <v>385</v>
      </c>
      <c r="I909" s="55">
        <v>100</v>
      </c>
      <c r="J909" s="55">
        <v>86</v>
      </c>
      <c r="K909" s="54">
        <f t="shared" si="42"/>
        <v>8600</v>
      </c>
    </row>
    <row r="910" spans="1:11" x14ac:dyDescent="0.3">
      <c r="A910" s="52" t="s">
        <v>522</v>
      </c>
      <c r="B910" s="52">
        <f t="shared" si="43"/>
        <v>2016</v>
      </c>
      <c r="C910" s="52" t="s">
        <v>591</v>
      </c>
      <c r="D910" s="53">
        <v>42486</v>
      </c>
      <c r="E910" s="52">
        <f t="shared" si="44"/>
        <v>1735</v>
      </c>
      <c r="F910" s="54" t="s">
        <v>407</v>
      </c>
      <c r="G910" s="52" t="s">
        <v>406</v>
      </c>
      <c r="H910" s="54" t="s">
        <v>381</v>
      </c>
      <c r="I910" s="55">
        <v>210</v>
      </c>
      <c r="J910" s="55">
        <v>120</v>
      </c>
      <c r="K910" s="54">
        <f t="shared" si="42"/>
        <v>25200</v>
      </c>
    </row>
    <row r="911" spans="1:11" x14ac:dyDescent="0.3">
      <c r="A911" s="52" t="s">
        <v>395</v>
      </c>
      <c r="B911" s="52">
        <f t="shared" si="43"/>
        <v>2016</v>
      </c>
      <c r="C911" s="52" t="s">
        <v>591</v>
      </c>
      <c r="D911" s="53">
        <v>42487</v>
      </c>
      <c r="E911" s="52">
        <f t="shared" si="44"/>
        <v>1736</v>
      </c>
      <c r="F911" s="54" t="s">
        <v>447</v>
      </c>
      <c r="G911" s="52" t="s">
        <v>527</v>
      </c>
      <c r="H911" s="54" t="s">
        <v>384</v>
      </c>
      <c r="I911" s="55">
        <v>100</v>
      </c>
      <c r="J911" s="55">
        <v>20</v>
      </c>
      <c r="K911" s="54">
        <f t="shared" si="42"/>
        <v>2000</v>
      </c>
    </row>
    <row r="912" spans="1:11" x14ac:dyDescent="0.3">
      <c r="A912" s="52" t="s">
        <v>522</v>
      </c>
      <c r="B912" s="52">
        <f t="shared" si="43"/>
        <v>2016</v>
      </c>
      <c r="C912" s="52" t="s">
        <v>591</v>
      </c>
      <c r="D912" s="53">
        <v>42487</v>
      </c>
      <c r="E912" s="52">
        <f t="shared" si="44"/>
        <v>1737</v>
      </c>
      <c r="F912" s="54" t="s">
        <v>407</v>
      </c>
      <c r="G912" s="52" t="s">
        <v>406</v>
      </c>
      <c r="H912" s="54" t="s">
        <v>387</v>
      </c>
      <c r="I912" s="55">
        <v>300</v>
      </c>
      <c r="J912" s="55">
        <v>35</v>
      </c>
      <c r="K912" s="54">
        <f t="shared" si="42"/>
        <v>10500</v>
      </c>
    </row>
    <row r="913" spans="1:11" x14ac:dyDescent="0.3">
      <c r="A913" s="52" t="s">
        <v>395</v>
      </c>
      <c r="B913" s="52">
        <f t="shared" si="43"/>
        <v>2016</v>
      </c>
      <c r="C913" s="52" t="s">
        <v>591</v>
      </c>
      <c r="D913" s="53">
        <v>42488</v>
      </c>
      <c r="E913" s="52">
        <f t="shared" si="44"/>
        <v>1738</v>
      </c>
      <c r="F913" s="54" t="s">
        <v>448</v>
      </c>
      <c r="G913" s="52" t="s">
        <v>529</v>
      </c>
      <c r="H913" s="54" t="s">
        <v>387</v>
      </c>
      <c r="I913" s="55">
        <v>500</v>
      </c>
      <c r="J913" s="55">
        <v>35</v>
      </c>
      <c r="K913" s="54">
        <f t="shared" si="42"/>
        <v>17500</v>
      </c>
    </row>
    <row r="914" spans="1:11" x14ac:dyDescent="0.3">
      <c r="A914" s="52" t="s">
        <v>522</v>
      </c>
      <c r="B914" s="52">
        <f t="shared" si="43"/>
        <v>2016</v>
      </c>
      <c r="C914" s="52" t="s">
        <v>591</v>
      </c>
      <c r="D914" s="53">
        <v>42488</v>
      </c>
      <c r="E914" s="52">
        <f t="shared" si="44"/>
        <v>1739</v>
      </c>
      <c r="F914" s="54" t="s">
        <v>402</v>
      </c>
      <c r="G914" s="52" t="s">
        <v>525</v>
      </c>
      <c r="H914" s="54" t="s">
        <v>385</v>
      </c>
      <c r="I914" s="55">
        <v>5</v>
      </c>
      <c r="J914" s="55">
        <v>86</v>
      </c>
      <c r="K914" s="54">
        <f t="shared" si="42"/>
        <v>430</v>
      </c>
    </row>
    <row r="915" spans="1:11" x14ac:dyDescent="0.3">
      <c r="A915" s="52" t="s">
        <v>395</v>
      </c>
      <c r="B915" s="52">
        <f t="shared" si="43"/>
        <v>2016</v>
      </c>
      <c r="C915" s="52" t="s">
        <v>591</v>
      </c>
      <c r="D915" s="53">
        <v>42489</v>
      </c>
      <c r="E915" s="52">
        <f t="shared" si="44"/>
        <v>1740</v>
      </c>
      <c r="F915" s="54" t="s">
        <v>448</v>
      </c>
      <c r="G915" s="52" t="s">
        <v>529</v>
      </c>
      <c r="H915" s="54" t="s">
        <v>385</v>
      </c>
      <c r="I915" s="55">
        <v>100</v>
      </c>
      <c r="J915" s="55">
        <v>86</v>
      </c>
      <c r="K915" s="54">
        <f t="shared" si="42"/>
        <v>8600</v>
      </c>
    </row>
    <row r="916" spans="1:11" x14ac:dyDescent="0.3">
      <c r="A916" s="52" t="s">
        <v>522</v>
      </c>
      <c r="B916" s="52">
        <f t="shared" si="43"/>
        <v>2016</v>
      </c>
      <c r="C916" s="52" t="s">
        <v>591</v>
      </c>
      <c r="D916" s="53">
        <v>42489</v>
      </c>
      <c r="E916" s="52">
        <f t="shared" si="44"/>
        <v>1741</v>
      </c>
      <c r="F916" s="54" t="s">
        <v>402</v>
      </c>
      <c r="G916" s="52" t="s">
        <v>525</v>
      </c>
      <c r="H916" s="54" t="s">
        <v>384</v>
      </c>
      <c r="I916" s="55">
        <v>5</v>
      </c>
      <c r="J916" s="55">
        <v>20</v>
      </c>
      <c r="K916" s="54">
        <f t="shared" si="42"/>
        <v>100</v>
      </c>
    </row>
    <row r="917" spans="1:11" x14ac:dyDescent="0.3">
      <c r="A917" s="52" t="s">
        <v>395</v>
      </c>
      <c r="B917" s="52">
        <f t="shared" si="43"/>
        <v>2016</v>
      </c>
      <c r="C917" s="52" t="s">
        <v>591</v>
      </c>
      <c r="D917" s="53">
        <v>42490</v>
      </c>
      <c r="E917" s="52">
        <f t="shared" si="44"/>
        <v>1742</v>
      </c>
      <c r="F917" s="54" t="s">
        <v>448</v>
      </c>
      <c r="G917" s="52" t="s">
        <v>529</v>
      </c>
      <c r="H917" s="54" t="s">
        <v>384</v>
      </c>
      <c r="I917" s="55">
        <v>450</v>
      </c>
      <c r="J917" s="55">
        <v>20</v>
      </c>
      <c r="K917" s="54">
        <f t="shared" si="42"/>
        <v>9000</v>
      </c>
    </row>
    <row r="918" spans="1:11" x14ac:dyDescent="0.3">
      <c r="A918" s="52" t="s">
        <v>398</v>
      </c>
      <c r="B918" s="52">
        <f t="shared" si="43"/>
        <v>2016</v>
      </c>
      <c r="C918" s="52" t="s">
        <v>591</v>
      </c>
      <c r="D918" s="53">
        <v>42490</v>
      </c>
      <c r="E918" s="52">
        <f t="shared" si="44"/>
        <v>1743</v>
      </c>
      <c r="F918" s="54" t="s">
        <v>446</v>
      </c>
      <c r="G918" s="52" t="s">
        <v>523</v>
      </c>
      <c r="H918" s="54" t="s">
        <v>383</v>
      </c>
      <c r="I918" s="55">
        <v>5</v>
      </c>
      <c r="J918" s="55">
        <v>10</v>
      </c>
      <c r="K918" s="54">
        <f t="shared" si="42"/>
        <v>50</v>
      </c>
    </row>
    <row r="919" spans="1:11" x14ac:dyDescent="0.3">
      <c r="A919" s="52" t="s">
        <v>398</v>
      </c>
      <c r="B919" s="52">
        <f t="shared" si="43"/>
        <v>2016</v>
      </c>
      <c r="C919" s="52" t="s">
        <v>586</v>
      </c>
      <c r="D919" s="53">
        <v>42491</v>
      </c>
      <c r="E919" s="52">
        <f t="shared" si="44"/>
        <v>1744</v>
      </c>
      <c r="F919" s="54" t="s">
        <v>412</v>
      </c>
      <c r="G919" s="52" t="s">
        <v>523</v>
      </c>
      <c r="H919" s="54" t="s">
        <v>387</v>
      </c>
      <c r="I919" s="55">
        <v>100</v>
      </c>
      <c r="J919" s="55">
        <v>35</v>
      </c>
      <c r="K919" s="54">
        <f t="shared" si="42"/>
        <v>3500</v>
      </c>
    </row>
    <row r="920" spans="1:11" x14ac:dyDescent="0.3">
      <c r="A920" s="52" t="s">
        <v>398</v>
      </c>
      <c r="B920" s="52">
        <f t="shared" si="43"/>
        <v>2016</v>
      </c>
      <c r="C920" s="52" t="s">
        <v>586</v>
      </c>
      <c r="D920" s="53">
        <v>42491</v>
      </c>
      <c r="E920" s="52">
        <f t="shared" si="44"/>
        <v>1745</v>
      </c>
      <c r="F920" s="54" t="s">
        <v>446</v>
      </c>
      <c r="G920" s="52" t="s">
        <v>523</v>
      </c>
      <c r="H920" s="54" t="s">
        <v>381</v>
      </c>
      <c r="I920" s="55">
        <v>5</v>
      </c>
      <c r="J920" s="55">
        <v>120</v>
      </c>
      <c r="K920" s="54">
        <f t="shared" si="42"/>
        <v>600</v>
      </c>
    </row>
    <row r="921" spans="1:11" x14ac:dyDescent="0.3">
      <c r="A921" s="52" t="s">
        <v>398</v>
      </c>
      <c r="B921" s="52">
        <f t="shared" si="43"/>
        <v>2016</v>
      </c>
      <c r="C921" s="52" t="s">
        <v>586</v>
      </c>
      <c r="D921" s="53">
        <v>42492</v>
      </c>
      <c r="E921" s="52">
        <f t="shared" si="44"/>
        <v>1746</v>
      </c>
      <c r="F921" s="54" t="s">
        <v>412</v>
      </c>
      <c r="G921" s="52" t="s">
        <v>523</v>
      </c>
      <c r="H921" s="54" t="s">
        <v>385</v>
      </c>
      <c r="I921" s="55">
        <v>50</v>
      </c>
      <c r="J921" s="55">
        <v>86</v>
      </c>
      <c r="K921" s="54">
        <f t="shared" si="42"/>
        <v>4300</v>
      </c>
    </row>
    <row r="922" spans="1:11" x14ac:dyDescent="0.3">
      <c r="A922" s="52" t="s">
        <v>405</v>
      </c>
      <c r="B922" s="52">
        <f t="shared" si="43"/>
        <v>2016</v>
      </c>
      <c r="C922" s="52" t="s">
        <v>586</v>
      </c>
      <c r="D922" s="53">
        <v>42492</v>
      </c>
      <c r="E922" s="52">
        <f t="shared" si="44"/>
        <v>1747</v>
      </c>
      <c r="F922" s="54" t="s">
        <v>416</v>
      </c>
      <c r="G922" s="52" t="s">
        <v>403</v>
      </c>
      <c r="H922" s="54" t="s">
        <v>387</v>
      </c>
      <c r="I922" s="55">
        <v>50</v>
      </c>
      <c r="J922" s="55">
        <v>35</v>
      </c>
      <c r="K922" s="54">
        <f t="shared" si="42"/>
        <v>1750</v>
      </c>
    </row>
    <row r="923" spans="1:11" x14ac:dyDescent="0.3">
      <c r="A923" s="52" t="s">
        <v>398</v>
      </c>
      <c r="B923" s="52">
        <f t="shared" si="43"/>
        <v>2016</v>
      </c>
      <c r="C923" s="52" t="s">
        <v>586</v>
      </c>
      <c r="D923" s="53">
        <v>42493</v>
      </c>
      <c r="E923" s="52">
        <f t="shared" si="44"/>
        <v>1748</v>
      </c>
      <c r="F923" s="54" t="s">
        <v>412</v>
      </c>
      <c r="G923" s="52" t="s">
        <v>523</v>
      </c>
      <c r="H923" s="54" t="s">
        <v>387</v>
      </c>
      <c r="I923" s="55">
        <v>100</v>
      </c>
      <c r="J923" s="55">
        <v>35</v>
      </c>
      <c r="K923" s="54">
        <f t="shared" si="42"/>
        <v>3500</v>
      </c>
    </row>
    <row r="924" spans="1:11" x14ac:dyDescent="0.3">
      <c r="A924" s="52" t="s">
        <v>405</v>
      </c>
      <c r="B924" s="52">
        <f t="shared" si="43"/>
        <v>2016</v>
      </c>
      <c r="C924" s="52" t="s">
        <v>586</v>
      </c>
      <c r="D924" s="53">
        <v>42493</v>
      </c>
      <c r="E924" s="52">
        <f t="shared" si="44"/>
        <v>1749</v>
      </c>
      <c r="F924" s="54" t="s">
        <v>416</v>
      </c>
      <c r="G924" s="52" t="s">
        <v>403</v>
      </c>
      <c r="H924" s="54" t="s">
        <v>385</v>
      </c>
      <c r="I924" s="55">
        <v>1000</v>
      </c>
      <c r="J924" s="55">
        <v>86</v>
      </c>
      <c r="K924" s="54">
        <f t="shared" si="42"/>
        <v>86000</v>
      </c>
    </row>
    <row r="925" spans="1:11" x14ac:dyDescent="0.3">
      <c r="A925" s="52" t="s">
        <v>398</v>
      </c>
      <c r="B925" s="52">
        <f t="shared" si="43"/>
        <v>2016</v>
      </c>
      <c r="C925" s="52" t="s">
        <v>586</v>
      </c>
      <c r="D925" s="53">
        <v>42494</v>
      </c>
      <c r="E925" s="52">
        <f t="shared" si="44"/>
        <v>1750</v>
      </c>
      <c r="F925" s="54" t="s">
        <v>412</v>
      </c>
      <c r="G925" s="52" t="s">
        <v>523</v>
      </c>
      <c r="H925" s="54" t="s">
        <v>385</v>
      </c>
      <c r="I925" s="55">
        <v>1000</v>
      </c>
      <c r="J925" s="55">
        <v>86</v>
      </c>
      <c r="K925" s="54">
        <f t="shared" si="42"/>
        <v>86000</v>
      </c>
    </row>
    <row r="926" spans="1:11" x14ac:dyDescent="0.3">
      <c r="A926" s="52" t="s">
        <v>395</v>
      </c>
      <c r="B926" s="52">
        <f t="shared" si="43"/>
        <v>2016</v>
      </c>
      <c r="C926" s="52" t="s">
        <v>586</v>
      </c>
      <c r="D926" s="53">
        <v>42494</v>
      </c>
      <c r="E926" s="52">
        <f t="shared" si="44"/>
        <v>1751</v>
      </c>
      <c r="F926" s="54" t="s">
        <v>400</v>
      </c>
      <c r="G926" s="52" t="s">
        <v>399</v>
      </c>
      <c r="H926" s="54" t="s">
        <v>384</v>
      </c>
      <c r="I926" s="55">
        <v>500</v>
      </c>
      <c r="J926" s="55">
        <v>20</v>
      </c>
      <c r="K926" s="54">
        <f t="shared" si="42"/>
        <v>10000</v>
      </c>
    </row>
    <row r="927" spans="1:11" x14ac:dyDescent="0.3">
      <c r="A927" s="52" t="s">
        <v>405</v>
      </c>
      <c r="B927" s="52">
        <f t="shared" si="43"/>
        <v>2016</v>
      </c>
      <c r="C927" s="52" t="s">
        <v>586</v>
      </c>
      <c r="D927" s="53">
        <v>42495</v>
      </c>
      <c r="E927" s="52">
        <f t="shared" si="44"/>
        <v>1752</v>
      </c>
      <c r="F927" s="54" t="s">
        <v>404</v>
      </c>
      <c r="G927" s="52" t="s">
        <v>403</v>
      </c>
      <c r="H927" s="54" t="s">
        <v>384</v>
      </c>
      <c r="I927" s="55">
        <v>2000</v>
      </c>
      <c r="J927" s="55">
        <v>20</v>
      </c>
      <c r="K927" s="54">
        <f t="shared" si="42"/>
        <v>40000</v>
      </c>
    </row>
    <row r="928" spans="1:11" x14ac:dyDescent="0.3">
      <c r="A928" s="52" t="s">
        <v>405</v>
      </c>
      <c r="B928" s="52">
        <f t="shared" si="43"/>
        <v>2016</v>
      </c>
      <c r="C928" s="52" t="s">
        <v>586</v>
      </c>
      <c r="D928" s="53">
        <v>42495</v>
      </c>
      <c r="E928" s="52">
        <f t="shared" si="44"/>
        <v>1753</v>
      </c>
      <c r="F928" s="54" t="s">
        <v>423</v>
      </c>
      <c r="G928" s="52" t="s">
        <v>403</v>
      </c>
      <c r="H928" s="54" t="s">
        <v>383</v>
      </c>
      <c r="I928" s="55">
        <v>1000</v>
      </c>
      <c r="J928" s="55">
        <v>10</v>
      </c>
      <c r="K928" s="54">
        <f t="shared" si="42"/>
        <v>10000</v>
      </c>
    </row>
    <row r="929" spans="1:11" x14ac:dyDescent="0.3">
      <c r="A929" s="52" t="s">
        <v>398</v>
      </c>
      <c r="B929" s="52">
        <f t="shared" si="43"/>
        <v>2016</v>
      </c>
      <c r="C929" s="52" t="s">
        <v>586</v>
      </c>
      <c r="D929" s="53">
        <v>42496</v>
      </c>
      <c r="E929" s="52">
        <f t="shared" si="44"/>
        <v>1754</v>
      </c>
      <c r="F929" s="54" t="s">
        <v>409</v>
      </c>
      <c r="G929" s="52" t="s">
        <v>396</v>
      </c>
      <c r="H929" s="54" t="s">
        <v>387</v>
      </c>
      <c r="I929" s="55">
        <v>100</v>
      </c>
      <c r="J929" s="55">
        <v>35</v>
      </c>
      <c r="K929" s="54">
        <f t="shared" si="42"/>
        <v>3500</v>
      </c>
    </row>
    <row r="930" spans="1:11" x14ac:dyDescent="0.3">
      <c r="A930" s="52" t="s">
        <v>398</v>
      </c>
      <c r="B930" s="52">
        <f t="shared" si="43"/>
        <v>2016</v>
      </c>
      <c r="C930" s="52" t="s">
        <v>586</v>
      </c>
      <c r="D930" s="53">
        <v>42496</v>
      </c>
      <c r="E930" s="52">
        <f t="shared" si="44"/>
        <v>1755</v>
      </c>
      <c r="F930" s="54" t="s">
        <v>409</v>
      </c>
      <c r="G930" s="52" t="s">
        <v>396</v>
      </c>
      <c r="H930" s="54" t="s">
        <v>381</v>
      </c>
      <c r="I930" s="55">
        <v>1000</v>
      </c>
      <c r="J930" s="55">
        <v>120</v>
      </c>
      <c r="K930" s="54">
        <f t="shared" si="42"/>
        <v>120000</v>
      </c>
    </row>
    <row r="931" spans="1:11" x14ac:dyDescent="0.3">
      <c r="A931" s="52" t="s">
        <v>405</v>
      </c>
      <c r="B931" s="52">
        <f t="shared" si="43"/>
        <v>2016</v>
      </c>
      <c r="C931" s="52" t="s">
        <v>586</v>
      </c>
      <c r="D931" s="53">
        <v>42497</v>
      </c>
      <c r="E931" s="52">
        <f t="shared" si="44"/>
        <v>1756</v>
      </c>
      <c r="F931" s="54" t="s">
        <v>445</v>
      </c>
      <c r="G931" s="52" t="s">
        <v>403</v>
      </c>
      <c r="H931" s="54" t="s">
        <v>385</v>
      </c>
      <c r="I931" s="55">
        <v>500</v>
      </c>
      <c r="J931" s="55">
        <v>86</v>
      </c>
      <c r="K931" s="54">
        <f t="shared" si="42"/>
        <v>43000</v>
      </c>
    </row>
    <row r="932" spans="1:11" x14ac:dyDescent="0.3">
      <c r="A932" s="52" t="s">
        <v>398</v>
      </c>
      <c r="B932" s="52">
        <f t="shared" si="43"/>
        <v>2016</v>
      </c>
      <c r="C932" s="52" t="s">
        <v>586</v>
      </c>
      <c r="D932" s="53">
        <v>42497</v>
      </c>
      <c r="E932" s="52">
        <f t="shared" si="44"/>
        <v>1757</v>
      </c>
      <c r="F932" s="54" t="s">
        <v>397</v>
      </c>
      <c r="G932" s="52" t="s">
        <v>396</v>
      </c>
      <c r="H932" s="54" t="s">
        <v>384</v>
      </c>
      <c r="I932" s="55">
        <v>1500</v>
      </c>
      <c r="J932" s="55">
        <v>20</v>
      </c>
      <c r="K932" s="54">
        <f t="shared" si="42"/>
        <v>30000</v>
      </c>
    </row>
    <row r="933" spans="1:11" x14ac:dyDescent="0.3">
      <c r="A933" s="52" t="s">
        <v>395</v>
      </c>
      <c r="B933" s="52">
        <f t="shared" si="43"/>
        <v>2016</v>
      </c>
      <c r="C933" s="52" t="s">
        <v>586</v>
      </c>
      <c r="D933" s="53">
        <v>42498</v>
      </c>
      <c r="E933" s="52">
        <f t="shared" si="44"/>
        <v>1758</v>
      </c>
      <c r="F933" s="54" t="s">
        <v>435</v>
      </c>
      <c r="G933" s="52" t="s">
        <v>399</v>
      </c>
      <c r="H933" s="54" t="s">
        <v>384</v>
      </c>
      <c r="I933" s="55">
        <v>30</v>
      </c>
      <c r="J933" s="55">
        <v>20</v>
      </c>
      <c r="K933" s="54">
        <f t="shared" si="42"/>
        <v>600</v>
      </c>
    </row>
    <row r="934" spans="1:11" x14ac:dyDescent="0.3">
      <c r="A934" s="52" t="s">
        <v>522</v>
      </c>
      <c r="B934" s="52">
        <f t="shared" si="43"/>
        <v>2016</v>
      </c>
      <c r="C934" s="52" t="s">
        <v>586</v>
      </c>
      <c r="D934" s="53">
        <v>42498</v>
      </c>
      <c r="E934" s="52">
        <f t="shared" si="44"/>
        <v>1759</v>
      </c>
      <c r="F934" s="54" t="s">
        <v>411</v>
      </c>
      <c r="G934" s="52" t="s">
        <v>410</v>
      </c>
      <c r="H934" s="54" t="s">
        <v>387</v>
      </c>
      <c r="I934" s="55">
        <v>2000</v>
      </c>
      <c r="J934" s="55">
        <v>35</v>
      </c>
      <c r="K934" s="54">
        <f t="shared" si="42"/>
        <v>70000</v>
      </c>
    </row>
    <row r="935" spans="1:11" x14ac:dyDescent="0.3">
      <c r="A935" s="52" t="s">
        <v>395</v>
      </c>
      <c r="B935" s="52">
        <f t="shared" si="43"/>
        <v>2016</v>
      </c>
      <c r="C935" s="52" t="s">
        <v>586</v>
      </c>
      <c r="D935" s="53">
        <v>42499</v>
      </c>
      <c r="E935" s="52">
        <f t="shared" si="44"/>
        <v>1760</v>
      </c>
      <c r="F935" s="54" t="s">
        <v>435</v>
      </c>
      <c r="G935" s="52" t="s">
        <v>399</v>
      </c>
      <c r="H935" s="54" t="s">
        <v>387</v>
      </c>
      <c r="I935" s="55">
        <v>100</v>
      </c>
      <c r="J935" s="55">
        <v>35</v>
      </c>
      <c r="K935" s="54">
        <f t="shared" si="42"/>
        <v>3500</v>
      </c>
    </row>
    <row r="936" spans="1:11" x14ac:dyDescent="0.3">
      <c r="A936" s="52" t="s">
        <v>395</v>
      </c>
      <c r="B936" s="52">
        <f t="shared" si="43"/>
        <v>2016</v>
      </c>
      <c r="C936" s="52" t="s">
        <v>586</v>
      </c>
      <c r="D936" s="53">
        <v>42499</v>
      </c>
      <c r="E936" s="52">
        <f t="shared" si="44"/>
        <v>1761</v>
      </c>
      <c r="F936" s="54" t="s">
        <v>422</v>
      </c>
      <c r="G936" s="52" t="s">
        <v>529</v>
      </c>
      <c r="H936" s="54" t="s">
        <v>385</v>
      </c>
      <c r="I936" s="55">
        <v>100</v>
      </c>
      <c r="J936" s="55">
        <v>86</v>
      </c>
      <c r="K936" s="54">
        <f t="shared" si="42"/>
        <v>8600</v>
      </c>
    </row>
    <row r="937" spans="1:11" x14ac:dyDescent="0.3">
      <c r="A937" s="52" t="s">
        <v>395</v>
      </c>
      <c r="B937" s="52">
        <f t="shared" si="43"/>
        <v>2016</v>
      </c>
      <c r="C937" s="52" t="s">
        <v>586</v>
      </c>
      <c r="D937" s="53">
        <v>42500</v>
      </c>
      <c r="E937" s="52">
        <f t="shared" si="44"/>
        <v>1762</v>
      </c>
      <c r="F937" s="54" t="s">
        <v>435</v>
      </c>
      <c r="G937" s="52" t="s">
        <v>399</v>
      </c>
      <c r="H937" s="54" t="s">
        <v>385</v>
      </c>
      <c r="I937" s="55">
        <v>50</v>
      </c>
      <c r="J937" s="55">
        <v>86</v>
      </c>
      <c r="K937" s="54">
        <f t="shared" si="42"/>
        <v>4300</v>
      </c>
    </row>
    <row r="938" spans="1:11" x14ac:dyDescent="0.3">
      <c r="A938" s="52" t="s">
        <v>395</v>
      </c>
      <c r="B938" s="52">
        <f t="shared" si="43"/>
        <v>2016</v>
      </c>
      <c r="C938" s="52" t="s">
        <v>586</v>
      </c>
      <c r="D938" s="53">
        <v>42500</v>
      </c>
      <c r="E938" s="52">
        <f t="shared" si="44"/>
        <v>1763</v>
      </c>
      <c r="F938" s="54" t="s">
        <v>439</v>
      </c>
      <c r="G938" s="52" t="s">
        <v>528</v>
      </c>
      <c r="H938" s="54" t="s">
        <v>384</v>
      </c>
      <c r="I938" s="55">
        <v>50</v>
      </c>
      <c r="J938" s="55">
        <v>20</v>
      </c>
      <c r="K938" s="54">
        <f t="shared" si="42"/>
        <v>1000</v>
      </c>
    </row>
    <row r="939" spans="1:11" x14ac:dyDescent="0.3">
      <c r="A939" s="52" t="s">
        <v>395</v>
      </c>
      <c r="B939" s="52">
        <f t="shared" si="43"/>
        <v>2016</v>
      </c>
      <c r="C939" s="52" t="s">
        <v>586</v>
      </c>
      <c r="D939" s="53">
        <v>42501</v>
      </c>
      <c r="E939" s="52">
        <f t="shared" si="44"/>
        <v>1764</v>
      </c>
      <c r="F939" s="54" t="s">
        <v>435</v>
      </c>
      <c r="G939" s="52" t="s">
        <v>399</v>
      </c>
      <c r="H939" s="54" t="s">
        <v>384</v>
      </c>
      <c r="I939" s="55">
        <v>40</v>
      </c>
      <c r="J939" s="55">
        <v>20</v>
      </c>
      <c r="K939" s="54">
        <f t="shared" si="42"/>
        <v>800</v>
      </c>
    </row>
    <row r="940" spans="1:11" x14ac:dyDescent="0.3">
      <c r="A940" s="52" t="s">
        <v>405</v>
      </c>
      <c r="B940" s="52">
        <f t="shared" si="43"/>
        <v>2016</v>
      </c>
      <c r="C940" s="52" t="s">
        <v>586</v>
      </c>
      <c r="D940" s="53">
        <v>42501</v>
      </c>
      <c r="E940" s="52">
        <f t="shared" si="44"/>
        <v>1765</v>
      </c>
      <c r="F940" s="54" t="s">
        <v>417</v>
      </c>
      <c r="G940" s="52" t="s">
        <v>403</v>
      </c>
      <c r="H940" s="54" t="s">
        <v>383</v>
      </c>
      <c r="I940" s="55">
        <v>350</v>
      </c>
      <c r="J940" s="55">
        <v>10</v>
      </c>
      <c r="K940" s="54">
        <f t="shared" si="42"/>
        <v>3500</v>
      </c>
    </row>
    <row r="941" spans="1:11" x14ac:dyDescent="0.3">
      <c r="A941" s="52" t="s">
        <v>395</v>
      </c>
      <c r="B941" s="52">
        <f t="shared" si="43"/>
        <v>2016</v>
      </c>
      <c r="C941" s="52" t="s">
        <v>586</v>
      </c>
      <c r="D941" s="53">
        <v>42502</v>
      </c>
      <c r="E941" s="52">
        <f t="shared" si="44"/>
        <v>1766</v>
      </c>
      <c r="F941" s="54" t="s">
        <v>436</v>
      </c>
      <c r="G941" s="52" t="s">
        <v>399</v>
      </c>
      <c r="H941" s="54" t="s">
        <v>384</v>
      </c>
      <c r="I941" s="55">
        <v>100</v>
      </c>
      <c r="J941" s="55">
        <v>20</v>
      </c>
      <c r="K941" s="54">
        <f t="shared" si="42"/>
        <v>2000</v>
      </c>
    </row>
    <row r="942" spans="1:11" x14ac:dyDescent="0.3">
      <c r="A942" s="52" t="s">
        <v>522</v>
      </c>
      <c r="B942" s="52">
        <f t="shared" si="43"/>
        <v>2016</v>
      </c>
      <c r="C942" s="52" t="s">
        <v>586</v>
      </c>
      <c r="D942" s="53">
        <v>42502</v>
      </c>
      <c r="E942" s="52">
        <f t="shared" si="44"/>
        <v>1767</v>
      </c>
      <c r="F942" s="54" t="s">
        <v>407</v>
      </c>
      <c r="G942" s="52" t="s">
        <v>406</v>
      </c>
      <c r="H942" s="54" t="s">
        <v>381</v>
      </c>
      <c r="I942" s="55">
        <v>50</v>
      </c>
      <c r="J942" s="55">
        <v>120</v>
      </c>
      <c r="K942" s="54">
        <f t="shared" si="42"/>
        <v>6000</v>
      </c>
    </row>
    <row r="943" spans="1:11" x14ac:dyDescent="0.3">
      <c r="A943" s="52" t="s">
        <v>395</v>
      </c>
      <c r="B943" s="52">
        <f t="shared" si="43"/>
        <v>2016</v>
      </c>
      <c r="C943" s="52" t="s">
        <v>586</v>
      </c>
      <c r="D943" s="53">
        <v>42503</v>
      </c>
      <c r="E943" s="52">
        <f t="shared" si="44"/>
        <v>1768</v>
      </c>
      <c r="F943" s="54" t="s">
        <v>436</v>
      </c>
      <c r="G943" s="52" t="s">
        <v>399</v>
      </c>
      <c r="H943" s="54" t="s">
        <v>387</v>
      </c>
      <c r="I943" s="55">
        <v>50</v>
      </c>
      <c r="J943" s="55">
        <v>35</v>
      </c>
      <c r="K943" s="54">
        <f t="shared" si="42"/>
        <v>1750</v>
      </c>
    </row>
    <row r="944" spans="1:11" x14ac:dyDescent="0.3">
      <c r="A944" s="52" t="s">
        <v>522</v>
      </c>
      <c r="B944" s="52">
        <f t="shared" si="43"/>
        <v>2016</v>
      </c>
      <c r="C944" s="52" t="s">
        <v>586</v>
      </c>
      <c r="D944" s="53">
        <v>42503</v>
      </c>
      <c r="E944" s="52">
        <f t="shared" si="44"/>
        <v>1769</v>
      </c>
      <c r="F944" s="54" t="s">
        <v>407</v>
      </c>
      <c r="G944" s="52" t="s">
        <v>406</v>
      </c>
      <c r="H944" s="54" t="s">
        <v>387</v>
      </c>
      <c r="I944" s="55">
        <v>5</v>
      </c>
      <c r="J944" s="55">
        <v>35</v>
      </c>
      <c r="K944" s="54">
        <f t="shared" si="42"/>
        <v>175</v>
      </c>
    </row>
    <row r="945" spans="1:11" x14ac:dyDescent="0.3">
      <c r="A945" s="52" t="s">
        <v>522</v>
      </c>
      <c r="B945" s="52">
        <f t="shared" si="43"/>
        <v>2016</v>
      </c>
      <c r="C945" s="52" t="s">
        <v>586</v>
      </c>
      <c r="D945" s="53">
        <v>42504</v>
      </c>
      <c r="E945" s="52">
        <f t="shared" si="44"/>
        <v>1770</v>
      </c>
      <c r="F945" s="54" t="s">
        <v>407</v>
      </c>
      <c r="G945" s="52" t="s">
        <v>406</v>
      </c>
      <c r="H945" s="54" t="s">
        <v>385</v>
      </c>
      <c r="I945" s="55">
        <v>250</v>
      </c>
      <c r="J945" s="55">
        <v>86</v>
      </c>
      <c r="K945" s="54">
        <f t="shared" si="42"/>
        <v>21500</v>
      </c>
    </row>
    <row r="946" spans="1:11" x14ac:dyDescent="0.3">
      <c r="A946" s="52" t="s">
        <v>522</v>
      </c>
      <c r="B946" s="52">
        <f t="shared" si="43"/>
        <v>2016</v>
      </c>
      <c r="C946" s="52" t="s">
        <v>586</v>
      </c>
      <c r="D946" s="53">
        <v>42504</v>
      </c>
      <c r="E946" s="52">
        <f t="shared" si="44"/>
        <v>1771</v>
      </c>
      <c r="F946" s="54" t="s">
        <v>407</v>
      </c>
      <c r="G946" s="52" t="s">
        <v>406</v>
      </c>
      <c r="H946" s="54" t="s">
        <v>385</v>
      </c>
      <c r="I946" s="55">
        <v>1</v>
      </c>
      <c r="J946" s="55">
        <v>86</v>
      </c>
      <c r="K946" s="54">
        <f t="shared" si="42"/>
        <v>86</v>
      </c>
    </row>
    <row r="947" spans="1:11" x14ac:dyDescent="0.3">
      <c r="A947" s="52" t="s">
        <v>398</v>
      </c>
      <c r="B947" s="52">
        <f t="shared" si="43"/>
        <v>2016</v>
      </c>
      <c r="C947" s="52" t="s">
        <v>586</v>
      </c>
      <c r="D947" s="53">
        <v>42505</v>
      </c>
      <c r="E947" s="52">
        <f t="shared" si="44"/>
        <v>1772</v>
      </c>
      <c r="F947" s="54" t="s">
        <v>462</v>
      </c>
      <c r="G947" s="52" t="s">
        <v>523</v>
      </c>
      <c r="H947" s="54" t="s">
        <v>387</v>
      </c>
      <c r="I947" s="55">
        <v>160</v>
      </c>
      <c r="J947" s="55">
        <v>35</v>
      </c>
      <c r="K947" s="54">
        <f t="shared" si="42"/>
        <v>5600</v>
      </c>
    </row>
    <row r="948" spans="1:11" x14ac:dyDescent="0.3">
      <c r="A948" s="52" t="s">
        <v>405</v>
      </c>
      <c r="B948" s="52">
        <f t="shared" si="43"/>
        <v>2016</v>
      </c>
      <c r="C948" s="52" t="s">
        <v>586</v>
      </c>
      <c r="D948" s="53">
        <v>42505</v>
      </c>
      <c r="E948" s="52">
        <f t="shared" si="44"/>
        <v>1773</v>
      </c>
      <c r="F948" s="54" t="s">
        <v>416</v>
      </c>
      <c r="G948" s="52" t="s">
        <v>403</v>
      </c>
      <c r="H948" s="54" t="s">
        <v>384</v>
      </c>
      <c r="I948" s="55">
        <v>200</v>
      </c>
      <c r="J948" s="55">
        <v>20</v>
      </c>
      <c r="K948" s="54">
        <f t="shared" si="42"/>
        <v>4000</v>
      </c>
    </row>
    <row r="949" spans="1:11" x14ac:dyDescent="0.3">
      <c r="A949" s="52" t="s">
        <v>405</v>
      </c>
      <c r="B949" s="52">
        <f t="shared" si="43"/>
        <v>2016</v>
      </c>
      <c r="C949" s="52" t="s">
        <v>586</v>
      </c>
      <c r="D949" s="53">
        <v>42506</v>
      </c>
      <c r="E949" s="52">
        <f t="shared" si="44"/>
        <v>1774</v>
      </c>
      <c r="F949" s="54" t="s">
        <v>415</v>
      </c>
      <c r="G949" s="52" t="s">
        <v>524</v>
      </c>
      <c r="H949" s="54" t="s">
        <v>385</v>
      </c>
      <c r="I949" s="55">
        <v>100</v>
      </c>
      <c r="J949" s="55">
        <v>86</v>
      </c>
      <c r="K949" s="54">
        <f t="shared" si="42"/>
        <v>8600</v>
      </c>
    </row>
    <row r="950" spans="1:11" x14ac:dyDescent="0.3">
      <c r="A950" s="52" t="s">
        <v>405</v>
      </c>
      <c r="B950" s="52">
        <f t="shared" si="43"/>
        <v>2016</v>
      </c>
      <c r="C950" s="52" t="s">
        <v>586</v>
      </c>
      <c r="D950" s="53">
        <v>42506</v>
      </c>
      <c r="E950" s="52">
        <f t="shared" si="44"/>
        <v>1775</v>
      </c>
      <c r="F950" s="54" t="s">
        <v>416</v>
      </c>
      <c r="G950" s="52" t="s">
        <v>403</v>
      </c>
      <c r="H950" s="54" t="s">
        <v>383</v>
      </c>
      <c r="I950" s="55">
        <v>50</v>
      </c>
      <c r="J950" s="55">
        <v>10</v>
      </c>
      <c r="K950" s="54">
        <f t="shared" si="42"/>
        <v>500</v>
      </c>
    </row>
    <row r="951" spans="1:11" x14ac:dyDescent="0.3">
      <c r="A951" s="52" t="s">
        <v>395</v>
      </c>
      <c r="B951" s="52">
        <f t="shared" si="43"/>
        <v>2016</v>
      </c>
      <c r="C951" s="52" t="s">
        <v>586</v>
      </c>
      <c r="D951" s="53">
        <v>42507</v>
      </c>
      <c r="E951" s="52">
        <f t="shared" si="44"/>
        <v>1776</v>
      </c>
      <c r="F951" s="54" t="s">
        <v>433</v>
      </c>
      <c r="G951" s="52" t="s">
        <v>528</v>
      </c>
      <c r="H951" s="54" t="s">
        <v>384</v>
      </c>
      <c r="I951" s="55">
        <v>400</v>
      </c>
      <c r="J951" s="55">
        <v>20</v>
      </c>
      <c r="K951" s="54">
        <f t="shared" si="42"/>
        <v>8000</v>
      </c>
    </row>
    <row r="952" spans="1:11" x14ac:dyDescent="0.3">
      <c r="A952" s="52" t="s">
        <v>398</v>
      </c>
      <c r="B952" s="52">
        <f t="shared" si="43"/>
        <v>2016</v>
      </c>
      <c r="C952" s="52" t="s">
        <v>586</v>
      </c>
      <c r="D952" s="53">
        <v>42507</v>
      </c>
      <c r="E952" s="52">
        <f t="shared" si="44"/>
        <v>1777</v>
      </c>
      <c r="F952" s="54" t="s">
        <v>412</v>
      </c>
      <c r="G952" s="52" t="s">
        <v>523</v>
      </c>
      <c r="H952" s="54" t="s">
        <v>381</v>
      </c>
      <c r="I952" s="55">
        <v>200</v>
      </c>
      <c r="J952" s="55">
        <v>120</v>
      </c>
      <c r="K952" s="54">
        <f t="shared" si="42"/>
        <v>24000</v>
      </c>
    </row>
    <row r="953" spans="1:11" x14ac:dyDescent="0.3">
      <c r="A953" s="52" t="s">
        <v>395</v>
      </c>
      <c r="B953" s="52">
        <f t="shared" si="43"/>
        <v>2016</v>
      </c>
      <c r="C953" s="52" t="s">
        <v>586</v>
      </c>
      <c r="D953" s="53">
        <v>42508</v>
      </c>
      <c r="E953" s="52">
        <f t="shared" si="44"/>
        <v>1778</v>
      </c>
      <c r="F953" s="54" t="s">
        <v>433</v>
      </c>
      <c r="G953" s="52" t="s">
        <v>528</v>
      </c>
      <c r="H953" s="54" t="s">
        <v>387</v>
      </c>
      <c r="I953" s="55">
        <v>100</v>
      </c>
      <c r="J953" s="55">
        <v>35</v>
      </c>
      <c r="K953" s="54">
        <f t="shared" si="42"/>
        <v>3500</v>
      </c>
    </row>
    <row r="954" spans="1:11" x14ac:dyDescent="0.3">
      <c r="A954" s="52" t="s">
        <v>395</v>
      </c>
      <c r="B954" s="52">
        <f t="shared" si="43"/>
        <v>2016</v>
      </c>
      <c r="C954" s="52" t="s">
        <v>586</v>
      </c>
      <c r="D954" s="53">
        <v>42508</v>
      </c>
      <c r="E954" s="52">
        <f t="shared" si="44"/>
        <v>1779</v>
      </c>
      <c r="F954" s="54" t="s">
        <v>447</v>
      </c>
      <c r="G954" s="52" t="s">
        <v>527</v>
      </c>
      <c r="H954" s="54" t="s">
        <v>387</v>
      </c>
      <c r="I954" s="55">
        <v>50</v>
      </c>
      <c r="J954" s="55">
        <v>35</v>
      </c>
      <c r="K954" s="54">
        <f t="shared" si="42"/>
        <v>1750</v>
      </c>
    </row>
    <row r="955" spans="1:11" x14ac:dyDescent="0.3">
      <c r="A955" s="52" t="s">
        <v>395</v>
      </c>
      <c r="B955" s="52">
        <f t="shared" si="43"/>
        <v>2016</v>
      </c>
      <c r="C955" s="52" t="s">
        <v>586</v>
      </c>
      <c r="D955" s="53">
        <v>42509</v>
      </c>
      <c r="E955" s="52">
        <f t="shared" si="44"/>
        <v>1780</v>
      </c>
      <c r="F955" s="54" t="s">
        <v>433</v>
      </c>
      <c r="G955" s="52" t="s">
        <v>528</v>
      </c>
      <c r="H955" s="54" t="s">
        <v>385</v>
      </c>
      <c r="I955" s="55">
        <v>100</v>
      </c>
      <c r="J955" s="55">
        <v>86</v>
      </c>
      <c r="K955" s="54">
        <f t="shared" si="42"/>
        <v>8600</v>
      </c>
    </row>
    <row r="956" spans="1:11" x14ac:dyDescent="0.3">
      <c r="A956" s="52" t="s">
        <v>395</v>
      </c>
      <c r="B956" s="52">
        <f t="shared" si="43"/>
        <v>2016</v>
      </c>
      <c r="C956" s="52" t="s">
        <v>586</v>
      </c>
      <c r="D956" s="53">
        <v>42509</v>
      </c>
      <c r="E956" s="52">
        <f t="shared" si="44"/>
        <v>1781</v>
      </c>
      <c r="F956" s="54" t="s">
        <v>447</v>
      </c>
      <c r="G956" s="52" t="s">
        <v>527</v>
      </c>
      <c r="H956" s="54" t="s">
        <v>385</v>
      </c>
      <c r="I956" s="55">
        <v>50</v>
      </c>
      <c r="J956" s="55">
        <v>86</v>
      </c>
      <c r="K956" s="54">
        <f t="shared" si="42"/>
        <v>4300</v>
      </c>
    </row>
    <row r="957" spans="1:11" x14ac:dyDescent="0.3">
      <c r="A957" s="52" t="s">
        <v>398</v>
      </c>
      <c r="B957" s="52">
        <f t="shared" si="43"/>
        <v>2016</v>
      </c>
      <c r="C957" s="52" t="s">
        <v>586</v>
      </c>
      <c r="D957" s="53">
        <v>42510</v>
      </c>
      <c r="E957" s="52">
        <f t="shared" si="44"/>
        <v>1782</v>
      </c>
      <c r="F957" s="54" t="s">
        <v>412</v>
      </c>
      <c r="G957" s="52" t="s">
        <v>523</v>
      </c>
      <c r="H957" s="54" t="s">
        <v>384</v>
      </c>
      <c r="I957" s="55">
        <v>250</v>
      </c>
      <c r="J957" s="55">
        <v>20</v>
      </c>
      <c r="K957" s="54">
        <f t="shared" si="42"/>
        <v>5000</v>
      </c>
    </row>
    <row r="958" spans="1:11" x14ac:dyDescent="0.3">
      <c r="A958" s="52" t="s">
        <v>395</v>
      </c>
      <c r="B958" s="52">
        <f t="shared" si="43"/>
        <v>2016</v>
      </c>
      <c r="C958" s="52" t="s">
        <v>586</v>
      </c>
      <c r="D958" s="53">
        <v>42510</v>
      </c>
      <c r="E958" s="52">
        <f t="shared" si="44"/>
        <v>1783</v>
      </c>
      <c r="F958" s="54" t="s">
        <v>447</v>
      </c>
      <c r="G958" s="52" t="s">
        <v>527</v>
      </c>
      <c r="H958" s="54" t="s">
        <v>387</v>
      </c>
      <c r="I958" s="55">
        <v>50</v>
      </c>
      <c r="J958" s="55">
        <v>35</v>
      </c>
      <c r="K958" s="54">
        <f t="shared" si="42"/>
        <v>1750</v>
      </c>
    </row>
    <row r="959" spans="1:11" x14ac:dyDescent="0.3">
      <c r="A959" s="52" t="s">
        <v>398</v>
      </c>
      <c r="B959" s="52">
        <f t="shared" si="43"/>
        <v>2016</v>
      </c>
      <c r="C959" s="52" t="s">
        <v>586</v>
      </c>
      <c r="D959" s="53">
        <v>42511</v>
      </c>
      <c r="E959" s="52">
        <f t="shared" si="44"/>
        <v>1784</v>
      </c>
      <c r="F959" s="54" t="s">
        <v>397</v>
      </c>
      <c r="G959" s="52" t="s">
        <v>396</v>
      </c>
      <c r="H959" s="54" t="s">
        <v>387</v>
      </c>
      <c r="I959" s="55">
        <v>150</v>
      </c>
      <c r="J959" s="55">
        <v>35</v>
      </c>
      <c r="K959" s="54">
        <f t="shared" si="42"/>
        <v>5250</v>
      </c>
    </row>
    <row r="960" spans="1:11" x14ac:dyDescent="0.3">
      <c r="A960" s="52" t="s">
        <v>395</v>
      </c>
      <c r="B960" s="52">
        <f t="shared" si="43"/>
        <v>2016</v>
      </c>
      <c r="C960" s="52" t="s">
        <v>586</v>
      </c>
      <c r="D960" s="53">
        <v>42511</v>
      </c>
      <c r="E960" s="52">
        <f t="shared" si="44"/>
        <v>1785</v>
      </c>
      <c r="F960" s="54" t="s">
        <v>400</v>
      </c>
      <c r="G960" s="52" t="s">
        <v>399</v>
      </c>
      <c r="H960" s="54" t="s">
        <v>385</v>
      </c>
      <c r="I960" s="55">
        <v>300</v>
      </c>
      <c r="J960" s="55">
        <v>86</v>
      </c>
      <c r="K960" s="54">
        <f t="shared" si="42"/>
        <v>25800</v>
      </c>
    </row>
    <row r="961" spans="1:11" x14ac:dyDescent="0.3">
      <c r="A961" s="52" t="s">
        <v>398</v>
      </c>
      <c r="B961" s="52">
        <f t="shared" si="43"/>
        <v>2016</v>
      </c>
      <c r="C961" s="52" t="s">
        <v>586</v>
      </c>
      <c r="D961" s="53">
        <v>42512</v>
      </c>
      <c r="E961" s="52">
        <f t="shared" si="44"/>
        <v>1786</v>
      </c>
      <c r="F961" s="54" t="s">
        <v>397</v>
      </c>
      <c r="G961" s="52" t="s">
        <v>396</v>
      </c>
      <c r="H961" s="54" t="s">
        <v>385</v>
      </c>
      <c r="I961" s="55">
        <v>300</v>
      </c>
      <c r="J961" s="55">
        <v>86</v>
      </c>
      <c r="K961" s="54">
        <f t="shared" si="42"/>
        <v>25800</v>
      </c>
    </row>
    <row r="962" spans="1:11" x14ac:dyDescent="0.3">
      <c r="A962" s="52" t="s">
        <v>398</v>
      </c>
      <c r="B962" s="52">
        <f t="shared" si="43"/>
        <v>2016</v>
      </c>
      <c r="C962" s="52" t="s">
        <v>586</v>
      </c>
      <c r="D962" s="53">
        <v>42512</v>
      </c>
      <c r="E962" s="52">
        <f t="shared" si="44"/>
        <v>1787</v>
      </c>
      <c r="F962" s="54" t="s">
        <v>409</v>
      </c>
      <c r="G962" s="52" t="s">
        <v>396</v>
      </c>
      <c r="H962" s="54" t="s">
        <v>384</v>
      </c>
      <c r="I962" s="55">
        <v>300</v>
      </c>
      <c r="J962" s="55">
        <v>20</v>
      </c>
      <c r="K962" s="54">
        <f t="shared" si="42"/>
        <v>6000</v>
      </c>
    </row>
    <row r="963" spans="1:11" x14ac:dyDescent="0.3">
      <c r="A963" s="52" t="s">
        <v>522</v>
      </c>
      <c r="B963" s="52">
        <f t="shared" si="43"/>
        <v>2016</v>
      </c>
      <c r="C963" s="52" t="s">
        <v>586</v>
      </c>
      <c r="D963" s="53">
        <v>42513</v>
      </c>
      <c r="E963" s="52">
        <f t="shared" si="44"/>
        <v>1788</v>
      </c>
      <c r="F963" s="54" t="s">
        <v>458</v>
      </c>
      <c r="G963" s="52" t="s">
        <v>525</v>
      </c>
      <c r="H963" s="54" t="s">
        <v>384</v>
      </c>
      <c r="I963" s="55">
        <v>50</v>
      </c>
      <c r="J963" s="55">
        <v>20</v>
      </c>
      <c r="K963" s="54">
        <f t="shared" si="42"/>
        <v>1000</v>
      </c>
    </row>
    <row r="964" spans="1:11" x14ac:dyDescent="0.3">
      <c r="A964" s="52" t="s">
        <v>398</v>
      </c>
      <c r="B964" s="52">
        <f t="shared" si="43"/>
        <v>2016</v>
      </c>
      <c r="C964" s="52" t="s">
        <v>586</v>
      </c>
      <c r="D964" s="53">
        <v>42513</v>
      </c>
      <c r="E964" s="52">
        <f t="shared" si="44"/>
        <v>1789</v>
      </c>
      <c r="F964" s="54" t="s">
        <v>409</v>
      </c>
      <c r="G964" s="52" t="s">
        <v>396</v>
      </c>
      <c r="H964" s="54" t="s">
        <v>387</v>
      </c>
      <c r="I964" s="55">
        <v>200</v>
      </c>
      <c r="J964" s="55">
        <v>35</v>
      </c>
      <c r="K964" s="54">
        <f t="shared" si="42"/>
        <v>7000</v>
      </c>
    </row>
    <row r="965" spans="1:11" x14ac:dyDescent="0.3">
      <c r="A965" s="52" t="s">
        <v>395</v>
      </c>
      <c r="B965" s="52">
        <f t="shared" si="43"/>
        <v>2016</v>
      </c>
      <c r="C965" s="52" t="s">
        <v>586</v>
      </c>
      <c r="D965" s="53">
        <v>42514</v>
      </c>
      <c r="E965" s="52">
        <f t="shared" si="44"/>
        <v>1790</v>
      </c>
      <c r="F965" s="54" t="s">
        <v>408</v>
      </c>
      <c r="G965" s="52" t="s">
        <v>526</v>
      </c>
      <c r="H965" s="54" t="s">
        <v>383</v>
      </c>
      <c r="I965" s="55">
        <v>500</v>
      </c>
      <c r="J965" s="55">
        <v>10</v>
      </c>
      <c r="K965" s="54">
        <f t="shared" si="42"/>
        <v>5000</v>
      </c>
    </row>
    <row r="966" spans="1:11" x14ac:dyDescent="0.3">
      <c r="A966" s="52" t="s">
        <v>405</v>
      </c>
      <c r="B966" s="52">
        <f t="shared" si="43"/>
        <v>2016</v>
      </c>
      <c r="C966" s="52" t="s">
        <v>586</v>
      </c>
      <c r="D966" s="53">
        <v>42514</v>
      </c>
      <c r="E966" s="52">
        <f t="shared" si="44"/>
        <v>1791</v>
      </c>
      <c r="F966" s="54" t="s">
        <v>430</v>
      </c>
      <c r="G966" s="52" t="s">
        <v>403</v>
      </c>
      <c r="H966" s="54" t="s">
        <v>385</v>
      </c>
      <c r="I966" s="55">
        <v>100</v>
      </c>
      <c r="J966" s="55">
        <v>86</v>
      </c>
      <c r="K966" s="54">
        <f t="shared" si="42"/>
        <v>8600</v>
      </c>
    </row>
    <row r="967" spans="1:11" x14ac:dyDescent="0.3">
      <c r="A967" s="52" t="s">
        <v>395</v>
      </c>
      <c r="B967" s="52">
        <f t="shared" si="43"/>
        <v>2016</v>
      </c>
      <c r="C967" s="52" t="s">
        <v>586</v>
      </c>
      <c r="D967" s="53">
        <v>42515</v>
      </c>
      <c r="E967" s="52">
        <f t="shared" si="44"/>
        <v>1792</v>
      </c>
      <c r="F967" s="54" t="s">
        <v>408</v>
      </c>
      <c r="G967" s="52" t="s">
        <v>526</v>
      </c>
      <c r="H967" s="54" t="s">
        <v>381</v>
      </c>
      <c r="I967" s="55">
        <v>1000</v>
      </c>
      <c r="J967" s="55">
        <v>120</v>
      </c>
      <c r="K967" s="54">
        <f t="shared" si="42"/>
        <v>120000</v>
      </c>
    </row>
    <row r="968" spans="1:11" x14ac:dyDescent="0.3">
      <c r="A968" s="52" t="s">
        <v>405</v>
      </c>
      <c r="B968" s="52">
        <f t="shared" si="43"/>
        <v>2016</v>
      </c>
      <c r="C968" s="52" t="s">
        <v>586</v>
      </c>
      <c r="D968" s="53">
        <v>42515</v>
      </c>
      <c r="E968" s="52">
        <f t="shared" si="44"/>
        <v>1793</v>
      </c>
      <c r="F968" s="54" t="s">
        <v>430</v>
      </c>
      <c r="G968" s="52" t="s">
        <v>403</v>
      </c>
      <c r="H968" s="54" t="s">
        <v>384</v>
      </c>
      <c r="I968" s="55">
        <v>500</v>
      </c>
      <c r="J968" s="55">
        <v>20</v>
      </c>
      <c r="K968" s="54">
        <f t="shared" si="42"/>
        <v>10000</v>
      </c>
    </row>
    <row r="969" spans="1:11" x14ac:dyDescent="0.3">
      <c r="A969" s="52" t="s">
        <v>395</v>
      </c>
      <c r="B969" s="52">
        <f t="shared" si="43"/>
        <v>2016</v>
      </c>
      <c r="C969" s="52" t="s">
        <v>586</v>
      </c>
      <c r="D969" s="53">
        <v>42516</v>
      </c>
      <c r="E969" s="52">
        <f t="shared" si="44"/>
        <v>1794</v>
      </c>
      <c r="F969" s="54" t="s">
        <v>408</v>
      </c>
      <c r="G969" s="52" t="s">
        <v>526</v>
      </c>
      <c r="H969" s="54" t="s">
        <v>387</v>
      </c>
      <c r="I969" s="55">
        <v>680</v>
      </c>
      <c r="J969" s="55">
        <v>35</v>
      </c>
      <c r="K969" s="54">
        <f t="shared" si="42"/>
        <v>23800</v>
      </c>
    </row>
    <row r="970" spans="1:11" x14ac:dyDescent="0.3">
      <c r="A970" s="52" t="s">
        <v>405</v>
      </c>
      <c r="B970" s="52">
        <f t="shared" si="43"/>
        <v>2016</v>
      </c>
      <c r="C970" s="52" t="s">
        <v>586</v>
      </c>
      <c r="D970" s="53">
        <v>42516</v>
      </c>
      <c r="E970" s="52">
        <f t="shared" si="44"/>
        <v>1795</v>
      </c>
      <c r="F970" s="54" t="s">
        <v>404</v>
      </c>
      <c r="G970" s="52" t="s">
        <v>403</v>
      </c>
      <c r="H970" s="54" t="s">
        <v>387</v>
      </c>
      <c r="I970" s="55">
        <v>200</v>
      </c>
      <c r="J970" s="55">
        <v>35</v>
      </c>
      <c r="K970" s="54">
        <f t="shared" si="42"/>
        <v>7000</v>
      </c>
    </row>
    <row r="971" spans="1:11" x14ac:dyDescent="0.3">
      <c r="A971" s="52" t="s">
        <v>522</v>
      </c>
      <c r="B971" s="52">
        <f t="shared" si="43"/>
        <v>2016</v>
      </c>
      <c r="C971" s="52" t="s">
        <v>586</v>
      </c>
      <c r="D971" s="53">
        <v>42517</v>
      </c>
      <c r="E971" s="52">
        <f t="shared" si="44"/>
        <v>1796</v>
      </c>
      <c r="F971" s="54" t="s">
        <v>402</v>
      </c>
      <c r="G971" s="52" t="s">
        <v>525</v>
      </c>
      <c r="H971" s="54" t="s">
        <v>385</v>
      </c>
      <c r="I971" s="55">
        <v>500</v>
      </c>
      <c r="J971" s="55">
        <v>86</v>
      </c>
      <c r="K971" s="54">
        <f t="shared" ref="K971:K1034" si="45">I971*J971</f>
        <v>43000</v>
      </c>
    </row>
    <row r="972" spans="1:11" x14ac:dyDescent="0.3">
      <c r="A972" s="52" t="s">
        <v>405</v>
      </c>
      <c r="B972" s="52">
        <f t="shared" ref="B972:B1035" si="46">YEAR(D972)</f>
        <v>2016</v>
      </c>
      <c r="C972" s="52" t="s">
        <v>586</v>
      </c>
      <c r="D972" s="53">
        <v>42517</v>
      </c>
      <c r="E972" s="52">
        <f t="shared" ref="E972:E1035" si="47">E971+1</f>
        <v>1797</v>
      </c>
      <c r="F972" s="54" t="s">
        <v>404</v>
      </c>
      <c r="G972" s="52" t="s">
        <v>403</v>
      </c>
      <c r="H972" s="54" t="s">
        <v>385</v>
      </c>
      <c r="I972" s="55">
        <v>200</v>
      </c>
      <c r="J972" s="55">
        <v>86</v>
      </c>
      <c r="K972" s="54">
        <f t="shared" si="45"/>
        <v>17200</v>
      </c>
    </row>
    <row r="973" spans="1:11" x14ac:dyDescent="0.3">
      <c r="A973" s="52" t="s">
        <v>522</v>
      </c>
      <c r="B973" s="52">
        <f t="shared" si="46"/>
        <v>2016</v>
      </c>
      <c r="C973" s="52" t="s">
        <v>586</v>
      </c>
      <c r="D973" s="53">
        <v>42518</v>
      </c>
      <c r="E973" s="52">
        <f t="shared" si="47"/>
        <v>1798</v>
      </c>
      <c r="F973" s="54" t="s">
        <v>402</v>
      </c>
      <c r="G973" s="52" t="s">
        <v>525</v>
      </c>
      <c r="H973" s="54" t="s">
        <v>384</v>
      </c>
      <c r="I973" s="55">
        <v>1000</v>
      </c>
      <c r="J973" s="55">
        <v>20</v>
      </c>
      <c r="K973" s="54">
        <f t="shared" si="45"/>
        <v>20000</v>
      </c>
    </row>
    <row r="974" spans="1:11" x14ac:dyDescent="0.3">
      <c r="A974" s="52" t="s">
        <v>398</v>
      </c>
      <c r="B974" s="52">
        <f t="shared" si="46"/>
        <v>2016</v>
      </c>
      <c r="C974" s="52" t="s">
        <v>586</v>
      </c>
      <c r="D974" s="53">
        <v>42518</v>
      </c>
      <c r="E974" s="52">
        <f t="shared" si="47"/>
        <v>1799</v>
      </c>
      <c r="F974" s="54" t="s">
        <v>428</v>
      </c>
      <c r="G974" s="52" t="s">
        <v>396</v>
      </c>
      <c r="H974" s="54" t="s">
        <v>384</v>
      </c>
      <c r="I974" s="55">
        <v>100</v>
      </c>
      <c r="J974" s="55">
        <v>20</v>
      </c>
      <c r="K974" s="54">
        <f t="shared" si="45"/>
        <v>2000</v>
      </c>
    </row>
    <row r="975" spans="1:11" x14ac:dyDescent="0.3">
      <c r="A975" s="52" t="s">
        <v>405</v>
      </c>
      <c r="B975" s="52">
        <f t="shared" si="46"/>
        <v>2016</v>
      </c>
      <c r="C975" s="52" t="s">
        <v>586</v>
      </c>
      <c r="D975" s="53">
        <v>42519</v>
      </c>
      <c r="E975" s="52">
        <f t="shared" si="47"/>
        <v>1800</v>
      </c>
      <c r="F975" s="54" t="s">
        <v>445</v>
      </c>
      <c r="G975" s="52" t="s">
        <v>403</v>
      </c>
      <c r="H975" s="54" t="s">
        <v>383</v>
      </c>
      <c r="I975" s="55">
        <v>500</v>
      </c>
      <c r="J975" s="55">
        <v>10</v>
      </c>
      <c r="K975" s="54">
        <f t="shared" si="45"/>
        <v>5000</v>
      </c>
    </row>
    <row r="976" spans="1:11" x14ac:dyDescent="0.3">
      <c r="A976" s="52" t="s">
        <v>395</v>
      </c>
      <c r="B976" s="52">
        <f t="shared" si="46"/>
        <v>2016</v>
      </c>
      <c r="C976" s="52" t="s">
        <v>586</v>
      </c>
      <c r="D976" s="53">
        <v>42519</v>
      </c>
      <c r="E976" s="52">
        <f t="shared" si="47"/>
        <v>1801</v>
      </c>
      <c r="F976" s="54" t="s">
        <v>429</v>
      </c>
      <c r="G976" s="52" t="s">
        <v>528</v>
      </c>
      <c r="H976" s="54" t="s">
        <v>383</v>
      </c>
      <c r="I976" s="55">
        <v>200</v>
      </c>
      <c r="J976" s="55">
        <v>10</v>
      </c>
      <c r="K976" s="54">
        <f t="shared" si="45"/>
        <v>2000</v>
      </c>
    </row>
    <row r="977" spans="1:11" x14ac:dyDescent="0.3">
      <c r="A977" s="52" t="s">
        <v>405</v>
      </c>
      <c r="B977" s="52">
        <f t="shared" si="46"/>
        <v>2016</v>
      </c>
      <c r="C977" s="52" t="s">
        <v>586</v>
      </c>
      <c r="D977" s="53">
        <v>42520</v>
      </c>
      <c r="E977" s="52">
        <f t="shared" si="47"/>
        <v>1802</v>
      </c>
      <c r="F977" s="54" t="s">
        <v>416</v>
      </c>
      <c r="G977" s="52" t="s">
        <v>403</v>
      </c>
      <c r="H977" s="54" t="s">
        <v>381</v>
      </c>
      <c r="I977" s="55">
        <v>5</v>
      </c>
      <c r="J977" s="55">
        <v>120</v>
      </c>
      <c r="K977" s="54">
        <f t="shared" si="45"/>
        <v>600</v>
      </c>
    </row>
    <row r="978" spans="1:11" x14ac:dyDescent="0.3">
      <c r="A978" s="52" t="s">
        <v>395</v>
      </c>
      <c r="B978" s="52">
        <f t="shared" si="46"/>
        <v>2016</v>
      </c>
      <c r="C978" s="52" t="s">
        <v>586</v>
      </c>
      <c r="D978" s="53">
        <v>42520</v>
      </c>
      <c r="E978" s="52">
        <f t="shared" si="47"/>
        <v>1803</v>
      </c>
      <c r="F978" s="54" t="s">
        <v>429</v>
      </c>
      <c r="G978" s="52" t="s">
        <v>528</v>
      </c>
      <c r="H978" s="54" t="s">
        <v>381</v>
      </c>
      <c r="I978" s="55">
        <v>300</v>
      </c>
      <c r="J978" s="55">
        <v>120</v>
      </c>
      <c r="K978" s="54">
        <f t="shared" si="45"/>
        <v>36000</v>
      </c>
    </row>
    <row r="979" spans="1:11" x14ac:dyDescent="0.3">
      <c r="A979" s="52" t="s">
        <v>398</v>
      </c>
      <c r="B979" s="52">
        <f t="shared" si="46"/>
        <v>2016</v>
      </c>
      <c r="C979" s="52" t="s">
        <v>586</v>
      </c>
      <c r="D979" s="53">
        <v>42521</v>
      </c>
      <c r="E979" s="52">
        <f t="shared" si="47"/>
        <v>1804</v>
      </c>
      <c r="F979" s="54" t="s">
        <v>397</v>
      </c>
      <c r="G979" s="52" t="s">
        <v>396</v>
      </c>
      <c r="H979" s="54" t="s">
        <v>387</v>
      </c>
      <c r="I979" s="55">
        <v>150</v>
      </c>
      <c r="J979" s="55">
        <v>35</v>
      </c>
      <c r="K979" s="54">
        <f t="shared" si="45"/>
        <v>5250</v>
      </c>
    </row>
    <row r="980" spans="1:11" x14ac:dyDescent="0.3">
      <c r="A980" s="52" t="s">
        <v>405</v>
      </c>
      <c r="B980" s="52">
        <f t="shared" si="46"/>
        <v>2016</v>
      </c>
      <c r="C980" s="52" t="s">
        <v>586</v>
      </c>
      <c r="D980" s="53">
        <v>42521</v>
      </c>
      <c r="E980" s="52">
        <f t="shared" si="47"/>
        <v>1805</v>
      </c>
      <c r="F980" s="54" t="s">
        <v>404</v>
      </c>
      <c r="G980" s="52" t="s">
        <v>403</v>
      </c>
      <c r="H980" s="54" t="s">
        <v>387</v>
      </c>
      <c r="I980" s="55">
        <v>5</v>
      </c>
      <c r="J980" s="55">
        <v>35</v>
      </c>
      <c r="K980" s="54">
        <f t="shared" si="45"/>
        <v>175</v>
      </c>
    </row>
    <row r="981" spans="1:11" x14ac:dyDescent="0.3">
      <c r="A981" s="52" t="s">
        <v>398</v>
      </c>
      <c r="B981" s="52">
        <f t="shared" si="46"/>
        <v>2016</v>
      </c>
      <c r="C981" s="52" t="s">
        <v>592</v>
      </c>
      <c r="D981" s="53">
        <v>42522</v>
      </c>
      <c r="E981" s="52">
        <f t="shared" si="47"/>
        <v>1806</v>
      </c>
      <c r="F981" s="54" t="s">
        <v>397</v>
      </c>
      <c r="G981" s="52" t="s">
        <v>396</v>
      </c>
      <c r="H981" s="54" t="s">
        <v>385</v>
      </c>
      <c r="I981" s="55">
        <v>200</v>
      </c>
      <c r="J981" s="55">
        <v>86</v>
      </c>
      <c r="K981" s="54">
        <f t="shared" si="45"/>
        <v>17200</v>
      </c>
    </row>
    <row r="982" spans="1:11" x14ac:dyDescent="0.3">
      <c r="A982" s="52" t="s">
        <v>405</v>
      </c>
      <c r="B982" s="52">
        <f t="shared" si="46"/>
        <v>2016</v>
      </c>
      <c r="C982" s="52" t="s">
        <v>592</v>
      </c>
      <c r="D982" s="53">
        <v>42522</v>
      </c>
      <c r="E982" s="52">
        <f t="shared" si="47"/>
        <v>1807</v>
      </c>
      <c r="F982" s="54" t="s">
        <v>404</v>
      </c>
      <c r="G982" s="52" t="s">
        <v>403</v>
      </c>
      <c r="H982" s="54" t="s">
        <v>385</v>
      </c>
      <c r="I982" s="55">
        <v>5</v>
      </c>
      <c r="J982" s="55">
        <v>86</v>
      </c>
      <c r="K982" s="54">
        <f t="shared" si="45"/>
        <v>430</v>
      </c>
    </row>
    <row r="983" spans="1:11" x14ac:dyDescent="0.3">
      <c r="A983" s="52" t="s">
        <v>398</v>
      </c>
      <c r="B983" s="52">
        <f t="shared" si="46"/>
        <v>2016</v>
      </c>
      <c r="C983" s="52" t="s">
        <v>592</v>
      </c>
      <c r="D983" s="53">
        <v>42523</v>
      </c>
      <c r="E983" s="52">
        <f t="shared" si="47"/>
        <v>1808</v>
      </c>
      <c r="F983" s="54" t="s">
        <v>397</v>
      </c>
      <c r="G983" s="52" t="s">
        <v>396</v>
      </c>
      <c r="H983" s="54" t="s">
        <v>384</v>
      </c>
      <c r="I983" s="55">
        <v>50</v>
      </c>
      <c r="J983" s="55">
        <v>20</v>
      </c>
      <c r="K983" s="54">
        <f t="shared" si="45"/>
        <v>1000</v>
      </c>
    </row>
    <row r="984" spans="1:11" x14ac:dyDescent="0.3">
      <c r="A984" s="52" t="s">
        <v>405</v>
      </c>
      <c r="B984" s="52">
        <f t="shared" si="46"/>
        <v>2016</v>
      </c>
      <c r="C984" s="52" t="s">
        <v>592</v>
      </c>
      <c r="D984" s="53">
        <v>42523</v>
      </c>
      <c r="E984" s="52">
        <f t="shared" si="47"/>
        <v>1809</v>
      </c>
      <c r="F984" s="54" t="s">
        <v>453</v>
      </c>
      <c r="G984" s="52" t="s">
        <v>403</v>
      </c>
      <c r="H984" s="54" t="s">
        <v>384</v>
      </c>
      <c r="I984" s="55">
        <v>100</v>
      </c>
      <c r="J984" s="55">
        <v>20</v>
      </c>
      <c r="K984" s="54">
        <f t="shared" si="45"/>
        <v>2000</v>
      </c>
    </row>
    <row r="985" spans="1:11" x14ac:dyDescent="0.3">
      <c r="A985" s="52" t="s">
        <v>395</v>
      </c>
      <c r="B985" s="52">
        <f t="shared" si="46"/>
        <v>2016</v>
      </c>
      <c r="C985" s="52" t="s">
        <v>592</v>
      </c>
      <c r="D985" s="53">
        <v>42524</v>
      </c>
      <c r="E985" s="52">
        <f t="shared" si="47"/>
        <v>1810</v>
      </c>
      <c r="F985" s="54" t="s">
        <v>400</v>
      </c>
      <c r="G985" s="52" t="s">
        <v>399</v>
      </c>
      <c r="H985" s="54" t="s">
        <v>383</v>
      </c>
      <c r="I985" s="55">
        <v>300</v>
      </c>
      <c r="J985" s="55">
        <v>10</v>
      </c>
      <c r="K985" s="54">
        <f t="shared" si="45"/>
        <v>3000</v>
      </c>
    </row>
    <row r="986" spans="1:11" x14ac:dyDescent="0.3">
      <c r="A986" s="52" t="s">
        <v>398</v>
      </c>
      <c r="B986" s="52">
        <f t="shared" si="46"/>
        <v>2016</v>
      </c>
      <c r="C986" s="52" t="s">
        <v>592</v>
      </c>
      <c r="D986" s="53">
        <v>42524</v>
      </c>
      <c r="E986" s="52">
        <f t="shared" si="47"/>
        <v>1811</v>
      </c>
      <c r="F986" s="54" t="s">
        <v>397</v>
      </c>
      <c r="G986" s="52" t="s">
        <v>396</v>
      </c>
      <c r="H986" s="54" t="s">
        <v>383</v>
      </c>
      <c r="I986" s="55">
        <v>250</v>
      </c>
      <c r="J986" s="55">
        <v>10</v>
      </c>
      <c r="K986" s="54">
        <f t="shared" si="45"/>
        <v>2500</v>
      </c>
    </row>
    <row r="987" spans="1:11" x14ac:dyDescent="0.3">
      <c r="A987" s="52" t="s">
        <v>395</v>
      </c>
      <c r="B987" s="52">
        <f t="shared" si="46"/>
        <v>2016</v>
      </c>
      <c r="C987" s="52" t="s">
        <v>592</v>
      </c>
      <c r="D987" s="53">
        <v>42525</v>
      </c>
      <c r="E987" s="52">
        <f t="shared" si="47"/>
        <v>1812</v>
      </c>
      <c r="F987" s="54" t="s">
        <v>400</v>
      </c>
      <c r="G987" s="52" t="s">
        <v>399</v>
      </c>
      <c r="H987" s="54" t="s">
        <v>381</v>
      </c>
      <c r="I987" s="55">
        <v>200</v>
      </c>
      <c r="J987" s="55">
        <v>120</v>
      </c>
      <c r="K987" s="54">
        <f t="shared" si="45"/>
        <v>24000</v>
      </c>
    </row>
    <row r="988" spans="1:11" x14ac:dyDescent="0.3">
      <c r="A988" s="52" t="s">
        <v>395</v>
      </c>
      <c r="B988" s="52">
        <f t="shared" si="46"/>
        <v>2016</v>
      </c>
      <c r="C988" s="52" t="s">
        <v>592</v>
      </c>
      <c r="D988" s="53">
        <v>42525</v>
      </c>
      <c r="E988" s="52">
        <f t="shared" si="47"/>
        <v>1813</v>
      </c>
      <c r="F988" s="54" t="s">
        <v>400</v>
      </c>
      <c r="G988" s="52" t="s">
        <v>399</v>
      </c>
      <c r="H988" s="54" t="s">
        <v>381</v>
      </c>
      <c r="I988" s="55">
        <v>150</v>
      </c>
      <c r="J988" s="55">
        <v>120</v>
      </c>
      <c r="K988" s="54">
        <f t="shared" si="45"/>
        <v>18000</v>
      </c>
    </row>
    <row r="989" spans="1:11" x14ac:dyDescent="0.3">
      <c r="A989" s="52" t="s">
        <v>395</v>
      </c>
      <c r="B989" s="52">
        <f t="shared" si="46"/>
        <v>2016</v>
      </c>
      <c r="C989" s="52" t="s">
        <v>592</v>
      </c>
      <c r="D989" s="53">
        <v>42526</v>
      </c>
      <c r="E989" s="52">
        <f t="shared" si="47"/>
        <v>1814</v>
      </c>
      <c r="F989" s="54" t="s">
        <v>400</v>
      </c>
      <c r="G989" s="52" t="s">
        <v>399</v>
      </c>
      <c r="H989" s="54" t="s">
        <v>385</v>
      </c>
      <c r="I989" s="55">
        <v>200</v>
      </c>
      <c r="J989" s="55">
        <v>86</v>
      </c>
      <c r="K989" s="54">
        <f t="shared" si="45"/>
        <v>17200</v>
      </c>
    </row>
    <row r="990" spans="1:11" x14ac:dyDescent="0.3">
      <c r="A990" s="52" t="s">
        <v>395</v>
      </c>
      <c r="B990" s="52">
        <f t="shared" si="46"/>
        <v>2016</v>
      </c>
      <c r="C990" s="52" t="s">
        <v>592</v>
      </c>
      <c r="D990" s="53">
        <v>42526</v>
      </c>
      <c r="E990" s="52">
        <f t="shared" si="47"/>
        <v>1815</v>
      </c>
      <c r="F990" s="54" t="s">
        <v>400</v>
      </c>
      <c r="G990" s="52" t="s">
        <v>399</v>
      </c>
      <c r="H990" s="54" t="s">
        <v>387</v>
      </c>
      <c r="I990" s="55">
        <v>450</v>
      </c>
      <c r="J990" s="55">
        <v>35</v>
      </c>
      <c r="K990" s="54">
        <f t="shared" si="45"/>
        <v>15750</v>
      </c>
    </row>
    <row r="991" spans="1:11" x14ac:dyDescent="0.3">
      <c r="A991" s="52" t="s">
        <v>395</v>
      </c>
      <c r="B991" s="52">
        <f t="shared" si="46"/>
        <v>2016</v>
      </c>
      <c r="C991" s="52" t="s">
        <v>592</v>
      </c>
      <c r="D991" s="53">
        <v>42527</v>
      </c>
      <c r="E991" s="52">
        <f t="shared" si="47"/>
        <v>1816</v>
      </c>
      <c r="F991" s="54" t="s">
        <v>429</v>
      </c>
      <c r="G991" s="52" t="s">
        <v>528</v>
      </c>
      <c r="H991" s="54" t="s">
        <v>387</v>
      </c>
      <c r="I991" s="55">
        <v>50</v>
      </c>
      <c r="J991" s="55">
        <v>35</v>
      </c>
      <c r="K991" s="54">
        <f t="shared" si="45"/>
        <v>1750</v>
      </c>
    </row>
    <row r="992" spans="1:11" x14ac:dyDescent="0.3">
      <c r="A992" s="52" t="s">
        <v>395</v>
      </c>
      <c r="B992" s="52">
        <f t="shared" si="46"/>
        <v>2016</v>
      </c>
      <c r="C992" s="52" t="s">
        <v>592</v>
      </c>
      <c r="D992" s="53">
        <v>42527</v>
      </c>
      <c r="E992" s="52">
        <f t="shared" si="47"/>
        <v>1817</v>
      </c>
      <c r="F992" s="54" t="s">
        <v>400</v>
      </c>
      <c r="G992" s="52" t="s">
        <v>399</v>
      </c>
      <c r="H992" s="54" t="s">
        <v>385</v>
      </c>
      <c r="I992" s="55">
        <v>100</v>
      </c>
      <c r="J992" s="55">
        <v>86</v>
      </c>
      <c r="K992" s="54">
        <f t="shared" si="45"/>
        <v>8600</v>
      </c>
    </row>
    <row r="993" spans="1:11" x14ac:dyDescent="0.3">
      <c r="A993" s="52" t="s">
        <v>398</v>
      </c>
      <c r="B993" s="52">
        <f t="shared" si="46"/>
        <v>2016</v>
      </c>
      <c r="C993" s="52" t="s">
        <v>592</v>
      </c>
      <c r="D993" s="53">
        <v>42528</v>
      </c>
      <c r="E993" s="52">
        <f t="shared" si="47"/>
        <v>1818</v>
      </c>
      <c r="F993" s="54" t="s">
        <v>412</v>
      </c>
      <c r="G993" s="52" t="s">
        <v>523</v>
      </c>
      <c r="H993" s="54" t="s">
        <v>385</v>
      </c>
      <c r="I993" s="55">
        <v>100</v>
      </c>
      <c r="J993" s="55">
        <v>86</v>
      </c>
      <c r="K993" s="54">
        <f t="shared" si="45"/>
        <v>8600</v>
      </c>
    </row>
    <row r="994" spans="1:11" x14ac:dyDescent="0.3">
      <c r="A994" s="52" t="s">
        <v>398</v>
      </c>
      <c r="B994" s="52">
        <f t="shared" si="46"/>
        <v>2016</v>
      </c>
      <c r="C994" s="52" t="s">
        <v>592</v>
      </c>
      <c r="D994" s="53">
        <v>42528</v>
      </c>
      <c r="E994" s="52">
        <f t="shared" si="47"/>
        <v>1819</v>
      </c>
      <c r="F994" s="54" t="s">
        <v>409</v>
      </c>
      <c r="G994" s="52" t="s">
        <v>396</v>
      </c>
      <c r="H994" s="54" t="s">
        <v>384</v>
      </c>
      <c r="I994" s="55">
        <v>300</v>
      </c>
      <c r="J994" s="55">
        <v>20</v>
      </c>
      <c r="K994" s="54">
        <f t="shared" si="45"/>
        <v>6000</v>
      </c>
    </row>
    <row r="995" spans="1:11" x14ac:dyDescent="0.3">
      <c r="A995" s="52" t="s">
        <v>398</v>
      </c>
      <c r="B995" s="52">
        <f t="shared" si="46"/>
        <v>2016</v>
      </c>
      <c r="C995" s="52" t="s">
        <v>592</v>
      </c>
      <c r="D995" s="53">
        <v>42529</v>
      </c>
      <c r="E995" s="52">
        <f t="shared" si="47"/>
        <v>1820</v>
      </c>
      <c r="F995" s="54" t="s">
        <v>409</v>
      </c>
      <c r="G995" s="52" t="s">
        <v>396</v>
      </c>
      <c r="H995" s="54" t="s">
        <v>384</v>
      </c>
      <c r="I995" s="55">
        <v>300</v>
      </c>
      <c r="J995" s="55">
        <v>20</v>
      </c>
      <c r="K995" s="54">
        <f t="shared" si="45"/>
        <v>6000</v>
      </c>
    </row>
    <row r="996" spans="1:11" x14ac:dyDescent="0.3">
      <c r="A996" s="52" t="s">
        <v>522</v>
      </c>
      <c r="B996" s="52">
        <f t="shared" si="46"/>
        <v>2016</v>
      </c>
      <c r="C996" s="52" t="s">
        <v>592</v>
      </c>
      <c r="D996" s="53">
        <v>42529</v>
      </c>
      <c r="E996" s="52">
        <f t="shared" si="47"/>
        <v>1821</v>
      </c>
      <c r="F996" s="54" t="s">
        <v>402</v>
      </c>
      <c r="G996" s="52" t="s">
        <v>525</v>
      </c>
      <c r="H996" s="54" t="s">
        <v>383</v>
      </c>
      <c r="I996" s="55">
        <v>1500</v>
      </c>
      <c r="J996" s="55">
        <v>10</v>
      </c>
      <c r="K996" s="54">
        <f t="shared" si="45"/>
        <v>15000</v>
      </c>
    </row>
    <row r="997" spans="1:11" x14ac:dyDescent="0.3">
      <c r="A997" s="52" t="s">
        <v>398</v>
      </c>
      <c r="B997" s="52">
        <f t="shared" si="46"/>
        <v>2016</v>
      </c>
      <c r="C997" s="52" t="s">
        <v>592</v>
      </c>
      <c r="D997" s="53">
        <v>42530</v>
      </c>
      <c r="E997" s="52">
        <f t="shared" si="47"/>
        <v>1822</v>
      </c>
      <c r="F997" s="54" t="s">
        <v>409</v>
      </c>
      <c r="G997" s="52" t="s">
        <v>396</v>
      </c>
      <c r="H997" s="54" t="s">
        <v>383</v>
      </c>
      <c r="I997" s="55">
        <v>300</v>
      </c>
      <c r="J997" s="55">
        <v>10</v>
      </c>
      <c r="K997" s="54">
        <f t="shared" si="45"/>
        <v>3000</v>
      </c>
    </row>
    <row r="998" spans="1:11" x14ac:dyDescent="0.3">
      <c r="A998" s="52" t="s">
        <v>395</v>
      </c>
      <c r="B998" s="52">
        <f t="shared" si="46"/>
        <v>2016</v>
      </c>
      <c r="C998" s="52" t="s">
        <v>592</v>
      </c>
      <c r="D998" s="53">
        <v>42530</v>
      </c>
      <c r="E998" s="52">
        <f t="shared" si="47"/>
        <v>1823</v>
      </c>
      <c r="F998" s="54" t="s">
        <v>433</v>
      </c>
      <c r="G998" s="52" t="s">
        <v>528</v>
      </c>
      <c r="H998" s="54" t="s">
        <v>381</v>
      </c>
      <c r="I998" s="55">
        <v>200</v>
      </c>
      <c r="J998" s="55">
        <v>120</v>
      </c>
      <c r="K998" s="54">
        <f t="shared" si="45"/>
        <v>24000</v>
      </c>
    </row>
    <row r="999" spans="1:11" x14ac:dyDescent="0.3">
      <c r="A999" s="52" t="s">
        <v>522</v>
      </c>
      <c r="B999" s="52">
        <f t="shared" si="46"/>
        <v>2016</v>
      </c>
      <c r="C999" s="52" t="s">
        <v>592</v>
      </c>
      <c r="D999" s="53">
        <v>42531</v>
      </c>
      <c r="E999" s="52">
        <f t="shared" si="47"/>
        <v>1824</v>
      </c>
      <c r="F999" s="54" t="s">
        <v>450</v>
      </c>
      <c r="G999" s="52" t="s">
        <v>525</v>
      </c>
      <c r="H999" s="54" t="s">
        <v>381</v>
      </c>
      <c r="I999" s="55">
        <v>100</v>
      </c>
      <c r="J999" s="55">
        <v>120</v>
      </c>
      <c r="K999" s="54">
        <f t="shared" si="45"/>
        <v>12000</v>
      </c>
    </row>
    <row r="1000" spans="1:11" x14ac:dyDescent="0.3">
      <c r="A1000" s="52" t="s">
        <v>395</v>
      </c>
      <c r="B1000" s="52">
        <f t="shared" si="46"/>
        <v>2016</v>
      </c>
      <c r="C1000" s="52" t="s">
        <v>592</v>
      </c>
      <c r="D1000" s="53">
        <v>42531</v>
      </c>
      <c r="E1000" s="52">
        <f t="shared" si="47"/>
        <v>1825</v>
      </c>
      <c r="F1000" s="54" t="s">
        <v>433</v>
      </c>
      <c r="G1000" s="52" t="s">
        <v>528</v>
      </c>
      <c r="H1000" s="54" t="s">
        <v>385</v>
      </c>
      <c r="I1000" s="55">
        <v>200</v>
      </c>
      <c r="J1000" s="55">
        <v>86</v>
      </c>
      <c r="K1000" s="54">
        <f t="shared" si="45"/>
        <v>17200</v>
      </c>
    </row>
    <row r="1001" spans="1:11" x14ac:dyDescent="0.3">
      <c r="A1001" s="52" t="s">
        <v>398</v>
      </c>
      <c r="B1001" s="52">
        <f t="shared" si="46"/>
        <v>2016</v>
      </c>
      <c r="C1001" s="52" t="s">
        <v>592</v>
      </c>
      <c r="D1001" s="53">
        <v>42532</v>
      </c>
      <c r="E1001" s="52">
        <f t="shared" si="47"/>
        <v>1826</v>
      </c>
      <c r="F1001" s="54" t="s">
        <v>397</v>
      </c>
      <c r="G1001" s="52" t="s">
        <v>396</v>
      </c>
      <c r="H1001" s="54" t="s">
        <v>387</v>
      </c>
      <c r="I1001" s="55">
        <v>700</v>
      </c>
      <c r="J1001" s="55">
        <v>35</v>
      </c>
      <c r="K1001" s="54">
        <f t="shared" si="45"/>
        <v>24500</v>
      </c>
    </row>
    <row r="1002" spans="1:11" x14ac:dyDescent="0.3">
      <c r="A1002" s="52" t="s">
        <v>405</v>
      </c>
      <c r="B1002" s="52">
        <f t="shared" si="46"/>
        <v>2016</v>
      </c>
      <c r="C1002" s="52" t="s">
        <v>592</v>
      </c>
      <c r="D1002" s="53">
        <v>42532</v>
      </c>
      <c r="E1002" s="52">
        <f t="shared" si="47"/>
        <v>1827</v>
      </c>
      <c r="F1002" s="54" t="s">
        <v>457</v>
      </c>
      <c r="G1002" s="52" t="s">
        <v>403</v>
      </c>
      <c r="H1002" s="54" t="s">
        <v>384</v>
      </c>
      <c r="I1002" s="55">
        <v>400</v>
      </c>
      <c r="J1002" s="55">
        <v>20</v>
      </c>
      <c r="K1002" s="54">
        <f t="shared" si="45"/>
        <v>8000</v>
      </c>
    </row>
    <row r="1003" spans="1:11" x14ac:dyDescent="0.3">
      <c r="A1003" s="52" t="s">
        <v>398</v>
      </c>
      <c r="B1003" s="52">
        <f t="shared" si="46"/>
        <v>2016</v>
      </c>
      <c r="C1003" s="52" t="s">
        <v>592</v>
      </c>
      <c r="D1003" s="53">
        <v>42533</v>
      </c>
      <c r="E1003" s="52">
        <f t="shared" si="47"/>
        <v>1828</v>
      </c>
      <c r="F1003" s="54" t="s">
        <v>397</v>
      </c>
      <c r="G1003" s="52" t="s">
        <v>396</v>
      </c>
      <c r="H1003" s="54" t="s">
        <v>385</v>
      </c>
      <c r="I1003" s="55">
        <v>150</v>
      </c>
      <c r="J1003" s="55">
        <v>86</v>
      </c>
      <c r="K1003" s="54">
        <f t="shared" si="45"/>
        <v>12900</v>
      </c>
    </row>
    <row r="1004" spans="1:11" x14ac:dyDescent="0.3">
      <c r="A1004" s="52" t="s">
        <v>405</v>
      </c>
      <c r="B1004" s="52">
        <f t="shared" si="46"/>
        <v>2016</v>
      </c>
      <c r="C1004" s="52" t="s">
        <v>592</v>
      </c>
      <c r="D1004" s="53">
        <v>42533</v>
      </c>
      <c r="E1004" s="52">
        <f t="shared" si="47"/>
        <v>1829</v>
      </c>
      <c r="F1004" s="54" t="s">
        <v>457</v>
      </c>
      <c r="G1004" s="52" t="s">
        <v>403</v>
      </c>
      <c r="H1004" s="54" t="s">
        <v>387</v>
      </c>
      <c r="I1004" s="55">
        <v>50</v>
      </c>
      <c r="J1004" s="55">
        <v>35</v>
      </c>
      <c r="K1004" s="54">
        <f t="shared" si="45"/>
        <v>1750</v>
      </c>
    </row>
    <row r="1005" spans="1:11" x14ac:dyDescent="0.3">
      <c r="A1005" s="52" t="s">
        <v>398</v>
      </c>
      <c r="B1005" s="52">
        <f t="shared" si="46"/>
        <v>2016</v>
      </c>
      <c r="C1005" s="52" t="s">
        <v>592</v>
      </c>
      <c r="D1005" s="53">
        <v>42534</v>
      </c>
      <c r="E1005" s="52">
        <f t="shared" si="47"/>
        <v>1830</v>
      </c>
      <c r="F1005" s="54" t="s">
        <v>397</v>
      </c>
      <c r="G1005" s="52" t="s">
        <v>396</v>
      </c>
      <c r="H1005" s="54" t="s">
        <v>384</v>
      </c>
      <c r="I1005" s="55">
        <v>250</v>
      </c>
      <c r="J1005" s="55">
        <v>20</v>
      </c>
      <c r="K1005" s="54">
        <f t="shared" si="45"/>
        <v>5000</v>
      </c>
    </row>
    <row r="1006" spans="1:11" x14ac:dyDescent="0.3">
      <c r="A1006" s="52" t="s">
        <v>405</v>
      </c>
      <c r="B1006" s="52">
        <f t="shared" si="46"/>
        <v>2016</v>
      </c>
      <c r="C1006" s="52" t="s">
        <v>592</v>
      </c>
      <c r="D1006" s="53">
        <v>42534</v>
      </c>
      <c r="E1006" s="52">
        <f t="shared" si="47"/>
        <v>1831</v>
      </c>
      <c r="F1006" s="54" t="s">
        <v>457</v>
      </c>
      <c r="G1006" s="52" t="s">
        <v>403</v>
      </c>
      <c r="H1006" s="54" t="s">
        <v>385</v>
      </c>
      <c r="I1006" s="55">
        <v>50</v>
      </c>
      <c r="J1006" s="55">
        <v>86</v>
      </c>
      <c r="K1006" s="54">
        <f t="shared" si="45"/>
        <v>4300</v>
      </c>
    </row>
    <row r="1007" spans="1:11" x14ac:dyDescent="0.3">
      <c r="A1007" s="52" t="s">
        <v>398</v>
      </c>
      <c r="B1007" s="52">
        <f t="shared" si="46"/>
        <v>2016</v>
      </c>
      <c r="C1007" s="52" t="s">
        <v>592</v>
      </c>
      <c r="D1007" s="53">
        <v>42535</v>
      </c>
      <c r="E1007" s="52">
        <f t="shared" si="47"/>
        <v>1832</v>
      </c>
      <c r="F1007" s="54" t="s">
        <v>397</v>
      </c>
      <c r="G1007" s="52" t="s">
        <v>396</v>
      </c>
      <c r="H1007" s="54" t="s">
        <v>387</v>
      </c>
      <c r="I1007" s="55">
        <v>850</v>
      </c>
      <c r="J1007" s="55">
        <v>35</v>
      </c>
      <c r="K1007" s="54">
        <f t="shared" si="45"/>
        <v>29750</v>
      </c>
    </row>
    <row r="1008" spans="1:11" x14ac:dyDescent="0.3">
      <c r="A1008" s="52" t="s">
        <v>395</v>
      </c>
      <c r="B1008" s="52">
        <f t="shared" si="46"/>
        <v>2016</v>
      </c>
      <c r="C1008" s="52" t="s">
        <v>592</v>
      </c>
      <c r="D1008" s="53">
        <v>42535</v>
      </c>
      <c r="E1008" s="52">
        <f t="shared" si="47"/>
        <v>1833</v>
      </c>
      <c r="F1008" s="54" t="s">
        <v>422</v>
      </c>
      <c r="G1008" s="52" t="s">
        <v>529</v>
      </c>
      <c r="H1008" s="54" t="s">
        <v>384</v>
      </c>
      <c r="I1008" s="55">
        <v>250</v>
      </c>
      <c r="J1008" s="55">
        <v>20</v>
      </c>
      <c r="K1008" s="54">
        <f t="shared" si="45"/>
        <v>5000</v>
      </c>
    </row>
    <row r="1009" spans="1:11" x14ac:dyDescent="0.3">
      <c r="A1009" s="52" t="s">
        <v>405</v>
      </c>
      <c r="B1009" s="52">
        <f t="shared" si="46"/>
        <v>2016</v>
      </c>
      <c r="C1009" s="52" t="s">
        <v>592</v>
      </c>
      <c r="D1009" s="53">
        <v>42536</v>
      </c>
      <c r="E1009" s="52">
        <f t="shared" si="47"/>
        <v>1834</v>
      </c>
      <c r="F1009" s="54" t="s">
        <v>430</v>
      </c>
      <c r="G1009" s="52" t="s">
        <v>403</v>
      </c>
      <c r="H1009" s="54" t="s">
        <v>385</v>
      </c>
      <c r="I1009" s="55">
        <v>500</v>
      </c>
      <c r="J1009" s="55">
        <v>86</v>
      </c>
      <c r="K1009" s="54">
        <f t="shared" si="45"/>
        <v>43000</v>
      </c>
    </row>
    <row r="1010" spans="1:11" x14ac:dyDescent="0.3">
      <c r="A1010" s="52" t="s">
        <v>395</v>
      </c>
      <c r="B1010" s="52">
        <f t="shared" si="46"/>
        <v>2016</v>
      </c>
      <c r="C1010" s="52" t="s">
        <v>592</v>
      </c>
      <c r="D1010" s="53">
        <v>42536</v>
      </c>
      <c r="E1010" s="52">
        <f t="shared" si="47"/>
        <v>1835</v>
      </c>
      <c r="F1010" s="54" t="s">
        <v>436</v>
      </c>
      <c r="G1010" s="52" t="s">
        <v>399</v>
      </c>
      <c r="H1010" s="54" t="s">
        <v>387</v>
      </c>
      <c r="I1010" s="55">
        <v>100</v>
      </c>
      <c r="J1010" s="55">
        <v>35</v>
      </c>
      <c r="K1010" s="54">
        <f t="shared" si="45"/>
        <v>3500</v>
      </c>
    </row>
    <row r="1011" spans="1:11" x14ac:dyDescent="0.3">
      <c r="A1011" s="52" t="s">
        <v>405</v>
      </c>
      <c r="B1011" s="52">
        <f t="shared" si="46"/>
        <v>2016</v>
      </c>
      <c r="C1011" s="52" t="s">
        <v>592</v>
      </c>
      <c r="D1011" s="53">
        <v>42537</v>
      </c>
      <c r="E1011" s="52">
        <f t="shared" si="47"/>
        <v>1836</v>
      </c>
      <c r="F1011" s="54" t="s">
        <v>404</v>
      </c>
      <c r="G1011" s="52" t="s">
        <v>403</v>
      </c>
      <c r="H1011" s="54" t="s">
        <v>384</v>
      </c>
      <c r="I1011" s="55">
        <v>300</v>
      </c>
      <c r="J1011" s="55">
        <v>20</v>
      </c>
      <c r="K1011" s="54">
        <f t="shared" si="45"/>
        <v>6000</v>
      </c>
    </row>
    <row r="1012" spans="1:11" x14ac:dyDescent="0.3">
      <c r="A1012" s="52" t="s">
        <v>395</v>
      </c>
      <c r="B1012" s="52">
        <f t="shared" si="46"/>
        <v>2016</v>
      </c>
      <c r="C1012" s="52" t="s">
        <v>592</v>
      </c>
      <c r="D1012" s="53">
        <v>42537</v>
      </c>
      <c r="E1012" s="52">
        <f t="shared" si="47"/>
        <v>1837</v>
      </c>
      <c r="F1012" s="54" t="s">
        <v>433</v>
      </c>
      <c r="G1012" s="52" t="s">
        <v>528</v>
      </c>
      <c r="H1012" s="54" t="s">
        <v>385</v>
      </c>
      <c r="I1012" s="55">
        <v>300</v>
      </c>
      <c r="J1012" s="55">
        <v>86</v>
      </c>
      <c r="K1012" s="54">
        <f t="shared" si="45"/>
        <v>25800</v>
      </c>
    </row>
    <row r="1013" spans="1:11" x14ac:dyDescent="0.3">
      <c r="A1013" s="52" t="s">
        <v>405</v>
      </c>
      <c r="B1013" s="52">
        <f t="shared" si="46"/>
        <v>2016</v>
      </c>
      <c r="C1013" s="52" t="s">
        <v>592</v>
      </c>
      <c r="D1013" s="53">
        <v>42538</v>
      </c>
      <c r="E1013" s="52">
        <f t="shared" si="47"/>
        <v>1838</v>
      </c>
      <c r="F1013" s="54" t="s">
        <v>453</v>
      </c>
      <c r="G1013" s="52" t="s">
        <v>403</v>
      </c>
      <c r="H1013" s="54" t="s">
        <v>387</v>
      </c>
      <c r="I1013" s="55">
        <v>250</v>
      </c>
      <c r="J1013" s="55">
        <v>35</v>
      </c>
      <c r="K1013" s="54">
        <f t="shared" si="45"/>
        <v>8750</v>
      </c>
    </row>
    <row r="1014" spans="1:11" x14ac:dyDescent="0.3">
      <c r="A1014" s="52" t="s">
        <v>395</v>
      </c>
      <c r="B1014" s="52">
        <f t="shared" si="46"/>
        <v>2016</v>
      </c>
      <c r="C1014" s="52" t="s">
        <v>592</v>
      </c>
      <c r="D1014" s="53">
        <v>42538</v>
      </c>
      <c r="E1014" s="52">
        <f t="shared" si="47"/>
        <v>1839</v>
      </c>
      <c r="F1014" s="54" t="s">
        <v>433</v>
      </c>
      <c r="G1014" s="52" t="s">
        <v>528</v>
      </c>
      <c r="H1014" s="54" t="s">
        <v>384</v>
      </c>
      <c r="I1014" s="55">
        <v>100</v>
      </c>
      <c r="J1014" s="55">
        <v>20</v>
      </c>
      <c r="K1014" s="54">
        <f t="shared" si="45"/>
        <v>2000</v>
      </c>
    </row>
    <row r="1015" spans="1:11" x14ac:dyDescent="0.3">
      <c r="A1015" s="52" t="s">
        <v>522</v>
      </c>
      <c r="B1015" s="52">
        <f t="shared" si="46"/>
        <v>2016</v>
      </c>
      <c r="C1015" s="52" t="s">
        <v>592</v>
      </c>
      <c r="D1015" s="53">
        <v>42539</v>
      </c>
      <c r="E1015" s="52">
        <f t="shared" si="47"/>
        <v>1840</v>
      </c>
      <c r="F1015" s="54" t="s">
        <v>407</v>
      </c>
      <c r="G1015" s="52" t="s">
        <v>406</v>
      </c>
      <c r="H1015" s="54" t="s">
        <v>385</v>
      </c>
      <c r="I1015" s="55">
        <v>250</v>
      </c>
      <c r="J1015" s="55">
        <v>86</v>
      </c>
      <c r="K1015" s="54">
        <f t="shared" si="45"/>
        <v>21500</v>
      </c>
    </row>
    <row r="1016" spans="1:11" x14ac:dyDescent="0.3">
      <c r="A1016" s="52" t="s">
        <v>395</v>
      </c>
      <c r="B1016" s="52">
        <f t="shared" si="46"/>
        <v>2016</v>
      </c>
      <c r="C1016" s="52" t="s">
        <v>592</v>
      </c>
      <c r="D1016" s="53">
        <v>42539</v>
      </c>
      <c r="E1016" s="52">
        <f t="shared" si="47"/>
        <v>1841</v>
      </c>
      <c r="F1016" s="54" t="s">
        <v>433</v>
      </c>
      <c r="G1016" s="52" t="s">
        <v>528</v>
      </c>
      <c r="H1016" s="54" t="s">
        <v>387</v>
      </c>
      <c r="I1016" s="55">
        <v>100</v>
      </c>
      <c r="J1016" s="55">
        <v>35</v>
      </c>
      <c r="K1016" s="54">
        <f t="shared" si="45"/>
        <v>3500</v>
      </c>
    </row>
    <row r="1017" spans="1:11" x14ac:dyDescent="0.3">
      <c r="A1017" s="52" t="s">
        <v>395</v>
      </c>
      <c r="B1017" s="52">
        <f t="shared" si="46"/>
        <v>2016</v>
      </c>
      <c r="C1017" s="52" t="s">
        <v>592</v>
      </c>
      <c r="D1017" s="53">
        <v>42540</v>
      </c>
      <c r="E1017" s="52">
        <f t="shared" si="47"/>
        <v>1842</v>
      </c>
      <c r="F1017" s="54" t="s">
        <v>433</v>
      </c>
      <c r="G1017" s="52" t="s">
        <v>528</v>
      </c>
      <c r="H1017" s="54" t="s">
        <v>384</v>
      </c>
      <c r="I1017" s="55">
        <v>250</v>
      </c>
      <c r="J1017" s="55">
        <v>20</v>
      </c>
      <c r="K1017" s="54">
        <f t="shared" si="45"/>
        <v>5000</v>
      </c>
    </row>
    <row r="1018" spans="1:11" x14ac:dyDescent="0.3">
      <c r="A1018" s="52" t="s">
        <v>398</v>
      </c>
      <c r="B1018" s="52">
        <f t="shared" si="46"/>
        <v>2016</v>
      </c>
      <c r="C1018" s="52" t="s">
        <v>592</v>
      </c>
      <c r="D1018" s="53">
        <v>42540</v>
      </c>
      <c r="E1018" s="52">
        <f t="shared" si="47"/>
        <v>1843</v>
      </c>
      <c r="F1018" s="54" t="s">
        <v>421</v>
      </c>
      <c r="G1018" s="52" t="s">
        <v>523</v>
      </c>
      <c r="H1018" s="54" t="s">
        <v>385</v>
      </c>
      <c r="I1018" s="55">
        <v>1050</v>
      </c>
      <c r="J1018" s="55">
        <v>86</v>
      </c>
      <c r="K1018" s="54">
        <f t="shared" si="45"/>
        <v>90300</v>
      </c>
    </row>
    <row r="1019" spans="1:11" x14ac:dyDescent="0.3">
      <c r="A1019" s="52" t="s">
        <v>395</v>
      </c>
      <c r="B1019" s="52">
        <f t="shared" si="46"/>
        <v>2016</v>
      </c>
      <c r="C1019" s="52" t="s">
        <v>592</v>
      </c>
      <c r="D1019" s="53">
        <v>42541</v>
      </c>
      <c r="E1019" s="52">
        <f t="shared" si="47"/>
        <v>1844</v>
      </c>
      <c r="F1019" s="54" t="s">
        <v>448</v>
      </c>
      <c r="G1019" s="52" t="s">
        <v>529</v>
      </c>
      <c r="H1019" s="54" t="s">
        <v>383</v>
      </c>
      <c r="I1019" s="55">
        <v>50</v>
      </c>
      <c r="J1019" s="55">
        <v>10</v>
      </c>
      <c r="K1019" s="54">
        <f t="shared" si="45"/>
        <v>500</v>
      </c>
    </row>
    <row r="1020" spans="1:11" x14ac:dyDescent="0.3">
      <c r="A1020" s="52" t="s">
        <v>398</v>
      </c>
      <c r="B1020" s="52">
        <f t="shared" si="46"/>
        <v>2016</v>
      </c>
      <c r="C1020" s="52" t="s">
        <v>592</v>
      </c>
      <c r="D1020" s="53">
        <v>42541</v>
      </c>
      <c r="E1020" s="52">
        <f t="shared" si="47"/>
        <v>1845</v>
      </c>
      <c r="F1020" s="54" t="s">
        <v>421</v>
      </c>
      <c r="G1020" s="52" t="s">
        <v>523</v>
      </c>
      <c r="H1020" s="54" t="s">
        <v>384</v>
      </c>
      <c r="I1020" s="55">
        <v>1050</v>
      </c>
      <c r="J1020" s="55">
        <v>20</v>
      </c>
      <c r="K1020" s="54">
        <f t="shared" si="45"/>
        <v>21000</v>
      </c>
    </row>
    <row r="1021" spans="1:11" x14ac:dyDescent="0.3">
      <c r="A1021" s="52" t="s">
        <v>395</v>
      </c>
      <c r="B1021" s="52">
        <f t="shared" si="46"/>
        <v>2016</v>
      </c>
      <c r="C1021" s="52" t="s">
        <v>592</v>
      </c>
      <c r="D1021" s="53">
        <v>42542</v>
      </c>
      <c r="E1021" s="52">
        <f t="shared" si="47"/>
        <v>1846</v>
      </c>
      <c r="F1021" s="54" t="s">
        <v>448</v>
      </c>
      <c r="G1021" s="52" t="s">
        <v>529</v>
      </c>
      <c r="H1021" s="54" t="s">
        <v>381</v>
      </c>
      <c r="I1021" s="55">
        <v>100</v>
      </c>
      <c r="J1021" s="55">
        <v>120</v>
      </c>
      <c r="K1021" s="54">
        <f t="shared" si="45"/>
        <v>12000</v>
      </c>
    </row>
    <row r="1022" spans="1:11" x14ac:dyDescent="0.3">
      <c r="A1022" s="52" t="s">
        <v>398</v>
      </c>
      <c r="B1022" s="52">
        <f t="shared" si="46"/>
        <v>2016</v>
      </c>
      <c r="C1022" s="52" t="s">
        <v>592</v>
      </c>
      <c r="D1022" s="53">
        <v>42542</v>
      </c>
      <c r="E1022" s="52">
        <f t="shared" si="47"/>
        <v>1847</v>
      </c>
      <c r="F1022" s="54" t="s">
        <v>412</v>
      </c>
      <c r="G1022" s="52" t="s">
        <v>523</v>
      </c>
      <c r="H1022" s="54" t="s">
        <v>383</v>
      </c>
      <c r="I1022" s="55">
        <v>100</v>
      </c>
      <c r="J1022" s="55">
        <v>10</v>
      </c>
      <c r="K1022" s="54">
        <f t="shared" si="45"/>
        <v>1000</v>
      </c>
    </row>
    <row r="1023" spans="1:11" x14ac:dyDescent="0.3">
      <c r="A1023" s="52" t="s">
        <v>395</v>
      </c>
      <c r="B1023" s="52">
        <f t="shared" si="46"/>
        <v>2016</v>
      </c>
      <c r="C1023" s="52" t="s">
        <v>592</v>
      </c>
      <c r="D1023" s="53">
        <v>42543</v>
      </c>
      <c r="E1023" s="52">
        <f t="shared" si="47"/>
        <v>1848</v>
      </c>
      <c r="F1023" s="54" t="s">
        <v>422</v>
      </c>
      <c r="G1023" s="52" t="s">
        <v>529</v>
      </c>
      <c r="H1023" s="54" t="s">
        <v>387</v>
      </c>
      <c r="I1023" s="55">
        <v>500</v>
      </c>
      <c r="J1023" s="55">
        <v>35</v>
      </c>
      <c r="K1023" s="54">
        <f t="shared" si="45"/>
        <v>17500</v>
      </c>
    </row>
    <row r="1024" spans="1:11" x14ac:dyDescent="0.3">
      <c r="A1024" s="52" t="s">
        <v>405</v>
      </c>
      <c r="B1024" s="52">
        <f t="shared" si="46"/>
        <v>2016</v>
      </c>
      <c r="C1024" s="52" t="s">
        <v>592</v>
      </c>
      <c r="D1024" s="53">
        <v>42543</v>
      </c>
      <c r="E1024" s="52">
        <f t="shared" si="47"/>
        <v>1849</v>
      </c>
      <c r="F1024" s="54" t="s">
        <v>416</v>
      </c>
      <c r="G1024" s="52" t="s">
        <v>403</v>
      </c>
      <c r="H1024" s="54" t="s">
        <v>381</v>
      </c>
      <c r="I1024" s="55">
        <v>400</v>
      </c>
      <c r="J1024" s="55">
        <v>120</v>
      </c>
      <c r="K1024" s="54">
        <f t="shared" si="45"/>
        <v>48000</v>
      </c>
    </row>
    <row r="1025" spans="1:11" x14ac:dyDescent="0.3">
      <c r="A1025" s="52" t="s">
        <v>398</v>
      </c>
      <c r="B1025" s="52">
        <f t="shared" si="46"/>
        <v>2016</v>
      </c>
      <c r="C1025" s="52" t="s">
        <v>592</v>
      </c>
      <c r="D1025" s="53">
        <v>42544</v>
      </c>
      <c r="E1025" s="52">
        <f t="shared" si="47"/>
        <v>1850</v>
      </c>
      <c r="F1025" s="54" t="s">
        <v>397</v>
      </c>
      <c r="G1025" s="52" t="s">
        <v>396</v>
      </c>
      <c r="H1025" s="54" t="s">
        <v>385</v>
      </c>
      <c r="I1025" s="55">
        <v>50</v>
      </c>
      <c r="J1025" s="55">
        <v>86</v>
      </c>
      <c r="K1025" s="54">
        <f t="shared" si="45"/>
        <v>4300</v>
      </c>
    </row>
    <row r="1026" spans="1:11" x14ac:dyDescent="0.3">
      <c r="A1026" s="52" t="s">
        <v>398</v>
      </c>
      <c r="B1026" s="52">
        <f t="shared" si="46"/>
        <v>2016</v>
      </c>
      <c r="C1026" s="52" t="s">
        <v>592</v>
      </c>
      <c r="D1026" s="53">
        <v>42544</v>
      </c>
      <c r="E1026" s="52">
        <f t="shared" si="47"/>
        <v>1851</v>
      </c>
      <c r="F1026" s="54" t="s">
        <v>397</v>
      </c>
      <c r="G1026" s="52" t="s">
        <v>396</v>
      </c>
      <c r="H1026" s="54" t="s">
        <v>387</v>
      </c>
      <c r="I1026" s="55">
        <v>500</v>
      </c>
      <c r="J1026" s="55">
        <v>35</v>
      </c>
      <c r="K1026" s="54">
        <f t="shared" si="45"/>
        <v>17500</v>
      </c>
    </row>
    <row r="1027" spans="1:11" x14ac:dyDescent="0.3">
      <c r="A1027" s="52" t="s">
        <v>522</v>
      </c>
      <c r="B1027" s="52">
        <f t="shared" si="46"/>
        <v>2016</v>
      </c>
      <c r="C1027" s="52" t="s">
        <v>592</v>
      </c>
      <c r="D1027" s="53">
        <v>42545</v>
      </c>
      <c r="E1027" s="52">
        <f t="shared" si="47"/>
        <v>1852</v>
      </c>
      <c r="F1027" s="54" t="s">
        <v>461</v>
      </c>
      <c r="G1027" s="52" t="s">
        <v>525</v>
      </c>
      <c r="H1027" s="54" t="s">
        <v>384</v>
      </c>
      <c r="I1027" s="55">
        <v>450</v>
      </c>
      <c r="J1027" s="55">
        <v>20</v>
      </c>
      <c r="K1027" s="54">
        <f t="shared" si="45"/>
        <v>9000</v>
      </c>
    </row>
    <row r="1028" spans="1:11" x14ac:dyDescent="0.3">
      <c r="A1028" s="52" t="s">
        <v>395</v>
      </c>
      <c r="B1028" s="52">
        <f t="shared" si="46"/>
        <v>2016</v>
      </c>
      <c r="C1028" s="52" t="s">
        <v>592</v>
      </c>
      <c r="D1028" s="53">
        <v>42545</v>
      </c>
      <c r="E1028" s="52">
        <f t="shared" si="47"/>
        <v>1853</v>
      </c>
      <c r="F1028" s="54" t="s">
        <v>393</v>
      </c>
      <c r="G1028" s="52" t="s">
        <v>529</v>
      </c>
      <c r="H1028" s="54" t="s">
        <v>385</v>
      </c>
      <c r="I1028" s="55">
        <v>1000</v>
      </c>
      <c r="J1028" s="55">
        <v>86</v>
      </c>
      <c r="K1028" s="54">
        <f t="shared" si="45"/>
        <v>86000</v>
      </c>
    </row>
    <row r="1029" spans="1:11" x14ac:dyDescent="0.3">
      <c r="A1029" s="52" t="s">
        <v>398</v>
      </c>
      <c r="B1029" s="52">
        <f t="shared" si="46"/>
        <v>2016</v>
      </c>
      <c r="C1029" s="52" t="s">
        <v>592</v>
      </c>
      <c r="D1029" s="53">
        <v>42546</v>
      </c>
      <c r="E1029" s="52">
        <f t="shared" si="47"/>
        <v>1854</v>
      </c>
      <c r="F1029" s="54" t="s">
        <v>446</v>
      </c>
      <c r="G1029" s="52" t="s">
        <v>523</v>
      </c>
      <c r="H1029" s="54" t="s">
        <v>383</v>
      </c>
      <c r="I1029" s="55">
        <v>50</v>
      </c>
      <c r="J1029" s="55">
        <v>10</v>
      </c>
      <c r="K1029" s="54">
        <f t="shared" si="45"/>
        <v>500</v>
      </c>
    </row>
    <row r="1030" spans="1:11" x14ac:dyDescent="0.3">
      <c r="A1030" s="52" t="s">
        <v>395</v>
      </c>
      <c r="B1030" s="52">
        <f t="shared" si="46"/>
        <v>2016</v>
      </c>
      <c r="C1030" s="52" t="s">
        <v>592</v>
      </c>
      <c r="D1030" s="53">
        <v>42546</v>
      </c>
      <c r="E1030" s="52">
        <f t="shared" si="47"/>
        <v>1855</v>
      </c>
      <c r="F1030" s="54" t="s">
        <v>470</v>
      </c>
      <c r="G1030" s="52" t="s">
        <v>529</v>
      </c>
      <c r="H1030" s="54" t="s">
        <v>384</v>
      </c>
      <c r="I1030" s="55">
        <v>300</v>
      </c>
      <c r="J1030" s="55">
        <v>20</v>
      </c>
      <c r="K1030" s="54">
        <f t="shared" si="45"/>
        <v>6000</v>
      </c>
    </row>
    <row r="1031" spans="1:11" x14ac:dyDescent="0.3">
      <c r="A1031" s="52" t="s">
        <v>398</v>
      </c>
      <c r="B1031" s="52">
        <f t="shared" si="46"/>
        <v>2016</v>
      </c>
      <c r="C1031" s="52" t="s">
        <v>592</v>
      </c>
      <c r="D1031" s="53">
        <v>42547</v>
      </c>
      <c r="E1031" s="52">
        <f t="shared" si="47"/>
        <v>1856</v>
      </c>
      <c r="F1031" s="54" t="s">
        <v>409</v>
      </c>
      <c r="G1031" s="52" t="s">
        <v>396</v>
      </c>
      <c r="H1031" s="54" t="s">
        <v>381</v>
      </c>
      <c r="I1031" s="55">
        <v>1000</v>
      </c>
      <c r="J1031" s="55">
        <v>120</v>
      </c>
      <c r="K1031" s="54">
        <f t="shared" si="45"/>
        <v>120000</v>
      </c>
    </row>
    <row r="1032" spans="1:11" x14ac:dyDescent="0.3">
      <c r="A1032" s="52" t="s">
        <v>522</v>
      </c>
      <c r="B1032" s="52">
        <f t="shared" si="46"/>
        <v>2016</v>
      </c>
      <c r="C1032" s="52" t="s">
        <v>592</v>
      </c>
      <c r="D1032" s="53">
        <v>42547</v>
      </c>
      <c r="E1032" s="52">
        <f t="shared" si="47"/>
        <v>1857</v>
      </c>
      <c r="F1032" s="54" t="s">
        <v>469</v>
      </c>
      <c r="G1032" s="52" t="s">
        <v>525</v>
      </c>
      <c r="H1032" s="54" t="s">
        <v>383</v>
      </c>
      <c r="I1032" s="55">
        <v>25</v>
      </c>
      <c r="J1032" s="55">
        <v>10</v>
      </c>
      <c r="K1032" s="54">
        <f t="shared" si="45"/>
        <v>250</v>
      </c>
    </row>
    <row r="1033" spans="1:11" x14ac:dyDescent="0.3">
      <c r="A1033" s="52" t="s">
        <v>398</v>
      </c>
      <c r="B1033" s="52">
        <f t="shared" si="46"/>
        <v>2016</v>
      </c>
      <c r="C1033" s="52" t="s">
        <v>592</v>
      </c>
      <c r="D1033" s="53">
        <v>42548</v>
      </c>
      <c r="E1033" s="52">
        <f t="shared" si="47"/>
        <v>1858</v>
      </c>
      <c r="F1033" s="54" t="s">
        <v>409</v>
      </c>
      <c r="G1033" s="52" t="s">
        <v>396</v>
      </c>
      <c r="H1033" s="54" t="s">
        <v>387</v>
      </c>
      <c r="I1033" s="55">
        <v>200</v>
      </c>
      <c r="J1033" s="55">
        <v>35</v>
      </c>
      <c r="K1033" s="54">
        <f t="shared" si="45"/>
        <v>7000</v>
      </c>
    </row>
    <row r="1034" spans="1:11" x14ac:dyDescent="0.3">
      <c r="A1034" s="52" t="s">
        <v>395</v>
      </c>
      <c r="B1034" s="52">
        <f t="shared" si="46"/>
        <v>2016</v>
      </c>
      <c r="C1034" s="52" t="s">
        <v>592</v>
      </c>
      <c r="D1034" s="53">
        <v>42548</v>
      </c>
      <c r="E1034" s="52">
        <f t="shared" si="47"/>
        <v>1859</v>
      </c>
      <c r="F1034" s="54" t="s">
        <v>468</v>
      </c>
      <c r="G1034" s="52" t="s">
        <v>399</v>
      </c>
      <c r="H1034" s="54" t="s">
        <v>381</v>
      </c>
      <c r="I1034" s="55">
        <v>50</v>
      </c>
      <c r="J1034" s="55">
        <v>120</v>
      </c>
      <c r="K1034" s="54">
        <f t="shared" si="45"/>
        <v>6000</v>
      </c>
    </row>
    <row r="1035" spans="1:11" x14ac:dyDescent="0.3">
      <c r="A1035" s="52" t="s">
        <v>395</v>
      </c>
      <c r="B1035" s="52">
        <f t="shared" si="46"/>
        <v>2016</v>
      </c>
      <c r="C1035" s="52" t="s">
        <v>592</v>
      </c>
      <c r="D1035" s="53">
        <v>42549</v>
      </c>
      <c r="E1035" s="52">
        <f t="shared" si="47"/>
        <v>1860</v>
      </c>
      <c r="F1035" s="54" t="s">
        <v>401</v>
      </c>
      <c r="G1035" s="52" t="s">
        <v>526</v>
      </c>
      <c r="H1035" s="54" t="s">
        <v>385</v>
      </c>
      <c r="I1035" s="55">
        <v>300</v>
      </c>
      <c r="J1035" s="55">
        <v>86</v>
      </c>
      <c r="K1035" s="54">
        <f t="shared" ref="K1035:K1098" si="48">I1035*J1035</f>
        <v>25800</v>
      </c>
    </row>
    <row r="1036" spans="1:11" x14ac:dyDescent="0.3">
      <c r="A1036" s="52" t="s">
        <v>522</v>
      </c>
      <c r="B1036" s="52">
        <f t="shared" ref="B1036:B1099" si="49">YEAR(D1036)</f>
        <v>2016</v>
      </c>
      <c r="C1036" s="52" t="s">
        <v>592</v>
      </c>
      <c r="D1036" s="53">
        <v>42549</v>
      </c>
      <c r="E1036" s="52">
        <f t="shared" ref="E1036:E1099" si="50">E1035+1</f>
        <v>1861</v>
      </c>
      <c r="F1036" s="54" t="s">
        <v>450</v>
      </c>
      <c r="G1036" s="52" t="s">
        <v>525</v>
      </c>
      <c r="H1036" s="54" t="s">
        <v>387</v>
      </c>
      <c r="I1036" s="55">
        <v>1250</v>
      </c>
      <c r="J1036" s="55">
        <v>35</v>
      </c>
      <c r="K1036" s="54">
        <f t="shared" si="48"/>
        <v>43750</v>
      </c>
    </row>
    <row r="1037" spans="1:11" x14ac:dyDescent="0.3">
      <c r="A1037" s="52" t="s">
        <v>395</v>
      </c>
      <c r="B1037" s="52">
        <f t="shared" si="49"/>
        <v>2016</v>
      </c>
      <c r="C1037" s="52" t="s">
        <v>592</v>
      </c>
      <c r="D1037" s="53">
        <v>42550</v>
      </c>
      <c r="E1037" s="52">
        <f t="shared" si="50"/>
        <v>1862</v>
      </c>
      <c r="F1037" s="54" t="s">
        <v>401</v>
      </c>
      <c r="G1037" s="52" t="s">
        <v>526</v>
      </c>
      <c r="H1037" s="54" t="s">
        <v>384</v>
      </c>
      <c r="I1037" s="55">
        <v>10</v>
      </c>
      <c r="J1037" s="55">
        <v>20</v>
      </c>
      <c r="K1037" s="54">
        <f t="shared" si="48"/>
        <v>200</v>
      </c>
    </row>
    <row r="1038" spans="1:11" x14ac:dyDescent="0.3">
      <c r="A1038" s="52" t="s">
        <v>522</v>
      </c>
      <c r="B1038" s="52">
        <f t="shared" si="49"/>
        <v>2016</v>
      </c>
      <c r="C1038" s="52" t="s">
        <v>592</v>
      </c>
      <c r="D1038" s="53">
        <v>42550</v>
      </c>
      <c r="E1038" s="52">
        <f t="shared" si="50"/>
        <v>1863</v>
      </c>
      <c r="F1038" s="54" t="s">
        <v>450</v>
      </c>
      <c r="G1038" s="52" t="s">
        <v>525</v>
      </c>
      <c r="H1038" s="54" t="s">
        <v>385</v>
      </c>
      <c r="I1038" s="55">
        <v>250</v>
      </c>
      <c r="J1038" s="55">
        <v>86</v>
      </c>
      <c r="K1038" s="54">
        <f t="shared" si="48"/>
        <v>21500</v>
      </c>
    </row>
    <row r="1039" spans="1:11" x14ac:dyDescent="0.3">
      <c r="A1039" s="52" t="s">
        <v>405</v>
      </c>
      <c r="B1039" s="52">
        <f t="shared" si="49"/>
        <v>2016</v>
      </c>
      <c r="C1039" s="52" t="s">
        <v>592</v>
      </c>
      <c r="D1039" s="53">
        <v>42551</v>
      </c>
      <c r="E1039" s="52">
        <f t="shared" si="50"/>
        <v>1864</v>
      </c>
      <c r="F1039" s="54" t="s">
        <v>453</v>
      </c>
      <c r="G1039" s="52" t="s">
        <v>403</v>
      </c>
      <c r="H1039" s="54" t="s">
        <v>383</v>
      </c>
      <c r="I1039" s="55">
        <v>250</v>
      </c>
      <c r="J1039" s="55">
        <v>10</v>
      </c>
      <c r="K1039" s="54">
        <f t="shared" si="48"/>
        <v>2500</v>
      </c>
    </row>
    <row r="1040" spans="1:11" x14ac:dyDescent="0.3">
      <c r="A1040" s="52" t="s">
        <v>522</v>
      </c>
      <c r="B1040" s="52">
        <f t="shared" si="49"/>
        <v>2016</v>
      </c>
      <c r="C1040" s="52" t="s">
        <v>592</v>
      </c>
      <c r="D1040" s="53">
        <v>42551</v>
      </c>
      <c r="E1040" s="52">
        <f t="shared" si="50"/>
        <v>1865</v>
      </c>
      <c r="F1040" s="54" t="s">
        <v>450</v>
      </c>
      <c r="G1040" s="52" t="s">
        <v>525</v>
      </c>
      <c r="H1040" s="54" t="s">
        <v>384</v>
      </c>
      <c r="I1040" s="55">
        <v>600</v>
      </c>
      <c r="J1040" s="55">
        <v>20</v>
      </c>
      <c r="K1040" s="54">
        <f t="shared" si="48"/>
        <v>12000</v>
      </c>
    </row>
    <row r="1041" spans="1:11" x14ac:dyDescent="0.3">
      <c r="A1041" s="52" t="s">
        <v>398</v>
      </c>
      <c r="B1041" s="52">
        <f t="shared" si="49"/>
        <v>2016</v>
      </c>
      <c r="C1041" s="52" t="s">
        <v>593</v>
      </c>
      <c r="D1041" s="53">
        <v>42552</v>
      </c>
      <c r="E1041" s="52">
        <f t="shared" si="50"/>
        <v>1866</v>
      </c>
      <c r="F1041" s="54" t="s">
        <v>420</v>
      </c>
      <c r="G1041" s="52" t="s">
        <v>523</v>
      </c>
      <c r="H1041" s="54" t="s">
        <v>387</v>
      </c>
      <c r="I1041" s="55">
        <v>250</v>
      </c>
      <c r="J1041" s="55">
        <v>35</v>
      </c>
      <c r="K1041" s="54">
        <f t="shared" si="48"/>
        <v>8750</v>
      </c>
    </row>
    <row r="1042" spans="1:11" x14ac:dyDescent="0.3">
      <c r="A1042" s="52" t="s">
        <v>398</v>
      </c>
      <c r="B1042" s="52">
        <f t="shared" si="49"/>
        <v>2016</v>
      </c>
      <c r="C1042" s="52" t="s">
        <v>593</v>
      </c>
      <c r="D1042" s="53">
        <v>42552</v>
      </c>
      <c r="E1042" s="52">
        <f t="shared" si="50"/>
        <v>1867</v>
      </c>
      <c r="F1042" s="54" t="s">
        <v>397</v>
      </c>
      <c r="G1042" s="52" t="s">
        <v>396</v>
      </c>
      <c r="H1042" s="54" t="s">
        <v>387</v>
      </c>
      <c r="I1042" s="55">
        <v>200</v>
      </c>
      <c r="J1042" s="55">
        <v>35</v>
      </c>
      <c r="K1042" s="54">
        <f t="shared" si="48"/>
        <v>7000</v>
      </c>
    </row>
    <row r="1043" spans="1:11" x14ac:dyDescent="0.3">
      <c r="A1043" s="52" t="s">
        <v>405</v>
      </c>
      <c r="B1043" s="52">
        <f t="shared" si="49"/>
        <v>2016</v>
      </c>
      <c r="C1043" s="52" t="s">
        <v>593</v>
      </c>
      <c r="D1043" s="53">
        <v>42553</v>
      </c>
      <c r="E1043" s="52">
        <f t="shared" si="50"/>
        <v>1868</v>
      </c>
      <c r="F1043" s="54" t="s">
        <v>437</v>
      </c>
      <c r="G1043" s="52" t="s">
        <v>403</v>
      </c>
      <c r="H1043" s="54" t="s">
        <v>385</v>
      </c>
      <c r="I1043" s="55">
        <v>250</v>
      </c>
      <c r="J1043" s="55">
        <v>86</v>
      </c>
      <c r="K1043" s="54">
        <f t="shared" si="48"/>
        <v>21500</v>
      </c>
    </row>
    <row r="1044" spans="1:11" x14ac:dyDescent="0.3">
      <c r="A1044" s="52" t="s">
        <v>398</v>
      </c>
      <c r="B1044" s="52">
        <f t="shared" si="49"/>
        <v>2016</v>
      </c>
      <c r="C1044" s="52" t="s">
        <v>593</v>
      </c>
      <c r="D1044" s="53">
        <v>42553</v>
      </c>
      <c r="E1044" s="52">
        <f t="shared" si="50"/>
        <v>1869</v>
      </c>
      <c r="F1044" s="54" t="s">
        <v>446</v>
      </c>
      <c r="G1044" s="52" t="s">
        <v>523</v>
      </c>
      <c r="H1044" s="54" t="s">
        <v>385</v>
      </c>
      <c r="I1044" s="55">
        <v>250</v>
      </c>
      <c r="J1044" s="55">
        <v>86</v>
      </c>
      <c r="K1044" s="54">
        <f t="shared" si="48"/>
        <v>21500</v>
      </c>
    </row>
    <row r="1045" spans="1:11" x14ac:dyDescent="0.3">
      <c r="A1045" s="52" t="s">
        <v>405</v>
      </c>
      <c r="B1045" s="52">
        <f t="shared" si="49"/>
        <v>2016</v>
      </c>
      <c r="C1045" s="52" t="s">
        <v>593</v>
      </c>
      <c r="D1045" s="53">
        <v>42554</v>
      </c>
      <c r="E1045" s="52">
        <f t="shared" si="50"/>
        <v>1870</v>
      </c>
      <c r="F1045" s="54" t="s">
        <v>437</v>
      </c>
      <c r="G1045" s="52" t="s">
        <v>403</v>
      </c>
      <c r="H1045" s="54" t="s">
        <v>384</v>
      </c>
      <c r="I1045" s="55">
        <v>250</v>
      </c>
      <c r="J1045" s="55">
        <v>20</v>
      </c>
      <c r="K1045" s="54">
        <f t="shared" si="48"/>
        <v>5000</v>
      </c>
    </row>
    <row r="1046" spans="1:11" x14ac:dyDescent="0.3">
      <c r="A1046" s="52" t="s">
        <v>398</v>
      </c>
      <c r="B1046" s="52">
        <f t="shared" si="49"/>
        <v>2016</v>
      </c>
      <c r="C1046" s="52" t="s">
        <v>593</v>
      </c>
      <c r="D1046" s="53">
        <v>42554</v>
      </c>
      <c r="E1046" s="52">
        <f t="shared" si="50"/>
        <v>1871</v>
      </c>
      <c r="F1046" s="54" t="s">
        <v>446</v>
      </c>
      <c r="G1046" s="52" t="s">
        <v>523</v>
      </c>
      <c r="H1046" s="54" t="s">
        <v>384</v>
      </c>
      <c r="I1046" s="55">
        <v>250</v>
      </c>
      <c r="J1046" s="55">
        <v>20</v>
      </c>
      <c r="K1046" s="54">
        <f t="shared" si="48"/>
        <v>5000</v>
      </c>
    </row>
    <row r="1047" spans="1:11" x14ac:dyDescent="0.3">
      <c r="A1047" s="52" t="s">
        <v>405</v>
      </c>
      <c r="B1047" s="52">
        <f t="shared" si="49"/>
        <v>2016</v>
      </c>
      <c r="C1047" s="52" t="s">
        <v>593</v>
      </c>
      <c r="D1047" s="53">
        <v>42555</v>
      </c>
      <c r="E1047" s="52">
        <f t="shared" si="50"/>
        <v>1872</v>
      </c>
      <c r="F1047" s="54" t="s">
        <v>437</v>
      </c>
      <c r="G1047" s="52" t="s">
        <v>403</v>
      </c>
      <c r="H1047" s="54" t="s">
        <v>387</v>
      </c>
      <c r="I1047" s="55">
        <v>250</v>
      </c>
      <c r="J1047" s="55">
        <v>35</v>
      </c>
      <c r="K1047" s="54">
        <f t="shared" si="48"/>
        <v>8750</v>
      </c>
    </row>
    <row r="1048" spans="1:11" x14ac:dyDescent="0.3">
      <c r="A1048" s="52" t="s">
        <v>398</v>
      </c>
      <c r="B1048" s="52">
        <f t="shared" si="49"/>
        <v>2016</v>
      </c>
      <c r="C1048" s="52" t="s">
        <v>593</v>
      </c>
      <c r="D1048" s="53">
        <v>42555</v>
      </c>
      <c r="E1048" s="52">
        <f t="shared" si="50"/>
        <v>1873</v>
      </c>
      <c r="F1048" s="54" t="s">
        <v>428</v>
      </c>
      <c r="G1048" s="52" t="s">
        <v>396</v>
      </c>
      <c r="H1048" s="54" t="s">
        <v>387</v>
      </c>
      <c r="I1048" s="55">
        <v>400</v>
      </c>
      <c r="J1048" s="55">
        <v>35</v>
      </c>
      <c r="K1048" s="54">
        <f t="shared" si="48"/>
        <v>14000</v>
      </c>
    </row>
    <row r="1049" spans="1:11" x14ac:dyDescent="0.3">
      <c r="A1049" s="52" t="s">
        <v>405</v>
      </c>
      <c r="B1049" s="52">
        <f t="shared" si="49"/>
        <v>2016</v>
      </c>
      <c r="C1049" s="52" t="s">
        <v>593</v>
      </c>
      <c r="D1049" s="53">
        <v>42556</v>
      </c>
      <c r="E1049" s="52">
        <f t="shared" si="50"/>
        <v>1874</v>
      </c>
      <c r="F1049" s="54" t="s">
        <v>437</v>
      </c>
      <c r="G1049" s="52" t="s">
        <v>403</v>
      </c>
      <c r="H1049" s="54" t="s">
        <v>385</v>
      </c>
      <c r="I1049" s="55">
        <v>250</v>
      </c>
      <c r="J1049" s="55">
        <v>86</v>
      </c>
      <c r="K1049" s="54">
        <f t="shared" si="48"/>
        <v>21500</v>
      </c>
    </row>
    <row r="1050" spans="1:11" x14ac:dyDescent="0.3">
      <c r="A1050" s="52" t="s">
        <v>398</v>
      </c>
      <c r="B1050" s="52">
        <f t="shared" si="49"/>
        <v>2016</v>
      </c>
      <c r="C1050" s="52" t="s">
        <v>593</v>
      </c>
      <c r="D1050" s="53">
        <v>42556</v>
      </c>
      <c r="E1050" s="52">
        <f t="shared" si="50"/>
        <v>1875</v>
      </c>
      <c r="F1050" s="54" t="s">
        <v>428</v>
      </c>
      <c r="G1050" s="52" t="s">
        <v>396</v>
      </c>
      <c r="H1050" s="54" t="s">
        <v>385</v>
      </c>
      <c r="I1050" s="55">
        <v>200</v>
      </c>
      <c r="J1050" s="55">
        <v>86</v>
      </c>
      <c r="K1050" s="54">
        <f t="shared" si="48"/>
        <v>17200</v>
      </c>
    </row>
    <row r="1051" spans="1:11" x14ac:dyDescent="0.3">
      <c r="A1051" s="52" t="s">
        <v>405</v>
      </c>
      <c r="B1051" s="52">
        <f t="shared" si="49"/>
        <v>2016</v>
      </c>
      <c r="C1051" s="52" t="s">
        <v>593</v>
      </c>
      <c r="D1051" s="53">
        <v>42557</v>
      </c>
      <c r="E1051" s="52">
        <f t="shared" si="50"/>
        <v>1876</v>
      </c>
      <c r="F1051" s="54" t="s">
        <v>437</v>
      </c>
      <c r="G1051" s="52" t="s">
        <v>403</v>
      </c>
      <c r="H1051" s="54" t="s">
        <v>384</v>
      </c>
      <c r="I1051" s="55">
        <v>250</v>
      </c>
      <c r="J1051" s="55">
        <v>20</v>
      </c>
      <c r="K1051" s="54">
        <f t="shared" si="48"/>
        <v>5000</v>
      </c>
    </row>
    <row r="1052" spans="1:11" x14ac:dyDescent="0.3">
      <c r="A1052" s="52" t="s">
        <v>395</v>
      </c>
      <c r="B1052" s="52">
        <f t="shared" si="49"/>
        <v>2016</v>
      </c>
      <c r="C1052" s="52" t="s">
        <v>593</v>
      </c>
      <c r="D1052" s="53">
        <v>42557</v>
      </c>
      <c r="E1052" s="52">
        <f t="shared" si="50"/>
        <v>1877</v>
      </c>
      <c r="F1052" s="54" t="s">
        <v>425</v>
      </c>
      <c r="G1052" s="52" t="s">
        <v>399</v>
      </c>
      <c r="H1052" s="54" t="s">
        <v>384</v>
      </c>
      <c r="I1052" s="55">
        <v>200</v>
      </c>
      <c r="J1052" s="55">
        <v>20</v>
      </c>
      <c r="K1052" s="54">
        <f t="shared" si="48"/>
        <v>4000</v>
      </c>
    </row>
    <row r="1053" spans="1:11" x14ac:dyDescent="0.3">
      <c r="A1053" s="52" t="s">
        <v>405</v>
      </c>
      <c r="B1053" s="52">
        <f t="shared" si="49"/>
        <v>2016</v>
      </c>
      <c r="C1053" s="52" t="s">
        <v>593</v>
      </c>
      <c r="D1053" s="53">
        <v>42558</v>
      </c>
      <c r="E1053" s="52">
        <f t="shared" si="50"/>
        <v>1878</v>
      </c>
      <c r="F1053" s="54" t="s">
        <v>437</v>
      </c>
      <c r="G1053" s="52" t="s">
        <v>403</v>
      </c>
      <c r="H1053" s="54" t="s">
        <v>387</v>
      </c>
      <c r="I1053" s="55">
        <v>250</v>
      </c>
      <c r="J1053" s="55">
        <v>35</v>
      </c>
      <c r="K1053" s="54">
        <f t="shared" si="48"/>
        <v>8750</v>
      </c>
    </row>
    <row r="1054" spans="1:11" x14ac:dyDescent="0.3">
      <c r="A1054" s="52" t="s">
        <v>395</v>
      </c>
      <c r="B1054" s="52">
        <f t="shared" si="49"/>
        <v>2016</v>
      </c>
      <c r="C1054" s="52" t="s">
        <v>593</v>
      </c>
      <c r="D1054" s="53">
        <v>42558</v>
      </c>
      <c r="E1054" s="52">
        <f t="shared" si="50"/>
        <v>1879</v>
      </c>
      <c r="F1054" s="54" t="s">
        <v>425</v>
      </c>
      <c r="G1054" s="52" t="s">
        <v>399</v>
      </c>
      <c r="H1054" s="54" t="s">
        <v>387</v>
      </c>
      <c r="I1054" s="55">
        <v>100</v>
      </c>
      <c r="J1054" s="55">
        <v>35</v>
      </c>
      <c r="K1054" s="54">
        <f t="shared" si="48"/>
        <v>3500</v>
      </c>
    </row>
    <row r="1055" spans="1:11" x14ac:dyDescent="0.3">
      <c r="A1055" s="52" t="s">
        <v>405</v>
      </c>
      <c r="B1055" s="52">
        <f t="shared" si="49"/>
        <v>2016</v>
      </c>
      <c r="C1055" s="52" t="s">
        <v>593</v>
      </c>
      <c r="D1055" s="53">
        <v>42559</v>
      </c>
      <c r="E1055" s="52">
        <f t="shared" si="50"/>
        <v>1880</v>
      </c>
      <c r="F1055" s="54" t="s">
        <v>437</v>
      </c>
      <c r="G1055" s="52" t="s">
        <v>403</v>
      </c>
      <c r="H1055" s="54" t="s">
        <v>385</v>
      </c>
      <c r="I1055" s="55">
        <v>250</v>
      </c>
      <c r="J1055" s="55">
        <v>86</v>
      </c>
      <c r="K1055" s="54">
        <f t="shared" si="48"/>
        <v>21500</v>
      </c>
    </row>
    <row r="1056" spans="1:11" x14ac:dyDescent="0.3">
      <c r="A1056" s="52" t="s">
        <v>405</v>
      </c>
      <c r="B1056" s="52">
        <f t="shared" si="49"/>
        <v>2016</v>
      </c>
      <c r="C1056" s="52" t="s">
        <v>593</v>
      </c>
      <c r="D1056" s="53">
        <v>42559</v>
      </c>
      <c r="E1056" s="52">
        <f t="shared" si="50"/>
        <v>1881</v>
      </c>
      <c r="F1056" s="54" t="s">
        <v>431</v>
      </c>
      <c r="G1056" s="52" t="s">
        <v>524</v>
      </c>
      <c r="H1056" s="54" t="s">
        <v>385</v>
      </c>
      <c r="I1056" s="55">
        <v>1000</v>
      </c>
      <c r="J1056" s="55">
        <v>86</v>
      </c>
      <c r="K1056" s="54">
        <f t="shared" si="48"/>
        <v>86000</v>
      </c>
    </row>
    <row r="1057" spans="1:11" x14ac:dyDescent="0.3">
      <c r="A1057" s="52" t="s">
        <v>405</v>
      </c>
      <c r="B1057" s="52">
        <f t="shared" si="49"/>
        <v>2016</v>
      </c>
      <c r="C1057" s="52" t="s">
        <v>593</v>
      </c>
      <c r="D1057" s="53">
        <v>42560</v>
      </c>
      <c r="E1057" s="52">
        <f t="shared" si="50"/>
        <v>1882</v>
      </c>
      <c r="F1057" s="54" t="s">
        <v>437</v>
      </c>
      <c r="G1057" s="52" t="s">
        <v>403</v>
      </c>
      <c r="H1057" s="54" t="s">
        <v>384</v>
      </c>
      <c r="I1057" s="55">
        <v>250</v>
      </c>
      <c r="J1057" s="55">
        <v>20</v>
      </c>
      <c r="K1057" s="54">
        <f t="shared" si="48"/>
        <v>5000</v>
      </c>
    </row>
    <row r="1058" spans="1:11" x14ac:dyDescent="0.3">
      <c r="A1058" s="52" t="s">
        <v>405</v>
      </c>
      <c r="B1058" s="52">
        <f t="shared" si="49"/>
        <v>2016</v>
      </c>
      <c r="C1058" s="52" t="s">
        <v>593</v>
      </c>
      <c r="D1058" s="53">
        <v>42560</v>
      </c>
      <c r="E1058" s="52">
        <f t="shared" si="50"/>
        <v>1883</v>
      </c>
      <c r="F1058" s="54" t="s">
        <v>431</v>
      </c>
      <c r="G1058" s="52" t="s">
        <v>524</v>
      </c>
      <c r="H1058" s="54" t="s">
        <v>384</v>
      </c>
      <c r="I1058" s="55">
        <v>500</v>
      </c>
      <c r="J1058" s="55">
        <v>20</v>
      </c>
      <c r="K1058" s="54">
        <f t="shared" si="48"/>
        <v>10000</v>
      </c>
    </row>
    <row r="1059" spans="1:11" x14ac:dyDescent="0.3">
      <c r="A1059" s="52" t="s">
        <v>395</v>
      </c>
      <c r="B1059" s="52">
        <f t="shared" si="49"/>
        <v>2016</v>
      </c>
      <c r="C1059" s="52" t="s">
        <v>593</v>
      </c>
      <c r="D1059" s="53">
        <v>42561</v>
      </c>
      <c r="E1059" s="52">
        <f t="shared" si="50"/>
        <v>1884</v>
      </c>
      <c r="F1059" s="54" t="s">
        <v>401</v>
      </c>
      <c r="G1059" s="52" t="s">
        <v>526</v>
      </c>
      <c r="H1059" s="54" t="s">
        <v>383</v>
      </c>
      <c r="I1059" s="55">
        <v>1000</v>
      </c>
      <c r="J1059" s="55">
        <v>10</v>
      </c>
      <c r="K1059" s="54">
        <f t="shared" si="48"/>
        <v>10000</v>
      </c>
    </row>
    <row r="1060" spans="1:11" x14ac:dyDescent="0.3">
      <c r="A1060" s="52" t="s">
        <v>405</v>
      </c>
      <c r="B1060" s="52">
        <f t="shared" si="49"/>
        <v>2016</v>
      </c>
      <c r="C1060" s="52" t="s">
        <v>593</v>
      </c>
      <c r="D1060" s="53">
        <v>42561</v>
      </c>
      <c r="E1060" s="52">
        <f t="shared" si="50"/>
        <v>1885</v>
      </c>
      <c r="F1060" s="54" t="s">
        <v>431</v>
      </c>
      <c r="G1060" s="52" t="s">
        <v>524</v>
      </c>
      <c r="H1060" s="54" t="s">
        <v>383</v>
      </c>
      <c r="I1060" s="55">
        <v>200</v>
      </c>
      <c r="J1060" s="55">
        <v>10</v>
      </c>
      <c r="K1060" s="54">
        <f t="shared" si="48"/>
        <v>2000</v>
      </c>
    </row>
    <row r="1061" spans="1:11" x14ac:dyDescent="0.3">
      <c r="A1061" s="52" t="s">
        <v>405</v>
      </c>
      <c r="B1061" s="52">
        <f t="shared" si="49"/>
        <v>2016</v>
      </c>
      <c r="C1061" s="52" t="s">
        <v>593</v>
      </c>
      <c r="D1061" s="53">
        <v>42562</v>
      </c>
      <c r="E1061" s="52">
        <f t="shared" si="50"/>
        <v>1886</v>
      </c>
      <c r="F1061" s="54" t="s">
        <v>443</v>
      </c>
      <c r="G1061" s="52" t="s">
        <v>403</v>
      </c>
      <c r="H1061" s="54" t="s">
        <v>381</v>
      </c>
      <c r="I1061" s="55">
        <v>1000</v>
      </c>
      <c r="J1061" s="55">
        <v>120</v>
      </c>
      <c r="K1061" s="54">
        <f t="shared" si="48"/>
        <v>120000</v>
      </c>
    </row>
    <row r="1062" spans="1:11" x14ac:dyDescent="0.3">
      <c r="A1062" s="52" t="s">
        <v>405</v>
      </c>
      <c r="B1062" s="52">
        <f t="shared" si="49"/>
        <v>2016</v>
      </c>
      <c r="C1062" s="52" t="s">
        <v>593</v>
      </c>
      <c r="D1062" s="53">
        <v>42562</v>
      </c>
      <c r="E1062" s="52">
        <f t="shared" si="50"/>
        <v>1887</v>
      </c>
      <c r="F1062" s="54" t="s">
        <v>431</v>
      </c>
      <c r="G1062" s="52" t="s">
        <v>524</v>
      </c>
      <c r="H1062" s="54" t="s">
        <v>381</v>
      </c>
      <c r="I1062" s="55">
        <v>250</v>
      </c>
      <c r="J1062" s="55">
        <v>120</v>
      </c>
      <c r="K1062" s="54">
        <f t="shared" si="48"/>
        <v>30000</v>
      </c>
    </row>
    <row r="1063" spans="1:11" x14ac:dyDescent="0.3">
      <c r="A1063" s="52" t="s">
        <v>398</v>
      </c>
      <c r="B1063" s="52">
        <f t="shared" si="49"/>
        <v>2016</v>
      </c>
      <c r="C1063" s="52" t="s">
        <v>593</v>
      </c>
      <c r="D1063" s="53">
        <v>42563</v>
      </c>
      <c r="E1063" s="52">
        <f t="shared" si="50"/>
        <v>1888</v>
      </c>
      <c r="F1063" s="54" t="s">
        <v>412</v>
      </c>
      <c r="G1063" s="52" t="s">
        <v>523</v>
      </c>
      <c r="H1063" s="54" t="s">
        <v>387</v>
      </c>
      <c r="I1063" s="55">
        <v>450</v>
      </c>
      <c r="J1063" s="55">
        <v>35</v>
      </c>
      <c r="K1063" s="54">
        <f t="shared" si="48"/>
        <v>15750</v>
      </c>
    </row>
    <row r="1064" spans="1:11" x14ac:dyDescent="0.3">
      <c r="A1064" s="52" t="s">
        <v>405</v>
      </c>
      <c r="B1064" s="52">
        <f t="shared" si="49"/>
        <v>2016</v>
      </c>
      <c r="C1064" s="52" t="s">
        <v>593</v>
      </c>
      <c r="D1064" s="53">
        <v>42563</v>
      </c>
      <c r="E1064" s="52">
        <f t="shared" si="50"/>
        <v>1889</v>
      </c>
      <c r="F1064" s="54" t="s">
        <v>467</v>
      </c>
      <c r="G1064" s="52" t="s">
        <v>403</v>
      </c>
      <c r="H1064" s="54" t="s">
        <v>387</v>
      </c>
      <c r="I1064" s="55">
        <v>200</v>
      </c>
      <c r="J1064" s="55">
        <v>35</v>
      </c>
      <c r="K1064" s="54">
        <f t="shared" si="48"/>
        <v>7000</v>
      </c>
    </row>
    <row r="1065" spans="1:11" x14ac:dyDescent="0.3">
      <c r="A1065" s="52" t="s">
        <v>395</v>
      </c>
      <c r="B1065" s="52">
        <f t="shared" si="49"/>
        <v>2016</v>
      </c>
      <c r="C1065" s="52" t="s">
        <v>593</v>
      </c>
      <c r="D1065" s="53">
        <v>42564</v>
      </c>
      <c r="E1065" s="52">
        <f t="shared" si="50"/>
        <v>1890</v>
      </c>
      <c r="F1065" s="54" t="s">
        <v>425</v>
      </c>
      <c r="G1065" s="52" t="s">
        <v>399</v>
      </c>
      <c r="H1065" s="54" t="s">
        <v>385</v>
      </c>
      <c r="I1065" s="55">
        <v>200</v>
      </c>
      <c r="J1065" s="55">
        <v>86</v>
      </c>
      <c r="K1065" s="54">
        <f t="shared" si="48"/>
        <v>17200</v>
      </c>
    </row>
    <row r="1066" spans="1:11" x14ac:dyDescent="0.3">
      <c r="A1066" s="52" t="s">
        <v>398</v>
      </c>
      <c r="B1066" s="52">
        <f t="shared" si="49"/>
        <v>2016</v>
      </c>
      <c r="C1066" s="52" t="s">
        <v>593</v>
      </c>
      <c r="D1066" s="53">
        <v>42564</v>
      </c>
      <c r="E1066" s="52">
        <f t="shared" si="50"/>
        <v>1891</v>
      </c>
      <c r="F1066" s="54" t="s">
        <v>397</v>
      </c>
      <c r="G1066" s="52" t="s">
        <v>396</v>
      </c>
      <c r="H1066" s="54" t="s">
        <v>385</v>
      </c>
      <c r="I1066" s="55">
        <v>400</v>
      </c>
      <c r="J1066" s="55">
        <v>86</v>
      </c>
      <c r="K1066" s="54">
        <f t="shared" si="48"/>
        <v>34400</v>
      </c>
    </row>
    <row r="1067" spans="1:11" x14ac:dyDescent="0.3">
      <c r="A1067" s="52" t="s">
        <v>395</v>
      </c>
      <c r="B1067" s="52">
        <f t="shared" si="49"/>
        <v>2016</v>
      </c>
      <c r="C1067" s="52" t="s">
        <v>593</v>
      </c>
      <c r="D1067" s="53">
        <v>42565</v>
      </c>
      <c r="E1067" s="52">
        <f t="shared" si="50"/>
        <v>1892</v>
      </c>
      <c r="F1067" s="54" t="s">
        <v>425</v>
      </c>
      <c r="G1067" s="52" t="s">
        <v>399</v>
      </c>
      <c r="H1067" s="54" t="s">
        <v>384</v>
      </c>
      <c r="I1067" s="55">
        <v>300</v>
      </c>
      <c r="J1067" s="55">
        <v>20</v>
      </c>
      <c r="K1067" s="54">
        <f t="shared" si="48"/>
        <v>6000</v>
      </c>
    </row>
    <row r="1068" spans="1:11" x14ac:dyDescent="0.3">
      <c r="A1068" s="52" t="s">
        <v>405</v>
      </c>
      <c r="B1068" s="52">
        <f t="shared" si="49"/>
        <v>2016</v>
      </c>
      <c r="C1068" s="52" t="s">
        <v>593</v>
      </c>
      <c r="D1068" s="53">
        <v>42565</v>
      </c>
      <c r="E1068" s="52">
        <f t="shared" si="50"/>
        <v>1893</v>
      </c>
      <c r="F1068" s="54" t="s">
        <v>430</v>
      </c>
      <c r="G1068" s="52" t="s">
        <v>403</v>
      </c>
      <c r="H1068" s="54" t="s">
        <v>384</v>
      </c>
      <c r="I1068" s="55">
        <v>50</v>
      </c>
      <c r="J1068" s="55">
        <v>20</v>
      </c>
      <c r="K1068" s="54">
        <f t="shared" si="48"/>
        <v>1000</v>
      </c>
    </row>
    <row r="1069" spans="1:11" x14ac:dyDescent="0.3">
      <c r="A1069" s="52" t="s">
        <v>395</v>
      </c>
      <c r="B1069" s="52">
        <f t="shared" si="49"/>
        <v>2016</v>
      </c>
      <c r="C1069" s="52" t="s">
        <v>593</v>
      </c>
      <c r="D1069" s="53">
        <v>42566</v>
      </c>
      <c r="E1069" s="52">
        <f t="shared" si="50"/>
        <v>1894</v>
      </c>
      <c r="F1069" s="54" t="s">
        <v>433</v>
      </c>
      <c r="G1069" s="52" t="s">
        <v>528</v>
      </c>
      <c r="H1069" s="54" t="s">
        <v>383</v>
      </c>
      <c r="I1069" s="55">
        <v>500</v>
      </c>
      <c r="J1069" s="55">
        <v>10</v>
      </c>
      <c r="K1069" s="54">
        <f t="shared" si="48"/>
        <v>5000</v>
      </c>
    </row>
    <row r="1070" spans="1:11" x14ac:dyDescent="0.3">
      <c r="A1070" s="52" t="s">
        <v>405</v>
      </c>
      <c r="B1070" s="52">
        <f t="shared" si="49"/>
        <v>2016</v>
      </c>
      <c r="C1070" s="52" t="s">
        <v>593</v>
      </c>
      <c r="D1070" s="53">
        <v>42566</v>
      </c>
      <c r="E1070" s="52">
        <f t="shared" si="50"/>
        <v>1895</v>
      </c>
      <c r="F1070" s="54" t="s">
        <v>453</v>
      </c>
      <c r="G1070" s="52" t="s">
        <v>403</v>
      </c>
      <c r="H1070" s="54" t="s">
        <v>383</v>
      </c>
      <c r="I1070" s="55">
        <v>100</v>
      </c>
      <c r="J1070" s="55">
        <v>10</v>
      </c>
      <c r="K1070" s="54">
        <f t="shared" si="48"/>
        <v>1000</v>
      </c>
    </row>
    <row r="1071" spans="1:11" x14ac:dyDescent="0.3">
      <c r="A1071" s="52" t="s">
        <v>395</v>
      </c>
      <c r="B1071" s="52">
        <f t="shared" si="49"/>
        <v>2016</v>
      </c>
      <c r="C1071" s="52" t="s">
        <v>593</v>
      </c>
      <c r="D1071" s="53">
        <v>42567</v>
      </c>
      <c r="E1071" s="52">
        <f t="shared" si="50"/>
        <v>1896</v>
      </c>
      <c r="F1071" s="54" t="s">
        <v>433</v>
      </c>
      <c r="G1071" s="52" t="s">
        <v>528</v>
      </c>
      <c r="H1071" s="54" t="s">
        <v>381</v>
      </c>
      <c r="I1071" s="55">
        <v>200</v>
      </c>
      <c r="J1071" s="55">
        <v>120</v>
      </c>
      <c r="K1071" s="54">
        <f t="shared" si="48"/>
        <v>24000</v>
      </c>
    </row>
    <row r="1072" spans="1:11" x14ac:dyDescent="0.3">
      <c r="A1072" s="52" t="s">
        <v>395</v>
      </c>
      <c r="B1072" s="52">
        <f t="shared" si="49"/>
        <v>2016</v>
      </c>
      <c r="C1072" s="52" t="s">
        <v>593</v>
      </c>
      <c r="D1072" s="53">
        <v>42567</v>
      </c>
      <c r="E1072" s="52">
        <f t="shared" si="50"/>
        <v>1897</v>
      </c>
      <c r="F1072" s="54" t="s">
        <v>432</v>
      </c>
      <c r="G1072" s="52" t="s">
        <v>529</v>
      </c>
      <c r="H1072" s="54" t="s">
        <v>381</v>
      </c>
      <c r="I1072" s="55">
        <v>200</v>
      </c>
      <c r="J1072" s="55">
        <v>120</v>
      </c>
      <c r="K1072" s="54">
        <f t="shared" si="48"/>
        <v>24000</v>
      </c>
    </row>
    <row r="1073" spans="1:11" x14ac:dyDescent="0.3">
      <c r="A1073" s="52" t="s">
        <v>395</v>
      </c>
      <c r="B1073" s="52">
        <f t="shared" si="49"/>
        <v>2016</v>
      </c>
      <c r="C1073" s="52" t="s">
        <v>593</v>
      </c>
      <c r="D1073" s="53">
        <v>42568</v>
      </c>
      <c r="E1073" s="52">
        <f t="shared" si="50"/>
        <v>1898</v>
      </c>
      <c r="F1073" s="54" t="s">
        <v>433</v>
      </c>
      <c r="G1073" s="52" t="s">
        <v>528</v>
      </c>
      <c r="H1073" s="54" t="s">
        <v>387</v>
      </c>
      <c r="I1073" s="55">
        <v>50</v>
      </c>
      <c r="J1073" s="55">
        <v>35</v>
      </c>
      <c r="K1073" s="54">
        <f t="shared" si="48"/>
        <v>1750</v>
      </c>
    </row>
    <row r="1074" spans="1:11" x14ac:dyDescent="0.3">
      <c r="A1074" s="52" t="s">
        <v>395</v>
      </c>
      <c r="B1074" s="52">
        <f t="shared" si="49"/>
        <v>2016</v>
      </c>
      <c r="C1074" s="52" t="s">
        <v>593</v>
      </c>
      <c r="D1074" s="53">
        <v>42568</v>
      </c>
      <c r="E1074" s="52">
        <f t="shared" si="50"/>
        <v>1899</v>
      </c>
      <c r="F1074" s="54" t="s">
        <v>433</v>
      </c>
      <c r="G1074" s="52" t="s">
        <v>528</v>
      </c>
      <c r="H1074" s="54" t="s">
        <v>387</v>
      </c>
      <c r="I1074" s="55">
        <v>5</v>
      </c>
      <c r="J1074" s="55">
        <v>35</v>
      </c>
      <c r="K1074" s="54">
        <f t="shared" si="48"/>
        <v>175</v>
      </c>
    </row>
    <row r="1075" spans="1:11" x14ac:dyDescent="0.3">
      <c r="A1075" s="52" t="s">
        <v>395</v>
      </c>
      <c r="B1075" s="52">
        <f t="shared" si="49"/>
        <v>2016</v>
      </c>
      <c r="C1075" s="52" t="s">
        <v>593</v>
      </c>
      <c r="D1075" s="53">
        <v>42569</v>
      </c>
      <c r="E1075" s="52">
        <f t="shared" si="50"/>
        <v>1900</v>
      </c>
      <c r="F1075" s="54" t="s">
        <v>433</v>
      </c>
      <c r="G1075" s="52" t="s">
        <v>528</v>
      </c>
      <c r="H1075" s="54" t="s">
        <v>385</v>
      </c>
      <c r="I1075" s="55">
        <v>50</v>
      </c>
      <c r="J1075" s="55">
        <v>86</v>
      </c>
      <c r="K1075" s="54">
        <f t="shared" si="48"/>
        <v>4300</v>
      </c>
    </row>
    <row r="1076" spans="1:11" x14ac:dyDescent="0.3">
      <c r="A1076" s="52" t="s">
        <v>398</v>
      </c>
      <c r="B1076" s="52">
        <f t="shared" si="49"/>
        <v>2016</v>
      </c>
      <c r="C1076" s="52" t="s">
        <v>593</v>
      </c>
      <c r="D1076" s="53">
        <v>42569</v>
      </c>
      <c r="E1076" s="52">
        <f t="shared" si="50"/>
        <v>1901</v>
      </c>
      <c r="F1076" s="54" t="s">
        <v>397</v>
      </c>
      <c r="G1076" s="52" t="s">
        <v>396</v>
      </c>
      <c r="H1076" s="54" t="s">
        <v>385</v>
      </c>
      <c r="I1076" s="55">
        <v>5</v>
      </c>
      <c r="J1076" s="55">
        <v>86</v>
      </c>
      <c r="K1076" s="54">
        <f t="shared" si="48"/>
        <v>430</v>
      </c>
    </row>
    <row r="1077" spans="1:11" x14ac:dyDescent="0.3">
      <c r="A1077" s="52" t="s">
        <v>395</v>
      </c>
      <c r="B1077" s="52">
        <f t="shared" si="49"/>
        <v>2016</v>
      </c>
      <c r="C1077" s="52" t="s">
        <v>593</v>
      </c>
      <c r="D1077" s="53">
        <v>42570</v>
      </c>
      <c r="E1077" s="52">
        <f t="shared" si="50"/>
        <v>1902</v>
      </c>
      <c r="F1077" s="54" t="s">
        <v>433</v>
      </c>
      <c r="G1077" s="52" t="s">
        <v>528</v>
      </c>
      <c r="H1077" s="54" t="s">
        <v>384</v>
      </c>
      <c r="I1077" s="55">
        <v>100</v>
      </c>
      <c r="J1077" s="55">
        <v>20</v>
      </c>
      <c r="K1077" s="54">
        <f t="shared" si="48"/>
        <v>2000</v>
      </c>
    </row>
    <row r="1078" spans="1:11" x14ac:dyDescent="0.3">
      <c r="A1078" s="52" t="s">
        <v>398</v>
      </c>
      <c r="B1078" s="52">
        <f t="shared" si="49"/>
        <v>2016</v>
      </c>
      <c r="C1078" s="52" t="s">
        <v>593</v>
      </c>
      <c r="D1078" s="53">
        <v>42570</v>
      </c>
      <c r="E1078" s="52">
        <f t="shared" si="50"/>
        <v>1903</v>
      </c>
      <c r="F1078" s="54" t="s">
        <v>397</v>
      </c>
      <c r="G1078" s="52" t="s">
        <v>396</v>
      </c>
      <c r="H1078" s="54" t="s">
        <v>387</v>
      </c>
      <c r="I1078" s="55">
        <v>2</v>
      </c>
      <c r="J1078" s="55">
        <v>35</v>
      </c>
      <c r="K1078" s="54">
        <f t="shared" si="48"/>
        <v>70</v>
      </c>
    </row>
    <row r="1079" spans="1:11" x14ac:dyDescent="0.3">
      <c r="A1079" s="52" t="s">
        <v>398</v>
      </c>
      <c r="B1079" s="52">
        <f t="shared" si="49"/>
        <v>2016</v>
      </c>
      <c r="C1079" s="52" t="s">
        <v>593</v>
      </c>
      <c r="D1079" s="53">
        <v>42571</v>
      </c>
      <c r="E1079" s="52">
        <f t="shared" si="50"/>
        <v>1904</v>
      </c>
      <c r="F1079" s="54" t="s">
        <v>449</v>
      </c>
      <c r="G1079" s="52" t="s">
        <v>396</v>
      </c>
      <c r="H1079" s="54" t="s">
        <v>383</v>
      </c>
      <c r="I1079" s="55">
        <v>100</v>
      </c>
      <c r="J1079" s="55">
        <v>10</v>
      </c>
      <c r="K1079" s="54">
        <f t="shared" si="48"/>
        <v>1000</v>
      </c>
    </row>
    <row r="1080" spans="1:11" x14ac:dyDescent="0.3">
      <c r="A1080" s="52" t="s">
        <v>398</v>
      </c>
      <c r="B1080" s="52">
        <f t="shared" si="49"/>
        <v>2016</v>
      </c>
      <c r="C1080" s="52" t="s">
        <v>593</v>
      </c>
      <c r="D1080" s="53">
        <v>42571</v>
      </c>
      <c r="E1080" s="52">
        <f t="shared" si="50"/>
        <v>1905</v>
      </c>
      <c r="F1080" s="54" t="s">
        <v>397</v>
      </c>
      <c r="G1080" s="52" t="s">
        <v>396</v>
      </c>
      <c r="H1080" s="54" t="s">
        <v>385</v>
      </c>
      <c r="I1080" s="55">
        <v>4</v>
      </c>
      <c r="J1080" s="55">
        <v>86</v>
      </c>
      <c r="K1080" s="54">
        <f t="shared" si="48"/>
        <v>344</v>
      </c>
    </row>
    <row r="1081" spans="1:11" x14ac:dyDescent="0.3">
      <c r="A1081" s="52" t="s">
        <v>398</v>
      </c>
      <c r="B1081" s="52">
        <f t="shared" si="49"/>
        <v>2016</v>
      </c>
      <c r="C1081" s="52" t="s">
        <v>593</v>
      </c>
      <c r="D1081" s="53">
        <v>42572</v>
      </c>
      <c r="E1081" s="52">
        <f t="shared" si="50"/>
        <v>1906</v>
      </c>
      <c r="F1081" s="54" t="s">
        <v>449</v>
      </c>
      <c r="G1081" s="52" t="s">
        <v>396</v>
      </c>
      <c r="H1081" s="54" t="s">
        <v>381</v>
      </c>
      <c r="I1081" s="55">
        <v>200</v>
      </c>
      <c r="J1081" s="55">
        <v>120</v>
      </c>
      <c r="K1081" s="54">
        <f t="shared" si="48"/>
        <v>24000</v>
      </c>
    </row>
    <row r="1082" spans="1:11" x14ac:dyDescent="0.3">
      <c r="A1082" s="52" t="s">
        <v>398</v>
      </c>
      <c r="B1082" s="52">
        <f t="shared" si="49"/>
        <v>2016</v>
      </c>
      <c r="C1082" s="52" t="s">
        <v>593</v>
      </c>
      <c r="D1082" s="53">
        <v>42572</v>
      </c>
      <c r="E1082" s="52">
        <f t="shared" si="50"/>
        <v>1907</v>
      </c>
      <c r="F1082" s="54" t="s">
        <v>397</v>
      </c>
      <c r="G1082" s="52" t="s">
        <v>396</v>
      </c>
      <c r="H1082" s="54" t="s">
        <v>384</v>
      </c>
      <c r="I1082" s="55">
        <v>2</v>
      </c>
      <c r="J1082" s="55">
        <v>20</v>
      </c>
      <c r="K1082" s="54">
        <f t="shared" si="48"/>
        <v>40</v>
      </c>
    </row>
    <row r="1083" spans="1:11" x14ac:dyDescent="0.3">
      <c r="A1083" s="52" t="s">
        <v>395</v>
      </c>
      <c r="B1083" s="52">
        <f t="shared" si="49"/>
        <v>2016</v>
      </c>
      <c r="C1083" s="52" t="s">
        <v>593</v>
      </c>
      <c r="D1083" s="53">
        <v>42573</v>
      </c>
      <c r="E1083" s="52">
        <f t="shared" si="50"/>
        <v>1908</v>
      </c>
      <c r="F1083" s="54" t="s">
        <v>451</v>
      </c>
      <c r="G1083" s="52" t="s">
        <v>399</v>
      </c>
      <c r="H1083" s="54" t="s">
        <v>383</v>
      </c>
      <c r="I1083" s="55">
        <v>500</v>
      </c>
      <c r="J1083" s="55">
        <v>10</v>
      </c>
      <c r="K1083" s="54">
        <f t="shared" si="48"/>
        <v>5000</v>
      </c>
    </row>
    <row r="1084" spans="1:11" x14ac:dyDescent="0.3">
      <c r="A1084" s="52" t="s">
        <v>398</v>
      </c>
      <c r="B1084" s="52">
        <f t="shared" si="49"/>
        <v>2016</v>
      </c>
      <c r="C1084" s="52" t="s">
        <v>593</v>
      </c>
      <c r="D1084" s="53">
        <v>42573</v>
      </c>
      <c r="E1084" s="52">
        <f t="shared" si="50"/>
        <v>1909</v>
      </c>
      <c r="F1084" s="54" t="s">
        <v>397</v>
      </c>
      <c r="G1084" s="52" t="s">
        <v>396</v>
      </c>
      <c r="H1084" s="54" t="s">
        <v>387</v>
      </c>
      <c r="I1084" s="55">
        <v>3</v>
      </c>
      <c r="J1084" s="55">
        <v>35</v>
      </c>
      <c r="K1084" s="54">
        <f t="shared" si="48"/>
        <v>105</v>
      </c>
    </row>
    <row r="1085" spans="1:11" x14ac:dyDescent="0.3">
      <c r="A1085" s="52" t="s">
        <v>395</v>
      </c>
      <c r="B1085" s="52">
        <f t="shared" si="49"/>
        <v>2016</v>
      </c>
      <c r="C1085" s="52" t="s">
        <v>593</v>
      </c>
      <c r="D1085" s="53">
        <v>42574</v>
      </c>
      <c r="E1085" s="52">
        <f t="shared" si="50"/>
        <v>1910</v>
      </c>
      <c r="F1085" s="54" t="s">
        <v>400</v>
      </c>
      <c r="G1085" s="52" t="s">
        <v>399</v>
      </c>
      <c r="H1085" s="54" t="s">
        <v>381</v>
      </c>
      <c r="I1085" s="55">
        <v>400</v>
      </c>
      <c r="J1085" s="55">
        <v>120</v>
      </c>
      <c r="K1085" s="54">
        <f t="shared" si="48"/>
        <v>48000</v>
      </c>
    </row>
    <row r="1086" spans="1:11" x14ac:dyDescent="0.3">
      <c r="A1086" s="52" t="s">
        <v>398</v>
      </c>
      <c r="B1086" s="52">
        <f t="shared" si="49"/>
        <v>2016</v>
      </c>
      <c r="C1086" s="52" t="s">
        <v>593</v>
      </c>
      <c r="D1086" s="53">
        <v>42574</v>
      </c>
      <c r="E1086" s="52">
        <f t="shared" si="50"/>
        <v>1911</v>
      </c>
      <c r="F1086" s="54" t="s">
        <v>397</v>
      </c>
      <c r="G1086" s="52" t="s">
        <v>396</v>
      </c>
      <c r="H1086" s="54" t="s">
        <v>385</v>
      </c>
      <c r="I1086" s="55">
        <v>5</v>
      </c>
      <c r="J1086" s="55">
        <v>86</v>
      </c>
      <c r="K1086" s="54">
        <f t="shared" si="48"/>
        <v>430</v>
      </c>
    </row>
    <row r="1087" spans="1:11" x14ac:dyDescent="0.3">
      <c r="A1087" s="52" t="s">
        <v>395</v>
      </c>
      <c r="B1087" s="52">
        <f t="shared" si="49"/>
        <v>2016</v>
      </c>
      <c r="C1087" s="52" t="s">
        <v>593</v>
      </c>
      <c r="D1087" s="53">
        <v>42575</v>
      </c>
      <c r="E1087" s="52">
        <f t="shared" si="50"/>
        <v>1912</v>
      </c>
      <c r="F1087" s="54" t="s">
        <v>400</v>
      </c>
      <c r="G1087" s="52" t="s">
        <v>399</v>
      </c>
      <c r="H1087" s="54" t="s">
        <v>387</v>
      </c>
      <c r="I1087" s="55">
        <v>750</v>
      </c>
      <c r="J1087" s="55">
        <v>35</v>
      </c>
      <c r="K1087" s="54">
        <f t="shared" si="48"/>
        <v>26250</v>
      </c>
    </row>
    <row r="1088" spans="1:11" x14ac:dyDescent="0.3">
      <c r="A1088" s="52" t="s">
        <v>398</v>
      </c>
      <c r="B1088" s="52">
        <f t="shared" si="49"/>
        <v>2016</v>
      </c>
      <c r="C1088" s="52" t="s">
        <v>593</v>
      </c>
      <c r="D1088" s="53">
        <v>42575</v>
      </c>
      <c r="E1088" s="52">
        <f t="shared" si="50"/>
        <v>1913</v>
      </c>
      <c r="F1088" s="54" t="s">
        <v>397</v>
      </c>
      <c r="G1088" s="52" t="s">
        <v>396</v>
      </c>
      <c r="H1088" s="54" t="s">
        <v>384</v>
      </c>
      <c r="I1088" s="55">
        <v>4</v>
      </c>
      <c r="J1088" s="55">
        <v>20</v>
      </c>
      <c r="K1088" s="54">
        <f t="shared" si="48"/>
        <v>80</v>
      </c>
    </row>
    <row r="1089" spans="1:11" x14ac:dyDescent="0.3">
      <c r="A1089" s="52" t="s">
        <v>395</v>
      </c>
      <c r="B1089" s="52">
        <f t="shared" si="49"/>
        <v>2016</v>
      </c>
      <c r="C1089" s="52" t="s">
        <v>593</v>
      </c>
      <c r="D1089" s="53">
        <v>42576</v>
      </c>
      <c r="E1089" s="52">
        <f t="shared" si="50"/>
        <v>1914</v>
      </c>
      <c r="F1089" s="54" t="s">
        <v>400</v>
      </c>
      <c r="G1089" s="52" t="s">
        <v>399</v>
      </c>
      <c r="H1089" s="54" t="s">
        <v>385</v>
      </c>
      <c r="I1089" s="55">
        <v>1125</v>
      </c>
      <c r="J1089" s="55">
        <v>86</v>
      </c>
      <c r="K1089" s="54">
        <f t="shared" si="48"/>
        <v>96750</v>
      </c>
    </row>
    <row r="1090" spans="1:11" x14ac:dyDescent="0.3">
      <c r="A1090" s="52" t="s">
        <v>398</v>
      </c>
      <c r="B1090" s="52">
        <f t="shared" si="49"/>
        <v>2016</v>
      </c>
      <c r="C1090" s="52" t="s">
        <v>593</v>
      </c>
      <c r="D1090" s="53">
        <v>42576</v>
      </c>
      <c r="E1090" s="52">
        <f t="shared" si="50"/>
        <v>1915</v>
      </c>
      <c r="F1090" s="54" t="s">
        <v>397</v>
      </c>
      <c r="G1090" s="52" t="s">
        <v>396</v>
      </c>
      <c r="H1090" s="54" t="s">
        <v>387</v>
      </c>
      <c r="I1090" s="55">
        <v>3</v>
      </c>
      <c r="J1090" s="55">
        <v>35</v>
      </c>
      <c r="K1090" s="54">
        <f t="shared" si="48"/>
        <v>105</v>
      </c>
    </row>
    <row r="1091" spans="1:11" x14ac:dyDescent="0.3">
      <c r="A1091" s="52" t="s">
        <v>395</v>
      </c>
      <c r="B1091" s="52">
        <f t="shared" si="49"/>
        <v>2016</v>
      </c>
      <c r="C1091" s="52" t="s">
        <v>593</v>
      </c>
      <c r="D1091" s="53">
        <v>42577</v>
      </c>
      <c r="E1091" s="52">
        <f t="shared" si="50"/>
        <v>1916</v>
      </c>
      <c r="F1091" s="54" t="s">
        <v>451</v>
      </c>
      <c r="G1091" s="52" t="s">
        <v>399</v>
      </c>
      <c r="H1091" s="54" t="s">
        <v>384</v>
      </c>
      <c r="I1091" s="55">
        <v>500</v>
      </c>
      <c r="J1091" s="55">
        <v>20</v>
      </c>
      <c r="K1091" s="54">
        <f t="shared" si="48"/>
        <v>10000</v>
      </c>
    </row>
    <row r="1092" spans="1:11" x14ac:dyDescent="0.3">
      <c r="A1092" s="52" t="s">
        <v>398</v>
      </c>
      <c r="B1092" s="52">
        <f t="shared" si="49"/>
        <v>2016</v>
      </c>
      <c r="C1092" s="52" t="s">
        <v>593</v>
      </c>
      <c r="D1092" s="53">
        <v>42577</v>
      </c>
      <c r="E1092" s="52">
        <f t="shared" si="50"/>
        <v>1917</v>
      </c>
      <c r="F1092" s="54" t="s">
        <v>397</v>
      </c>
      <c r="G1092" s="52" t="s">
        <v>396</v>
      </c>
      <c r="H1092" s="54" t="s">
        <v>385</v>
      </c>
      <c r="I1092" s="55">
        <v>2</v>
      </c>
      <c r="J1092" s="55">
        <v>86</v>
      </c>
      <c r="K1092" s="54">
        <f t="shared" si="48"/>
        <v>172</v>
      </c>
    </row>
    <row r="1093" spans="1:11" x14ac:dyDescent="0.3">
      <c r="A1093" s="52" t="s">
        <v>405</v>
      </c>
      <c r="B1093" s="52">
        <f t="shared" si="49"/>
        <v>2016</v>
      </c>
      <c r="C1093" s="52" t="s">
        <v>593</v>
      </c>
      <c r="D1093" s="53">
        <v>42578</v>
      </c>
      <c r="E1093" s="52">
        <f t="shared" si="50"/>
        <v>1918</v>
      </c>
      <c r="F1093" s="54" t="s">
        <v>430</v>
      </c>
      <c r="G1093" s="52" t="s">
        <v>403</v>
      </c>
      <c r="H1093" s="54" t="s">
        <v>383</v>
      </c>
      <c r="I1093" s="55">
        <v>300</v>
      </c>
      <c r="J1093" s="55">
        <v>10</v>
      </c>
      <c r="K1093" s="54">
        <f t="shared" si="48"/>
        <v>3000</v>
      </c>
    </row>
    <row r="1094" spans="1:11" x14ac:dyDescent="0.3">
      <c r="A1094" s="52" t="s">
        <v>398</v>
      </c>
      <c r="B1094" s="52">
        <f t="shared" si="49"/>
        <v>2016</v>
      </c>
      <c r="C1094" s="52" t="s">
        <v>593</v>
      </c>
      <c r="D1094" s="53">
        <v>42578</v>
      </c>
      <c r="E1094" s="52">
        <f t="shared" si="50"/>
        <v>1919</v>
      </c>
      <c r="F1094" s="54" t="s">
        <v>397</v>
      </c>
      <c r="G1094" s="52" t="s">
        <v>396</v>
      </c>
      <c r="H1094" s="54" t="s">
        <v>384</v>
      </c>
      <c r="I1094" s="55">
        <v>1</v>
      </c>
      <c r="J1094" s="55">
        <v>20</v>
      </c>
      <c r="K1094" s="54">
        <f t="shared" si="48"/>
        <v>20</v>
      </c>
    </row>
    <row r="1095" spans="1:11" x14ac:dyDescent="0.3">
      <c r="A1095" s="52" t="s">
        <v>395</v>
      </c>
      <c r="B1095" s="52">
        <f t="shared" si="49"/>
        <v>2016</v>
      </c>
      <c r="C1095" s="52" t="s">
        <v>593</v>
      </c>
      <c r="D1095" s="53">
        <v>42579</v>
      </c>
      <c r="E1095" s="52">
        <f t="shared" si="50"/>
        <v>1920</v>
      </c>
      <c r="F1095" s="54" t="s">
        <v>401</v>
      </c>
      <c r="G1095" s="52" t="s">
        <v>526</v>
      </c>
      <c r="H1095" s="54" t="s">
        <v>381</v>
      </c>
      <c r="I1095" s="55">
        <v>1190</v>
      </c>
      <c r="J1095" s="55">
        <v>120</v>
      </c>
      <c r="K1095" s="54">
        <f t="shared" si="48"/>
        <v>142800</v>
      </c>
    </row>
    <row r="1096" spans="1:11" x14ac:dyDescent="0.3">
      <c r="A1096" s="52" t="s">
        <v>398</v>
      </c>
      <c r="B1096" s="52">
        <f t="shared" si="49"/>
        <v>2016</v>
      </c>
      <c r="C1096" s="52" t="s">
        <v>593</v>
      </c>
      <c r="D1096" s="53">
        <v>42579</v>
      </c>
      <c r="E1096" s="52">
        <f t="shared" si="50"/>
        <v>1921</v>
      </c>
      <c r="F1096" s="54" t="s">
        <v>397</v>
      </c>
      <c r="G1096" s="52" t="s">
        <v>396</v>
      </c>
      <c r="H1096" s="54" t="s">
        <v>383</v>
      </c>
      <c r="I1096" s="55">
        <v>2</v>
      </c>
      <c r="J1096" s="55">
        <v>10</v>
      </c>
      <c r="K1096" s="54">
        <f t="shared" si="48"/>
        <v>20</v>
      </c>
    </row>
    <row r="1097" spans="1:11" x14ac:dyDescent="0.3">
      <c r="A1097" s="52" t="s">
        <v>398</v>
      </c>
      <c r="B1097" s="52">
        <f t="shared" si="49"/>
        <v>2016</v>
      </c>
      <c r="C1097" s="52" t="s">
        <v>593</v>
      </c>
      <c r="D1097" s="53">
        <v>42580</v>
      </c>
      <c r="E1097" s="52">
        <f t="shared" si="50"/>
        <v>1922</v>
      </c>
      <c r="F1097" s="54" t="s">
        <v>465</v>
      </c>
      <c r="G1097" s="52" t="s">
        <v>396</v>
      </c>
      <c r="H1097" s="54" t="s">
        <v>387</v>
      </c>
      <c r="I1097" s="55">
        <v>210</v>
      </c>
      <c r="J1097" s="55">
        <v>35</v>
      </c>
      <c r="K1097" s="54">
        <f t="shared" si="48"/>
        <v>7350</v>
      </c>
    </row>
    <row r="1098" spans="1:11" x14ac:dyDescent="0.3">
      <c r="A1098" s="52" t="s">
        <v>398</v>
      </c>
      <c r="B1098" s="52">
        <f t="shared" si="49"/>
        <v>2016</v>
      </c>
      <c r="C1098" s="52" t="s">
        <v>593</v>
      </c>
      <c r="D1098" s="53">
        <v>42580</v>
      </c>
      <c r="E1098" s="52">
        <f t="shared" si="50"/>
        <v>1923</v>
      </c>
      <c r="F1098" s="54" t="s">
        <v>397</v>
      </c>
      <c r="G1098" s="52" t="s">
        <v>396</v>
      </c>
      <c r="H1098" s="54" t="s">
        <v>381</v>
      </c>
      <c r="I1098" s="55">
        <v>5</v>
      </c>
      <c r="J1098" s="55">
        <v>120</v>
      </c>
      <c r="K1098" s="54">
        <f t="shared" si="48"/>
        <v>600</v>
      </c>
    </row>
    <row r="1099" spans="1:11" x14ac:dyDescent="0.3">
      <c r="A1099" s="52" t="s">
        <v>398</v>
      </c>
      <c r="B1099" s="52">
        <f t="shared" si="49"/>
        <v>2016</v>
      </c>
      <c r="C1099" s="52" t="s">
        <v>593</v>
      </c>
      <c r="D1099" s="53">
        <v>42581</v>
      </c>
      <c r="E1099" s="52">
        <f t="shared" si="50"/>
        <v>1924</v>
      </c>
      <c r="F1099" s="54" t="s">
        <v>465</v>
      </c>
      <c r="G1099" s="52" t="s">
        <v>396</v>
      </c>
      <c r="H1099" s="54" t="s">
        <v>385</v>
      </c>
      <c r="I1099" s="55">
        <v>5</v>
      </c>
      <c r="J1099" s="55">
        <v>86</v>
      </c>
      <c r="K1099" s="54">
        <f t="shared" ref="K1099:K1162" si="51">I1099*J1099</f>
        <v>430</v>
      </c>
    </row>
    <row r="1100" spans="1:11" x14ac:dyDescent="0.3">
      <c r="A1100" s="52" t="s">
        <v>398</v>
      </c>
      <c r="B1100" s="52">
        <f t="shared" ref="B1100:B1163" si="52">YEAR(D1100)</f>
        <v>2016</v>
      </c>
      <c r="C1100" s="52" t="s">
        <v>593</v>
      </c>
      <c r="D1100" s="53">
        <v>42581</v>
      </c>
      <c r="E1100" s="52">
        <f t="shared" ref="E1100:E1163" si="53">E1099+1</f>
        <v>1925</v>
      </c>
      <c r="F1100" s="54" t="s">
        <v>397</v>
      </c>
      <c r="G1100" s="52" t="s">
        <v>396</v>
      </c>
      <c r="H1100" s="54" t="s">
        <v>387</v>
      </c>
      <c r="I1100" s="55">
        <v>3</v>
      </c>
      <c r="J1100" s="55">
        <v>35</v>
      </c>
      <c r="K1100" s="54">
        <f t="shared" si="51"/>
        <v>105</v>
      </c>
    </row>
    <row r="1101" spans="1:11" x14ac:dyDescent="0.3">
      <c r="A1101" s="52" t="s">
        <v>398</v>
      </c>
      <c r="B1101" s="52">
        <f t="shared" si="52"/>
        <v>2016</v>
      </c>
      <c r="C1101" s="52" t="s">
        <v>593</v>
      </c>
      <c r="D1101" s="53">
        <v>42582</v>
      </c>
      <c r="E1101" s="52">
        <f t="shared" si="53"/>
        <v>1926</v>
      </c>
      <c r="F1101" s="54" t="s">
        <v>465</v>
      </c>
      <c r="G1101" s="52" t="s">
        <v>396</v>
      </c>
      <c r="H1101" s="54" t="s">
        <v>384</v>
      </c>
      <c r="I1101" s="55">
        <v>5</v>
      </c>
      <c r="J1101" s="55">
        <v>20</v>
      </c>
      <c r="K1101" s="54">
        <f t="shared" si="51"/>
        <v>100</v>
      </c>
    </row>
    <row r="1102" spans="1:11" x14ac:dyDescent="0.3">
      <c r="A1102" s="52" t="s">
        <v>395</v>
      </c>
      <c r="B1102" s="52">
        <f t="shared" si="52"/>
        <v>2016</v>
      </c>
      <c r="C1102" s="52" t="s">
        <v>593</v>
      </c>
      <c r="D1102" s="53">
        <v>42582</v>
      </c>
      <c r="E1102" s="52">
        <f t="shared" si="53"/>
        <v>1927</v>
      </c>
      <c r="F1102" s="54" t="s">
        <v>425</v>
      </c>
      <c r="G1102" s="52" t="s">
        <v>399</v>
      </c>
      <c r="H1102" s="54" t="s">
        <v>385</v>
      </c>
      <c r="I1102" s="55">
        <v>100</v>
      </c>
      <c r="J1102" s="55">
        <v>86</v>
      </c>
      <c r="K1102" s="54">
        <f t="shared" si="51"/>
        <v>8600</v>
      </c>
    </row>
    <row r="1103" spans="1:11" x14ac:dyDescent="0.3">
      <c r="A1103" s="52" t="s">
        <v>398</v>
      </c>
      <c r="B1103" s="52">
        <f t="shared" si="52"/>
        <v>2016</v>
      </c>
      <c r="C1103" s="52" t="s">
        <v>594</v>
      </c>
      <c r="D1103" s="53">
        <v>42583</v>
      </c>
      <c r="E1103" s="52">
        <f t="shared" si="53"/>
        <v>1928</v>
      </c>
      <c r="F1103" s="54" t="s">
        <v>465</v>
      </c>
      <c r="G1103" s="52" t="s">
        <v>396</v>
      </c>
      <c r="H1103" s="54" t="s">
        <v>387</v>
      </c>
      <c r="I1103" s="55">
        <v>350</v>
      </c>
      <c r="J1103" s="55">
        <v>35</v>
      </c>
      <c r="K1103" s="54">
        <f t="shared" si="51"/>
        <v>12250</v>
      </c>
    </row>
    <row r="1104" spans="1:11" x14ac:dyDescent="0.3">
      <c r="A1104" s="52" t="s">
        <v>395</v>
      </c>
      <c r="B1104" s="52">
        <f t="shared" si="52"/>
        <v>2016</v>
      </c>
      <c r="C1104" s="52" t="s">
        <v>594</v>
      </c>
      <c r="D1104" s="53">
        <v>42583</v>
      </c>
      <c r="E1104" s="52">
        <f t="shared" si="53"/>
        <v>1929</v>
      </c>
      <c r="F1104" s="54" t="s">
        <v>433</v>
      </c>
      <c r="G1104" s="52" t="s">
        <v>528</v>
      </c>
      <c r="H1104" s="54" t="s">
        <v>384</v>
      </c>
      <c r="I1104" s="55">
        <v>250</v>
      </c>
      <c r="J1104" s="55">
        <v>20</v>
      </c>
      <c r="K1104" s="54">
        <f t="shared" si="51"/>
        <v>5000</v>
      </c>
    </row>
    <row r="1105" spans="1:11" x14ac:dyDescent="0.3">
      <c r="A1105" s="52" t="s">
        <v>398</v>
      </c>
      <c r="B1105" s="52">
        <f t="shared" si="52"/>
        <v>2016</v>
      </c>
      <c r="C1105" s="52" t="s">
        <v>594</v>
      </c>
      <c r="D1105" s="53">
        <v>42584</v>
      </c>
      <c r="E1105" s="52">
        <f t="shared" si="53"/>
        <v>1930</v>
      </c>
      <c r="F1105" s="54" t="s">
        <v>465</v>
      </c>
      <c r="G1105" s="52" t="s">
        <v>396</v>
      </c>
      <c r="H1105" s="54" t="s">
        <v>385</v>
      </c>
      <c r="I1105" s="55">
        <v>10</v>
      </c>
      <c r="J1105" s="55">
        <v>86</v>
      </c>
      <c r="K1105" s="54">
        <f t="shared" si="51"/>
        <v>860</v>
      </c>
    </row>
    <row r="1106" spans="1:11" x14ac:dyDescent="0.3">
      <c r="A1106" s="52" t="s">
        <v>395</v>
      </c>
      <c r="B1106" s="52">
        <f t="shared" si="52"/>
        <v>2016</v>
      </c>
      <c r="C1106" s="52" t="s">
        <v>594</v>
      </c>
      <c r="D1106" s="53">
        <v>42584</v>
      </c>
      <c r="E1106" s="52">
        <f t="shared" si="53"/>
        <v>1931</v>
      </c>
      <c r="F1106" s="54" t="s">
        <v>433</v>
      </c>
      <c r="G1106" s="52" t="s">
        <v>528</v>
      </c>
      <c r="H1106" s="54" t="s">
        <v>383</v>
      </c>
      <c r="I1106" s="55">
        <v>50</v>
      </c>
      <c r="J1106" s="55">
        <v>10</v>
      </c>
      <c r="K1106" s="54">
        <f t="shared" si="51"/>
        <v>500</v>
      </c>
    </row>
    <row r="1107" spans="1:11" x14ac:dyDescent="0.3">
      <c r="A1107" s="52" t="s">
        <v>398</v>
      </c>
      <c r="B1107" s="52">
        <f t="shared" si="52"/>
        <v>2016</v>
      </c>
      <c r="C1107" s="52" t="s">
        <v>594</v>
      </c>
      <c r="D1107" s="53">
        <v>42585</v>
      </c>
      <c r="E1107" s="52">
        <f t="shared" si="53"/>
        <v>1932</v>
      </c>
      <c r="F1107" s="54" t="s">
        <v>465</v>
      </c>
      <c r="G1107" s="52" t="s">
        <v>396</v>
      </c>
      <c r="H1107" s="54" t="s">
        <v>384</v>
      </c>
      <c r="I1107" s="55">
        <v>5</v>
      </c>
      <c r="J1107" s="55">
        <v>20</v>
      </c>
      <c r="K1107" s="54">
        <f t="shared" si="51"/>
        <v>100</v>
      </c>
    </row>
    <row r="1108" spans="1:11" x14ac:dyDescent="0.3">
      <c r="A1108" s="52" t="s">
        <v>395</v>
      </c>
      <c r="B1108" s="52">
        <f t="shared" si="52"/>
        <v>2016</v>
      </c>
      <c r="C1108" s="52" t="s">
        <v>594</v>
      </c>
      <c r="D1108" s="53">
        <v>42585</v>
      </c>
      <c r="E1108" s="52">
        <f t="shared" si="53"/>
        <v>1933</v>
      </c>
      <c r="F1108" s="54" t="s">
        <v>433</v>
      </c>
      <c r="G1108" s="52" t="s">
        <v>528</v>
      </c>
      <c r="H1108" s="54" t="s">
        <v>381</v>
      </c>
      <c r="I1108" s="55">
        <v>250</v>
      </c>
      <c r="J1108" s="55">
        <v>120</v>
      </c>
      <c r="K1108" s="54">
        <f t="shared" si="51"/>
        <v>30000</v>
      </c>
    </row>
    <row r="1109" spans="1:11" x14ac:dyDescent="0.3">
      <c r="A1109" s="52" t="s">
        <v>398</v>
      </c>
      <c r="B1109" s="52">
        <f t="shared" si="52"/>
        <v>2016</v>
      </c>
      <c r="C1109" s="52" t="s">
        <v>594</v>
      </c>
      <c r="D1109" s="53">
        <v>42586</v>
      </c>
      <c r="E1109" s="52">
        <f t="shared" si="53"/>
        <v>1934</v>
      </c>
      <c r="F1109" s="54" t="s">
        <v>465</v>
      </c>
      <c r="G1109" s="52" t="s">
        <v>396</v>
      </c>
      <c r="H1109" s="54" t="s">
        <v>387</v>
      </c>
      <c r="I1109" s="55">
        <v>450</v>
      </c>
      <c r="J1109" s="55">
        <v>35</v>
      </c>
      <c r="K1109" s="54">
        <f t="shared" si="51"/>
        <v>15750</v>
      </c>
    </row>
    <row r="1110" spans="1:11" x14ac:dyDescent="0.3">
      <c r="A1110" s="52" t="s">
        <v>395</v>
      </c>
      <c r="B1110" s="52">
        <f t="shared" si="52"/>
        <v>2016</v>
      </c>
      <c r="C1110" s="52" t="s">
        <v>594</v>
      </c>
      <c r="D1110" s="53">
        <v>42586</v>
      </c>
      <c r="E1110" s="52">
        <f t="shared" si="53"/>
        <v>1935</v>
      </c>
      <c r="F1110" s="54" t="s">
        <v>433</v>
      </c>
      <c r="G1110" s="52" t="s">
        <v>528</v>
      </c>
      <c r="H1110" s="54" t="s">
        <v>387</v>
      </c>
      <c r="I1110" s="55">
        <v>100</v>
      </c>
      <c r="J1110" s="55">
        <v>35</v>
      </c>
      <c r="K1110" s="54">
        <f t="shared" si="51"/>
        <v>3500</v>
      </c>
    </row>
    <row r="1111" spans="1:11" x14ac:dyDescent="0.3">
      <c r="A1111" s="52" t="s">
        <v>398</v>
      </c>
      <c r="B1111" s="52">
        <f t="shared" si="52"/>
        <v>2016</v>
      </c>
      <c r="C1111" s="52" t="s">
        <v>594</v>
      </c>
      <c r="D1111" s="53">
        <v>42587</v>
      </c>
      <c r="E1111" s="52">
        <f t="shared" si="53"/>
        <v>1936</v>
      </c>
      <c r="F1111" s="54" t="s">
        <v>465</v>
      </c>
      <c r="G1111" s="52" t="s">
        <v>396</v>
      </c>
      <c r="H1111" s="54" t="s">
        <v>385</v>
      </c>
      <c r="I1111" s="55">
        <v>2</v>
      </c>
      <c r="J1111" s="55">
        <v>86</v>
      </c>
      <c r="K1111" s="54">
        <f t="shared" si="51"/>
        <v>172</v>
      </c>
    </row>
    <row r="1112" spans="1:11" x14ac:dyDescent="0.3">
      <c r="A1112" s="52" t="s">
        <v>395</v>
      </c>
      <c r="B1112" s="52">
        <f t="shared" si="52"/>
        <v>2016</v>
      </c>
      <c r="C1112" s="52" t="s">
        <v>594</v>
      </c>
      <c r="D1112" s="53">
        <v>42587</v>
      </c>
      <c r="E1112" s="52">
        <f t="shared" si="53"/>
        <v>1937</v>
      </c>
      <c r="F1112" s="54" t="s">
        <v>433</v>
      </c>
      <c r="G1112" s="52" t="s">
        <v>528</v>
      </c>
      <c r="H1112" s="54" t="s">
        <v>385</v>
      </c>
      <c r="I1112" s="55">
        <v>250</v>
      </c>
      <c r="J1112" s="55">
        <v>86</v>
      </c>
      <c r="K1112" s="54">
        <f t="shared" si="51"/>
        <v>21500</v>
      </c>
    </row>
    <row r="1113" spans="1:11" x14ac:dyDescent="0.3">
      <c r="A1113" s="52" t="s">
        <v>398</v>
      </c>
      <c r="B1113" s="52">
        <f t="shared" si="52"/>
        <v>2016</v>
      </c>
      <c r="C1113" s="52" t="s">
        <v>594</v>
      </c>
      <c r="D1113" s="53">
        <v>42588</v>
      </c>
      <c r="E1113" s="52">
        <f t="shared" si="53"/>
        <v>1938</v>
      </c>
      <c r="F1113" s="54" t="s">
        <v>465</v>
      </c>
      <c r="G1113" s="52" t="s">
        <v>396</v>
      </c>
      <c r="H1113" s="54" t="s">
        <v>384</v>
      </c>
      <c r="I1113" s="55">
        <v>5</v>
      </c>
      <c r="J1113" s="55">
        <v>20</v>
      </c>
      <c r="K1113" s="54">
        <f t="shared" si="51"/>
        <v>100</v>
      </c>
    </row>
    <row r="1114" spans="1:11" x14ac:dyDescent="0.3">
      <c r="A1114" s="52" t="s">
        <v>395</v>
      </c>
      <c r="B1114" s="52">
        <f t="shared" si="52"/>
        <v>2016</v>
      </c>
      <c r="C1114" s="52" t="s">
        <v>594</v>
      </c>
      <c r="D1114" s="53">
        <v>42588</v>
      </c>
      <c r="E1114" s="52">
        <f t="shared" si="53"/>
        <v>1939</v>
      </c>
      <c r="F1114" s="54" t="s">
        <v>433</v>
      </c>
      <c r="G1114" s="52" t="s">
        <v>528</v>
      </c>
      <c r="H1114" s="54" t="s">
        <v>384</v>
      </c>
      <c r="I1114" s="55">
        <v>50</v>
      </c>
      <c r="J1114" s="55">
        <v>20</v>
      </c>
      <c r="K1114" s="54">
        <f t="shared" si="51"/>
        <v>1000</v>
      </c>
    </row>
    <row r="1115" spans="1:11" x14ac:dyDescent="0.3">
      <c r="A1115" s="52" t="s">
        <v>398</v>
      </c>
      <c r="B1115" s="52">
        <f t="shared" si="52"/>
        <v>2016</v>
      </c>
      <c r="C1115" s="52" t="s">
        <v>594</v>
      </c>
      <c r="D1115" s="53">
        <v>42589</v>
      </c>
      <c r="E1115" s="52">
        <f t="shared" si="53"/>
        <v>1940</v>
      </c>
      <c r="F1115" s="54" t="s">
        <v>465</v>
      </c>
      <c r="G1115" s="52" t="s">
        <v>396</v>
      </c>
      <c r="H1115" s="54" t="s">
        <v>383</v>
      </c>
      <c r="I1115" s="55">
        <v>5</v>
      </c>
      <c r="J1115" s="55">
        <v>10</v>
      </c>
      <c r="K1115" s="54">
        <f t="shared" si="51"/>
        <v>50</v>
      </c>
    </row>
    <row r="1116" spans="1:11" x14ac:dyDescent="0.3">
      <c r="A1116" s="52" t="s">
        <v>395</v>
      </c>
      <c r="B1116" s="52">
        <f t="shared" si="52"/>
        <v>2016</v>
      </c>
      <c r="C1116" s="52" t="s">
        <v>594</v>
      </c>
      <c r="D1116" s="53">
        <v>42589</v>
      </c>
      <c r="E1116" s="52">
        <f t="shared" si="53"/>
        <v>1941</v>
      </c>
      <c r="F1116" s="54" t="s">
        <v>422</v>
      </c>
      <c r="G1116" s="52" t="s">
        <v>529</v>
      </c>
      <c r="H1116" s="54" t="s">
        <v>383</v>
      </c>
      <c r="I1116" s="55">
        <v>2100</v>
      </c>
      <c r="J1116" s="55">
        <v>10</v>
      </c>
      <c r="K1116" s="54">
        <f t="shared" si="51"/>
        <v>21000</v>
      </c>
    </row>
    <row r="1117" spans="1:11" x14ac:dyDescent="0.3">
      <c r="A1117" s="52" t="s">
        <v>398</v>
      </c>
      <c r="B1117" s="52">
        <f t="shared" si="52"/>
        <v>2016</v>
      </c>
      <c r="C1117" s="52" t="s">
        <v>594</v>
      </c>
      <c r="D1117" s="53">
        <v>42590</v>
      </c>
      <c r="E1117" s="52">
        <f t="shared" si="53"/>
        <v>1942</v>
      </c>
      <c r="F1117" s="54" t="s">
        <v>465</v>
      </c>
      <c r="G1117" s="52" t="s">
        <v>396</v>
      </c>
      <c r="H1117" s="54" t="s">
        <v>381</v>
      </c>
      <c r="I1117" s="55">
        <v>5</v>
      </c>
      <c r="J1117" s="55">
        <v>120</v>
      </c>
      <c r="K1117" s="54">
        <f t="shared" si="51"/>
        <v>600</v>
      </c>
    </row>
    <row r="1118" spans="1:11" x14ac:dyDescent="0.3">
      <c r="A1118" s="52" t="s">
        <v>405</v>
      </c>
      <c r="B1118" s="52">
        <f t="shared" si="52"/>
        <v>2016</v>
      </c>
      <c r="C1118" s="52" t="s">
        <v>594</v>
      </c>
      <c r="D1118" s="53">
        <v>42590</v>
      </c>
      <c r="E1118" s="52">
        <f t="shared" si="53"/>
        <v>1943</v>
      </c>
      <c r="F1118" s="54" t="s">
        <v>404</v>
      </c>
      <c r="G1118" s="52" t="s">
        <v>403</v>
      </c>
      <c r="H1118" s="54" t="s">
        <v>384</v>
      </c>
      <c r="I1118" s="55">
        <v>300</v>
      </c>
      <c r="J1118" s="55">
        <v>20</v>
      </c>
      <c r="K1118" s="54">
        <f t="shared" si="51"/>
        <v>6000</v>
      </c>
    </row>
    <row r="1119" spans="1:11" x14ac:dyDescent="0.3">
      <c r="A1119" s="52" t="s">
        <v>398</v>
      </c>
      <c r="B1119" s="52">
        <f t="shared" si="52"/>
        <v>2016</v>
      </c>
      <c r="C1119" s="52" t="s">
        <v>594</v>
      </c>
      <c r="D1119" s="53">
        <v>42591</v>
      </c>
      <c r="E1119" s="52">
        <f t="shared" si="53"/>
        <v>1944</v>
      </c>
      <c r="F1119" s="54" t="s">
        <v>465</v>
      </c>
      <c r="G1119" s="52" t="s">
        <v>396</v>
      </c>
      <c r="H1119" s="54" t="s">
        <v>387</v>
      </c>
      <c r="I1119" s="55">
        <v>450</v>
      </c>
      <c r="J1119" s="55">
        <v>35</v>
      </c>
      <c r="K1119" s="54">
        <f t="shared" si="51"/>
        <v>15750</v>
      </c>
    </row>
    <row r="1120" spans="1:11" x14ac:dyDescent="0.3">
      <c r="A1120" s="52" t="s">
        <v>522</v>
      </c>
      <c r="B1120" s="52">
        <f t="shared" si="52"/>
        <v>2016</v>
      </c>
      <c r="C1120" s="52" t="s">
        <v>594</v>
      </c>
      <c r="D1120" s="53">
        <v>42591</v>
      </c>
      <c r="E1120" s="52">
        <f t="shared" si="53"/>
        <v>1945</v>
      </c>
      <c r="F1120" s="54" t="s">
        <v>402</v>
      </c>
      <c r="G1120" s="52" t="s">
        <v>525</v>
      </c>
      <c r="H1120" s="54" t="s">
        <v>383</v>
      </c>
      <c r="I1120" s="55">
        <v>500</v>
      </c>
      <c r="J1120" s="55">
        <v>10</v>
      </c>
      <c r="K1120" s="54">
        <f t="shared" si="51"/>
        <v>5000</v>
      </c>
    </row>
    <row r="1121" spans="1:11" x14ac:dyDescent="0.3">
      <c r="A1121" s="52" t="s">
        <v>398</v>
      </c>
      <c r="B1121" s="52">
        <f t="shared" si="52"/>
        <v>2016</v>
      </c>
      <c r="C1121" s="52" t="s">
        <v>594</v>
      </c>
      <c r="D1121" s="53">
        <v>42592</v>
      </c>
      <c r="E1121" s="52">
        <f t="shared" si="53"/>
        <v>1946</v>
      </c>
      <c r="F1121" s="54" t="s">
        <v>465</v>
      </c>
      <c r="G1121" s="52" t="s">
        <v>396</v>
      </c>
      <c r="H1121" s="54" t="s">
        <v>385</v>
      </c>
      <c r="I1121" s="55">
        <v>5</v>
      </c>
      <c r="J1121" s="55">
        <v>86</v>
      </c>
      <c r="K1121" s="54">
        <f t="shared" si="51"/>
        <v>430</v>
      </c>
    </row>
    <row r="1122" spans="1:11" x14ac:dyDescent="0.3">
      <c r="A1122" s="52" t="s">
        <v>522</v>
      </c>
      <c r="B1122" s="52">
        <f t="shared" si="52"/>
        <v>2016</v>
      </c>
      <c r="C1122" s="52" t="s">
        <v>594</v>
      </c>
      <c r="D1122" s="53">
        <v>42592</v>
      </c>
      <c r="E1122" s="52">
        <f t="shared" si="53"/>
        <v>1947</v>
      </c>
      <c r="F1122" s="54" t="s">
        <v>402</v>
      </c>
      <c r="G1122" s="52" t="s">
        <v>525</v>
      </c>
      <c r="H1122" s="54" t="s">
        <v>381</v>
      </c>
      <c r="I1122" s="55">
        <v>1000</v>
      </c>
      <c r="J1122" s="55">
        <v>120</v>
      </c>
      <c r="K1122" s="54">
        <f t="shared" si="51"/>
        <v>120000</v>
      </c>
    </row>
    <row r="1123" spans="1:11" x14ac:dyDescent="0.3">
      <c r="A1123" s="52" t="s">
        <v>398</v>
      </c>
      <c r="B1123" s="52">
        <f t="shared" si="52"/>
        <v>2016</v>
      </c>
      <c r="C1123" s="52" t="s">
        <v>594</v>
      </c>
      <c r="D1123" s="53">
        <v>42593</v>
      </c>
      <c r="E1123" s="52">
        <f t="shared" si="53"/>
        <v>1948</v>
      </c>
      <c r="F1123" s="54" t="s">
        <v>465</v>
      </c>
      <c r="G1123" s="52" t="s">
        <v>396</v>
      </c>
      <c r="H1123" s="54" t="s">
        <v>384</v>
      </c>
      <c r="I1123" s="55">
        <v>2</v>
      </c>
      <c r="J1123" s="55">
        <v>20</v>
      </c>
      <c r="K1123" s="54">
        <f t="shared" si="51"/>
        <v>40</v>
      </c>
    </row>
    <row r="1124" spans="1:11" x14ac:dyDescent="0.3">
      <c r="A1124" s="52" t="s">
        <v>522</v>
      </c>
      <c r="B1124" s="52">
        <f t="shared" si="52"/>
        <v>2016</v>
      </c>
      <c r="C1124" s="52" t="s">
        <v>594</v>
      </c>
      <c r="D1124" s="53">
        <v>42593</v>
      </c>
      <c r="E1124" s="52">
        <f t="shared" si="53"/>
        <v>1949</v>
      </c>
      <c r="F1124" s="54" t="s">
        <v>402</v>
      </c>
      <c r="G1124" s="52" t="s">
        <v>525</v>
      </c>
      <c r="H1124" s="54" t="s">
        <v>387</v>
      </c>
      <c r="I1124" s="55">
        <v>5</v>
      </c>
      <c r="J1124" s="55">
        <v>35</v>
      </c>
      <c r="K1124" s="54">
        <f t="shared" si="51"/>
        <v>175</v>
      </c>
    </row>
    <row r="1125" spans="1:11" x14ac:dyDescent="0.3">
      <c r="A1125" s="52" t="s">
        <v>398</v>
      </c>
      <c r="B1125" s="52">
        <f t="shared" si="52"/>
        <v>2016</v>
      </c>
      <c r="C1125" s="52" t="s">
        <v>594</v>
      </c>
      <c r="D1125" s="53">
        <v>42594</v>
      </c>
      <c r="E1125" s="52">
        <f t="shared" si="53"/>
        <v>1950</v>
      </c>
      <c r="F1125" s="54" t="s">
        <v>465</v>
      </c>
      <c r="G1125" s="52" t="s">
        <v>396</v>
      </c>
      <c r="H1125" s="54" t="s">
        <v>383</v>
      </c>
      <c r="I1125" s="55">
        <v>5</v>
      </c>
      <c r="J1125" s="55">
        <v>10</v>
      </c>
      <c r="K1125" s="54">
        <f t="shared" si="51"/>
        <v>50</v>
      </c>
    </row>
    <row r="1126" spans="1:11" x14ac:dyDescent="0.3">
      <c r="A1126" s="52" t="s">
        <v>405</v>
      </c>
      <c r="B1126" s="52">
        <f t="shared" si="52"/>
        <v>2016</v>
      </c>
      <c r="C1126" s="52" t="s">
        <v>594</v>
      </c>
      <c r="D1126" s="53">
        <v>42594</v>
      </c>
      <c r="E1126" s="52">
        <f t="shared" si="53"/>
        <v>1951</v>
      </c>
      <c r="F1126" s="54" t="s">
        <v>441</v>
      </c>
      <c r="G1126" s="52" t="s">
        <v>403</v>
      </c>
      <c r="H1126" s="54" t="s">
        <v>385</v>
      </c>
      <c r="I1126" s="55">
        <v>5</v>
      </c>
      <c r="J1126" s="55">
        <v>86</v>
      </c>
      <c r="K1126" s="54">
        <f t="shared" si="51"/>
        <v>430</v>
      </c>
    </row>
    <row r="1127" spans="1:11" x14ac:dyDescent="0.3">
      <c r="A1127" s="52" t="s">
        <v>398</v>
      </c>
      <c r="B1127" s="52">
        <f t="shared" si="52"/>
        <v>2016</v>
      </c>
      <c r="C1127" s="52" t="s">
        <v>594</v>
      </c>
      <c r="D1127" s="53">
        <v>42595</v>
      </c>
      <c r="E1127" s="52">
        <f t="shared" si="53"/>
        <v>1952</v>
      </c>
      <c r="F1127" s="54" t="s">
        <v>465</v>
      </c>
      <c r="G1127" s="52" t="s">
        <v>396</v>
      </c>
      <c r="H1127" s="54" t="s">
        <v>381</v>
      </c>
      <c r="I1127" s="55">
        <v>5</v>
      </c>
      <c r="J1127" s="55">
        <v>120</v>
      </c>
      <c r="K1127" s="54">
        <f t="shared" si="51"/>
        <v>600</v>
      </c>
    </row>
    <row r="1128" spans="1:11" x14ac:dyDescent="0.3">
      <c r="A1128" s="52" t="s">
        <v>405</v>
      </c>
      <c r="B1128" s="52">
        <f t="shared" si="52"/>
        <v>2016</v>
      </c>
      <c r="C1128" s="52" t="s">
        <v>594</v>
      </c>
      <c r="D1128" s="53">
        <v>42595</v>
      </c>
      <c r="E1128" s="52">
        <f t="shared" si="53"/>
        <v>1953</v>
      </c>
      <c r="F1128" s="54" t="s">
        <v>431</v>
      </c>
      <c r="G1128" s="52" t="s">
        <v>524</v>
      </c>
      <c r="H1128" s="54" t="s">
        <v>384</v>
      </c>
      <c r="I1128" s="55">
        <v>40</v>
      </c>
      <c r="J1128" s="55">
        <v>20</v>
      </c>
      <c r="K1128" s="54">
        <f t="shared" si="51"/>
        <v>800</v>
      </c>
    </row>
    <row r="1129" spans="1:11" x14ac:dyDescent="0.3">
      <c r="A1129" s="52" t="s">
        <v>398</v>
      </c>
      <c r="B1129" s="52">
        <f t="shared" si="52"/>
        <v>2016</v>
      </c>
      <c r="C1129" s="52" t="s">
        <v>594</v>
      </c>
      <c r="D1129" s="53">
        <v>42596</v>
      </c>
      <c r="E1129" s="52">
        <f t="shared" si="53"/>
        <v>1954</v>
      </c>
      <c r="F1129" s="54" t="s">
        <v>465</v>
      </c>
      <c r="G1129" s="52" t="s">
        <v>396</v>
      </c>
      <c r="H1129" s="54" t="s">
        <v>387</v>
      </c>
      <c r="I1129" s="55">
        <v>120</v>
      </c>
      <c r="J1129" s="55">
        <v>35</v>
      </c>
      <c r="K1129" s="54">
        <f t="shared" si="51"/>
        <v>4200</v>
      </c>
    </row>
    <row r="1130" spans="1:11" x14ac:dyDescent="0.3">
      <c r="A1130" s="52" t="s">
        <v>405</v>
      </c>
      <c r="B1130" s="52">
        <f t="shared" si="52"/>
        <v>2016</v>
      </c>
      <c r="C1130" s="52" t="s">
        <v>594</v>
      </c>
      <c r="D1130" s="53">
        <v>42596</v>
      </c>
      <c r="E1130" s="52">
        <f t="shared" si="53"/>
        <v>1955</v>
      </c>
      <c r="F1130" s="54" t="s">
        <v>431</v>
      </c>
      <c r="G1130" s="52" t="s">
        <v>524</v>
      </c>
      <c r="H1130" s="54" t="s">
        <v>383</v>
      </c>
      <c r="I1130" s="55">
        <v>500</v>
      </c>
      <c r="J1130" s="55">
        <v>10</v>
      </c>
      <c r="K1130" s="54">
        <f t="shared" si="51"/>
        <v>5000</v>
      </c>
    </row>
    <row r="1131" spans="1:11" x14ac:dyDescent="0.3">
      <c r="A1131" s="52" t="s">
        <v>398</v>
      </c>
      <c r="B1131" s="52">
        <f t="shared" si="52"/>
        <v>2016</v>
      </c>
      <c r="C1131" s="52" t="s">
        <v>594</v>
      </c>
      <c r="D1131" s="53">
        <v>42597</v>
      </c>
      <c r="E1131" s="52">
        <f t="shared" si="53"/>
        <v>1956</v>
      </c>
      <c r="F1131" s="54" t="s">
        <v>428</v>
      </c>
      <c r="G1131" s="52" t="s">
        <v>396</v>
      </c>
      <c r="H1131" s="54" t="s">
        <v>385</v>
      </c>
      <c r="I1131" s="55">
        <v>200</v>
      </c>
      <c r="J1131" s="55">
        <v>86</v>
      </c>
      <c r="K1131" s="54">
        <f t="shared" si="51"/>
        <v>17200</v>
      </c>
    </row>
    <row r="1132" spans="1:11" x14ac:dyDescent="0.3">
      <c r="A1132" s="52" t="s">
        <v>405</v>
      </c>
      <c r="B1132" s="52">
        <f t="shared" si="52"/>
        <v>2016</v>
      </c>
      <c r="C1132" s="52" t="s">
        <v>594</v>
      </c>
      <c r="D1132" s="53">
        <v>42597</v>
      </c>
      <c r="E1132" s="52">
        <f t="shared" si="53"/>
        <v>1957</v>
      </c>
      <c r="F1132" s="54" t="s">
        <v>431</v>
      </c>
      <c r="G1132" s="52" t="s">
        <v>524</v>
      </c>
      <c r="H1132" s="54" t="s">
        <v>381</v>
      </c>
      <c r="I1132" s="55">
        <v>500</v>
      </c>
      <c r="J1132" s="55">
        <v>120</v>
      </c>
      <c r="K1132" s="54">
        <f t="shared" si="51"/>
        <v>60000</v>
      </c>
    </row>
    <row r="1133" spans="1:11" x14ac:dyDescent="0.3">
      <c r="A1133" s="52" t="s">
        <v>398</v>
      </c>
      <c r="B1133" s="52">
        <f t="shared" si="52"/>
        <v>2016</v>
      </c>
      <c r="C1133" s="52" t="s">
        <v>594</v>
      </c>
      <c r="D1133" s="53">
        <v>42598</v>
      </c>
      <c r="E1133" s="52">
        <f t="shared" si="53"/>
        <v>1958</v>
      </c>
      <c r="F1133" s="54" t="s">
        <v>428</v>
      </c>
      <c r="G1133" s="52" t="s">
        <v>396</v>
      </c>
      <c r="H1133" s="54" t="s">
        <v>384</v>
      </c>
      <c r="I1133" s="55">
        <v>200</v>
      </c>
      <c r="J1133" s="55">
        <v>20</v>
      </c>
      <c r="K1133" s="54">
        <f t="shared" si="51"/>
        <v>4000</v>
      </c>
    </row>
    <row r="1134" spans="1:11" x14ac:dyDescent="0.3">
      <c r="A1134" s="52" t="s">
        <v>405</v>
      </c>
      <c r="B1134" s="52">
        <f t="shared" si="52"/>
        <v>2016</v>
      </c>
      <c r="C1134" s="52" t="s">
        <v>594</v>
      </c>
      <c r="D1134" s="53">
        <v>42598</v>
      </c>
      <c r="E1134" s="52">
        <f t="shared" si="53"/>
        <v>1959</v>
      </c>
      <c r="F1134" s="54" t="s">
        <v>431</v>
      </c>
      <c r="G1134" s="52" t="s">
        <v>524</v>
      </c>
      <c r="H1134" s="54" t="s">
        <v>387</v>
      </c>
      <c r="I1134" s="55">
        <v>100</v>
      </c>
      <c r="J1134" s="55">
        <v>35</v>
      </c>
      <c r="K1134" s="54">
        <f t="shared" si="51"/>
        <v>3500</v>
      </c>
    </row>
    <row r="1135" spans="1:11" x14ac:dyDescent="0.3">
      <c r="A1135" s="52" t="s">
        <v>398</v>
      </c>
      <c r="B1135" s="52">
        <f t="shared" si="52"/>
        <v>2016</v>
      </c>
      <c r="C1135" s="52" t="s">
        <v>594</v>
      </c>
      <c r="D1135" s="53">
        <v>42599</v>
      </c>
      <c r="E1135" s="52">
        <f t="shared" si="53"/>
        <v>1960</v>
      </c>
      <c r="F1135" s="54" t="s">
        <v>428</v>
      </c>
      <c r="G1135" s="52" t="s">
        <v>396</v>
      </c>
      <c r="H1135" s="54" t="s">
        <v>383</v>
      </c>
      <c r="I1135" s="55">
        <v>50</v>
      </c>
      <c r="J1135" s="55">
        <v>10</v>
      </c>
      <c r="K1135" s="54">
        <f t="shared" si="51"/>
        <v>500</v>
      </c>
    </row>
    <row r="1136" spans="1:11" x14ac:dyDescent="0.3">
      <c r="A1136" s="52" t="s">
        <v>405</v>
      </c>
      <c r="B1136" s="52">
        <f t="shared" si="52"/>
        <v>2016</v>
      </c>
      <c r="C1136" s="52" t="s">
        <v>594</v>
      </c>
      <c r="D1136" s="53">
        <v>42599</v>
      </c>
      <c r="E1136" s="52">
        <f t="shared" si="53"/>
        <v>1961</v>
      </c>
      <c r="F1136" s="54" t="s">
        <v>431</v>
      </c>
      <c r="G1136" s="52" t="s">
        <v>524</v>
      </c>
      <c r="H1136" s="54" t="s">
        <v>385</v>
      </c>
      <c r="I1136" s="55">
        <v>40</v>
      </c>
      <c r="J1136" s="55">
        <v>86</v>
      </c>
      <c r="K1136" s="54">
        <f t="shared" si="51"/>
        <v>3440</v>
      </c>
    </row>
    <row r="1137" spans="1:11" x14ac:dyDescent="0.3">
      <c r="A1137" s="52" t="s">
        <v>395</v>
      </c>
      <c r="B1137" s="52">
        <f t="shared" si="52"/>
        <v>2016</v>
      </c>
      <c r="C1137" s="52" t="s">
        <v>594</v>
      </c>
      <c r="D1137" s="53">
        <v>42600</v>
      </c>
      <c r="E1137" s="52">
        <f t="shared" si="53"/>
        <v>1962</v>
      </c>
      <c r="F1137" s="54" t="s">
        <v>425</v>
      </c>
      <c r="G1137" s="52" t="s">
        <v>399</v>
      </c>
      <c r="H1137" s="54" t="s">
        <v>381</v>
      </c>
      <c r="I1137" s="55">
        <v>600</v>
      </c>
      <c r="J1137" s="55">
        <v>120</v>
      </c>
      <c r="K1137" s="54">
        <f t="shared" si="51"/>
        <v>72000</v>
      </c>
    </row>
    <row r="1138" spans="1:11" x14ac:dyDescent="0.3">
      <c r="A1138" s="52" t="s">
        <v>405</v>
      </c>
      <c r="B1138" s="52">
        <f t="shared" si="52"/>
        <v>2016</v>
      </c>
      <c r="C1138" s="52" t="s">
        <v>594</v>
      </c>
      <c r="D1138" s="53">
        <v>42600</v>
      </c>
      <c r="E1138" s="52">
        <f t="shared" si="53"/>
        <v>1963</v>
      </c>
      <c r="F1138" s="54" t="s">
        <v>431</v>
      </c>
      <c r="G1138" s="52" t="s">
        <v>524</v>
      </c>
      <c r="H1138" s="54" t="s">
        <v>384</v>
      </c>
      <c r="I1138" s="55">
        <v>500</v>
      </c>
      <c r="J1138" s="55">
        <v>20</v>
      </c>
      <c r="K1138" s="54">
        <f t="shared" si="51"/>
        <v>10000</v>
      </c>
    </row>
    <row r="1139" spans="1:11" x14ac:dyDescent="0.3">
      <c r="A1139" s="52" t="s">
        <v>395</v>
      </c>
      <c r="B1139" s="52">
        <f t="shared" si="52"/>
        <v>2016</v>
      </c>
      <c r="C1139" s="52" t="s">
        <v>594</v>
      </c>
      <c r="D1139" s="53">
        <v>42601</v>
      </c>
      <c r="E1139" s="52">
        <f t="shared" si="53"/>
        <v>1964</v>
      </c>
      <c r="F1139" s="54" t="s">
        <v>425</v>
      </c>
      <c r="G1139" s="52" t="s">
        <v>399</v>
      </c>
      <c r="H1139" s="54" t="s">
        <v>384</v>
      </c>
      <c r="I1139" s="55">
        <v>100</v>
      </c>
      <c r="J1139" s="55">
        <v>20</v>
      </c>
      <c r="K1139" s="54">
        <f t="shared" si="51"/>
        <v>2000</v>
      </c>
    </row>
    <row r="1140" spans="1:11" x14ac:dyDescent="0.3">
      <c r="A1140" s="52" t="s">
        <v>405</v>
      </c>
      <c r="B1140" s="52">
        <f t="shared" si="52"/>
        <v>2016</v>
      </c>
      <c r="C1140" s="52" t="s">
        <v>594</v>
      </c>
      <c r="D1140" s="53">
        <v>42601</v>
      </c>
      <c r="E1140" s="52">
        <f t="shared" si="53"/>
        <v>1965</v>
      </c>
      <c r="F1140" s="54" t="s">
        <v>431</v>
      </c>
      <c r="G1140" s="52" t="s">
        <v>524</v>
      </c>
      <c r="H1140" s="54" t="s">
        <v>383</v>
      </c>
      <c r="I1140" s="55">
        <v>600</v>
      </c>
      <c r="J1140" s="55">
        <v>10</v>
      </c>
      <c r="K1140" s="54">
        <f t="shared" si="51"/>
        <v>6000</v>
      </c>
    </row>
    <row r="1141" spans="1:11" x14ac:dyDescent="0.3">
      <c r="A1141" s="52" t="s">
        <v>395</v>
      </c>
      <c r="B1141" s="52">
        <f t="shared" si="52"/>
        <v>2016</v>
      </c>
      <c r="C1141" s="52" t="s">
        <v>594</v>
      </c>
      <c r="D1141" s="53">
        <v>42602</v>
      </c>
      <c r="E1141" s="52">
        <f t="shared" si="53"/>
        <v>1966</v>
      </c>
      <c r="F1141" s="54" t="s">
        <v>433</v>
      </c>
      <c r="G1141" s="52" t="s">
        <v>528</v>
      </c>
      <c r="H1141" s="54" t="s">
        <v>387</v>
      </c>
      <c r="I1141" s="55">
        <v>100</v>
      </c>
      <c r="J1141" s="55">
        <v>35</v>
      </c>
      <c r="K1141" s="54">
        <f t="shared" si="51"/>
        <v>3500</v>
      </c>
    </row>
    <row r="1142" spans="1:11" x14ac:dyDescent="0.3">
      <c r="A1142" s="52" t="s">
        <v>405</v>
      </c>
      <c r="B1142" s="52">
        <f t="shared" si="52"/>
        <v>2016</v>
      </c>
      <c r="C1142" s="52" t="s">
        <v>594</v>
      </c>
      <c r="D1142" s="53">
        <v>42602</v>
      </c>
      <c r="E1142" s="52">
        <f t="shared" si="53"/>
        <v>1967</v>
      </c>
      <c r="F1142" s="54" t="s">
        <v>431</v>
      </c>
      <c r="G1142" s="52" t="s">
        <v>524</v>
      </c>
      <c r="H1142" s="54" t="s">
        <v>381</v>
      </c>
      <c r="I1142" s="55">
        <v>500</v>
      </c>
      <c r="J1142" s="55">
        <v>120</v>
      </c>
      <c r="K1142" s="54">
        <f t="shared" si="51"/>
        <v>60000</v>
      </c>
    </row>
    <row r="1143" spans="1:11" x14ac:dyDescent="0.3">
      <c r="A1143" s="52" t="s">
        <v>395</v>
      </c>
      <c r="B1143" s="52">
        <f t="shared" si="52"/>
        <v>2016</v>
      </c>
      <c r="C1143" s="52" t="s">
        <v>594</v>
      </c>
      <c r="D1143" s="53">
        <v>42603</v>
      </c>
      <c r="E1143" s="52">
        <f t="shared" si="53"/>
        <v>1968</v>
      </c>
      <c r="F1143" s="54" t="s">
        <v>433</v>
      </c>
      <c r="G1143" s="52" t="s">
        <v>528</v>
      </c>
      <c r="H1143" s="54" t="s">
        <v>385</v>
      </c>
      <c r="I1143" s="55">
        <v>50</v>
      </c>
      <c r="J1143" s="55">
        <v>86</v>
      </c>
      <c r="K1143" s="54">
        <f t="shared" si="51"/>
        <v>4300</v>
      </c>
    </row>
    <row r="1144" spans="1:11" x14ac:dyDescent="0.3">
      <c r="A1144" s="52" t="s">
        <v>395</v>
      </c>
      <c r="B1144" s="52">
        <f t="shared" si="52"/>
        <v>2016</v>
      </c>
      <c r="C1144" s="52" t="s">
        <v>594</v>
      </c>
      <c r="D1144" s="53">
        <v>42603</v>
      </c>
      <c r="E1144" s="52">
        <f t="shared" si="53"/>
        <v>1969</v>
      </c>
      <c r="F1144" s="54" t="s">
        <v>425</v>
      </c>
      <c r="G1144" s="52" t="s">
        <v>399</v>
      </c>
      <c r="H1144" s="54" t="s">
        <v>383</v>
      </c>
      <c r="I1144" s="55">
        <v>600</v>
      </c>
      <c r="J1144" s="55">
        <v>10</v>
      </c>
      <c r="K1144" s="54">
        <f t="shared" si="51"/>
        <v>6000</v>
      </c>
    </row>
    <row r="1145" spans="1:11" x14ac:dyDescent="0.3">
      <c r="A1145" s="52" t="s">
        <v>395</v>
      </c>
      <c r="B1145" s="52">
        <f t="shared" si="52"/>
        <v>2016</v>
      </c>
      <c r="C1145" s="52" t="s">
        <v>594</v>
      </c>
      <c r="D1145" s="53">
        <v>42604</v>
      </c>
      <c r="E1145" s="52">
        <f t="shared" si="53"/>
        <v>1970</v>
      </c>
      <c r="F1145" s="54" t="s">
        <v>433</v>
      </c>
      <c r="G1145" s="52" t="s">
        <v>528</v>
      </c>
      <c r="H1145" s="54" t="s">
        <v>384</v>
      </c>
      <c r="I1145" s="55">
        <v>1000</v>
      </c>
      <c r="J1145" s="55">
        <v>20</v>
      </c>
      <c r="K1145" s="54">
        <f t="shared" si="51"/>
        <v>20000</v>
      </c>
    </row>
    <row r="1146" spans="1:11" x14ac:dyDescent="0.3">
      <c r="A1146" s="52" t="s">
        <v>395</v>
      </c>
      <c r="B1146" s="52">
        <f t="shared" si="52"/>
        <v>2016</v>
      </c>
      <c r="C1146" s="52" t="s">
        <v>594</v>
      </c>
      <c r="D1146" s="53">
        <v>42604</v>
      </c>
      <c r="E1146" s="52">
        <f t="shared" si="53"/>
        <v>1971</v>
      </c>
      <c r="F1146" s="54" t="s">
        <v>425</v>
      </c>
      <c r="G1146" s="52" t="s">
        <v>399</v>
      </c>
      <c r="H1146" s="54" t="s">
        <v>381</v>
      </c>
      <c r="I1146" s="55">
        <v>350</v>
      </c>
      <c r="J1146" s="55">
        <v>120</v>
      </c>
      <c r="K1146" s="54">
        <f t="shared" si="51"/>
        <v>42000</v>
      </c>
    </row>
    <row r="1147" spans="1:11" x14ac:dyDescent="0.3">
      <c r="A1147" s="52" t="s">
        <v>395</v>
      </c>
      <c r="B1147" s="52">
        <f t="shared" si="52"/>
        <v>2016</v>
      </c>
      <c r="C1147" s="52" t="s">
        <v>594</v>
      </c>
      <c r="D1147" s="53">
        <v>42605</v>
      </c>
      <c r="E1147" s="52">
        <f t="shared" si="53"/>
        <v>1972</v>
      </c>
      <c r="F1147" s="54" t="s">
        <v>433</v>
      </c>
      <c r="G1147" s="52" t="s">
        <v>528</v>
      </c>
      <c r="H1147" s="54" t="s">
        <v>383</v>
      </c>
      <c r="I1147" s="55">
        <v>100</v>
      </c>
      <c r="J1147" s="55">
        <v>10</v>
      </c>
      <c r="K1147" s="54">
        <f t="shared" si="51"/>
        <v>1000</v>
      </c>
    </row>
    <row r="1148" spans="1:11" x14ac:dyDescent="0.3">
      <c r="A1148" s="52" t="s">
        <v>395</v>
      </c>
      <c r="B1148" s="52">
        <f t="shared" si="52"/>
        <v>2016</v>
      </c>
      <c r="C1148" s="52" t="s">
        <v>594</v>
      </c>
      <c r="D1148" s="53">
        <v>42605</v>
      </c>
      <c r="E1148" s="52">
        <f t="shared" si="53"/>
        <v>1973</v>
      </c>
      <c r="F1148" s="54" t="s">
        <v>425</v>
      </c>
      <c r="G1148" s="52" t="s">
        <v>399</v>
      </c>
      <c r="H1148" s="54" t="s">
        <v>383</v>
      </c>
      <c r="I1148" s="55">
        <v>400</v>
      </c>
      <c r="J1148" s="55">
        <v>10</v>
      </c>
      <c r="K1148" s="54">
        <f t="shared" si="51"/>
        <v>4000</v>
      </c>
    </row>
    <row r="1149" spans="1:11" x14ac:dyDescent="0.3">
      <c r="A1149" s="52" t="s">
        <v>395</v>
      </c>
      <c r="B1149" s="52">
        <f t="shared" si="52"/>
        <v>2016</v>
      </c>
      <c r="C1149" s="52" t="s">
        <v>594</v>
      </c>
      <c r="D1149" s="53">
        <v>42606</v>
      </c>
      <c r="E1149" s="52">
        <f t="shared" si="53"/>
        <v>1974</v>
      </c>
      <c r="F1149" s="54" t="s">
        <v>401</v>
      </c>
      <c r="G1149" s="52" t="s">
        <v>526</v>
      </c>
      <c r="H1149" s="54" t="s">
        <v>381</v>
      </c>
      <c r="I1149" s="55">
        <v>500</v>
      </c>
      <c r="J1149" s="55">
        <v>120</v>
      </c>
      <c r="K1149" s="54">
        <f t="shared" si="51"/>
        <v>60000</v>
      </c>
    </row>
    <row r="1150" spans="1:11" x14ac:dyDescent="0.3">
      <c r="A1150" s="52" t="s">
        <v>395</v>
      </c>
      <c r="B1150" s="52">
        <f t="shared" si="52"/>
        <v>2016</v>
      </c>
      <c r="C1150" s="52" t="s">
        <v>594</v>
      </c>
      <c r="D1150" s="53">
        <v>42606</v>
      </c>
      <c r="E1150" s="52">
        <f t="shared" si="53"/>
        <v>1975</v>
      </c>
      <c r="F1150" s="54" t="s">
        <v>425</v>
      </c>
      <c r="G1150" s="52" t="s">
        <v>399</v>
      </c>
      <c r="H1150" s="54" t="s">
        <v>381</v>
      </c>
      <c r="I1150" s="55">
        <v>20</v>
      </c>
      <c r="J1150" s="55">
        <v>120</v>
      </c>
      <c r="K1150" s="54">
        <f t="shared" si="51"/>
        <v>2400</v>
      </c>
    </row>
    <row r="1151" spans="1:11" x14ac:dyDescent="0.3">
      <c r="A1151" s="52" t="s">
        <v>522</v>
      </c>
      <c r="B1151" s="52">
        <f t="shared" si="52"/>
        <v>2016</v>
      </c>
      <c r="C1151" s="52" t="s">
        <v>594</v>
      </c>
      <c r="D1151" s="53">
        <v>42607</v>
      </c>
      <c r="E1151" s="52">
        <f t="shared" si="53"/>
        <v>1976</v>
      </c>
      <c r="F1151" s="54" t="s">
        <v>402</v>
      </c>
      <c r="G1151" s="52" t="s">
        <v>525</v>
      </c>
      <c r="H1151" s="54" t="s">
        <v>387</v>
      </c>
      <c r="I1151" s="55">
        <v>450</v>
      </c>
      <c r="J1151" s="55">
        <v>35</v>
      </c>
      <c r="K1151" s="54">
        <f t="shared" si="51"/>
        <v>15750</v>
      </c>
    </row>
    <row r="1152" spans="1:11" x14ac:dyDescent="0.3">
      <c r="A1152" s="52" t="s">
        <v>395</v>
      </c>
      <c r="B1152" s="52">
        <f t="shared" si="52"/>
        <v>2016</v>
      </c>
      <c r="C1152" s="52" t="s">
        <v>594</v>
      </c>
      <c r="D1152" s="53">
        <v>42607</v>
      </c>
      <c r="E1152" s="52">
        <f t="shared" si="53"/>
        <v>1977</v>
      </c>
      <c r="F1152" s="54" t="s">
        <v>425</v>
      </c>
      <c r="G1152" s="52" t="s">
        <v>399</v>
      </c>
      <c r="H1152" s="54" t="s">
        <v>383</v>
      </c>
      <c r="I1152" s="55">
        <v>10</v>
      </c>
      <c r="J1152" s="55">
        <v>10</v>
      </c>
      <c r="K1152" s="54">
        <f t="shared" si="51"/>
        <v>100</v>
      </c>
    </row>
    <row r="1153" spans="1:11" x14ac:dyDescent="0.3">
      <c r="A1153" s="52" t="s">
        <v>522</v>
      </c>
      <c r="B1153" s="52">
        <f t="shared" si="52"/>
        <v>2016</v>
      </c>
      <c r="C1153" s="52" t="s">
        <v>594</v>
      </c>
      <c r="D1153" s="53">
        <v>42608</v>
      </c>
      <c r="E1153" s="52">
        <f t="shared" si="53"/>
        <v>1978</v>
      </c>
      <c r="F1153" s="54" t="s">
        <v>402</v>
      </c>
      <c r="G1153" s="52" t="s">
        <v>525</v>
      </c>
      <c r="H1153" s="54" t="s">
        <v>385</v>
      </c>
      <c r="I1153" s="55">
        <v>5</v>
      </c>
      <c r="J1153" s="55">
        <v>86</v>
      </c>
      <c r="K1153" s="54">
        <f t="shared" si="51"/>
        <v>430</v>
      </c>
    </row>
    <row r="1154" spans="1:11" x14ac:dyDescent="0.3">
      <c r="A1154" s="52" t="s">
        <v>395</v>
      </c>
      <c r="B1154" s="52">
        <f t="shared" si="52"/>
        <v>2016</v>
      </c>
      <c r="C1154" s="52" t="s">
        <v>594</v>
      </c>
      <c r="D1154" s="53">
        <v>42608</v>
      </c>
      <c r="E1154" s="52">
        <f t="shared" si="53"/>
        <v>1979</v>
      </c>
      <c r="F1154" s="54" t="s">
        <v>425</v>
      </c>
      <c r="G1154" s="52" t="s">
        <v>399</v>
      </c>
      <c r="H1154" s="54" t="s">
        <v>381</v>
      </c>
      <c r="I1154" s="55">
        <v>150</v>
      </c>
      <c r="J1154" s="55">
        <v>120</v>
      </c>
      <c r="K1154" s="54">
        <f t="shared" si="51"/>
        <v>18000</v>
      </c>
    </row>
    <row r="1155" spans="1:11" x14ac:dyDescent="0.3">
      <c r="A1155" s="52" t="s">
        <v>395</v>
      </c>
      <c r="B1155" s="52">
        <f t="shared" si="52"/>
        <v>2016</v>
      </c>
      <c r="C1155" s="52" t="s">
        <v>594</v>
      </c>
      <c r="D1155" s="53">
        <v>42609</v>
      </c>
      <c r="E1155" s="52">
        <f t="shared" si="53"/>
        <v>1980</v>
      </c>
      <c r="F1155" s="54" t="s">
        <v>425</v>
      </c>
      <c r="G1155" s="52" t="s">
        <v>399</v>
      </c>
      <c r="H1155" s="54" t="s">
        <v>384</v>
      </c>
      <c r="I1155" s="55">
        <v>900</v>
      </c>
      <c r="J1155" s="55">
        <v>20</v>
      </c>
      <c r="K1155" s="54">
        <f t="shared" si="51"/>
        <v>18000</v>
      </c>
    </row>
    <row r="1156" spans="1:11" x14ac:dyDescent="0.3">
      <c r="A1156" s="52" t="s">
        <v>395</v>
      </c>
      <c r="B1156" s="52">
        <f t="shared" si="52"/>
        <v>2016</v>
      </c>
      <c r="C1156" s="52" t="s">
        <v>594</v>
      </c>
      <c r="D1156" s="53">
        <v>42609</v>
      </c>
      <c r="E1156" s="52">
        <f t="shared" si="53"/>
        <v>1981</v>
      </c>
      <c r="F1156" s="54" t="s">
        <v>425</v>
      </c>
      <c r="G1156" s="52" t="s">
        <v>399</v>
      </c>
      <c r="H1156" s="54" t="s">
        <v>387</v>
      </c>
      <c r="I1156" s="55">
        <v>100</v>
      </c>
      <c r="J1156" s="55">
        <v>35</v>
      </c>
      <c r="K1156" s="54">
        <f t="shared" si="51"/>
        <v>3500</v>
      </c>
    </row>
    <row r="1157" spans="1:11" x14ac:dyDescent="0.3">
      <c r="A1157" s="52" t="s">
        <v>395</v>
      </c>
      <c r="B1157" s="52">
        <f t="shared" si="52"/>
        <v>2016</v>
      </c>
      <c r="C1157" s="52" t="s">
        <v>594</v>
      </c>
      <c r="D1157" s="53">
        <v>42610</v>
      </c>
      <c r="E1157" s="52">
        <f t="shared" si="53"/>
        <v>1982</v>
      </c>
      <c r="F1157" s="54" t="s">
        <v>429</v>
      </c>
      <c r="G1157" s="52" t="s">
        <v>528</v>
      </c>
      <c r="H1157" s="54" t="s">
        <v>383</v>
      </c>
      <c r="I1157" s="55">
        <v>50</v>
      </c>
      <c r="J1157" s="55">
        <v>10</v>
      </c>
      <c r="K1157" s="54">
        <f t="shared" si="51"/>
        <v>500</v>
      </c>
    </row>
    <row r="1158" spans="1:11" x14ac:dyDescent="0.3">
      <c r="A1158" s="52" t="s">
        <v>395</v>
      </c>
      <c r="B1158" s="52">
        <f t="shared" si="52"/>
        <v>2016</v>
      </c>
      <c r="C1158" s="52" t="s">
        <v>594</v>
      </c>
      <c r="D1158" s="53">
        <v>42610</v>
      </c>
      <c r="E1158" s="52">
        <f t="shared" si="53"/>
        <v>1983</v>
      </c>
      <c r="F1158" s="54" t="s">
        <v>425</v>
      </c>
      <c r="G1158" s="52" t="s">
        <v>399</v>
      </c>
      <c r="H1158" s="54" t="s">
        <v>385</v>
      </c>
      <c r="I1158" s="55">
        <v>700</v>
      </c>
      <c r="J1158" s="55">
        <v>86</v>
      </c>
      <c r="K1158" s="54">
        <f t="shared" si="51"/>
        <v>60200</v>
      </c>
    </row>
    <row r="1159" spans="1:11" x14ac:dyDescent="0.3">
      <c r="A1159" s="52" t="s">
        <v>395</v>
      </c>
      <c r="B1159" s="52">
        <f t="shared" si="52"/>
        <v>2016</v>
      </c>
      <c r="C1159" s="52" t="s">
        <v>594</v>
      </c>
      <c r="D1159" s="53">
        <v>42611</v>
      </c>
      <c r="E1159" s="52">
        <f t="shared" si="53"/>
        <v>1984</v>
      </c>
      <c r="F1159" s="54" t="s">
        <v>432</v>
      </c>
      <c r="G1159" s="52" t="s">
        <v>529</v>
      </c>
      <c r="H1159" s="54" t="s">
        <v>381</v>
      </c>
      <c r="I1159" s="55">
        <v>300</v>
      </c>
      <c r="J1159" s="55">
        <v>120</v>
      </c>
      <c r="K1159" s="54">
        <f t="shared" si="51"/>
        <v>36000</v>
      </c>
    </row>
    <row r="1160" spans="1:11" x14ac:dyDescent="0.3">
      <c r="A1160" s="52" t="s">
        <v>395</v>
      </c>
      <c r="B1160" s="52">
        <f t="shared" si="52"/>
        <v>2016</v>
      </c>
      <c r="C1160" s="52" t="s">
        <v>594</v>
      </c>
      <c r="D1160" s="53">
        <v>42611</v>
      </c>
      <c r="E1160" s="52">
        <f t="shared" si="53"/>
        <v>1985</v>
      </c>
      <c r="F1160" s="54" t="s">
        <v>413</v>
      </c>
      <c r="G1160" s="52" t="s">
        <v>527</v>
      </c>
      <c r="H1160" s="54" t="s">
        <v>384</v>
      </c>
      <c r="I1160" s="55">
        <v>100</v>
      </c>
      <c r="J1160" s="55">
        <v>20</v>
      </c>
      <c r="K1160" s="54">
        <f t="shared" si="51"/>
        <v>2000</v>
      </c>
    </row>
    <row r="1161" spans="1:11" x14ac:dyDescent="0.3">
      <c r="A1161" s="52" t="s">
        <v>395</v>
      </c>
      <c r="B1161" s="52">
        <f t="shared" si="52"/>
        <v>2016</v>
      </c>
      <c r="C1161" s="52" t="s">
        <v>594</v>
      </c>
      <c r="D1161" s="53">
        <v>42612</v>
      </c>
      <c r="E1161" s="52">
        <f t="shared" si="53"/>
        <v>1986</v>
      </c>
      <c r="F1161" s="54" t="s">
        <v>434</v>
      </c>
      <c r="G1161" s="52" t="s">
        <v>399</v>
      </c>
      <c r="H1161" s="54" t="s">
        <v>387</v>
      </c>
      <c r="I1161" s="55">
        <v>500</v>
      </c>
      <c r="J1161" s="55">
        <v>35</v>
      </c>
      <c r="K1161" s="54">
        <f t="shared" si="51"/>
        <v>17500</v>
      </c>
    </row>
    <row r="1162" spans="1:11" x14ac:dyDescent="0.3">
      <c r="A1162" s="52" t="s">
        <v>395</v>
      </c>
      <c r="B1162" s="52">
        <f t="shared" si="52"/>
        <v>2016</v>
      </c>
      <c r="C1162" s="52" t="s">
        <v>594</v>
      </c>
      <c r="D1162" s="53">
        <v>42612</v>
      </c>
      <c r="E1162" s="52">
        <f t="shared" si="53"/>
        <v>1987</v>
      </c>
      <c r="F1162" s="54" t="s">
        <v>413</v>
      </c>
      <c r="G1162" s="52" t="s">
        <v>527</v>
      </c>
      <c r="H1162" s="54" t="s">
        <v>383</v>
      </c>
      <c r="I1162" s="55">
        <v>1000</v>
      </c>
      <c r="J1162" s="55">
        <v>10</v>
      </c>
      <c r="K1162" s="54">
        <f t="shared" si="51"/>
        <v>10000</v>
      </c>
    </row>
    <row r="1163" spans="1:11" x14ac:dyDescent="0.3">
      <c r="A1163" s="52" t="s">
        <v>522</v>
      </c>
      <c r="B1163" s="52">
        <f t="shared" si="52"/>
        <v>2016</v>
      </c>
      <c r="C1163" s="52" t="s">
        <v>594</v>
      </c>
      <c r="D1163" s="53">
        <v>42613</v>
      </c>
      <c r="E1163" s="52">
        <f t="shared" si="53"/>
        <v>1988</v>
      </c>
      <c r="F1163" s="54" t="s">
        <v>452</v>
      </c>
      <c r="G1163" s="52" t="s">
        <v>525</v>
      </c>
      <c r="H1163" s="54" t="s">
        <v>385</v>
      </c>
      <c r="I1163" s="55">
        <v>500</v>
      </c>
      <c r="J1163" s="55">
        <v>86</v>
      </c>
      <c r="K1163" s="54">
        <f t="shared" ref="K1163:K1226" si="54">I1163*J1163</f>
        <v>43000</v>
      </c>
    </row>
    <row r="1164" spans="1:11" x14ac:dyDescent="0.3">
      <c r="A1164" s="52" t="s">
        <v>522</v>
      </c>
      <c r="B1164" s="52">
        <f t="shared" ref="B1164:B1227" si="55">YEAR(D1164)</f>
        <v>2016</v>
      </c>
      <c r="C1164" s="52" t="s">
        <v>594</v>
      </c>
      <c r="D1164" s="53">
        <v>42613</v>
      </c>
      <c r="E1164" s="52">
        <f t="shared" ref="E1164:E1227" si="56">E1163+1</f>
        <v>1989</v>
      </c>
      <c r="F1164" s="54" t="s">
        <v>463</v>
      </c>
      <c r="G1164" s="52" t="s">
        <v>525</v>
      </c>
      <c r="H1164" s="54" t="s">
        <v>385</v>
      </c>
      <c r="I1164" s="55">
        <v>150</v>
      </c>
      <c r="J1164" s="55">
        <v>86</v>
      </c>
      <c r="K1164" s="54">
        <f t="shared" si="54"/>
        <v>12900</v>
      </c>
    </row>
    <row r="1165" spans="1:11" x14ac:dyDescent="0.3">
      <c r="A1165" s="52" t="s">
        <v>395</v>
      </c>
      <c r="B1165" s="52">
        <f t="shared" si="55"/>
        <v>2016</v>
      </c>
      <c r="C1165" s="52" t="s">
        <v>595</v>
      </c>
      <c r="D1165" s="53">
        <v>42614</v>
      </c>
      <c r="E1165" s="52">
        <f t="shared" si="56"/>
        <v>1990</v>
      </c>
      <c r="F1165" s="54" t="s">
        <v>439</v>
      </c>
      <c r="G1165" s="52" t="s">
        <v>528</v>
      </c>
      <c r="H1165" s="54" t="s">
        <v>387</v>
      </c>
      <c r="I1165" s="55">
        <v>300</v>
      </c>
      <c r="J1165" s="55">
        <v>35</v>
      </c>
      <c r="K1165" s="54">
        <f t="shared" si="54"/>
        <v>10500</v>
      </c>
    </row>
    <row r="1166" spans="1:11" x14ac:dyDescent="0.3">
      <c r="A1166" s="52" t="s">
        <v>398</v>
      </c>
      <c r="B1166" s="52">
        <f t="shared" si="55"/>
        <v>2016</v>
      </c>
      <c r="C1166" s="52" t="s">
        <v>595</v>
      </c>
      <c r="D1166" s="53">
        <v>42614</v>
      </c>
      <c r="E1166" s="52">
        <f t="shared" si="56"/>
        <v>1991</v>
      </c>
      <c r="F1166" s="54" t="s">
        <v>409</v>
      </c>
      <c r="G1166" s="52" t="s">
        <v>396</v>
      </c>
      <c r="H1166" s="54" t="s">
        <v>384</v>
      </c>
      <c r="I1166" s="55">
        <v>400</v>
      </c>
      <c r="J1166" s="55">
        <v>20</v>
      </c>
      <c r="K1166" s="54">
        <f t="shared" si="54"/>
        <v>8000</v>
      </c>
    </row>
    <row r="1167" spans="1:11" x14ac:dyDescent="0.3">
      <c r="A1167" s="52" t="s">
        <v>395</v>
      </c>
      <c r="B1167" s="52">
        <f t="shared" si="55"/>
        <v>2016</v>
      </c>
      <c r="C1167" s="52" t="s">
        <v>595</v>
      </c>
      <c r="D1167" s="53">
        <v>42615</v>
      </c>
      <c r="E1167" s="52">
        <f t="shared" si="56"/>
        <v>1992</v>
      </c>
      <c r="F1167" s="54" t="s">
        <v>439</v>
      </c>
      <c r="G1167" s="52" t="s">
        <v>528</v>
      </c>
      <c r="H1167" s="54" t="s">
        <v>385</v>
      </c>
      <c r="I1167" s="55">
        <v>100</v>
      </c>
      <c r="J1167" s="55">
        <v>86</v>
      </c>
      <c r="K1167" s="54">
        <f t="shared" si="54"/>
        <v>8600</v>
      </c>
    </row>
    <row r="1168" spans="1:11" x14ac:dyDescent="0.3">
      <c r="A1168" s="52" t="s">
        <v>395</v>
      </c>
      <c r="B1168" s="52">
        <f t="shared" si="55"/>
        <v>2016</v>
      </c>
      <c r="C1168" s="52" t="s">
        <v>595</v>
      </c>
      <c r="D1168" s="53">
        <v>42615</v>
      </c>
      <c r="E1168" s="52">
        <f t="shared" si="56"/>
        <v>1993</v>
      </c>
      <c r="F1168" s="54" t="s">
        <v>434</v>
      </c>
      <c r="G1168" s="52" t="s">
        <v>399</v>
      </c>
      <c r="H1168" s="54" t="s">
        <v>383</v>
      </c>
      <c r="I1168" s="55">
        <v>500</v>
      </c>
      <c r="J1168" s="55">
        <v>10</v>
      </c>
      <c r="K1168" s="54">
        <f t="shared" si="54"/>
        <v>5000</v>
      </c>
    </row>
    <row r="1169" spans="1:11" x14ac:dyDescent="0.3">
      <c r="A1169" s="52" t="s">
        <v>395</v>
      </c>
      <c r="B1169" s="52">
        <f t="shared" si="55"/>
        <v>2016</v>
      </c>
      <c r="C1169" s="52" t="s">
        <v>595</v>
      </c>
      <c r="D1169" s="53">
        <v>42616</v>
      </c>
      <c r="E1169" s="52">
        <f t="shared" si="56"/>
        <v>1994</v>
      </c>
      <c r="F1169" s="54" t="s">
        <v>436</v>
      </c>
      <c r="G1169" s="52" t="s">
        <v>399</v>
      </c>
      <c r="H1169" s="54" t="s">
        <v>384</v>
      </c>
      <c r="I1169" s="55">
        <v>50</v>
      </c>
      <c r="J1169" s="55">
        <v>20</v>
      </c>
      <c r="K1169" s="54">
        <f t="shared" si="54"/>
        <v>1000</v>
      </c>
    </row>
    <row r="1170" spans="1:11" x14ac:dyDescent="0.3">
      <c r="A1170" s="52" t="s">
        <v>395</v>
      </c>
      <c r="B1170" s="52">
        <f t="shared" si="55"/>
        <v>2016</v>
      </c>
      <c r="C1170" s="52" t="s">
        <v>595</v>
      </c>
      <c r="D1170" s="53">
        <v>42616</v>
      </c>
      <c r="E1170" s="52">
        <f t="shared" si="56"/>
        <v>1995</v>
      </c>
      <c r="F1170" s="54" t="s">
        <v>434</v>
      </c>
      <c r="G1170" s="52" t="s">
        <v>399</v>
      </c>
      <c r="H1170" s="54" t="s">
        <v>387</v>
      </c>
      <c r="I1170" s="55">
        <v>500</v>
      </c>
      <c r="J1170" s="55">
        <v>35</v>
      </c>
      <c r="K1170" s="54">
        <f t="shared" si="54"/>
        <v>17500</v>
      </c>
    </row>
    <row r="1171" spans="1:11" x14ac:dyDescent="0.3">
      <c r="A1171" s="52" t="s">
        <v>395</v>
      </c>
      <c r="B1171" s="52">
        <f t="shared" si="55"/>
        <v>2016</v>
      </c>
      <c r="C1171" s="52" t="s">
        <v>595</v>
      </c>
      <c r="D1171" s="53">
        <v>42617</v>
      </c>
      <c r="E1171" s="52">
        <f t="shared" si="56"/>
        <v>1996</v>
      </c>
      <c r="F1171" s="54" t="s">
        <v>436</v>
      </c>
      <c r="G1171" s="52" t="s">
        <v>399</v>
      </c>
      <c r="H1171" s="54" t="s">
        <v>387</v>
      </c>
      <c r="I1171" s="55">
        <v>50</v>
      </c>
      <c r="J1171" s="55">
        <v>35</v>
      </c>
      <c r="K1171" s="54">
        <f t="shared" si="54"/>
        <v>1750</v>
      </c>
    </row>
    <row r="1172" spans="1:11" x14ac:dyDescent="0.3">
      <c r="A1172" s="52" t="s">
        <v>522</v>
      </c>
      <c r="B1172" s="52">
        <f t="shared" si="55"/>
        <v>2016</v>
      </c>
      <c r="C1172" s="52" t="s">
        <v>595</v>
      </c>
      <c r="D1172" s="53">
        <v>42617</v>
      </c>
      <c r="E1172" s="52">
        <f t="shared" si="56"/>
        <v>1997</v>
      </c>
      <c r="F1172" s="54" t="s">
        <v>407</v>
      </c>
      <c r="G1172" s="52" t="s">
        <v>406</v>
      </c>
      <c r="H1172" s="54" t="s">
        <v>385</v>
      </c>
      <c r="I1172" s="55">
        <v>250</v>
      </c>
      <c r="J1172" s="55">
        <v>86</v>
      </c>
      <c r="K1172" s="54">
        <f t="shared" si="54"/>
        <v>21500</v>
      </c>
    </row>
    <row r="1173" spans="1:11" x14ac:dyDescent="0.3">
      <c r="A1173" s="52" t="s">
        <v>395</v>
      </c>
      <c r="B1173" s="52">
        <f t="shared" si="55"/>
        <v>2016</v>
      </c>
      <c r="C1173" s="52" t="s">
        <v>595</v>
      </c>
      <c r="D1173" s="53">
        <v>42618</v>
      </c>
      <c r="E1173" s="52">
        <f t="shared" si="56"/>
        <v>1998</v>
      </c>
      <c r="F1173" s="54" t="s">
        <v>436</v>
      </c>
      <c r="G1173" s="52" t="s">
        <v>399</v>
      </c>
      <c r="H1173" s="54" t="s">
        <v>385</v>
      </c>
      <c r="I1173" s="55">
        <v>50</v>
      </c>
      <c r="J1173" s="55">
        <v>86</v>
      </c>
      <c r="K1173" s="54">
        <f t="shared" si="54"/>
        <v>4300</v>
      </c>
    </row>
    <row r="1174" spans="1:11" x14ac:dyDescent="0.3">
      <c r="A1174" s="52" t="s">
        <v>522</v>
      </c>
      <c r="B1174" s="52">
        <f t="shared" si="55"/>
        <v>2016</v>
      </c>
      <c r="C1174" s="52" t="s">
        <v>595</v>
      </c>
      <c r="D1174" s="53">
        <v>42618</v>
      </c>
      <c r="E1174" s="52">
        <f t="shared" si="56"/>
        <v>1999</v>
      </c>
      <c r="F1174" s="54" t="s">
        <v>407</v>
      </c>
      <c r="G1174" s="52" t="s">
        <v>406</v>
      </c>
      <c r="H1174" s="54" t="s">
        <v>384</v>
      </c>
      <c r="I1174" s="55">
        <v>1000</v>
      </c>
      <c r="J1174" s="55">
        <v>20</v>
      </c>
      <c r="K1174" s="54">
        <f t="shared" si="54"/>
        <v>20000</v>
      </c>
    </row>
    <row r="1175" spans="1:11" x14ac:dyDescent="0.3">
      <c r="A1175" s="52" t="s">
        <v>398</v>
      </c>
      <c r="B1175" s="52">
        <f t="shared" si="55"/>
        <v>2016</v>
      </c>
      <c r="C1175" s="52" t="s">
        <v>595</v>
      </c>
      <c r="D1175" s="53">
        <v>42619</v>
      </c>
      <c r="E1175" s="52">
        <f t="shared" si="56"/>
        <v>2000</v>
      </c>
      <c r="F1175" s="54" t="s">
        <v>397</v>
      </c>
      <c r="G1175" s="52" t="s">
        <v>396</v>
      </c>
      <c r="H1175" s="54" t="s">
        <v>384</v>
      </c>
      <c r="I1175" s="55">
        <v>1500</v>
      </c>
      <c r="J1175" s="55">
        <v>20</v>
      </c>
      <c r="K1175" s="54">
        <f t="shared" si="54"/>
        <v>30000</v>
      </c>
    </row>
    <row r="1176" spans="1:11" x14ac:dyDescent="0.3">
      <c r="A1176" s="52" t="s">
        <v>522</v>
      </c>
      <c r="B1176" s="52">
        <f t="shared" si="55"/>
        <v>2016</v>
      </c>
      <c r="C1176" s="52" t="s">
        <v>595</v>
      </c>
      <c r="D1176" s="53">
        <v>42619</v>
      </c>
      <c r="E1176" s="52">
        <f t="shared" si="56"/>
        <v>2001</v>
      </c>
      <c r="F1176" s="54" t="s">
        <v>407</v>
      </c>
      <c r="G1176" s="52" t="s">
        <v>406</v>
      </c>
      <c r="H1176" s="54" t="s">
        <v>387</v>
      </c>
      <c r="I1176" s="55">
        <v>250</v>
      </c>
      <c r="J1176" s="55">
        <v>35</v>
      </c>
      <c r="K1176" s="54">
        <f t="shared" si="54"/>
        <v>8750</v>
      </c>
    </row>
    <row r="1177" spans="1:11" x14ac:dyDescent="0.3">
      <c r="A1177" s="52" t="s">
        <v>398</v>
      </c>
      <c r="B1177" s="52">
        <f t="shared" si="55"/>
        <v>2016</v>
      </c>
      <c r="C1177" s="52" t="s">
        <v>595</v>
      </c>
      <c r="D1177" s="53">
        <v>42620</v>
      </c>
      <c r="E1177" s="52">
        <f t="shared" si="56"/>
        <v>2002</v>
      </c>
      <c r="F1177" s="54" t="s">
        <v>397</v>
      </c>
      <c r="G1177" s="52" t="s">
        <v>396</v>
      </c>
      <c r="H1177" s="54" t="s">
        <v>387</v>
      </c>
      <c r="I1177" s="55">
        <v>200</v>
      </c>
      <c r="J1177" s="55">
        <v>35</v>
      </c>
      <c r="K1177" s="54">
        <f t="shared" si="54"/>
        <v>7000</v>
      </c>
    </row>
    <row r="1178" spans="1:11" x14ac:dyDescent="0.3">
      <c r="A1178" s="52" t="s">
        <v>522</v>
      </c>
      <c r="B1178" s="52">
        <f t="shared" si="55"/>
        <v>2016</v>
      </c>
      <c r="C1178" s="52" t="s">
        <v>595</v>
      </c>
      <c r="D1178" s="53">
        <v>42620</v>
      </c>
      <c r="E1178" s="52">
        <f t="shared" si="56"/>
        <v>2003</v>
      </c>
      <c r="F1178" s="54" t="s">
        <v>407</v>
      </c>
      <c r="G1178" s="52" t="s">
        <v>406</v>
      </c>
      <c r="H1178" s="54" t="s">
        <v>385</v>
      </c>
      <c r="I1178" s="55">
        <v>250</v>
      </c>
      <c r="J1178" s="55">
        <v>86</v>
      </c>
      <c r="K1178" s="54">
        <f t="shared" si="54"/>
        <v>21500</v>
      </c>
    </row>
    <row r="1179" spans="1:11" x14ac:dyDescent="0.3">
      <c r="A1179" s="52" t="s">
        <v>395</v>
      </c>
      <c r="B1179" s="52">
        <f t="shared" si="55"/>
        <v>2016</v>
      </c>
      <c r="C1179" s="52" t="s">
        <v>595</v>
      </c>
      <c r="D1179" s="53">
        <v>42621</v>
      </c>
      <c r="E1179" s="52">
        <f t="shared" si="56"/>
        <v>2004</v>
      </c>
      <c r="F1179" s="54" t="s">
        <v>400</v>
      </c>
      <c r="G1179" s="52" t="s">
        <v>399</v>
      </c>
      <c r="H1179" s="54" t="s">
        <v>385</v>
      </c>
      <c r="I1179" s="55">
        <v>500</v>
      </c>
      <c r="J1179" s="55">
        <v>86</v>
      </c>
      <c r="K1179" s="54">
        <f t="shared" si="54"/>
        <v>43000</v>
      </c>
    </row>
    <row r="1180" spans="1:11" x14ac:dyDescent="0.3">
      <c r="A1180" s="52" t="s">
        <v>522</v>
      </c>
      <c r="B1180" s="52">
        <f t="shared" si="55"/>
        <v>2016</v>
      </c>
      <c r="C1180" s="52" t="s">
        <v>595</v>
      </c>
      <c r="D1180" s="53">
        <v>42621</v>
      </c>
      <c r="E1180" s="52">
        <f t="shared" si="56"/>
        <v>2005</v>
      </c>
      <c r="F1180" s="54" t="s">
        <v>407</v>
      </c>
      <c r="G1180" s="52" t="s">
        <v>406</v>
      </c>
      <c r="H1180" s="54" t="s">
        <v>384</v>
      </c>
      <c r="I1180" s="55">
        <v>250</v>
      </c>
      <c r="J1180" s="55">
        <v>20</v>
      </c>
      <c r="K1180" s="54">
        <f t="shared" si="54"/>
        <v>5000</v>
      </c>
    </row>
    <row r="1181" spans="1:11" x14ac:dyDescent="0.3">
      <c r="A1181" s="52" t="s">
        <v>395</v>
      </c>
      <c r="B1181" s="52">
        <f t="shared" si="55"/>
        <v>2016</v>
      </c>
      <c r="C1181" s="52" t="s">
        <v>595</v>
      </c>
      <c r="D1181" s="53">
        <v>42622</v>
      </c>
      <c r="E1181" s="52">
        <f t="shared" si="56"/>
        <v>2006</v>
      </c>
      <c r="F1181" s="54" t="s">
        <v>400</v>
      </c>
      <c r="G1181" s="52" t="s">
        <v>399</v>
      </c>
      <c r="H1181" s="54" t="s">
        <v>384</v>
      </c>
      <c r="I1181" s="55">
        <v>100</v>
      </c>
      <c r="J1181" s="55">
        <v>20</v>
      </c>
      <c r="K1181" s="54">
        <f t="shared" si="54"/>
        <v>2000</v>
      </c>
    </row>
    <row r="1182" spans="1:11" x14ac:dyDescent="0.3">
      <c r="A1182" s="52" t="s">
        <v>522</v>
      </c>
      <c r="B1182" s="52">
        <f t="shared" si="55"/>
        <v>2016</v>
      </c>
      <c r="C1182" s="52" t="s">
        <v>595</v>
      </c>
      <c r="D1182" s="53">
        <v>42622</v>
      </c>
      <c r="E1182" s="52">
        <f t="shared" si="56"/>
        <v>2007</v>
      </c>
      <c r="F1182" s="54" t="s">
        <v>407</v>
      </c>
      <c r="G1182" s="52" t="s">
        <v>406</v>
      </c>
      <c r="H1182" s="54" t="s">
        <v>387</v>
      </c>
      <c r="I1182" s="55">
        <v>50</v>
      </c>
      <c r="J1182" s="55">
        <v>35</v>
      </c>
      <c r="K1182" s="54">
        <f t="shared" si="54"/>
        <v>1750</v>
      </c>
    </row>
    <row r="1183" spans="1:11" x14ac:dyDescent="0.3">
      <c r="A1183" s="52" t="s">
        <v>405</v>
      </c>
      <c r="B1183" s="52">
        <f t="shared" si="55"/>
        <v>2016</v>
      </c>
      <c r="C1183" s="52" t="s">
        <v>595</v>
      </c>
      <c r="D1183" s="53">
        <v>42623</v>
      </c>
      <c r="E1183" s="52">
        <f t="shared" si="56"/>
        <v>2008</v>
      </c>
      <c r="F1183" s="54" t="s">
        <v>430</v>
      </c>
      <c r="G1183" s="52" t="s">
        <v>403</v>
      </c>
      <c r="H1183" s="54" t="s">
        <v>383</v>
      </c>
      <c r="I1183" s="55">
        <v>50</v>
      </c>
      <c r="J1183" s="55">
        <v>10</v>
      </c>
      <c r="K1183" s="54">
        <f t="shared" si="54"/>
        <v>500</v>
      </c>
    </row>
    <row r="1184" spans="1:11" x14ac:dyDescent="0.3">
      <c r="A1184" s="52" t="s">
        <v>522</v>
      </c>
      <c r="B1184" s="52">
        <f t="shared" si="55"/>
        <v>2016</v>
      </c>
      <c r="C1184" s="52" t="s">
        <v>595</v>
      </c>
      <c r="D1184" s="53">
        <v>42623</v>
      </c>
      <c r="E1184" s="52">
        <f t="shared" si="56"/>
        <v>2009</v>
      </c>
      <c r="F1184" s="54" t="s">
        <v>407</v>
      </c>
      <c r="G1184" s="52" t="s">
        <v>406</v>
      </c>
      <c r="H1184" s="54" t="s">
        <v>385</v>
      </c>
      <c r="I1184" s="55">
        <v>50</v>
      </c>
      <c r="J1184" s="55">
        <v>86</v>
      </c>
      <c r="K1184" s="54">
        <f t="shared" si="54"/>
        <v>4300</v>
      </c>
    </row>
    <row r="1185" spans="1:11" x14ac:dyDescent="0.3">
      <c r="A1185" s="52" t="s">
        <v>405</v>
      </c>
      <c r="B1185" s="52">
        <f t="shared" si="55"/>
        <v>2016</v>
      </c>
      <c r="C1185" s="52" t="s">
        <v>595</v>
      </c>
      <c r="D1185" s="53">
        <v>42624</v>
      </c>
      <c r="E1185" s="52">
        <f t="shared" si="56"/>
        <v>2010</v>
      </c>
      <c r="F1185" s="54" t="s">
        <v>404</v>
      </c>
      <c r="G1185" s="52" t="s">
        <v>403</v>
      </c>
      <c r="H1185" s="54" t="s">
        <v>381</v>
      </c>
      <c r="I1185" s="55">
        <v>2000</v>
      </c>
      <c r="J1185" s="55">
        <v>120</v>
      </c>
      <c r="K1185" s="54">
        <f t="shared" si="54"/>
        <v>240000</v>
      </c>
    </row>
    <row r="1186" spans="1:11" x14ac:dyDescent="0.3">
      <c r="A1186" s="52" t="s">
        <v>522</v>
      </c>
      <c r="B1186" s="52">
        <f t="shared" si="55"/>
        <v>2016</v>
      </c>
      <c r="C1186" s="52" t="s">
        <v>595</v>
      </c>
      <c r="D1186" s="53">
        <v>42624</v>
      </c>
      <c r="E1186" s="52">
        <f t="shared" si="56"/>
        <v>2011</v>
      </c>
      <c r="F1186" s="54" t="s">
        <v>407</v>
      </c>
      <c r="G1186" s="52" t="s">
        <v>406</v>
      </c>
      <c r="H1186" s="54" t="s">
        <v>384</v>
      </c>
      <c r="I1186" s="55">
        <v>1000</v>
      </c>
      <c r="J1186" s="55">
        <v>20</v>
      </c>
      <c r="K1186" s="54">
        <f t="shared" si="54"/>
        <v>20000</v>
      </c>
    </row>
    <row r="1187" spans="1:11" x14ac:dyDescent="0.3">
      <c r="A1187" s="52" t="s">
        <v>405</v>
      </c>
      <c r="B1187" s="52">
        <f t="shared" si="55"/>
        <v>2016</v>
      </c>
      <c r="C1187" s="52" t="s">
        <v>595</v>
      </c>
      <c r="D1187" s="53">
        <v>42625</v>
      </c>
      <c r="E1187" s="52">
        <f t="shared" si="56"/>
        <v>2012</v>
      </c>
      <c r="F1187" s="54" t="s">
        <v>404</v>
      </c>
      <c r="G1187" s="52" t="s">
        <v>403</v>
      </c>
      <c r="H1187" s="54" t="s">
        <v>387</v>
      </c>
      <c r="I1187" s="55">
        <v>200</v>
      </c>
      <c r="J1187" s="55">
        <v>35</v>
      </c>
      <c r="K1187" s="54">
        <f t="shared" si="54"/>
        <v>7000</v>
      </c>
    </row>
    <row r="1188" spans="1:11" x14ac:dyDescent="0.3">
      <c r="A1188" s="52" t="s">
        <v>522</v>
      </c>
      <c r="B1188" s="52">
        <f t="shared" si="55"/>
        <v>2016</v>
      </c>
      <c r="C1188" s="52" t="s">
        <v>595</v>
      </c>
      <c r="D1188" s="53">
        <v>42625</v>
      </c>
      <c r="E1188" s="52">
        <f t="shared" si="56"/>
        <v>2013</v>
      </c>
      <c r="F1188" s="54" t="s">
        <v>407</v>
      </c>
      <c r="G1188" s="52" t="s">
        <v>406</v>
      </c>
      <c r="H1188" s="54" t="s">
        <v>383</v>
      </c>
      <c r="I1188" s="55">
        <v>2000</v>
      </c>
      <c r="J1188" s="55">
        <v>10</v>
      </c>
      <c r="K1188" s="54">
        <f t="shared" si="54"/>
        <v>20000</v>
      </c>
    </row>
    <row r="1189" spans="1:11" x14ac:dyDescent="0.3">
      <c r="A1189" s="52" t="s">
        <v>398</v>
      </c>
      <c r="B1189" s="52">
        <f t="shared" si="55"/>
        <v>2016</v>
      </c>
      <c r="C1189" s="52" t="s">
        <v>595</v>
      </c>
      <c r="D1189" s="53">
        <v>42626</v>
      </c>
      <c r="E1189" s="52">
        <f t="shared" si="56"/>
        <v>2014</v>
      </c>
      <c r="F1189" s="54" t="s">
        <v>409</v>
      </c>
      <c r="G1189" s="52" t="s">
        <v>396</v>
      </c>
      <c r="H1189" s="54" t="s">
        <v>385</v>
      </c>
      <c r="I1189" s="55">
        <v>1000</v>
      </c>
      <c r="J1189" s="55">
        <v>86</v>
      </c>
      <c r="K1189" s="54">
        <f t="shared" si="54"/>
        <v>86000</v>
      </c>
    </row>
    <row r="1190" spans="1:11" x14ac:dyDescent="0.3">
      <c r="A1190" s="52" t="s">
        <v>522</v>
      </c>
      <c r="B1190" s="52">
        <f t="shared" si="55"/>
        <v>2016</v>
      </c>
      <c r="C1190" s="52" t="s">
        <v>595</v>
      </c>
      <c r="D1190" s="53">
        <v>42626</v>
      </c>
      <c r="E1190" s="52">
        <f t="shared" si="56"/>
        <v>2015</v>
      </c>
      <c r="F1190" s="54" t="s">
        <v>407</v>
      </c>
      <c r="G1190" s="52" t="s">
        <v>406</v>
      </c>
      <c r="H1190" s="54" t="s">
        <v>381</v>
      </c>
      <c r="I1190" s="55">
        <v>8400</v>
      </c>
      <c r="J1190" s="55">
        <v>120</v>
      </c>
      <c r="K1190" s="54">
        <f t="shared" si="54"/>
        <v>1008000</v>
      </c>
    </row>
    <row r="1191" spans="1:11" x14ac:dyDescent="0.3">
      <c r="A1191" s="52" t="s">
        <v>395</v>
      </c>
      <c r="B1191" s="52">
        <f t="shared" si="55"/>
        <v>2016</v>
      </c>
      <c r="C1191" s="52" t="s">
        <v>595</v>
      </c>
      <c r="D1191" s="53">
        <v>42627</v>
      </c>
      <c r="E1191" s="52">
        <f t="shared" si="56"/>
        <v>2016</v>
      </c>
      <c r="F1191" s="54" t="s">
        <v>429</v>
      </c>
      <c r="G1191" s="52" t="s">
        <v>528</v>
      </c>
      <c r="H1191" s="54" t="s">
        <v>384</v>
      </c>
      <c r="I1191" s="55">
        <v>200</v>
      </c>
      <c r="J1191" s="55">
        <v>20</v>
      </c>
      <c r="K1191" s="54">
        <f t="shared" si="54"/>
        <v>4000</v>
      </c>
    </row>
    <row r="1192" spans="1:11" x14ac:dyDescent="0.3">
      <c r="A1192" s="52" t="s">
        <v>522</v>
      </c>
      <c r="B1192" s="52">
        <f t="shared" si="55"/>
        <v>2016</v>
      </c>
      <c r="C1192" s="52" t="s">
        <v>595</v>
      </c>
      <c r="D1192" s="53">
        <v>42627</v>
      </c>
      <c r="E1192" s="52">
        <f t="shared" si="56"/>
        <v>2017</v>
      </c>
      <c r="F1192" s="54" t="s">
        <v>407</v>
      </c>
      <c r="G1192" s="52" t="s">
        <v>406</v>
      </c>
      <c r="H1192" s="54" t="s">
        <v>387</v>
      </c>
      <c r="I1192" s="55">
        <v>250</v>
      </c>
      <c r="J1192" s="55">
        <v>35</v>
      </c>
      <c r="K1192" s="54">
        <f t="shared" si="54"/>
        <v>8750</v>
      </c>
    </row>
    <row r="1193" spans="1:11" x14ac:dyDescent="0.3">
      <c r="A1193" s="52" t="s">
        <v>522</v>
      </c>
      <c r="B1193" s="52">
        <f t="shared" si="55"/>
        <v>2016</v>
      </c>
      <c r="C1193" s="52" t="s">
        <v>595</v>
      </c>
      <c r="D1193" s="53">
        <v>42628</v>
      </c>
      <c r="E1193" s="52">
        <f t="shared" si="56"/>
        <v>2018</v>
      </c>
      <c r="F1193" s="54" t="s">
        <v>450</v>
      </c>
      <c r="G1193" s="52" t="s">
        <v>525</v>
      </c>
      <c r="H1193" s="54" t="s">
        <v>383</v>
      </c>
      <c r="I1193" s="55">
        <v>50</v>
      </c>
      <c r="J1193" s="55">
        <v>10</v>
      </c>
      <c r="K1193" s="54">
        <f t="shared" si="54"/>
        <v>500</v>
      </c>
    </row>
    <row r="1194" spans="1:11" x14ac:dyDescent="0.3">
      <c r="A1194" s="52" t="s">
        <v>522</v>
      </c>
      <c r="B1194" s="52">
        <f t="shared" si="55"/>
        <v>2016</v>
      </c>
      <c r="C1194" s="52" t="s">
        <v>595</v>
      </c>
      <c r="D1194" s="53">
        <v>42628</v>
      </c>
      <c r="E1194" s="52">
        <f t="shared" si="56"/>
        <v>2019</v>
      </c>
      <c r="F1194" s="54" t="s">
        <v>407</v>
      </c>
      <c r="G1194" s="52" t="s">
        <v>406</v>
      </c>
      <c r="H1194" s="54" t="s">
        <v>385</v>
      </c>
      <c r="I1194" s="55">
        <v>250</v>
      </c>
      <c r="J1194" s="55">
        <v>86</v>
      </c>
      <c r="K1194" s="54">
        <f t="shared" si="54"/>
        <v>21500</v>
      </c>
    </row>
    <row r="1195" spans="1:11" x14ac:dyDescent="0.3">
      <c r="A1195" s="52" t="s">
        <v>522</v>
      </c>
      <c r="B1195" s="52">
        <f t="shared" si="55"/>
        <v>2016</v>
      </c>
      <c r="C1195" s="52" t="s">
        <v>595</v>
      </c>
      <c r="D1195" s="53">
        <v>42629</v>
      </c>
      <c r="E1195" s="52">
        <f t="shared" si="56"/>
        <v>2020</v>
      </c>
      <c r="F1195" s="54" t="s">
        <v>450</v>
      </c>
      <c r="G1195" s="52" t="s">
        <v>525</v>
      </c>
      <c r="H1195" s="54" t="s">
        <v>381</v>
      </c>
      <c r="I1195" s="55">
        <v>50</v>
      </c>
      <c r="J1195" s="55">
        <v>120</v>
      </c>
      <c r="K1195" s="54">
        <f t="shared" si="54"/>
        <v>6000</v>
      </c>
    </row>
    <row r="1196" spans="1:11" x14ac:dyDescent="0.3">
      <c r="A1196" s="52" t="s">
        <v>522</v>
      </c>
      <c r="B1196" s="52">
        <f t="shared" si="55"/>
        <v>2016</v>
      </c>
      <c r="C1196" s="52" t="s">
        <v>595</v>
      </c>
      <c r="D1196" s="53">
        <v>42629</v>
      </c>
      <c r="E1196" s="52">
        <f t="shared" si="56"/>
        <v>2021</v>
      </c>
      <c r="F1196" s="54" t="s">
        <v>407</v>
      </c>
      <c r="G1196" s="52" t="s">
        <v>406</v>
      </c>
      <c r="H1196" s="54" t="s">
        <v>384</v>
      </c>
      <c r="I1196" s="55">
        <v>40</v>
      </c>
      <c r="J1196" s="55">
        <v>20</v>
      </c>
      <c r="K1196" s="54">
        <f t="shared" si="54"/>
        <v>800</v>
      </c>
    </row>
    <row r="1197" spans="1:11" x14ac:dyDescent="0.3">
      <c r="A1197" s="52" t="s">
        <v>522</v>
      </c>
      <c r="B1197" s="52">
        <f t="shared" si="55"/>
        <v>2016</v>
      </c>
      <c r="C1197" s="52" t="s">
        <v>595</v>
      </c>
      <c r="D1197" s="53">
        <v>42630</v>
      </c>
      <c r="E1197" s="52">
        <f t="shared" si="56"/>
        <v>2022</v>
      </c>
      <c r="F1197" s="54" t="s">
        <v>450</v>
      </c>
      <c r="G1197" s="52" t="s">
        <v>525</v>
      </c>
      <c r="H1197" s="54" t="s">
        <v>387</v>
      </c>
      <c r="I1197" s="55">
        <v>50</v>
      </c>
      <c r="J1197" s="55">
        <v>35</v>
      </c>
      <c r="K1197" s="54">
        <f t="shared" si="54"/>
        <v>1750</v>
      </c>
    </row>
    <row r="1198" spans="1:11" x14ac:dyDescent="0.3">
      <c r="A1198" s="52" t="s">
        <v>522</v>
      </c>
      <c r="B1198" s="52">
        <f t="shared" si="55"/>
        <v>2016</v>
      </c>
      <c r="C1198" s="52" t="s">
        <v>595</v>
      </c>
      <c r="D1198" s="53">
        <v>42630</v>
      </c>
      <c r="E1198" s="52">
        <f t="shared" si="56"/>
        <v>2023</v>
      </c>
      <c r="F1198" s="54" t="s">
        <v>407</v>
      </c>
      <c r="G1198" s="52" t="s">
        <v>406</v>
      </c>
      <c r="H1198" s="54" t="s">
        <v>383</v>
      </c>
      <c r="I1198" s="55">
        <v>5</v>
      </c>
      <c r="J1198" s="55">
        <v>10</v>
      </c>
      <c r="K1198" s="54">
        <f t="shared" si="54"/>
        <v>50</v>
      </c>
    </row>
    <row r="1199" spans="1:11" x14ac:dyDescent="0.3">
      <c r="A1199" s="52" t="s">
        <v>522</v>
      </c>
      <c r="B1199" s="52">
        <f t="shared" si="55"/>
        <v>2016</v>
      </c>
      <c r="C1199" s="52" t="s">
        <v>595</v>
      </c>
      <c r="D1199" s="53">
        <v>42631</v>
      </c>
      <c r="E1199" s="52">
        <f t="shared" si="56"/>
        <v>2024</v>
      </c>
      <c r="F1199" s="54" t="s">
        <v>450</v>
      </c>
      <c r="G1199" s="52" t="s">
        <v>525</v>
      </c>
      <c r="H1199" s="54" t="s">
        <v>385</v>
      </c>
      <c r="I1199" s="55">
        <v>50</v>
      </c>
      <c r="J1199" s="55">
        <v>86</v>
      </c>
      <c r="K1199" s="54">
        <f t="shared" si="54"/>
        <v>4300</v>
      </c>
    </row>
    <row r="1200" spans="1:11" x14ac:dyDescent="0.3">
      <c r="A1200" s="52" t="s">
        <v>522</v>
      </c>
      <c r="B1200" s="52">
        <f t="shared" si="55"/>
        <v>2016</v>
      </c>
      <c r="C1200" s="52" t="s">
        <v>595</v>
      </c>
      <c r="D1200" s="53">
        <v>42631</v>
      </c>
      <c r="E1200" s="52">
        <f t="shared" si="56"/>
        <v>2025</v>
      </c>
      <c r="F1200" s="54" t="s">
        <v>407</v>
      </c>
      <c r="G1200" s="52" t="s">
        <v>406</v>
      </c>
      <c r="H1200" s="54" t="s">
        <v>381</v>
      </c>
      <c r="I1200" s="55">
        <v>5</v>
      </c>
      <c r="J1200" s="55">
        <v>120</v>
      </c>
      <c r="K1200" s="54">
        <f t="shared" si="54"/>
        <v>600</v>
      </c>
    </row>
    <row r="1201" spans="1:11" x14ac:dyDescent="0.3">
      <c r="A1201" s="52" t="s">
        <v>522</v>
      </c>
      <c r="B1201" s="52">
        <f t="shared" si="55"/>
        <v>2016</v>
      </c>
      <c r="C1201" s="52" t="s">
        <v>595</v>
      </c>
      <c r="D1201" s="53">
        <v>42632</v>
      </c>
      <c r="E1201" s="52">
        <f t="shared" si="56"/>
        <v>2026</v>
      </c>
      <c r="F1201" s="54" t="s">
        <v>450</v>
      </c>
      <c r="G1201" s="52" t="s">
        <v>525</v>
      </c>
      <c r="H1201" s="54" t="s">
        <v>384</v>
      </c>
      <c r="I1201" s="55">
        <v>50</v>
      </c>
      <c r="J1201" s="55">
        <v>20</v>
      </c>
      <c r="K1201" s="54">
        <f t="shared" si="54"/>
        <v>1000</v>
      </c>
    </row>
    <row r="1202" spans="1:11" x14ac:dyDescent="0.3">
      <c r="A1202" s="52" t="s">
        <v>522</v>
      </c>
      <c r="B1202" s="52">
        <f t="shared" si="55"/>
        <v>2016</v>
      </c>
      <c r="C1202" s="52" t="s">
        <v>595</v>
      </c>
      <c r="D1202" s="53">
        <v>42632</v>
      </c>
      <c r="E1202" s="52">
        <f t="shared" si="56"/>
        <v>2027</v>
      </c>
      <c r="F1202" s="54" t="s">
        <v>407</v>
      </c>
      <c r="G1202" s="52" t="s">
        <v>406</v>
      </c>
      <c r="H1202" s="54" t="s">
        <v>387</v>
      </c>
      <c r="I1202" s="55">
        <v>5</v>
      </c>
      <c r="J1202" s="55">
        <v>35</v>
      </c>
      <c r="K1202" s="54">
        <f t="shared" si="54"/>
        <v>175</v>
      </c>
    </row>
    <row r="1203" spans="1:11" x14ac:dyDescent="0.3">
      <c r="A1203" s="52" t="s">
        <v>522</v>
      </c>
      <c r="B1203" s="52">
        <f t="shared" si="55"/>
        <v>2016</v>
      </c>
      <c r="C1203" s="52" t="s">
        <v>595</v>
      </c>
      <c r="D1203" s="53">
        <v>42633</v>
      </c>
      <c r="E1203" s="52">
        <f t="shared" si="56"/>
        <v>2028</v>
      </c>
      <c r="F1203" s="54" t="s">
        <v>450</v>
      </c>
      <c r="G1203" s="52" t="s">
        <v>525</v>
      </c>
      <c r="H1203" s="54" t="s">
        <v>383</v>
      </c>
      <c r="I1203" s="55">
        <v>50</v>
      </c>
      <c r="J1203" s="55">
        <v>10</v>
      </c>
      <c r="K1203" s="54">
        <f t="shared" si="54"/>
        <v>500</v>
      </c>
    </row>
    <row r="1204" spans="1:11" x14ac:dyDescent="0.3">
      <c r="A1204" s="52" t="s">
        <v>522</v>
      </c>
      <c r="B1204" s="52">
        <f t="shared" si="55"/>
        <v>2016</v>
      </c>
      <c r="C1204" s="52" t="s">
        <v>595</v>
      </c>
      <c r="D1204" s="53">
        <v>42633</v>
      </c>
      <c r="E1204" s="52">
        <f t="shared" si="56"/>
        <v>2029</v>
      </c>
      <c r="F1204" s="54" t="s">
        <v>407</v>
      </c>
      <c r="G1204" s="52" t="s">
        <v>406</v>
      </c>
      <c r="H1204" s="54" t="s">
        <v>385</v>
      </c>
      <c r="I1204" s="55">
        <v>5</v>
      </c>
      <c r="J1204" s="55">
        <v>86</v>
      </c>
      <c r="K1204" s="54">
        <f t="shared" si="54"/>
        <v>430</v>
      </c>
    </row>
    <row r="1205" spans="1:11" x14ac:dyDescent="0.3">
      <c r="A1205" s="52" t="s">
        <v>522</v>
      </c>
      <c r="B1205" s="52">
        <f t="shared" si="55"/>
        <v>2016</v>
      </c>
      <c r="C1205" s="52" t="s">
        <v>595</v>
      </c>
      <c r="D1205" s="53">
        <v>42634</v>
      </c>
      <c r="E1205" s="52">
        <f t="shared" si="56"/>
        <v>2030</v>
      </c>
      <c r="F1205" s="54" t="s">
        <v>407</v>
      </c>
      <c r="G1205" s="52" t="s">
        <v>406</v>
      </c>
      <c r="H1205" s="54" t="s">
        <v>381</v>
      </c>
      <c r="I1205" s="55">
        <v>150</v>
      </c>
      <c r="J1205" s="55">
        <v>120</v>
      </c>
      <c r="K1205" s="54">
        <f t="shared" si="54"/>
        <v>18000</v>
      </c>
    </row>
    <row r="1206" spans="1:11" x14ac:dyDescent="0.3">
      <c r="A1206" s="52" t="s">
        <v>522</v>
      </c>
      <c r="B1206" s="52">
        <f t="shared" si="55"/>
        <v>2016</v>
      </c>
      <c r="C1206" s="52" t="s">
        <v>595</v>
      </c>
      <c r="D1206" s="53">
        <v>42634</v>
      </c>
      <c r="E1206" s="52">
        <f t="shared" si="56"/>
        <v>2031</v>
      </c>
      <c r="F1206" s="54" t="s">
        <v>407</v>
      </c>
      <c r="G1206" s="52" t="s">
        <v>406</v>
      </c>
      <c r="H1206" s="54" t="s">
        <v>384</v>
      </c>
      <c r="I1206" s="55">
        <v>1</v>
      </c>
      <c r="J1206" s="55">
        <v>20</v>
      </c>
      <c r="K1206" s="54">
        <f t="shared" si="54"/>
        <v>20</v>
      </c>
    </row>
    <row r="1207" spans="1:11" x14ac:dyDescent="0.3">
      <c r="A1207" s="52" t="s">
        <v>522</v>
      </c>
      <c r="B1207" s="52">
        <f t="shared" si="55"/>
        <v>2016</v>
      </c>
      <c r="C1207" s="52" t="s">
        <v>595</v>
      </c>
      <c r="D1207" s="53">
        <v>42635</v>
      </c>
      <c r="E1207" s="52">
        <f t="shared" si="56"/>
        <v>2032</v>
      </c>
      <c r="F1207" s="54" t="s">
        <v>407</v>
      </c>
      <c r="G1207" s="52" t="s">
        <v>406</v>
      </c>
      <c r="H1207" s="54" t="s">
        <v>385</v>
      </c>
      <c r="I1207" s="55">
        <v>50</v>
      </c>
      <c r="J1207" s="55">
        <v>86</v>
      </c>
      <c r="K1207" s="54">
        <f t="shared" si="54"/>
        <v>4300</v>
      </c>
    </row>
    <row r="1208" spans="1:11" x14ac:dyDescent="0.3">
      <c r="A1208" s="52" t="s">
        <v>522</v>
      </c>
      <c r="B1208" s="52">
        <f t="shared" si="55"/>
        <v>2016</v>
      </c>
      <c r="C1208" s="52" t="s">
        <v>595</v>
      </c>
      <c r="D1208" s="53">
        <v>42635</v>
      </c>
      <c r="E1208" s="52">
        <f t="shared" si="56"/>
        <v>2033</v>
      </c>
      <c r="F1208" s="54" t="s">
        <v>407</v>
      </c>
      <c r="G1208" s="52" t="s">
        <v>406</v>
      </c>
      <c r="H1208" s="54" t="s">
        <v>383</v>
      </c>
      <c r="I1208" s="55">
        <v>0.5</v>
      </c>
      <c r="J1208" s="55">
        <v>10</v>
      </c>
      <c r="K1208" s="54">
        <f t="shared" si="54"/>
        <v>5</v>
      </c>
    </row>
    <row r="1209" spans="1:11" x14ac:dyDescent="0.3">
      <c r="A1209" s="52" t="s">
        <v>522</v>
      </c>
      <c r="B1209" s="52">
        <f t="shared" si="55"/>
        <v>2016</v>
      </c>
      <c r="C1209" s="52" t="s">
        <v>595</v>
      </c>
      <c r="D1209" s="53">
        <v>42636</v>
      </c>
      <c r="E1209" s="52">
        <f t="shared" si="56"/>
        <v>2034</v>
      </c>
      <c r="F1209" s="54" t="s">
        <v>444</v>
      </c>
      <c r="G1209" s="52" t="s">
        <v>525</v>
      </c>
      <c r="H1209" s="54" t="s">
        <v>384</v>
      </c>
      <c r="I1209" s="55">
        <v>250</v>
      </c>
      <c r="J1209" s="55">
        <v>20</v>
      </c>
      <c r="K1209" s="54">
        <f t="shared" si="54"/>
        <v>5000</v>
      </c>
    </row>
    <row r="1210" spans="1:11" x14ac:dyDescent="0.3">
      <c r="A1210" s="52" t="s">
        <v>522</v>
      </c>
      <c r="B1210" s="52">
        <f t="shared" si="55"/>
        <v>2016</v>
      </c>
      <c r="C1210" s="52" t="s">
        <v>595</v>
      </c>
      <c r="D1210" s="53">
        <v>42636</v>
      </c>
      <c r="E1210" s="52">
        <f t="shared" si="56"/>
        <v>2035</v>
      </c>
      <c r="F1210" s="54" t="s">
        <v>407</v>
      </c>
      <c r="G1210" s="52" t="s">
        <v>406</v>
      </c>
      <c r="H1210" s="54" t="s">
        <v>381</v>
      </c>
      <c r="I1210" s="55">
        <v>5</v>
      </c>
      <c r="J1210" s="55">
        <v>120</v>
      </c>
      <c r="K1210" s="54">
        <f t="shared" si="54"/>
        <v>600</v>
      </c>
    </row>
    <row r="1211" spans="1:11" x14ac:dyDescent="0.3">
      <c r="A1211" s="52" t="s">
        <v>395</v>
      </c>
      <c r="B1211" s="52">
        <f t="shared" si="55"/>
        <v>2016</v>
      </c>
      <c r="C1211" s="52" t="s">
        <v>595</v>
      </c>
      <c r="D1211" s="53">
        <v>42637</v>
      </c>
      <c r="E1211" s="52">
        <f t="shared" si="56"/>
        <v>2036</v>
      </c>
      <c r="F1211" s="54" t="s">
        <v>433</v>
      </c>
      <c r="G1211" s="52" t="s">
        <v>528</v>
      </c>
      <c r="H1211" s="54" t="s">
        <v>387</v>
      </c>
      <c r="I1211" s="55">
        <v>50</v>
      </c>
      <c r="J1211" s="55">
        <v>35</v>
      </c>
      <c r="K1211" s="54">
        <f t="shared" si="54"/>
        <v>1750</v>
      </c>
    </row>
    <row r="1212" spans="1:11" x14ac:dyDescent="0.3">
      <c r="A1212" s="52" t="s">
        <v>522</v>
      </c>
      <c r="B1212" s="52">
        <f t="shared" si="55"/>
        <v>2016</v>
      </c>
      <c r="C1212" s="52" t="s">
        <v>595</v>
      </c>
      <c r="D1212" s="53">
        <v>42637</v>
      </c>
      <c r="E1212" s="52">
        <f t="shared" si="56"/>
        <v>2037</v>
      </c>
      <c r="F1212" s="54" t="s">
        <v>407</v>
      </c>
      <c r="G1212" s="52" t="s">
        <v>406</v>
      </c>
      <c r="H1212" s="54" t="s">
        <v>385</v>
      </c>
      <c r="I1212" s="55">
        <v>5</v>
      </c>
      <c r="J1212" s="55">
        <v>86</v>
      </c>
      <c r="K1212" s="54">
        <f t="shared" si="54"/>
        <v>430</v>
      </c>
    </row>
    <row r="1213" spans="1:11" x14ac:dyDescent="0.3">
      <c r="A1213" s="52" t="s">
        <v>398</v>
      </c>
      <c r="B1213" s="52">
        <f t="shared" si="55"/>
        <v>2016</v>
      </c>
      <c r="C1213" s="52" t="s">
        <v>595</v>
      </c>
      <c r="D1213" s="53">
        <v>42638</v>
      </c>
      <c r="E1213" s="52">
        <f t="shared" si="56"/>
        <v>2038</v>
      </c>
      <c r="F1213" s="54" t="s">
        <v>397</v>
      </c>
      <c r="G1213" s="52" t="s">
        <v>396</v>
      </c>
      <c r="H1213" s="54" t="s">
        <v>385</v>
      </c>
      <c r="I1213" s="55">
        <v>500</v>
      </c>
      <c r="J1213" s="55">
        <v>86</v>
      </c>
      <c r="K1213" s="54">
        <f t="shared" si="54"/>
        <v>43000</v>
      </c>
    </row>
    <row r="1214" spans="1:11" x14ac:dyDescent="0.3">
      <c r="A1214" s="52" t="s">
        <v>522</v>
      </c>
      <c r="B1214" s="52">
        <f t="shared" si="55"/>
        <v>2016</v>
      </c>
      <c r="C1214" s="52" t="s">
        <v>595</v>
      </c>
      <c r="D1214" s="53">
        <v>42638</v>
      </c>
      <c r="E1214" s="52">
        <f t="shared" si="56"/>
        <v>2039</v>
      </c>
      <c r="F1214" s="54" t="s">
        <v>407</v>
      </c>
      <c r="G1214" s="52" t="s">
        <v>406</v>
      </c>
      <c r="H1214" s="54" t="s">
        <v>387</v>
      </c>
      <c r="I1214" s="55">
        <v>5</v>
      </c>
      <c r="J1214" s="55">
        <v>35</v>
      </c>
      <c r="K1214" s="54">
        <f t="shared" si="54"/>
        <v>175</v>
      </c>
    </row>
    <row r="1215" spans="1:11" x14ac:dyDescent="0.3">
      <c r="A1215" s="52" t="s">
        <v>405</v>
      </c>
      <c r="B1215" s="52">
        <f t="shared" si="55"/>
        <v>2016</v>
      </c>
      <c r="C1215" s="52" t="s">
        <v>595</v>
      </c>
      <c r="D1215" s="53">
        <v>42639</v>
      </c>
      <c r="E1215" s="52">
        <f t="shared" si="56"/>
        <v>2040</v>
      </c>
      <c r="F1215" s="54" t="s">
        <v>423</v>
      </c>
      <c r="G1215" s="52" t="s">
        <v>403</v>
      </c>
      <c r="H1215" s="54" t="s">
        <v>384</v>
      </c>
      <c r="I1215" s="55">
        <v>200</v>
      </c>
      <c r="J1215" s="55">
        <v>20</v>
      </c>
      <c r="K1215" s="54">
        <f t="shared" si="54"/>
        <v>4000</v>
      </c>
    </row>
    <row r="1216" spans="1:11" x14ac:dyDescent="0.3">
      <c r="A1216" s="52" t="s">
        <v>522</v>
      </c>
      <c r="B1216" s="52">
        <f t="shared" si="55"/>
        <v>2016</v>
      </c>
      <c r="C1216" s="52" t="s">
        <v>595</v>
      </c>
      <c r="D1216" s="53">
        <v>42639</v>
      </c>
      <c r="E1216" s="52">
        <f t="shared" si="56"/>
        <v>2041</v>
      </c>
      <c r="F1216" s="54" t="s">
        <v>407</v>
      </c>
      <c r="G1216" s="52" t="s">
        <v>406</v>
      </c>
      <c r="H1216" s="54" t="s">
        <v>385</v>
      </c>
      <c r="I1216" s="55">
        <v>2</v>
      </c>
      <c r="J1216" s="55">
        <v>86</v>
      </c>
      <c r="K1216" s="54">
        <f t="shared" si="54"/>
        <v>172</v>
      </c>
    </row>
    <row r="1217" spans="1:11" x14ac:dyDescent="0.3">
      <c r="A1217" s="52" t="s">
        <v>398</v>
      </c>
      <c r="B1217" s="52">
        <f t="shared" si="55"/>
        <v>2016</v>
      </c>
      <c r="C1217" s="52" t="s">
        <v>595</v>
      </c>
      <c r="D1217" s="53">
        <v>42640</v>
      </c>
      <c r="E1217" s="52">
        <f t="shared" si="56"/>
        <v>2042</v>
      </c>
      <c r="F1217" s="54" t="s">
        <v>409</v>
      </c>
      <c r="G1217" s="52" t="s">
        <v>396</v>
      </c>
      <c r="H1217" s="54" t="s">
        <v>387</v>
      </c>
      <c r="I1217" s="55">
        <v>300</v>
      </c>
      <c r="J1217" s="55">
        <v>35</v>
      </c>
      <c r="K1217" s="54">
        <f t="shared" si="54"/>
        <v>10500</v>
      </c>
    </row>
    <row r="1218" spans="1:11" x14ac:dyDescent="0.3">
      <c r="A1218" s="52" t="s">
        <v>522</v>
      </c>
      <c r="B1218" s="52">
        <f t="shared" si="55"/>
        <v>2016</v>
      </c>
      <c r="C1218" s="52" t="s">
        <v>595</v>
      </c>
      <c r="D1218" s="53">
        <v>42640</v>
      </c>
      <c r="E1218" s="52">
        <f t="shared" si="56"/>
        <v>2043</v>
      </c>
      <c r="F1218" s="54" t="s">
        <v>407</v>
      </c>
      <c r="G1218" s="52" t="s">
        <v>406</v>
      </c>
      <c r="H1218" s="54" t="s">
        <v>384</v>
      </c>
      <c r="I1218" s="55">
        <v>0.5</v>
      </c>
      <c r="J1218" s="55">
        <v>20</v>
      </c>
      <c r="K1218" s="54">
        <f t="shared" si="54"/>
        <v>10</v>
      </c>
    </row>
    <row r="1219" spans="1:11" x14ac:dyDescent="0.3">
      <c r="A1219" s="52" t="s">
        <v>395</v>
      </c>
      <c r="B1219" s="52">
        <f t="shared" si="55"/>
        <v>2016</v>
      </c>
      <c r="C1219" s="52" t="s">
        <v>595</v>
      </c>
      <c r="D1219" s="53">
        <v>42641</v>
      </c>
      <c r="E1219" s="52">
        <f t="shared" si="56"/>
        <v>2044</v>
      </c>
      <c r="F1219" s="54" t="s">
        <v>482</v>
      </c>
      <c r="G1219" s="52" t="s">
        <v>529</v>
      </c>
      <c r="H1219" s="54" t="s">
        <v>385</v>
      </c>
      <c r="I1219" s="55">
        <v>400</v>
      </c>
      <c r="J1219" s="55">
        <v>86</v>
      </c>
      <c r="K1219" s="54">
        <f t="shared" si="54"/>
        <v>34400</v>
      </c>
    </row>
    <row r="1220" spans="1:11" x14ac:dyDescent="0.3">
      <c r="A1220" s="52" t="s">
        <v>398</v>
      </c>
      <c r="B1220" s="52">
        <f t="shared" si="55"/>
        <v>2016</v>
      </c>
      <c r="C1220" s="52" t="s">
        <v>595</v>
      </c>
      <c r="D1220" s="53">
        <v>42641</v>
      </c>
      <c r="E1220" s="52">
        <f t="shared" si="56"/>
        <v>2045</v>
      </c>
      <c r="F1220" s="54" t="s">
        <v>397</v>
      </c>
      <c r="G1220" s="52" t="s">
        <v>396</v>
      </c>
      <c r="H1220" s="54" t="s">
        <v>383</v>
      </c>
      <c r="I1220" s="55">
        <v>1000</v>
      </c>
      <c r="J1220" s="55">
        <v>10</v>
      </c>
      <c r="K1220" s="54">
        <f t="shared" si="54"/>
        <v>10000</v>
      </c>
    </row>
    <row r="1221" spans="1:11" x14ac:dyDescent="0.3">
      <c r="A1221" s="52" t="s">
        <v>405</v>
      </c>
      <c r="B1221" s="52">
        <f t="shared" si="55"/>
        <v>2016</v>
      </c>
      <c r="C1221" s="52" t="s">
        <v>595</v>
      </c>
      <c r="D1221" s="53">
        <v>42642</v>
      </c>
      <c r="E1221" s="52">
        <f t="shared" si="56"/>
        <v>2046</v>
      </c>
      <c r="F1221" s="54" t="s">
        <v>457</v>
      </c>
      <c r="G1221" s="52" t="s">
        <v>403</v>
      </c>
      <c r="H1221" s="54" t="s">
        <v>384</v>
      </c>
      <c r="I1221" s="55">
        <v>50</v>
      </c>
      <c r="J1221" s="55">
        <v>20</v>
      </c>
      <c r="K1221" s="54">
        <f t="shared" si="54"/>
        <v>1000</v>
      </c>
    </row>
    <row r="1222" spans="1:11" x14ac:dyDescent="0.3">
      <c r="A1222" s="52" t="s">
        <v>398</v>
      </c>
      <c r="B1222" s="52">
        <f t="shared" si="55"/>
        <v>2016</v>
      </c>
      <c r="C1222" s="52" t="s">
        <v>595</v>
      </c>
      <c r="D1222" s="53">
        <v>42642</v>
      </c>
      <c r="E1222" s="52">
        <f t="shared" si="56"/>
        <v>2047</v>
      </c>
      <c r="F1222" s="54" t="s">
        <v>397</v>
      </c>
      <c r="G1222" s="52" t="s">
        <v>396</v>
      </c>
      <c r="H1222" s="54" t="s">
        <v>381</v>
      </c>
      <c r="I1222" s="55">
        <v>1000</v>
      </c>
      <c r="J1222" s="55">
        <v>120</v>
      </c>
      <c r="K1222" s="54">
        <f t="shared" si="54"/>
        <v>120000</v>
      </c>
    </row>
    <row r="1223" spans="1:11" x14ac:dyDescent="0.3">
      <c r="A1223" s="52" t="s">
        <v>405</v>
      </c>
      <c r="B1223" s="52">
        <f t="shared" si="55"/>
        <v>2016</v>
      </c>
      <c r="C1223" s="52" t="s">
        <v>595</v>
      </c>
      <c r="D1223" s="53">
        <v>42643</v>
      </c>
      <c r="E1223" s="52">
        <f t="shared" si="56"/>
        <v>2048</v>
      </c>
      <c r="F1223" s="54" t="s">
        <v>457</v>
      </c>
      <c r="G1223" s="52" t="s">
        <v>403</v>
      </c>
      <c r="H1223" s="54" t="s">
        <v>387</v>
      </c>
      <c r="I1223" s="55">
        <v>100</v>
      </c>
      <c r="J1223" s="55">
        <v>35</v>
      </c>
      <c r="K1223" s="54">
        <f t="shared" si="54"/>
        <v>3500</v>
      </c>
    </row>
    <row r="1224" spans="1:11" x14ac:dyDescent="0.3">
      <c r="A1224" s="52" t="s">
        <v>398</v>
      </c>
      <c r="B1224" s="52">
        <f t="shared" si="55"/>
        <v>2016</v>
      </c>
      <c r="C1224" s="52" t="s">
        <v>595</v>
      </c>
      <c r="D1224" s="53">
        <v>42643</v>
      </c>
      <c r="E1224" s="52">
        <f t="shared" si="56"/>
        <v>2049</v>
      </c>
      <c r="F1224" s="54" t="s">
        <v>397</v>
      </c>
      <c r="G1224" s="52" t="s">
        <v>396</v>
      </c>
      <c r="H1224" s="54" t="s">
        <v>387</v>
      </c>
      <c r="I1224" s="55">
        <v>500</v>
      </c>
      <c r="J1224" s="55">
        <v>35</v>
      </c>
      <c r="K1224" s="54">
        <f t="shared" si="54"/>
        <v>17500</v>
      </c>
    </row>
    <row r="1225" spans="1:11" x14ac:dyDescent="0.3">
      <c r="A1225" s="52" t="s">
        <v>405</v>
      </c>
      <c r="B1225" s="52">
        <f t="shared" si="55"/>
        <v>2016</v>
      </c>
      <c r="C1225" s="52" t="s">
        <v>596</v>
      </c>
      <c r="D1225" s="53">
        <v>42644</v>
      </c>
      <c r="E1225" s="52">
        <f t="shared" si="56"/>
        <v>2050</v>
      </c>
      <c r="F1225" s="54" t="s">
        <v>457</v>
      </c>
      <c r="G1225" s="52" t="s">
        <v>403</v>
      </c>
      <c r="H1225" s="54" t="s">
        <v>385</v>
      </c>
      <c r="I1225" s="55">
        <v>300</v>
      </c>
      <c r="J1225" s="55">
        <v>86</v>
      </c>
      <c r="K1225" s="54">
        <f t="shared" si="54"/>
        <v>25800</v>
      </c>
    </row>
    <row r="1226" spans="1:11" x14ac:dyDescent="0.3">
      <c r="A1226" s="52" t="s">
        <v>395</v>
      </c>
      <c r="B1226" s="52">
        <f t="shared" si="55"/>
        <v>2016</v>
      </c>
      <c r="C1226" s="52" t="s">
        <v>596</v>
      </c>
      <c r="D1226" s="53">
        <v>42644</v>
      </c>
      <c r="E1226" s="52">
        <f t="shared" si="56"/>
        <v>2051</v>
      </c>
      <c r="F1226" s="54" t="s">
        <v>401</v>
      </c>
      <c r="G1226" s="52" t="s">
        <v>526</v>
      </c>
      <c r="H1226" s="54" t="s">
        <v>385</v>
      </c>
      <c r="I1226" s="55">
        <v>1000</v>
      </c>
      <c r="J1226" s="55">
        <v>86</v>
      </c>
      <c r="K1226" s="54">
        <f t="shared" si="54"/>
        <v>86000</v>
      </c>
    </row>
    <row r="1227" spans="1:11" x14ac:dyDescent="0.3">
      <c r="A1227" s="52" t="s">
        <v>522</v>
      </c>
      <c r="B1227" s="52">
        <f t="shared" si="55"/>
        <v>2016</v>
      </c>
      <c r="C1227" s="52" t="s">
        <v>596</v>
      </c>
      <c r="D1227" s="53">
        <v>42645</v>
      </c>
      <c r="E1227" s="52">
        <f t="shared" si="56"/>
        <v>2052</v>
      </c>
      <c r="F1227" s="54" t="s">
        <v>450</v>
      </c>
      <c r="G1227" s="52" t="s">
        <v>525</v>
      </c>
      <c r="H1227" s="54" t="s">
        <v>384</v>
      </c>
      <c r="I1227" s="55">
        <v>25</v>
      </c>
      <c r="J1227" s="55">
        <v>20</v>
      </c>
      <c r="K1227" s="54">
        <f t="shared" ref="K1227:K1290" si="57">I1227*J1227</f>
        <v>500</v>
      </c>
    </row>
    <row r="1228" spans="1:11" x14ac:dyDescent="0.3">
      <c r="A1228" s="52" t="s">
        <v>395</v>
      </c>
      <c r="B1228" s="52">
        <f t="shared" ref="B1228:B1291" si="58">YEAR(D1228)</f>
        <v>2016</v>
      </c>
      <c r="C1228" s="52" t="s">
        <v>596</v>
      </c>
      <c r="D1228" s="53">
        <v>42645</v>
      </c>
      <c r="E1228" s="52">
        <f t="shared" ref="E1228:E1291" si="59">E1227+1</f>
        <v>2053</v>
      </c>
      <c r="F1228" s="54" t="s">
        <v>401</v>
      </c>
      <c r="G1228" s="52" t="s">
        <v>526</v>
      </c>
      <c r="H1228" s="54" t="s">
        <v>384</v>
      </c>
      <c r="I1228" s="55">
        <v>1000</v>
      </c>
      <c r="J1228" s="55">
        <v>20</v>
      </c>
      <c r="K1228" s="54">
        <f t="shared" si="57"/>
        <v>20000</v>
      </c>
    </row>
    <row r="1229" spans="1:11" x14ac:dyDescent="0.3">
      <c r="A1229" s="52" t="s">
        <v>405</v>
      </c>
      <c r="B1229" s="52">
        <f t="shared" si="58"/>
        <v>2016</v>
      </c>
      <c r="C1229" s="52" t="s">
        <v>596</v>
      </c>
      <c r="D1229" s="53">
        <v>42646</v>
      </c>
      <c r="E1229" s="52">
        <f t="shared" si="59"/>
        <v>2054</v>
      </c>
      <c r="F1229" s="54" t="s">
        <v>423</v>
      </c>
      <c r="G1229" s="52" t="s">
        <v>403</v>
      </c>
      <c r="H1229" s="54" t="s">
        <v>383</v>
      </c>
      <c r="I1229" s="55">
        <v>300</v>
      </c>
      <c r="J1229" s="55">
        <v>10</v>
      </c>
      <c r="K1229" s="54">
        <f t="shared" si="57"/>
        <v>3000</v>
      </c>
    </row>
    <row r="1230" spans="1:11" x14ac:dyDescent="0.3">
      <c r="A1230" s="52" t="s">
        <v>395</v>
      </c>
      <c r="B1230" s="52">
        <f t="shared" si="58"/>
        <v>2016</v>
      </c>
      <c r="C1230" s="52" t="s">
        <v>596</v>
      </c>
      <c r="D1230" s="53">
        <v>42646</v>
      </c>
      <c r="E1230" s="52">
        <f t="shared" si="59"/>
        <v>2055</v>
      </c>
      <c r="F1230" s="54" t="s">
        <v>401</v>
      </c>
      <c r="G1230" s="52" t="s">
        <v>526</v>
      </c>
      <c r="H1230" s="54" t="s">
        <v>387</v>
      </c>
      <c r="I1230" s="55">
        <v>1000</v>
      </c>
      <c r="J1230" s="55">
        <v>35</v>
      </c>
      <c r="K1230" s="54">
        <f t="shared" si="57"/>
        <v>35000</v>
      </c>
    </row>
    <row r="1231" spans="1:11" x14ac:dyDescent="0.3">
      <c r="A1231" s="52" t="s">
        <v>405</v>
      </c>
      <c r="B1231" s="52">
        <f t="shared" si="58"/>
        <v>2016</v>
      </c>
      <c r="C1231" s="52" t="s">
        <v>596</v>
      </c>
      <c r="D1231" s="53">
        <v>42647</v>
      </c>
      <c r="E1231" s="52">
        <f t="shared" si="59"/>
        <v>2056</v>
      </c>
      <c r="F1231" s="54" t="s">
        <v>404</v>
      </c>
      <c r="G1231" s="52" t="s">
        <v>403</v>
      </c>
      <c r="H1231" s="54" t="s">
        <v>381</v>
      </c>
      <c r="I1231" s="55">
        <v>50</v>
      </c>
      <c r="J1231" s="55">
        <v>120</v>
      </c>
      <c r="K1231" s="54">
        <f t="shared" si="57"/>
        <v>6000</v>
      </c>
    </row>
    <row r="1232" spans="1:11" x14ac:dyDescent="0.3">
      <c r="A1232" s="52" t="s">
        <v>395</v>
      </c>
      <c r="B1232" s="52">
        <f t="shared" si="58"/>
        <v>2016</v>
      </c>
      <c r="C1232" s="52" t="s">
        <v>596</v>
      </c>
      <c r="D1232" s="53">
        <v>42647</v>
      </c>
      <c r="E1232" s="52">
        <f t="shared" si="59"/>
        <v>2057</v>
      </c>
      <c r="F1232" s="54" t="s">
        <v>401</v>
      </c>
      <c r="G1232" s="52" t="s">
        <v>526</v>
      </c>
      <c r="H1232" s="54" t="s">
        <v>385</v>
      </c>
      <c r="I1232" s="55">
        <v>500</v>
      </c>
      <c r="J1232" s="55">
        <v>86</v>
      </c>
      <c r="K1232" s="54">
        <f t="shared" si="57"/>
        <v>43000</v>
      </c>
    </row>
    <row r="1233" spans="1:11" x14ac:dyDescent="0.3">
      <c r="A1233" s="52" t="s">
        <v>395</v>
      </c>
      <c r="B1233" s="52">
        <f t="shared" si="58"/>
        <v>2016</v>
      </c>
      <c r="C1233" s="52" t="s">
        <v>596</v>
      </c>
      <c r="D1233" s="53">
        <v>42648</v>
      </c>
      <c r="E1233" s="52">
        <f t="shared" si="59"/>
        <v>2058</v>
      </c>
      <c r="F1233" s="54" t="s">
        <v>433</v>
      </c>
      <c r="G1233" s="52" t="s">
        <v>528</v>
      </c>
      <c r="H1233" s="54" t="s">
        <v>387</v>
      </c>
      <c r="I1233" s="55">
        <v>500</v>
      </c>
      <c r="J1233" s="55">
        <v>35</v>
      </c>
      <c r="K1233" s="54">
        <f t="shared" si="57"/>
        <v>17500</v>
      </c>
    </row>
    <row r="1234" spans="1:11" x14ac:dyDescent="0.3">
      <c r="A1234" s="52" t="s">
        <v>395</v>
      </c>
      <c r="B1234" s="52">
        <f t="shared" si="58"/>
        <v>2016</v>
      </c>
      <c r="C1234" s="52" t="s">
        <v>596</v>
      </c>
      <c r="D1234" s="53">
        <v>42648</v>
      </c>
      <c r="E1234" s="52">
        <f t="shared" si="59"/>
        <v>2059</v>
      </c>
      <c r="F1234" s="54" t="s">
        <v>401</v>
      </c>
      <c r="G1234" s="52" t="s">
        <v>526</v>
      </c>
      <c r="H1234" s="54" t="s">
        <v>384</v>
      </c>
      <c r="I1234" s="55">
        <v>500</v>
      </c>
      <c r="J1234" s="55">
        <v>20</v>
      </c>
      <c r="K1234" s="54">
        <f t="shared" si="57"/>
        <v>10000</v>
      </c>
    </row>
    <row r="1235" spans="1:11" x14ac:dyDescent="0.3">
      <c r="A1235" s="52" t="s">
        <v>395</v>
      </c>
      <c r="B1235" s="52">
        <f t="shared" si="58"/>
        <v>2016</v>
      </c>
      <c r="C1235" s="52" t="s">
        <v>596</v>
      </c>
      <c r="D1235" s="53">
        <v>42649</v>
      </c>
      <c r="E1235" s="52">
        <f t="shared" si="59"/>
        <v>2060</v>
      </c>
      <c r="F1235" s="54" t="s">
        <v>433</v>
      </c>
      <c r="G1235" s="52" t="s">
        <v>528</v>
      </c>
      <c r="H1235" s="54" t="s">
        <v>385</v>
      </c>
      <c r="I1235" s="55">
        <v>200</v>
      </c>
      <c r="J1235" s="55">
        <v>86</v>
      </c>
      <c r="K1235" s="54">
        <f t="shared" si="57"/>
        <v>17200</v>
      </c>
    </row>
    <row r="1236" spans="1:11" x14ac:dyDescent="0.3">
      <c r="A1236" s="52" t="s">
        <v>395</v>
      </c>
      <c r="B1236" s="52">
        <f t="shared" si="58"/>
        <v>2016</v>
      </c>
      <c r="C1236" s="52" t="s">
        <v>596</v>
      </c>
      <c r="D1236" s="53">
        <v>42649</v>
      </c>
      <c r="E1236" s="52">
        <f t="shared" si="59"/>
        <v>2061</v>
      </c>
      <c r="F1236" s="54" t="s">
        <v>426</v>
      </c>
      <c r="G1236" s="52" t="s">
        <v>529</v>
      </c>
      <c r="H1236" s="54" t="s">
        <v>387</v>
      </c>
      <c r="I1236" s="55">
        <v>400</v>
      </c>
      <c r="J1236" s="55">
        <v>35</v>
      </c>
      <c r="K1236" s="54">
        <f t="shared" si="57"/>
        <v>14000</v>
      </c>
    </row>
    <row r="1237" spans="1:11" x14ac:dyDescent="0.3">
      <c r="A1237" s="52" t="s">
        <v>395</v>
      </c>
      <c r="B1237" s="52">
        <f t="shared" si="58"/>
        <v>2016</v>
      </c>
      <c r="C1237" s="52" t="s">
        <v>596</v>
      </c>
      <c r="D1237" s="53">
        <v>42650</v>
      </c>
      <c r="E1237" s="52">
        <f t="shared" si="59"/>
        <v>2062</v>
      </c>
      <c r="F1237" s="54" t="s">
        <v>433</v>
      </c>
      <c r="G1237" s="52" t="s">
        <v>528</v>
      </c>
      <c r="H1237" s="54" t="s">
        <v>384</v>
      </c>
      <c r="I1237" s="55">
        <v>100</v>
      </c>
      <c r="J1237" s="55">
        <v>20</v>
      </c>
      <c r="K1237" s="54">
        <f t="shared" si="57"/>
        <v>2000</v>
      </c>
    </row>
    <row r="1238" spans="1:11" x14ac:dyDescent="0.3">
      <c r="A1238" s="52" t="s">
        <v>395</v>
      </c>
      <c r="B1238" s="52">
        <f t="shared" si="58"/>
        <v>2016</v>
      </c>
      <c r="C1238" s="52" t="s">
        <v>596</v>
      </c>
      <c r="D1238" s="53">
        <v>42650</v>
      </c>
      <c r="E1238" s="52">
        <f t="shared" si="59"/>
        <v>2063</v>
      </c>
      <c r="F1238" s="54" t="s">
        <v>426</v>
      </c>
      <c r="G1238" s="52" t="s">
        <v>529</v>
      </c>
      <c r="H1238" s="54" t="s">
        <v>385</v>
      </c>
      <c r="I1238" s="55">
        <v>300</v>
      </c>
      <c r="J1238" s="55">
        <v>86</v>
      </c>
      <c r="K1238" s="54">
        <f t="shared" si="57"/>
        <v>25800</v>
      </c>
    </row>
    <row r="1239" spans="1:11" x14ac:dyDescent="0.3">
      <c r="A1239" s="52" t="s">
        <v>395</v>
      </c>
      <c r="B1239" s="52">
        <f t="shared" si="58"/>
        <v>2016</v>
      </c>
      <c r="C1239" s="52" t="s">
        <v>596</v>
      </c>
      <c r="D1239" s="53">
        <v>42651</v>
      </c>
      <c r="E1239" s="52">
        <f t="shared" si="59"/>
        <v>2064</v>
      </c>
      <c r="F1239" s="54" t="s">
        <v>433</v>
      </c>
      <c r="G1239" s="52" t="s">
        <v>528</v>
      </c>
      <c r="H1239" s="54" t="s">
        <v>383</v>
      </c>
      <c r="I1239" s="55">
        <v>50</v>
      </c>
      <c r="J1239" s="55">
        <v>10</v>
      </c>
      <c r="K1239" s="54">
        <f t="shared" si="57"/>
        <v>500</v>
      </c>
    </row>
    <row r="1240" spans="1:11" x14ac:dyDescent="0.3">
      <c r="A1240" s="52" t="s">
        <v>398</v>
      </c>
      <c r="B1240" s="52">
        <f t="shared" si="58"/>
        <v>2016</v>
      </c>
      <c r="C1240" s="52" t="s">
        <v>596</v>
      </c>
      <c r="D1240" s="53">
        <v>42651</v>
      </c>
      <c r="E1240" s="52">
        <f t="shared" si="59"/>
        <v>2065</v>
      </c>
      <c r="F1240" s="54" t="s">
        <v>412</v>
      </c>
      <c r="G1240" s="52" t="s">
        <v>523</v>
      </c>
      <c r="H1240" s="54" t="s">
        <v>384</v>
      </c>
      <c r="I1240" s="55">
        <v>250</v>
      </c>
      <c r="J1240" s="55">
        <v>20</v>
      </c>
      <c r="K1240" s="54">
        <f t="shared" si="57"/>
        <v>5000</v>
      </c>
    </row>
    <row r="1241" spans="1:11" x14ac:dyDescent="0.3">
      <c r="A1241" s="52" t="s">
        <v>395</v>
      </c>
      <c r="B1241" s="52">
        <f t="shared" si="58"/>
        <v>2016</v>
      </c>
      <c r="C1241" s="52" t="s">
        <v>596</v>
      </c>
      <c r="D1241" s="53">
        <v>42652</v>
      </c>
      <c r="E1241" s="52">
        <f t="shared" si="59"/>
        <v>2066</v>
      </c>
      <c r="F1241" s="54" t="s">
        <v>429</v>
      </c>
      <c r="G1241" s="52" t="s">
        <v>528</v>
      </c>
      <c r="H1241" s="54" t="s">
        <v>381</v>
      </c>
      <c r="I1241" s="55">
        <v>100</v>
      </c>
      <c r="J1241" s="55">
        <v>120</v>
      </c>
      <c r="K1241" s="54">
        <f t="shared" si="57"/>
        <v>12000</v>
      </c>
    </row>
    <row r="1242" spans="1:11" x14ac:dyDescent="0.3">
      <c r="A1242" s="52" t="s">
        <v>398</v>
      </c>
      <c r="B1242" s="52">
        <f t="shared" si="58"/>
        <v>2016</v>
      </c>
      <c r="C1242" s="52" t="s">
        <v>596</v>
      </c>
      <c r="D1242" s="53">
        <v>42652</v>
      </c>
      <c r="E1242" s="52">
        <f t="shared" si="59"/>
        <v>2067</v>
      </c>
      <c r="F1242" s="54" t="s">
        <v>412</v>
      </c>
      <c r="G1242" s="52" t="s">
        <v>523</v>
      </c>
      <c r="H1242" s="54" t="s">
        <v>383</v>
      </c>
      <c r="I1242" s="55">
        <v>1000</v>
      </c>
      <c r="J1242" s="55">
        <v>10</v>
      </c>
      <c r="K1242" s="54">
        <f t="shared" si="57"/>
        <v>10000</v>
      </c>
    </row>
    <row r="1243" spans="1:11" x14ac:dyDescent="0.3">
      <c r="A1243" s="52" t="s">
        <v>395</v>
      </c>
      <c r="B1243" s="52">
        <f t="shared" si="58"/>
        <v>2016</v>
      </c>
      <c r="C1243" s="52" t="s">
        <v>596</v>
      </c>
      <c r="D1243" s="53">
        <v>42653</v>
      </c>
      <c r="E1243" s="52">
        <f t="shared" si="59"/>
        <v>2068</v>
      </c>
      <c r="F1243" s="54" t="s">
        <v>429</v>
      </c>
      <c r="G1243" s="52" t="s">
        <v>528</v>
      </c>
      <c r="H1243" s="54" t="s">
        <v>387</v>
      </c>
      <c r="I1243" s="55">
        <v>400</v>
      </c>
      <c r="J1243" s="55">
        <v>35</v>
      </c>
      <c r="K1243" s="54">
        <f t="shared" si="57"/>
        <v>14000</v>
      </c>
    </row>
    <row r="1244" spans="1:11" x14ac:dyDescent="0.3">
      <c r="A1244" s="52" t="s">
        <v>398</v>
      </c>
      <c r="B1244" s="52">
        <f t="shared" si="58"/>
        <v>2016</v>
      </c>
      <c r="C1244" s="52" t="s">
        <v>596</v>
      </c>
      <c r="D1244" s="53">
        <v>42653</v>
      </c>
      <c r="E1244" s="52">
        <f t="shared" si="59"/>
        <v>2069</v>
      </c>
      <c r="F1244" s="54" t="s">
        <v>412</v>
      </c>
      <c r="G1244" s="52" t="s">
        <v>523</v>
      </c>
      <c r="H1244" s="54" t="s">
        <v>381</v>
      </c>
      <c r="I1244" s="55">
        <v>200</v>
      </c>
      <c r="J1244" s="55">
        <v>120</v>
      </c>
      <c r="K1244" s="54">
        <f t="shared" si="57"/>
        <v>24000</v>
      </c>
    </row>
    <row r="1245" spans="1:11" x14ac:dyDescent="0.3">
      <c r="A1245" s="52" t="s">
        <v>398</v>
      </c>
      <c r="B1245" s="52">
        <f t="shared" si="58"/>
        <v>2016</v>
      </c>
      <c r="C1245" s="52" t="s">
        <v>596</v>
      </c>
      <c r="D1245" s="53">
        <v>42654</v>
      </c>
      <c r="E1245" s="52">
        <f t="shared" si="59"/>
        <v>2070</v>
      </c>
      <c r="F1245" s="54" t="s">
        <v>412</v>
      </c>
      <c r="G1245" s="52" t="s">
        <v>523</v>
      </c>
      <c r="H1245" s="54" t="s">
        <v>385</v>
      </c>
      <c r="I1245" s="55">
        <v>50</v>
      </c>
      <c r="J1245" s="55">
        <v>86</v>
      </c>
      <c r="K1245" s="54">
        <f t="shared" si="57"/>
        <v>4300</v>
      </c>
    </row>
    <row r="1246" spans="1:11" x14ac:dyDescent="0.3">
      <c r="A1246" s="52" t="s">
        <v>395</v>
      </c>
      <c r="B1246" s="52">
        <f t="shared" si="58"/>
        <v>2016</v>
      </c>
      <c r="C1246" s="52" t="s">
        <v>596</v>
      </c>
      <c r="D1246" s="53">
        <v>42654</v>
      </c>
      <c r="E1246" s="52">
        <f t="shared" si="59"/>
        <v>2071</v>
      </c>
      <c r="F1246" s="54" t="s">
        <v>433</v>
      </c>
      <c r="G1246" s="52" t="s">
        <v>528</v>
      </c>
      <c r="H1246" s="54" t="s">
        <v>387</v>
      </c>
      <c r="I1246" s="55">
        <v>250</v>
      </c>
      <c r="J1246" s="55">
        <v>35</v>
      </c>
      <c r="K1246" s="54">
        <f t="shared" si="57"/>
        <v>8750</v>
      </c>
    </row>
    <row r="1247" spans="1:11" x14ac:dyDescent="0.3">
      <c r="A1247" s="52" t="s">
        <v>398</v>
      </c>
      <c r="B1247" s="52">
        <f t="shared" si="58"/>
        <v>2016</v>
      </c>
      <c r="C1247" s="52" t="s">
        <v>596</v>
      </c>
      <c r="D1247" s="53">
        <v>42655</v>
      </c>
      <c r="E1247" s="52">
        <f t="shared" si="59"/>
        <v>2072</v>
      </c>
      <c r="F1247" s="54" t="s">
        <v>412</v>
      </c>
      <c r="G1247" s="52" t="s">
        <v>523</v>
      </c>
      <c r="H1247" s="54" t="s">
        <v>384</v>
      </c>
      <c r="I1247" s="55">
        <v>1000</v>
      </c>
      <c r="J1247" s="55">
        <v>20</v>
      </c>
      <c r="K1247" s="54">
        <f t="shared" si="57"/>
        <v>20000</v>
      </c>
    </row>
    <row r="1248" spans="1:11" x14ac:dyDescent="0.3">
      <c r="A1248" s="52" t="s">
        <v>395</v>
      </c>
      <c r="B1248" s="52">
        <f t="shared" si="58"/>
        <v>2016</v>
      </c>
      <c r="C1248" s="52" t="s">
        <v>596</v>
      </c>
      <c r="D1248" s="53">
        <v>42655</v>
      </c>
      <c r="E1248" s="52">
        <f t="shared" si="59"/>
        <v>2073</v>
      </c>
      <c r="F1248" s="54" t="s">
        <v>439</v>
      </c>
      <c r="G1248" s="52" t="s">
        <v>528</v>
      </c>
      <c r="H1248" s="54" t="s">
        <v>385</v>
      </c>
      <c r="I1248" s="55">
        <v>150</v>
      </c>
      <c r="J1248" s="55">
        <v>86</v>
      </c>
      <c r="K1248" s="54">
        <f t="shared" si="57"/>
        <v>12900</v>
      </c>
    </row>
    <row r="1249" spans="1:11" x14ac:dyDescent="0.3">
      <c r="A1249" s="52" t="s">
        <v>398</v>
      </c>
      <c r="B1249" s="52">
        <f t="shared" si="58"/>
        <v>2016</v>
      </c>
      <c r="C1249" s="52" t="s">
        <v>596</v>
      </c>
      <c r="D1249" s="53">
        <v>42656</v>
      </c>
      <c r="E1249" s="52">
        <f t="shared" si="59"/>
        <v>2074</v>
      </c>
      <c r="F1249" s="54" t="s">
        <v>412</v>
      </c>
      <c r="G1249" s="52" t="s">
        <v>523</v>
      </c>
      <c r="H1249" s="54" t="s">
        <v>387</v>
      </c>
      <c r="I1249" s="55">
        <v>1000</v>
      </c>
      <c r="J1249" s="55">
        <v>35</v>
      </c>
      <c r="K1249" s="54">
        <f t="shared" si="57"/>
        <v>35000</v>
      </c>
    </row>
    <row r="1250" spans="1:11" x14ac:dyDescent="0.3">
      <c r="A1250" s="52" t="s">
        <v>395</v>
      </c>
      <c r="B1250" s="52">
        <f t="shared" si="58"/>
        <v>2016</v>
      </c>
      <c r="C1250" s="52" t="s">
        <v>596</v>
      </c>
      <c r="D1250" s="53">
        <v>42656</v>
      </c>
      <c r="E1250" s="52">
        <f t="shared" si="59"/>
        <v>2075</v>
      </c>
      <c r="F1250" s="54" t="s">
        <v>439</v>
      </c>
      <c r="G1250" s="52" t="s">
        <v>528</v>
      </c>
      <c r="H1250" s="54" t="s">
        <v>384</v>
      </c>
      <c r="I1250" s="55">
        <v>200</v>
      </c>
      <c r="J1250" s="55">
        <v>20</v>
      </c>
      <c r="K1250" s="54">
        <f t="shared" si="57"/>
        <v>4000</v>
      </c>
    </row>
    <row r="1251" spans="1:11" x14ac:dyDescent="0.3">
      <c r="A1251" s="52" t="s">
        <v>398</v>
      </c>
      <c r="B1251" s="52">
        <f t="shared" si="58"/>
        <v>2016</v>
      </c>
      <c r="C1251" s="52" t="s">
        <v>596</v>
      </c>
      <c r="D1251" s="53">
        <v>42657</v>
      </c>
      <c r="E1251" s="52">
        <f t="shared" si="59"/>
        <v>2076</v>
      </c>
      <c r="F1251" s="54" t="s">
        <v>397</v>
      </c>
      <c r="G1251" s="52" t="s">
        <v>396</v>
      </c>
      <c r="H1251" s="54" t="s">
        <v>385</v>
      </c>
      <c r="I1251" s="55">
        <v>1450</v>
      </c>
      <c r="J1251" s="55">
        <v>86</v>
      </c>
      <c r="K1251" s="54">
        <f t="shared" si="57"/>
        <v>124700</v>
      </c>
    </row>
    <row r="1252" spans="1:11" x14ac:dyDescent="0.3">
      <c r="A1252" s="52" t="s">
        <v>395</v>
      </c>
      <c r="B1252" s="52">
        <f t="shared" si="58"/>
        <v>2016</v>
      </c>
      <c r="C1252" s="52" t="s">
        <v>596</v>
      </c>
      <c r="D1252" s="53">
        <v>42657</v>
      </c>
      <c r="E1252" s="52">
        <f t="shared" si="59"/>
        <v>2077</v>
      </c>
      <c r="F1252" s="54" t="s">
        <v>439</v>
      </c>
      <c r="G1252" s="52" t="s">
        <v>528</v>
      </c>
      <c r="H1252" s="54" t="s">
        <v>383</v>
      </c>
      <c r="I1252" s="55">
        <v>100</v>
      </c>
      <c r="J1252" s="55">
        <v>10</v>
      </c>
      <c r="K1252" s="54">
        <f t="shared" si="57"/>
        <v>1000</v>
      </c>
    </row>
    <row r="1253" spans="1:11" x14ac:dyDescent="0.3">
      <c r="A1253" s="52" t="s">
        <v>398</v>
      </c>
      <c r="B1253" s="52">
        <f t="shared" si="58"/>
        <v>2016</v>
      </c>
      <c r="C1253" s="52" t="s">
        <v>596</v>
      </c>
      <c r="D1253" s="53">
        <v>42658</v>
      </c>
      <c r="E1253" s="52">
        <f t="shared" si="59"/>
        <v>2078</v>
      </c>
      <c r="F1253" s="54" t="s">
        <v>397</v>
      </c>
      <c r="G1253" s="52" t="s">
        <v>396</v>
      </c>
      <c r="H1253" s="54" t="s">
        <v>384</v>
      </c>
      <c r="I1253" s="55">
        <v>150</v>
      </c>
      <c r="J1253" s="55">
        <v>20</v>
      </c>
      <c r="K1253" s="54">
        <f t="shared" si="57"/>
        <v>3000</v>
      </c>
    </row>
    <row r="1254" spans="1:11" x14ac:dyDescent="0.3">
      <c r="A1254" s="52" t="s">
        <v>395</v>
      </c>
      <c r="B1254" s="52">
        <f t="shared" si="58"/>
        <v>2016</v>
      </c>
      <c r="C1254" s="52" t="s">
        <v>596</v>
      </c>
      <c r="D1254" s="53">
        <v>42658</v>
      </c>
      <c r="E1254" s="52">
        <f t="shared" si="59"/>
        <v>2079</v>
      </c>
      <c r="F1254" s="54" t="s">
        <v>439</v>
      </c>
      <c r="G1254" s="52" t="s">
        <v>528</v>
      </c>
      <c r="H1254" s="54" t="s">
        <v>381</v>
      </c>
      <c r="I1254" s="55">
        <v>100</v>
      </c>
      <c r="J1254" s="55">
        <v>120</v>
      </c>
      <c r="K1254" s="54">
        <f t="shared" si="57"/>
        <v>12000</v>
      </c>
    </row>
    <row r="1255" spans="1:11" x14ac:dyDescent="0.3">
      <c r="A1255" s="52" t="s">
        <v>395</v>
      </c>
      <c r="B1255" s="52">
        <f t="shared" si="58"/>
        <v>2016</v>
      </c>
      <c r="C1255" s="52" t="s">
        <v>596</v>
      </c>
      <c r="D1255" s="53">
        <v>42659</v>
      </c>
      <c r="E1255" s="52">
        <f t="shared" si="59"/>
        <v>2080</v>
      </c>
      <c r="F1255" s="54" t="s">
        <v>400</v>
      </c>
      <c r="G1255" s="52" t="s">
        <v>399</v>
      </c>
      <c r="H1255" s="54" t="s">
        <v>387</v>
      </c>
      <c r="I1255" s="55">
        <v>500</v>
      </c>
      <c r="J1255" s="55">
        <v>35</v>
      </c>
      <c r="K1255" s="54">
        <f t="shared" si="57"/>
        <v>17500</v>
      </c>
    </row>
    <row r="1256" spans="1:11" x14ac:dyDescent="0.3">
      <c r="A1256" s="52" t="s">
        <v>398</v>
      </c>
      <c r="B1256" s="52">
        <f t="shared" si="58"/>
        <v>2016</v>
      </c>
      <c r="C1256" s="52" t="s">
        <v>596</v>
      </c>
      <c r="D1256" s="53">
        <v>42659</v>
      </c>
      <c r="E1256" s="52">
        <f t="shared" si="59"/>
        <v>2081</v>
      </c>
      <c r="F1256" s="54" t="s">
        <v>397</v>
      </c>
      <c r="G1256" s="52" t="s">
        <v>396</v>
      </c>
      <c r="H1256" s="54" t="s">
        <v>387</v>
      </c>
      <c r="I1256" s="55">
        <v>100</v>
      </c>
      <c r="J1256" s="55">
        <v>35</v>
      </c>
      <c r="K1256" s="54">
        <f t="shared" si="57"/>
        <v>3500</v>
      </c>
    </row>
    <row r="1257" spans="1:11" x14ac:dyDescent="0.3">
      <c r="A1257" s="52" t="s">
        <v>405</v>
      </c>
      <c r="B1257" s="52">
        <f t="shared" si="58"/>
        <v>2016</v>
      </c>
      <c r="C1257" s="52" t="s">
        <v>596</v>
      </c>
      <c r="D1257" s="53">
        <v>42660</v>
      </c>
      <c r="E1257" s="52">
        <f t="shared" si="59"/>
        <v>2082</v>
      </c>
      <c r="F1257" s="54" t="s">
        <v>437</v>
      </c>
      <c r="G1257" s="52" t="s">
        <v>403</v>
      </c>
      <c r="H1257" s="54" t="s">
        <v>385</v>
      </c>
      <c r="I1257" s="55">
        <v>250</v>
      </c>
      <c r="J1257" s="55">
        <v>86</v>
      </c>
      <c r="K1257" s="54">
        <f t="shared" si="57"/>
        <v>21500</v>
      </c>
    </row>
    <row r="1258" spans="1:11" x14ac:dyDescent="0.3">
      <c r="A1258" s="52" t="s">
        <v>395</v>
      </c>
      <c r="B1258" s="52">
        <f t="shared" si="58"/>
        <v>2016</v>
      </c>
      <c r="C1258" s="52" t="s">
        <v>596</v>
      </c>
      <c r="D1258" s="53">
        <v>42660</v>
      </c>
      <c r="E1258" s="52">
        <f t="shared" si="59"/>
        <v>2083</v>
      </c>
      <c r="F1258" s="54" t="s">
        <v>400</v>
      </c>
      <c r="G1258" s="52" t="s">
        <v>399</v>
      </c>
      <c r="H1258" s="54" t="s">
        <v>385</v>
      </c>
      <c r="I1258" s="55">
        <v>100</v>
      </c>
      <c r="J1258" s="55">
        <v>86</v>
      </c>
      <c r="K1258" s="54">
        <f t="shared" si="57"/>
        <v>8600</v>
      </c>
    </row>
    <row r="1259" spans="1:11" x14ac:dyDescent="0.3">
      <c r="A1259" s="52" t="s">
        <v>405</v>
      </c>
      <c r="B1259" s="52">
        <f t="shared" si="58"/>
        <v>2016</v>
      </c>
      <c r="C1259" s="52" t="s">
        <v>596</v>
      </c>
      <c r="D1259" s="53">
        <v>42661</v>
      </c>
      <c r="E1259" s="52">
        <f t="shared" si="59"/>
        <v>2084</v>
      </c>
      <c r="F1259" s="54" t="s">
        <v>437</v>
      </c>
      <c r="G1259" s="52" t="s">
        <v>403</v>
      </c>
      <c r="H1259" s="54" t="s">
        <v>384</v>
      </c>
      <c r="I1259" s="55">
        <v>250</v>
      </c>
      <c r="J1259" s="55">
        <v>20</v>
      </c>
      <c r="K1259" s="54">
        <f t="shared" si="57"/>
        <v>5000</v>
      </c>
    </row>
    <row r="1260" spans="1:11" x14ac:dyDescent="0.3">
      <c r="A1260" s="52" t="s">
        <v>398</v>
      </c>
      <c r="B1260" s="52">
        <f t="shared" si="58"/>
        <v>2016</v>
      </c>
      <c r="C1260" s="52" t="s">
        <v>596</v>
      </c>
      <c r="D1260" s="53">
        <v>42661</v>
      </c>
      <c r="E1260" s="52">
        <f t="shared" si="59"/>
        <v>2085</v>
      </c>
      <c r="F1260" s="54" t="s">
        <v>465</v>
      </c>
      <c r="G1260" s="52" t="s">
        <v>396</v>
      </c>
      <c r="H1260" s="54" t="s">
        <v>384</v>
      </c>
      <c r="I1260" s="55">
        <v>1000</v>
      </c>
      <c r="J1260" s="55">
        <v>20</v>
      </c>
      <c r="K1260" s="54">
        <f t="shared" si="57"/>
        <v>20000</v>
      </c>
    </row>
    <row r="1261" spans="1:11" x14ac:dyDescent="0.3">
      <c r="A1261" s="52" t="s">
        <v>405</v>
      </c>
      <c r="B1261" s="52">
        <f t="shared" si="58"/>
        <v>2016</v>
      </c>
      <c r="C1261" s="52" t="s">
        <v>596</v>
      </c>
      <c r="D1261" s="53">
        <v>42662</v>
      </c>
      <c r="E1261" s="52">
        <f t="shared" si="59"/>
        <v>2086</v>
      </c>
      <c r="F1261" s="54" t="s">
        <v>437</v>
      </c>
      <c r="G1261" s="52" t="s">
        <v>403</v>
      </c>
      <c r="H1261" s="54" t="s">
        <v>387</v>
      </c>
      <c r="I1261" s="55">
        <v>250</v>
      </c>
      <c r="J1261" s="55">
        <v>35</v>
      </c>
      <c r="K1261" s="54">
        <f t="shared" si="57"/>
        <v>8750</v>
      </c>
    </row>
    <row r="1262" spans="1:11" x14ac:dyDescent="0.3">
      <c r="A1262" s="52" t="s">
        <v>405</v>
      </c>
      <c r="B1262" s="52">
        <f t="shared" si="58"/>
        <v>2016</v>
      </c>
      <c r="C1262" s="52" t="s">
        <v>596</v>
      </c>
      <c r="D1262" s="53">
        <v>42662</v>
      </c>
      <c r="E1262" s="52">
        <f t="shared" si="59"/>
        <v>2087</v>
      </c>
      <c r="F1262" s="54" t="s">
        <v>423</v>
      </c>
      <c r="G1262" s="52" t="s">
        <v>403</v>
      </c>
      <c r="H1262" s="54" t="s">
        <v>383</v>
      </c>
      <c r="I1262" s="55">
        <v>100</v>
      </c>
      <c r="J1262" s="55">
        <v>10</v>
      </c>
      <c r="K1262" s="54">
        <f t="shared" si="57"/>
        <v>1000</v>
      </c>
    </row>
    <row r="1263" spans="1:11" x14ac:dyDescent="0.3">
      <c r="A1263" s="52" t="s">
        <v>405</v>
      </c>
      <c r="B1263" s="52">
        <f t="shared" si="58"/>
        <v>2016</v>
      </c>
      <c r="C1263" s="52" t="s">
        <v>596</v>
      </c>
      <c r="D1263" s="53">
        <v>42663</v>
      </c>
      <c r="E1263" s="52">
        <f t="shared" si="59"/>
        <v>2088</v>
      </c>
      <c r="F1263" s="54" t="s">
        <v>437</v>
      </c>
      <c r="G1263" s="52" t="s">
        <v>403</v>
      </c>
      <c r="H1263" s="54" t="s">
        <v>385</v>
      </c>
      <c r="I1263" s="55">
        <v>250</v>
      </c>
      <c r="J1263" s="55">
        <v>86</v>
      </c>
      <c r="K1263" s="54">
        <f t="shared" si="57"/>
        <v>21500</v>
      </c>
    </row>
    <row r="1264" spans="1:11" x14ac:dyDescent="0.3">
      <c r="A1264" s="52" t="s">
        <v>405</v>
      </c>
      <c r="B1264" s="52">
        <f t="shared" si="58"/>
        <v>2016</v>
      </c>
      <c r="C1264" s="52" t="s">
        <v>596</v>
      </c>
      <c r="D1264" s="53">
        <v>42663</v>
      </c>
      <c r="E1264" s="52">
        <f t="shared" si="59"/>
        <v>2089</v>
      </c>
      <c r="F1264" s="54" t="s">
        <v>423</v>
      </c>
      <c r="G1264" s="52" t="s">
        <v>403</v>
      </c>
      <c r="H1264" s="54" t="s">
        <v>387</v>
      </c>
      <c r="I1264" s="55">
        <v>400</v>
      </c>
      <c r="J1264" s="55">
        <v>35</v>
      </c>
      <c r="K1264" s="54">
        <f t="shared" si="57"/>
        <v>14000</v>
      </c>
    </row>
    <row r="1265" spans="1:11" x14ac:dyDescent="0.3">
      <c r="A1265" s="52" t="s">
        <v>405</v>
      </c>
      <c r="B1265" s="52">
        <f t="shared" si="58"/>
        <v>2016</v>
      </c>
      <c r="C1265" s="52" t="s">
        <v>596</v>
      </c>
      <c r="D1265" s="53">
        <v>42664</v>
      </c>
      <c r="E1265" s="52">
        <f t="shared" si="59"/>
        <v>2090</v>
      </c>
      <c r="F1265" s="54" t="s">
        <v>415</v>
      </c>
      <c r="G1265" s="52" t="s">
        <v>524</v>
      </c>
      <c r="H1265" s="54" t="s">
        <v>384</v>
      </c>
      <c r="I1265" s="55">
        <v>10</v>
      </c>
      <c r="J1265" s="55">
        <v>20</v>
      </c>
      <c r="K1265" s="54">
        <f t="shared" si="57"/>
        <v>200</v>
      </c>
    </row>
    <row r="1266" spans="1:11" x14ac:dyDescent="0.3">
      <c r="A1266" s="52" t="s">
        <v>405</v>
      </c>
      <c r="B1266" s="52">
        <f t="shared" si="58"/>
        <v>2016</v>
      </c>
      <c r="C1266" s="52" t="s">
        <v>596</v>
      </c>
      <c r="D1266" s="53">
        <v>42664</v>
      </c>
      <c r="E1266" s="52">
        <f t="shared" si="59"/>
        <v>2091</v>
      </c>
      <c r="F1266" s="54" t="s">
        <v>423</v>
      </c>
      <c r="G1266" s="52" t="s">
        <v>403</v>
      </c>
      <c r="H1266" s="54" t="s">
        <v>385</v>
      </c>
      <c r="I1266" s="55">
        <v>500</v>
      </c>
      <c r="J1266" s="55">
        <v>86</v>
      </c>
      <c r="K1266" s="54">
        <f t="shared" si="57"/>
        <v>43000</v>
      </c>
    </row>
    <row r="1267" spans="1:11" x14ac:dyDescent="0.3">
      <c r="A1267" s="52" t="s">
        <v>405</v>
      </c>
      <c r="B1267" s="52">
        <f t="shared" si="58"/>
        <v>2016</v>
      </c>
      <c r="C1267" s="52" t="s">
        <v>596</v>
      </c>
      <c r="D1267" s="53">
        <v>42665</v>
      </c>
      <c r="E1267" s="52">
        <f t="shared" si="59"/>
        <v>2092</v>
      </c>
      <c r="F1267" s="54" t="s">
        <v>415</v>
      </c>
      <c r="G1267" s="52" t="s">
        <v>524</v>
      </c>
      <c r="H1267" s="54" t="s">
        <v>383</v>
      </c>
      <c r="I1267" s="55">
        <v>3</v>
      </c>
      <c r="J1267" s="55">
        <v>10</v>
      </c>
      <c r="K1267" s="54">
        <f t="shared" si="57"/>
        <v>30</v>
      </c>
    </row>
    <row r="1268" spans="1:11" x14ac:dyDescent="0.3">
      <c r="A1268" s="52" t="s">
        <v>395</v>
      </c>
      <c r="B1268" s="52">
        <f t="shared" si="58"/>
        <v>2016</v>
      </c>
      <c r="C1268" s="52" t="s">
        <v>596</v>
      </c>
      <c r="D1268" s="53">
        <v>42665</v>
      </c>
      <c r="E1268" s="52">
        <f t="shared" si="59"/>
        <v>2093</v>
      </c>
      <c r="F1268" s="54" t="s">
        <v>456</v>
      </c>
      <c r="G1268" s="52" t="s">
        <v>526</v>
      </c>
      <c r="H1268" s="54" t="s">
        <v>384</v>
      </c>
      <c r="I1268" s="55">
        <v>400</v>
      </c>
      <c r="J1268" s="55">
        <v>20</v>
      </c>
      <c r="K1268" s="54">
        <f t="shared" si="57"/>
        <v>8000</v>
      </c>
    </row>
    <row r="1269" spans="1:11" x14ac:dyDescent="0.3">
      <c r="A1269" s="52" t="s">
        <v>405</v>
      </c>
      <c r="B1269" s="52">
        <f t="shared" si="58"/>
        <v>2016</v>
      </c>
      <c r="C1269" s="52" t="s">
        <v>596</v>
      </c>
      <c r="D1269" s="53">
        <v>42666</v>
      </c>
      <c r="E1269" s="52">
        <f t="shared" si="59"/>
        <v>2094</v>
      </c>
      <c r="F1269" s="54" t="s">
        <v>415</v>
      </c>
      <c r="G1269" s="52" t="s">
        <v>524</v>
      </c>
      <c r="H1269" s="54" t="s">
        <v>381</v>
      </c>
      <c r="I1269" s="55">
        <v>2</v>
      </c>
      <c r="J1269" s="55">
        <v>120</v>
      </c>
      <c r="K1269" s="54">
        <f t="shared" si="57"/>
        <v>240</v>
      </c>
    </row>
    <row r="1270" spans="1:11" x14ac:dyDescent="0.3">
      <c r="A1270" s="52" t="s">
        <v>395</v>
      </c>
      <c r="B1270" s="52">
        <f t="shared" si="58"/>
        <v>2016</v>
      </c>
      <c r="C1270" s="52" t="s">
        <v>596</v>
      </c>
      <c r="D1270" s="53">
        <v>42666</v>
      </c>
      <c r="E1270" s="52">
        <f t="shared" si="59"/>
        <v>2095</v>
      </c>
      <c r="F1270" s="54" t="s">
        <v>456</v>
      </c>
      <c r="G1270" s="52" t="s">
        <v>526</v>
      </c>
      <c r="H1270" s="54" t="s">
        <v>387</v>
      </c>
      <c r="I1270" s="55">
        <v>300</v>
      </c>
      <c r="J1270" s="55">
        <v>35</v>
      </c>
      <c r="K1270" s="54">
        <f t="shared" si="57"/>
        <v>10500</v>
      </c>
    </row>
    <row r="1271" spans="1:11" x14ac:dyDescent="0.3">
      <c r="A1271" s="52" t="s">
        <v>405</v>
      </c>
      <c r="B1271" s="52">
        <f t="shared" si="58"/>
        <v>2016</v>
      </c>
      <c r="C1271" s="52" t="s">
        <v>596</v>
      </c>
      <c r="D1271" s="53">
        <v>42667</v>
      </c>
      <c r="E1271" s="52">
        <f t="shared" si="59"/>
        <v>2096</v>
      </c>
      <c r="F1271" s="54" t="s">
        <v>415</v>
      </c>
      <c r="G1271" s="52" t="s">
        <v>524</v>
      </c>
      <c r="H1271" s="54" t="s">
        <v>387</v>
      </c>
      <c r="I1271" s="55">
        <v>120</v>
      </c>
      <c r="J1271" s="55">
        <v>35</v>
      </c>
      <c r="K1271" s="54">
        <f t="shared" si="57"/>
        <v>4200</v>
      </c>
    </row>
    <row r="1272" spans="1:11" x14ac:dyDescent="0.3">
      <c r="A1272" s="52" t="s">
        <v>395</v>
      </c>
      <c r="B1272" s="52">
        <f t="shared" si="58"/>
        <v>2016</v>
      </c>
      <c r="C1272" s="52" t="s">
        <v>596</v>
      </c>
      <c r="D1272" s="53">
        <v>42667</v>
      </c>
      <c r="E1272" s="52">
        <f t="shared" si="59"/>
        <v>2097</v>
      </c>
      <c r="F1272" s="54" t="s">
        <v>456</v>
      </c>
      <c r="G1272" s="52" t="s">
        <v>526</v>
      </c>
      <c r="H1272" s="54" t="s">
        <v>385</v>
      </c>
      <c r="I1272" s="55">
        <v>6</v>
      </c>
      <c r="J1272" s="55">
        <v>86</v>
      </c>
      <c r="K1272" s="54">
        <f t="shared" si="57"/>
        <v>516</v>
      </c>
    </row>
    <row r="1273" spans="1:11" x14ac:dyDescent="0.3">
      <c r="A1273" s="52" t="s">
        <v>405</v>
      </c>
      <c r="B1273" s="52">
        <f t="shared" si="58"/>
        <v>2016</v>
      </c>
      <c r="C1273" s="52" t="s">
        <v>596</v>
      </c>
      <c r="D1273" s="53">
        <v>42668</v>
      </c>
      <c r="E1273" s="52">
        <f t="shared" si="59"/>
        <v>2098</v>
      </c>
      <c r="F1273" s="54" t="s">
        <v>415</v>
      </c>
      <c r="G1273" s="52" t="s">
        <v>524</v>
      </c>
      <c r="H1273" s="54" t="s">
        <v>385</v>
      </c>
      <c r="I1273" s="55">
        <v>2</v>
      </c>
      <c r="J1273" s="55">
        <v>86</v>
      </c>
      <c r="K1273" s="54">
        <f t="shared" si="57"/>
        <v>172</v>
      </c>
    </row>
    <row r="1274" spans="1:11" x14ac:dyDescent="0.3">
      <c r="A1274" s="52" t="s">
        <v>395</v>
      </c>
      <c r="B1274" s="52">
        <f t="shared" si="58"/>
        <v>2016</v>
      </c>
      <c r="C1274" s="52" t="s">
        <v>596</v>
      </c>
      <c r="D1274" s="53">
        <v>42668</v>
      </c>
      <c r="E1274" s="52">
        <f t="shared" si="59"/>
        <v>2099</v>
      </c>
      <c r="F1274" s="54" t="s">
        <v>456</v>
      </c>
      <c r="G1274" s="52" t="s">
        <v>526</v>
      </c>
      <c r="H1274" s="54" t="s">
        <v>384</v>
      </c>
      <c r="I1274" s="55">
        <v>100</v>
      </c>
      <c r="J1274" s="55">
        <v>20</v>
      </c>
      <c r="K1274" s="54">
        <f t="shared" si="57"/>
        <v>2000</v>
      </c>
    </row>
    <row r="1275" spans="1:11" x14ac:dyDescent="0.3">
      <c r="A1275" s="52" t="s">
        <v>405</v>
      </c>
      <c r="B1275" s="52">
        <f t="shared" si="58"/>
        <v>2016</v>
      </c>
      <c r="C1275" s="52" t="s">
        <v>596</v>
      </c>
      <c r="D1275" s="53">
        <v>42669</v>
      </c>
      <c r="E1275" s="52">
        <f t="shared" si="59"/>
        <v>2100</v>
      </c>
      <c r="F1275" s="54" t="s">
        <v>415</v>
      </c>
      <c r="G1275" s="52" t="s">
        <v>524</v>
      </c>
      <c r="H1275" s="54" t="s">
        <v>384</v>
      </c>
      <c r="I1275" s="55">
        <v>2</v>
      </c>
      <c r="J1275" s="55">
        <v>20</v>
      </c>
      <c r="K1275" s="54">
        <f t="shared" si="57"/>
        <v>40</v>
      </c>
    </row>
    <row r="1276" spans="1:11" x14ac:dyDescent="0.3">
      <c r="A1276" s="52" t="s">
        <v>395</v>
      </c>
      <c r="B1276" s="52">
        <f t="shared" si="58"/>
        <v>2016</v>
      </c>
      <c r="C1276" s="52" t="s">
        <v>596</v>
      </c>
      <c r="D1276" s="53">
        <v>42669</v>
      </c>
      <c r="E1276" s="52">
        <f t="shared" si="59"/>
        <v>2101</v>
      </c>
      <c r="F1276" s="54" t="s">
        <v>456</v>
      </c>
      <c r="G1276" s="52" t="s">
        <v>526</v>
      </c>
      <c r="H1276" s="54" t="s">
        <v>387</v>
      </c>
      <c r="I1276" s="55">
        <v>100</v>
      </c>
      <c r="J1276" s="55">
        <v>35</v>
      </c>
      <c r="K1276" s="54">
        <f t="shared" si="57"/>
        <v>3500</v>
      </c>
    </row>
    <row r="1277" spans="1:11" x14ac:dyDescent="0.3">
      <c r="A1277" s="52" t="s">
        <v>405</v>
      </c>
      <c r="B1277" s="52">
        <f t="shared" si="58"/>
        <v>2016</v>
      </c>
      <c r="C1277" s="52" t="s">
        <v>596</v>
      </c>
      <c r="D1277" s="53">
        <v>42670</v>
      </c>
      <c r="E1277" s="52">
        <f t="shared" si="59"/>
        <v>2102</v>
      </c>
      <c r="F1277" s="54" t="s">
        <v>415</v>
      </c>
      <c r="G1277" s="52" t="s">
        <v>524</v>
      </c>
      <c r="H1277" s="54" t="s">
        <v>383</v>
      </c>
      <c r="I1277" s="55">
        <v>5</v>
      </c>
      <c r="J1277" s="55">
        <v>10</v>
      </c>
      <c r="K1277" s="54">
        <f t="shared" si="57"/>
        <v>50</v>
      </c>
    </row>
    <row r="1278" spans="1:11" x14ac:dyDescent="0.3">
      <c r="A1278" s="52" t="s">
        <v>522</v>
      </c>
      <c r="B1278" s="52">
        <f t="shared" si="58"/>
        <v>2016</v>
      </c>
      <c r="C1278" s="52" t="s">
        <v>596</v>
      </c>
      <c r="D1278" s="53">
        <v>42670</v>
      </c>
      <c r="E1278" s="52">
        <f t="shared" si="59"/>
        <v>2103</v>
      </c>
      <c r="F1278" s="54" t="s">
        <v>464</v>
      </c>
      <c r="G1278" s="52" t="s">
        <v>525</v>
      </c>
      <c r="H1278" s="54" t="s">
        <v>385</v>
      </c>
      <c r="I1278" s="55">
        <v>100</v>
      </c>
      <c r="J1278" s="55">
        <v>86</v>
      </c>
      <c r="K1278" s="54">
        <f t="shared" si="57"/>
        <v>8600</v>
      </c>
    </row>
    <row r="1279" spans="1:11" x14ac:dyDescent="0.3">
      <c r="A1279" s="52" t="s">
        <v>398</v>
      </c>
      <c r="B1279" s="52">
        <f t="shared" si="58"/>
        <v>2016</v>
      </c>
      <c r="C1279" s="52" t="s">
        <v>596</v>
      </c>
      <c r="D1279" s="53">
        <v>42671</v>
      </c>
      <c r="E1279" s="52">
        <f t="shared" si="59"/>
        <v>2104</v>
      </c>
      <c r="F1279" s="54" t="s">
        <v>446</v>
      </c>
      <c r="G1279" s="52" t="s">
        <v>523</v>
      </c>
      <c r="H1279" s="54" t="s">
        <v>381</v>
      </c>
      <c r="I1279" s="55">
        <v>3</v>
      </c>
      <c r="J1279" s="55">
        <v>120</v>
      </c>
      <c r="K1279" s="54">
        <f t="shared" si="57"/>
        <v>360</v>
      </c>
    </row>
    <row r="1280" spans="1:11" x14ac:dyDescent="0.3">
      <c r="A1280" s="52" t="s">
        <v>398</v>
      </c>
      <c r="B1280" s="52">
        <f t="shared" si="58"/>
        <v>2016</v>
      </c>
      <c r="C1280" s="52" t="s">
        <v>596</v>
      </c>
      <c r="D1280" s="53">
        <v>42671</v>
      </c>
      <c r="E1280" s="52">
        <f t="shared" si="59"/>
        <v>2105</v>
      </c>
      <c r="F1280" s="54" t="s">
        <v>412</v>
      </c>
      <c r="G1280" s="52" t="s">
        <v>523</v>
      </c>
      <c r="H1280" s="54" t="s">
        <v>384</v>
      </c>
      <c r="I1280" s="55">
        <v>5</v>
      </c>
      <c r="J1280" s="55">
        <v>20</v>
      </c>
      <c r="K1280" s="54">
        <f t="shared" si="57"/>
        <v>100</v>
      </c>
    </row>
    <row r="1281" spans="1:11" x14ac:dyDescent="0.3">
      <c r="A1281" s="52" t="s">
        <v>398</v>
      </c>
      <c r="B1281" s="52">
        <f t="shared" si="58"/>
        <v>2016</v>
      </c>
      <c r="C1281" s="52" t="s">
        <v>596</v>
      </c>
      <c r="D1281" s="53">
        <v>42672</v>
      </c>
      <c r="E1281" s="52">
        <f t="shared" si="59"/>
        <v>2106</v>
      </c>
      <c r="F1281" s="54" t="s">
        <v>446</v>
      </c>
      <c r="G1281" s="52" t="s">
        <v>523</v>
      </c>
      <c r="H1281" s="54" t="s">
        <v>387</v>
      </c>
      <c r="I1281" s="55">
        <v>20</v>
      </c>
      <c r="J1281" s="55">
        <v>35</v>
      </c>
      <c r="K1281" s="54">
        <f t="shared" si="57"/>
        <v>700</v>
      </c>
    </row>
    <row r="1282" spans="1:11" x14ac:dyDescent="0.3">
      <c r="A1282" s="52" t="s">
        <v>395</v>
      </c>
      <c r="B1282" s="52">
        <f t="shared" si="58"/>
        <v>2016</v>
      </c>
      <c r="C1282" s="52" t="s">
        <v>596</v>
      </c>
      <c r="D1282" s="53">
        <v>42672</v>
      </c>
      <c r="E1282" s="52">
        <f t="shared" si="59"/>
        <v>2107</v>
      </c>
      <c r="F1282" s="54" t="s">
        <v>433</v>
      </c>
      <c r="G1282" s="52" t="s">
        <v>528</v>
      </c>
      <c r="H1282" s="54" t="s">
        <v>383</v>
      </c>
      <c r="I1282" s="55">
        <v>100</v>
      </c>
      <c r="J1282" s="55">
        <v>10</v>
      </c>
      <c r="K1282" s="54">
        <f t="shared" si="57"/>
        <v>1000</v>
      </c>
    </row>
    <row r="1283" spans="1:11" x14ac:dyDescent="0.3">
      <c r="A1283" s="52" t="s">
        <v>398</v>
      </c>
      <c r="B1283" s="52">
        <f t="shared" si="58"/>
        <v>2016</v>
      </c>
      <c r="C1283" s="52" t="s">
        <v>596</v>
      </c>
      <c r="D1283" s="53">
        <v>42673</v>
      </c>
      <c r="E1283" s="52">
        <f t="shared" si="59"/>
        <v>2108</v>
      </c>
      <c r="F1283" s="54" t="s">
        <v>446</v>
      </c>
      <c r="G1283" s="52" t="s">
        <v>523</v>
      </c>
      <c r="H1283" s="54" t="s">
        <v>385</v>
      </c>
      <c r="I1283" s="55">
        <v>20</v>
      </c>
      <c r="J1283" s="55">
        <v>86</v>
      </c>
      <c r="K1283" s="54">
        <f t="shared" si="57"/>
        <v>1720</v>
      </c>
    </row>
    <row r="1284" spans="1:11" x14ac:dyDescent="0.3">
      <c r="A1284" s="52" t="s">
        <v>395</v>
      </c>
      <c r="B1284" s="52">
        <f t="shared" si="58"/>
        <v>2016</v>
      </c>
      <c r="C1284" s="52" t="s">
        <v>596</v>
      </c>
      <c r="D1284" s="53">
        <v>42673</v>
      </c>
      <c r="E1284" s="52">
        <f t="shared" si="59"/>
        <v>2109</v>
      </c>
      <c r="F1284" s="54" t="s">
        <v>433</v>
      </c>
      <c r="G1284" s="52" t="s">
        <v>528</v>
      </c>
      <c r="H1284" s="54" t="s">
        <v>381</v>
      </c>
      <c r="I1284" s="55">
        <v>250</v>
      </c>
      <c r="J1284" s="55">
        <v>120</v>
      </c>
      <c r="K1284" s="54">
        <f t="shared" si="57"/>
        <v>30000</v>
      </c>
    </row>
    <row r="1285" spans="1:11" x14ac:dyDescent="0.3">
      <c r="A1285" s="52" t="s">
        <v>398</v>
      </c>
      <c r="B1285" s="52">
        <f t="shared" si="58"/>
        <v>2016</v>
      </c>
      <c r="C1285" s="52" t="s">
        <v>596</v>
      </c>
      <c r="D1285" s="53">
        <v>42674</v>
      </c>
      <c r="E1285" s="52">
        <f t="shared" si="59"/>
        <v>2110</v>
      </c>
      <c r="F1285" s="54" t="s">
        <v>446</v>
      </c>
      <c r="G1285" s="52" t="s">
        <v>523</v>
      </c>
      <c r="H1285" s="54" t="s">
        <v>387</v>
      </c>
      <c r="I1285" s="55">
        <v>50</v>
      </c>
      <c r="J1285" s="55">
        <v>35</v>
      </c>
      <c r="K1285" s="54">
        <f t="shared" si="57"/>
        <v>1750</v>
      </c>
    </row>
    <row r="1286" spans="1:11" x14ac:dyDescent="0.3">
      <c r="A1286" s="52" t="s">
        <v>405</v>
      </c>
      <c r="B1286" s="52">
        <f t="shared" si="58"/>
        <v>2016</v>
      </c>
      <c r="C1286" s="52" t="s">
        <v>596</v>
      </c>
      <c r="D1286" s="53">
        <v>42674</v>
      </c>
      <c r="E1286" s="52">
        <f t="shared" si="59"/>
        <v>2111</v>
      </c>
      <c r="F1286" s="54" t="s">
        <v>415</v>
      </c>
      <c r="G1286" s="52" t="s">
        <v>524</v>
      </c>
      <c r="H1286" s="54" t="s">
        <v>387</v>
      </c>
      <c r="I1286" s="55">
        <v>750</v>
      </c>
      <c r="J1286" s="55">
        <v>35</v>
      </c>
      <c r="K1286" s="54">
        <f t="shared" si="57"/>
        <v>26250</v>
      </c>
    </row>
    <row r="1287" spans="1:11" x14ac:dyDescent="0.3">
      <c r="A1287" s="52" t="s">
        <v>405</v>
      </c>
      <c r="B1287" s="52">
        <f t="shared" si="58"/>
        <v>2016</v>
      </c>
      <c r="C1287" s="52" t="s">
        <v>597</v>
      </c>
      <c r="D1287" s="53">
        <v>42675</v>
      </c>
      <c r="E1287" s="52">
        <f t="shared" si="59"/>
        <v>2112</v>
      </c>
      <c r="F1287" s="54" t="s">
        <v>475</v>
      </c>
      <c r="G1287" s="52" t="s">
        <v>403</v>
      </c>
      <c r="H1287" s="54" t="s">
        <v>385</v>
      </c>
      <c r="I1287" s="55">
        <v>50</v>
      </c>
      <c r="J1287" s="55">
        <v>86</v>
      </c>
      <c r="K1287" s="54">
        <f t="shared" si="57"/>
        <v>4300</v>
      </c>
    </row>
    <row r="1288" spans="1:11" x14ac:dyDescent="0.3">
      <c r="A1288" s="52" t="s">
        <v>405</v>
      </c>
      <c r="B1288" s="52">
        <f t="shared" si="58"/>
        <v>2016</v>
      </c>
      <c r="C1288" s="52" t="s">
        <v>597</v>
      </c>
      <c r="D1288" s="53">
        <v>42675</v>
      </c>
      <c r="E1288" s="52">
        <f t="shared" si="59"/>
        <v>2113</v>
      </c>
      <c r="F1288" s="54" t="s">
        <v>415</v>
      </c>
      <c r="G1288" s="52" t="s">
        <v>524</v>
      </c>
      <c r="H1288" s="54" t="s">
        <v>385</v>
      </c>
      <c r="I1288" s="55">
        <v>200</v>
      </c>
      <c r="J1288" s="55">
        <v>86</v>
      </c>
      <c r="K1288" s="54">
        <f t="shared" si="57"/>
        <v>17200</v>
      </c>
    </row>
    <row r="1289" spans="1:11" x14ac:dyDescent="0.3">
      <c r="A1289" s="52" t="s">
        <v>395</v>
      </c>
      <c r="B1289" s="52">
        <f t="shared" si="58"/>
        <v>2016</v>
      </c>
      <c r="C1289" s="52" t="s">
        <v>597</v>
      </c>
      <c r="D1289" s="53">
        <v>42676</v>
      </c>
      <c r="E1289" s="52">
        <f t="shared" si="59"/>
        <v>2114</v>
      </c>
      <c r="F1289" s="54" t="s">
        <v>425</v>
      </c>
      <c r="G1289" s="52" t="s">
        <v>399</v>
      </c>
      <c r="H1289" s="54" t="s">
        <v>384</v>
      </c>
      <c r="I1289" s="55">
        <v>20</v>
      </c>
      <c r="J1289" s="55">
        <v>20</v>
      </c>
      <c r="K1289" s="54">
        <f t="shared" si="57"/>
        <v>400</v>
      </c>
    </row>
    <row r="1290" spans="1:11" x14ac:dyDescent="0.3">
      <c r="A1290" s="52" t="s">
        <v>405</v>
      </c>
      <c r="B1290" s="52">
        <f t="shared" si="58"/>
        <v>2016</v>
      </c>
      <c r="C1290" s="52" t="s">
        <v>597</v>
      </c>
      <c r="D1290" s="53">
        <v>42676</v>
      </c>
      <c r="E1290" s="52">
        <f t="shared" si="59"/>
        <v>2115</v>
      </c>
      <c r="F1290" s="54" t="s">
        <v>415</v>
      </c>
      <c r="G1290" s="52" t="s">
        <v>524</v>
      </c>
      <c r="H1290" s="54" t="s">
        <v>384</v>
      </c>
      <c r="I1290" s="55">
        <v>1000</v>
      </c>
      <c r="J1290" s="55">
        <v>20</v>
      </c>
      <c r="K1290" s="54">
        <f t="shared" si="57"/>
        <v>20000</v>
      </c>
    </row>
    <row r="1291" spans="1:11" x14ac:dyDescent="0.3">
      <c r="A1291" s="52" t="s">
        <v>395</v>
      </c>
      <c r="B1291" s="52">
        <f t="shared" si="58"/>
        <v>2016</v>
      </c>
      <c r="C1291" s="52" t="s">
        <v>597</v>
      </c>
      <c r="D1291" s="53">
        <v>42677</v>
      </c>
      <c r="E1291" s="52">
        <f t="shared" si="59"/>
        <v>2116</v>
      </c>
      <c r="F1291" s="54" t="s">
        <v>425</v>
      </c>
      <c r="G1291" s="52" t="s">
        <v>399</v>
      </c>
      <c r="H1291" s="54" t="s">
        <v>387</v>
      </c>
      <c r="I1291" s="55">
        <v>50</v>
      </c>
      <c r="J1291" s="55">
        <v>35</v>
      </c>
      <c r="K1291" s="54">
        <f t="shared" ref="K1291:K1354" si="60">I1291*J1291</f>
        <v>1750</v>
      </c>
    </row>
    <row r="1292" spans="1:11" x14ac:dyDescent="0.3">
      <c r="A1292" s="52" t="s">
        <v>405</v>
      </c>
      <c r="B1292" s="52">
        <f t="shared" ref="B1292:B1355" si="61">YEAR(D1292)</f>
        <v>2016</v>
      </c>
      <c r="C1292" s="52" t="s">
        <v>597</v>
      </c>
      <c r="D1292" s="53">
        <v>42677</v>
      </c>
      <c r="E1292" s="52">
        <f t="shared" ref="E1292:E1355" si="62">E1291+1</f>
        <v>2117</v>
      </c>
      <c r="F1292" s="54" t="s">
        <v>415</v>
      </c>
      <c r="G1292" s="52" t="s">
        <v>524</v>
      </c>
      <c r="H1292" s="54" t="s">
        <v>383</v>
      </c>
      <c r="I1292" s="55">
        <v>1000</v>
      </c>
      <c r="J1292" s="55">
        <v>10</v>
      </c>
      <c r="K1292" s="54">
        <f t="shared" si="60"/>
        <v>10000</v>
      </c>
    </row>
    <row r="1293" spans="1:11" x14ac:dyDescent="0.3">
      <c r="A1293" s="52" t="s">
        <v>395</v>
      </c>
      <c r="B1293" s="52">
        <f t="shared" si="61"/>
        <v>2016</v>
      </c>
      <c r="C1293" s="52" t="s">
        <v>597</v>
      </c>
      <c r="D1293" s="53">
        <v>42678</v>
      </c>
      <c r="E1293" s="52">
        <f t="shared" si="62"/>
        <v>2118</v>
      </c>
      <c r="F1293" s="54" t="s">
        <v>400</v>
      </c>
      <c r="G1293" s="52" t="s">
        <v>399</v>
      </c>
      <c r="H1293" s="54" t="s">
        <v>385</v>
      </c>
      <c r="I1293" s="55">
        <v>50</v>
      </c>
      <c r="J1293" s="55">
        <v>86</v>
      </c>
      <c r="K1293" s="54">
        <f t="shared" si="60"/>
        <v>4300</v>
      </c>
    </row>
    <row r="1294" spans="1:11" x14ac:dyDescent="0.3">
      <c r="A1294" s="52" t="s">
        <v>405</v>
      </c>
      <c r="B1294" s="52">
        <f t="shared" si="61"/>
        <v>2016</v>
      </c>
      <c r="C1294" s="52" t="s">
        <v>597</v>
      </c>
      <c r="D1294" s="53">
        <v>42678</v>
      </c>
      <c r="E1294" s="52">
        <f t="shared" si="62"/>
        <v>2119</v>
      </c>
      <c r="F1294" s="54" t="s">
        <v>415</v>
      </c>
      <c r="G1294" s="52" t="s">
        <v>524</v>
      </c>
      <c r="H1294" s="54" t="s">
        <v>381</v>
      </c>
      <c r="I1294" s="55">
        <v>200</v>
      </c>
      <c r="J1294" s="55">
        <v>120</v>
      </c>
      <c r="K1294" s="54">
        <f t="shared" si="60"/>
        <v>24000</v>
      </c>
    </row>
    <row r="1295" spans="1:11" x14ac:dyDescent="0.3">
      <c r="A1295" s="52" t="s">
        <v>395</v>
      </c>
      <c r="B1295" s="52">
        <f t="shared" si="61"/>
        <v>2016</v>
      </c>
      <c r="C1295" s="52" t="s">
        <v>597</v>
      </c>
      <c r="D1295" s="53">
        <v>42679</v>
      </c>
      <c r="E1295" s="52">
        <f t="shared" si="62"/>
        <v>2120</v>
      </c>
      <c r="F1295" s="54" t="s">
        <v>400</v>
      </c>
      <c r="G1295" s="52" t="s">
        <v>399</v>
      </c>
      <c r="H1295" s="54" t="s">
        <v>384</v>
      </c>
      <c r="I1295" s="55">
        <v>20</v>
      </c>
      <c r="J1295" s="55">
        <v>20</v>
      </c>
      <c r="K1295" s="54">
        <f t="shared" si="60"/>
        <v>400</v>
      </c>
    </row>
    <row r="1296" spans="1:11" x14ac:dyDescent="0.3">
      <c r="A1296" s="52" t="s">
        <v>405</v>
      </c>
      <c r="B1296" s="52">
        <f t="shared" si="61"/>
        <v>2016</v>
      </c>
      <c r="C1296" s="52" t="s">
        <v>597</v>
      </c>
      <c r="D1296" s="53">
        <v>42679</v>
      </c>
      <c r="E1296" s="52">
        <f t="shared" si="62"/>
        <v>2121</v>
      </c>
      <c r="F1296" s="54" t="s">
        <v>416</v>
      </c>
      <c r="G1296" s="52" t="s">
        <v>403</v>
      </c>
      <c r="H1296" s="54" t="s">
        <v>387</v>
      </c>
      <c r="I1296" s="55">
        <v>1000</v>
      </c>
      <c r="J1296" s="55">
        <v>35</v>
      </c>
      <c r="K1296" s="54">
        <f t="shared" si="60"/>
        <v>35000</v>
      </c>
    </row>
    <row r="1297" spans="1:11" x14ac:dyDescent="0.3">
      <c r="A1297" s="52" t="s">
        <v>395</v>
      </c>
      <c r="B1297" s="52">
        <f t="shared" si="61"/>
        <v>2016</v>
      </c>
      <c r="C1297" s="52" t="s">
        <v>597</v>
      </c>
      <c r="D1297" s="53">
        <v>42680</v>
      </c>
      <c r="E1297" s="52">
        <f t="shared" si="62"/>
        <v>2122</v>
      </c>
      <c r="F1297" s="54" t="s">
        <v>429</v>
      </c>
      <c r="G1297" s="52" t="s">
        <v>528</v>
      </c>
      <c r="H1297" s="54" t="s">
        <v>387</v>
      </c>
      <c r="I1297" s="55">
        <v>50</v>
      </c>
      <c r="J1297" s="55">
        <v>35</v>
      </c>
      <c r="K1297" s="54">
        <f t="shared" si="60"/>
        <v>1750</v>
      </c>
    </row>
    <row r="1298" spans="1:11" x14ac:dyDescent="0.3">
      <c r="A1298" s="52" t="s">
        <v>398</v>
      </c>
      <c r="B1298" s="52">
        <f t="shared" si="61"/>
        <v>2016</v>
      </c>
      <c r="C1298" s="52" t="s">
        <v>597</v>
      </c>
      <c r="D1298" s="53">
        <v>42680</v>
      </c>
      <c r="E1298" s="52">
        <f t="shared" si="62"/>
        <v>2123</v>
      </c>
      <c r="F1298" s="54" t="s">
        <v>421</v>
      </c>
      <c r="G1298" s="52" t="s">
        <v>523</v>
      </c>
      <c r="H1298" s="54" t="s">
        <v>385</v>
      </c>
      <c r="I1298" s="55">
        <v>200</v>
      </c>
      <c r="J1298" s="55">
        <v>86</v>
      </c>
      <c r="K1298" s="54">
        <f t="shared" si="60"/>
        <v>17200</v>
      </c>
    </row>
    <row r="1299" spans="1:11" x14ac:dyDescent="0.3">
      <c r="A1299" s="52" t="s">
        <v>395</v>
      </c>
      <c r="B1299" s="52">
        <f t="shared" si="61"/>
        <v>2016</v>
      </c>
      <c r="C1299" s="52" t="s">
        <v>597</v>
      </c>
      <c r="D1299" s="53">
        <v>42681</v>
      </c>
      <c r="E1299" s="52">
        <f t="shared" si="62"/>
        <v>2124</v>
      </c>
      <c r="F1299" s="54" t="s">
        <v>433</v>
      </c>
      <c r="G1299" s="52" t="s">
        <v>528</v>
      </c>
      <c r="H1299" s="54" t="s">
        <v>385</v>
      </c>
      <c r="I1299" s="55">
        <v>20</v>
      </c>
      <c r="J1299" s="55">
        <v>86</v>
      </c>
      <c r="K1299" s="54">
        <f t="shared" si="60"/>
        <v>1720</v>
      </c>
    </row>
    <row r="1300" spans="1:11" x14ac:dyDescent="0.3">
      <c r="A1300" s="52" t="s">
        <v>522</v>
      </c>
      <c r="B1300" s="52">
        <f t="shared" si="61"/>
        <v>2016</v>
      </c>
      <c r="C1300" s="52" t="s">
        <v>597</v>
      </c>
      <c r="D1300" s="53">
        <v>42681</v>
      </c>
      <c r="E1300" s="52">
        <f t="shared" si="62"/>
        <v>2125</v>
      </c>
      <c r="F1300" s="54" t="s">
        <v>450</v>
      </c>
      <c r="G1300" s="52" t="s">
        <v>525</v>
      </c>
      <c r="H1300" s="54" t="s">
        <v>384</v>
      </c>
      <c r="I1300" s="55">
        <v>400</v>
      </c>
      <c r="J1300" s="55">
        <v>20</v>
      </c>
      <c r="K1300" s="54">
        <f t="shared" si="60"/>
        <v>8000</v>
      </c>
    </row>
    <row r="1301" spans="1:11" x14ac:dyDescent="0.3">
      <c r="A1301" s="52" t="s">
        <v>405</v>
      </c>
      <c r="B1301" s="52">
        <f t="shared" si="61"/>
        <v>2016</v>
      </c>
      <c r="C1301" s="52" t="s">
        <v>597</v>
      </c>
      <c r="D1301" s="53">
        <v>42682</v>
      </c>
      <c r="E1301" s="52">
        <f t="shared" si="62"/>
        <v>2126</v>
      </c>
      <c r="F1301" s="54" t="s">
        <v>415</v>
      </c>
      <c r="G1301" s="52" t="s">
        <v>524</v>
      </c>
      <c r="H1301" s="54" t="s">
        <v>384</v>
      </c>
      <c r="I1301" s="55">
        <v>20</v>
      </c>
      <c r="J1301" s="55">
        <v>20</v>
      </c>
      <c r="K1301" s="54">
        <f t="shared" si="60"/>
        <v>400</v>
      </c>
    </row>
    <row r="1302" spans="1:11" x14ac:dyDescent="0.3">
      <c r="A1302" s="52" t="s">
        <v>522</v>
      </c>
      <c r="B1302" s="52">
        <f t="shared" si="61"/>
        <v>2016</v>
      </c>
      <c r="C1302" s="52" t="s">
        <v>597</v>
      </c>
      <c r="D1302" s="53">
        <v>42682</v>
      </c>
      <c r="E1302" s="52">
        <f t="shared" si="62"/>
        <v>2127</v>
      </c>
      <c r="F1302" s="54" t="s">
        <v>450</v>
      </c>
      <c r="G1302" s="52" t="s">
        <v>525</v>
      </c>
      <c r="H1302" s="54" t="s">
        <v>383</v>
      </c>
      <c r="I1302" s="55">
        <v>400</v>
      </c>
      <c r="J1302" s="55">
        <v>10</v>
      </c>
      <c r="K1302" s="54">
        <f t="shared" si="60"/>
        <v>4000</v>
      </c>
    </row>
    <row r="1303" spans="1:11" x14ac:dyDescent="0.3">
      <c r="A1303" s="52" t="s">
        <v>405</v>
      </c>
      <c r="B1303" s="52">
        <f t="shared" si="61"/>
        <v>2016</v>
      </c>
      <c r="C1303" s="52" t="s">
        <v>597</v>
      </c>
      <c r="D1303" s="53">
        <v>42683</v>
      </c>
      <c r="E1303" s="52">
        <f t="shared" si="62"/>
        <v>2128</v>
      </c>
      <c r="F1303" s="54" t="s">
        <v>415</v>
      </c>
      <c r="G1303" s="52" t="s">
        <v>524</v>
      </c>
      <c r="H1303" s="54" t="s">
        <v>383</v>
      </c>
      <c r="I1303" s="55">
        <v>50</v>
      </c>
      <c r="J1303" s="55">
        <v>10</v>
      </c>
      <c r="K1303" s="54">
        <f t="shared" si="60"/>
        <v>500</v>
      </c>
    </row>
    <row r="1304" spans="1:11" x14ac:dyDescent="0.3">
      <c r="A1304" s="52" t="s">
        <v>522</v>
      </c>
      <c r="B1304" s="52">
        <f t="shared" si="61"/>
        <v>2016</v>
      </c>
      <c r="C1304" s="52" t="s">
        <v>597</v>
      </c>
      <c r="D1304" s="53">
        <v>42683</v>
      </c>
      <c r="E1304" s="52">
        <f t="shared" si="62"/>
        <v>2129</v>
      </c>
      <c r="F1304" s="54" t="s">
        <v>450</v>
      </c>
      <c r="G1304" s="52" t="s">
        <v>525</v>
      </c>
      <c r="H1304" s="54" t="s">
        <v>381</v>
      </c>
      <c r="I1304" s="55">
        <v>300</v>
      </c>
      <c r="J1304" s="55">
        <v>120</v>
      </c>
      <c r="K1304" s="54">
        <f t="shared" si="60"/>
        <v>36000</v>
      </c>
    </row>
    <row r="1305" spans="1:11" x14ac:dyDescent="0.3">
      <c r="A1305" s="52" t="s">
        <v>405</v>
      </c>
      <c r="B1305" s="52">
        <f t="shared" si="61"/>
        <v>2016</v>
      </c>
      <c r="C1305" s="52" t="s">
        <v>597</v>
      </c>
      <c r="D1305" s="53">
        <v>42684</v>
      </c>
      <c r="E1305" s="52">
        <f t="shared" si="62"/>
        <v>2130</v>
      </c>
      <c r="F1305" s="54" t="s">
        <v>415</v>
      </c>
      <c r="G1305" s="52" t="s">
        <v>524</v>
      </c>
      <c r="H1305" s="54" t="s">
        <v>381</v>
      </c>
      <c r="I1305" s="55">
        <v>50</v>
      </c>
      <c r="J1305" s="55">
        <v>120</v>
      </c>
      <c r="K1305" s="54">
        <f t="shared" si="60"/>
        <v>6000</v>
      </c>
    </row>
    <row r="1306" spans="1:11" x14ac:dyDescent="0.3">
      <c r="A1306" s="52" t="s">
        <v>395</v>
      </c>
      <c r="B1306" s="52">
        <f t="shared" si="61"/>
        <v>2016</v>
      </c>
      <c r="C1306" s="52" t="s">
        <v>597</v>
      </c>
      <c r="D1306" s="53">
        <v>42684</v>
      </c>
      <c r="E1306" s="52">
        <f t="shared" si="62"/>
        <v>2131</v>
      </c>
      <c r="F1306" s="54" t="s">
        <v>401</v>
      </c>
      <c r="G1306" s="52" t="s">
        <v>526</v>
      </c>
      <c r="H1306" s="54" t="s">
        <v>383</v>
      </c>
      <c r="I1306" s="55">
        <v>200</v>
      </c>
      <c r="J1306" s="55">
        <v>10</v>
      </c>
      <c r="K1306" s="54">
        <f t="shared" si="60"/>
        <v>2000</v>
      </c>
    </row>
    <row r="1307" spans="1:11" x14ac:dyDescent="0.3">
      <c r="A1307" s="52" t="s">
        <v>405</v>
      </c>
      <c r="B1307" s="52">
        <f t="shared" si="61"/>
        <v>2016</v>
      </c>
      <c r="C1307" s="52" t="s">
        <v>597</v>
      </c>
      <c r="D1307" s="53">
        <v>42685</v>
      </c>
      <c r="E1307" s="52">
        <f t="shared" si="62"/>
        <v>2132</v>
      </c>
      <c r="F1307" s="54" t="s">
        <v>415</v>
      </c>
      <c r="G1307" s="52" t="s">
        <v>524</v>
      </c>
      <c r="H1307" s="54" t="s">
        <v>387</v>
      </c>
      <c r="I1307" s="55">
        <v>20</v>
      </c>
      <c r="J1307" s="55">
        <v>35</v>
      </c>
      <c r="K1307" s="54">
        <f t="shared" si="60"/>
        <v>700</v>
      </c>
    </row>
    <row r="1308" spans="1:11" x14ac:dyDescent="0.3">
      <c r="A1308" s="52" t="s">
        <v>395</v>
      </c>
      <c r="B1308" s="52">
        <f t="shared" si="61"/>
        <v>2016</v>
      </c>
      <c r="C1308" s="52" t="s">
        <v>597</v>
      </c>
      <c r="D1308" s="53">
        <v>42685</v>
      </c>
      <c r="E1308" s="52">
        <f t="shared" si="62"/>
        <v>2133</v>
      </c>
      <c r="F1308" s="54" t="s">
        <v>401</v>
      </c>
      <c r="G1308" s="52" t="s">
        <v>526</v>
      </c>
      <c r="H1308" s="54" t="s">
        <v>381</v>
      </c>
      <c r="I1308" s="55">
        <v>500</v>
      </c>
      <c r="J1308" s="55">
        <v>120</v>
      </c>
      <c r="K1308" s="54">
        <f t="shared" si="60"/>
        <v>60000</v>
      </c>
    </row>
    <row r="1309" spans="1:11" x14ac:dyDescent="0.3">
      <c r="A1309" s="52" t="s">
        <v>405</v>
      </c>
      <c r="B1309" s="52">
        <f t="shared" si="61"/>
        <v>2016</v>
      </c>
      <c r="C1309" s="52" t="s">
        <v>597</v>
      </c>
      <c r="D1309" s="53">
        <v>42686</v>
      </c>
      <c r="E1309" s="52">
        <f t="shared" si="62"/>
        <v>2134</v>
      </c>
      <c r="F1309" s="54" t="s">
        <v>415</v>
      </c>
      <c r="G1309" s="52" t="s">
        <v>524</v>
      </c>
      <c r="H1309" s="54" t="s">
        <v>385</v>
      </c>
      <c r="I1309" s="55">
        <v>50</v>
      </c>
      <c r="J1309" s="55">
        <v>86</v>
      </c>
      <c r="K1309" s="54">
        <f t="shared" si="60"/>
        <v>4300</v>
      </c>
    </row>
    <row r="1310" spans="1:11" x14ac:dyDescent="0.3">
      <c r="A1310" s="52" t="s">
        <v>395</v>
      </c>
      <c r="B1310" s="52">
        <f t="shared" si="61"/>
        <v>2016</v>
      </c>
      <c r="C1310" s="52" t="s">
        <v>597</v>
      </c>
      <c r="D1310" s="53">
        <v>42686</v>
      </c>
      <c r="E1310" s="52">
        <f t="shared" si="62"/>
        <v>2135</v>
      </c>
      <c r="F1310" s="54" t="s">
        <v>401</v>
      </c>
      <c r="G1310" s="52" t="s">
        <v>526</v>
      </c>
      <c r="H1310" s="54" t="s">
        <v>387</v>
      </c>
      <c r="I1310" s="55">
        <v>300</v>
      </c>
      <c r="J1310" s="55">
        <v>35</v>
      </c>
      <c r="K1310" s="54">
        <f t="shared" si="60"/>
        <v>10500</v>
      </c>
    </row>
    <row r="1311" spans="1:11" x14ac:dyDescent="0.3">
      <c r="A1311" s="52" t="s">
        <v>405</v>
      </c>
      <c r="B1311" s="52">
        <f t="shared" si="61"/>
        <v>2016</v>
      </c>
      <c r="C1311" s="52" t="s">
        <v>597</v>
      </c>
      <c r="D1311" s="53">
        <v>42687</v>
      </c>
      <c r="E1311" s="52">
        <f t="shared" si="62"/>
        <v>2136</v>
      </c>
      <c r="F1311" s="54" t="s">
        <v>415</v>
      </c>
      <c r="G1311" s="52" t="s">
        <v>524</v>
      </c>
      <c r="H1311" s="54" t="s">
        <v>384</v>
      </c>
      <c r="I1311" s="55">
        <v>50</v>
      </c>
      <c r="J1311" s="55">
        <v>20</v>
      </c>
      <c r="K1311" s="54">
        <f t="shared" si="60"/>
        <v>1000</v>
      </c>
    </row>
    <row r="1312" spans="1:11" x14ac:dyDescent="0.3">
      <c r="A1312" s="52" t="s">
        <v>395</v>
      </c>
      <c r="B1312" s="52">
        <f t="shared" si="61"/>
        <v>2016</v>
      </c>
      <c r="C1312" s="52" t="s">
        <v>597</v>
      </c>
      <c r="D1312" s="53">
        <v>42687</v>
      </c>
      <c r="E1312" s="52">
        <f t="shared" si="62"/>
        <v>2137</v>
      </c>
      <c r="F1312" s="54" t="s">
        <v>400</v>
      </c>
      <c r="G1312" s="52" t="s">
        <v>399</v>
      </c>
      <c r="H1312" s="54" t="s">
        <v>385</v>
      </c>
      <c r="I1312" s="55">
        <v>500</v>
      </c>
      <c r="J1312" s="55">
        <v>86</v>
      </c>
      <c r="K1312" s="54">
        <f t="shared" si="60"/>
        <v>43000</v>
      </c>
    </row>
    <row r="1313" spans="1:11" x14ac:dyDescent="0.3">
      <c r="A1313" s="52" t="s">
        <v>405</v>
      </c>
      <c r="B1313" s="52">
        <f t="shared" si="61"/>
        <v>2016</v>
      </c>
      <c r="C1313" s="52" t="s">
        <v>597</v>
      </c>
      <c r="D1313" s="53">
        <v>42688</v>
      </c>
      <c r="E1313" s="52">
        <f t="shared" si="62"/>
        <v>2138</v>
      </c>
      <c r="F1313" s="54" t="s">
        <v>415</v>
      </c>
      <c r="G1313" s="52" t="s">
        <v>524</v>
      </c>
      <c r="H1313" s="54" t="s">
        <v>383</v>
      </c>
      <c r="I1313" s="55">
        <v>20</v>
      </c>
      <c r="J1313" s="55">
        <v>10</v>
      </c>
      <c r="K1313" s="54">
        <f t="shared" si="60"/>
        <v>200</v>
      </c>
    </row>
    <row r="1314" spans="1:11" x14ac:dyDescent="0.3">
      <c r="A1314" s="52" t="s">
        <v>522</v>
      </c>
      <c r="B1314" s="52">
        <f t="shared" si="61"/>
        <v>2016</v>
      </c>
      <c r="C1314" s="52" t="s">
        <v>597</v>
      </c>
      <c r="D1314" s="53">
        <v>42688</v>
      </c>
      <c r="E1314" s="52">
        <f t="shared" si="62"/>
        <v>2139</v>
      </c>
      <c r="F1314" s="54" t="s">
        <v>459</v>
      </c>
      <c r="G1314" s="52" t="s">
        <v>410</v>
      </c>
      <c r="H1314" s="54" t="s">
        <v>384</v>
      </c>
      <c r="I1314" s="55">
        <v>25</v>
      </c>
      <c r="J1314" s="55">
        <v>20</v>
      </c>
      <c r="K1314" s="54">
        <f t="shared" si="60"/>
        <v>500</v>
      </c>
    </row>
    <row r="1315" spans="1:11" x14ac:dyDescent="0.3">
      <c r="A1315" s="52" t="s">
        <v>405</v>
      </c>
      <c r="B1315" s="52">
        <f t="shared" si="61"/>
        <v>2016</v>
      </c>
      <c r="C1315" s="52" t="s">
        <v>597</v>
      </c>
      <c r="D1315" s="53">
        <v>42689</v>
      </c>
      <c r="E1315" s="52">
        <f t="shared" si="62"/>
        <v>2140</v>
      </c>
      <c r="F1315" s="54" t="s">
        <v>415</v>
      </c>
      <c r="G1315" s="52" t="s">
        <v>524</v>
      </c>
      <c r="H1315" s="54" t="s">
        <v>381</v>
      </c>
      <c r="I1315" s="55">
        <v>50</v>
      </c>
      <c r="J1315" s="55">
        <v>120</v>
      </c>
      <c r="K1315" s="54">
        <f t="shared" si="60"/>
        <v>6000</v>
      </c>
    </row>
    <row r="1316" spans="1:11" x14ac:dyDescent="0.3">
      <c r="A1316" s="52" t="s">
        <v>395</v>
      </c>
      <c r="B1316" s="52">
        <f t="shared" si="61"/>
        <v>2016</v>
      </c>
      <c r="C1316" s="52" t="s">
        <v>597</v>
      </c>
      <c r="D1316" s="53">
        <v>42689</v>
      </c>
      <c r="E1316" s="52">
        <f t="shared" si="62"/>
        <v>2141</v>
      </c>
      <c r="F1316" s="54" t="s">
        <v>438</v>
      </c>
      <c r="G1316" s="52" t="s">
        <v>527</v>
      </c>
      <c r="H1316" s="54" t="s">
        <v>383</v>
      </c>
      <c r="I1316" s="55">
        <v>300</v>
      </c>
      <c r="J1316" s="55">
        <v>10</v>
      </c>
      <c r="K1316" s="54">
        <f t="shared" si="60"/>
        <v>3000</v>
      </c>
    </row>
    <row r="1317" spans="1:11" x14ac:dyDescent="0.3">
      <c r="A1317" s="52" t="s">
        <v>405</v>
      </c>
      <c r="B1317" s="52">
        <f t="shared" si="61"/>
        <v>2016</v>
      </c>
      <c r="C1317" s="52" t="s">
        <v>597</v>
      </c>
      <c r="D1317" s="53">
        <v>42690</v>
      </c>
      <c r="E1317" s="52">
        <f t="shared" si="62"/>
        <v>2142</v>
      </c>
      <c r="F1317" s="54" t="s">
        <v>415</v>
      </c>
      <c r="G1317" s="52" t="s">
        <v>524</v>
      </c>
      <c r="H1317" s="54" t="s">
        <v>387</v>
      </c>
      <c r="I1317" s="55">
        <v>50</v>
      </c>
      <c r="J1317" s="55">
        <v>35</v>
      </c>
      <c r="K1317" s="54">
        <f t="shared" si="60"/>
        <v>1750</v>
      </c>
    </row>
    <row r="1318" spans="1:11" x14ac:dyDescent="0.3">
      <c r="A1318" s="52" t="s">
        <v>395</v>
      </c>
      <c r="B1318" s="52">
        <f t="shared" si="61"/>
        <v>2016</v>
      </c>
      <c r="C1318" s="52" t="s">
        <v>597</v>
      </c>
      <c r="D1318" s="53">
        <v>42690</v>
      </c>
      <c r="E1318" s="52">
        <f t="shared" si="62"/>
        <v>2143</v>
      </c>
      <c r="F1318" s="54" t="s">
        <v>438</v>
      </c>
      <c r="G1318" s="52" t="s">
        <v>527</v>
      </c>
      <c r="H1318" s="54" t="s">
        <v>381</v>
      </c>
      <c r="I1318" s="55">
        <v>100</v>
      </c>
      <c r="J1318" s="55">
        <v>120</v>
      </c>
      <c r="K1318" s="54">
        <f t="shared" si="60"/>
        <v>12000</v>
      </c>
    </row>
    <row r="1319" spans="1:11" x14ac:dyDescent="0.3">
      <c r="A1319" s="52" t="s">
        <v>395</v>
      </c>
      <c r="B1319" s="52">
        <f t="shared" si="61"/>
        <v>2016</v>
      </c>
      <c r="C1319" s="52" t="s">
        <v>597</v>
      </c>
      <c r="D1319" s="53">
        <v>42691</v>
      </c>
      <c r="E1319" s="52">
        <f t="shared" si="62"/>
        <v>2144</v>
      </c>
      <c r="F1319" s="54" t="s">
        <v>393</v>
      </c>
      <c r="G1319" s="52" t="s">
        <v>529</v>
      </c>
      <c r="H1319" s="54" t="s">
        <v>385</v>
      </c>
      <c r="I1319" s="55">
        <v>50</v>
      </c>
      <c r="J1319" s="55">
        <v>86</v>
      </c>
      <c r="K1319" s="54">
        <f t="shared" si="60"/>
        <v>4300</v>
      </c>
    </row>
    <row r="1320" spans="1:11" x14ac:dyDescent="0.3">
      <c r="A1320" s="52" t="s">
        <v>522</v>
      </c>
      <c r="B1320" s="52">
        <f t="shared" si="61"/>
        <v>2016</v>
      </c>
      <c r="C1320" s="52" t="s">
        <v>597</v>
      </c>
      <c r="D1320" s="53">
        <v>42691</v>
      </c>
      <c r="E1320" s="52">
        <f t="shared" si="62"/>
        <v>2145</v>
      </c>
      <c r="F1320" s="54" t="s">
        <v>463</v>
      </c>
      <c r="G1320" s="52" t="s">
        <v>525</v>
      </c>
      <c r="H1320" s="54" t="s">
        <v>387</v>
      </c>
      <c r="I1320" s="55">
        <v>50</v>
      </c>
      <c r="J1320" s="55">
        <v>35</v>
      </c>
      <c r="K1320" s="54">
        <f t="shared" si="60"/>
        <v>1750</v>
      </c>
    </row>
    <row r="1321" spans="1:11" x14ac:dyDescent="0.3">
      <c r="A1321" s="52" t="s">
        <v>405</v>
      </c>
      <c r="B1321" s="52">
        <f t="shared" si="61"/>
        <v>2016</v>
      </c>
      <c r="C1321" s="52" t="s">
        <v>597</v>
      </c>
      <c r="D1321" s="53">
        <v>42692</v>
      </c>
      <c r="E1321" s="52">
        <f t="shared" si="62"/>
        <v>2146</v>
      </c>
      <c r="F1321" s="54" t="s">
        <v>481</v>
      </c>
      <c r="G1321" s="52" t="s">
        <v>403</v>
      </c>
      <c r="H1321" s="54" t="s">
        <v>384</v>
      </c>
      <c r="I1321" s="55">
        <v>20</v>
      </c>
      <c r="J1321" s="55">
        <v>20</v>
      </c>
      <c r="K1321" s="54">
        <f t="shared" si="60"/>
        <v>400</v>
      </c>
    </row>
    <row r="1322" spans="1:11" x14ac:dyDescent="0.3">
      <c r="A1322" s="52" t="s">
        <v>405</v>
      </c>
      <c r="B1322" s="52">
        <f t="shared" si="61"/>
        <v>2016</v>
      </c>
      <c r="C1322" s="52" t="s">
        <v>597</v>
      </c>
      <c r="D1322" s="53">
        <v>42692</v>
      </c>
      <c r="E1322" s="52">
        <f t="shared" si="62"/>
        <v>2147</v>
      </c>
      <c r="F1322" s="54" t="s">
        <v>404</v>
      </c>
      <c r="G1322" s="52" t="s">
        <v>403</v>
      </c>
      <c r="H1322" s="54" t="s">
        <v>385</v>
      </c>
      <c r="I1322" s="55">
        <v>150</v>
      </c>
      <c r="J1322" s="55">
        <v>86</v>
      </c>
      <c r="K1322" s="54">
        <f t="shared" si="60"/>
        <v>12900</v>
      </c>
    </row>
    <row r="1323" spans="1:11" x14ac:dyDescent="0.3">
      <c r="A1323" s="52" t="s">
        <v>405</v>
      </c>
      <c r="B1323" s="52">
        <f t="shared" si="61"/>
        <v>2016</v>
      </c>
      <c r="C1323" s="52" t="s">
        <v>597</v>
      </c>
      <c r="D1323" s="53">
        <v>42693</v>
      </c>
      <c r="E1323" s="52">
        <f t="shared" si="62"/>
        <v>2148</v>
      </c>
      <c r="F1323" s="54" t="s">
        <v>481</v>
      </c>
      <c r="G1323" s="52" t="s">
        <v>403</v>
      </c>
      <c r="H1323" s="54" t="s">
        <v>383</v>
      </c>
      <c r="I1323" s="55">
        <v>30</v>
      </c>
      <c r="J1323" s="55">
        <v>10</v>
      </c>
      <c r="K1323" s="54">
        <f t="shared" si="60"/>
        <v>300</v>
      </c>
    </row>
    <row r="1324" spans="1:11" x14ac:dyDescent="0.3">
      <c r="A1324" s="52" t="s">
        <v>405</v>
      </c>
      <c r="B1324" s="52">
        <f t="shared" si="61"/>
        <v>2016</v>
      </c>
      <c r="C1324" s="52" t="s">
        <v>597</v>
      </c>
      <c r="D1324" s="53">
        <v>42693</v>
      </c>
      <c r="E1324" s="52">
        <f t="shared" si="62"/>
        <v>2149</v>
      </c>
      <c r="F1324" s="54" t="s">
        <v>423</v>
      </c>
      <c r="G1324" s="52" t="s">
        <v>403</v>
      </c>
      <c r="H1324" s="54" t="s">
        <v>384</v>
      </c>
      <c r="I1324" s="55">
        <v>200</v>
      </c>
      <c r="J1324" s="55">
        <v>20</v>
      </c>
      <c r="K1324" s="54">
        <f t="shared" si="60"/>
        <v>4000</v>
      </c>
    </row>
    <row r="1325" spans="1:11" x14ac:dyDescent="0.3">
      <c r="A1325" s="52" t="s">
        <v>405</v>
      </c>
      <c r="B1325" s="52">
        <f t="shared" si="61"/>
        <v>2016</v>
      </c>
      <c r="C1325" s="52" t="s">
        <v>597</v>
      </c>
      <c r="D1325" s="53">
        <v>42694</v>
      </c>
      <c r="E1325" s="52">
        <f t="shared" si="62"/>
        <v>2150</v>
      </c>
      <c r="F1325" s="54" t="s">
        <v>481</v>
      </c>
      <c r="G1325" s="52" t="s">
        <v>403</v>
      </c>
      <c r="H1325" s="54" t="s">
        <v>384</v>
      </c>
      <c r="I1325" s="55">
        <v>30</v>
      </c>
      <c r="J1325" s="55">
        <v>20</v>
      </c>
      <c r="K1325" s="54">
        <f t="shared" si="60"/>
        <v>600</v>
      </c>
    </row>
    <row r="1326" spans="1:11" x14ac:dyDescent="0.3">
      <c r="A1326" s="52" t="s">
        <v>405</v>
      </c>
      <c r="B1326" s="52">
        <f t="shared" si="61"/>
        <v>2016</v>
      </c>
      <c r="C1326" s="52" t="s">
        <v>597</v>
      </c>
      <c r="D1326" s="53">
        <v>42694</v>
      </c>
      <c r="E1326" s="52">
        <f t="shared" si="62"/>
        <v>2151</v>
      </c>
      <c r="F1326" s="54" t="s">
        <v>423</v>
      </c>
      <c r="G1326" s="52" t="s">
        <v>403</v>
      </c>
      <c r="H1326" s="54" t="s">
        <v>387</v>
      </c>
      <c r="I1326" s="55">
        <v>200</v>
      </c>
      <c r="J1326" s="55">
        <v>35</v>
      </c>
      <c r="K1326" s="54">
        <f t="shared" si="60"/>
        <v>7000</v>
      </c>
    </row>
    <row r="1327" spans="1:11" x14ac:dyDescent="0.3">
      <c r="A1327" s="52" t="s">
        <v>405</v>
      </c>
      <c r="B1327" s="52">
        <f t="shared" si="61"/>
        <v>2016</v>
      </c>
      <c r="C1327" s="52" t="s">
        <v>597</v>
      </c>
      <c r="D1327" s="53">
        <v>42695</v>
      </c>
      <c r="E1327" s="52">
        <f t="shared" si="62"/>
        <v>2152</v>
      </c>
      <c r="F1327" s="54" t="s">
        <v>481</v>
      </c>
      <c r="G1327" s="52" t="s">
        <v>403</v>
      </c>
      <c r="H1327" s="54" t="s">
        <v>383</v>
      </c>
      <c r="I1327" s="55">
        <v>30</v>
      </c>
      <c r="J1327" s="55">
        <v>10</v>
      </c>
      <c r="K1327" s="54">
        <f t="shared" si="60"/>
        <v>300</v>
      </c>
    </row>
    <row r="1328" spans="1:11" x14ac:dyDescent="0.3">
      <c r="A1328" s="52" t="s">
        <v>405</v>
      </c>
      <c r="B1328" s="52">
        <f t="shared" si="61"/>
        <v>2016</v>
      </c>
      <c r="C1328" s="52" t="s">
        <v>597</v>
      </c>
      <c r="D1328" s="53">
        <v>42695</v>
      </c>
      <c r="E1328" s="52">
        <f t="shared" si="62"/>
        <v>2153</v>
      </c>
      <c r="F1328" s="54" t="s">
        <v>423</v>
      </c>
      <c r="G1328" s="52" t="s">
        <v>403</v>
      </c>
      <c r="H1328" s="54" t="s">
        <v>385</v>
      </c>
      <c r="I1328" s="55">
        <v>200</v>
      </c>
      <c r="J1328" s="55">
        <v>86</v>
      </c>
      <c r="K1328" s="54">
        <f t="shared" si="60"/>
        <v>17200</v>
      </c>
    </row>
    <row r="1329" spans="1:11" x14ac:dyDescent="0.3">
      <c r="A1329" s="52" t="s">
        <v>522</v>
      </c>
      <c r="B1329" s="52">
        <f t="shared" si="61"/>
        <v>2016</v>
      </c>
      <c r="C1329" s="52" t="s">
        <v>597</v>
      </c>
      <c r="D1329" s="53">
        <v>42696</v>
      </c>
      <c r="E1329" s="52">
        <f t="shared" si="62"/>
        <v>2154</v>
      </c>
      <c r="F1329" s="54" t="s">
        <v>407</v>
      </c>
      <c r="G1329" s="52" t="s">
        <v>406</v>
      </c>
      <c r="H1329" s="54" t="s">
        <v>381</v>
      </c>
      <c r="I1329" s="55">
        <v>50</v>
      </c>
      <c r="J1329" s="55">
        <v>120</v>
      </c>
      <c r="K1329" s="54">
        <f t="shared" si="60"/>
        <v>6000</v>
      </c>
    </row>
    <row r="1330" spans="1:11" x14ac:dyDescent="0.3">
      <c r="A1330" s="52" t="s">
        <v>398</v>
      </c>
      <c r="B1330" s="52">
        <f t="shared" si="61"/>
        <v>2016</v>
      </c>
      <c r="C1330" s="52" t="s">
        <v>597</v>
      </c>
      <c r="D1330" s="53">
        <v>42696</v>
      </c>
      <c r="E1330" s="52">
        <f t="shared" si="62"/>
        <v>2155</v>
      </c>
      <c r="F1330" s="54" t="s">
        <v>409</v>
      </c>
      <c r="G1330" s="52" t="s">
        <v>396</v>
      </c>
      <c r="H1330" s="54" t="s">
        <v>384</v>
      </c>
      <c r="I1330" s="55">
        <v>200</v>
      </c>
      <c r="J1330" s="55">
        <v>20</v>
      </c>
      <c r="K1330" s="54">
        <f t="shared" si="60"/>
        <v>4000</v>
      </c>
    </row>
    <row r="1331" spans="1:11" x14ac:dyDescent="0.3">
      <c r="A1331" s="52" t="s">
        <v>522</v>
      </c>
      <c r="B1331" s="52">
        <f t="shared" si="61"/>
        <v>2016</v>
      </c>
      <c r="C1331" s="52" t="s">
        <v>597</v>
      </c>
      <c r="D1331" s="53">
        <v>42697</v>
      </c>
      <c r="E1331" s="52">
        <f t="shared" si="62"/>
        <v>2156</v>
      </c>
      <c r="F1331" s="54" t="s">
        <v>407</v>
      </c>
      <c r="G1331" s="52" t="s">
        <v>406</v>
      </c>
      <c r="H1331" s="54" t="s">
        <v>387</v>
      </c>
      <c r="I1331" s="55">
        <v>50</v>
      </c>
      <c r="J1331" s="55">
        <v>35</v>
      </c>
      <c r="K1331" s="54">
        <f t="shared" si="60"/>
        <v>1750</v>
      </c>
    </row>
    <row r="1332" spans="1:11" x14ac:dyDescent="0.3">
      <c r="A1332" s="52" t="s">
        <v>395</v>
      </c>
      <c r="B1332" s="52">
        <f t="shared" si="61"/>
        <v>2016</v>
      </c>
      <c r="C1332" s="52" t="s">
        <v>597</v>
      </c>
      <c r="D1332" s="53">
        <v>42697</v>
      </c>
      <c r="E1332" s="52">
        <f t="shared" si="62"/>
        <v>2157</v>
      </c>
      <c r="F1332" s="54" t="s">
        <v>447</v>
      </c>
      <c r="G1332" s="52" t="s">
        <v>527</v>
      </c>
      <c r="H1332" s="54" t="s">
        <v>387</v>
      </c>
      <c r="I1332" s="55">
        <v>250</v>
      </c>
      <c r="J1332" s="55">
        <v>35</v>
      </c>
      <c r="K1332" s="54">
        <f t="shared" si="60"/>
        <v>8750</v>
      </c>
    </row>
    <row r="1333" spans="1:11" x14ac:dyDescent="0.3">
      <c r="A1333" s="52" t="s">
        <v>395</v>
      </c>
      <c r="B1333" s="52">
        <f t="shared" si="61"/>
        <v>2016</v>
      </c>
      <c r="C1333" s="52" t="s">
        <v>597</v>
      </c>
      <c r="D1333" s="53">
        <v>42698</v>
      </c>
      <c r="E1333" s="52">
        <f t="shared" si="62"/>
        <v>2158</v>
      </c>
      <c r="F1333" s="54" t="s">
        <v>433</v>
      </c>
      <c r="G1333" s="52" t="s">
        <v>528</v>
      </c>
      <c r="H1333" s="54" t="s">
        <v>385</v>
      </c>
      <c r="I1333" s="55">
        <v>50</v>
      </c>
      <c r="J1333" s="55">
        <v>86</v>
      </c>
      <c r="K1333" s="54">
        <f t="shared" si="60"/>
        <v>4300</v>
      </c>
    </row>
    <row r="1334" spans="1:11" x14ac:dyDescent="0.3">
      <c r="A1334" s="52" t="s">
        <v>395</v>
      </c>
      <c r="B1334" s="52">
        <f t="shared" si="61"/>
        <v>2016</v>
      </c>
      <c r="C1334" s="52" t="s">
        <v>597</v>
      </c>
      <c r="D1334" s="53">
        <v>42698</v>
      </c>
      <c r="E1334" s="52">
        <f t="shared" si="62"/>
        <v>2159</v>
      </c>
      <c r="F1334" s="54" t="s">
        <v>447</v>
      </c>
      <c r="G1334" s="52" t="s">
        <v>527</v>
      </c>
      <c r="H1334" s="54" t="s">
        <v>385</v>
      </c>
      <c r="I1334" s="55">
        <v>200</v>
      </c>
      <c r="J1334" s="55">
        <v>86</v>
      </c>
      <c r="K1334" s="54">
        <f t="shared" si="60"/>
        <v>17200</v>
      </c>
    </row>
    <row r="1335" spans="1:11" x14ac:dyDescent="0.3">
      <c r="A1335" s="52" t="s">
        <v>395</v>
      </c>
      <c r="B1335" s="52">
        <f t="shared" si="61"/>
        <v>2016</v>
      </c>
      <c r="C1335" s="52" t="s">
        <v>597</v>
      </c>
      <c r="D1335" s="53">
        <v>42699</v>
      </c>
      <c r="E1335" s="52">
        <f t="shared" si="62"/>
        <v>2160</v>
      </c>
      <c r="F1335" s="54" t="s">
        <v>433</v>
      </c>
      <c r="G1335" s="52" t="s">
        <v>528</v>
      </c>
      <c r="H1335" s="54" t="s">
        <v>384</v>
      </c>
      <c r="I1335" s="55">
        <v>30</v>
      </c>
      <c r="J1335" s="55">
        <v>20</v>
      </c>
      <c r="K1335" s="54">
        <f t="shared" si="60"/>
        <v>600</v>
      </c>
    </row>
    <row r="1336" spans="1:11" x14ac:dyDescent="0.3">
      <c r="A1336" s="52" t="s">
        <v>395</v>
      </c>
      <c r="B1336" s="52">
        <f t="shared" si="61"/>
        <v>2016</v>
      </c>
      <c r="C1336" s="52" t="s">
        <v>597</v>
      </c>
      <c r="D1336" s="53">
        <v>42699</v>
      </c>
      <c r="E1336" s="52">
        <f t="shared" si="62"/>
        <v>2161</v>
      </c>
      <c r="F1336" s="54" t="s">
        <v>432</v>
      </c>
      <c r="G1336" s="52" t="s">
        <v>529</v>
      </c>
      <c r="H1336" s="54" t="s">
        <v>384</v>
      </c>
      <c r="I1336" s="55">
        <v>300</v>
      </c>
      <c r="J1336" s="55">
        <v>20</v>
      </c>
      <c r="K1336" s="54">
        <f t="shared" si="60"/>
        <v>6000</v>
      </c>
    </row>
    <row r="1337" spans="1:11" x14ac:dyDescent="0.3">
      <c r="A1337" s="52" t="s">
        <v>405</v>
      </c>
      <c r="B1337" s="52">
        <f t="shared" si="61"/>
        <v>2016</v>
      </c>
      <c r="C1337" s="52" t="s">
        <v>597</v>
      </c>
      <c r="D1337" s="53">
        <v>42700</v>
      </c>
      <c r="E1337" s="52">
        <f t="shared" si="62"/>
        <v>2162</v>
      </c>
      <c r="F1337" s="54" t="s">
        <v>472</v>
      </c>
      <c r="G1337" s="52" t="s">
        <v>403</v>
      </c>
      <c r="H1337" s="54" t="s">
        <v>383</v>
      </c>
      <c r="I1337" s="55">
        <v>40</v>
      </c>
      <c r="J1337" s="55">
        <v>10</v>
      </c>
      <c r="K1337" s="54">
        <f t="shared" si="60"/>
        <v>400</v>
      </c>
    </row>
    <row r="1338" spans="1:11" x14ac:dyDescent="0.3">
      <c r="A1338" s="52" t="s">
        <v>395</v>
      </c>
      <c r="B1338" s="52">
        <f t="shared" si="61"/>
        <v>2016</v>
      </c>
      <c r="C1338" s="52" t="s">
        <v>597</v>
      </c>
      <c r="D1338" s="53">
        <v>42700</v>
      </c>
      <c r="E1338" s="52">
        <f t="shared" si="62"/>
        <v>2163</v>
      </c>
      <c r="F1338" s="54" t="s">
        <v>448</v>
      </c>
      <c r="G1338" s="52" t="s">
        <v>529</v>
      </c>
      <c r="H1338" s="54" t="s">
        <v>383</v>
      </c>
      <c r="I1338" s="55">
        <v>600</v>
      </c>
      <c r="J1338" s="55">
        <v>10</v>
      </c>
      <c r="K1338" s="54">
        <f t="shared" si="60"/>
        <v>6000</v>
      </c>
    </row>
    <row r="1339" spans="1:11" x14ac:dyDescent="0.3">
      <c r="A1339" s="52" t="s">
        <v>405</v>
      </c>
      <c r="B1339" s="52">
        <f t="shared" si="61"/>
        <v>2016</v>
      </c>
      <c r="C1339" s="52" t="s">
        <v>597</v>
      </c>
      <c r="D1339" s="53">
        <v>42701</v>
      </c>
      <c r="E1339" s="52">
        <f t="shared" si="62"/>
        <v>2164</v>
      </c>
      <c r="F1339" s="54" t="s">
        <v>415</v>
      </c>
      <c r="G1339" s="52" t="s">
        <v>524</v>
      </c>
      <c r="H1339" s="54" t="s">
        <v>381</v>
      </c>
      <c r="I1339" s="55">
        <v>50</v>
      </c>
      <c r="J1339" s="55">
        <v>120</v>
      </c>
      <c r="K1339" s="54">
        <f t="shared" si="60"/>
        <v>6000</v>
      </c>
    </row>
    <row r="1340" spans="1:11" x14ac:dyDescent="0.3">
      <c r="A1340" s="52" t="s">
        <v>398</v>
      </c>
      <c r="B1340" s="52">
        <f t="shared" si="61"/>
        <v>2016</v>
      </c>
      <c r="C1340" s="52" t="s">
        <v>597</v>
      </c>
      <c r="D1340" s="53">
        <v>42701</v>
      </c>
      <c r="E1340" s="52">
        <f t="shared" si="62"/>
        <v>2165</v>
      </c>
      <c r="F1340" s="54" t="s">
        <v>397</v>
      </c>
      <c r="G1340" s="52" t="s">
        <v>396</v>
      </c>
      <c r="H1340" s="54" t="s">
        <v>381</v>
      </c>
      <c r="I1340" s="55">
        <v>3</v>
      </c>
      <c r="J1340" s="55">
        <v>120</v>
      </c>
      <c r="K1340" s="54">
        <f t="shared" si="60"/>
        <v>360</v>
      </c>
    </row>
    <row r="1341" spans="1:11" x14ac:dyDescent="0.3">
      <c r="A1341" s="52" t="s">
        <v>395</v>
      </c>
      <c r="B1341" s="52">
        <f t="shared" si="61"/>
        <v>2016</v>
      </c>
      <c r="C1341" s="52" t="s">
        <v>597</v>
      </c>
      <c r="D1341" s="53">
        <v>42702</v>
      </c>
      <c r="E1341" s="52">
        <f t="shared" si="62"/>
        <v>2166</v>
      </c>
      <c r="F1341" s="54" t="s">
        <v>393</v>
      </c>
      <c r="G1341" s="52" t="s">
        <v>529</v>
      </c>
      <c r="H1341" s="54" t="s">
        <v>387</v>
      </c>
      <c r="I1341" s="55">
        <v>20</v>
      </c>
      <c r="J1341" s="55">
        <v>35</v>
      </c>
      <c r="K1341" s="54">
        <f t="shared" si="60"/>
        <v>700</v>
      </c>
    </row>
    <row r="1342" spans="1:11" x14ac:dyDescent="0.3">
      <c r="A1342" s="52" t="s">
        <v>395</v>
      </c>
      <c r="B1342" s="52">
        <f t="shared" si="61"/>
        <v>2016</v>
      </c>
      <c r="C1342" s="52" t="s">
        <v>597</v>
      </c>
      <c r="D1342" s="53">
        <v>42702</v>
      </c>
      <c r="E1342" s="52">
        <f t="shared" si="62"/>
        <v>2167</v>
      </c>
      <c r="F1342" s="54" t="s">
        <v>447</v>
      </c>
      <c r="G1342" s="52" t="s">
        <v>527</v>
      </c>
      <c r="H1342" s="54" t="s">
        <v>387</v>
      </c>
      <c r="I1342" s="55">
        <v>3</v>
      </c>
      <c r="J1342" s="55">
        <v>35</v>
      </c>
      <c r="K1342" s="54">
        <f t="shared" si="60"/>
        <v>105</v>
      </c>
    </row>
    <row r="1343" spans="1:11" x14ac:dyDescent="0.3">
      <c r="A1343" s="52" t="s">
        <v>405</v>
      </c>
      <c r="B1343" s="52">
        <f t="shared" si="61"/>
        <v>2016</v>
      </c>
      <c r="C1343" s="52" t="s">
        <v>597</v>
      </c>
      <c r="D1343" s="53">
        <v>42703</v>
      </c>
      <c r="E1343" s="52">
        <f t="shared" si="62"/>
        <v>2168</v>
      </c>
      <c r="F1343" s="54" t="s">
        <v>417</v>
      </c>
      <c r="G1343" s="52" t="s">
        <v>403</v>
      </c>
      <c r="H1343" s="54" t="s">
        <v>385</v>
      </c>
      <c r="I1343" s="55">
        <v>50</v>
      </c>
      <c r="J1343" s="55">
        <v>86</v>
      </c>
      <c r="K1343" s="54">
        <f t="shared" si="60"/>
        <v>4300</v>
      </c>
    </row>
    <row r="1344" spans="1:11" x14ac:dyDescent="0.3">
      <c r="A1344" s="52" t="s">
        <v>398</v>
      </c>
      <c r="B1344" s="52">
        <f t="shared" si="61"/>
        <v>2016</v>
      </c>
      <c r="C1344" s="52" t="s">
        <v>597</v>
      </c>
      <c r="D1344" s="53">
        <v>42703</v>
      </c>
      <c r="E1344" s="52">
        <f t="shared" si="62"/>
        <v>2169</v>
      </c>
      <c r="F1344" s="54" t="s">
        <v>462</v>
      </c>
      <c r="G1344" s="52" t="s">
        <v>523</v>
      </c>
      <c r="H1344" s="54" t="s">
        <v>385</v>
      </c>
      <c r="I1344" s="55">
        <v>5</v>
      </c>
      <c r="J1344" s="55">
        <v>86</v>
      </c>
      <c r="K1344" s="54">
        <f t="shared" si="60"/>
        <v>430</v>
      </c>
    </row>
    <row r="1345" spans="1:11" x14ac:dyDescent="0.3">
      <c r="A1345" s="52" t="s">
        <v>398</v>
      </c>
      <c r="B1345" s="52">
        <f t="shared" si="61"/>
        <v>2016</v>
      </c>
      <c r="C1345" s="52" t="s">
        <v>597</v>
      </c>
      <c r="D1345" s="53">
        <v>42704</v>
      </c>
      <c r="E1345" s="52">
        <f t="shared" si="62"/>
        <v>2170</v>
      </c>
      <c r="F1345" s="54" t="s">
        <v>409</v>
      </c>
      <c r="G1345" s="52" t="s">
        <v>396</v>
      </c>
      <c r="H1345" s="54" t="s">
        <v>384</v>
      </c>
      <c r="I1345" s="55">
        <v>20</v>
      </c>
      <c r="J1345" s="55">
        <v>20</v>
      </c>
      <c r="K1345" s="54">
        <f t="shared" si="60"/>
        <v>400</v>
      </c>
    </row>
    <row r="1346" spans="1:11" x14ac:dyDescent="0.3">
      <c r="A1346" s="52" t="s">
        <v>522</v>
      </c>
      <c r="B1346" s="52">
        <f t="shared" si="61"/>
        <v>2016</v>
      </c>
      <c r="C1346" s="52" t="s">
        <v>597</v>
      </c>
      <c r="D1346" s="53">
        <v>42704</v>
      </c>
      <c r="E1346" s="52">
        <f t="shared" si="62"/>
        <v>2171</v>
      </c>
      <c r="F1346" s="54" t="s">
        <v>461</v>
      </c>
      <c r="G1346" s="52" t="s">
        <v>525</v>
      </c>
      <c r="H1346" s="54" t="s">
        <v>384</v>
      </c>
      <c r="I1346" s="55">
        <v>1500</v>
      </c>
      <c r="J1346" s="55">
        <v>20</v>
      </c>
      <c r="K1346" s="54">
        <f t="shared" si="60"/>
        <v>30000</v>
      </c>
    </row>
    <row r="1347" spans="1:11" x14ac:dyDescent="0.3">
      <c r="A1347" s="52" t="s">
        <v>398</v>
      </c>
      <c r="B1347" s="52">
        <f t="shared" si="61"/>
        <v>2016</v>
      </c>
      <c r="C1347" s="52" t="s">
        <v>598</v>
      </c>
      <c r="D1347" s="53">
        <v>42705</v>
      </c>
      <c r="E1347" s="52">
        <f t="shared" si="62"/>
        <v>2172</v>
      </c>
      <c r="F1347" s="54" t="s">
        <v>397</v>
      </c>
      <c r="G1347" s="52" t="s">
        <v>396</v>
      </c>
      <c r="H1347" s="54" t="s">
        <v>383</v>
      </c>
      <c r="I1347" s="55">
        <v>50</v>
      </c>
      <c r="J1347" s="55">
        <v>10</v>
      </c>
      <c r="K1347" s="54">
        <f t="shared" si="60"/>
        <v>500</v>
      </c>
    </row>
    <row r="1348" spans="1:11" x14ac:dyDescent="0.3">
      <c r="A1348" s="52" t="s">
        <v>522</v>
      </c>
      <c r="B1348" s="52">
        <f t="shared" si="61"/>
        <v>2016</v>
      </c>
      <c r="C1348" s="52" t="s">
        <v>598</v>
      </c>
      <c r="D1348" s="53">
        <v>42705</v>
      </c>
      <c r="E1348" s="52">
        <f t="shared" si="62"/>
        <v>2173</v>
      </c>
      <c r="F1348" s="54" t="s">
        <v>461</v>
      </c>
      <c r="G1348" s="52" t="s">
        <v>525</v>
      </c>
      <c r="H1348" s="54" t="s">
        <v>383</v>
      </c>
      <c r="I1348" s="55">
        <v>200</v>
      </c>
      <c r="J1348" s="55">
        <v>10</v>
      </c>
      <c r="K1348" s="54">
        <f t="shared" si="60"/>
        <v>2000</v>
      </c>
    </row>
    <row r="1349" spans="1:11" x14ac:dyDescent="0.3">
      <c r="A1349" s="52" t="s">
        <v>395</v>
      </c>
      <c r="B1349" s="52">
        <f t="shared" si="61"/>
        <v>2016</v>
      </c>
      <c r="C1349" s="52" t="s">
        <v>598</v>
      </c>
      <c r="D1349" s="53">
        <v>42706</v>
      </c>
      <c r="E1349" s="52">
        <f t="shared" si="62"/>
        <v>2174</v>
      </c>
      <c r="F1349" s="54" t="s">
        <v>425</v>
      </c>
      <c r="G1349" s="52" t="s">
        <v>399</v>
      </c>
      <c r="H1349" s="54" t="s">
        <v>381</v>
      </c>
      <c r="I1349" s="55">
        <v>20</v>
      </c>
      <c r="J1349" s="55">
        <v>120</v>
      </c>
      <c r="K1349" s="54">
        <f t="shared" si="60"/>
        <v>2400</v>
      </c>
    </row>
    <row r="1350" spans="1:11" x14ac:dyDescent="0.3">
      <c r="A1350" s="52" t="s">
        <v>405</v>
      </c>
      <c r="B1350" s="52">
        <f t="shared" si="61"/>
        <v>2016</v>
      </c>
      <c r="C1350" s="52" t="s">
        <v>598</v>
      </c>
      <c r="D1350" s="53">
        <v>42706</v>
      </c>
      <c r="E1350" s="52">
        <f t="shared" si="62"/>
        <v>2175</v>
      </c>
      <c r="F1350" s="54" t="s">
        <v>430</v>
      </c>
      <c r="G1350" s="52" t="s">
        <v>403</v>
      </c>
      <c r="H1350" s="54" t="s">
        <v>381</v>
      </c>
      <c r="I1350" s="55">
        <v>500</v>
      </c>
      <c r="J1350" s="55">
        <v>120</v>
      </c>
      <c r="K1350" s="54">
        <f t="shared" si="60"/>
        <v>60000</v>
      </c>
    </row>
    <row r="1351" spans="1:11" x14ac:dyDescent="0.3">
      <c r="A1351" s="52" t="s">
        <v>405</v>
      </c>
      <c r="B1351" s="52">
        <f t="shared" si="61"/>
        <v>2016</v>
      </c>
      <c r="C1351" s="52" t="s">
        <v>598</v>
      </c>
      <c r="D1351" s="53">
        <v>42707</v>
      </c>
      <c r="E1351" s="52">
        <f t="shared" si="62"/>
        <v>2176</v>
      </c>
      <c r="F1351" s="54" t="s">
        <v>441</v>
      </c>
      <c r="G1351" s="52" t="s">
        <v>403</v>
      </c>
      <c r="H1351" s="54" t="s">
        <v>383</v>
      </c>
      <c r="I1351" s="55">
        <v>40</v>
      </c>
      <c r="J1351" s="55">
        <v>10</v>
      </c>
      <c r="K1351" s="54">
        <f t="shared" si="60"/>
        <v>400</v>
      </c>
    </row>
    <row r="1352" spans="1:11" x14ac:dyDescent="0.3">
      <c r="A1352" s="52" t="s">
        <v>405</v>
      </c>
      <c r="B1352" s="52">
        <f t="shared" si="61"/>
        <v>2016</v>
      </c>
      <c r="C1352" s="52" t="s">
        <v>598</v>
      </c>
      <c r="D1352" s="53">
        <v>42707</v>
      </c>
      <c r="E1352" s="52">
        <f t="shared" si="62"/>
        <v>2177</v>
      </c>
      <c r="F1352" s="54" t="s">
        <v>430</v>
      </c>
      <c r="G1352" s="52" t="s">
        <v>403</v>
      </c>
      <c r="H1352" s="54" t="s">
        <v>387</v>
      </c>
      <c r="I1352" s="55">
        <v>200</v>
      </c>
      <c r="J1352" s="55">
        <v>35</v>
      </c>
      <c r="K1352" s="54">
        <f t="shared" si="60"/>
        <v>7000</v>
      </c>
    </row>
    <row r="1353" spans="1:11" x14ac:dyDescent="0.3">
      <c r="A1353" s="52" t="s">
        <v>398</v>
      </c>
      <c r="B1353" s="52">
        <f t="shared" si="61"/>
        <v>2016</v>
      </c>
      <c r="C1353" s="52" t="s">
        <v>598</v>
      </c>
      <c r="D1353" s="53">
        <v>42708</v>
      </c>
      <c r="E1353" s="52">
        <f t="shared" si="62"/>
        <v>2178</v>
      </c>
      <c r="F1353" s="54" t="s">
        <v>477</v>
      </c>
      <c r="G1353" s="52" t="s">
        <v>523</v>
      </c>
      <c r="H1353" s="54" t="s">
        <v>381</v>
      </c>
      <c r="I1353" s="55">
        <v>20</v>
      </c>
      <c r="J1353" s="55">
        <v>120</v>
      </c>
      <c r="K1353" s="54">
        <f t="shared" si="60"/>
        <v>2400</v>
      </c>
    </row>
    <row r="1354" spans="1:11" x14ac:dyDescent="0.3">
      <c r="A1354" s="52" t="s">
        <v>522</v>
      </c>
      <c r="B1354" s="52">
        <f t="shared" si="61"/>
        <v>2016</v>
      </c>
      <c r="C1354" s="52" t="s">
        <v>598</v>
      </c>
      <c r="D1354" s="53">
        <v>42708</v>
      </c>
      <c r="E1354" s="52">
        <f t="shared" si="62"/>
        <v>2179</v>
      </c>
      <c r="F1354" s="54" t="s">
        <v>402</v>
      </c>
      <c r="G1354" s="52" t="s">
        <v>525</v>
      </c>
      <c r="H1354" s="54" t="s">
        <v>385</v>
      </c>
      <c r="I1354" s="55">
        <v>1000</v>
      </c>
      <c r="J1354" s="55">
        <v>86</v>
      </c>
      <c r="K1354" s="54">
        <f t="shared" si="60"/>
        <v>86000</v>
      </c>
    </row>
    <row r="1355" spans="1:11" x14ac:dyDescent="0.3">
      <c r="A1355" s="52" t="s">
        <v>398</v>
      </c>
      <c r="B1355" s="52">
        <f t="shared" si="61"/>
        <v>2016</v>
      </c>
      <c r="C1355" s="52" t="s">
        <v>598</v>
      </c>
      <c r="D1355" s="53">
        <v>42709</v>
      </c>
      <c r="E1355" s="52">
        <f t="shared" si="62"/>
        <v>2180</v>
      </c>
      <c r="F1355" s="54" t="s">
        <v>477</v>
      </c>
      <c r="G1355" s="52" t="s">
        <v>523</v>
      </c>
      <c r="H1355" s="54" t="s">
        <v>383</v>
      </c>
      <c r="I1355" s="55">
        <v>50</v>
      </c>
      <c r="J1355" s="55">
        <v>10</v>
      </c>
      <c r="K1355" s="54">
        <f t="shared" ref="K1355:K1418" si="63">I1355*J1355</f>
        <v>500</v>
      </c>
    </row>
    <row r="1356" spans="1:11" x14ac:dyDescent="0.3">
      <c r="A1356" s="52" t="s">
        <v>522</v>
      </c>
      <c r="B1356" s="52">
        <f t="shared" ref="B1356:B1419" si="64">YEAR(D1356)</f>
        <v>2016</v>
      </c>
      <c r="C1356" s="52" t="s">
        <v>598</v>
      </c>
      <c r="D1356" s="53">
        <v>42709</v>
      </c>
      <c r="E1356" s="52">
        <f t="shared" ref="E1356:E1419" si="65">E1355+1</f>
        <v>2181</v>
      </c>
      <c r="F1356" s="54" t="s">
        <v>402</v>
      </c>
      <c r="G1356" s="52" t="s">
        <v>525</v>
      </c>
      <c r="H1356" s="54" t="s">
        <v>384</v>
      </c>
      <c r="I1356" s="55">
        <v>50</v>
      </c>
      <c r="J1356" s="55">
        <v>20</v>
      </c>
      <c r="K1356" s="54">
        <f t="shared" si="63"/>
        <v>1000</v>
      </c>
    </row>
    <row r="1357" spans="1:11" x14ac:dyDescent="0.3">
      <c r="A1357" s="52" t="s">
        <v>522</v>
      </c>
      <c r="B1357" s="52">
        <f t="shared" si="64"/>
        <v>2016</v>
      </c>
      <c r="C1357" s="52" t="s">
        <v>598</v>
      </c>
      <c r="D1357" s="53">
        <v>42710</v>
      </c>
      <c r="E1357" s="52">
        <f t="shared" si="65"/>
        <v>2182</v>
      </c>
      <c r="F1357" s="54" t="s">
        <v>471</v>
      </c>
      <c r="G1357" s="52" t="s">
        <v>525</v>
      </c>
      <c r="H1357" s="54" t="s">
        <v>381</v>
      </c>
      <c r="I1357" s="55">
        <v>50</v>
      </c>
      <c r="J1357" s="55">
        <v>120</v>
      </c>
      <c r="K1357" s="54">
        <f t="shared" si="63"/>
        <v>6000</v>
      </c>
    </row>
    <row r="1358" spans="1:11" x14ac:dyDescent="0.3">
      <c r="A1358" s="52" t="s">
        <v>395</v>
      </c>
      <c r="B1358" s="52">
        <f t="shared" si="64"/>
        <v>2016</v>
      </c>
      <c r="C1358" s="52" t="s">
        <v>598</v>
      </c>
      <c r="D1358" s="53">
        <v>42710</v>
      </c>
      <c r="E1358" s="52">
        <f t="shared" si="65"/>
        <v>2183</v>
      </c>
      <c r="F1358" s="54" t="s">
        <v>425</v>
      </c>
      <c r="G1358" s="52" t="s">
        <v>399</v>
      </c>
      <c r="H1358" s="54" t="s">
        <v>383</v>
      </c>
      <c r="I1358" s="55">
        <v>150</v>
      </c>
      <c r="J1358" s="55">
        <v>10</v>
      </c>
      <c r="K1358" s="54">
        <f t="shared" si="63"/>
        <v>1500</v>
      </c>
    </row>
    <row r="1359" spans="1:11" x14ac:dyDescent="0.3">
      <c r="A1359" s="52" t="s">
        <v>405</v>
      </c>
      <c r="B1359" s="52">
        <f t="shared" si="64"/>
        <v>2016</v>
      </c>
      <c r="C1359" s="52" t="s">
        <v>598</v>
      </c>
      <c r="D1359" s="53">
        <v>42711</v>
      </c>
      <c r="E1359" s="52">
        <f t="shared" si="65"/>
        <v>2184</v>
      </c>
      <c r="F1359" s="54" t="s">
        <v>430</v>
      </c>
      <c r="G1359" s="52" t="s">
        <v>403</v>
      </c>
      <c r="H1359" s="54" t="s">
        <v>383</v>
      </c>
      <c r="I1359" s="55">
        <v>20</v>
      </c>
      <c r="J1359" s="55">
        <v>10</v>
      </c>
      <c r="K1359" s="54">
        <f t="shared" si="63"/>
        <v>200</v>
      </c>
    </row>
    <row r="1360" spans="1:11" x14ac:dyDescent="0.3">
      <c r="A1360" s="52" t="s">
        <v>395</v>
      </c>
      <c r="B1360" s="52">
        <f t="shared" si="64"/>
        <v>2016</v>
      </c>
      <c r="C1360" s="52" t="s">
        <v>598</v>
      </c>
      <c r="D1360" s="53">
        <v>42711</v>
      </c>
      <c r="E1360" s="52">
        <f t="shared" si="65"/>
        <v>2185</v>
      </c>
      <c r="F1360" s="54" t="s">
        <v>425</v>
      </c>
      <c r="G1360" s="52" t="s">
        <v>399</v>
      </c>
      <c r="H1360" s="54" t="s">
        <v>381</v>
      </c>
      <c r="I1360" s="55">
        <v>300</v>
      </c>
      <c r="J1360" s="55">
        <v>120</v>
      </c>
      <c r="K1360" s="54">
        <f t="shared" si="63"/>
        <v>36000</v>
      </c>
    </row>
    <row r="1361" spans="1:11" x14ac:dyDescent="0.3">
      <c r="A1361" s="52" t="s">
        <v>405</v>
      </c>
      <c r="B1361" s="52">
        <f t="shared" si="64"/>
        <v>2016</v>
      </c>
      <c r="C1361" s="52" t="s">
        <v>598</v>
      </c>
      <c r="D1361" s="53">
        <v>42712</v>
      </c>
      <c r="E1361" s="52">
        <f t="shared" si="65"/>
        <v>2186</v>
      </c>
      <c r="F1361" s="54" t="s">
        <v>430</v>
      </c>
      <c r="G1361" s="52" t="s">
        <v>403</v>
      </c>
      <c r="H1361" s="54" t="s">
        <v>381</v>
      </c>
      <c r="I1361" s="55">
        <v>25</v>
      </c>
      <c r="J1361" s="55">
        <v>120</v>
      </c>
      <c r="K1361" s="54">
        <f t="shared" si="63"/>
        <v>3000</v>
      </c>
    </row>
    <row r="1362" spans="1:11" x14ac:dyDescent="0.3">
      <c r="A1362" s="52" t="s">
        <v>395</v>
      </c>
      <c r="B1362" s="52">
        <f t="shared" si="64"/>
        <v>2016</v>
      </c>
      <c r="C1362" s="52" t="s">
        <v>598</v>
      </c>
      <c r="D1362" s="53">
        <v>42712</v>
      </c>
      <c r="E1362" s="52">
        <f t="shared" si="65"/>
        <v>2187</v>
      </c>
      <c r="F1362" s="54" t="s">
        <v>425</v>
      </c>
      <c r="G1362" s="52" t="s">
        <v>399</v>
      </c>
      <c r="H1362" s="54" t="s">
        <v>384</v>
      </c>
      <c r="I1362" s="55">
        <v>300</v>
      </c>
      <c r="J1362" s="55">
        <v>20</v>
      </c>
      <c r="K1362" s="54">
        <f t="shared" si="63"/>
        <v>6000</v>
      </c>
    </row>
    <row r="1363" spans="1:11" x14ac:dyDescent="0.3">
      <c r="A1363" s="52" t="s">
        <v>405</v>
      </c>
      <c r="B1363" s="52">
        <f t="shared" si="64"/>
        <v>2016</v>
      </c>
      <c r="C1363" s="52" t="s">
        <v>598</v>
      </c>
      <c r="D1363" s="53">
        <v>42713</v>
      </c>
      <c r="E1363" s="52">
        <f t="shared" si="65"/>
        <v>2188</v>
      </c>
      <c r="F1363" s="54" t="s">
        <v>430</v>
      </c>
      <c r="G1363" s="52" t="s">
        <v>403</v>
      </c>
      <c r="H1363" s="54" t="s">
        <v>387</v>
      </c>
      <c r="I1363" s="55">
        <v>20</v>
      </c>
      <c r="J1363" s="55">
        <v>35</v>
      </c>
      <c r="K1363" s="54">
        <f t="shared" si="63"/>
        <v>700</v>
      </c>
    </row>
    <row r="1364" spans="1:11" x14ac:dyDescent="0.3">
      <c r="A1364" s="52" t="s">
        <v>522</v>
      </c>
      <c r="B1364" s="52">
        <f t="shared" si="64"/>
        <v>2016</v>
      </c>
      <c r="C1364" s="52" t="s">
        <v>598</v>
      </c>
      <c r="D1364" s="53">
        <v>42713</v>
      </c>
      <c r="E1364" s="52">
        <f t="shared" si="65"/>
        <v>2189</v>
      </c>
      <c r="F1364" s="54" t="s">
        <v>450</v>
      </c>
      <c r="G1364" s="52" t="s">
        <v>525</v>
      </c>
      <c r="H1364" s="54" t="s">
        <v>387</v>
      </c>
      <c r="I1364" s="55">
        <v>1000</v>
      </c>
      <c r="J1364" s="55">
        <v>35</v>
      </c>
      <c r="K1364" s="54">
        <f t="shared" si="63"/>
        <v>35000</v>
      </c>
    </row>
    <row r="1365" spans="1:11" x14ac:dyDescent="0.3">
      <c r="A1365" s="52" t="s">
        <v>405</v>
      </c>
      <c r="B1365" s="52">
        <f t="shared" si="64"/>
        <v>2016</v>
      </c>
      <c r="C1365" s="52" t="s">
        <v>598</v>
      </c>
      <c r="D1365" s="53">
        <v>42714</v>
      </c>
      <c r="E1365" s="52">
        <f t="shared" si="65"/>
        <v>2190</v>
      </c>
      <c r="F1365" s="54" t="s">
        <v>430</v>
      </c>
      <c r="G1365" s="52" t="s">
        <v>403</v>
      </c>
      <c r="H1365" s="54" t="s">
        <v>385</v>
      </c>
      <c r="I1365" s="55">
        <v>50</v>
      </c>
      <c r="J1365" s="55">
        <v>86</v>
      </c>
      <c r="K1365" s="54">
        <f t="shared" si="63"/>
        <v>4300</v>
      </c>
    </row>
    <row r="1366" spans="1:11" x14ac:dyDescent="0.3">
      <c r="A1366" s="52" t="s">
        <v>522</v>
      </c>
      <c r="B1366" s="52">
        <f t="shared" si="64"/>
        <v>2016</v>
      </c>
      <c r="C1366" s="52" t="s">
        <v>598</v>
      </c>
      <c r="D1366" s="53">
        <v>42714</v>
      </c>
      <c r="E1366" s="52">
        <f t="shared" si="65"/>
        <v>2191</v>
      </c>
      <c r="F1366" s="54" t="s">
        <v>450</v>
      </c>
      <c r="G1366" s="52" t="s">
        <v>525</v>
      </c>
      <c r="H1366" s="54" t="s">
        <v>385</v>
      </c>
      <c r="I1366" s="55">
        <v>400</v>
      </c>
      <c r="J1366" s="55">
        <v>86</v>
      </c>
      <c r="K1366" s="54">
        <f t="shared" si="63"/>
        <v>34400</v>
      </c>
    </row>
    <row r="1367" spans="1:11" x14ac:dyDescent="0.3">
      <c r="A1367" s="52" t="s">
        <v>398</v>
      </c>
      <c r="B1367" s="52">
        <f t="shared" si="64"/>
        <v>2016</v>
      </c>
      <c r="C1367" s="52" t="s">
        <v>598</v>
      </c>
      <c r="D1367" s="53">
        <v>42715</v>
      </c>
      <c r="E1367" s="52">
        <f t="shared" si="65"/>
        <v>2192</v>
      </c>
      <c r="F1367" s="54" t="s">
        <v>397</v>
      </c>
      <c r="G1367" s="52" t="s">
        <v>396</v>
      </c>
      <c r="H1367" s="54" t="s">
        <v>384</v>
      </c>
      <c r="I1367" s="55">
        <v>50</v>
      </c>
      <c r="J1367" s="55">
        <v>20</v>
      </c>
      <c r="K1367" s="54">
        <f t="shared" si="63"/>
        <v>1000</v>
      </c>
    </row>
    <row r="1368" spans="1:11" x14ac:dyDescent="0.3">
      <c r="A1368" s="52" t="s">
        <v>522</v>
      </c>
      <c r="B1368" s="52">
        <f t="shared" si="64"/>
        <v>2016</v>
      </c>
      <c r="C1368" s="52" t="s">
        <v>598</v>
      </c>
      <c r="D1368" s="53">
        <v>42715</v>
      </c>
      <c r="E1368" s="52">
        <f t="shared" si="65"/>
        <v>2193</v>
      </c>
      <c r="F1368" s="54" t="s">
        <v>450</v>
      </c>
      <c r="G1368" s="52" t="s">
        <v>525</v>
      </c>
      <c r="H1368" s="54" t="s">
        <v>384</v>
      </c>
      <c r="I1368" s="55">
        <v>500</v>
      </c>
      <c r="J1368" s="55">
        <v>20</v>
      </c>
      <c r="K1368" s="54">
        <f t="shared" si="63"/>
        <v>10000</v>
      </c>
    </row>
    <row r="1369" spans="1:11" x14ac:dyDescent="0.3">
      <c r="A1369" s="52" t="s">
        <v>398</v>
      </c>
      <c r="B1369" s="52">
        <f t="shared" si="64"/>
        <v>2016</v>
      </c>
      <c r="C1369" s="52" t="s">
        <v>598</v>
      </c>
      <c r="D1369" s="53">
        <v>42716</v>
      </c>
      <c r="E1369" s="52">
        <f t="shared" si="65"/>
        <v>2194</v>
      </c>
      <c r="F1369" s="54" t="s">
        <v>397</v>
      </c>
      <c r="G1369" s="52" t="s">
        <v>396</v>
      </c>
      <c r="H1369" s="54" t="s">
        <v>383</v>
      </c>
      <c r="I1369" s="55">
        <v>20</v>
      </c>
      <c r="J1369" s="55">
        <v>10</v>
      </c>
      <c r="K1369" s="54">
        <f t="shared" si="63"/>
        <v>200</v>
      </c>
    </row>
    <row r="1370" spans="1:11" x14ac:dyDescent="0.3">
      <c r="A1370" s="52" t="s">
        <v>395</v>
      </c>
      <c r="B1370" s="52">
        <f t="shared" si="64"/>
        <v>2016</v>
      </c>
      <c r="C1370" s="52" t="s">
        <v>598</v>
      </c>
      <c r="D1370" s="53">
        <v>42716</v>
      </c>
      <c r="E1370" s="52">
        <f t="shared" si="65"/>
        <v>2195</v>
      </c>
      <c r="F1370" s="54" t="s">
        <v>425</v>
      </c>
      <c r="G1370" s="52" t="s">
        <v>399</v>
      </c>
      <c r="H1370" s="54" t="s">
        <v>383</v>
      </c>
      <c r="I1370" s="55">
        <v>1000</v>
      </c>
      <c r="J1370" s="55">
        <v>10</v>
      </c>
      <c r="K1370" s="54">
        <f t="shared" si="63"/>
        <v>10000</v>
      </c>
    </row>
    <row r="1371" spans="1:11" x14ac:dyDescent="0.3">
      <c r="A1371" s="52" t="s">
        <v>395</v>
      </c>
      <c r="B1371" s="52">
        <f t="shared" si="64"/>
        <v>2016</v>
      </c>
      <c r="C1371" s="52" t="s">
        <v>598</v>
      </c>
      <c r="D1371" s="53">
        <v>42717</v>
      </c>
      <c r="E1371" s="52">
        <f t="shared" si="65"/>
        <v>2196</v>
      </c>
      <c r="F1371" s="54" t="s">
        <v>433</v>
      </c>
      <c r="G1371" s="52" t="s">
        <v>528</v>
      </c>
      <c r="H1371" s="54" t="s">
        <v>385</v>
      </c>
      <c r="I1371" s="55">
        <v>20</v>
      </c>
      <c r="J1371" s="55">
        <v>86</v>
      </c>
      <c r="K1371" s="54">
        <f t="shared" si="63"/>
        <v>1720</v>
      </c>
    </row>
    <row r="1372" spans="1:11" x14ac:dyDescent="0.3">
      <c r="A1372" s="52" t="s">
        <v>395</v>
      </c>
      <c r="B1372" s="52">
        <f t="shared" si="64"/>
        <v>2016</v>
      </c>
      <c r="C1372" s="52" t="s">
        <v>598</v>
      </c>
      <c r="D1372" s="53">
        <v>42717</v>
      </c>
      <c r="E1372" s="52">
        <f t="shared" si="65"/>
        <v>2197</v>
      </c>
      <c r="F1372" s="54" t="s">
        <v>425</v>
      </c>
      <c r="G1372" s="52" t="s">
        <v>399</v>
      </c>
      <c r="H1372" s="54" t="s">
        <v>381</v>
      </c>
      <c r="I1372" s="55">
        <v>800</v>
      </c>
      <c r="J1372" s="55">
        <v>120</v>
      </c>
      <c r="K1372" s="54">
        <f t="shared" si="63"/>
        <v>96000</v>
      </c>
    </row>
    <row r="1373" spans="1:11" x14ac:dyDescent="0.3">
      <c r="A1373" s="52" t="s">
        <v>395</v>
      </c>
      <c r="B1373" s="52">
        <f t="shared" si="64"/>
        <v>2016</v>
      </c>
      <c r="C1373" s="52" t="s">
        <v>598</v>
      </c>
      <c r="D1373" s="53">
        <v>42718</v>
      </c>
      <c r="E1373" s="52">
        <f t="shared" si="65"/>
        <v>2198</v>
      </c>
      <c r="F1373" s="54" t="s">
        <v>433</v>
      </c>
      <c r="G1373" s="52" t="s">
        <v>528</v>
      </c>
      <c r="H1373" s="54" t="s">
        <v>384</v>
      </c>
      <c r="I1373" s="55">
        <v>30</v>
      </c>
      <c r="J1373" s="55">
        <v>20</v>
      </c>
      <c r="K1373" s="54">
        <f t="shared" si="63"/>
        <v>600</v>
      </c>
    </row>
    <row r="1374" spans="1:11" x14ac:dyDescent="0.3">
      <c r="A1374" s="52" t="s">
        <v>395</v>
      </c>
      <c r="B1374" s="52">
        <f t="shared" si="64"/>
        <v>2016</v>
      </c>
      <c r="C1374" s="52" t="s">
        <v>598</v>
      </c>
      <c r="D1374" s="53">
        <v>42718</v>
      </c>
      <c r="E1374" s="52">
        <f t="shared" si="65"/>
        <v>2199</v>
      </c>
      <c r="F1374" s="54" t="s">
        <v>425</v>
      </c>
      <c r="G1374" s="52" t="s">
        <v>399</v>
      </c>
      <c r="H1374" s="54" t="s">
        <v>387</v>
      </c>
      <c r="I1374" s="55">
        <v>150</v>
      </c>
      <c r="J1374" s="55">
        <v>35</v>
      </c>
      <c r="K1374" s="54">
        <f t="shared" si="63"/>
        <v>5250</v>
      </c>
    </row>
    <row r="1375" spans="1:11" x14ac:dyDescent="0.3">
      <c r="A1375" s="52" t="s">
        <v>398</v>
      </c>
      <c r="B1375" s="52">
        <f t="shared" si="64"/>
        <v>2016</v>
      </c>
      <c r="C1375" s="52" t="s">
        <v>598</v>
      </c>
      <c r="D1375" s="53">
        <v>42719</v>
      </c>
      <c r="E1375" s="52">
        <f t="shared" si="65"/>
        <v>2200</v>
      </c>
      <c r="F1375" s="54" t="s">
        <v>428</v>
      </c>
      <c r="G1375" s="52" t="s">
        <v>396</v>
      </c>
      <c r="H1375" s="54" t="s">
        <v>383</v>
      </c>
      <c r="I1375" s="55">
        <v>50</v>
      </c>
      <c r="J1375" s="55">
        <v>10</v>
      </c>
      <c r="K1375" s="54">
        <f t="shared" si="63"/>
        <v>500</v>
      </c>
    </row>
    <row r="1376" spans="1:11" x14ac:dyDescent="0.3">
      <c r="A1376" s="52" t="s">
        <v>395</v>
      </c>
      <c r="B1376" s="52">
        <f t="shared" si="64"/>
        <v>2016</v>
      </c>
      <c r="C1376" s="52" t="s">
        <v>598</v>
      </c>
      <c r="D1376" s="53">
        <v>42719</v>
      </c>
      <c r="E1376" s="52">
        <f t="shared" si="65"/>
        <v>2201</v>
      </c>
      <c r="F1376" s="54" t="s">
        <v>425</v>
      </c>
      <c r="G1376" s="52" t="s">
        <v>399</v>
      </c>
      <c r="H1376" s="54" t="s">
        <v>385</v>
      </c>
      <c r="I1376" s="55">
        <v>200</v>
      </c>
      <c r="J1376" s="55">
        <v>86</v>
      </c>
      <c r="K1376" s="54">
        <f t="shared" si="63"/>
        <v>17200</v>
      </c>
    </row>
    <row r="1377" spans="1:11" x14ac:dyDescent="0.3">
      <c r="A1377" s="52" t="s">
        <v>405</v>
      </c>
      <c r="B1377" s="52">
        <f t="shared" si="64"/>
        <v>2016</v>
      </c>
      <c r="C1377" s="52" t="s">
        <v>598</v>
      </c>
      <c r="D1377" s="53">
        <v>42720</v>
      </c>
      <c r="E1377" s="52">
        <f t="shared" si="65"/>
        <v>2202</v>
      </c>
      <c r="F1377" s="54" t="s">
        <v>431</v>
      </c>
      <c r="G1377" s="52" t="s">
        <v>524</v>
      </c>
      <c r="H1377" s="54" t="s">
        <v>384</v>
      </c>
      <c r="I1377" s="55">
        <v>500</v>
      </c>
      <c r="J1377" s="55">
        <v>20</v>
      </c>
      <c r="K1377" s="54">
        <f t="shared" si="63"/>
        <v>10000</v>
      </c>
    </row>
    <row r="1378" spans="1:11" x14ac:dyDescent="0.3">
      <c r="A1378" s="52" t="s">
        <v>395</v>
      </c>
      <c r="B1378" s="52">
        <f t="shared" si="64"/>
        <v>2016</v>
      </c>
      <c r="C1378" s="52" t="s">
        <v>598</v>
      </c>
      <c r="D1378" s="53">
        <v>42720</v>
      </c>
      <c r="E1378" s="52">
        <f t="shared" si="65"/>
        <v>2203</v>
      </c>
      <c r="F1378" s="54" t="s">
        <v>448</v>
      </c>
      <c r="G1378" s="52" t="s">
        <v>529</v>
      </c>
      <c r="H1378" s="54" t="s">
        <v>384</v>
      </c>
      <c r="I1378" s="55">
        <v>400</v>
      </c>
      <c r="J1378" s="55">
        <v>20</v>
      </c>
      <c r="K1378" s="54">
        <f t="shared" si="63"/>
        <v>8000</v>
      </c>
    </row>
    <row r="1379" spans="1:11" x14ac:dyDescent="0.3">
      <c r="A1379" s="52" t="s">
        <v>405</v>
      </c>
      <c r="B1379" s="52">
        <f t="shared" si="64"/>
        <v>2016</v>
      </c>
      <c r="C1379" s="52" t="s">
        <v>598</v>
      </c>
      <c r="D1379" s="53">
        <v>42721</v>
      </c>
      <c r="E1379" s="52">
        <f t="shared" si="65"/>
        <v>2204</v>
      </c>
      <c r="F1379" s="54" t="s">
        <v>431</v>
      </c>
      <c r="G1379" s="52" t="s">
        <v>524</v>
      </c>
      <c r="H1379" s="54" t="s">
        <v>383</v>
      </c>
      <c r="I1379" s="55">
        <v>500</v>
      </c>
      <c r="J1379" s="55">
        <v>10</v>
      </c>
      <c r="K1379" s="54">
        <f t="shared" si="63"/>
        <v>5000</v>
      </c>
    </row>
    <row r="1380" spans="1:11" x14ac:dyDescent="0.3">
      <c r="A1380" s="52" t="s">
        <v>395</v>
      </c>
      <c r="B1380" s="52">
        <f t="shared" si="64"/>
        <v>2016</v>
      </c>
      <c r="C1380" s="52" t="s">
        <v>598</v>
      </c>
      <c r="D1380" s="53">
        <v>42721</v>
      </c>
      <c r="E1380" s="52">
        <f t="shared" si="65"/>
        <v>2205</v>
      </c>
      <c r="F1380" s="54" t="s">
        <v>426</v>
      </c>
      <c r="G1380" s="52" t="s">
        <v>529</v>
      </c>
      <c r="H1380" s="54" t="s">
        <v>383</v>
      </c>
      <c r="I1380" s="55">
        <v>50</v>
      </c>
      <c r="J1380" s="55">
        <v>10</v>
      </c>
      <c r="K1380" s="54">
        <f t="shared" si="63"/>
        <v>500</v>
      </c>
    </row>
    <row r="1381" spans="1:11" x14ac:dyDescent="0.3">
      <c r="A1381" s="52" t="s">
        <v>405</v>
      </c>
      <c r="B1381" s="52">
        <f t="shared" si="64"/>
        <v>2016</v>
      </c>
      <c r="C1381" s="52" t="s">
        <v>598</v>
      </c>
      <c r="D1381" s="53">
        <v>42722</v>
      </c>
      <c r="E1381" s="52">
        <f t="shared" si="65"/>
        <v>2206</v>
      </c>
      <c r="F1381" s="54" t="s">
        <v>431</v>
      </c>
      <c r="G1381" s="52" t="s">
        <v>524</v>
      </c>
      <c r="H1381" s="54" t="s">
        <v>381</v>
      </c>
      <c r="I1381" s="55">
        <v>200</v>
      </c>
      <c r="J1381" s="55">
        <v>120</v>
      </c>
      <c r="K1381" s="54">
        <f t="shared" si="63"/>
        <v>24000</v>
      </c>
    </row>
    <row r="1382" spans="1:11" x14ac:dyDescent="0.3">
      <c r="A1382" s="52" t="s">
        <v>395</v>
      </c>
      <c r="B1382" s="52">
        <f t="shared" si="64"/>
        <v>2016</v>
      </c>
      <c r="C1382" s="52" t="s">
        <v>598</v>
      </c>
      <c r="D1382" s="53">
        <v>42722</v>
      </c>
      <c r="E1382" s="52">
        <f t="shared" si="65"/>
        <v>2207</v>
      </c>
      <c r="F1382" s="54" t="s">
        <v>433</v>
      </c>
      <c r="G1382" s="52" t="s">
        <v>528</v>
      </c>
      <c r="H1382" s="54" t="s">
        <v>381</v>
      </c>
      <c r="I1382" s="55">
        <v>100</v>
      </c>
      <c r="J1382" s="55">
        <v>120</v>
      </c>
      <c r="K1382" s="54">
        <f t="shared" si="63"/>
        <v>12000</v>
      </c>
    </row>
    <row r="1383" spans="1:11" x14ac:dyDescent="0.3">
      <c r="A1383" s="52" t="s">
        <v>405</v>
      </c>
      <c r="B1383" s="52">
        <f t="shared" si="64"/>
        <v>2016</v>
      </c>
      <c r="C1383" s="52" t="s">
        <v>598</v>
      </c>
      <c r="D1383" s="53">
        <v>42723</v>
      </c>
      <c r="E1383" s="52">
        <f t="shared" si="65"/>
        <v>2208</v>
      </c>
      <c r="F1383" s="54" t="s">
        <v>431</v>
      </c>
      <c r="G1383" s="52" t="s">
        <v>524</v>
      </c>
      <c r="H1383" s="54" t="s">
        <v>387</v>
      </c>
      <c r="I1383" s="55">
        <v>1000</v>
      </c>
      <c r="J1383" s="55">
        <v>35</v>
      </c>
      <c r="K1383" s="54">
        <f t="shared" si="63"/>
        <v>35000</v>
      </c>
    </row>
    <row r="1384" spans="1:11" x14ac:dyDescent="0.3">
      <c r="A1384" s="52" t="s">
        <v>395</v>
      </c>
      <c r="B1384" s="52">
        <f t="shared" si="64"/>
        <v>2016</v>
      </c>
      <c r="C1384" s="52" t="s">
        <v>598</v>
      </c>
      <c r="D1384" s="53">
        <v>42723</v>
      </c>
      <c r="E1384" s="52">
        <f t="shared" si="65"/>
        <v>2209</v>
      </c>
      <c r="F1384" s="54" t="s">
        <v>433</v>
      </c>
      <c r="G1384" s="52" t="s">
        <v>528</v>
      </c>
      <c r="H1384" s="54" t="s">
        <v>387</v>
      </c>
      <c r="I1384" s="55">
        <v>300</v>
      </c>
      <c r="J1384" s="55">
        <v>35</v>
      </c>
      <c r="K1384" s="54">
        <f t="shared" si="63"/>
        <v>10500</v>
      </c>
    </row>
    <row r="1385" spans="1:11" x14ac:dyDescent="0.3">
      <c r="A1385" s="52" t="s">
        <v>395</v>
      </c>
      <c r="B1385" s="52">
        <f t="shared" si="64"/>
        <v>2016</v>
      </c>
      <c r="C1385" s="52" t="s">
        <v>598</v>
      </c>
      <c r="D1385" s="53">
        <v>42724</v>
      </c>
      <c r="E1385" s="52">
        <f t="shared" si="65"/>
        <v>2210</v>
      </c>
      <c r="F1385" s="54" t="s">
        <v>434</v>
      </c>
      <c r="G1385" s="52" t="s">
        <v>399</v>
      </c>
      <c r="H1385" s="54" t="s">
        <v>385</v>
      </c>
      <c r="I1385" s="55">
        <v>500</v>
      </c>
      <c r="J1385" s="55">
        <v>86</v>
      </c>
      <c r="K1385" s="54">
        <f t="shared" si="63"/>
        <v>43000</v>
      </c>
    </row>
    <row r="1386" spans="1:11" x14ac:dyDescent="0.3">
      <c r="A1386" s="52" t="s">
        <v>395</v>
      </c>
      <c r="B1386" s="52">
        <f t="shared" si="64"/>
        <v>2016</v>
      </c>
      <c r="C1386" s="52" t="s">
        <v>598</v>
      </c>
      <c r="D1386" s="53">
        <v>42724</v>
      </c>
      <c r="E1386" s="52">
        <f t="shared" si="65"/>
        <v>2211</v>
      </c>
      <c r="F1386" s="54" t="s">
        <v>433</v>
      </c>
      <c r="G1386" s="52" t="s">
        <v>528</v>
      </c>
      <c r="H1386" s="54" t="s">
        <v>385</v>
      </c>
      <c r="I1386" s="55">
        <v>20</v>
      </c>
      <c r="J1386" s="55">
        <v>86</v>
      </c>
      <c r="K1386" s="54">
        <f t="shared" si="63"/>
        <v>1720</v>
      </c>
    </row>
    <row r="1387" spans="1:11" x14ac:dyDescent="0.3">
      <c r="A1387" s="52" t="s">
        <v>398</v>
      </c>
      <c r="B1387" s="52">
        <f t="shared" si="64"/>
        <v>2016</v>
      </c>
      <c r="C1387" s="52" t="s">
        <v>598</v>
      </c>
      <c r="D1387" s="53">
        <v>42725</v>
      </c>
      <c r="E1387" s="52">
        <f t="shared" si="65"/>
        <v>2212</v>
      </c>
      <c r="F1387" s="54" t="s">
        <v>397</v>
      </c>
      <c r="G1387" s="52" t="s">
        <v>396</v>
      </c>
      <c r="H1387" s="54" t="s">
        <v>384</v>
      </c>
      <c r="I1387" s="55">
        <v>550</v>
      </c>
      <c r="J1387" s="55">
        <v>20</v>
      </c>
      <c r="K1387" s="54">
        <f t="shared" si="63"/>
        <v>11000</v>
      </c>
    </row>
    <row r="1388" spans="1:11" x14ac:dyDescent="0.3">
      <c r="A1388" s="52" t="s">
        <v>395</v>
      </c>
      <c r="B1388" s="52">
        <f t="shared" si="64"/>
        <v>2016</v>
      </c>
      <c r="C1388" s="52" t="s">
        <v>598</v>
      </c>
      <c r="D1388" s="53">
        <v>42725</v>
      </c>
      <c r="E1388" s="52">
        <f t="shared" si="65"/>
        <v>2213</v>
      </c>
      <c r="F1388" s="54" t="s">
        <v>433</v>
      </c>
      <c r="G1388" s="52" t="s">
        <v>528</v>
      </c>
      <c r="H1388" s="54" t="s">
        <v>387</v>
      </c>
      <c r="I1388" s="55">
        <v>100</v>
      </c>
      <c r="J1388" s="55">
        <v>35</v>
      </c>
      <c r="K1388" s="54">
        <f t="shared" si="63"/>
        <v>3500</v>
      </c>
    </row>
    <row r="1389" spans="1:11" x14ac:dyDescent="0.3">
      <c r="A1389" s="52" t="s">
        <v>395</v>
      </c>
      <c r="B1389" s="52">
        <f t="shared" si="64"/>
        <v>2016</v>
      </c>
      <c r="C1389" s="52" t="s">
        <v>598</v>
      </c>
      <c r="D1389" s="53">
        <v>42726</v>
      </c>
      <c r="E1389" s="52">
        <f t="shared" si="65"/>
        <v>2214</v>
      </c>
      <c r="F1389" s="54" t="s">
        <v>401</v>
      </c>
      <c r="G1389" s="52" t="s">
        <v>526</v>
      </c>
      <c r="H1389" s="54" t="s">
        <v>383</v>
      </c>
      <c r="I1389" s="55">
        <v>1000</v>
      </c>
      <c r="J1389" s="55">
        <v>10</v>
      </c>
      <c r="K1389" s="54">
        <f t="shared" si="63"/>
        <v>10000</v>
      </c>
    </row>
    <row r="1390" spans="1:11" x14ac:dyDescent="0.3">
      <c r="A1390" s="52" t="s">
        <v>395</v>
      </c>
      <c r="B1390" s="52">
        <f t="shared" si="64"/>
        <v>2016</v>
      </c>
      <c r="C1390" s="52" t="s">
        <v>598</v>
      </c>
      <c r="D1390" s="53">
        <v>42726</v>
      </c>
      <c r="E1390" s="52">
        <f t="shared" si="65"/>
        <v>2215</v>
      </c>
      <c r="F1390" s="54" t="s">
        <v>433</v>
      </c>
      <c r="G1390" s="52" t="s">
        <v>528</v>
      </c>
      <c r="H1390" s="54" t="s">
        <v>385</v>
      </c>
      <c r="I1390" s="55">
        <v>100</v>
      </c>
      <c r="J1390" s="55">
        <v>86</v>
      </c>
      <c r="K1390" s="54">
        <f t="shared" si="63"/>
        <v>8600</v>
      </c>
    </row>
    <row r="1391" spans="1:11" x14ac:dyDescent="0.3">
      <c r="A1391" s="52" t="s">
        <v>398</v>
      </c>
      <c r="B1391" s="52">
        <f t="shared" si="64"/>
        <v>2016</v>
      </c>
      <c r="C1391" s="52" t="s">
        <v>598</v>
      </c>
      <c r="D1391" s="53">
        <v>42727</v>
      </c>
      <c r="E1391" s="52">
        <f t="shared" si="65"/>
        <v>2216</v>
      </c>
      <c r="F1391" s="54" t="s">
        <v>421</v>
      </c>
      <c r="G1391" s="52" t="s">
        <v>523</v>
      </c>
      <c r="H1391" s="54" t="s">
        <v>381</v>
      </c>
      <c r="I1391" s="55">
        <v>2100</v>
      </c>
      <c r="J1391" s="55">
        <v>120</v>
      </c>
      <c r="K1391" s="54">
        <f t="shared" si="63"/>
        <v>252000</v>
      </c>
    </row>
    <row r="1392" spans="1:11" x14ac:dyDescent="0.3">
      <c r="A1392" s="52" t="s">
        <v>405</v>
      </c>
      <c r="B1392" s="52">
        <f t="shared" si="64"/>
        <v>2016</v>
      </c>
      <c r="C1392" s="52" t="s">
        <v>598</v>
      </c>
      <c r="D1392" s="53">
        <v>42727</v>
      </c>
      <c r="E1392" s="52">
        <f t="shared" si="65"/>
        <v>2217</v>
      </c>
      <c r="F1392" s="54" t="s">
        <v>416</v>
      </c>
      <c r="G1392" s="52" t="s">
        <v>403</v>
      </c>
      <c r="H1392" s="54" t="s">
        <v>384</v>
      </c>
      <c r="I1392" s="55">
        <v>1500</v>
      </c>
      <c r="J1392" s="55">
        <v>20</v>
      </c>
      <c r="K1392" s="54">
        <f t="shared" si="63"/>
        <v>30000</v>
      </c>
    </row>
    <row r="1393" spans="1:11" x14ac:dyDescent="0.3">
      <c r="A1393" s="52" t="s">
        <v>398</v>
      </c>
      <c r="B1393" s="52">
        <f t="shared" si="64"/>
        <v>2016</v>
      </c>
      <c r="C1393" s="52" t="s">
        <v>598</v>
      </c>
      <c r="D1393" s="53">
        <v>42728</v>
      </c>
      <c r="E1393" s="52">
        <f t="shared" si="65"/>
        <v>2218</v>
      </c>
      <c r="F1393" s="54" t="s">
        <v>421</v>
      </c>
      <c r="G1393" s="52" t="s">
        <v>523</v>
      </c>
      <c r="H1393" s="54" t="s">
        <v>387</v>
      </c>
      <c r="I1393" s="55">
        <v>50</v>
      </c>
      <c r="J1393" s="55">
        <v>35</v>
      </c>
      <c r="K1393" s="54">
        <f t="shared" si="63"/>
        <v>1750</v>
      </c>
    </row>
    <row r="1394" spans="1:11" x14ac:dyDescent="0.3">
      <c r="A1394" s="52" t="s">
        <v>395</v>
      </c>
      <c r="B1394" s="52">
        <f t="shared" si="64"/>
        <v>2016</v>
      </c>
      <c r="C1394" s="52" t="s">
        <v>598</v>
      </c>
      <c r="D1394" s="53">
        <v>42728</v>
      </c>
      <c r="E1394" s="52">
        <f t="shared" si="65"/>
        <v>2219</v>
      </c>
      <c r="F1394" s="54" t="s">
        <v>400</v>
      </c>
      <c r="G1394" s="52" t="s">
        <v>399</v>
      </c>
      <c r="H1394" s="54" t="s">
        <v>387</v>
      </c>
      <c r="I1394" s="55">
        <v>500</v>
      </c>
      <c r="J1394" s="55">
        <v>35</v>
      </c>
      <c r="K1394" s="54">
        <f t="shared" si="63"/>
        <v>17500</v>
      </c>
    </row>
    <row r="1395" spans="1:11" x14ac:dyDescent="0.3">
      <c r="A1395" s="52" t="s">
        <v>398</v>
      </c>
      <c r="B1395" s="52">
        <f t="shared" si="64"/>
        <v>2016</v>
      </c>
      <c r="C1395" s="52" t="s">
        <v>598</v>
      </c>
      <c r="D1395" s="53">
        <v>42729</v>
      </c>
      <c r="E1395" s="52">
        <f t="shared" si="65"/>
        <v>2220</v>
      </c>
      <c r="F1395" s="54" t="s">
        <v>421</v>
      </c>
      <c r="G1395" s="52" t="s">
        <v>523</v>
      </c>
      <c r="H1395" s="54" t="s">
        <v>385</v>
      </c>
      <c r="I1395" s="55">
        <v>300</v>
      </c>
      <c r="J1395" s="55">
        <v>86</v>
      </c>
      <c r="K1395" s="54">
        <f t="shared" si="63"/>
        <v>25800</v>
      </c>
    </row>
    <row r="1396" spans="1:11" x14ac:dyDescent="0.3">
      <c r="A1396" s="52" t="s">
        <v>398</v>
      </c>
      <c r="B1396" s="52">
        <f t="shared" si="64"/>
        <v>2016</v>
      </c>
      <c r="C1396" s="52" t="s">
        <v>598</v>
      </c>
      <c r="D1396" s="53">
        <v>42729</v>
      </c>
      <c r="E1396" s="52">
        <f t="shared" si="65"/>
        <v>2221</v>
      </c>
      <c r="F1396" s="54" t="s">
        <v>397</v>
      </c>
      <c r="G1396" s="52" t="s">
        <v>396</v>
      </c>
      <c r="H1396" s="54" t="s">
        <v>385</v>
      </c>
      <c r="I1396" s="55">
        <v>250</v>
      </c>
      <c r="J1396" s="55">
        <v>86</v>
      </c>
      <c r="K1396" s="54">
        <f t="shared" si="63"/>
        <v>21500</v>
      </c>
    </row>
    <row r="1397" spans="1:11" x14ac:dyDescent="0.3">
      <c r="A1397" s="52" t="s">
        <v>398</v>
      </c>
      <c r="B1397" s="52">
        <f t="shared" si="64"/>
        <v>2016</v>
      </c>
      <c r="C1397" s="52" t="s">
        <v>598</v>
      </c>
      <c r="D1397" s="53">
        <v>42730</v>
      </c>
      <c r="E1397" s="52">
        <f t="shared" si="65"/>
        <v>2222</v>
      </c>
      <c r="F1397" s="54" t="s">
        <v>421</v>
      </c>
      <c r="G1397" s="52" t="s">
        <v>523</v>
      </c>
      <c r="H1397" s="54" t="s">
        <v>384</v>
      </c>
      <c r="I1397" s="55">
        <v>1050</v>
      </c>
      <c r="J1397" s="55">
        <v>20</v>
      </c>
      <c r="K1397" s="54">
        <f t="shared" si="63"/>
        <v>21000</v>
      </c>
    </row>
    <row r="1398" spans="1:11" x14ac:dyDescent="0.3">
      <c r="A1398" s="52" t="s">
        <v>395</v>
      </c>
      <c r="B1398" s="52">
        <f t="shared" si="64"/>
        <v>2016</v>
      </c>
      <c r="C1398" s="52" t="s">
        <v>598</v>
      </c>
      <c r="D1398" s="53">
        <v>42730</v>
      </c>
      <c r="E1398" s="52">
        <f t="shared" si="65"/>
        <v>2223</v>
      </c>
      <c r="F1398" s="54" t="s">
        <v>434</v>
      </c>
      <c r="G1398" s="52" t="s">
        <v>399</v>
      </c>
      <c r="H1398" s="54" t="s">
        <v>384</v>
      </c>
      <c r="I1398" s="55">
        <v>500</v>
      </c>
      <c r="J1398" s="55">
        <v>20</v>
      </c>
      <c r="K1398" s="54">
        <f t="shared" si="63"/>
        <v>10000</v>
      </c>
    </row>
    <row r="1399" spans="1:11" x14ac:dyDescent="0.3">
      <c r="A1399" s="52" t="s">
        <v>398</v>
      </c>
      <c r="B1399" s="52">
        <f t="shared" si="64"/>
        <v>2016</v>
      </c>
      <c r="C1399" s="52" t="s">
        <v>598</v>
      </c>
      <c r="D1399" s="53">
        <v>42731</v>
      </c>
      <c r="E1399" s="52">
        <f t="shared" si="65"/>
        <v>2224</v>
      </c>
      <c r="F1399" s="54" t="s">
        <v>412</v>
      </c>
      <c r="G1399" s="52" t="s">
        <v>523</v>
      </c>
      <c r="H1399" s="54" t="s">
        <v>383</v>
      </c>
      <c r="I1399" s="55">
        <v>300</v>
      </c>
      <c r="J1399" s="55">
        <v>10</v>
      </c>
      <c r="K1399" s="54">
        <f t="shared" si="63"/>
        <v>3000</v>
      </c>
    </row>
    <row r="1400" spans="1:11" x14ac:dyDescent="0.3">
      <c r="A1400" s="52" t="s">
        <v>395</v>
      </c>
      <c r="B1400" s="52">
        <f t="shared" si="64"/>
        <v>2016</v>
      </c>
      <c r="C1400" s="52" t="s">
        <v>598</v>
      </c>
      <c r="D1400" s="53">
        <v>42731</v>
      </c>
      <c r="E1400" s="52">
        <f t="shared" si="65"/>
        <v>2225</v>
      </c>
      <c r="F1400" s="54" t="s">
        <v>434</v>
      </c>
      <c r="G1400" s="52" t="s">
        <v>399</v>
      </c>
      <c r="H1400" s="54" t="s">
        <v>387</v>
      </c>
      <c r="I1400" s="55">
        <v>1250</v>
      </c>
      <c r="J1400" s="55">
        <v>35</v>
      </c>
      <c r="K1400" s="54">
        <f t="shared" si="63"/>
        <v>43750</v>
      </c>
    </row>
    <row r="1401" spans="1:11" x14ac:dyDescent="0.3">
      <c r="A1401" s="52" t="s">
        <v>398</v>
      </c>
      <c r="B1401" s="52">
        <f t="shared" si="64"/>
        <v>2016</v>
      </c>
      <c r="C1401" s="52" t="s">
        <v>598</v>
      </c>
      <c r="D1401" s="53">
        <v>42732</v>
      </c>
      <c r="E1401" s="52">
        <f t="shared" si="65"/>
        <v>2226</v>
      </c>
      <c r="F1401" s="54" t="s">
        <v>412</v>
      </c>
      <c r="G1401" s="52" t="s">
        <v>523</v>
      </c>
      <c r="H1401" s="54" t="s">
        <v>381</v>
      </c>
      <c r="I1401" s="55">
        <v>250</v>
      </c>
      <c r="J1401" s="55">
        <v>120</v>
      </c>
      <c r="K1401" s="54">
        <f t="shared" si="63"/>
        <v>30000</v>
      </c>
    </row>
    <row r="1402" spans="1:11" x14ac:dyDescent="0.3">
      <c r="A1402" s="52" t="s">
        <v>395</v>
      </c>
      <c r="B1402" s="52">
        <f t="shared" si="64"/>
        <v>2016</v>
      </c>
      <c r="C1402" s="52" t="s">
        <v>598</v>
      </c>
      <c r="D1402" s="53">
        <v>42732</v>
      </c>
      <c r="E1402" s="52">
        <f t="shared" si="65"/>
        <v>2227</v>
      </c>
      <c r="F1402" s="54" t="s">
        <v>438</v>
      </c>
      <c r="G1402" s="52" t="s">
        <v>527</v>
      </c>
      <c r="H1402" s="54" t="s">
        <v>385</v>
      </c>
      <c r="I1402" s="55">
        <v>5</v>
      </c>
      <c r="J1402" s="55">
        <v>86</v>
      </c>
      <c r="K1402" s="54">
        <f t="shared" si="63"/>
        <v>430</v>
      </c>
    </row>
    <row r="1403" spans="1:11" x14ac:dyDescent="0.3">
      <c r="A1403" s="52" t="s">
        <v>398</v>
      </c>
      <c r="B1403" s="52">
        <f t="shared" si="64"/>
        <v>2016</v>
      </c>
      <c r="C1403" s="52" t="s">
        <v>598</v>
      </c>
      <c r="D1403" s="53">
        <v>42733</v>
      </c>
      <c r="E1403" s="52">
        <f t="shared" si="65"/>
        <v>2228</v>
      </c>
      <c r="F1403" s="54" t="s">
        <v>412</v>
      </c>
      <c r="G1403" s="52" t="s">
        <v>523</v>
      </c>
      <c r="H1403" s="54" t="s">
        <v>383</v>
      </c>
      <c r="I1403" s="55">
        <v>5</v>
      </c>
      <c r="J1403" s="55">
        <v>10</v>
      </c>
      <c r="K1403" s="54">
        <f t="shared" si="63"/>
        <v>50</v>
      </c>
    </row>
    <row r="1404" spans="1:11" x14ac:dyDescent="0.3">
      <c r="A1404" s="52" t="s">
        <v>398</v>
      </c>
      <c r="B1404" s="52">
        <f t="shared" si="64"/>
        <v>2016</v>
      </c>
      <c r="C1404" s="52" t="s">
        <v>598</v>
      </c>
      <c r="D1404" s="53">
        <v>42733</v>
      </c>
      <c r="E1404" s="52">
        <f t="shared" si="65"/>
        <v>2229</v>
      </c>
      <c r="F1404" s="54" t="s">
        <v>397</v>
      </c>
      <c r="G1404" s="52" t="s">
        <v>396</v>
      </c>
      <c r="H1404" s="54" t="s">
        <v>384</v>
      </c>
      <c r="I1404" s="55">
        <v>3</v>
      </c>
      <c r="J1404" s="55">
        <v>20</v>
      </c>
      <c r="K1404" s="54">
        <f t="shared" si="63"/>
        <v>60</v>
      </c>
    </row>
    <row r="1405" spans="1:11" x14ac:dyDescent="0.3">
      <c r="A1405" s="52" t="s">
        <v>398</v>
      </c>
      <c r="B1405" s="52">
        <f t="shared" si="64"/>
        <v>2016</v>
      </c>
      <c r="C1405" s="52" t="s">
        <v>598</v>
      </c>
      <c r="D1405" s="53">
        <v>42734</v>
      </c>
      <c r="E1405" s="52">
        <f t="shared" si="65"/>
        <v>2230</v>
      </c>
      <c r="F1405" s="54" t="s">
        <v>412</v>
      </c>
      <c r="G1405" s="52" t="s">
        <v>523</v>
      </c>
      <c r="H1405" s="54" t="s">
        <v>381</v>
      </c>
      <c r="I1405" s="55">
        <v>5</v>
      </c>
      <c r="J1405" s="55">
        <v>120</v>
      </c>
      <c r="K1405" s="54">
        <f t="shared" si="63"/>
        <v>600</v>
      </c>
    </row>
    <row r="1406" spans="1:11" x14ac:dyDescent="0.3">
      <c r="A1406" s="52" t="s">
        <v>398</v>
      </c>
      <c r="B1406" s="52">
        <f t="shared" si="64"/>
        <v>2016</v>
      </c>
      <c r="C1406" s="52" t="s">
        <v>598</v>
      </c>
      <c r="D1406" s="53">
        <v>42734</v>
      </c>
      <c r="E1406" s="52">
        <f t="shared" si="65"/>
        <v>2231</v>
      </c>
      <c r="F1406" s="54" t="s">
        <v>397</v>
      </c>
      <c r="G1406" s="52" t="s">
        <v>396</v>
      </c>
      <c r="H1406" s="54" t="s">
        <v>383</v>
      </c>
      <c r="I1406" s="55">
        <v>6</v>
      </c>
      <c r="J1406" s="55">
        <v>10</v>
      </c>
      <c r="K1406" s="54">
        <f t="shared" si="63"/>
        <v>60</v>
      </c>
    </row>
    <row r="1407" spans="1:11" x14ac:dyDescent="0.3">
      <c r="A1407" s="52" t="s">
        <v>398</v>
      </c>
      <c r="B1407" s="52">
        <f t="shared" si="64"/>
        <v>2016</v>
      </c>
      <c r="C1407" s="52" t="s">
        <v>598</v>
      </c>
      <c r="D1407" s="53">
        <v>42735</v>
      </c>
      <c r="E1407" s="52">
        <f t="shared" si="65"/>
        <v>2232</v>
      </c>
      <c r="F1407" s="54" t="s">
        <v>412</v>
      </c>
      <c r="G1407" s="52" t="s">
        <v>523</v>
      </c>
      <c r="H1407" s="54" t="s">
        <v>383</v>
      </c>
      <c r="I1407" s="55">
        <v>5</v>
      </c>
      <c r="J1407" s="55">
        <v>10</v>
      </c>
      <c r="K1407" s="54">
        <f t="shared" si="63"/>
        <v>50</v>
      </c>
    </row>
    <row r="1408" spans="1:11" x14ac:dyDescent="0.3">
      <c r="A1408" s="52" t="s">
        <v>398</v>
      </c>
      <c r="B1408" s="52">
        <f t="shared" si="64"/>
        <v>2016</v>
      </c>
      <c r="C1408" s="52" t="s">
        <v>598</v>
      </c>
      <c r="D1408" s="53">
        <v>42735</v>
      </c>
      <c r="E1408" s="52">
        <f t="shared" si="65"/>
        <v>2233</v>
      </c>
      <c r="F1408" s="54" t="s">
        <v>397</v>
      </c>
      <c r="G1408" s="52" t="s">
        <v>396</v>
      </c>
      <c r="H1408" s="54" t="s">
        <v>381</v>
      </c>
      <c r="I1408" s="55">
        <v>1</v>
      </c>
      <c r="J1408" s="55">
        <v>120</v>
      </c>
      <c r="K1408" s="54">
        <f t="shared" si="63"/>
        <v>120</v>
      </c>
    </row>
    <row r="1409" spans="1:11" x14ac:dyDescent="0.3">
      <c r="A1409" s="52" t="s">
        <v>395</v>
      </c>
      <c r="B1409" s="52">
        <f t="shared" si="64"/>
        <v>2017</v>
      </c>
      <c r="C1409" s="52" t="s">
        <v>588</v>
      </c>
      <c r="D1409" s="53">
        <v>42736</v>
      </c>
      <c r="E1409" s="52">
        <f t="shared" si="65"/>
        <v>2234</v>
      </c>
      <c r="F1409" s="54" t="s">
        <v>439</v>
      </c>
      <c r="G1409" s="52" t="s">
        <v>528</v>
      </c>
      <c r="H1409" s="54" t="s">
        <v>381</v>
      </c>
      <c r="I1409" s="55">
        <v>100</v>
      </c>
      <c r="J1409" s="55">
        <v>120</v>
      </c>
      <c r="K1409" s="54">
        <f t="shared" si="63"/>
        <v>12000</v>
      </c>
    </row>
    <row r="1410" spans="1:11" x14ac:dyDescent="0.3">
      <c r="A1410" s="52" t="s">
        <v>398</v>
      </c>
      <c r="B1410" s="52">
        <f t="shared" si="64"/>
        <v>2017</v>
      </c>
      <c r="C1410" s="52" t="s">
        <v>588</v>
      </c>
      <c r="D1410" s="53">
        <v>42736</v>
      </c>
      <c r="E1410" s="52">
        <f t="shared" si="65"/>
        <v>2235</v>
      </c>
      <c r="F1410" s="54" t="s">
        <v>397</v>
      </c>
      <c r="G1410" s="52" t="s">
        <v>396</v>
      </c>
      <c r="H1410" s="54" t="s">
        <v>387</v>
      </c>
      <c r="I1410" s="55">
        <v>4</v>
      </c>
      <c r="J1410" s="55">
        <v>35</v>
      </c>
      <c r="K1410" s="54">
        <f t="shared" si="63"/>
        <v>140</v>
      </c>
    </row>
    <row r="1411" spans="1:11" x14ac:dyDescent="0.3">
      <c r="A1411" s="52" t="s">
        <v>405</v>
      </c>
      <c r="B1411" s="52">
        <f t="shared" si="64"/>
        <v>2017</v>
      </c>
      <c r="C1411" s="52" t="s">
        <v>588</v>
      </c>
      <c r="D1411" s="53">
        <v>42737</v>
      </c>
      <c r="E1411" s="52">
        <f t="shared" si="65"/>
        <v>2236</v>
      </c>
      <c r="F1411" s="54" t="s">
        <v>415</v>
      </c>
      <c r="G1411" s="52" t="s">
        <v>524</v>
      </c>
      <c r="H1411" s="54" t="s">
        <v>383</v>
      </c>
      <c r="I1411" s="55">
        <v>200</v>
      </c>
      <c r="J1411" s="55">
        <v>10</v>
      </c>
      <c r="K1411" s="54">
        <f t="shared" si="63"/>
        <v>2000</v>
      </c>
    </row>
    <row r="1412" spans="1:11" x14ac:dyDescent="0.3">
      <c r="A1412" s="52" t="s">
        <v>398</v>
      </c>
      <c r="B1412" s="52">
        <f t="shared" si="64"/>
        <v>2017</v>
      </c>
      <c r="C1412" s="52" t="s">
        <v>588</v>
      </c>
      <c r="D1412" s="53">
        <v>42737</v>
      </c>
      <c r="E1412" s="52">
        <f t="shared" si="65"/>
        <v>2237</v>
      </c>
      <c r="F1412" s="54" t="s">
        <v>397</v>
      </c>
      <c r="G1412" s="52" t="s">
        <v>396</v>
      </c>
      <c r="H1412" s="54" t="s">
        <v>385</v>
      </c>
      <c r="I1412" s="55">
        <v>2</v>
      </c>
      <c r="J1412" s="55">
        <v>86</v>
      </c>
      <c r="K1412" s="54">
        <f t="shared" si="63"/>
        <v>172</v>
      </c>
    </row>
    <row r="1413" spans="1:11" x14ac:dyDescent="0.3">
      <c r="A1413" s="52" t="s">
        <v>405</v>
      </c>
      <c r="B1413" s="52">
        <f t="shared" si="64"/>
        <v>2017</v>
      </c>
      <c r="C1413" s="52" t="s">
        <v>588</v>
      </c>
      <c r="D1413" s="53">
        <v>42738</v>
      </c>
      <c r="E1413" s="52">
        <f t="shared" si="65"/>
        <v>2238</v>
      </c>
      <c r="F1413" s="54" t="s">
        <v>415</v>
      </c>
      <c r="G1413" s="52" t="s">
        <v>524</v>
      </c>
      <c r="H1413" s="54" t="s">
        <v>381</v>
      </c>
      <c r="I1413" s="55">
        <v>400</v>
      </c>
      <c r="J1413" s="55">
        <v>120</v>
      </c>
      <c r="K1413" s="54">
        <f t="shared" si="63"/>
        <v>48000</v>
      </c>
    </row>
    <row r="1414" spans="1:11" x14ac:dyDescent="0.3">
      <c r="A1414" s="52" t="s">
        <v>398</v>
      </c>
      <c r="B1414" s="52">
        <f t="shared" si="64"/>
        <v>2017</v>
      </c>
      <c r="C1414" s="52" t="s">
        <v>588</v>
      </c>
      <c r="D1414" s="53">
        <v>42738</v>
      </c>
      <c r="E1414" s="52">
        <f t="shared" si="65"/>
        <v>2239</v>
      </c>
      <c r="F1414" s="54" t="s">
        <v>397</v>
      </c>
      <c r="G1414" s="52" t="s">
        <v>396</v>
      </c>
      <c r="H1414" s="54" t="s">
        <v>384</v>
      </c>
      <c r="I1414" s="55">
        <v>4</v>
      </c>
      <c r="J1414" s="55">
        <v>20</v>
      </c>
      <c r="K1414" s="54">
        <f t="shared" si="63"/>
        <v>80</v>
      </c>
    </row>
    <row r="1415" spans="1:11" x14ac:dyDescent="0.3">
      <c r="A1415" s="52" t="s">
        <v>398</v>
      </c>
      <c r="B1415" s="52">
        <f t="shared" si="64"/>
        <v>2017</v>
      </c>
      <c r="C1415" s="52" t="s">
        <v>588</v>
      </c>
      <c r="D1415" s="53">
        <v>42739</v>
      </c>
      <c r="E1415" s="52">
        <f t="shared" si="65"/>
        <v>2240</v>
      </c>
      <c r="F1415" s="54" t="s">
        <v>397</v>
      </c>
      <c r="G1415" s="52" t="s">
        <v>396</v>
      </c>
      <c r="H1415" s="54" t="s">
        <v>387</v>
      </c>
      <c r="I1415" s="55">
        <v>20</v>
      </c>
      <c r="J1415" s="55">
        <v>35</v>
      </c>
      <c r="K1415" s="54">
        <f t="shared" si="63"/>
        <v>700</v>
      </c>
    </row>
    <row r="1416" spans="1:11" x14ac:dyDescent="0.3">
      <c r="A1416" s="52" t="s">
        <v>398</v>
      </c>
      <c r="B1416" s="52">
        <f t="shared" si="64"/>
        <v>2017</v>
      </c>
      <c r="C1416" s="52" t="s">
        <v>588</v>
      </c>
      <c r="D1416" s="53">
        <v>42739</v>
      </c>
      <c r="E1416" s="52">
        <f t="shared" si="65"/>
        <v>2241</v>
      </c>
      <c r="F1416" s="54" t="s">
        <v>397</v>
      </c>
      <c r="G1416" s="52" t="s">
        <v>396</v>
      </c>
      <c r="H1416" s="54" t="s">
        <v>383</v>
      </c>
      <c r="I1416" s="55">
        <v>3</v>
      </c>
      <c r="J1416" s="55">
        <v>10</v>
      </c>
      <c r="K1416" s="54">
        <f t="shared" si="63"/>
        <v>30</v>
      </c>
    </row>
    <row r="1417" spans="1:11" x14ac:dyDescent="0.3">
      <c r="A1417" s="52" t="s">
        <v>398</v>
      </c>
      <c r="B1417" s="52">
        <f t="shared" si="64"/>
        <v>2017</v>
      </c>
      <c r="C1417" s="52" t="s">
        <v>588</v>
      </c>
      <c r="D1417" s="53">
        <v>42740</v>
      </c>
      <c r="E1417" s="52">
        <f t="shared" si="65"/>
        <v>2242</v>
      </c>
      <c r="F1417" s="54" t="s">
        <v>409</v>
      </c>
      <c r="G1417" s="52" t="s">
        <v>396</v>
      </c>
      <c r="H1417" s="54" t="s">
        <v>385</v>
      </c>
      <c r="I1417" s="55">
        <v>100</v>
      </c>
      <c r="J1417" s="55">
        <v>86</v>
      </c>
      <c r="K1417" s="54">
        <f t="shared" si="63"/>
        <v>8600</v>
      </c>
    </row>
    <row r="1418" spans="1:11" x14ac:dyDescent="0.3">
      <c r="A1418" s="52" t="s">
        <v>398</v>
      </c>
      <c r="B1418" s="52">
        <f t="shared" si="64"/>
        <v>2017</v>
      </c>
      <c r="C1418" s="52" t="s">
        <v>588</v>
      </c>
      <c r="D1418" s="53">
        <v>42740</v>
      </c>
      <c r="E1418" s="52">
        <f t="shared" si="65"/>
        <v>2243</v>
      </c>
      <c r="F1418" s="54" t="s">
        <v>397</v>
      </c>
      <c r="G1418" s="52" t="s">
        <v>396</v>
      </c>
      <c r="H1418" s="54" t="s">
        <v>381</v>
      </c>
      <c r="I1418" s="55">
        <v>4</v>
      </c>
      <c r="J1418" s="55">
        <v>120</v>
      </c>
      <c r="K1418" s="54">
        <f t="shared" si="63"/>
        <v>480</v>
      </c>
    </row>
    <row r="1419" spans="1:11" x14ac:dyDescent="0.3">
      <c r="A1419" s="52" t="s">
        <v>398</v>
      </c>
      <c r="B1419" s="52">
        <f t="shared" si="64"/>
        <v>2017</v>
      </c>
      <c r="C1419" s="52" t="s">
        <v>588</v>
      </c>
      <c r="D1419" s="53">
        <v>42741</v>
      </c>
      <c r="E1419" s="52">
        <f t="shared" si="65"/>
        <v>2244</v>
      </c>
      <c r="F1419" s="54" t="s">
        <v>409</v>
      </c>
      <c r="G1419" s="52" t="s">
        <v>396</v>
      </c>
      <c r="H1419" s="54" t="s">
        <v>384</v>
      </c>
      <c r="I1419" s="55">
        <v>200</v>
      </c>
      <c r="J1419" s="55">
        <v>20</v>
      </c>
      <c r="K1419" s="54">
        <f t="shared" ref="K1419:K1482" si="66">I1419*J1419</f>
        <v>4000</v>
      </c>
    </row>
    <row r="1420" spans="1:11" x14ac:dyDescent="0.3">
      <c r="A1420" s="52" t="s">
        <v>405</v>
      </c>
      <c r="B1420" s="52">
        <f t="shared" ref="B1420:B1483" si="67">YEAR(D1420)</f>
        <v>2017</v>
      </c>
      <c r="C1420" s="52" t="s">
        <v>588</v>
      </c>
      <c r="D1420" s="53">
        <v>42741</v>
      </c>
      <c r="E1420" s="52">
        <f t="shared" ref="E1420:E1483" si="68">E1419+1</f>
        <v>2245</v>
      </c>
      <c r="F1420" s="54" t="s">
        <v>441</v>
      </c>
      <c r="G1420" s="52" t="s">
        <v>403</v>
      </c>
      <c r="H1420" s="54" t="s">
        <v>387</v>
      </c>
      <c r="I1420" s="55">
        <v>3000</v>
      </c>
      <c r="J1420" s="55">
        <v>35</v>
      </c>
      <c r="K1420" s="54">
        <f t="shared" si="66"/>
        <v>105000</v>
      </c>
    </row>
    <row r="1421" spans="1:11" x14ac:dyDescent="0.3">
      <c r="A1421" s="52" t="s">
        <v>398</v>
      </c>
      <c r="B1421" s="52">
        <f t="shared" si="67"/>
        <v>2017</v>
      </c>
      <c r="C1421" s="52" t="s">
        <v>588</v>
      </c>
      <c r="D1421" s="53">
        <v>42742</v>
      </c>
      <c r="E1421" s="52">
        <f t="shared" si="68"/>
        <v>2246</v>
      </c>
      <c r="F1421" s="54" t="s">
        <v>409</v>
      </c>
      <c r="G1421" s="52" t="s">
        <v>396</v>
      </c>
      <c r="H1421" s="54" t="s">
        <v>383</v>
      </c>
      <c r="I1421" s="55">
        <v>300</v>
      </c>
      <c r="J1421" s="55">
        <v>10</v>
      </c>
      <c r="K1421" s="54">
        <f t="shared" si="66"/>
        <v>3000</v>
      </c>
    </row>
    <row r="1422" spans="1:11" x14ac:dyDescent="0.3">
      <c r="A1422" s="52" t="s">
        <v>405</v>
      </c>
      <c r="B1422" s="52">
        <f t="shared" si="67"/>
        <v>2017</v>
      </c>
      <c r="C1422" s="52" t="s">
        <v>588</v>
      </c>
      <c r="D1422" s="53">
        <v>42742</v>
      </c>
      <c r="E1422" s="52">
        <f t="shared" si="68"/>
        <v>2247</v>
      </c>
      <c r="F1422" s="54" t="s">
        <v>441</v>
      </c>
      <c r="G1422" s="52" t="s">
        <v>403</v>
      </c>
      <c r="H1422" s="54" t="s">
        <v>385</v>
      </c>
      <c r="I1422" s="55">
        <v>1000</v>
      </c>
      <c r="J1422" s="55">
        <v>86</v>
      </c>
      <c r="K1422" s="54">
        <f t="shared" si="66"/>
        <v>86000</v>
      </c>
    </row>
    <row r="1423" spans="1:11" x14ac:dyDescent="0.3">
      <c r="A1423" s="52" t="s">
        <v>398</v>
      </c>
      <c r="B1423" s="52">
        <f t="shared" si="67"/>
        <v>2017</v>
      </c>
      <c r="C1423" s="52" t="s">
        <v>588</v>
      </c>
      <c r="D1423" s="53">
        <v>42743</v>
      </c>
      <c r="E1423" s="52">
        <f t="shared" si="68"/>
        <v>2248</v>
      </c>
      <c r="F1423" s="54" t="s">
        <v>409</v>
      </c>
      <c r="G1423" s="52" t="s">
        <v>396</v>
      </c>
      <c r="H1423" s="54" t="s">
        <v>381</v>
      </c>
      <c r="I1423" s="55">
        <v>300</v>
      </c>
      <c r="J1423" s="55">
        <v>120</v>
      </c>
      <c r="K1423" s="54">
        <f t="shared" si="66"/>
        <v>36000</v>
      </c>
    </row>
    <row r="1424" spans="1:11" x14ac:dyDescent="0.3">
      <c r="A1424" s="52" t="s">
        <v>405</v>
      </c>
      <c r="B1424" s="52">
        <f t="shared" si="67"/>
        <v>2017</v>
      </c>
      <c r="C1424" s="52" t="s">
        <v>588</v>
      </c>
      <c r="D1424" s="53">
        <v>42743</v>
      </c>
      <c r="E1424" s="52">
        <f t="shared" si="68"/>
        <v>2249</v>
      </c>
      <c r="F1424" s="54" t="s">
        <v>441</v>
      </c>
      <c r="G1424" s="52" t="s">
        <v>403</v>
      </c>
      <c r="H1424" s="54" t="s">
        <v>384</v>
      </c>
      <c r="I1424" s="55">
        <v>200</v>
      </c>
      <c r="J1424" s="55">
        <v>20</v>
      </c>
      <c r="K1424" s="54">
        <f t="shared" si="66"/>
        <v>4000</v>
      </c>
    </row>
    <row r="1425" spans="1:11" x14ac:dyDescent="0.3">
      <c r="A1425" s="52" t="s">
        <v>395</v>
      </c>
      <c r="B1425" s="52">
        <f t="shared" si="67"/>
        <v>2017</v>
      </c>
      <c r="C1425" s="52" t="s">
        <v>588</v>
      </c>
      <c r="D1425" s="53">
        <v>42744</v>
      </c>
      <c r="E1425" s="52">
        <f t="shared" si="68"/>
        <v>2250</v>
      </c>
      <c r="F1425" s="54" t="s">
        <v>438</v>
      </c>
      <c r="G1425" s="52" t="s">
        <v>527</v>
      </c>
      <c r="H1425" s="54" t="s">
        <v>387</v>
      </c>
      <c r="I1425" s="55">
        <v>50</v>
      </c>
      <c r="J1425" s="55">
        <v>35</v>
      </c>
      <c r="K1425" s="54">
        <f t="shared" si="66"/>
        <v>1750</v>
      </c>
    </row>
    <row r="1426" spans="1:11" x14ac:dyDescent="0.3">
      <c r="A1426" s="52" t="s">
        <v>405</v>
      </c>
      <c r="B1426" s="52">
        <f t="shared" si="67"/>
        <v>2017</v>
      </c>
      <c r="C1426" s="52" t="s">
        <v>588</v>
      </c>
      <c r="D1426" s="53">
        <v>42744</v>
      </c>
      <c r="E1426" s="52">
        <f t="shared" si="68"/>
        <v>2251</v>
      </c>
      <c r="F1426" s="54" t="s">
        <v>460</v>
      </c>
      <c r="G1426" s="52" t="s">
        <v>403</v>
      </c>
      <c r="H1426" s="54" t="s">
        <v>383</v>
      </c>
      <c r="I1426" s="55">
        <v>200</v>
      </c>
      <c r="J1426" s="55">
        <v>10</v>
      </c>
      <c r="K1426" s="54">
        <f t="shared" si="66"/>
        <v>2000</v>
      </c>
    </row>
    <row r="1427" spans="1:11" x14ac:dyDescent="0.3">
      <c r="A1427" s="52" t="s">
        <v>395</v>
      </c>
      <c r="B1427" s="52">
        <f t="shared" si="67"/>
        <v>2017</v>
      </c>
      <c r="C1427" s="52" t="s">
        <v>588</v>
      </c>
      <c r="D1427" s="53">
        <v>42745</v>
      </c>
      <c r="E1427" s="52">
        <f t="shared" si="68"/>
        <v>2252</v>
      </c>
      <c r="F1427" s="54" t="s">
        <v>438</v>
      </c>
      <c r="G1427" s="52" t="s">
        <v>527</v>
      </c>
      <c r="H1427" s="54" t="s">
        <v>385</v>
      </c>
      <c r="I1427" s="55">
        <v>300</v>
      </c>
      <c r="J1427" s="55">
        <v>86</v>
      </c>
      <c r="K1427" s="54">
        <f t="shared" si="66"/>
        <v>25800</v>
      </c>
    </row>
    <row r="1428" spans="1:11" x14ac:dyDescent="0.3">
      <c r="A1428" s="52" t="s">
        <v>405</v>
      </c>
      <c r="B1428" s="52">
        <f t="shared" si="67"/>
        <v>2017</v>
      </c>
      <c r="C1428" s="52" t="s">
        <v>588</v>
      </c>
      <c r="D1428" s="53">
        <v>42745</v>
      </c>
      <c r="E1428" s="52">
        <f t="shared" si="68"/>
        <v>2253</v>
      </c>
      <c r="F1428" s="54" t="s">
        <v>404</v>
      </c>
      <c r="G1428" s="52" t="s">
        <v>403</v>
      </c>
      <c r="H1428" s="54" t="s">
        <v>381</v>
      </c>
      <c r="I1428" s="55">
        <v>2000</v>
      </c>
      <c r="J1428" s="55">
        <v>120</v>
      </c>
      <c r="K1428" s="54">
        <f t="shared" si="66"/>
        <v>240000</v>
      </c>
    </row>
    <row r="1429" spans="1:11" x14ac:dyDescent="0.3">
      <c r="A1429" s="52" t="s">
        <v>395</v>
      </c>
      <c r="B1429" s="52">
        <f t="shared" si="67"/>
        <v>2017</v>
      </c>
      <c r="C1429" s="52" t="s">
        <v>588</v>
      </c>
      <c r="D1429" s="53">
        <v>42746</v>
      </c>
      <c r="E1429" s="52">
        <f t="shared" si="68"/>
        <v>2254</v>
      </c>
      <c r="F1429" s="54" t="s">
        <v>400</v>
      </c>
      <c r="G1429" s="52" t="s">
        <v>399</v>
      </c>
      <c r="H1429" s="54" t="s">
        <v>384</v>
      </c>
      <c r="I1429" s="55">
        <v>50</v>
      </c>
      <c r="J1429" s="55">
        <v>20</v>
      </c>
      <c r="K1429" s="54">
        <f t="shared" si="66"/>
        <v>1000</v>
      </c>
    </row>
    <row r="1430" spans="1:11" x14ac:dyDescent="0.3">
      <c r="A1430" s="52" t="s">
        <v>405</v>
      </c>
      <c r="B1430" s="52">
        <f t="shared" si="67"/>
        <v>2017</v>
      </c>
      <c r="C1430" s="52" t="s">
        <v>588</v>
      </c>
      <c r="D1430" s="53">
        <v>42746</v>
      </c>
      <c r="E1430" s="52">
        <f t="shared" si="68"/>
        <v>2255</v>
      </c>
      <c r="F1430" s="54" t="s">
        <v>404</v>
      </c>
      <c r="G1430" s="52" t="s">
        <v>403</v>
      </c>
      <c r="H1430" s="54" t="s">
        <v>385</v>
      </c>
      <c r="I1430" s="55">
        <v>300</v>
      </c>
      <c r="J1430" s="55">
        <v>86</v>
      </c>
      <c r="K1430" s="54">
        <f t="shared" si="66"/>
        <v>25800</v>
      </c>
    </row>
    <row r="1431" spans="1:11" x14ac:dyDescent="0.3">
      <c r="A1431" s="52" t="s">
        <v>395</v>
      </c>
      <c r="B1431" s="52">
        <f t="shared" si="67"/>
        <v>2017</v>
      </c>
      <c r="C1431" s="52" t="s">
        <v>588</v>
      </c>
      <c r="D1431" s="53">
        <v>42747</v>
      </c>
      <c r="E1431" s="52">
        <f t="shared" si="68"/>
        <v>2256</v>
      </c>
      <c r="F1431" s="54" t="s">
        <v>400</v>
      </c>
      <c r="G1431" s="52" t="s">
        <v>399</v>
      </c>
      <c r="H1431" s="54" t="s">
        <v>383</v>
      </c>
      <c r="I1431" s="55">
        <v>50</v>
      </c>
      <c r="J1431" s="55">
        <v>10</v>
      </c>
      <c r="K1431" s="54">
        <f t="shared" si="66"/>
        <v>500</v>
      </c>
    </row>
    <row r="1432" spans="1:11" x14ac:dyDescent="0.3">
      <c r="A1432" s="52" t="s">
        <v>405</v>
      </c>
      <c r="B1432" s="52">
        <f t="shared" si="67"/>
        <v>2017</v>
      </c>
      <c r="C1432" s="52" t="s">
        <v>588</v>
      </c>
      <c r="D1432" s="53">
        <v>42747</v>
      </c>
      <c r="E1432" s="52">
        <f t="shared" si="68"/>
        <v>2257</v>
      </c>
      <c r="F1432" s="54" t="s">
        <v>404</v>
      </c>
      <c r="G1432" s="52" t="s">
        <v>403</v>
      </c>
      <c r="H1432" s="54" t="s">
        <v>384</v>
      </c>
      <c r="I1432" s="55">
        <v>50</v>
      </c>
      <c r="J1432" s="55">
        <v>20</v>
      </c>
      <c r="K1432" s="54">
        <f t="shared" si="66"/>
        <v>1000</v>
      </c>
    </row>
    <row r="1433" spans="1:11" x14ac:dyDescent="0.3">
      <c r="A1433" s="52" t="s">
        <v>395</v>
      </c>
      <c r="B1433" s="52">
        <f t="shared" si="67"/>
        <v>2017</v>
      </c>
      <c r="C1433" s="52" t="s">
        <v>588</v>
      </c>
      <c r="D1433" s="53">
        <v>42748</v>
      </c>
      <c r="E1433" s="52">
        <f t="shared" si="68"/>
        <v>2258</v>
      </c>
      <c r="F1433" s="54" t="s">
        <v>400</v>
      </c>
      <c r="G1433" s="52" t="s">
        <v>399</v>
      </c>
      <c r="H1433" s="54" t="s">
        <v>381</v>
      </c>
      <c r="I1433" s="55">
        <v>50</v>
      </c>
      <c r="J1433" s="55">
        <v>120</v>
      </c>
      <c r="K1433" s="54">
        <f t="shared" si="66"/>
        <v>6000</v>
      </c>
    </row>
    <row r="1434" spans="1:11" x14ac:dyDescent="0.3">
      <c r="A1434" s="52" t="s">
        <v>395</v>
      </c>
      <c r="B1434" s="52">
        <f t="shared" si="67"/>
        <v>2017</v>
      </c>
      <c r="C1434" s="52" t="s">
        <v>588</v>
      </c>
      <c r="D1434" s="53">
        <v>42748</v>
      </c>
      <c r="E1434" s="52">
        <f t="shared" si="68"/>
        <v>2259</v>
      </c>
      <c r="F1434" s="54" t="s">
        <v>447</v>
      </c>
      <c r="G1434" s="52" t="s">
        <v>527</v>
      </c>
      <c r="H1434" s="54" t="s">
        <v>387</v>
      </c>
      <c r="I1434" s="55">
        <v>250</v>
      </c>
      <c r="J1434" s="55">
        <v>35</v>
      </c>
      <c r="K1434" s="54">
        <f t="shared" si="66"/>
        <v>8750</v>
      </c>
    </row>
    <row r="1435" spans="1:11" x14ac:dyDescent="0.3">
      <c r="A1435" s="52" t="s">
        <v>395</v>
      </c>
      <c r="B1435" s="52">
        <f t="shared" si="67"/>
        <v>2017</v>
      </c>
      <c r="C1435" s="52" t="s">
        <v>588</v>
      </c>
      <c r="D1435" s="53">
        <v>42749</v>
      </c>
      <c r="E1435" s="52">
        <f t="shared" si="68"/>
        <v>2260</v>
      </c>
      <c r="F1435" s="54" t="s">
        <v>433</v>
      </c>
      <c r="G1435" s="52" t="s">
        <v>528</v>
      </c>
      <c r="H1435" s="54" t="s">
        <v>383</v>
      </c>
      <c r="I1435" s="55">
        <v>250</v>
      </c>
      <c r="J1435" s="55">
        <v>10</v>
      </c>
      <c r="K1435" s="54">
        <f t="shared" si="66"/>
        <v>2500</v>
      </c>
    </row>
    <row r="1436" spans="1:11" x14ac:dyDescent="0.3">
      <c r="A1436" s="52" t="s">
        <v>395</v>
      </c>
      <c r="B1436" s="52">
        <f t="shared" si="67"/>
        <v>2017</v>
      </c>
      <c r="C1436" s="52" t="s">
        <v>588</v>
      </c>
      <c r="D1436" s="53">
        <v>42749</v>
      </c>
      <c r="E1436" s="52">
        <f t="shared" si="68"/>
        <v>2261</v>
      </c>
      <c r="F1436" s="54" t="s">
        <v>433</v>
      </c>
      <c r="G1436" s="52" t="s">
        <v>528</v>
      </c>
      <c r="H1436" s="54" t="s">
        <v>385</v>
      </c>
      <c r="I1436" s="55">
        <v>100</v>
      </c>
      <c r="J1436" s="55">
        <v>86</v>
      </c>
      <c r="K1436" s="54">
        <f t="shared" si="66"/>
        <v>8600</v>
      </c>
    </row>
    <row r="1437" spans="1:11" x14ac:dyDescent="0.3">
      <c r="A1437" s="52" t="s">
        <v>405</v>
      </c>
      <c r="B1437" s="52">
        <f t="shared" si="67"/>
        <v>2017</v>
      </c>
      <c r="C1437" s="52" t="s">
        <v>588</v>
      </c>
      <c r="D1437" s="53">
        <v>42750</v>
      </c>
      <c r="E1437" s="52">
        <f t="shared" si="68"/>
        <v>2262</v>
      </c>
      <c r="F1437" s="54" t="s">
        <v>445</v>
      </c>
      <c r="G1437" s="52" t="s">
        <v>403</v>
      </c>
      <c r="H1437" s="54" t="s">
        <v>381</v>
      </c>
      <c r="I1437" s="55">
        <v>500</v>
      </c>
      <c r="J1437" s="55">
        <v>120</v>
      </c>
      <c r="K1437" s="54">
        <f t="shared" si="66"/>
        <v>60000</v>
      </c>
    </row>
    <row r="1438" spans="1:11" x14ac:dyDescent="0.3">
      <c r="A1438" s="52" t="s">
        <v>395</v>
      </c>
      <c r="B1438" s="52">
        <f t="shared" si="67"/>
        <v>2017</v>
      </c>
      <c r="C1438" s="52" t="s">
        <v>588</v>
      </c>
      <c r="D1438" s="53">
        <v>42750</v>
      </c>
      <c r="E1438" s="52">
        <f t="shared" si="68"/>
        <v>2263</v>
      </c>
      <c r="F1438" s="54" t="s">
        <v>433</v>
      </c>
      <c r="G1438" s="52" t="s">
        <v>528</v>
      </c>
      <c r="H1438" s="54" t="s">
        <v>384</v>
      </c>
      <c r="I1438" s="55">
        <v>200</v>
      </c>
      <c r="J1438" s="55">
        <v>20</v>
      </c>
      <c r="K1438" s="54">
        <f t="shared" si="66"/>
        <v>4000</v>
      </c>
    </row>
    <row r="1439" spans="1:11" x14ac:dyDescent="0.3">
      <c r="A1439" s="52" t="s">
        <v>395</v>
      </c>
      <c r="B1439" s="52">
        <f t="shared" si="67"/>
        <v>2017</v>
      </c>
      <c r="C1439" s="52" t="s">
        <v>588</v>
      </c>
      <c r="D1439" s="53">
        <v>42751</v>
      </c>
      <c r="E1439" s="52">
        <f t="shared" si="68"/>
        <v>2264</v>
      </c>
      <c r="F1439" s="54" t="s">
        <v>401</v>
      </c>
      <c r="G1439" s="52" t="s">
        <v>526</v>
      </c>
      <c r="H1439" s="54" t="s">
        <v>383</v>
      </c>
      <c r="I1439" s="55">
        <v>1000</v>
      </c>
      <c r="J1439" s="55">
        <v>10</v>
      </c>
      <c r="K1439" s="54">
        <f t="shared" si="66"/>
        <v>10000</v>
      </c>
    </row>
    <row r="1440" spans="1:11" x14ac:dyDescent="0.3">
      <c r="A1440" s="52" t="s">
        <v>395</v>
      </c>
      <c r="B1440" s="52">
        <f t="shared" si="67"/>
        <v>2017</v>
      </c>
      <c r="C1440" s="52" t="s">
        <v>588</v>
      </c>
      <c r="D1440" s="53">
        <v>42751</v>
      </c>
      <c r="E1440" s="52">
        <f t="shared" si="68"/>
        <v>2265</v>
      </c>
      <c r="F1440" s="54" t="s">
        <v>433</v>
      </c>
      <c r="G1440" s="52" t="s">
        <v>528</v>
      </c>
      <c r="H1440" s="54" t="s">
        <v>387</v>
      </c>
      <c r="I1440" s="55">
        <v>200</v>
      </c>
      <c r="J1440" s="55">
        <v>35</v>
      </c>
      <c r="K1440" s="54">
        <f t="shared" si="66"/>
        <v>7000</v>
      </c>
    </row>
    <row r="1441" spans="1:11" x14ac:dyDescent="0.3">
      <c r="A1441" s="52" t="s">
        <v>405</v>
      </c>
      <c r="B1441" s="52">
        <f t="shared" si="67"/>
        <v>2017</v>
      </c>
      <c r="C1441" s="52" t="s">
        <v>588</v>
      </c>
      <c r="D1441" s="53">
        <v>42752</v>
      </c>
      <c r="E1441" s="52">
        <f t="shared" si="68"/>
        <v>2266</v>
      </c>
      <c r="F1441" s="54" t="s">
        <v>453</v>
      </c>
      <c r="G1441" s="52" t="s">
        <v>403</v>
      </c>
      <c r="H1441" s="54" t="s">
        <v>381</v>
      </c>
      <c r="I1441" s="55">
        <v>200</v>
      </c>
      <c r="J1441" s="55">
        <v>120</v>
      </c>
      <c r="K1441" s="54">
        <f t="shared" si="66"/>
        <v>24000</v>
      </c>
    </row>
    <row r="1442" spans="1:11" x14ac:dyDescent="0.3">
      <c r="A1442" s="52" t="s">
        <v>395</v>
      </c>
      <c r="B1442" s="52">
        <f t="shared" si="67"/>
        <v>2017</v>
      </c>
      <c r="C1442" s="52" t="s">
        <v>588</v>
      </c>
      <c r="D1442" s="53">
        <v>42752</v>
      </c>
      <c r="E1442" s="52">
        <f t="shared" si="68"/>
        <v>2267</v>
      </c>
      <c r="F1442" s="54" t="s">
        <v>433</v>
      </c>
      <c r="G1442" s="52" t="s">
        <v>528</v>
      </c>
      <c r="H1442" s="54" t="s">
        <v>385</v>
      </c>
      <c r="I1442" s="55">
        <v>500</v>
      </c>
      <c r="J1442" s="55">
        <v>86</v>
      </c>
      <c r="K1442" s="54">
        <f t="shared" si="66"/>
        <v>43000</v>
      </c>
    </row>
    <row r="1443" spans="1:11" x14ac:dyDescent="0.3">
      <c r="A1443" s="52" t="s">
        <v>405</v>
      </c>
      <c r="B1443" s="52">
        <f t="shared" si="67"/>
        <v>2017</v>
      </c>
      <c r="C1443" s="52" t="s">
        <v>588</v>
      </c>
      <c r="D1443" s="53">
        <v>42753</v>
      </c>
      <c r="E1443" s="52">
        <f t="shared" si="68"/>
        <v>2268</v>
      </c>
      <c r="F1443" s="54" t="s">
        <v>430</v>
      </c>
      <c r="G1443" s="52" t="s">
        <v>403</v>
      </c>
      <c r="H1443" s="54" t="s">
        <v>383</v>
      </c>
      <c r="I1443" s="55">
        <v>500</v>
      </c>
      <c r="J1443" s="55">
        <v>10</v>
      </c>
      <c r="K1443" s="54">
        <f t="shared" si="66"/>
        <v>5000</v>
      </c>
    </row>
    <row r="1444" spans="1:11" x14ac:dyDescent="0.3">
      <c r="A1444" s="52" t="s">
        <v>395</v>
      </c>
      <c r="B1444" s="52">
        <f t="shared" si="67"/>
        <v>2017</v>
      </c>
      <c r="C1444" s="52" t="s">
        <v>588</v>
      </c>
      <c r="D1444" s="53">
        <v>42753</v>
      </c>
      <c r="E1444" s="52">
        <f t="shared" si="68"/>
        <v>2269</v>
      </c>
      <c r="F1444" s="54" t="s">
        <v>433</v>
      </c>
      <c r="G1444" s="52" t="s">
        <v>528</v>
      </c>
      <c r="H1444" s="54" t="s">
        <v>384</v>
      </c>
      <c r="I1444" s="55">
        <v>200</v>
      </c>
      <c r="J1444" s="55">
        <v>20</v>
      </c>
      <c r="K1444" s="54">
        <f t="shared" si="66"/>
        <v>4000</v>
      </c>
    </row>
    <row r="1445" spans="1:11" x14ac:dyDescent="0.3">
      <c r="A1445" s="52" t="s">
        <v>405</v>
      </c>
      <c r="B1445" s="52">
        <f t="shared" si="67"/>
        <v>2017</v>
      </c>
      <c r="C1445" s="52" t="s">
        <v>588</v>
      </c>
      <c r="D1445" s="53">
        <v>42754</v>
      </c>
      <c r="E1445" s="52">
        <f t="shared" si="68"/>
        <v>2270</v>
      </c>
      <c r="F1445" s="54" t="s">
        <v>431</v>
      </c>
      <c r="G1445" s="52" t="s">
        <v>524</v>
      </c>
      <c r="H1445" s="54" t="s">
        <v>381</v>
      </c>
      <c r="I1445" s="55">
        <v>500</v>
      </c>
      <c r="J1445" s="55">
        <v>120</v>
      </c>
      <c r="K1445" s="54">
        <f t="shared" si="66"/>
        <v>60000</v>
      </c>
    </row>
    <row r="1446" spans="1:11" x14ac:dyDescent="0.3">
      <c r="A1446" s="52" t="s">
        <v>522</v>
      </c>
      <c r="B1446" s="52">
        <f t="shared" si="67"/>
        <v>2017</v>
      </c>
      <c r="C1446" s="52" t="s">
        <v>588</v>
      </c>
      <c r="D1446" s="53">
        <v>42754</v>
      </c>
      <c r="E1446" s="52">
        <f t="shared" si="68"/>
        <v>2271</v>
      </c>
      <c r="F1446" s="54" t="s">
        <v>459</v>
      </c>
      <c r="G1446" s="52" t="s">
        <v>410</v>
      </c>
      <c r="H1446" s="54" t="s">
        <v>387</v>
      </c>
      <c r="I1446" s="55">
        <v>200</v>
      </c>
      <c r="J1446" s="55">
        <v>35</v>
      </c>
      <c r="K1446" s="54">
        <f t="shared" si="66"/>
        <v>7000</v>
      </c>
    </row>
    <row r="1447" spans="1:11" x14ac:dyDescent="0.3">
      <c r="A1447" s="52" t="s">
        <v>405</v>
      </c>
      <c r="B1447" s="52">
        <f t="shared" si="67"/>
        <v>2017</v>
      </c>
      <c r="C1447" s="52" t="s">
        <v>588</v>
      </c>
      <c r="D1447" s="53">
        <v>42755</v>
      </c>
      <c r="E1447" s="52">
        <f t="shared" si="68"/>
        <v>2272</v>
      </c>
      <c r="F1447" s="54" t="s">
        <v>431</v>
      </c>
      <c r="G1447" s="52" t="s">
        <v>524</v>
      </c>
      <c r="H1447" s="54" t="s">
        <v>387</v>
      </c>
      <c r="I1447" s="55">
        <v>500</v>
      </c>
      <c r="J1447" s="55">
        <v>35</v>
      </c>
      <c r="K1447" s="54">
        <f t="shared" si="66"/>
        <v>17500</v>
      </c>
    </row>
    <row r="1448" spans="1:11" x14ac:dyDescent="0.3">
      <c r="A1448" s="52" t="s">
        <v>522</v>
      </c>
      <c r="B1448" s="52">
        <f t="shared" si="67"/>
        <v>2017</v>
      </c>
      <c r="C1448" s="52" t="s">
        <v>588</v>
      </c>
      <c r="D1448" s="53">
        <v>42755</v>
      </c>
      <c r="E1448" s="52">
        <f t="shared" si="68"/>
        <v>2273</v>
      </c>
      <c r="F1448" s="54" t="s">
        <v>402</v>
      </c>
      <c r="G1448" s="52" t="s">
        <v>525</v>
      </c>
      <c r="H1448" s="54" t="s">
        <v>385</v>
      </c>
      <c r="I1448" s="55">
        <v>500</v>
      </c>
      <c r="J1448" s="55">
        <v>86</v>
      </c>
      <c r="K1448" s="54">
        <f t="shared" si="66"/>
        <v>43000</v>
      </c>
    </row>
    <row r="1449" spans="1:11" x14ac:dyDescent="0.3">
      <c r="A1449" s="52" t="s">
        <v>405</v>
      </c>
      <c r="B1449" s="52">
        <f t="shared" si="67"/>
        <v>2017</v>
      </c>
      <c r="C1449" s="52" t="s">
        <v>588</v>
      </c>
      <c r="D1449" s="53">
        <v>42756</v>
      </c>
      <c r="E1449" s="52">
        <f t="shared" si="68"/>
        <v>2274</v>
      </c>
      <c r="F1449" s="54" t="s">
        <v>431</v>
      </c>
      <c r="G1449" s="52" t="s">
        <v>524</v>
      </c>
      <c r="H1449" s="54" t="s">
        <v>385</v>
      </c>
      <c r="I1449" s="55">
        <v>250</v>
      </c>
      <c r="J1449" s="55">
        <v>86</v>
      </c>
      <c r="K1449" s="54">
        <f t="shared" si="66"/>
        <v>21500</v>
      </c>
    </row>
    <row r="1450" spans="1:11" x14ac:dyDescent="0.3">
      <c r="A1450" s="52" t="s">
        <v>398</v>
      </c>
      <c r="B1450" s="52">
        <f t="shared" si="67"/>
        <v>2017</v>
      </c>
      <c r="C1450" s="52" t="s">
        <v>588</v>
      </c>
      <c r="D1450" s="53">
        <v>42756</v>
      </c>
      <c r="E1450" s="52">
        <f t="shared" si="68"/>
        <v>2275</v>
      </c>
      <c r="F1450" s="54" t="s">
        <v>414</v>
      </c>
      <c r="G1450" s="52" t="s">
        <v>396</v>
      </c>
      <c r="H1450" s="54" t="s">
        <v>384</v>
      </c>
      <c r="I1450" s="55">
        <v>500</v>
      </c>
      <c r="J1450" s="55">
        <v>20</v>
      </c>
      <c r="K1450" s="54">
        <f t="shared" si="66"/>
        <v>10000</v>
      </c>
    </row>
    <row r="1451" spans="1:11" x14ac:dyDescent="0.3">
      <c r="A1451" s="52" t="s">
        <v>405</v>
      </c>
      <c r="B1451" s="52">
        <f t="shared" si="67"/>
        <v>2017</v>
      </c>
      <c r="C1451" s="52" t="s">
        <v>588</v>
      </c>
      <c r="D1451" s="53">
        <v>42757</v>
      </c>
      <c r="E1451" s="52">
        <f t="shared" si="68"/>
        <v>2276</v>
      </c>
      <c r="F1451" s="54" t="s">
        <v>431</v>
      </c>
      <c r="G1451" s="52" t="s">
        <v>524</v>
      </c>
      <c r="H1451" s="54" t="s">
        <v>384</v>
      </c>
      <c r="I1451" s="55">
        <v>250</v>
      </c>
      <c r="J1451" s="55">
        <v>20</v>
      </c>
      <c r="K1451" s="54">
        <f t="shared" si="66"/>
        <v>5000</v>
      </c>
    </row>
    <row r="1452" spans="1:11" x14ac:dyDescent="0.3">
      <c r="A1452" s="52" t="s">
        <v>398</v>
      </c>
      <c r="B1452" s="52">
        <f t="shared" si="67"/>
        <v>2017</v>
      </c>
      <c r="C1452" s="52" t="s">
        <v>588</v>
      </c>
      <c r="D1452" s="53">
        <v>42757</v>
      </c>
      <c r="E1452" s="52">
        <f t="shared" si="68"/>
        <v>2277</v>
      </c>
      <c r="F1452" s="54" t="s">
        <v>409</v>
      </c>
      <c r="G1452" s="52" t="s">
        <v>396</v>
      </c>
      <c r="H1452" s="54" t="s">
        <v>383</v>
      </c>
      <c r="I1452" s="55">
        <v>100</v>
      </c>
      <c r="J1452" s="55">
        <v>10</v>
      </c>
      <c r="K1452" s="54">
        <f t="shared" si="66"/>
        <v>1000</v>
      </c>
    </row>
    <row r="1453" spans="1:11" x14ac:dyDescent="0.3">
      <c r="A1453" s="52" t="s">
        <v>405</v>
      </c>
      <c r="B1453" s="52">
        <f t="shared" si="67"/>
        <v>2017</v>
      </c>
      <c r="C1453" s="52" t="s">
        <v>588</v>
      </c>
      <c r="D1453" s="53">
        <v>42758</v>
      </c>
      <c r="E1453" s="52">
        <f t="shared" si="68"/>
        <v>2278</v>
      </c>
      <c r="F1453" s="54" t="s">
        <v>431</v>
      </c>
      <c r="G1453" s="52" t="s">
        <v>524</v>
      </c>
      <c r="H1453" s="54" t="s">
        <v>383</v>
      </c>
      <c r="I1453" s="55">
        <v>250</v>
      </c>
      <c r="J1453" s="55">
        <v>10</v>
      </c>
      <c r="K1453" s="54">
        <f t="shared" si="66"/>
        <v>2500</v>
      </c>
    </row>
    <row r="1454" spans="1:11" x14ac:dyDescent="0.3">
      <c r="A1454" s="52" t="s">
        <v>398</v>
      </c>
      <c r="B1454" s="52">
        <f t="shared" si="67"/>
        <v>2017</v>
      </c>
      <c r="C1454" s="52" t="s">
        <v>588</v>
      </c>
      <c r="D1454" s="53">
        <v>42758</v>
      </c>
      <c r="E1454" s="52">
        <f t="shared" si="68"/>
        <v>2279</v>
      </c>
      <c r="F1454" s="54" t="s">
        <v>397</v>
      </c>
      <c r="G1454" s="52" t="s">
        <v>396</v>
      </c>
      <c r="H1454" s="54" t="s">
        <v>381</v>
      </c>
      <c r="I1454" s="55">
        <v>1000</v>
      </c>
      <c r="J1454" s="55">
        <v>120</v>
      </c>
      <c r="K1454" s="54">
        <f t="shared" si="66"/>
        <v>120000</v>
      </c>
    </row>
    <row r="1455" spans="1:11" x14ac:dyDescent="0.3">
      <c r="A1455" s="52" t="s">
        <v>405</v>
      </c>
      <c r="B1455" s="52">
        <f t="shared" si="67"/>
        <v>2017</v>
      </c>
      <c r="C1455" s="52" t="s">
        <v>588</v>
      </c>
      <c r="D1455" s="53">
        <v>42759</v>
      </c>
      <c r="E1455" s="52">
        <f t="shared" si="68"/>
        <v>2280</v>
      </c>
      <c r="F1455" s="54" t="s">
        <v>431</v>
      </c>
      <c r="G1455" s="52" t="s">
        <v>524</v>
      </c>
      <c r="H1455" s="54" t="s">
        <v>381</v>
      </c>
      <c r="I1455" s="55">
        <v>50</v>
      </c>
      <c r="J1455" s="55">
        <v>120</v>
      </c>
      <c r="K1455" s="54">
        <f t="shared" si="66"/>
        <v>6000</v>
      </c>
    </row>
    <row r="1456" spans="1:11" x14ac:dyDescent="0.3">
      <c r="A1456" s="52" t="s">
        <v>398</v>
      </c>
      <c r="B1456" s="52">
        <f t="shared" si="67"/>
        <v>2017</v>
      </c>
      <c r="C1456" s="52" t="s">
        <v>588</v>
      </c>
      <c r="D1456" s="53">
        <v>42759</v>
      </c>
      <c r="E1456" s="52">
        <f t="shared" si="68"/>
        <v>2281</v>
      </c>
      <c r="F1456" s="54" t="s">
        <v>397</v>
      </c>
      <c r="G1456" s="52" t="s">
        <v>396</v>
      </c>
      <c r="H1456" s="54" t="s">
        <v>387</v>
      </c>
      <c r="I1456" s="55">
        <v>250</v>
      </c>
      <c r="J1456" s="55">
        <v>35</v>
      </c>
      <c r="K1456" s="54">
        <f t="shared" si="66"/>
        <v>8750</v>
      </c>
    </row>
    <row r="1457" spans="1:11" x14ac:dyDescent="0.3">
      <c r="A1457" s="52" t="s">
        <v>405</v>
      </c>
      <c r="B1457" s="52">
        <f t="shared" si="67"/>
        <v>2017</v>
      </c>
      <c r="C1457" s="52" t="s">
        <v>588</v>
      </c>
      <c r="D1457" s="53">
        <v>42760</v>
      </c>
      <c r="E1457" s="52">
        <f t="shared" si="68"/>
        <v>2282</v>
      </c>
      <c r="F1457" s="54" t="s">
        <v>431</v>
      </c>
      <c r="G1457" s="52" t="s">
        <v>524</v>
      </c>
      <c r="H1457" s="54" t="s">
        <v>383</v>
      </c>
      <c r="I1457" s="55">
        <v>250</v>
      </c>
      <c r="J1457" s="55">
        <v>10</v>
      </c>
      <c r="K1457" s="54">
        <f t="shared" si="66"/>
        <v>2500</v>
      </c>
    </row>
    <row r="1458" spans="1:11" x14ac:dyDescent="0.3">
      <c r="A1458" s="52" t="s">
        <v>398</v>
      </c>
      <c r="B1458" s="52">
        <f t="shared" si="67"/>
        <v>2017</v>
      </c>
      <c r="C1458" s="52" t="s">
        <v>588</v>
      </c>
      <c r="D1458" s="53">
        <v>42760</v>
      </c>
      <c r="E1458" s="52">
        <f t="shared" si="68"/>
        <v>2283</v>
      </c>
      <c r="F1458" s="54" t="s">
        <v>397</v>
      </c>
      <c r="G1458" s="52" t="s">
        <v>396</v>
      </c>
      <c r="H1458" s="54" t="s">
        <v>385</v>
      </c>
      <c r="I1458" s="55">
        <v>450</v>
      </c>
      <c r="J1458" s="55">
        <v>86</v>
      </c>
      <c r="K1458" s="54">
        <f t="shared" si="66"/>
        <v>38700</v>
      </c>
    </row>
    <row r="1459" spans="1:11" x14ac:dyDescent="0.3">
      <c r="A1459" s="52" t="s">
        <v>405</v>
      </c>
      <c r="B1459" s="52">
        <f t="shared" si="67"/>
        <v>2017</v>
      </c>
      <c r="C1459" s="52" t="s">
        <v>588</v>
      </c>
      <c r="D1459" s="53">
        <v>42761</v>
      </c>
      <c r="E1459" s="52">
        <f t="shared" si="68"/>
        <v>2284</v>
      </c>
      <c r="F1459" s="54" t="s">
        <v>431</v>
      </c>
      <c r="G1459" s="52" t="s">
        <v>524</v>
      </c>
      <c r="H1459" s="54" t="s">
        <v>381</v>
      </c>
      <c r="I1459" s="55">
        <v>40</v>
      </c>
      <c r="J1459" s="55">
        <v>120</v>
      </c>
      <c r="K1459" s="54">
        <f t="shared" si="66"/>
        <v>4800</v>
      </c>
    </row>
    <row r="1460" spans="1:11" x14ac:dyDescent="0.3">
      <c r="A1460" s="52" t="s">
        <v>398</v>
      </c>
      <c r="B1460" s="52">
        <f t="shared" si="67"/>
        <v>2017</v>
      </c>
      <c r="C1460" s="52" t="s">
        <v>588</v>
      </c>
      <c r="D1460" s="53">
        <v>42761</v>
      </c>
      <c r="E1460" s="52">
        <f t="shared" si="68"/>
        <v>2285</v>
      </c>
      <c r="F1460" s="54" t="s">
        <v>397</v>
      </c>
      <c r="G1460" s="52" t="s">
        <v>396</v>
      </c>
      <c r="H1460" s="54" t="s">
        <v>384</v>
      </c>
      <c r="I1460" s="55">
        <v>200</v>
      </c>
      <c r="J1460" s="55">
        <v>20</v>
      </c>
      <c r="K1460" s="54">
        <f t="shared" si="66"/>
        <v>4000</v>
      </c>
    </row>
    <row r="1461" spans="1:11" x14ac:dyDescent="0.3">
      <c r="A1461" s="52" t="s">
        <v>405</v>
      </c>
      <c r="B1461" s="52">
        <f t="shared" si="67"/>
        <v>2017</v>
      </c>
      <c r="C1461" s="52" t="s">
        <v>588</v>
      </c>
      <c r="D1461" s="53">
        <v>42762</v>
      </c>
      <c r="E1461" s="52">
        <f t="shared" si="68"/>
        <v>2286</v>
      </c>
      <c r="F1461" s="54" t="s">
        <v>431</v>
      </c>
      <c r="G1461" s="52" t="s">
        <v>524</v>
      </c>
      <c r="H1461" s="54" t="s">
        <v>381</v>
      </c>
      <c r="I1461" s="55">
        <v>20</v>
      </c>
      <c r="J1461" s="55">
        <v>120</v>
      </c>
      <c r="K1461" s="54">
        <f t="shared" si="66"/>
        <v>2400</v>
      </c>
    </row>
    <row r="1462" spans="1:11" x14ac:dyDescent="0.3">
      <c r="A1462" s="52" t="s">
        <v>398</v>
      </c>
      <c r="B1462" s="52">
        <f t="shared" si="67"/>
        <v>2017</v>
      </c>
      <c r="C1462" s="52" t="s">
        <v>588</v>
      </c>
      <c r="D1462" s="53">
        <v>42762</v>
      </c>
      <c r="E1462" s="52">
        <f t="shared" si="68"/>
        <v>2287</v>
      </c>
      <c r="F1462" s="54" t="s">
        <v>397</v>
      </c>
      <c r="G1462" s="52" t="s">
        <v>396</v>
      </c>
      <c r="H1462" s="54" t="s">
        <v>383</v>
      </c>
      <c r="I1462" s="55">
        <v>750</v>
      </c>
      <c r="J1462" s="55">
        <v>10</v>
      </c>
      <c r="K1462" s="54">
        <f t="shared" si="66"/>
        <v>7500</v>
      </c>
    </row>
    <row r="1463" spans="1:11" x14ac:dyDescent="0.3">
      <c r="A1463" s="52" t="s">
        <v>405</v>
      </c>
      <c r="B1463" s="52">
        <f t="shared" si="67"/>
        <v>2017</v>
      </c>
      <c r="C1463" s="52" t="s">
        <v>588</v>
      </c>
      <c r="D1463" s="53">
        <v>42763</v>
      </c>
      <c r="E1463" s="52">
        <f t="shared" si="68"/>
        <v>2288</v>
      </c>
      <c r="F1463" s="54" t="s">
        <v>431</v>
      </c>
      <c r="G1463" s="52" t="s">
        <v>524</v>
      </c>
      <c r="H1463" s="54" t="s">
        <v>383</v>
      </c>
      <c r="I1463" s="55">
        <v>250</v>
      </c>
      <c r="J1463" s="55">
        <v>10</v>
      </c>
      <c r="K1463" s="54">
        <f t="shared" si="66"/>
        <v>2500</v>
      </c>
    </row>
    <row r="1464" spans="1:11" x14ac:dyDescent="0.3">
      <c r="A1464" s="52" t="s">
        <v>398</v>
      </c>
      <c r="B1464" s="52">
        <f t="shared" si="67"/>
        <v>2017</v>
      </c>
      <c r="C1464" s="52" t="s">
        <v>588</v>
      </c>
      <c r="D1464" s="53">
        <v>42763</v>
      </c>
      <c r="E1464" s="52">
        <f t="shared" si="68"/>
        <v>2289</v>
      </c>
      <c r="F1464" s="54" t="s">
        <v>397</v>
      </c>
      <c r="G1464" s="52" t="s">
        <v>396</v>
      </c>
      <c r="H1464" s="54" t="s">
        <v>381</v>
      </c>
      <c r="I1464" s="55">
        <v>500</v>
      </c>
      <c r="J1464" s="55">
        <v>120</v>
      </c>
      <c r="K1464" s="54">
        <f t="shared" si="66"/>
        <v>60000</v>
      </c>
    </row>
    <row r="1465" spans="1:11" x14ac:dyDescent="0.3">
      <c r="A1465" s="52" t="s">
        <v>405</v>
      </c>
      <c r="B1465" s="52">
        <f t="shared" si="67"/>
        <v>2017</v>
      </c>
      <c r="C1465" s="52" t="s">
        <v>588</v>
      </c>
      <c r="D1465" s="53">
        <v>42764</v>
      </c>
      <c r="E1465" s="52">
        <f t="shared" si="68"/>
        <v>2290</v>
      </c>
      <c r="F1465" s="54" t="s">
        <v>437</v>
      </c>
      <c r="G1465" s="52" t="s">
        <v>403</v>
      </c>
      <c r="H1465" s="54" t="s">
        <v>387</v>
      </c>
      <c r="I1465" s="55">
        <v>250</v>
      </c>
      <c r="J1465" s="55">
        <v>35</v>
      </c>
      <c r="K1465" s="54">
        <f t="shared" si="66"/>
        <v>8750</v>
      </c>
    </row>
    <row r="1466" spans="1:11" x14ac:dyDescent="0.3">
      <c r="A1466" s="52" t="s">
        <v>398</v>
      </c>
      <c r="B1466" s="52">
        <f t="shared" si="67"/>
        <v>2017</v>
      </c>
      <c r="C1466" s="52" t="s">
        <v>588</v>
      </c>
      <c r="D1466" s="53">
        <v>42764</v>
      </c>
      <c r="E1466" s="52">
        <f t="shared" si="68"/>
        <v>2291</v>
      </c>
      <c r="F1466" s="54" t="s">
        <v>397</v>
      </c>
      <c r="G1466" s="52" t="s">
        <v>396</v>
      </c>
      <c r="H1466" s="54" t="s">
        <v>387</v>
      </c>
      <c r="I1466" s="55">
        <v>900</v>
      </c>
      <c r="J1466" s="55">
        <v>35</v>
      </c>
      <c r="K1466" s="54">
        <f t="shared" si="66"/>
        <v>31500</v>
      </c>
    </row>
    <row r="1467" spans="1:11" x14ac:dyDescent="0.3">
      <c r="A1467" s="52" t="s">
        <v>405</v>
      </c>
      <c r="B1467" s="52">
        <f t="shared" si="67"/>
        <v>2017</v>
      </c>
      <c r="C1467" s="52" t="s">
        <v>588</v>
      </c>
      <c r="D1467" s="53">
        <v>42765</v>
      </c>
      <c r="E1467" s="52">
        <f t="shared" si="68"/>
        <v>2292</v>
      </c>
      <c r="F1467" s="54" t="s">
        <v>437</v>
      </c>
      <c r="G1467" s="52" t="s">
        <v>403</v>
      </c>
      <c r="H1467" s="54" t="s">
        <v>387</v>
      </c>
      <c r="I1467" s="55">
        <v>250</v>
      </c>
      <c r="J1467" s="55">
        <v>35</v>
      </c>
      <c r="K1467" s="54">
        <f t="shared" si="66"/>
        <v>8750</v>
      </c>
    </row>
    <row r="1468" spans="1:11" x14ac:dyDescent="0.3">
      <c r="A1468" s="52" t="s">
        <v>522</v>
      </c>
      <c r="B1468" s="52">
        <f t="shared" si="67"/>
        <v>2017</v>
      </c>
      <c r="C1468" s="52" t="s">
        <v>588</v>
      </c>
      <c r="D1468" s="53">
        <v>42765</v>
      </c>
      <c r="E1468" s="52">
        <f t="shared" si="68"/>
        <v>2293</v>
      </c>
      <c r="F1468" s="54" t="s">
        <v>402</v>
      </c>
      <c r="G1468" s="52" t="s">
        <v>525</v>
      </c>
      <c r="H1468" s="54" t="s">
        <v>385</v>
      </c>
      <c r="I1468" s="55">
        <v>5</v>
      </c>
      <c r="J1468" s="55">
        <v>86</v>
      </c>
      <c r="K1468" s="54">
        <f t="shared" si="66"/>
        <v>430</v>
      </c>
    </row>
    <row r="1469" spans="1:11" x14ac:dyDescent="0.3">
      <c r="A1469" s="52" t="s">
        <v>405</v>
      </c>
      <c r="B1469" s="52">
        <f t="shared" si="67"/>
        <v>2017</v>
      </c>
      <c r="C1469" s="52" t="s">
        <v>588</v>
      </c>
      <c r="D1469" s="53">
        <v>42766</v>
      </c>
      <c r="E1469" s="52">
        <f t="shared" si="68"/>
        <v>2294</v>
      </c>
      <c r="F1469" s="54" t="s">
        <v>437</v>
      </c>
      <c r="G1469" s="52" t="s">
        <v>403</v>
      </c>
      <c r="H1469" s="54" t="s">
        <v>385</v>
      </c>
      <c r="I1469" s="55">
        <v>250</v>
      </c>
      <c r="J1469" s="55">
        <v>86</v>
      </c>
      <c r="K1469" s="54">
        <f t="shared" si="66"/>
        <v>21500</v>
      </c>
    </row>
    <row r="1470" spans="1:11" x14ac:dyDescent="0.3">
      <c r="A1470" s="52" t="s">
        <v>522</v>
      </c>
      <c r="B1470" s="52">
        <f t="shared" si="67"/>
        <v>2017</v>
      </c>
      <c r="C1470" s="52" t="s">
        <v>588</v>
      </c>
      <c r="D1470" s="53">
        <v>42766</v>
      </c>
      <c r="E1470" s="52">
        <f t="shared" si="68"/>
        <v>2295</v>
      </c>
      <c r="F1470" s="54" t="s">
        <v>402</v>
      </c>
      <c r="G1470" s="52" t="s">
        <v>525</v>
      </c>
      <c r="H1470" s="54" t="s">
        <v>384</v>
      </c>
      <c r="I1470" s="55">
        <v>5</v>
      </c>
      <c r="J1470" s="55">
        <v>20</v>
      </c>
      <c r="K1470" s="54">
        <f t="shared" si="66"/>
        <v>100</v>
      </c>
    </row>
    <row r="1471" spans="1:11" x14ac:dyDescent="0.3">
      <c r="A1471" s="52" t="s">
        <v>405</v>
      </c>
      <c r="B1471" s="52">
        <f t="shared" si="67"/>
        <v>2017</v>
      </c>
      <c r="C1471" s="52" t="s">
        <v>589</v>
      </c>
      <c r="D1471" s="53">
        <v>42767</v>
      </c>
      <c r="E1471" s="52">
        <f t="shared" si="68"/>
        <v>2296</v>
      </c>
      <c r="F1471" s="54" t="s">
        <v>437</v>
      </c>
      <c r="G1471" s="52" t="s">
        <v>403</v>
      </c>
      <c r="H1471" s="54" t="s">
        <v>384</v>
      </c>
      <c r="I1471" s="55">
        <v>250</v>
      </c>
      <c r="J1471" s="55">
        <v>20</v>
      </c>
      <c r="K1471" s="54">
        <f t="shared" si="66"/>
        <v>5000</v>
      </c>
    </row>
    <row r="1472" spans="1:11" x14ac:dyDescent="0.3">
      <c r="A1472" s="52" t="s">
        <v>522</v>
      </c>
      <c r="B1472" s="52">
        <f t="shared" si="67"/>
        <v>2017</v>
      </c>
      <c r="C1472" s="52" t="s">
        <v>589</v>
      </c>
      <c r="D1472" s="53">
        <v>42767</v>
      </c>
      <c r="E1472" s="52">
        <f t="shared" si="68"/>
        <v>2297</v>
      </c>
      <c r="F1472" s="54" t="s">
        <v>402</v>
      </c>
      <c r="G1472" s="52" t="s">
        <v>525</v>
      </c>
      <c r="H1472" s="54" t="s">
        <v>387</v>
      </c>
      <c r="I1472" s="55">
        <v>5</v>
      </c>
      <c r="J1472" s="55">
        <v>35</v>
      </c>
      <c r="K1472" s="54">
        <f t="shared" si="66"/>
        <v>175</v>
      </c>
    </row>
    <row r="1473" spans="1:11" x14ac:dyDescent="0.3">
      <c r="A1473" s="52" t="s">
        <v>405</v>
      </c>
      <c r="B1473" s="52">
        <f t="shared" si="67"/>
        <v>2017</v>
      </c>
      <c r="C1473" s="52" t="s">
        <v>589</v>
      </c>
      <c r="D1473" s="53">
        <v>42768</v>
      </c>
      <c r="E1473" s="52">
        <f t="shared" si="68"/>
        <v>2298</v>
      </c>
      <c r="F1473" s="54" t="s">
        <v>437</v>
      </c>
      <c r="G1473" s="52" t="s">
        <v>403</v>
      </c>
      <c r="H1473" s="54" t="s">
        <v>387</v>
      </c>
      <c r="I1473" s="55">
        <v>250</v>
      </c>
      <c r="J1473" s="55">
        <v>35</v>
      </c>
      <c r="K1473" s="54">
        <f t="shared" si="66"/>
        <v>8750</v>
      </c>
    </row>
    <row r="1474" spans="1:11" x14ac:dyDescent="0.3">
      <c r="A1474" s="52" t="s">
        <v>522</v>
      </c>
      <c r="B1474" s="52">
        <f t="shared" si="67"/>
        <v>2017</v>
      </c>
      <c r="C1474" s="52" t="s">
        <v>589</v>
      </c>
      <c r="D1474" s="53">
        <v>42768</v>
      </c>
      <c r="E1474" s="52">
        <f t="shared" si="68"/>
        <v>2299</v>
      </c>
      <c r="F1474" s="54" t="s">
        <v>402</v>
      </c>
      <c r="G1474" s="52" t="s">
        <v>525</v>
      </c>
      <c r="H1474" s="54" t="s">
        <v>385</v>
      </c>
      <c r="I1474" s="55">
        <v>5</v>
      </c>
      <c r="J1474" s="55">
        <v>86</v>
      </c>
      <c r="K1474" s="54">
        <f t="shared" si="66"/>
        <v>430</v>
      </c>
    </row>
    <row r="1475" spans="1:11" x14ac:dyDescent="0.3">
      <c r="A1475" s="52" t="s">
        <v>405</v>
      </c>
      <c r="B1475" s="52">
        <f t="shared" si="67"/>
        <v>2017</v>
      </c>
      <c r="C1475" s="52" t="s">
        <v>589</v>
      </c>
      <c r="D1475" s="53">
        <v>42769</v>
      </c>
      <c r="E1475" s="52">
        <f t="shared" si="68"/>
        <v>2300</v>
      </c>
      <c r="F1475" s="54" t="s">
        <v>437</v>
      </c>
      <c r="G1475" s="52" t="s">
        <v>403</v>
      </c>
      <c r="H1475" s="54" t="s">
        <v>385</v>
      </c>
      <c r="I1475" s="55">
        <v>250</v>
      </c>
      <c r="J1475" s="55">
        <v>86</v>
      </c>
      <c r="K1475" s="54">
        <f t="shared" si="66"/>
        <v>21500</v>
      </c>
    </row>
    <row r="1476" spans="1:11" x14ac:dyDescent="0.3">
      <c r="A1476" s="52" t="s">
        <v>395</v>
      </c>
      <c r="B1476" s="52">
        <f t="shared" si="67"/>
        <v>2017</v>
      </c>
      <c r="C1476" s="52" t="s">
        <v>589</v>
      </c>
      <c r="D1476" s="53">
        <v>42769</v>
      </c>
      <c r="E1476" s="52">
        <f t="shared" si="68"/>
        <v>2301</v>
      </c>
      <c r="F1476" s="54" t="s">
        <v>434</v>
      </c>
      <c r="G1476" s="52" t="s">
        <v>399</v>
      </c>
      <c r="H1476" s="54" t="s">
        <v>384</v>
      </c>
      <c r="I1476" s="55">
        <v>500</v>
      </c>
      <c r="J1476" s="55">
        <v>20</v>
      </c>
      <c r="K1476" s="54">
        <f t="shared" si="66"/>
        <v>10000</v>
      </c>
    </row>
    <row r="1477" spans="1:11" x14ac:dyDescent="0.3">
      <c r="A1477" s="52" t="s">
        <v>405</v>
      </c>
      <c r="B1477" s="52">
        <f t="shared" si="67"/>
        <v>2017</v>
      </c>
      <c r="C1477" s="52" t="s">
        <v>589</v>
      </c>
      <c r="D1477" s="53">
        <v>42770</v>
      </c>
      <c r="E1477" s="52">
        <f t="shared" si="68"/>
        <v>2302</v>
      </c>
      <c r="F1477" s="54" t="s">
        <v>437</v>
      </c>
      <c r="G1477" s="52" t="s">
        <v>403</v>
      </c>
      <c r="H1477" s="54" t="s">
        <v>384</v>
      </c>
      <c r="I1477" s="55">
        <v>250</v>
      </c>
      <c r="J1477" s="55">
        <v>20</v>
      </c>
      <c r="K1477" s="54">
        <f t="shared" si="66"/>
        <v>5000</v>
      </c>
    </row>
    <row r="1478" spans="1:11" x14ac:dyDescent="0.3">
      <c r="A1478" s="52" t="s">
        <v>395</v>
      </c>
      <c r="B1478" s="52">
        <f t="shared" si="67"/>
        <v>2017</v>
      </c>
      <c r="C1478" s="52" t="s">
        <v>589</v>
      </c>
      <c r="D1478" s="53">
        <v>42770</v>
      </c>
      <c r="E1478" s="52">
        <f t="shared" si="68"/>
        <v>2303</v>
      </c>
      <c r="F1478" s="54" t="s">
        <v>432</v>
      </c>
      <c r="G1478" s="52" t="s">
        <v>529</v>
      </c>
      <c r="H1478" s="54" t="s">
        <v>387</v>
      </c>
      <c r="I1478" s="55">
        <v>200</v>
      </c>
      <c r="J1478" s="55">
        <v>35</v>
      </c>
      <c r="K1478" s="54">
        <f t="shared" si="66"/>
        <v>7000</v>
      </c>
    </row>
    <row r="1479" spans="1:11" x14ac:dyDescent="0.3">
      <c r="A1479" s="52" t="s">
        <v>405</v>
      </c>
      <c r="B1479" s="52">
        <f t="shared" si="67"/>
        <v>2017</v>
      </c>
      <c r="C1479" s="52" t="s">
        <v>589</v>
      </c>
      <c r="D1479" s="53">
        <v>42771</v>
      </c>
      <c r="E1479" s="52">
        <f t="shared" si="68"/>
        <v>2304</v>
      </c>
      <c r="F1479" s="54" t="s">
        <v>437</v>
      </c>
      <c r="G1479" s="52" t="s">
        <v>403</v>
      </c>
      <c r="H1479" s="54" t="s">
        <v>387</v>
      </c>
      <c r="I1479" s="55">
        <v>250</v>
      </c>
      <c r="J1479" s="55">
        <v>35</v>
      </c>
      <c r="K1479" s="54">
        <f t="shared" si="66"/>
        <v>8750</v>
      </c>
    </row>
    <row r="1480" spans="1:11" x14ac:dyDescent="0.3">
      <c r="A1480" s="52" t="s">
        <v>395</v>
      </c>
      <c r="B1480" s="52">
        <f t="shared" si="67"/>
        <v>2017</v>
      </c>
      <c r="C1480" s="52" t="s">
        <v>589</v>
      </c>
      <c r="D1480" s="53">
        <v>42771</v>
      </c>
      <c r="E1480" s="52">
        <f t="shared" si="68"/>
        <v>2305</v>
      </c>
      <c r="F1480" s="54" t="s">
        <v>435</v>
      </c>
      <c r="G1480" s="52" t="s">
        <v>399</v>
      </c>
      <c r="H1480" s="54" t="s">
        <v>385</v>
      </c>
      <c r="I1480" s="55">
        <v>100</v>
      </c>
      <c r="J1480" s="55">
        <v>86</v>
      </c>
      <c r="K1480" s="54">
        <f t="shared" si="66"/>
        <v>8600</v>
      </c>
    </row>
    <row r="1481" spans="1:11" x14ac:dyDescent="0.3">
      <c r="A1481" s="52" t="s">
        <v>395</v>
      </c>
      <c r="B1481" s="52">
        <f t="shared" si="67"/>
        <v>2017</v>
      </c>
      <c r="C1481" s="52" t="s">
        <v>589</v>
      </c>
      <c r="D1481" s="53">
        <v>42772</v>
      </c>
      <c r="E1481" s="52">
        <f t="shared" si="68"/>
        <v>2306</v>
      </c>
      <c r="F1481" s="54" t="s">
        <v>433</v>
      </c>
      <c r="G1481" s="52" t="s">
        <v>528</v>
      </c>
      <c r="H1481" s="54" t="s">
        <v>385</v>
      </c>
      <c r="I1481" s="55">
        <v>400</v>
      </c>
      <c r="J1481" s="55">
        <v>86</v>
      </c>
      <c r="K1481" s="54">
        <f t="shared" si="66"/>
        <v>34400</v>
      </c>
    </row>
    <row r="1482" spans="1:11" x14ac:dyDescent="0.3">
      <c r="A1482" s="52" t="s">
        <v>395</v>
      </c>
      <c r="B1482" s="52">
        <f t="shared" si="67"/>
        <v>2017</v>
      </c>
      <c r="C1482" s="52" t="s">
        <v>589</v>
      </c>
      <c r="D1482" s="53">
        <v>42772</v>
      </c>
      <c r="E1482" s="52">
        <f t="shared" si="68"/>
        <v>2307</v>
      </c>
      <c r="F1482" s="54" t="s">
        <v>435</v>
      </c>
      <c r="G1482" s="52" t="s">
        <v>399</v>
      </c>
      <c r="H1482" s="54" t="s">
        <v>384</v>
      </c>
      <c r="I1482" s="55">
        <v>200</v>
      </c>
      <c r="J1482" s="55">
        <v>20</v>
      </c>
      <c r="K1482" s="54">
        <f t="shared" si="66"/>
        <v>4000</v>
      </c>
    </row>
    <row r="1483" spans="1:11" x14ac:dyDescent="0.3">
      <c r="A1483" s="52" t="s">
        <v>395</v>
      </c>
      <c r="B1483" s="52">
        <f t="shared" si="67"/>
        <v>2017</v>
      </c>
      <c r="C1483" s="52" t="s">
        <v>589</v>
      </c>
      <c r="D1483" s="53">
        <v>42773</v>
      </c>
      <c r="E1483" s="52">
        <f t="shared" si="68"/>
        <v>2308</v>
      </c>
      <c r="F1483" s="54" t="s">
        <v>433</v>
      </c>
      <c r="G1483" s="52" t="s">
        <v>528</v>
      </c>
      <c r="H1483" s="54" t="s">
        <v>384</v>
      </c>
      <c r="I1483" s="55">
        <v>100</v>
      </c>
      <c r="J1483" s="55">
        <v>20</v>
      </c>
      <c r="K1483" s="54">
        <f t="shared" ref="K1483:K1546" si="69">I1483*J1483</f>
        <v>2000</v>
      </c>
    </row>
    <row r="1484" spans="1:11" x14ac:dyDescent="0.3">
      <c r="A1484" s="52" t="s">
        <v>395</v>
      </c>
      <c r="B1484" s="52">
        <f t="shared" ref="B1484:B1547" si="70">YEAR(D1484)</f>
        <v>2017</v>
      </c>
      <c r="C1484" s="52" t="s">
        <v>589</v>
      </c>
      <c r="D1484" s="53">
        <v>42773</v>
      </c>
      <c r="E1484" s="52">
        <f t="shared" ref="E1484:E1547" si="71">E1483+1</f>
        <v>2309</v>
      </c>
      <c r="F1484" s="54" t="s">
        <v>435</v>
      </c>
      <c r="G1484" s="52" t="s">
        <v>399</v>
      </c>
      <c r="H1484" s="54" t="s">
        <v>387</v>
      </c>
      <c r="I1484" s="55">
        <v>20</v>
      </c>
      <c r="J1484" s="55">
        <v>35</v>
      </c>
      <c r="K1484" s="54">
        <f t="shared" si="69"/>
        <v>700</v>
      </c>
    </row>
    <row r="1485" spans="1:11" x14ac:dyDescent="0.3">
      <c r="A1485" s="52" t="s">
        <v>395</v>
      </c>
      <c r="B1485" s="52">
        <f t="shared" si="70"/>
        <v>2017</v>
      </c>
      <c r="C1485" s="52" t="s">
        <v>589</v>
      </c>
      <c r="D1485" s="53">
        <v>42774</v>
      </c>
      <c r="E1485" s="52">
        <f t="shared" si="71"/>
        <v>2310</v>
      </c>
      <c r="F1485" s="54" t="s">
        <v>433</v>
      </c>
      <c r="G1485" s="52" t="s">
        <v>528</v>
      </c>
      <c r="H1485" s="54" t="s">
        <v>387</v>
      </c>
      <c r="I1485" s="55">
        <v>100</v>
      </c>
      <c r="J1485" s="55">
        <v>35</v>
      </c>
      <c r="K1485" s="54">
        <f t="shared" si="69"/>
        <v>3500</v>
      </c>
    </row>
    <row r="1486" spans="1:11" x14ac:dyDescent="0.3">
      <c r="A1486" s="52" t="s">
        <v>405</v>
      </c>
      <c r="B1486" s="52">
        <f t="shared" si="70"/>
        <v>2017</v>
      </c>
      <c r="C1486" s="52" t="s">
        <v>589</v>
      </c>
      <c r="D1486" s="53">
        <v>42774</v>
      </c>
      <c r="E1486" s="52">
        <f t="shared" si="71"/>
        <v>2311</v>
      </c>
      <c r="F1486" s="54" t="s">
        <v>415</v>
      </c>
      <c r="G1486" s="52" t="s">
        <v>524</v>
      </c>
      <c r="H1486" s="54" t="s">
        <v>385</v>
      </c>
      <c r="I1486" s="55">
        <v>200</v>
      </c>
      <c r="J1486" s="55">
        <v>86</v>
      </c>
      <c r="K1486" s="54">
        <f t="shared" si="69"/>
        <v>17200</v>
      </c>
    </row>
    <row r="1487" spans="1:11" x14ac:dyDescent="0.3">
      <c r="A1487" s="52" t="s">
        <v>395</v>
      </c>
      <c r="B1487" s="52">
        <f t="shared" si="70"/>
        <v>2017</v>
      </c>
      <c r="C1487" s="52" t="s">
        <v>589</v>
      </c>
      <c r="D1487" s="53">
        <v>42775</v>
      </c>
      <c r="E1487" s="52">
        <f t="shared" si="71"/>
        <v>2312</v>
      </c>
      <c r="F1487" s="54" t="s">
        <v>433</v>
      </c>
      <c r="G1487" s="52" t="s">
        <v>528</v>
      </c>
      <c r="H1487" s="54" t="s">
        <v>385</v>
      </c>
      <c r="I1487" s="55">
        <v>250</v>
      </c>
      <c r="J1487" s="55">
        <v>86</v>
      </c>
      <c r="K1487" s="54">
        <f t="shared" si="69"/>
        <v>21500</v>
      </c>
    </row>
    <row r="1488" spans="1:11" x14ac:dyDescent="0.3">
      <c r="A1488" s="52" t="s">
        <v>405</v>
      </c>
      <c r="B1488" s="52">
        <f t="shared" si="70"/>
        <v>2017</v>
      </c>
      <c r="C1488" s="52" t="s">
        <v>589</v>
      </c>
      <c r="D1488" s="53">
        <v>42775</v>
      </c>
      <c r="E1488" s="52">
        <f t="shared" si="71"/>
        <v>2313</v>
      </c>
      <c r="F1488" s="54" t="s">
        <v>415</v>
      </c>
      <c r="G1488" s="52" t="s">
        <v>524</v>
      </c>
      <c r="H1488" s="54" t="s">
        <v>384</v>
      </c>
      <c r="I1488" s="55">
        <v>200</v>
      </c>
      <c r="J1488" s="55">
        <v>20</v>
      </c>
      <c r="K1488" s="54">
        <f t="shared" si="69"/>
        <v>4000</v>
      </c>
    </row>
    <row r="1489" spans="1:11" x14ac:dyDescent="0.3">
      <c r="A1489" s="52" t="s">
        <v>395</v>
      </c>
      <c r="B1489" s="52">
        <f t="shared" si="70"/>
        <v>2017</v>
      </c>
      <c r="C1489" s="52" t="s">
        <v>589</v>
      </c>
      <c r="D1489" s="53">
        <v>42776</v>
      </c>
      <c r="E1489" s="52">
        <f t="shared" si="71"/>
        <v>2314</v>
      </c>
      <c r="F1489" s="54" t="s">
        <v>433</v>
      </c>
      <c r="G1489" s="52" t="s">
        <v>528</v>
      </c>
      <c r="H1489" s="54" t="s">
        <v>384</v>
      </c>
      <c r="I1489" s="55">
        <v>100</v>
      </c>
      <c r="J1489" s="55">
        <v>20</v>
      </c>
      <c r="K1489" s="54">
        <f t="shared" si="69"/>
        <v>2000</v>
      </c>
    </row>
    <row r="1490" spans="1:11" x14ac:dyDescent="0.3">
      <c r="A1490" s="52" t="s">
        <v>395</v>
      </c>
      <c r="B1490" s="52">
        <f t="shared" si="70"/>
        <v>2017</v>
      </c>
      <c r="C1490" s="52" t="s">
        <v>589</v>
      </c>
      <c r="D1490" s="53">
        <v>42776</v>
      </c>
      <c r="E1490" s="52">
        <f t="shared" si="71"/>
        <v>2315</v>
      </c>
      <c r="F1490" s="54" t="s">
        <v>400</v>
      </c>
      <c r="G1490" s="52" t="s">
        <v>399</v>
      </c>
      <c r="H1490" s="54" t="s">
        <v>383</v>
      </c>
      <c r="I1490" s="55">
        <v>100</v>
      </c>
      <c r="J1490" s="55">
        <v>10</v>
      </c>
      <c r="K1490" s="54">
        <f t="shared" si="69"/>
        <v>1000</v>
      </c>
    </row>
    <row r="1491" spans="1:11" x14ac:dyDescent="0.3">
      <c r="A1491" s="52" t="s">
        <v>395</v>
      </c>
      <c r="B1491" s="52">
        <f t="shared" si="70"/>
        <v>2017</v>
      </c>
      <c r="C1491" s="52" t="s">
        <v>589</v>
      </c>
      <c r="D1491" s="53">
        <v>42777</v>
      </c>
      <c r="E1491" s="52">
        <f t="shared" si="71"/>
        <v>2316</v>
      </c>
      <c r="F1491" s="54" t="s">
        <v>433</v>
      </c>
      <c r="G1491" s="52" t="s">
        <v>528</v>
      </c>
      <c r="H1491" s="54" t="s">
        <v>387</v>
      </c>
      <c r="I1491" s="55">
        <v>50</v>
      </c>
      <c r="J1491" s="55">
        <v>35</v>
      </c>
      <c r="K1491" s="54">
        <f t="shared" si="69"/>
        <v>1750</v>
      </c>
    </row>
    <row r="1492" spans="1:11" x14ac:dyDescent="0.3">
      <c r="A1492" s="52" t="s">
        <v>405</v>
      </c>
      <c r="B1492" s="52">
        <f t="shared" si="70"/>
        <v>2017</v>
      </c>
      <c r="C1492" s="52" t="s">
        <v>589</v>
      </c>
      <c r="D1492" s="53">
        <v>42777</v>
      </c>
      <c r="E1492" s="52">
        <f t="shared" si="71"/>
        <v>2317</v>
      </c>
      <c r="F1492" s="54" t="s">
        <v>430</v>
      </c>
      <c r="G1492" s="52" t="s">
        <v>403</v>
      </c>
      <c r="H1492" s="54" t="s">
        <v>381</v>
      </c>
      <c r="I1492" s="55">
        <v>500</v>
      </c>
      <c r="J1492" s="55">
        <v>120</v>
      </c>
      <c r="K1492" s="54">
        <f t="shared" si="69"/>
        <v>60000</v>
      </c>
    </row>
    <row r="1493" spans="1:11" x14ac:dyDescent="0.3">
      <c r="A1493" s="52" t="s">
        <v>395</v>
      </c>
      <c r="B1493" s="52">
        <f t="shared" si="70"/>
        <v>2017</v>
      </c>
      <c r="C1493" s="52" t="s">
        <v>589</v>
      </c>
      <c r="D1493" s="53">
        <v>42778</v>
      </c>
      <c r="E1493" s="52">
        <f t="shared" si="71"/>
        <v>2318</v>
      </c>
      <c r="F1493" s="54" t="s">
        <v>433</v>
      </c>
      <c r="G1493" s="52" t="s">
        <v>528</v>
      </c>
      <c r="H1493" s="54" t="s">
        <v>385</v>
      </c>
      <c r="I1493" s="55">
        <v>100</v>
      </c>
      <c r="J1493" s="55">
        <v>86</v>
      </c>
      <c r="K1493" s="54">
        <f t="shared" si="69"/>
        <v>8600</v>
      </c>
    </row>
    <row r="1494" spans="1:11" x14ac:dyDescent="0.3">
      <c r="A1494" s="52" t="s">
        <v>405</v>
      </c>
      <c r="B1494" s="52">
        <f t="shared" si="70"/>
        <v>2017</v>
      </c>
      <c r="C1494" s="52" t="s">
        <v>589</v>
      </c>
      <c r="D1494" s="53">
        <v>42778</v>
      </c>
      <c r="E1494" s="52">
        <f t="shared" si="71"/>
        <v>2319</v>
      </c>
      <c r="F1494" s="54" t="s">
        <v>430</v>
      </c>
      <c r="G1494" s="52" t="s">
        <v>403</v>
      </c>
      <c r="H1494" s="54" t="s">
        <v>387</v>
      </c>
      <c r="I1494" s="55">
        <v>300</v>
      </c>
      <c r="J1494" s="55">
        <v>35</v>
      </c>
      <c r="K1494" s="54">
        <f t="shared" si="69"/>
        <v>10500</v>
      </c>
    </row>
    <row r="1495" spans="1:11" x14ac:dyDescent="0.3">
      <c r="A1495" s="52" t="s">
        <v>395</v>
      </c>
      <c r="B1495" s="52">
        <f t="shared" si="70"/>
        <v>2017</v>
      </c>
      <c r="C1495" s="52" t="s">
        <v>589</v>
      </c>
      <c r="D1495" s="53">
        <v>42779</v>
      </c>
      <c r="E1495" s="52">
        <f t="shared" si="71"/>
        <v>2320</v>
      </c>
      <c r="F1495" s="54" t="s">
        <v>433</v>
      </c>
      <c r="G1495" s="52" t="s">
        <v>528</v>
      </c>
      <c r="H1495" s="54" t="s">
        <v>384</v>
      </c>
      <c r="I1495" s="55">
        <v>400</v>
      </c>
      <c r="J1495" s="55">
        <v>20</v>
      </c>
      <c r="K1495" s="54">
        <f t="shared" si="69"/>
        <v>8000</v>
      </c>
    </row>
    <row r="1496" spans="1:11" x14ac:dyDescent="0.3">
      <c r="A1496" s="52" t="s">
        <v>522</v>
      </c>
      <c r="B1496" s="52">
        <f t="shared" si="70"/>
        <v>2017</v>
      </c>
      <c r="C1496" s="52" t="s">
        <v>589</v>
      </c>
      <c r="D1496" s="53">
        <v>42779</v>
      </c>
      <c r="E1496" s="52">
        <f t="shared" si="71"/>
        <v>2321</v>
      </c>
      <c r="F1496" s="54" t="s">
        <v>450</v>
      </c>
      <c r="G1496" s="52" t="s">
        <v>525</v>
      </c>
      <c r="H1496" s="54" t="s">
        <v>385</v>
      </c>
      <c r="I1496" s="55">
        <v>1000</v>
      </c>
      <c r="J1496" s="55">
        <v>86</v>
      </c>
      <c r="K1496" s="54">
        <f t="shared" si="69"/>
        <v>86000</v>
      </c>
    </row>
    <row r="1497" spans="1:11" x14ac:dyDescent="0.3">
      <c r="A1497" s="52" t="s">
        <v>395</v>
      </c>
      <c r="B1497" s="52">
        <f t="shared" si="70"/>
        <v>2017</v>
      </c>
      <c r="C1497" s="52" t="s">
        <v>589</v>
      </c>
      <c r="D1497" s="53">
        <v>42780</v>
      </c>
      <c r="E1497" s="52">
        <f t="shared" si="71"/>
        <v>2322</v>
      </c>
      <c r="F1497" s="54" t="s">
        <v>433</v>
      </c>
      <c r="G1497" s="52" t="s">
        <v>528</v>
      </c>
      <c r="H1497" s="54" t="s">
        <v>387</v>
      </c>
      <c r="I1497" s="55">
        <v>100</v>
      </c>
      <c r="J1497" s="55">
        <v>35</v>
      </c>
      <c r="K1497" s="54">
        <f t="shared" si="69"/>
        <v>3500</v>
      </c>
    </row>
    <row r="1498" spans="1:11" x14ac:dyDescent="0.3">
      <c r="A1498" s="52" t="s">
        <v>522</v>
      </c>
      <c r="B1498" s="52">
        <f t="shared" si="70"/>
        <v>2017</v>
      </c>
      <c r="C1498" s="52" t="s">
        <v>589</v>
      </c>
      <c r="D1498" s="53">
        <v>42780</v>
      </c>
      <c r="E1498" s="52">
        <f t="shared" si="71"/>
        <v>2323</v>
      </c>
      <c r="F1498" s="54" t="s">
        <v>450</v>
      </c>
      <c r="G1498" s="52" t="s">
        <v>525</v>
      </c>
      <c r="H1498" s="54" t="s">
        <v>384</v>
      </c>
      <c r="I1498" s="55">
        <v>50</v>
      </c>
      <c r="J1498" s="55">
        <v>20</v>
      </c>
      <c r="K1498" s="54">
        <f t="shared" si="69"/>
        <v>1000</v>
      </c>
    </row>
    <row r="1499" spans="1:11" x14ac:dyDescent="0.3">
      <c r="A1499" s="52" t="s">
        <v>522</v>
      </c>
      <c r="B1499" s="52">
        <f t="shared" si="70"/>
        <v>2017</v>
      </c>
      <c r="C1499" s="52" t="s">
        <v>589</v>
      </c>
      <c r="D1499" s="53">
        <v>42781</v>
      </c>
      <c r="E1499" s="52">
        <f t="shared" si="71"/>
        <v>2324</v>
      </c>
      <c r="F1499" s="54" t="s">
        <v>444</v>
      </c>
      <c r="G1499" s="52" t="s">
        <v>525</v>
      </c>
      <c r="H1499" s="54" t="s">
        <v>385</v>
      </c>
      <c r="I1499" s="55">
        <v>20</v>
      </c>
      <c r="J1499" s="55">
        <v>86</v>
      </c>
      <c r="K1499" s="54">
        <f t="shared" si="69"/>
        <v>1720</v>
      </c>
    </row>
    <row r="1500" spans="1:11" x14ac:dyDescent="0.3">
      <c r="A1500" s="52" t="s">
        <v>405</v>
      </c>
      <c r="B1500" s="52">
        <f t="shared" si="70"/>
        <v>2017</v>
      </c>
      <c r="C1500" s="52" t="s">
        <v>589</v>
      </c>
      <c r="D1500" s="53">
        <v>42781</v>
      </c>
      <c r="E1500" s="52">
        <f t="shared" si="71"/>
        <v>2325</v>
      </c>
      <c r="F1500" s="54" t="s">
        <v>404</v>
      </c>
      <c r="G1500" s="52" t="s">
        <v>403</v>
      </c>
      <c r="H1500" s="54" t="s">
        <v>383</v>
      </c>
      <c r="I1500" s="55">
        <v>1000</v>
      </c>
      <c r="J1500" s="55">
        <v>10</v>
      </c>
      <c r="K1500" s="54">
        <f t="shared" si="69"/>
        <v>10000</v>
      </c>
    </row>
    <row r="1501" spans="1:11" x14ac:dyDescent="0.3">
      <c r="A1501" s="52" t="s">
        <v>398</v>
      </c>
      <c r="B1501" s="52">
        <f t="shared" si="70"/>
        <v>2017</v>
      </c>
      <c r="C1501" s="52" t="s">
        <v>589</v>
      </c>
      <c r="D1501" s="53">
        <v>42782</v>
      </c>
      <c r="E1501" s="52">
        <f t="shared" si="71"/>
        <v>2326</v>
      </c>
      <c r="F1501" s="54" t="s">
        <v>397</v>
      </c>
      <c r="G1501" s="52" t="s">
        <v>396</v>
      </c>
      <c r="H1501" s="54" t="s">
        <v>384</v>
      </c>
      <c r="I1501" s="55">
        <v>17</v>
      </c>
      <c r="J1501" s="55">
        <v>20</v>
      </c>
      <c r="K1501" s="54">
        <f t="shared" si="69"/>
        <v>340</v>
      </c>
    </row>
    <row r="1502" spans="1:11" x14ac:dyDescent="0.3">
      <c r="A1502" s="52" t="s">
        <v>405</v>
      </c>
      <c r="B1502" s="52">
        <f t="shared" si="70"/>
        <v>2017</v>
      </c>
      <c r="C1502" s="52" t="s">
        <v>589</v>
      </c>
      <c r="D1502" s="53">
        <v>42782</v>
      </c>
      <c r="E1502" s="52">
        <f t="shared" si="71"/>
        <v>2327</v>
      </c>
      <c r="F1502" s="54" t="s">
        <v>404</v>
      </c>
      <c r="G1502" s="52" t="s">
        <v>403</v>
      </c>
      <c r="H1502" s="54" t="s">
        <v>381</v>
      </c>
      <c r="I1502" s="55">
        <v>50</v>
      </c>
      <c r="J1502" s="55">
        <v>120</v>
      </c>
      <c r="K1502" s="54">
        <f t="shared" si="69"/>
        <v>6000</v>
      </c>
    </row>
    <row r="1503" spans="1:11" x14ac:dyDescent="0.3">
      <c r="A1503" s="52" t="s">
        <v>395</v>
      </c>
      <c r="B1503" s="52">
        <f t="shared" si="70"/>
        <v>2017</v>
      </c>
      <c r="C1503" s="52" t="s">
        <v>589</v>
      </c>
      <c r="D1503" s="53">
        <v>42783</v>
      </c>
      <c r="E1503" s="52">
        <f t="shared" si="71"/>
        <v>2328</v>
      </c>
      <c r="F1503" s="54" t="s">
        <v>413</v>
      </c>
      <c r="G1503" s="52" t="s">
        <v>527</v>
      </c>
      <c r="H1503" s="54" t="s">
        <v>387</v>
      </c>
      <c r="I1503" s="55">
        <v>1100</v>
      </c>
      <c r="J1503" s="55">
        <v>35</v>
      </c>
      <c r="K1503" s="54">
        <f t="shared" si="69"/>
        <v>38500</v>
      </c>
    </row>
    <row r="1504" spans="1:11" x14ac:dyDescent="0.3">
      <c r="A1504" s="52" t="s">
        <v>405</v>
      </c>
      <c r="B1504" s="52">
        <f t="shared" si="70"/>
        <v>2017</v>
      </c>
      <c r="C1504" s="52" t="s">
        <v>589</v>
      </c>
      <c r="D1504" s="53">
        <v>42783</v>
      </c>
      <c r="E1504" s="52">
        <f t="shared" si="71"/>
        <v>2329</v>
      </c>
      <c r="F1504" s="54" t="s">
        <v>404</v>
      </c>
      <c r="G1504" s="52" t="s">
        <v>403</v>
      </c>
      <c r="H1504" s="54" t="s">
        <v>387</v>
      </c>
      <c r="I1504" s="55">
        <v>300</v>
      </c>
      <c r="J1504" s="55">
        <v>35</v>
      </c>
      <c r="K1504" s="54">
        <f t="shared" si="69"/>
        <v>10500</v>
      </c>
    </row>
    <row r="1505" spans="1:11" x14ac:dyDescent="0.3">
      <c r="A1505" s="52" t="s">
        <v>405</v>
      </c>
      <c r="B1505" s="52">
        <f t="shared" si="70"/>
        <v>2017</v>
      </c>
      <c r="C1505" s="52" t="s">
        <v>589</v>
      </c>
      <c r="D1505" s="53">
        <v>42784</v>
      </c>
      <c r="E1505" s="52">
        <f t="shared" si="71"/>
        <v>2330</v>
      </c>
      <c r="F1505" s="54" t="s">
        <v>415</v>
      </c>
      <c r="G1505" s="52" t="s">
        <v>524</v>
      </c>
      <c r="H1505" s="54" t="s">
        <v>385</v>
      </c>
      <c r="I1505" s="55">
        <v>300</v>
      </c>
      <c r="J1505" s="55">
        <v>86</v>
      </c>
      <c r="K1505" s="54">
        <f t="shared" si="69"/>
        <v>25800</v>
      </c>
    </row>
    <row r="1506" spans="1:11" x14ac:dyDescent="0.3">
      <c r="A1506" s="52" t="s">
        <v>405</v>
      </c>
      <c r="B1506" s="52">
        <f t="shared" si="70"/>
        <v>2017</v>
      </c>
      <c r="C1506" s="52" t="s">
        <v>589</v>
      </c>
      <c r="D1506" s="53">
        <v>42784</v>
      </c>
      <c r="E1506" s="52">
        <f t="shared" si="71"/>
        <v>2331</v>
      </c>
      <c r="F1506" s="54" t="s">
        <v>404</v>
      </c>
      <c r="G1506" s="52" t="s">
        <v>403</v>
      </c>
      <c r="H1506" s="54" t="s">
        <v>385</v>
      </c>
      <c r="I1506" s="55">
        <v>200</v>
      </c>
      <c r="J1506" s="55">
        <v>86</v>
      </c>
      <c r="K1506" s="54">
        <f t="shared" si="69"/>
        <v>17200</v>
      </c>
    </row>
    <row r="1507" spans="1:11" x14ac:dyDescent="0.3">
      <c r="A1507" s="52" t="s">
        <v>395</v>
      </c>
      <c r="B1507" s="52">
        <f t="shared" si="70"/>
        <v>2017</v>
      </c>
      <c r="C1507" s="52" t="s">
        <v>589</v>
      </c>
      <c r="D1507" s="53">
        <v>42785</v>
      </c>
      <c r="E1507" s="52">
        <f t="shared" si="71"/>
        <v>2332</v>
      </c>
      <c r="F1507" s="54" t="s">
        <v>480</v>
      </c>
      <c r="G1507" s="52" t="s">
        <v>399</v>
      </c>
      <c r="H1507" s="54" t="s">
        <v>384</v>
      </c>
      <c r="I1507" s="55">
        <v>50</v>
      </c>
      <c r="J1507" s="55">
        <v>20</v>
      </c>
      <c r="K1507" s="54">
        <f t="shared" si="69"/>
        <v>1000</v>
      </c>
    </row>
    <row r="1508" spans="1:11" x14ac:dyDescent="0.3">
      <c r="A1508" s="52" t="s">
        <v>395</v>
      </c>
      <c r="B1508" s="52">
        <f t="shared" si="70"/>
        <v>2017</v>
      </c>
      <c r="C1508" s="52" t="s">
        <v>589</v>
      </c>
      <c r="D1508" s="53">
        <v>42785</v>
      </c>
      <c r="E1508" s="52">
        <f t="shared" si="71"/>
        <v>2333</v>
      </c>
      <c r="F1508" s="54" t="s">
        <v>425</v>
      </c>
      <c r="G1508" s="52" t="s">
        <v>399</v>
      </c>
      <c r="H1508" s="54" t="s">
        <v>387</v>
      </c>
      <c r="I1508" s="55">
        <v>500</v>
      </c>
      <c r="J1508" s="55">
        <v>35</v>
      </c>
      <c r="K1508" s="54">
        <f t="shared" si="69"/>
        <v>17500</v>
      </c>
    </row>
    <row r="1509" spans="1:11" x14ac:dyDescent="0.3">
      <c r="A1509" s="52" t="s">
        <v>522</v>
      </c>
      <c r="B1509" s="52">
        <f t="shared" si="70"/>
        <v>2017</v>
      </c>
      <c r="C1509" s="52" t="s">
        <v>589</v>
      </c>
      <c r="D1509" s="53">
        <v>42786</v>
      </c>
      <c r="E1509" s="52">
        <f t="shared" si="71"/>
        <v>2334</v>
      </c>
      <c r="F1509" s="54" t="s">
        <v>450</v>
      </c>
      <c r="G1509" s="52" t="s">
        <v>525</v>
      </c>
      <c r="H1509" s="54" t="s">
        <v>387</v>
      </c>
      <c r="I1509" s="55">
        <v>1000</v>
      </c>
      <c r="J1509" s="55">
        <v>35</v>
      </c>
      <c r="K1509" s="54">
        <f t="shared" si="69"/>
        <v>35000</v>
      </c>
    </row>
    <row r="1510" spans="1:11" x14ac:dyDescent="0.3">
      <c r="A1510" s="52" t="s">
        <v>395</v>
      </c>
      <c r="B1510" s="52">
        <f t="shared" si="70"/>
        <v>2017</v>
      </c>
      <c r="C1510" s="52" t="s">
        <v>589</v>
      </c>
      <c r="D1510" s="53">
        <v>42786</v>
      </c>
      <c r="E1510" s="52">
        <f t="shared" si="71"/>
        <v>2335</v>
      </c>
      <c r="F1510" s="54" t="s">
        <v>425</v>
      </c>
      <c r="G1510" s="52" t="s">
        <v>399</v>
      </c>
      <c r="H1510" s="54" t="s">
        <v>385</v>
      </c>
      <c r="I1510" s="55">
        <v>1000</v>
      </c>
      <c r="J1510" s="55">
        <v>86</v>
      </c>
      <c r="K1510" s="54">
        <f t="shared" si="69"/>
        <v>86000</v>
      </c>
    </row>
    <row r="1511" spans="1:11" x14ac:dyDescent="0.3">
      <c r="A1511" s="52" t="s">
        <v>395</v>
      </c>
      <c r="B1511" s="52">
        <f t="shared" si="70"/>
        <v>2017</v>
      </c>
      <c r="C1511" s="52" t="s">
        <v>589</v>
      </c>
      <c r="D1511" s="53">
        <v>42787</v>
      </c>
      <c r="E1511" s="52">
        <f t="shared" si="71"/>
        <v>2336</v>
      </c>
      <c r="F1511" s="54" t="s">
        <v>433</v>
      </c>
      <c r="G1511" s="52" t="s">
        <v>528</v>
      </c>
      <c r="H1511" s="54" t="s">
        <v>385</v>
      </c>
      <c r="I1511" s="55">
        <v>100</v>
      </c>
      <c r="J1511" s="55">
        <v>86</v>
      </c>
      <c r="K1511" s="54">
        <f t="shared" si="69"/>
        <v>8600</v>
      </c>
    </row>
    <row r="1512" spans="1:11" x14ac:dyDescent="0.3">
      <c r="A1512" s="52" t="s">
        <v>395</v>
      </c>
      <c r="B1512" s="52">
        <f t="shared" si="70"/>
        <v>2017</v>
      </c>
      <c r="C1512" s="52" t="s">
        <v>589</v>
      </c>
      <c r="D1512" s="53">
        <v>42787</v>
      </c>
      <c r="E1512" s="52">
        <f t="shared" si="71"/>
        <v>2337</v>
      </c>
      <c r="F1512" s="54" t="s">
        <v>425</v>
      </c>
      <c r="G1512" s="52" t="s">
        <v>399</v>
      </c>
      <c r="H1512" s="54" t="s">
        <v>384</v>
      </c>
      <c r="I1512" s="55">
        <v>150</v>
      </c>
      <c r="J1512" s="55">
        <v>20</v>
      </c>
      <c r="K1512" s="54">
        <f t="shared" si="69"/>
        <v>3000</v>
      </c>
    </row>
    <row r="1513" spans="1:11" x14ac:dyDescent="0.3">
      <c r="A1513" s="52" t="s">
        <v>395</v>
      </c>
      <c r="B1513" s="52">
        <f t="shared" si="70"/>
        <v>2017</v>
      </c>
      <c r="C1513" s="52" t="s">
        <v>589</v>
      </c>
      <c r="D1513" s="53">
        <v>42788</v>
      </c>
      <c r="E1513" s="52">
        <f t="shared" si="71"/>
        <v>2338</v>
      </c>
      <c r="F1513" s="54" t="s">
        <v>433</v>
      </c>
      <c r="G1513" s="52" t="s">
        <v>528</v>
      </c>
      <c r="H1513" s="54" t="s">
        <v>384</v>
      </c>
      <c r="I1513" s="55">
        <v>100</v>
      </c>
      <c r="J1513" s="55">
        <v>20</v>
      </c>
      <c r="K1513" s="54">
        <f t="shared" si="69"/>
        <v>2000</v>
      </c>
    </row>
    <row r="1514" spans="1:11" x14ac:dyDescent="0.3">
      <c r="A1514" s="52" t="s">
        <v>395</v>
      </c>
      <c r="B1514" s="52">
        <f t="shared" si="70"/>
        <v>2017</v>
      </c>
      <c r="C1514" s="52" t="s">
        <v>589</v>
      </c>
      <c r="D1514" s="53">
        <v>42788</v>
      </c>
      <c r="E1514" s="52">
        <f t="shared" si="71"/>
        <v>2339</v>
      </c>
      <c r="F1514" s="54" t="s">
        <v>425</v>
      </c>
      <c r="G1514" s="52" t="s">
        <v>399</v>
      </c>
      <c r="H1514" s="54" t="s">
        <v>387</v>
      </c>
      <c r="I1514" s="55">
        <v>500</v>
      </c>
      <c r="J1514" s="55">
        <v>35</v>
      </c>
      <c r="K1514" s="54">
        <f t="shared" si="69"/>
        <v>17500</v>
      </c>
    </row>
    <row r="1515" spans="1:11" x14ac:dyDescent="0.3">
      <c r="A1515" s="52" t="s">
        <v>522</v>
      </c>
      <c r="B1515" s="52">
        <f t="shared" si="70"/>
        <v>2017</v>
      </c>
      <c r="C1515" s="52" t="s">
        <v>589</v>
      </c>
      <c r="D1515" s="53">
        <v>42789</v>
      </c>
      <c r="E1515" s="52">
        <f t="shared" si="71"/>
        <v>2340</v>
      </c>
      <c r="F1515" s="54" t="s">
        <v>402</v>
      </c>
      <c r="G1515" s="52" t="s">
        <v>525</v>
      </c>
      <c r="H1515" s="54" t="s">
        <v>387</v>
      </c>
      <c r="I1515" s="55">
        <v>50</v>
      </c>
      <c r="J1515" s="55">
        <v>35</v>
      </c>
      <c r="K1515" s="54">
        <f t="shared" si="69"/>
        <v>1750</v>
      </c>
    </row>
    <row r="1516" spans="1:11" x14ac:dyDescent="0.3">
      <c r="A1516" s="52" t="s">
        <v>395</v>
      </c>
      <c r="B1516" s="52">
        <f t="shared" si="70"/>
        <v>2017</v>
      </c>
      <c r="C1516" s="52" t="s">
        <v>589</v>
      </c>
      <c r="D1516" s="53">
        <v>42789</v>
      </c>
      <c r="E1516" s="52">
        <f t="shared" si="71"/>
        <v>2341</v>
      </c>
      <c r="F1516" s="54" t="s">
        <v>425</v>
      </c>
      <c r="G1516" s="52" t="s">
        <v>399</v>
      </c>
      <c r="H1516" s="54" t="s">
        <v>385</v>
      </c>
      <c r="I1516" s="55">
        <v>100</v>
      </c>
      <c r="J1516" s="55">
        <v>86</v>
      </c>
      <c r="K1516" s="54">
        <f t="shared" si="69"/>
        <v>8600</v>
      </c>
    </row>
    <row r="1517" spans="1:11" x14ac:dyDescent="0.3">
      <c r="A1517" s="52" t="s">
        <v>522</v>
      </c>
      <c r="B1517" s="52">
        <f t="shared" si="70"/>
        <v>2017</v>
      </c>
      <c r="C1517" s="52" t="s">
        <v>589</v>
      </c>
      <c r="D1517" s="53">
        <v>42790</v>
      </c>
      <c r="E1517" s="52">
        <f t="shared" si="71"/>
        <v>2342</v>
      </c>
      <c r="F1517" s="54" t="s">
        <v>402</v>
      </c>
      <c r="G1517" s="52" t="s">
        <v>525</v>
      </c>
      <c r="H1517" s="54" t="s">
        <v>385</v>
      </c>
      <c r="I1517" s="55">
        <v>50</v>
      </c>
      <c r="J1517" s="55">
        <v>86</v>
      </c>
      <c r="K1517" s="54">
        <f t="shared" si="69"/>
        <v>4300</v>
      </c>
    </row>
    <row r="1518" spans="1:11" x14ac:dyDescent="0.3">
      <c r="A1518" s="52" t="s">
        <v>395</v>
      </c>
      <c r="B1518" s="52">
        <f t="shared" si="70"/>
        <v>2017</v>
      </c>
      <c r="C1518" s="52" t="s">
        <v>589</v>
      </c>
      <c r="D1518" s="53">
        <v>42790</v>
      </c>
      <c r="E1518" s="52">
        <f t="shared" si="71"/>
        <v>2343</v>
      </c>
      <c r="F1518" s="54" t="s">
        <v>433</v>
      </c>
      <c r="G1518" s="52" t="s">
        <v>528</v>
      </c>
      <c r="H1518" s="54" t="s">
        <v>384</v>
      </c>
      <c r="I1518" s="55">
        <v>500</v>
      </c>
      <c r="J1518" s="55">
        <v>20</v>
      </c>
      <c r="K1518" s="54">
        <f t="shared" si="69"/>
        <v>10000</v>
      </c>
    </row>
    <row r="1519" spans="1:11" x14ac:dyDescent="0.3">
      <c r="A1519" s="52" t="s">
        <v>522</v>
      </c>
      <c r="B1519" s="52">
        <f t="shared" si="70"/>
        <v>2017</v>
      </c>
      <c r="C1519" s="52" t="s">
        <v>589</v>
      </c>
      <c r="D1519" s="53">
        <v>42791</v>
      </c>
      <c r="E1519" s="52">
        <f t="shared" si="71"/>
        <v>2344</v>
      </c>
      <c r="F1519" s="54" t="s">
        <v>402</v>
      </c>
      <c r="G1519" s="52" t="s">
        <v>525</v>
      </c>
      <c r="H1519" s="54" t="s">
        <v>387</v>
      </c>
      <c r="I1519" s="55">
        <v>20</v>
      </c>
      <c r="J1519" s="55">
        <v>35</v>
      </c>
      <c r="K1519" s="54">
        <f t="shared" si="69"/>
        <v>700</v>
      </c>
    </row>
    <row r="1520" spans="1:11" x14ac:dyDescent="0.3">
      <c r="A1520" s="52" t="s">
        <v>395</v>
      </c>
      <c r="B1520" s="52">
        <f t="shared" si="70"/>
        <v>2017</v>
      </c>
      <c r="C1520" s="52" t="s">
        <v>589</v>
      </c>
      <c r="D1520" s="53">
        <v>42791</v>
      </c>
      <c r="E1520" s="52">
        <f t="shared" si="71"/>
        <v>2345</v>
      </c>
      <c r="F1520" s="54" t="s">
        <v>447</v>
      </c>
      <c r="G1520" s="52" t="s">
        <v>527</v>
      </c>
      <c r="H1520" s="54" t="s">
        <v>387</v>
      </c>
      <c r="I1520" s="55">
        <v>200</v>
      </c>
      <c r="J1520" s="55">
        <v>35</v>
      </c>
      <c r="K1520" s="54">
        <f t="shared" si="69"/>
        <v>7000</v>
      </c>
    </row>
    <row r="1521" spans="1:11" x14ac:dyDescent="0.3">
      <c r="A1521" s="52" t="s">
        <v>405</v>
      </c>
      <c r="B1521" s="52">
        <f t="shared" si="70"/>
        <v>2017</v>
      </c>
      <c r="C1521" s="52" t="s">
        <v>589</v>
      </c>
      <c r="D1521" s="53">
        <v>42792</v>
      </c>
      <c r="E1521" s="52">
        <f t="shared" si="71"/>
        <v>2346</v>
      </c>
      <c r="F1521" s="54" t="s">
        <v>415</v>
      </c>
      <c r="G1521" s="52" t="s">
        <v>524</v>
      </c>
      <c r="H1521" s="54" t="s">
        <v>385</v>
      </c>
      <c r="I1521" s="55">
        <v>50</v>
      </c>
      <c r="J1521" s="55">
        <v>86</v>
      </c>
      <c r="K1521" s="54">
        <f t="shared" si="69"/>
        <v>4300</v>
      </c>
    </row>
    <row r="1522" spans="1:11" x14ac:dyDescent="0.3">
      <c r="A1522" s="52" t="s">
        <v>398</v>
      </c>
      <c r="B1522" s="52">
        <f t="shared" si="70"/>
        <v>2017</v>
      </c>
      <c r="C1522" s="52" t="s">
        <v>589</v>
      </c>
      <c r="D1522" s="53">
        <v>42792</v>
      </c>
      <c r="E1522" s="52">
        <f t="shared" si="71"/>
        <v>2347</v>
      </c>
      <c r="F1522" s="54" t="s">
        <v>421</v>
      </c>
      <c r="G1522" s="52" t="s">
        <v>523</v>
      </c>
      <c r="H1522" s="54" t="s">
        <v>385</v>
      </c>
      <c r="I1522" s="55">
        <v>50</v>
      </c>
      <c r="J1522" s="55">
        <v>86</v>
      </c>
      <c r="K1522" s="54">
        <f t="shared" si="69"/>
        <v>4300</v>
      </c>
    </row>
    <row r="1523" spans="1:11" x14ac:dyDescent="0.3">
      <c r="A1523" s="52" t="s">
        <v>395</v>
      </c>
      <c r="B1523" s="52">
        <f t="shared" si="70"/>
        <v>2017</v>
      </c>
      <c r="C1523" s="52" t="s">
        <v>589</v>
      </c>
      <c r="D1523" s="53">
        <v>42793</v>
      </c>
      <c r="E1523" s="52">
        <f t="shared" si="71"/>
        <v>2348</v>
      </c>
      <c r="F1523" s="54" t="s">
        <v>425</v>
      </c>
      <c r="G1523" s="52" t="s">
        <v>399</v>
      </c>
      <c r="H1523" s="54" t="s">
        <v>384</v>
      </c>
      <c r="I1523" s="55">
        <v>50</v>
      </c>
      <c r="J1523" s="55">
        <v>20</v>
      </c>
      <c r="K1523" s="54">
        <f t="shared" si="69"/>
        <v>1000</v>
      </c>
    </row>
    <row r="1524" spans="1:11" x14ac:dyDescent="0.3">
      <c r="A1524" s="52" t="s">
        <v>398</v>
      </c>
      <c r="B1524" s="52">
        <f t="shared" si="70"/>
        <v>2017</v>
      </c>
      <c r="C1524" s="52" t="s">
        <v>589</v>
      </c>
      <c r="D1524" s="53">
        <v>42793</v>
      </c>
      <c r="E1524" s="52">
        <f t="shared" si="71"/>
        <v>2349</v>
      </c>
      <c r="F1524" s="54" t="s">
        <v>421</v>
      </c>
      <c r="G1524" s="52" t="s">
        <v>523</v>
      </c>
      <c r="H1524" s="54" t="s">
        <v>384</v>
      </c>
      <c r="I1524" s="55">
        <v>50</v>
      </c>
      <c r="J1524" s="55">
        <v>20</v>
      </c>
      <c r="K1524" s="54">
        <f t="shared" si="69"/>
        <v>1000</v>
      </c>
    </row>
    <row r="1525" spans="1:11" x14ac:dyDescent="0.3">
      <c r="A1525" s="52" t="s">
        <v>395</v>
      </c>
      <c r="B1525" s="52">
        <f t="shared" si="70"/>
        <v>2017</v>
      </c>
      <c r="C1525" s="52" t="s">
        <v>589</v>
      </c>
      <c r="D1525" s="53">
        <v>42794</v>
      </c>
      <c r="E1525" s="52">
        <f t="shared" si="71"/>
        <v>2350</v>
      </c>
      <c r="F1525" s="54" t="s">
        <v>425</v>
      </c>
      <c r="G1525" s="52" t="s">
        <v>399</v>
      </c>
      <c r="H1525" s="54" t="s">
        <v>387</v>
      </c>
      <c r="I1525" s="55">
        <v>20</v>
      </c>
      <c r="J1525" s="55">
        <v>35</v>
      </c>
      <c r="K1525" s="54">
        <f t="shared" si="69"/>
        <v>700</v>
      </c>
    </row>
    <row r="1526" spans="1:11" x14ac:dyDescent="0.3">
      <c r="A1526" s="52" t="s">
        <v>398</v>
      </c>
      <c r="B1526" s="52">
        <f t="shared" si="70"/>
        <v>2017</v>
      </c>
      <c r="C1526" s="52" t="s">
        <v>589</v>
      </c>
      <c r="D1526" s="53">
        <v>42794</v>
      </c>
      <c r="E1526" s="52">
        <f t="shared" si="71"/>
        <v>2351</v>
      </c>
      <c r="F1526" s="54" t="s">
        <v>421</v>
      </c>
      <c r="G1526" s="52" t="s">
        <v>523</v>
      </c>
      <c r="H1526" s="54" t="s">
        <v>383</v>
      </c>
      <c r="I1526" s="55">
        <v>100</v>
      </c>
      <c r="J1526" s="55">
        <v>10</v>
      </c>
      <c r="K1526" s="54">
        <f t="shared" si="69"/>
        <v>1000</v>
      </c>
    </row>
    <row r="1527" spans="1:11" x14ac:dyDescent="0.3">
      <c r="A1527" s="52" t="s">
        <v>395</v>
      </c>
      <c r="B1527" s="52">
        <f t="shared" si="70"/>
        <v>2017</v>
      </c>
      <c r="C1527" s="52" t="s">
        <v>590</v>
      </c>
      <c r="D1527" s="53">
        <v>42795</v>
      </c>
      <c r="E1527" s="52">
        <f t="shared" si="71"/>
        <v>2352</v>
      </c>
      <c r="F1527" s="54" t="s">
        <v>425</v>
      </c>
      <c r="G1527" s="52" t="s">
        <v>399</v>
      </c>
      <c r="H1527" s="54" t="s">
        <v>385</v>
      </c>
      <c r="I1527" s="55">
        <v>50</v>
      </c>
      <c r="J1527" s="55">
        <v>86</v>
      </c>
      <c r="K1527" s="54">
        <f t="shared" si="69"/>
        <v>4300</v>
      </c>
    </row>
    <row r="1528" spans="1:11" x14ac:dyDescent="0.3">
      <c r="A1528" s="52" t="s">
        <v>398</v>
      </c>
      <c r="B1528" s="52">
        <f t="shared" si="70"/>
        <v>2017</v>
      </c>
      <c r="C1528" s="52" t="s">
        <v>590</v>
      </c>
      <c r="D1528" s="53">
        <v>42795</v>
      </c>
      <c r="E1528" s="52">
        <f t="shared" si="71"/>
        <v>2353</v>
      </c>
      <c r="F1528" s="54" t="s">
        <v>412</v>
      </c>
      <c r="G1528" s="52" t="s">
        <v>523</v>
      </c>
      <c r="H1528" s="54" t="s">
        <v>381</v>
      </c>
      <c r="I1528" s="55">
        <v>250</v>
      </c>
      <c r="J1528" s="55">
        <v>120</v>
      </c>
      <c r="K1528" s="54">
        <f t="shared" si="69"/>
        <v>30000</v>
      </c>
    </row>
    <row r="1529" spans="1:11" x14ac:dyDescent="0.3">
      <c r="A1529" s="52" t="s">
        <v>395</v>
      </c>
      <c r="B1529" s="52">
        <f t="shared" si="70"/>
        <v>2017</v>
      </c>
      <c r="C1529" s="52" t="s">
        <v>590</v>
      </c>
      <c r="D1529" s="53">
        <v>42796</v>
      </c>
      <c r="E1529" s="52">
        <f t="shared" si="71"/>
        <v>2354</v>
      </c>
      <c r="F1529" s="54" t="s">
        <v>425</v>
      </c>
      <c r="G1529" s="52" t="s">
        <v>399</v>
      </c>
      <c r="H1529" s="54" t="s">
        <v>384</v>
      </c>
      <c r="I1529" s="55">
        <v>20</v>
      </c>
      <c r="J1529" s="55">
        <v>20</v>
      </c>
      <c r="K1529" s="54">
        <f t="shared" si="69"/>
        <v>400</v>
      </c>
    </row>
    <row r="1530" spans="1:11" x14ac:dyDescent="0.3">
      <c r="A1530" s="52" t="s">
        <v>398</v>
      </c>
      <c r="B1530" s="52">
        <f t="shared" si="70"/>
        <v>2017</v>
      </c>
      <c r="C1530" s="52" t="s">
        <v>590</v>
      </c>
      <c r="D1530" s="53">
        <v>42796</v>
      </c>
      <c r="E1530" s="52">
        <f t="shared" si="71"/>
        <v>2355</v>
      </c>
      <c r="F1530" s="54" t="s">
        <v>412</v>
      </c>
      <c r="G1530" s="52" t="s">
        <v>523</v>
      </c>
      <c r="H1530" s="54" t="s">
        <v>387</v>
      </c>
      <c r="I1530" s="55">
        <v>250</v>
      </c>
      <c r="J1530" s="55">
        <v>35</v>
      </c>
      <c r="K1530" s="54">
        <f t="shared" si="69"/>
        <v>8750</v>
      </c>
    </row>
    <row r="1531" spans="1:11" x14ac:dyDescent="0.3">
      <c r="A1531" s="52" t="s">
        <v>395</v>
      </c>
      <c r="B1531" s="52">
        <f t="shared" si="70"/>
        <v>2017</v>
      </c>
      <c r="C1531" s="52" t="s">
        <v>590</v>
      </c>
      <c r="D1531" s="53">
        <v>42797</v>
      </c>
      <c r="E1531" s="52">
        <f t="shared" si="71"/>
        <v>2356</v>
      </c>
      <c r="F1531" s="54" t="s">
        <v>425</v>
      </c>
      <c r="G1531" s="52" t="s">
        <v>399</v>
      </c>
      <c r="H1531" s="54" t="s">
        <v>387</v>
      </c>
      <c r="I1531" s="55">
        <v>20</v>
      </c>
      <c r="J1531" s="55">
        <v>35</v>
      </c>
      <c r="K1531" s="54">
        <f t="shared" si="69"/>
        <v>700</v>
      </c>
    </row>
    <row r="1532" spans="1:11" x14ac:dyDescent="0.3">
      <c r="A1532" s="52" t="s">
        <v>398</v>
      </c>
      <c r="B1532" s="52">
        <f t="shared" si="70"/>
        <v>2017</v>
      </c>
      <c r="C1532" s="52" t="s">
        <v>590</v>
      </c>
      <c r="D1532" s="53">
        <v>42797</v>
      </c>
      <c r="E1532" s="52">
        <f t="shared" si="71"/>
        <v>2357</v>
      </c>
      <c r="F1532" s="54" t="s">
        <v>412</v>
      </c>
      <c r="G1532" s="52" t="s">
        <v>523</v>
      </c>
      <c r="H1532" s="54" t="s">
        <v>385</v>
      </c>
      <c r="I1532" s="55">
        <v>50</v>
      </c>
      <c r="J1532" s="55">
        <v>86</v>
      </c>
      <c r="K1532" s="54">
        <f t="shared" si="69"/>
        <v>4300</v>
      </c>
    </row>
    <row r="1533" spans="1:11" x14ac:dyDescent="0.3">
      <c r="A1533" s="52" t="s">
        <v>395</v>
      </c>
      <c r="B1533" s="52">
        <f t="shared" si="70"/>
        <v>2017</v>
      </c>
      <c r="C1533" s="52" t="s">
        <v>590</v>
      </c>
      <c r="D1533" s="53">
        <v>42798</v>
      </c>
      <c r="E1533" s="52">
        <f t="shared" si="71"/>
        <v>2358</v>
      </c>
      <c r="F1533" s="54" t="s">
        <v>425</v>
      </c>
      <c r="G1533" s="52" t="s">
        <v>399</v>
      </c>
      <c r="H1533" s="54" t="s">
        <v>385</v>
      </c>
      <c r="I1533" s="55">
        <v>50</v>
      </c>
      <c r="J1533" s="55">
        <v>86</v>
      </c>
      <c r="K1533" s="54">
        <f t="shared" si="69"/>
        <v>4300</v>
      </c>
    </row>
    <row r="1534" spans="1:11" x14ac:dyDescent="0.3">
      <c r="A1534" s="52" t="s">
        <v>405</v>
      </c>
      <c r="B1534" s="52">
        <f t="shared" si="70"/>
        <v>2017</v>
      </c>
      <c r="C1534" s="52" t="s">
        <v>590</v>
      </c>
      <c r="D1534" s="53">
        <v>42798</v>
      </c>
      <c r="E1534" s="52">
        <f t="shared" si="71"/>
        <v>2359</v>
      </c>
      <c r="F1534" s="54" t="s">
        <v>423</v>
      </c>
      <c r="G1534" s="52" t="s">
        <v>403</v>
      </c>
      <c r="H1534" s="54" t="s">
        <v>384</v>
      </c>
      <c r="I1534" s="55">
        <v>100</v>
      </c>
      <c r="J1534" s="55">
        <v>20</v>
      </c>
      <c r="K1534" s="54">
        <f t="shared" si="69"/>
        <v>2000</v>
      </c>
    </row>
    <row r="1535" spans="1:11" x14ac:dyDescent="0.3">
      <c r="A1535" s="52" t="s">
        <v>395</v>
      </c>
      <c r="B1535" s="52">
        <f t="shared" si="70"/>
        <v>2017</v>
      </c>
      <c r="C1535" s="52" t="s">
        <v>590</v>
      </c>
      <c r="D1535" s="53">
        <v>42799</v>
      </c>
      <c r="E1535" s="52">
        <f t="shared" si="71"/>
        <v>2360</v>
      </c>
      <c r="F1535" s="54" t="s">
        <v>426</v>
      </c>
      <c r="G1535" s="52" t="s">
        <v>529</v>
      </c>
      <c r="H1535" s="54" t="s">
        <v>384</v>
      </c>
      <c r="I1535" s="55">
        <v>50</v>
      </c>
      <c r="J1535" s="55">
        <v>20</v>
      </c>
      <c r="K1535" s="54">
        <f t="shared" si="69"/>
        <v>1000</v>
      </c>
    </row>
    <row r="1536" spans="1:11" x14ac:dyDescent="0.3">
      <c r="A1536" s="52" t="s">
        <v>405</v>
      </c>
      <c r="B1536" s="52">
        <f t="shared" si="70"/>
        <v>2017</v>
      </c>
      <c r="C1536" s="52" t="s">
        <v>590</v>
      </c>
      <c r="D1536" s="53">
        <v>42799</v>
      </c>
      <c r="E1536" s="52">
        <f t="shared" si="71"/>
        <v>2361</v>
      </c>
      <c r="F1536" s="54" t="s">
        <v>423</v>
      </c>
      <c r="G1536" s="52" t="s">
        <v>403</v>
      </c>
      <c r="H1536" s="54" t="s">
        <v>383</v>
      </c>
      <c r="I1536" s="55">
        <v>50</v>
      </c>
      <c r="J1536" s="55">
        <v>10</v>
      </c>
      <c r="K1536" s="54">
        <f t="shared" si="69"/>
        <v>500</v>
      </c>
    </row>
    <row r="1537" spans="1:11" x14ac:dyDescent="0.3">
      <c r="A1537" s="52" t="s">
        <v>395</v>
      </c>
      <c r="B1537" s="52">
        <f t="shared" si="70"/>
        <v>2017</v>
      </c>
      <c r="C1537" s="52" t="s">
        <v>590</v>
      </c>
      <c r="D1537" s="53">
        <v>42800</v>
      </c>
      <c r="E1537" s="52">
        <f t="shared" si="71"/>
        <v>2362</v>
      </c>
      <c r="F1537" s="54" t="s">
        <v>426</v>
      </c>
      <c r="G1537" s="52" t="s">
        <v>529</v>
      </c>
      <c r="H1537" s="54" t="s">
        <v>387</v>
      </c>
      <c r="I1537" s="55">
        <v>20</v>
      </c>
      <c r="J1537" s="55">
        <v>35</v>
      </c>
      <c r="K1537" s="54">
        <f t="shared" si="69"/>
        <v>700</v>
      </c>
    </row>
    <row r="1538" spans="1:11" x14ac:dyDescent="0.3">
      <c r="A1538" s="52" t="s">
        <v>395</v>
      </c>
      <c r="B1538" s="52">
        <f t="shared" si="70"/>
        <v>2017</v>
      </c>
      <c r="C1538" s="52" t="s">
        <v>590</v>
      </c>
      <c r="D1538" s="53">
        <v>42800</v>
      </c>
      <c r="E1538" s="52">
        <f t="shared" si="71"/>
        <v>2363</v>
      </c>
      <c r="F1538" s="54" t="s">
        <v>429</v>
      </c>
      <c r="G1538" s="52" t="s">
        <v>528</v>
      </c>
      <c r="H1538" s="54" t="s">
        <v>381</v>
      </c>
      <c r="I1538" s="55">
        <v>200</v>
      </c>
      <c r="J1538" s="55">
        <v>120</v>
      </c>
      <c r="K1538" s="54">
        <f t="shared" si="69"/>
        <v>24000</v>
      </c>
    </row>
    <row r="1539" spans="1:11" x14ac:dyDescent="0.3">
      <c r="A1539" s="52" t="s">
        <v>405</v>
      </c>
      <c r="B1539" s="52">
        <f t="shared" si="70"/>
        <v>2017</v>
      </c>
      <c r="C1539" s="52" t="s">
        <v>590</v>
      </c>
      <c r="D1539" s="53">
        <v>42801</v>
      </c>
      <c r="E1539" s="52">
        <f t="shared" si="71"/>
        <v>2364</v>
      </c>
      <c r="F1539" s="54" t="s">
        <v>404</v>
      </c>
      <c r="G1539" s="52" t="s">
        <v>403</v>
      </c>
      <c r="H1539" s="54" t="s">
        <v>385</v>
      </c>
      <c r="I1539" s="55">
        <v>50</v>
      </c>
      <c r="J1539" s="55">
        <v>86</v>
      </c>
      <c r="K1539" s="54">
        <f t="shared" si="69"/>
        <v>4300</v>
      </c>
    </row>
    <row r="1540" spans="1:11" x14ac:dyDescent="0.3">
      <c r="A1540" s="52" t="s">
        <v>405</v>
      </c>
      <c r="B1540" s="52">
        <f t="shared" si="70"/>
        <v>2017</v>
      </c>
      <c r="C1540" s="52" t="s">
        <v>590</v>
      </c>
      <c r="D1540" s="53">
        <v>42801</v>
      </c>
      <c r="E1540" s="52">
        <f t="shared" si="71"/>
        <v>2365</v>
      </c>
      <c r="F1540" s="54" t="s">
        <v>419</v>
      </c>
      <c r="G1540" s="52" t="s">
        <v>403</v>
      </c>
      <c r="H1540" s="54" t="s">
        <v>387</v>
      </c>
      <c r="I1540" s="55">
        <v>500</v>
      </c>
      <c r="J1540" s="55">
        <v>35</v>
      </c>
      <c r="K1540" s="54">
        <f t="shared" si="69"/>
        <v>17500</v>
      </c>
    </row>
    <row r="1541" spans="1:11" x14ac:dyDescent="0.3">
      <c r="A1541" s="52" t="s">
        <v>405</v>
      </c>
      <c r="B1541" s="52">
        <f t="shared" si="70"/>
        <v>2017</v>
      </c>
      <c r="C1541" s="52" t="s">
        <v>590</v>
      </c>
      <c r="D1541" s="53">
        <v>42802</v>
      </c>
      <c r="E1541" s="52">
        <f t="shared" si="71"/>
        <v>2366</v>
      </c>
      <c r="F1541" s="54" t="s">
        <v>404</v>
      </c>
      <c r="G1541" s="52" t="s">
        <v>403</v>
      </c>
      <c r="H1541" s="54" t="s">
        <v>384</v>
      </c>
      <c r="I1541" s="55">
        <v>50</v>
      </c>
      <c r="J1541" s="55">
        <v>20</v>
      </c>
      <c r="K1541" s="54">
        <f t="shared" si="69"/>
        <v>1000</v>
      </c>
    </row>
    <row r="1542" spans="1:11" x14ac:dyDescent="0.3">
      <c r="A1542" s="52" t="s">
        <v>522</v>
      </c>
      <c r="B1542" s="52">
        <f t="shared" si="70"/>
        <v>2017</v>
      </c>
      <c r="C1542" s="52" t="s">
        <v>590</v>
      </c>
      <c r="D1542" s="53">
        <v>42802</v>
      </c>
      <c r="E1542" s="52">
        <f t="shared" si="71"/>
        <v>2367</v>
      </c>
      <c r="F1542" s="54" t="s">
        <v>452</v>
      </c>
      <c r="G1542" s="52" t="s">
        <v>525</v>
      </c>
      <c r="H1542" s="54" t="s">
        <v>385</v>
      </c>
      <c r="I1542" s="55">
        <v>500</v>
      </c>
      <c r="J1542" s="55">
        <v>86</v>
      </c>
      <c r="K1542" s="54">
        <f t="shared" si="69"/>
        <v>43000</v>
      </c>
    </row>
    <row r="1543" spans="1:11" x14ac:dyDescent="0.3">
      <c r="A1543" s="52" t="s">
        <v>398</v>
      </c>
      <c r="B1543" s="52">
        <f t="shared" si="70"/>
        <v>2017</v>
      </c>
      <c r="C1543" s="52" t="s">
        <v>590</v>
      </c>
      <c r="D1543" s="53">
        <v>42803</v>
      </c>
      <c r="E1543" s="52">
        <f t="shared" si="71"/>
        <v>2368</v>
      </c>
      <c r="F1543" s="54" t="s">
        <v>397</v>
      </c>
      <c r="G1543" s="52" t="s">
        <v>396</v>
      </c>
      <c r="H1543" s="54" t="s">
        <v>383</v>
      </c>
      <c r="I1543" s="55">
        <v>20</v>
      </c>
      <c r="J1543" s="55">
        <v>10</v>
      </c>
      <c r="K1543" s="54">
        <f t="shared" si="69"/>
        <v>200</v>
      </c>
    </row>
    <row r="1544" spans="1:11" x14ac:dyDescent="0.3">
      <c r="A1544" s="52" t="s">
        <v>522</v>
      </c>
      <c r="B1544" s="52">
        <f t="shared" si="70"/>
        <v>2017</v>
      </c>
      <c r="C1544" s="52" t="s">
        <v>590</v>
      </c>
      <c r="D1544" s="53">
        <v>42803</v>
      </c>
      <c r="E1544" s="52">
        <f t="shared" si="71"/>
        <v>2369</v>
      </c>
      <c r="F1544" s="54" t="s">
        <v>444</v>
      </c>
      <c r="G1544" s="52" t="s">
        <v>525</v>
      </c>
      <c r="H1544" s="54" t="s">
        <v>384</v>
      </c>
      <c r="I1544" s="55">
        <v>300</v>
      </c>
      <c r="J1544" s="55">
        <v>20</v>
      </c>
      <c r="K1544" s="54">
        <f t="shared" si="69"/>
        <v>6000</v>
      </c>
    </row>
    <row r="1545" spans="1:11" x14ac:dyDescent="0.3">
      <c r="A1545" s="52" t="s">
        <v>395</v>
      </c>
      <c r="B1545" s="52">
        <f t="shared" si="70"/>
        <v>2017</v>
      </c>
      <c r="C1545" s="52" t="s">
        <v>590</v>
      </c>
      <c r="D1545" s="53">
        <v>42804</v>
      </c>
      <c r="E1545" s="52">
        <f t="shared" si="71"/>
        <v>2370</v>
      </c>
      <c r="F1545" s="54" t="s">
        <v>435</v>
      </c>
      <c r="G1545" s="52" t="s">
        <v>399</v>
      </c>
      <c r="H1545" s="54" t="s">
        <v>381</v>
      </c>
      <c r="I1545" s="55">
        <v>50</v>
      </c>
      <c r="J1545" s="55">
        <v>120</v>
      </c>
      <c r="K1545" s="54">
        <f t="shared" si="69"/>
        <v>6000</v>
      </c>
    </row>
    <row r="1546" spans="1:11" x14ac:dyDescent="0.3">
      <c r="A1546" s="52" t="s">
        <v>522</v>
      </c>
      <c r="B1546" s="52">
        <f t="shared" si="70"/>
        <v>2017</v>
      </c>
      <c r="C1546" s="52" t="s">
        <v>590</v>
      </c>
      <c r="D1546" s="53">
        <v>42804</v>
      </c>
      <c r="E1546" s="52">
        <f t="shared" si="71"/>
        <v>2371</v>
      </c>
      <c r="F1546" s="54" t="s">
        <v>402</v>
      </c>
      <c r="G1546" s="52" t="s">
        <v>525</v>
      </c>
      <c r="H1546" s="54" t="s">
        <v>383</v>
      </c>
      <c r="I1546" s="55">
        <v>500</v>
      </c>
      <c r="J1546" s="55">
        <v>10</v>
      </c>
      <c r="K1546" s="54">
        <f t="shared" si="69"/>
        <v>5000</v>
      </c>
    </row>
    <row r="1547" spans="1:11" x14ac:dyDescent="0.3">
      <c r="A1547" s="52" t="s">
        <v>395</v>
      </c>
      <c r="B1547" s="52">
        <f t="shared" si="70"/>
        <v>2017</v>
      </c>
      <c r="C1547" s="52" t="s">
        <v>590</v>
      </c>
      <c r="D1547" s="53">
        <v>42805</v>
      </c>
      <c r="E1547" s="52">
        <f t="shared" si="71"/>
        <v>2372</v>
      </c>
      <c r="F1547" s="54" t="s">
        <v>435</v>
      </c>
      <c r="G1547" s="52" t="s">
        <v>399</v>
      </c>
      <c r="H1547" s="54" t="s">
        <v>387</v>
      </c>
      <c r="I1547" s="55">
        <v>50</v>
      </c>
      <c r="J1547" s="55">
        <v>35</v>
      </c>
      <c r="K1547" s="54">
        <f t="shared" ref="K1547:K1610" si="72">I1547*J1547</f>
        <v>1750</v>
      </c>
    </row>
    <row r="1548" spans="1:11" x14ac:dyDescent="0.3">
      <c r="A1548" s="52" t="s">
        <v>522</v>
      </c>
      <c r="B1548" s="52">
        <f t="shared" ref="B1548:B1611" si="73">YEAR(D1548)</f>
        <v>2017</v>
      </c>
      <c r="C1548" s="52" t="s">
        <v>590</v>
      </c>
      <c r="D1548" s="53">
        <v>42805</v>
      </c>
      <c r="E1548" s="52">
        <f t="shared" ref="E1548:E1611" si="74">E1547+1</f>
        <v>2373</v>
      </c>
      <c r="F1548" s="54" t="s">
        <v>402</v>
      </c>
      <c r="G1548" s="52" t="s">
        <v>525</v>
      </c>
      <c r="H1548" s="54" t="s">
        <v>384</v>
      </c>
      <c r="I1548" s="55">
        <v>1000</v>
      </c>
      <c r="J1548" s="55">
        <v>20</v>
      </c>
      <c r="K1548" s="54">
        <f t="shared" si="72"/>
        <v>20000</v>
      </c>
    </row>
    <row r="1549" spans="1:11" x14ac:dyDescent="0.3">
      <c r="A1549" s="52" t="s">
        <v>395</v>
      </c>
      <c r="B1549" s="52">
        <f t="shared" si="73"/>
        <v>2017</v>
      </c>
      <c r="C1549" s="52" t="s">
        <v>590</v>
      </c>
      <c r="D1549" s="53">
        <v>42806</v>
      </c>
      <c r="E1549" s="52">
        <f t="shared" si="74"/>
        <v>2374</v>
      </c>
      <c r="F1549" s="54" t="s">
        <v>432</v>
      </c>
      <c r="G1549" s="52" t="s">
        <v>529</v>
      </c>
      <c r="H1549" s="54" t="s">
        <v>385</v>
      </c>
      <c r="I1549" s="55">
        <v>50</v>
      </c>
      <c r="J1549" s="55">
        <v>86</v>
      </c>
      <c r="K1549" s="54">
        <f t="shared" si="72"/>
        <v>4300</v>
      </c>
    </row>
    <row r="1550" spans="1:11" x14ac:dyDescent="0.3">
      <c r="A1550" s="52" t="s">
        <v>522</v>
      </c>
      <c r="B1550" s="52">
        <f t="shared" si="73"/>
        <v>2017</v>
      </c>
      <c r="C1550" s="52" t="s">
        <v>590</v>
      </c>
      <c r="D1550" s="53">
        <v>42806</v>
      </c>
      <c r="E1550" s="52">
        <f t="shared" si="74"/>
        <v>2375</v>
      </c>
      <c r="F1550" s="54" t="s">
        <v>407</v>
      </c>
      <c r="G1550" s="52" t="s">
        <v>406</v>
      </c>
      <c r="H1550" s="54" t="s">
        <v>383</v>
      </c>
      <c r="I1550" s="55">
        <v>1000</v>
      </c>
      <c r="J1550" s="55">
        <v>10</v>
      </c>
      <c r="K1550" s="54">
        <f t="shared" si="72"/>
        <v>10000</v>
      </c>
    </row>
    <row r="1551" spans="1:11" x14ac:dyDescent="0.3">
      <c r="A1551" s="52" t="s">
        <v>395</v>
      </c>
      <c r="B1551" s="52">
        <f t="shared" si="73"/>
        <v>2017</v>
      </c>
      <c r="C1551" s="52" t="s">
        <v>590</v>
      </c>
      <c r="D1551" s="53">
        <v>42807</v>
      </c>
      <c r="E1551" s="52">
        <f t="shared" si="74"/>
        <v>2376</v>
      </c>
      <c r="F1551" s="54" t="s">
        <v>401</v>
      </c>
      <c r="G1551" s="52" t="s">
        <v>526</v>
      </c>
      <c r="H1551" s="54" t="s">
        <v>384</v>
      </c>
      <c r="I1551" s="55">
        <v>20</v>
      </c>
      <c r="J1551" s="55">
        <v>20</v>
      </c>
      <c r="K1551" s="54">
        <f t="shared" si="72"/>
        <v>400</v>
      </c>
    </row>
    <row r="1552" spans="1:11" x14ac:dyDescent="0.3">
      <c r="A1552" s="52" t="s">
        <v>395</v>
      </c>
      <c r="B1552" s="52">
        <f t="shared" si="73"/>
        <v>2017</v>
      </c>
      <c r="C1552" s="52" t="s">
        <v>590</v>
      </c>
      <c r="D1552" s="53">
        <v>42807</v>
      </c>
      <c r="E1552" s="52">
        <f t="shared" si="74"/>
        <v>2377</v>
      </c>
      <c r="F1552" s="54" t="s">
        <v>413</v>
      </c>
      <c r="G1552" s="52" t="s">
        <v>527</v>
      </c>
      <c r="H1552" s="54" t="s">
        <v>387</v>
      </c>
      <c r="I1552" s="55">
        <v>2</v>
      </c>
      <c r="J1552" s="55">
        <v>35</v>
      </c>
      <c r="K1552" s="54">
        <f t="shared" si="72"/>
        <v>70</v>
      </c>
    </row>
    <row r="1553" spans="1:11" x14ac:dyDescent="0.3">
      <c r="A1553" s="52" t="s">
        <v>398</v>
      </c>
      <c r="B1553" s="52">
        <f t="shared" si="73"/>
        <v>2017</v>
      </c>
      <c r="C1553" s="52" t="s">
        <v>590</v>
      </c>
      <c r="D1553" s="53">
        <v>42808</v>
      </c>
      <c r="E1553" s="52">
        <f t="shared" si="74"/>
        <v>2378</v>
      </c>
      <c r="F1553" s="54" t="s">
        <v>409</v>
      </c>
      <c r="G1553" s="52" t="s">
        <v>396</v>
      </c>
      <c r="H1553" s="54" t="s">
        <v>383</v>
      </c>
      <c r="I1553" s="55">
        <v>30</v>
      </c>
      <c r="J1553" s="55">
        <v>10</v>
      </c>
      <c r="K1553" s="54">
        <f t="shared" si="72"/>
        <v>300</v>
      </c>
    </row>
    <row r="1554" spans="1:11" x14ac:dyDescent="0.3">
      <c r="A1554" s="52" t="s">
        <v>395</v>
      </c>
      <c r="B1554" s="52">
        <f t="shared" si="73"/>
        <v>2017</v>
      </c>
      <c r="C1554" s="52" t="s">
        <v>590</v>
      </c>
      <c r="D1554" s="53">
        <v>42808</v>
      </c>
      <c r="E1554" s="52">
        <f t="shared" si="74"/>
        <v>2379</v>
      </c>
      <c r="F1554" s="54" t="s">
        <v>413</v>
      </c>
      <c r="G1554" s="52" t="s">
        <v>527</v>
      </c>
      <c r="H1554" s="54" t="s">
        <v>385</v>
      </c>
      <c r="I1554" s="55">
        <v>2</v>
      </c>
      <c r="J1554" s="55">
        <v>86</v>
      </c>
      <c r="K1554" s="54">
        <f t="shared" si="72"/>
        <v>172</v>
      </c>
    </row>
    <row r="1555" spans="1:11" x14ac:dyDescent="0.3">
      <c r="A1555" s="52" t="s">
        <v>395</v>
      </c>
      <c r="B1555" s="52">
        <f t="shared" si="73"/>
        <v>2017</v>
      </c>
      <c r="C1555" s="52" t="s">
        <v>590</v>
      </c>
      <c r="D1555" s="53">
        <v>42809</v>
      </c>
      <c r="E1555" s="52">
        <f t="shared" si="74"/>
        <v>2380</v>
      </c>
      <c r="F1555" s="54" t="s">
        <v>400</v>
      </c>
      <c r="G1555" s="52" t="s">
        <v>399</v>
      </c>
      <c r="H1555" s="54" t="s">
        <v>381</v>
      </c>
      <c r="I1555" s="55">
        <v>30</v>
      </c>
      <c r="J1555" s="55">
        <v>120</v>
      </c>
      <c r="K1555" s="54">
        <f t="shared" si="72"/>
        <v>3600</v>
      </c>
    </row>
    <row r="1556" spans="1:11" x14ac:dyDescent="0.3">
      <c r="A1556" s="52" t="s">
        <v>395</v>
      </c>
      <c r="B1556" s="52">
        <f t="shared" si="73"/>
        <v>2017</v>
      </c>
      <c r="C1556" s="52" t="s">
        <v>590</v>
      </c>
      <c r="D1556" s="53">
        <v>42809</v>
      </c>
      <c r="E1556" s="52">
        <f t="shared" si="74"/>
        <v>2381</v>
      </c>
      <c r="F1556" s="54" t="s">
        <v>413</v>
      </c>
      <c r="G1556" s="52" t="s">
        <v>527</v>
      </c>
      <c r="H1556" s="54" t="s">
        <v>384</v>
      </c>
      <c r="I1556" s="55">
        <v>2</v>
      </c>
      <c r="J1556" s="55">
        <v>20</v>
      </c>
      <c r="K1556" s="54">
        <f t="shared" si="72"/>
        <v>40</v>
      </c>
    </row>
    <row r="1557" spans="1:11" x14ac:dyDescent="0.3">
      <c r="A1557" s="52" t="s">
        <v>522</v>
      </c>
      <c r="B1557" s="52">
        <f t="shared" si="73"/>
        <v>2017</v>
      </c>
      <c r="C1557" s="52" t="s">
        <v>590</v>
      </c>
      <c r="D1557" s="53">
        <v>42810</v>
      </c>
      <c r="E1557" s="52">
        <f t="shared" si="74"/>
        <v>2382</v>
      </c>
      <c r="F1557" s="54" t="s">
        <v>407</v>
      </c>
      <c r="G1557" s="52" t="s">
        <v>406</v>
      </c>
      <c r="H1557" s="54" t="s">
        <v>387</v>
      </c>
      <c r="I1557" s="55">
        <v>30</v>
      </c>
      <c r="J1557" s="55">
        <v>35</v>
      </c>
      <c r="K1557" s="54">
        <f t="shared" si="72"/>
        <v>1050</v>
      </c>
    </row>
    <row r="1558" spans="1:11" x14ac:dyDescent="0.3">
      <c r="A1558" s="52" t="s">
        <v>395</v>
      </c>
      <c r="B1558" s="52">
        <f t="shared" si="73"/>
        <v>2017</v>
      </c>
      <c r="C1558" s="52" t="s">
        <v>590</v>
      </c>
      <c r="D1558" s="53">
        <v>42810</v>
      </c>
      <c r="E1558" s="52">
        <f t="shared" si="74"/>
        <v>2383</v>
      </c>
      <c r="F1558" s="54" t="s">
        <v>433</v>
      </c>
      <c r="G1558" s="52" t="s">
        <v>528</v>
      </c>
      <c r="H1558" s="54" t="s">
        <v>387</v>
      </c>
      <c r="I1558" s="55">
        <v>500</v>
      </c>
      <c r="J1558" s="55">
        <v>35</v>
      </c>
      <c r="K1558" s="54">
        <f t="shared" si="72"/>
        <v>17500</v>
      </c>
    </row>
    <row r="1559" spans="1:11" x14ac:dyDescent="0.3">
      <c r="A1559" s="52" t="s">
        <v>522</v>
      </c>
      <c r="B1559" s="52">
        <f t="shared" si="73"/>
        <v>2017</v>
      </c>
      <c r="C1559" s="52" t="s">
        <v>590</v>
      </c>
      <c r="D1559" s="53">
        <v>42811</v>
      </c>
      <c r="E1559" s="52">
        <f t="shared" si="74"/>
        <v>2384</v>
      </c>
      <c r="F1559" s="54" t="s">
        <v>407</v>
      </c>
      <c r="G1559" s="52" t="s">
        <v>406</v>
      </c>
      <c r="H1559" s="54" t="s">
        <v>385</v>
      </c>
      <c r="I1559" s="55">
        <v>50</v>
      </c>
      <c r="J1559" s="55">
        <v>86</v>
      </c>
      <c r="K1559" s="54">
        <f t="shared" si="72"/>
        <v>4300</v>
      </c>
    </row>
    <row r="1560" spans="1:11" x14ac:dyDescent="0.3">
      <c r="A1560" s="52" t="s">
        <v>395</v>
      </c>
      <c r="B1560" s="52">
        <f t="shared" si="73"/>
        <v>2017</v>
      </c>
      <c r="C1560" s="52" t="s">
        <v>590</v>
      </c>
      <c r="D1560" s="53">
        <v>42811</v>
      </c>
      <c r="E1560" s="52">
        <f t="shared" si="74"/>
        <v>2385</v>
      </c>
      <c r="F1560" s="54" t="s">
        <v>433</v>
      </c>
      <c r="G1560" s="52" t="s">
        <v>528</v>
      </c>
      <c r="H1560" s="54" t="s">
        <v>385</v>
      </c>
      <c r="I1560" s="55">
        <v>150</v>
      </c>
      <c r="J1560" s="55">
        <v>86</v>
      </c>
      <c r="K1560" s="54">
        <f t="shared" si="72"/>
        <v>12900</v>
      </c>
    </row>
    <row r="1561" spans="1:11" x14ac:dyDescent="0.3">
      <c r="A1561" s="52" t="s">
        <v>522</v>
      </c>
      <c r="B1561" s="52">
        <f t="shared" si="73"/>
        <v>2017</v>
      </c>
      <c r="C1561" s="52" t="s">
        <v>590</v>
      </c>
      <c r="D1561" s="53">
        <v>42812</v>
      </c>
      <c r="E1561" s="52">
        <f t="shared" si="74"/>
        <v>2386</v>
      </c>
      <c r="F1561" s="54" t="s">
        <v>407</v>
      </c>
      <c r="G1561" s="52" t="s">
        <v>406</v>
      </c>
      <c r="H1561" s="54" t="s">
        <v>384</v>
      </c>
      <c r="I1561" s="55">
        <v>50</v>
      </c>
      <c r="J1561" s="55">
        <v>20</v>
      </c>
      <c r="K1561" s="54">
        <f t="shared" si="72"/>
        <v>1000</v>
      </c>
    </row>
    <row r="1562" spans="1:11" x14ac:dyDescent="0.3">
      <c r="A1562" s="52" t="s">
        <v>395</v>
      </c>
      <c r="B1562" s="52">
        <f t="shared" si="73"/>
        <v>2017</v>
      </c>
      <c r="C1562" s="52" t="s">
        <v>590</v>
      </c>
      <c r="D1562" s="53">
        <v>42812</v>
      </c>
      <c r="E1562" s="52">
        <f t="shared" si="74"/>
        <v>2387</v>
      </c>
      <c r="F1562" s="54" t="s">
        <v>433</v>
      </c>
      <c r="G1562" s="52" t="s">
        <v>528</v>
      </c>
      <c r="H1562" s="54" t="s">
        <v>384</v>
      </c>
      <c r="I1562" s="55">
        <v>100</v>
      </c>
      <c r="J1562" s="55">
        <v>20</v>
      </c>
      <c r="K1562" s="54">
        <f t="shared" si="72"/>
        <v>2000</v>
      </c>
    </row>
    <row r="1563" spans="1:11" x14ac:dyDescent="0.3">
      <c r="A1563" s="52" t="s">
        <v>522</v>
      </c>
      <c r="B1563" s="52">
        <f t="shared" si="73"/>
        <v>2017</v>
      </c>
      <c r="C1563" s="52" t="s">
        <v>590</v>
      </c>
      <c r="D1563" s="53">
        <v>42813</v>
      </c>
      <c r="E1563" s="52">
        <f t="shared" si="74"/>
        <v>2388</v>
      </c>
      <c r="F1563" s="54" t="s">
        <v>407</v>
      </c>
      <c r="G1563" s="52" t="s">
        <v>406</v>
      </c>
      <c r="H1563" s="54" t="s">
        <v>383</v>
      </c>
      <c r="I1563" s="55">
        <v>50</v>
      </c>
      <c r="J1563" s="55">
        <v>10</v>
      </c>
      <c r="K1563" s="54">
        <f t="shared" si="72"/>
        <v>500</v>
      </c>
    </row>
    <row r="1564" spans="1:11" x14ac:dyDescent="0.3">
      <c r="A1564" s="52" t="s">
        <v>395</v>
      </c>
      <c r="B1564" s="52">
        <f t="shared" si="73"/>
        <v>2017</v>
      </c>
      <c r="C1564" s="52" t="s">
        <v>590</v>
      </c>
      <c r="D1564" s="53">
        <v>42813</v>
      </c>
      <c r="E1564" s="52">
        <f t="shared" si="74"/>
        <v>2389</v>
      </c>
      <c r="F1564" s="54" t="s">
        <v>433</v>
      </c>
      <c r="G1564" s="52" t="s">
        <v>528</v>
      </c>
      <c r="H1564" s="54" t="s">
        <v>387</v>
      </c>
      <c r="I1564" s="55">
        <v>100</v>
      </c>
      <c r="J1564" s="55">
        <v>35</v>
      </c>
      <c r="K1564" s="54">
        <f t="shared" si="72"/>
        <v>3500</v>
      </c>
    </row>
    <row r="1565" spans="1:11" x14ac:dyDescent="0.3">
      <c r="A1565" s="52" t="s">
        <v>522</v>
      </c>
      <c r="B1565" s="52">
        <f t="shared" si="73"/>
        <v>2017</v>
      </c>
      <c r="C1565" s="52" t="s">
        <v>590</v>
      </c>
      <c r="D1565" s="53">
        <v>42814</v>
      </c>
      <c r="E1565" s="52">
        <f t="shared" si="74"/>
        <v>2390</v>
      </c>
      <c r="F1565" s="54" t="s">
        <v>407</v>
      </c>
      <c r="G1565" s="52" t="s">
        <v>406</v>
      </c>
      <c r="H1565" s="54" t="s">
        <v>381</v>
      </c>
      <c r="I1565" s="55">
        <v>30</v>
      </c>
      <c r="J1565" s="55">
        <v>120</v>
      </c>
      <c r="K1565" s="54">
        <f t="shared" si="72"/>
        <v>3600</v>
      </c>
    </row>
    <row r="1566" spans="1:11" x14ac:dyDescent="0.3">
      <c r="A1566" s="52" t="s">
        <v>405</v>
      </c>
      <c r="B1566" s="52">
        <f t="shared" si="73"/>
        <v>2017</v>
      </c>
      <c r="C1566" s="52" t="s">
        <v>590</v>
      </c>
      <c r="D1566" s="53">
        <v>42814</v>
      </c>
      <c r="E1566" s="52">
        <f t="shared" si="74"/>
        <v>2391</v>
      </c>
      <c r="F1566" s="54" t="s">
        <v>455</v>
      </c>
      <c r="G1566" s="52" t="s">
        <v>524</v>
      </c>
      <c r="H1566" s="54" t="s">
        <v>385</v>
      </c>
      <c r="I1566" s="55">
        <v>500</v>
      </c>
      <c r="J1566" s="55">
        <v>86</v>
      </c>
      <c r="K1566" s="54">
        <f t="shared" si="72"/>
        <v>43000</v>
      </c>
    </row>
    <row r="1567" spans="1:11" x14ac:dyDescent="0.3">
      <c r="A1567" s="52" t="s">
        <v>522</v>
      </c>
      <c r="B1567" s="52">
        <f t="shared" si="73"/>
        <v>2017</v>
      </c>
      <c r="C1567" s="52" t="s">
        <v>590</v>
      </c>
      <c r="D1567" s="53">
        <v>42815</v>
      </c>
      <c r="E1567" s="52">
        <f t="shared" si="74"/>
        <v>2392</v>
      </c>
      <c r="F1567" s="54" t="s">
        <v>407</v>
      </c>
      <c r="G1567" s="52" t="s">
        <v>406</v>
      </c>
      <c r="H1567" s="54" t="s">
        <v>385</v>
      </c>
      <c r="I1567" s="55">
        <v>40</v>
      </c>
      <c r="J1567" s="55">
        <v>86</v>
      </c>
      <c r="K1567" s="54">
        <f t="shared" si="72"/>
        <v>3440</v>
      </c>
    </row>
    <row r="1568" spans="1:11" x14ac:dyDescent="0.3">
      <c r="A1568" s="52" t="s">
        <v>405</v>
      </c>
      <c r="B1568" s="52">
        <f t="shared" si="73"/>
        <v>2017</v>
      </c>
      <c r="C1568" s="52" t="s">
        <v>590</v>
      </c>
      <c r="D1568" s="53">
        <v>42815</v>
      </c>
      <c r="E1568" s="52">
        <f t="shared" si="74"/>
        <v>2393</v>
      </c>
      <c r="F1568" s="54" t="s">
        <v>455</v>
      </c>
      <c r="G1568" s="52" t="s">
        <v>524</v>
      </c>
      <c r="H1568" s="54" t="s">
        <v>384</v>
      </c>
      <c r="I1568" s="55">
        <v>500</v>
      </c>
      <c r="J1568" s="55">
        <v>20</v>
      </c>
      <c r="K1568" s="54">
        <f t="shared" si="72"/>
        <v>10000</v>
      </c>
    </row>
    <row r="1569" spans="1:11" x14ac:dyDescent="0.3">
      <c r="A1569" s="52" t="s">
        <v>522</v>
      </c>
      <c r="B1569" s="52">
        <f t="shared" si="73"/>
        <v>2017</v>
      </c>
      <c r="C1569" s="52" t="s">
        <v>590</v>
      </c>
      <c r="D1569" s="53">
        <v>42816</v>
      </c>
      <c r="E1569" s="52">
        <f t="shared" si="74"/>
        <v>2394</v>
      </c>
      <c r="F1569" s="54" t="s">
        <v>407</v>
      </c>
      <c r="G1569" s="52" t="s">
        <v>406</v>
      </c>
      <c r="H1569" s="54" t="s">
        <v>387</v>
      </c>
      <c r="I1569" s="55">
        <v>50</v>
      </c>
      <c r="J1569" s="55">
        <v>35</v>
      </c>
      <c r="K1569" s="54">
        <f t="shared" si="72"/>
        <v>1750</v>
      </c>
    </row>
    <row r="1570" spans="1:11" x14ac:dyDescent="0.3">
      <c r="A1570" s="52" t="s">
        <v>405</v>
      </c>
      <c r="B1570" s="52">
        <f t="shared" si="73"/>
        <v>2017</v>
      </c>
      <c r="C1570" s="52" t="s">
        <v>590</v>
      </c>
      <c r="D1570" s="53">
        <v>42816</v>
      </c>
      <c r="E1570" s="52">
        <f t="shared" si="74"/>
        <v>2395</v>
      </c>
      <c r="F1570" s="54" t="s">
        <v>455</v>
      </c>
      <c r="G1570" s="52" t="s">
        <v>524</v>
      </c>
      <c r="H1570" s="54" t="s">
        <v>383</v>
      </c>
      <c r="I1570" s="55">
        <v>25</v>
      </c>
      <c r="J1570" s="55">
        <v>10</v>
      </c>
      <c r="K1570" s="54">
        <f t="shared" si="72"/>
        <v>250</v>
      </c>
    </row>
    <row r="1571" spans="1:11" x14ac:dyDescent="0.3">
      <c r="A1571" s="52" t="s">
        <v>522</v>
      </c>
      <c r="B1571" s="52">
        <f t="shared" si="73"/>
        <v>2017</v>
      </c>
      <c r="C1571" s="52" t="s">
        <v>590</v>
      </c>
      <c r="D1571" s="53">
        <v>42817</v>
      </c>
      <c r="E1571" s="52">
        <f t="shared" si="74"/>
        <v>2396</v>
      </c>
      <c r="F1571" s="54" t="s">
        <v>407</v>
      </c>
      <c r="G1571" s="52" t="s">
        <v>406</v>
      </c>
      <c r="H1571" s="54" t="s">
        <v>385</v>
      </c>
      <c r="I1571" s="55">
        <v>20</v>
      </c>
      <c r="J1571" s="55">
        <v>86</v>
      </c>
      <c r="K1571" s="54">
        <f t="shared" si="72"/>
        <v>1720</v>
      </c>
    </row>
    <row r="1572" spans="1:11" x14ac:dyDescent="0.3">
      <c r="A1572" s="52" t="s">
        <v>405</v>
      </c>
      <c r="B1572" s="52">
        <f t="shared" si="73"/>
        <v>2017</v>
      </c>
      <c r="C1572" s="52" t="s">
        <v>590</v>
      </c>
      <c r="D1572" s="53">
        <v>42817</v>
      </c>
      <c r="E1572" s="52">
        <f t="shared" si="74"/>
        <v>2397</v>
      </c>
      <c r="F1572" s="54" t="s">
        <v>455</v>
      </c>
      <c r="G1572" s="52" t="s">
        <v>524</v>
      </c>
      <c r="H1572" s="54" t="s">
        <v>381</v>
      </c>
      <c r="I1572" s="55">
        <v>400</v>
      </c>
      <c r="J1572" s="55">
        <v>120</v>
      </c>
      <c r="K1572" s="54">
        <f t="shared" si="72"/>
        <v>48000</v>
      </c>
    </row>
    <row r="1573" spans="1:11" x14ac:dyDescent="0.3">
      <c r="A1573" s="52" t="s">
        <v>522</v>
      </c>
      <c r="B1573" s="52">
        <f t="shared" si="73"/>
        <v>2017</v>
      </c>
      <c r="C1573" s="52" t="s">
        <v>590</v>
      </c>
      <c r="D1573" s="53">
        <v>42818</v>
      </c>
      <c r="E1573" s="52">
        <f t="shared" si="74"/>
        <v>2398</v>
      </c>
      <c r="F1573" s="54" t="s">
        <v>407</v>
      </c>
      <c r="G1573" s="52" t="s">
        <v>406</v>
      </c>
      <c r="H1573" s="54" t="s">
        <v>384</v>
      </c>
      <c r="I1573" s="55">
        <v>50</v>
      </c>
      <c r="J1573" s="55">
        <v>20</v>
      </c>
      <c r="K1573" s="54">
        <f t="shared" si="72"/>
        <v>1000</v>
      </c>
    </row>
    <row r="1574" spans="1:11" x14ac:dyDescent="0.3">
      <c r="A1574" s="52" t="s">
        <v>405</v>
      </c>
      <c r="B1574" s="52">
        <f t="shared" si="73"/>
        <v>2017</v>
      </c>
      <c r="C1574" s="52" t="s">
        <v>590</v>
      </c>
      <c r="D1574" s="53">
        <v>42818</v>
      </c>
      <c r="E1574" s="52">
        <f t="shared" si="74"/>
        <v>2399</v>
      </c>
      <c r="F1574" s="54" t="s">
        <v>455</v>
      </c>
      <c r="G1574" s="52" t="s">
        <v>524</v>
      </c>
      <c r="H1574" s="54" t="s">
        <v>387</v>
      </c>
      <c r="I1574" s="55">
        <v>500</v>
      </c>
      <c r="J1574" s="55">
        <v>35</v>
      </c>
      <c r="K1574" s="54">
        <f t="shared" si="72"/>
        <v>17500</v>
      </c>
    </row>
    <row r="1575" spans="1:11" x14ac:dyDescent="0.3">
      <c r="A1575" s="52" t="s">
        <v>522</v>
      </c>
      <c r="B1575" s="52">
        <f t="shared" si="73"/>
        <v>2017</v>
      </c>
      <c r="C1575" s="52" t="s">
        <v>590</v>
      </c>
      <c r="D1575" s="53">
        <v>42819</v>
      </c>
      <c r="E1575" s="52">
        <f t="shared" si="74"/>
        <v>2400</v>
      </c>
      <c r="F1575" s="54" t="s">
        <v>407</v>
      </c>
      <c r="G1575" s="52" t="s">
        <v>406</v>
      </c>
      <c r="H1575" s="54" t="s">
        <v>383</v>
      </c>
      <c r="I1575" s="55">
        <v>20</v>
      </c>
      <c r="J1575" s="55">
        <v>10</v>
      </c>
      <c r="K1575" s="54">
        <f t="shared" si="72"/>
        <v>200</v>
      </c>
    </row>
    <row r="1576" spans="1:11" x14ac:dyDescent="0.3">
      <c r="A1576" s="52" t="s">
        <v>405</v>
      </c>
      <c r="B1576" s="52">
        <f t="shared" si="73"/>
        <v>2017</v>
      </c>
      <c r="C1576" s="52" t="s">
        <v>590</v>
      </c>
      <c r="D1576" s="53">
        <v>42819</v>
      </c>
      <c r="E1576" s="52">
        <f t="shared" si="74"/>
        <v>2401</v>
      </c>
      <c r="F1576" s="54" t="s">
        <v>455</v>
      </c>
      <c r="G1576" s="52" t="s">
        <v>524</v>
      </c>
      <c r="H1576" s="54" t="s">
        <v>385</v>
      </c>
      <c r="I1576" s="55">
        <v>100</v>
      </c>
      <c r="J1576" s="55">
        <v>86</v>
      </c>
      <c r="K1576" s="54">
        <f t="shared" si="72"/>
        <v>8600</v>
      </c>
    </row>
    <row r="1577" spans="1:11" x14ac:dyDescent="0.3">
      <c r="A1577" s="52" t="s">
        <v>522</v>
      </c>
      <c r="B1577" s="52">
        <f t="shared" si="73"/>
        <v>2017</v>
      </c>
      <c r="C1577" s="52" t="s">
        <v>590</v>
      </c>
      <c r="D1577" s="53">
        <v>42820</v>
      </c>
      <c r="E1577" s="52">
        <f t="shared" si="74"/>
        <v>2402</v>
      </c>
      <c r="F1577" s="54" t="s">
        <v>407</v>
      </c>
      <c r="G1577" s="52" t="s">
        <v>406</v>
      </c>
      <c r="H1577" s="54" t="s">
        <v>381</v>
      </c>
      <c r="I1577" s="55">
        <v>50</v>
      </c>
      <c r="J1577" s="55">
        <v>120</v>
      </c>
      <c r="K1577" s="54">
        <f t="shared" si="72"/>
        <v>6000</v>
      </c>
    </row>
    <row r="1578" spans="1:11" x14ac:dyDescent="0.3">
      <c r="A1578" s="52" t="s">
        <v>405</v>
      </c>
      <c r="B1578" s="52">
        <f t="shared" si="73"/>
        <v>2017</v>
      </c>
      <c r="C1578" s="52" t="s">
        <v>590</v>
      </c>
      <c r="D1578" s="53">
        <v>42820</v>
      </c>
      <c r="E1578" s="52">
        <f t="shared" si="74"/>
        <v>2403</v>
      </c>
      <c r="F1578" s="54" t="s">
        <v>415</v>
      </c>
      <c r="G1578" s="52" t="s">
        <v>524</v>
      </c>
      <c r="H1578" s="54" t="s">
        <v>384</v>
      </c>
      <c r="I1578" s="55">
        <v>300</v>
      </c>
      <c r="J1578" s="55">
        <v>20</v>
      </c>
      <c r="K1578" s="54">
        <f t="shared" si="72"/>
        <v>6000</v>
      </c>
    </row>
    <row r="1579" spans="1:11" x14ac:dyDescent="0.3">
      <c r="A1579" s="52" t="s">
        <v>522</v>
      </c>
      <c r="B1579" s="52">
        <f t="shared" si="73"/>
        <v>2017</v>
      </c>
      <c r="C1579" s="52" t="s">
        <v>590</v>
      </c>
      <c r="D1579" s="53">
        <v>42821</v>
      </c>
      <c r="E1579" s="52">
        <f t="shared" si="74"/>
        <v>2404</v>
      </c>
      <c r="F1579" s="54" t="s">
        <v>407</v>
      </c>
      <c r="G1579" s="52" t="s">
        <v>406</v>
      </c>
      <c r="H1579" s="54" t="s">
        <v>387</v>
      </c>
      <c r="I1579" s="55">
        <v>20</v>
      </c>
      <c r="J1579" s="55">
        <v>35</v>
      </c>
      <c r="K1579" s="54">
        <f t="shared" si="72"/>
        <v>700</v>
      </c>
    </row>
    <row r="1580" spans="1:11" x14ac:dyDescent="0.3">
      <c r="A1580" s="52" t="s">
        <v>405</v>
      </c>
      <c r="B1580" s="52">
        <f t="shared" si="73"/>
        <v>2017</v>
      </c>
      <c r="C1580" s="52" t="s">
        <v>590</v>
      </c>
      <c r="D1580" s="53">
        <v>42821</v>
      </c>
      <c r="E1580" s="52">
        <f t="shared" si="74"/>
        <v>2405</v>
      </c>
      <c r="F1580" s="54" t="s">
        <v>415</v>
      </c>
      <c r="G1580" s="52" t="s">
        <v>524</v>
      </c>
      <c r="H1580" s="54" t="s">
        <v>383</v>
      </c>
      <c r="I1580" s="55">
        <v>300</v>
      </c>
      <c r="J1580" s="55">
        <v>10</v>
      </c>
      <c r="K1580" s="54">
        <f t="shared" si="72"/>
        <v>3000</v>
      </c>
    </row>
    <row r="1581" spans="1:11" x14ac:dyDescent="0.3">
      <c r="A1581" s="52" t="s">
        <v>522</v>
      </c>
      <c r="B1581" s="52">
        <f t="shared" si="73"/>
        <v>2017</v>
      </c>
      <c r="C1581" s="52" t="s">
        <v>590</v>
      </c>
      <c r="D1581" s="53">
        <v>42822</v>
      </c>
      <c r="E1581" s="52">
        <f t="shared" si="74"/>
        <v>2406</v>
      </c>
      <c r="F1581" s="54" t="s">
        <v>407</v>
      </c>
      <c r="G1581" s="52" t="s">
        <v>406</v>
      </c>
      <c r="H1581" s="54" t="s">
        <v>385</v>
      </c>
      <c r="I1581" s="55">
        <v>40</v>
      </c>
      <c r="J1581" s="55">
        <v>86</v>
      </c>
      <c r="K1581" s="54">
        <f t="shared" si="72"/>
        <v>3440</v>
      </c>
    </row>
    <row r="1582" spans="1:11" x14ac:dyDescent="0.3">
      <c r="A1582" s="52" t="s">
        <v>405</v>
      </c>
      <c r="B1582" s="52">
        <f t="shared" si="73"/>
        <v>2017</v>
      </c>
      <c r="C1582" s="52" t="s">
        <v>590</v>
      </c>
      <c r="D1582" s="53">
        <v>42822</v>
      </c>
      <c r="E1582" s="52">
        <f t="shared" si="74"/>
        <v>2407</v>
      </c>
      <c r="F1582" s="54" t="s">
        <v>423</v>
      </c>
      <c r="G1582" s="52" t="s">
        <v>403</v>
      </c>
      <c r="H1582" s="54" t="s">
        <v>381</v>
      </c>
      <c r="I1582" s="55">
        <v>1000</v>
      </c>
      <c r="J1582" s="55">
        <v>120</v>
      </c>
      <c r="K1582" s="54">
        <f t="shared" si="72"/>
        <v>120000</v>
      </c>
    </row>
    <row r="1583" spans="1:11" x14ac:dyDescent="0.3">
      <c r="A1583" s="52" t="s">
        <v>522</v>
      </c>
      <c r="B1583" s="52">
        <f t="shared" si="73"/>
        <v>2017</v>
      </c>
      <c r="C1583" s="52" t="s">
        <v>590</v>
      </c>
      <c r="D1583" s="53">
        <v>42823</v>
      </c>
      <c r="E1583" s="52">
        <f t="shared" si="74"/>
        <v>2408</v>
      </c>
      <c r="F1583" s="54" t="s">
        <v>407</v>
      </c>
      <c r="G1583" s="52" t="s">
        <v>406</v>
      </c>
      <c r="H1583" s="54" t="s">
        <v>384</v>
      </c>
      <c r="I1583" s="55">
        <v>20</v>
      </c>
      <c r="J1583" s="55">
        <v>20</v>
      </c>
      <c r="K1583" s="54">
        <f t="shared" si="72"/>
        <v>400</v>
      </c>
    </row>
    <row r="1584" spans="1:11" x14ac:dyDescent="0.3">
      <c r="A1584" s="52" t="s">
        <v>395</v>
      </c>
      <c r="B1584" s="52">
        <f t="shared" si="73"/>
        <v>2017</v>
      </c>
      <c r="C1584" s="52" t="s">
        <v>590</v>
      </c>
      <c r="D1584" s="53">
        <v>42823</v>
      </c>
      <c r="E1584" s="52">
        <f t="shared" si="74"/>
        <v>2409</v>
      </c>
      <c r="F1584" s="54" t="s">
        <v>425</v>
      </c>
      <c r="G1584" s="52" t="s">
        <v>399</v>
      </c>
      <c r="H1584" s="54" t="s">
        <v>387</v>
      </c>
      <c r="I1584" s="55">
        <v>400</v>
      </c>
      <c r="J1584" s="55">
        <v>35</v>
      </c>
      <c r="K1584" s="54">
        <f t="shared" si="72"/>
        <v>14000</v>
      </c>
    </row>
    <row r="1585" spans="1:11" x14ac:dyDescent="0.3">
      <c r="A1585" s="52" t="s">
        <v>522</v>
      </c>
      <c r="B1585" s="52">
        <f t="shared" si="73"/>
        <v>2017</v>
      </c>
      <c r="C1585" s="52" t="s">
        <v>590</v>
      </c>
      <c r="D1585" s="53">
        <v>42824</v>
      </c>
      <c r="E1585" s="52">
        <f t="shared" si="74"/>
        <v>2410</v>
      </c>
      <c r="F1585" s="54" t="s">
        <v>407</v>
      </c>
      <c r="G1585" s="52" t="s">
        <v>406</v>
      </c>
      <c r="H1585" s="54" t="s">
        <v>387</v>
      </c>
      <c r="I1585" s="55">
        <v>50</v>
      </c>
      <c r="J1585" s="55">
        <v>35</v>
      </c>
      <c r="K1585" s="54">
        <f t="shared" si="72"/>
        <v>1750</v>
      </c>
    </row>
    <row r="1586" spans="1:11" x14ac:dyDescent="0.3">
      <c r="A1586" s="52" t="s">
        <v>398</v>
      </c>
      <c r="B1586" s="52">
        <f t="shared" si="73"/>
        <v>2017</v>
      </c>
      <c r="C1586" s="52" t="s">
        <v>590</v>
      </c>
      <c r="D1586" s="53">
        <v>42824</v>
      </c>
      <c r="E1586" s="52">
        <f t="shared" si="74"/>
        <v>2411</v>
      </c>
      <c r="F1586" s="54" t="s">
        <v>428</v>
      </c>
      <c r="G1586" s="52" t="s">
        <v>396</v>
      </c>
      <c r="H1586" s="54" t="s">
        <v>385</v>
      </c>
      <c r="I1586" s="55">
        <v>200</v>
      </c>
      <c r="J1586" s="55">
        <v>86</v>
      </c>
      <c r="K1586" s="54">
        <f t="shared" si="72"/>
        <v>17200</v>
      </c>
    </row>
    <row r="1587" spans="1:11" x14ac:dyDescent="0.3">
      <c r="A1587" s="52" t="s">
        <v>522</v>
      </c>
      <c r="B1587" s="52">
        <f t="shared" si="73"/>
        <v>2017</v>
      </c>
      <c r="C1587" s="52" t="s">
        <v>590</v>
      </c>
      <c r="D1587" s="53">
        <v>42825</v>
      </c>
      <c r="E1587" s="52">
        <f t="shared" si="74"/>
        <v>2412</v>
      </c>
      <c r="F1587" s="54" t="s">
        <v>407</v>
      </c>
      <c r="G1587" s="52" t="s">
        <v>406</v>
      </c>
      <c r="H1587" s="54" t="s">
        <v>385</v>
      </c>
      <c r="I1587" s="55">
        <v>50</v>
      </c>
      <c r="J1587" s="55">
        <v>86</v>
      </c>
      <c r="K1587" s="54">
        <f t="shared" si="72"/>
        <v>4300</v>
      </c>
    </row>
    <row r="1588" spans="1:11" x14ac:dyDescent="0.3">
      <c r="A1588" s="52" t="s">
        <v>398</v>
      </c>
      <c r="B1588" s="52">
        <f t="shared" si="73"/>
        <v>2017</v>
      </c>
      <c r="C1588" s="52" t="s">
        <v>590</v>
      </c>
      <c r="D1588" s="53">
        <v>42825</v>
      </c>
      <c r="E1588" s="52">
        <f t="shared" si="74"/>
        <v>2413</v>
      </c>
      <c r="F1588" s="54" t="s">
        <v>428</v>
      </c>
      <c r="G1588" s="52" t="s">
        <v>396</v>
      </c>
      <c r="H1588" s="54" t="s">
        <v>384</v>
      </c>
      <c r="I1588" s="55">
        <v>200</v>
      </c>
      <c r="J1588" s="55">
        <v>20</v>
      </c>
      <c r="K1588" s="54">
        <f t="shared" si="72"/>
        <v>4000</v>
      </c>
    </row>
    <row r="1589" spans="1:11" x14ac:dyDescent="0.3">
      <c r="A1589" s="52" t="s">
        <v>395</v>
      </c>
      <c r="B1589" s="52">
        <f t="shared" si="73"/>
        <v>2017</v>
      </c>
      <c r="C1589" s="52" t="s">
        <v>591</v>
      </c>
      <c r="D1589" s="53">
        <v>42826</v>
      </c>
      <c r="E1589" s="52">
        <f t="shared" si="74"/>
        <v>2414</v>
      </c>
      <c r="F1589" s="54" t="s">
        <v>447</v>
      </c>
      <c r="G1589" s="52" t="s">
        <v>527</v>
      </c>
      <c r="H1589" s="54" t="s">
        <v>384</v>
      </c>
      <c r="I1589" s="55">
        <v>20</v>
      </c>
      <c r="J1589" s="55">
        <v>20</v>
      </c>
      <c r="K1589" s="54">
        <f t="shared" si="72"/>
        <v>400</v>
      </c>
    </row>
    <row r="1590" spans="1:11" x14ac:dyDescent="0.3">
      <c r="A1590" s="52" t="s">
        <v>398</v>
      </c>
      <c r="B1590" s="52">
        <f t="shared" si="73"/>
        <v>2017</v>
      </c>
      <c r="C1590" s="52" t="s">
        <v>591</v>
      </c>
      <c r="D1590" s="53">
        <v>42826</v>
      </c>
      <c r="E1590" s="52">
        <f t="shared" si="74"/>
        <v>2415</v>
      </c>
      <c r="F1590" s="54" t="s">
        <v>428</v>
      </c>
      <c r="G1590" s="52" t="s">
        <v>396</v>
      </c>
      <c r="H1590" s="54" t="s">
        <v>383</v>
      </c>
      <c r="I1590" s="55">
        <v>100</v>
      </c>
      <c r="J1590" s="55">
        <v>10</v>
      </c>
      <c r="K1590" s="54">
        <f t="shared" si="72"/>
        <v>1000</v>
      </c>
    </row>
    <row r="1591" spans="1:11" x14ac:dyDescent="0.3">
      <c r="A1591" s="52" t="s">
        <v>395</v>
      </c>
      <c r="B1591" s="52">
        <f t="shared" si="73"/>
        <v>2017</v>
      </c>
      <c r="C1591" s="52" t="s">
        <v>591</v>
      </c>
      <c r="D1591" s="53">
        <v>42827</v>
      </c>
      <c r="E1591" s="52">
        <f t="shared" si="74"/>
        <v>2416</v>
      </c>
      <c r="F1591" s="54" t="s">
        <v>447</v>
      </c>
      <c r="G1591" s="52" t="s">
        <v>527</v>
      </c>
      <c r="H1591" s="54" t="s">
        <v>387</v>
      </c>
      <c r="I1591" s="55">
        <v>25</v>
      </c>
      <c r="J1591" s="55">
        <v>35</v>
      </c>
      <c r="K1591" s="54">
        <f t="shared" si="72"/>
        <v>875</v>
      </c>
    </row>
    <row r="1592" spans="1:11" x14ac:dyDescent="0.3">
      <c r="A1592" s="52" t="s">
        <v>395</v>
      </c>
      <c r="B1592" s="52">
        <f t="shared" si="73"/>
        <v>2017</v>
      </c>
      <c r="C1592" s="52" t="s">
        <v>591</v>
      </c>
      <c r="D1592" s="53">
        <v>42827</v>
      </c>
      <c r="E1592" s="52">
        <f t="shared" si="74"/>
        <v>2417</v>
      </c>
      <c r="F1592" s="54" t="s">
        <v>435</v>
      </c>
      <c r="G1592" s="52" t="s">
        <v>399</v>
      </c>
      <c r="H1592" s="54" t="s">
        <v>381</v>
      </c>
      <c r="I1592" s="55">
        <v>150</v>
      </c>
      <c r="J1592" s="55">
        <v>120</v>
      </c>
      <c r="K1592" s="54">
        <f t="shared" si="72"/>
        <v>18000</v>
      </c>
    </row>
    <row r="1593" spans="1:11" x14ac:dyDescent="0.3">
      <c r="A1593" s="52" t="s">
        <v>395</v>
      </c>
      <c r="B1593" s="52">
        <f t="shared" si="73"/>
        <v>2017</v>
      </c>
      <c r="C1593" s="52" t="s">
        <v>591</v>
      </c>
      <c r="D1593" s="53">
        <v>42828</v>
      </c>
      <c r="E1593" s="52">
        <f t="shared" si="74"/>
        <v>2418</v>
      </c>
      <c r="F1593" s="54" t="s">
        <v>447</v>
      </c>
      <c r="G1593" s="52" t="s">
        <v>527</v>
      </c>
      <c r="H1593" s="54" t="s">
        <v>385</v>
      </c>
      <c r="I1593" s="55">
        <v>20</v>
      </c>
      <c r="J1593" s="55">
        <v>86</v>
      </c>
      <c r="K1593" s="54">
        <f t="shared" si="72"/>
        <v>1720</v>
      </c>
    </row>
    <row r="1594" spans="1:11" x14ac:dyDescent="0.3">
      <c r="A1594" s="52" t="s">
        <v>395</v>
      </c>
      <c r="B1594" s="52">
        <f t="shared" si="73"/>
        <v>2017</v>
      </c>
      <c r="C1594" s="52" t="s">
        <v>591</v>
      </c>
      <c r="D1594" s="53">
        <v>42828</v>
      </c>
      <c r="E1594" s="52">
        <f t="shared" si="74"/>
        <v>2419</v>
      </c>
      <c r="F1594" s="54" t="s">
        <v>435</v>
      </c>
      <c r="G1594" s="52" t="s">
        <v>399</v>
      </c>
      <c r="H1594" s="54" t="s">
        <v>385</v>
      </c>
      <c r="I1594" s="55">
        <v>40</v>
      </c>
      <c r="J1594" s="55">
        <v>86</v>
      </c>
      <c r="K1594" s="54">
        <f t="shared" si="72"/>
        <v>3440</v>
      </c>
    </row>
    <row r="1595" spans="1:11" x14ac:dyDescent="0.3">
      <c r="A1595" s="52" t="s">
        <v>395</v>
      </c>
      <c r="B1595" s="52">
        <f t="shared" si="73"/>
        <v>2017</v>
      </c>
      <c r="C1595" s="52" t="s">
        <v>591</v>
      </c>
      <c r="D1595" s="53">
        <v>42829</v>
      </c>
      <c r="E1595" s="52">
        <f t="shared" si="74"/>
        <v>2420</v>
      </c>
      <c r="F1595" s="54" t="s">
        <v>447</v>
      </c>
      <c r="G1595" s="52" t="s">
        <v>527</v>
      </c>
      <c r="H1595" s="54" t="s">
        <v>384</v>
      </c>
      <c r="I1595" s="55">
        <v>50</v>
      </c>
      <c r="J1595" s="55">
        <v>20</v>
      </c>
      <c r="K1595" s="54">
        <f t="shared" si="72"/>
        <v>1000</v>
      </c>
    </row>
    <row r="1596" spans="1:11" x14ac:dyDescent="0.3">
      <c r="A1596" s="52" t="s">
        <v>395</v>
      </c>
      <c r="B1596" s="52">
        <f t="shared" si="73"/>
        <v>2017</v>
      </c>
      <c r="C1596" s="52" t="s">
        <v>591</v>
      </c>
      <c r="D1596" s="53">
        <v>42829</v>
      </c>
      <c r="E1596" s="52">
        <f t="shared" si="74"/>
        <v>2421</v>
      </c>
      <c r="F1596" s="54" t="s">
        <v>433</v>
      </c>
      <c r="G1596" s="52" t="s">
        <v>528</v>
      </c>
      <c r="H1596" s="54" t="s">
        <v>387</v>
      </c>
      <c r="I1596" s="55">
        <v>100</v>
      </c>
      <c r="J1596" s="55">
        <v>35</v>
      </c>
      <c r="K1596" s="54">
        <f t="shared" si="72"/>
        <v>3500</v>
      </c>
    </row>
    <row r="1597" spans="1:11" x14ac:dyDescent="0.3">
      <c r="A1597" s="52" t="s">
        <v>405</v>
      </c>
      <c r="B1597" s="52">
        <f t="shared" si="73"/>
        <v>2017</v>
      </c>
      <c r="C1597" s="52" t="s">
        <v>591</v>
      </c>
      <c r="D1597" s="53">
        <v>42830</v>
      </c>
      <c r="E1597" s="52">
        <f t="shared" si="74"/>
        <v>2422</v>
      </c>
      <c r="F1597" s="54" t="s">
        <v>404</v>
      </c>
      <c r="G1597" s="52" t="s">
        <v>403</v>
      </c>
      <c r="H1597" s="54" t="s">
        <v>383</v>
      </c>
      <c r="I1597" s="55">
        <v>50</v>
      </c>
      <c r="J1597" s="55">
        <v>10</v>
      </c>
      <c r="K1597" s="54">
        <f t="shared" si="72"/>
        <v>500</v>
      </c>
    </row>
    <row r="1598" spans="1:11" x14ac:dyDescent="0.3">
      <c r="A1598" s="52" t="s">
        <v>395</v>
      </c>
      <c r="B1598" s="52">
        <f t="shared" si="73"/>
        <v>2017</v>
      </c>
      <c r="C1598" s="52" t="s">
        <v>591</v>
      </c>
      <c r="D1598" s="53">
        <v>42830</v>
      </c>
      <c r="E1598" s="52">
        <f t="shared" si="74"/>
        <v>2423</v>
      </c>
      <c r="F1598" s="54" t="s">
        <v>433</v>
      </c>
      <c r="G1598" s="52" t="s">
        <v>528</v>
      </c>
      <c r="H1598" s="54" t="s">
        <v>385</v>
      </c>
      <c r="I1598" s="55">
        <v>200</v>
      </c>
      <c r="J1598" s="55">
        <v>86</v>
      </c>
      <c r="K1598" s="54">
        <f t="shared" si="72"/>
        <v>17200</v>
      </c>
    </row>
    <row r="1599" spans="1:11" x14ac:dyDescent="0.3">
      <c r="A1599" s="52" t="s">
        <v>405</v>
      </c>
      <c r="B1599" s="52">
        <f t="shared" si="73"/>
        <v>2017</v>
      </c>
      <c r="C1599" s="52" t="s">
        <v>591</v>
      </c>
      <c r="D1599" s="53">
        <v>42831</v>
      </c>
      <c r="E1599" s="52">
        <f t="shared" si="74"/>
        <v>2424</v>
      </c>
      <c r="F1599" s="54" t="s">
        <v>478</v>
      </c>
      <c r="G1599" s="52" t="s">
        <v>403</v>
      </c>
      <c r="H1599" s="54" t="s">
        <v>381</v>
      </c>
      <c r="I1599" s="55">
        <v>20</v>
      </c>
      <c r="J1599" s="55">
        <v>120</v>
      </c>
      <c r="K1599" s="54">
        <f t="shared" si="72"/>
        <v>2400</v>
      </c>
    </row>
    <row r="1600" spans="1:11" x14ac:dyDescent="0.3">
      <c r="A1600" s="52" t="s">
        <v>395</v>
      </c>
      <c r="B1600" s="52">
        <f t="shared" si="73"/>
        <v>2017</v>
      </c>
      <c r="C1600" s="52" t="s">
        <v>591</v>
      </c>
      <c r="D1600" s="53">
        <v>42831</v>
      </c>
      <c r="E1600" s="52">
        <f t="shared" si="74"/>
        <v>2425</v>
      </c>
      <c r="F1600" s="54" t="s">
        <v>433</v>
      </c>
      <c r="G1600" s="52" t="s">
        <v>528</v>
      </c>
      <c r="H1600" s="54" t="s">
        <v>384</v>
      </c>
      <c r="I1600" s="55">
        <v>200</v>
      </c>
      <c r="J1600" s="55">
        <v>20</v>
      </c>
      <c r="K1600" s="54">
        <f t="shared" si="72"/>
        <v>4000</v>
      </c>
    </row>
    <row r="1601" spans="1:11" x14ac:dyDescent="0.3">
      <c r="A1601" s="52" t="s">
        <v>405</v>
      </c>
      <c r="B1601" s="52">
        <f t="shared" si="73"/>
        <v>2017</v>
      </c>
      <c r="C1601" s="52" t="s">
        <v>591</v>
      </c>
      <c r="D1601" s="53">
        <v>42832</v>
      </c>
      <c r="E1601" s="52">
        <f t="shared" si="74"/>
        <v>2426</v>
      </c>
      <c r="F1601" s="54" t="s">
        <v>478</v>
      </c>
      <c r="G1601" s="52" t="s">
        <v>403</v>
      </c>
      <c r="H1601" s="54" t="s">
        <v>387</v>
      </c>
      <c r="I1601" s="55">
        <v>20</v>
      </c>
      <c r="J1601" s="55">
        <v>35</v>
      </c>
      <c r="K1601" s="54">
        <f t="shared" si="72"/>
        <v>700</v>
      </c>
    </row>
    <row r="1602" spans="1:11" x14ac:dyDescent="0.3">
      <c r="A1602" s="52" t="s">
        <v>395</v>
      </c>
      <c r="B1602" s="52">
        <f t="shared" si="73"/>
        <v>2017</v>
      </c>
      <c r="C1602" s="52" t="s">
        <v>591</v>
      </c>
      <c r="D1602" s="53">
        <v>42832</v>
      </c>
      <c r="E1602" s="52">
        <f t="shared" si="74"/>
        <v>2427</v>
      </c>
      <c r="F1602" s="54" t="s">
        <v>433</v>
      </c>
      <c r="G1602" s="52" t="s">
        <v>528</v>
      </c>
      <c r="H1602" s="54" t="s">
        <v>383</v>
      </c>
      <c r="I1602" s="55">
        <v>420</v>
      </c>
      <c r="J1602" s="55">
        <v>10</v>
      </c>
      <c r="K1602" s="54">
        <f t="shared" si="72"/>
        <v>4200</v>
      </c>
    </row>
    <row r="1603" spans="1:11" x14ac:dyDescent="0.3">
      <c r="A1603" s="52" t="s">
        <v>395</v>
      </c>
      <c r="B1603" s="52">
        <f t="shared" si="73"/>
        <v>2017</v>
      </c>
      <c r="C1603" s="52" t="s">
        <v>591</v>
      </c>
      <c r="D1603" s="53">
        <v>42833</v>
      </c>
      <c r="E1603" s="52">
        <f t="shared" si="74"/>
        <v>2428</v>
      </c>
      <c r="F1603" s="54" t="s">
        <v>435</v>
      </c>
      <c r="G1603" s="52" t="s">
        <v>399</v>
      </c>
      <c r="H1603" s="54" t="s">
        <v>385</v>
      </c>
      <c r="I1603" s="55">
        <v>30</v>
      </c>
      <c r="J1603" s="55">
        <v>86</v>
      </c>
      <c r="K1603" s="54">
        <f t="shared" si="72"/>
        <v>2580</v>
      </c>
    </row>
    <row r="1604" spans="1:11" x14ac:dyDescent="0.3">
      <c r="A1604" s="52" t="s">
        <v>398</v>
      </c>
      <c r="B1604" s="52">
        <f t="shared" si="73"/>
        <v>2017</v>
      </c>
      <c r="C1604" s="52" t="s">
        <v>591</v>
      </c>
      <c r="D1604" s="53">
        <v>42833</v>
      </c>
      <c r="E1604" s="52">
        <f t="shared" si="74"/>
        <v>2429</v>
      </c>
      <c r="F1604" s="54" t="s">
        <v>397</v>
      </c>
      <c r="G1604" s="52" t="s">
        <v>396</v>
      </c>
      <c r="H1604" s="54" t="s">
        <v>381</v>
      </c>
      <c r="I1604" s="55">
        <v>100</v>
      </c>
      <c r="J1604" s="55">
        <v>120</v>
      </c>
      <c r="K1604" s="54">
        <f t="shared" si="72"/>
        <v>12000</v>
      </c>
    </row>
    <row r="1605" spans="1:11" x14ac:dyDescent="0.3">
      <c r="A1605" s="52" t="s">
        <v>395</v>
      </c>
      <c r="B1605" s="52">
        <f t="shared" si="73"/>
        <v>2017</v>
      </c>
      <c r="C1605" s="52" t="s">
        <v>591</v>
      </c>
      <c r="D1605" s="53">
        <v>42834</v>
      </c>
      <c r="E1605" s="52">
        <f t="shared" si="74"/>
        <v>2430</v>
      </c>
      <c r="F1605" s="54" t="s">
        <v>429</v>
      </c>
      <c r="G1605" s="52" t="s">
        <v>528</v>
      </c>
      <c r="H1605" s="54" t="s">
        <v>384</v>
      </c>
      <c r="I1605" s="55">
        <v>50</v>
      </c>
      <c r="J1605" s="55">
        <v>20</v>
      </c>
      <c r="K1605" s="54">
        <f t="shared" si="72"/>
        <v>1000</v>
      </c>
    </row>
    <row r="1606" spans="1:11" x14ac:dyDescent="0.3">
      <c r="A1606" s="52" t="s">
        <v>395</v>
      </c>
      <c r="B1606" s="52">
        <f t="shared" si="73"/>
        <v>2017</v>
      </c>
      <c r="C1606" s="52" t="s">
        <v>591</v>
      </c>
      <c r="D1606" s="53">
        <v>42834</v>
      </c>
      <c r="E1606" s="52">
        <f t="shared" si="74"/>
        <v>2431</v>
      </c>
      <c r="F1606" s="54" t="s">
        <v>400</v>
      </c>
      <c r="G1606" s="52" t="s">
        <v>399</v>
      </c>
      <c r="H1606" s="54" t="s">
        <v>387</v>
      </c>
      <c r="I1606" s="55">
        <v>200</v>
      </c>
      <c r="J1606" s="55">
        <v>35</v>
      </c>
      <c r="K1606" s="54">
        <f t="shared" si="72"/>
        <v>7000</v>
      </c>
    </row>
    <row r="1607" spans="1:11" x14ac:dyDescent="0.3">
      <c r="A1607" s="52" t="s">
        <v>395</v>
      </c>
      <c r="B1607" s="52">
        <f t="shared" si="73"/>
        <v>2017</v>
      </c>
      <c r="C1607" s="52" t="s">
        <v>591</v>
      </c>
      <c r="D1607" s="53">
        <v>42835</v>
      </c>
      <c r="E1607" s="52">
        <f t="shared" si="74"/>
        <v>2432</v>
      </c>
      <c r="F1607" s="54" t="s">
        <v>429</v>
      </c>
      <c r="G1607" s="52" t="s">
        <v>528</v>
      </c>
      <c r="H1607" s="54" t="s">
        <v>383</v>
      </c>
      <c r="I1607" s="55">
        <v>300</v>
      </c>
      <c r="J1607" s="55">
        <v>10</v>
      </c>
      <c r="K1607" s="54">
        <f t="shared" si="72"/>
        <v>3000</v>
      </c>
    </row>
    <row r="1608" spans="1:11" x14ac:dyDescent="0.3">
      <c r="A1608" s="52" t="s">
        <v>395</v>
      </c>
      <c r="B1608" s="52">
        <f t="shared" si="73"/>
        <v>2017</v>
      </c>
      <c r="C1608" s="52" t="s">
        <v>591</v>
      </c>
      <c r="D1608" s="53">
        <v>42835</v>
      </c>
      <c r="E1608" s="52">
        <f t="shared" si="74"/>
        <v>2433</v>
      </c>
      <c r="F1608" s="54" t="s">
        <v>400</v>
      </c>
      <c r="G1608" s="52" t="s">
        <v>399</v>
      </c>
      <c r="H1608" s="54" t="s">
        <v>385</v>
      </c>
      <c r="I1608" s="55">
        <v>200</v>
      </c>
      <c r="J1608" s="55">
        <v>86</v>
      </c>
      <c r="K1608" s="54">
        <f t="shared" si="72"/>
        <v>17200</v>
      </c>
    </row>
    <row r="1609" spans="1:11" x14ac:dyDescent="0.3">
      <c r="A1609" s="52" t="s">
        <v>395</v>
      </c>
      <c r="B1609" s="52">
        <f t="shared" si="73"/>
        <v>2017</v>
      </c>
      <c r="C1609" s="52" t="s">
        <v>591</v>
      </c>
      <c r="D1609" s="53">
        <v>42836</v>
      </c>
      <c r="E1609" s="52">
        <f t="shared" si="74"/>
        <v>2434</v>
      </c>
      <c r="F1609" s="54" t="s">
        <v>400</v>
      </c>
      <c r="G1609" s="52" t="s">
        <v>399</v>
      </c>
      <c r="H1609" s="54" t="s">
        <v>381</v>
      </c>
      <c r="I1609" s="55">
        <v>500</v>
      </c>
      <c r="J1609" s="55">
        <v>120</v>
      </c>
      <c r="K1609" s="54">
        <f t="shared" si="72"/>
        <v>60000</v>
      </c>
    </row>
    <row r="1610" spans="1:11" x14ac:dyDescent="0.3">
      <c r="A1610" s="52" t="s">
        <v>395</v>
      </c>
      <c r="B1610" s="52">
        <f t="shared" si="73"/>
        <v>2017</v>
      </c>
      <c r="C1610" s="52" t="s">
        <v>591</v>
      </c>
      <c r="D1610" s="53">
        <v>42836</v>
      </c>
      <c r="E1610" s="52">
        <f t="shared" si="74"/>
        <v>2435</v>
      </c>
      <c r="F1610" s="54" t="s">
        <v>400</v>
      </c>
      <c r="G1610" s="52" t="s">
        <v>399</v>
      </c>
      <c r="H1610" s="54" t="s">
        <v>384</v>
      </c>
      <c r="I1610" s="55">
        <v>200</v>
      </c>
      <c r="J1610" s="55">
        <v>20</v>
      </c>
      <c r="K1610" s="54">
        <f t="shared" si="72"/>
        <v>4000</v>
      </c>
    </row>
    <row r="1611" spans="1:11" x14ac:dyDescent="0.3">
      <c r="A1611" s="52" t="s">
        <v>395</v>
      </c>
      <c r="B1611" s="52">
        <f t="shared" si="73"/>
        <v>2017</v>
      </c>
      <c r="C1611" s="52" t="s">
        <v>591</v>
      </c>
      <c r="D1611" s="53">
        <v>42837</v>
      </c>
      <c r="E1611" s="52">
        <f t="shared" si="74"/>
        <v>2436</v>
      </c>
      <c r="F1611" s="54" t="s">
        <v>400</v>
      </c>
      <c r="G1611" s="52" t="s">
        <v>399</v>
      </c>
      <c r="H1611" s="54" t="s">
        <v>387</v>
      </c>
      <c r="I1611" s="55">
        <v>400</v>
      </c>
      <c r="J1611" s="55">
        <v>35</v>
      </c>
      <c r="K1611" s="54">
        <f t="shared" ref="K1611:K1674" si="75">I1611*J1611</f>
        <v>14000</v>
      </c>
    </row>
    <row r="1612" spans="1:11" x14ac:dyDescent="0.3">
      <c r="A1612" s="52" t="s">
        <v>395</v>
      </c>
      <c r="B1612" s="52">
        <f t="shared" ref="B1612:B1675" si="76">YEAR(D1612)</f>
        <v>2017</v>
      </c>
      <c r="C1612" s="52" t="s">
        <v>591</v>
      </c>
      <c r="D1612" s="53">
        <v>42837</v>
      </c>
      <c r="E1612" s="52">
        <f t="shared" ref="E1612:E1675" si="77">E1611+1</f>
        <v>2437</v>
      </c>
      <c r="F1612" s="54" t="s">
        <v>447</v>
      </c>
      <c r="G1612" s="52" t="s">
        <v>527</v>
      </c>
      <c r="H1612" s="54" t="s">
        <v>387</v>
      </c>
      <c r="I1612" s="55">
        <v>25</v>
      </c>
      <c r="J1612" s="55">
        <v>35</v>
      </c>
      <c r="K1612" s="54">
        <f t="shared" si="75"/>
        <v>875</v>
      </c>
    </row>
    <row r="1613" spans="1:11" x14ac:dyDescent="0.3">
      <c r="A1613" s="52" t="s">
        <v>398</v>
      </c>
      <c r="B1613" s="52">
        <f t="shared" si="76"/>
        <v>2017</v>
      </c>
      <c r="C1613" s="52" t="s">
        <v>591</v>
      </c>
      <c r="D1613" s="53">
        <v>42838</v>
      </c>
      <c r="E1613" s="52">
        <f t="shared" si="77"/>
        <v>2438</v>
      </c>
      <c r="F1613" s="54" t="s">
        <v>397</v>
      </c>
      <c r="G1613" s="52" t="s">
        <v>396</v>
      </c>
      <c r="H1613" s="54" t="s">
        <v>385</v>
      </c>
      <c r="I1613" s="55">
        <v>250</v>
      </c>
      <c r="J1613" s="55">
        <v>86</v>
      </c>
      <c r="K1613" s="54">
        <f t="shared" si="75"/>
        <v>21500</v>
      </c>
    </row>
    <row r="1614" spans="1:11" x14ac:dyDescent="0.3">
      <c r="A1614" s="52" t="s">
        <v>522</v>
      </c>
      <c r="B1614" s="52">
        <f t="shared" si="76"/>
        <v>2017</v>
      </c>
      <c r="C1614" s="52" t="s">
        <v>591</v>
      </c>
      <c r="D1614" s="53">
        <v>42838</v>
      </c>
      <c r="E1614" s="52">
        <f t="shared" si="77"/>
        <v>2439</v>
      </c>
      <c r="F1614" s="54" t="s">
        <v>458</v>
      </c>
      <c r="G1614" s="52" t="s">
        <v>525</v>
      </c>
      <c r="H1614" s="54" t="s">
        <v>385</v>
      </c>
      <c r="I1614" s="55">
        <v>50</v>
      </c>
      <c r="J1614" s="55">
        <v>86</v>
      </c>
      <c r="K1614" s="54">
        <f t="shared" si="75"/>
        <v>4300</v>
      </c>
    </row>
    <row r="1615" spans="1:11" x14ac:dyDescent="0.3">
      <c r="A1615" s="52" t="s">
        <v>398</v>
      </c>
      <c r="B1615" s="52">
        <f t="shared" si="76"/>
        <v>2017</v>
      </c>
      <c r="C1615" s="52" t="s">
        <v>591</v>
      </c>
      <c r="D1615" s="53">
        <v>42839</v>
      </c>
      <c r="E1615" s="52">
        <f t="shared" si="77"/>
        <v>2440</v>
      </c>
      <c r="F1615" s="54" t="s">
        <v>446</v>
      </c>
      <c r="G1615" s="52" t="s">
        <v>523</v>
      </c>
      <c r="H1615" s="54" t="s">
        <v>384</v>
      </c>
      <c r="I1615" s="55">
        <v>100</v>
      </c>
      <c r="J1615" s="55">
        <v>20</v>
      </c>
      <c r="K1615" s="54">
        <f t="shared" si="75"/>
        <v>2000</v>
      </c>
    </row>
    <row r="1616" spans="1:11" x14ac:dyDescent="0.3">
      <c r="A1616" s="52" t="s">
        <v>395</v>
      </c>
      <c r="B1616" s="52">
        <f t="shared" si="76"/>
        <v>2017</v>
      </c>
      <c r="C1616" s="52" t="s">
        <v>591</v>
      </c>
      <c r="D1616" s="53">
        <v>42839</v>
      </c>
      <c r="E1616" s="52">
        <f t="shared" si="77"/>
        <v>2441</v>
      </c>
      <c r="F1616" s="54" t="s">
        <v>400</v>
      </c>
      <c r="G1616" s="52" t="s">
        <v>399</v>
      </c>
      <c r="H1616" s="54" t="s">
        <v>384</v>
      </c>
      <c r="I1616" s="55">
        <v>300</v>
      </c>
      <c r="J1616" s="55">
        <v>20</v>
      </c>
      <c r="K1616" s="54">
        <f t="shared" si="75"/>
        <v>6000</v>
      </c>
    </row>
    <row r="1617" spans="1:11" x14ac:dyDescent="0.3">
      <c r="A1617" s="52" t="s">
        <v>398</v>
      </c>
      <c r="B1617" s="52">
        <f t="shared" si="76"/>
        <v>2017</v>
      </c>
      <c r="C1617" s="52" t="s">
        <v>591</v>
      </c>
      <c r="D1617" s="53">
        <v>42840</v>
      </c>
      <c r="E1617" s="52">
        <f t="shared" si="77"/>
        <v>2442</v>
      </c>
      <c r="F1617" s="54" t="s">
        <v>446</v>
      </c>
      <c r="G1617" s="52" t="s">
        <v>523</v>
      </c>
      <c r="H1617" s="54" t="s">
        <v>383</v>
      </c>
      <c r="I1617" s="55">
        <v>100</v>
      </c>
      <c r="J1617" s="55">
        <v>10</v>
      </c>
      <c r="K1617" s="54">
        <f t="shared" si="75"/>
        <v>1000</v>
      </c>
    </row>
    <row r="1618" spans="1:11" x14ac:dyDescent="0.3">
      <c r="A1618" s="52" t="s">
        <v>395</v>
      </c>
      <c r="B1618" s="52">
        <f t="shared" si="76"/>
        <v>2017</v>
      </c>
      <c r="C1618" s="52" t="s">
        <v>591</v>
      </c>
      <c r="D1618" s="53">
        <v>42840</v>
      </c>
      <c r="E1618" s="52">
        <f t="shared" si="77"/>
        <v>2443</v>
      </c>
      <c r="F1618" s="54" t="s">
        <v>400</v>
      </c>
      <c r="G1618" s="52" t="s">
        <v>399</v>
      </c>
      <c r="H1618" s="54" t="s">
        <v>387</v>
      </c>
      <c r="I1618" s="55">
        <v>500</v>
      </c>
      <c r="J1618" s="55">
        <v>35</v>
      </c>
      <c r="K1618" s="54">
        <f t="shared" si="75"/>
        <v>17500</v>
      </c>
    </row>
    <row r="1619" spans="1:11" x14ac:dyDescent="0.3">
      <c r="A1619" s="52" t="s">
        <v>398</v>
      </c>
      <c r="B1619" s="52">
        <f t="shared" si="76"/>
        <v>2017</v>
      </c>
      <c r="C1619" s="52" t="s">
        <v>591</v>
      </c>
      <c r="D1619" s="53">
        <v>42841</v>
      </c>
      <c r="E1619" s="52">
        <f t="shared" si="77"/>
        <v>2444</v>
      </c>
      <c r="F1619" s="54" t="s">
        <v>409</v>
      </c>
      <c r="G1619" s="52" t="s">
        <v>396</v>
      </c>
      <c r="H1619" s="54" t="s">
        <v>387</v>
      </c>
      <c r="I1619" s="55">
        <v>100</v>
      </c>
      <c r="J1619" s="55">
        <v>35</v>
      </c>
      <c r="K1619" s="54">
        <f t="shared" si="75"/>
        <v>3500</v>
      </c>
    </row>
    <row r="1620" spans="1:11" x14ac:dyDescent="0.3">
      <c r="A1620" s="52" t="s">
        <v>522</v>
      </c>
      <c r="B1620" s="52">
        <f t="shared" si="76"/>
        <v>2017</v>
      </c>
      <c r="C1620" s="52" t="s">
        <v>591</v>
      </c>
      <c r="D1620" s="53">
        <v>42841</v>
      </c>
      <c r="E1620" s="52">
        <f t="shared" si="77"/>
        <v>2445</v>
      </c>
      <c r="F1620" s="54" t="s">
        <v>442</v>
      </c>
      <c r="G1620" s="52" t="s">
        <v>525</v>
      </c>
      <c r="H1620" s="54" t="s">
        <v>385</v>
      </c>
      <c r="I1620" s="55">
        <v>1000</v>
      </c>
      <c r="J1620" s="55">
        <v>86</v>
      </c>
      <c r="K1620" s="54">
        <f t="shared" si="75"/>
        <v>86000</v>
      </c>
    </row>
    <row r="1621" spans="1:11" x14ac:dyDescent="0.3">
      <c r="A1621" s="52" t="s">
        <v>398</v>
      </c>
      <c r="B1621" s="52">
        <f t="shared" si="76"/>
        <v>2017</v>
      </c>
      <c r="C1621" s="52" t="s">
        <v>591</v>
      </c>
      <c r="D1621" s="53">
        <v>42842</v>
      </c>
      <c r="E1621" s="52">
        <f t="shared" si="77"/>
        <v>2446</v>
      </c>
      <c r="F1621" s="54" t="s">
        <v>409</v>
      </c>
      <c r="G1621" s="52" t="s">
        <v>396</v>
      </c>
      <c r="H1621" s="54" t="s">
        <v>385</v>
      </c>
      <c r="I1621" s="55">
        <v>100</v>
      </c>
      <c r="J1621" s="55">
        <v>86</v>
      </c>
      <c r="K1621" s="54">
        <f t="shared" si="75"/>
        <v>8600</v>
      </c>
    </row>
    <row r="1622" spans="1:11" x14ac:dyDescent="0.3">
      <c r="A1622" s="52" t="s">
        <v>405</v>
      </c>
      <c r="B1622" s="52">
        <f t="shared" si="76"/>
        <v>2017</v>
      </c>
      <c r="C1622" s="52" t="s">
        <v>591</v>
      </c>
      <c r="D1622" s="53">
        <v>42842</v>
      </c>
      <c r="E1622" s="52">
        <f t="shared" si="77"/>
        <v>2447</v>
      </c>
      <c r="F1622" s="54" t="s">
        <v>430</v>
      </c>
      <c r="G1622" s="52" t="s">
        <v>403</v>
      </c>
      <c r="H1622" s="54" t="s">
        <v>384</v>
      </c>
      <c r="I1622" s="55">
        <v>500</v>
      </c>
      <c r="J1622" s="55">
        <v>20</v>
      </c>
      <c r="K1622" s="54">
        <f t="shared" si="75"/>
        <v>10000</v>
      </c>
    </row>
    <row r="1623" spans="1:11" x14ac:dyDescent="0.3">
      <c r="A1623" s="52" t="s">
        <v>395</v>
      </c>
      <c r="B1623" s="52">
        <f t="shared" si="76"/>
        <v>2017</v>
      </c>
      <c r="C1623" s="52" t="s">
        <v>591</v>
      </c>
      <c r="D1623" s="53">
        <v>42843</v>
      </c>
      <c r="E1623" s="52">
        <f t="shared" si="77"/>
        <v>2448</v>
      </c>
      <c r="F1623" s="54" t="s">
        <v>408</v>
      </c>
      <c r="G1623" s="52" t="s">
        <v>526</v>
      </c>
      <c r="H1623" s="54" t="s">
        <v>384</v>
      </c>
      <c r="I1623" s="55">
        <v>1000</v>
      </c>
      <c r="J1623" s="55">
        <v>20</v>
      </c>
      <c r="K1623" s="54">
        <f t="shared" si="75"/>
        <v>20000</v>
      </c>
    </row>
    <row r="1624" spans="1:11" x14ac:dyDescent="0.3">
      <c r="A1624" s="52" t="s">
        <v>405</v>
      </c>
      <c r="B1624" s="52">
        <f t="shared" si="76"/>
        <v>2017</v>
      </c>
      <c r="C1624" s="52" t="s">
        <v>591</v>
      </c>
      <c r="D1624" s="53">
        <v>42843</v>
      </c>
      <c r="E1624" s="52">
        <f t="shared" si="77"/>
        <v>2449</v>
      </c>
      <c r="F1624" s="54" t="s">
        <v>457</v>
      </c>
      <c r="G1624" s="52" t="s">
        <v>403</v>
      </c>
      <c r="H1624" s="54" t="s">
        <v>383</v>
      </c>
      <c r="I1624" s="55">
        <v>400</v>
      </c>
      <c r="J1624" s="55">
        <v>10</v>
      </c>
      <c r="K1624" s="54">
        <f t="shared" si="75"/>
        <v>4000</v>
      </c>
    </row>
    <row r="1625" spans="1:11" x14ac:dyDescent="0.3">
      <c r="A1625" s="52" t="s">
        <v>395</v>
      </c>
      <c r="B1625" s="52">
        <f t="shared" si="76"/>
        <v>2017</v>
      </c>
      <c r="C1625" s="52" t="s">
        <v>591</v>
      </c>
      <c r="D1625" s="53">
        <v>42844</v>
      </c>
      <c r="E1625" s="52">
        <f t="shared" si="77"/>
        <v>2450</v>
      </c>
      <c r="F1625" s="54" t="s">
        <v>435</v>
      </c>
      <c r="G1625" s="52" t="s">
        <v>399</v>
      </c>
      <c r="H1625" s="54" t="s">
        <v>387</v>
      </c>
      <c r="I1625" s="55">
        <v>200</v>
      </c>
      <c r="J1625" s="55">
        <v>35</v>
      </c>
      <c r="K1625" s="54">
        <f t="shared" si="75"/>
        <v>7000</v>
      </c>
    </row>
    <row r="1626" spans="1:11" x14ac:dyDescent="0.3">
      <c r="A1626" s="52" t="s">
        <v>405</v>
      </c>
      <c r="B1626" s="52">
        <f t="shared" si="76"/>
        <v>2017</v>
      </c>
      <c r="C1626" s="52" t="s">
        <v>591</v>
      </c>
      <c r="D1626" s="53">
        <v>42844</v>
      </c>
      <c r="E1626" s="52">
        <f t="shared" si="77"/>
        <v>2451</v>
      </c>
      <c r="F1626" s="54" t="s">
        <v>457</v>
      </c>
      <c r="G1626" s="52" t="s">
        <v>403</v>
      </c>
      <c r="H1626" s="54" t="s">
        <v>381</v>
      </c>
      <c r="I1626" s="55">
        <v>50</v>
      </c>
      <c r="J1626" s="55">
        <v>120</v>
      </c>
      <c r="K1626" s="54">
        <f t="shared" si="75"/>
        <v>6000</v>
      </c>
    </row>
    <row r="1627" spans="1:11" x14ac:dyDescent="0.3">
      <c r="A1627" s="52" t="s">
        <v>522</v>
      </c>
      <c r="B1627" s="52">
        <f t="shared" si="76"/>
        <v>2017</v>
      </c>
      <c r="C1627" s="52" t="s">
        <v>591</v>
      </c>
      <c r="D1627" s="53">
        <v>42845</v>
      </c>
      <c r="E1627" s="52">
        <f t="shared" si="77"/>
        <v>2452</v>
      </c>
      <c r="F1627" s="54" t="s">
        <v>450</v>
      </c>
      <c r="G1627" s="52" t="s">
        <v>525</v>
      </c>
      <c r="H1627" s="54" t="s">
        <v>385</v>
      </c>
      <c r="I1627" s="55">
        <v>1500</v>
      </c>
      <c r="J1627" s="55">
        <v>86</v>
      </c>
      <c r="K1627" s="54">
        <f t="shared" si="75"/>
        <v>129000</v>
      </c>
    </row>
    <row r="1628" spans="1:11" x14ac:dyDescent="0.3">
      <c r="A1628" s="52" t="s">
        <v>395</v>
      </c>
      <c r="B1628" s="52">
        <f t="shared" si="76"/>
        <v>2017</v>
      </c>
      <c r="C1628" s="52" t="s">
        <v>591</v>
      </c>
      <c r="D1628" s="53">
        <v>42845</v>
      </c>
      <c r="E1628" s="52">
        <f t="shared" si="77"/>
        <v>2453</v>
      </c>
      <c r="F1628" s="54" t="s">
        <v>439</v>
      </c>
      <c r="G1628" s="52" t="s">
        <v>528</v>
      </c>
      <c r="H1628" s="54" t="s">
        <v>387</v>
      </c>
      <c r="I1628" s="55">
        <v>100</v>
      </c>
      <c r="J1628" s="55">
        <v>35</v>
      </c>
      <c r="K1628" s="54">
        <f t="shared" si="75"/>
        <v>3500</v>
      </c>
    </row>
    <row r="1629" spans="1:11" x14ac:dyDescent="0.3">
      <c r="A1629" s="52" t="s">
        <v>522</v>
      </c>
      <c r="B1629" s="52">
        <f t="shared" si="76"/>
        <v>2017</v>
      </c>
      <c r="C1629" s="52" t="s">
        <v>591</v>
      </c>
      <c r="D1629" s="53">
        <v>42846</v>
      </c>
      <c r="E1629" s="52">
        <f t="shared" si="77"/>
        <v>2454</v>
      </c>
      <c r="F1629" s="54" t="s">
        <v>450</v>
      </c>
      <c r="G1629" s="52" t="s">
        <v>525</v>
      </c>
      <c r="H1629" s="54" t="s">
        <v>384</v>
      </c>
      <c r="I1629" s="55">
        <v>500</v>
      </c>
      <c r="J1629" s="55">
        <v>20</v>
      </c>
      <c r="K1629" s="54">
        <f t="shared" si="75"/>
        <v>10000</v>
      </c>
    </row>
    <row r="1630" spans="1:11" x14ac:dyDescent="0.3">
      <c r="A1630" s="52" t="s">
        <v>405</v>
      </c>
      <c r="B1630" s="52">
        <f t="shared" si="76"/>
        <v>2017</v>
      </c>
      <c r="C1630" s="52" t="s">
        <v>591</v>
      </c>
      <c r="D1630" s="53">
        <v>42846</v>
      </c>
      <c r="E1630" s="52">
        <f t="shared" si="77"/>
        <v>2455</v>
      </c>
      <c r="F1630" s="54" t="s">
        <v>404</v>
      </c>
      <c r="G1630" s="52" t="s">
        <v>403</v>
      </c>
      <c r="H1630" s="54" t="s">
        <v>385</v>
      </c>
      <c r="I1630" s="55">
        <v>50</v>
      </c>
      <c r="J1630" s="55">
        <v>86</v>
      </c>
      <c r="K1630" s="54">
        <f t="shared" si="75"/>
        <v>4300</v>
      </c>
    </row>
    <row r="1631" spans="1:11" x14ac:dyDescent="0.3">
      <c r="A1631" s="52" t="s">
        <v>405</v>
      </c>
      <c r="B1631" s="52">
        <f t="shared" si="76"/>
        <v>2017</v>
      </c>
      <c r="C1631" s="52" t="s">
        <v>591</v>
      </c>
      <c r="D1631" s="53">
        <v>42847</v>
      </c>
      <c r="E1631" s="52">
        <f t="shared" si="77"/>
        <v>2456</v>
      </c>
      <c r="F1631" s="54" t="s">
        <v>445</v>
      </c>
      <c r="G1631" s="52" t="s">
        <v>403</v>
      </c>
      <c r="H1631" s="54" t="s">
        <v>387</v>
      </c>
      <c r="I1631" s="55">
        <v>100</v>
      </c>
      <c r="J1631" s="55">
        <v>35</v>
      </c>
      <c r="K1631" s="54">
        <f t="shared" si="75"/>
        <v>3500</v>
      </c>
    </row>
    <row r="1632" spans="1:11" x14ac:dyDescent="0.3">
      <c r="A1632" s="52" t="s">
        <v>522</v>
      </c>
      <c r="B1632" s="52">
        <f t="shared" si="76"/>
        <v>2017</v>
      </c>
      <c r="C1632" s="52" t="s">
        <v>591</v>
      </c>
      <c r="D1632" s="53">
        <v>42847</v>
      </c>
      <c r="E1632" s="52">
        <f t="shared" si="77"/>
        <v>2457</v>
      </c>
      <c r="F1632" s="54" t="s">
        <v>450</v>
      </c>
      <c r="G1632" s="52" t="s">
        <v>525</v>
      </c>
      <c r="H1632" s="54" t="s">
        <v>384</v>
      </c>
      <c r="I1632" s="55">
        <v>100</v>
      </c>
      <c r="J1632" s="55">
        <v>20</v>
      </c>
      <c r="K1632" s="54">
        <f t="shared" si="75"/>
        <v>2000</v>
      </c>
    </row>
    <row r="1633" spans="1:11" x14ac:dyDescent="0.3">
      <c r="A1633" s="52" t="s">
        <v>398</v>
      </c>
      <c r="B1633" s="52">
        <f t="shared" si="76"/>
        <v>2017</v>
      </c>
      <c r="C1633" s="52" t="s">
        <v>591</v>
      </c>
      <c r="D1633" s="53">
        <v>42848</v>
      </c>
      <c r="E1633" s="52">
        <f t="shared" si="77"/>
        <v>2458</v>
      </c>
      <c r="F1633" s="54" t="s">
        <v>397</v>
      </c>
      <c r="G1633" s="52" t="s">
        <v>396</v>
      </c>
      <c r="H1633" s="54" t="s">
        <v>385</v>
      </c>
      <c r="I1633" s="55">
        <v>750</v>
      </c>
      <c r="J1633" s="55">
        <v>86</v>
      </c>
      <c r="K1633" s="54">
        <f t="shared" si="75"/>
        <v>64500</v>
      </c>
    </row>
    <row r="1634" spans="1:11" x14ac:dyDescent="0.3">
      <c r="A1634" s="52" t="s">
        <v>398</v>
      </c>
      <c r="B1634" s="52">
        <f t="shared" si="76"/>
        <v>2017</v>
      </c>
      <c r="C1634" s="52" t="s">
        <v>591</v>
      </c>
      <c r="D1634" s="53">
        <v>42848</v>
      </c>
      <c r="E1634" s="52">
        <f t="shared" si="77"/>
        <v>2459</v>
      </c>
      <c r="F1634" s="54" t="s">
        <v>397</v>
      </c>
      <c r="G1634" s="52" t="s">
        <v>396</v>
      </c>
      <c r="H1634" s="54" t="s">
        <v>383</v>
      </c>
      <c r="I1634" s="55">
        <v>4</v>
      </c>
      <c r="J1634" s="55">
        <v>10</v>
      </c>
      <c r="K1634" s="54">
        <f t="shared" si="75"/>
        <v>40</v>
      </c>
    </row>
    <row r="1635" spans="1:11" x14ac:dyDescent="0.3">
      <c r="A1635" s="52" t="s">
        <v>398</v>
      </c>
      <c r="B1635" s="52">
        <f t="shared" si="76"/>
        <v>2017</v>
      </c>
      <c r="C1635" s="52" t="s">
        <v>591</v>
      </c>
      <c r="D1635" s="53">
        <v>42849</v>
      </c>
      <c r="E1635" s="52">
        <f t="shared" si="77"/>
        <v>2460</v>
      </c>
      <c r="F1635" s="54" t="s">
        <v>397</v>
      </c>
      <c r="G1635" s="52" t="s">
        <v>396</v>
      </c>
      <c r="H1635" s="54" t="s">
        <v>384</v>
      </c>
      <c r="I1635" s="55">
        <v>100</v>
      </c>
      <c r="J1635" s="55">
        <v>20</v>
      </c>
      <c r="K1635" s="54">
        <f t="shared" si="75"/>
        <v>2000</v>
      </c>
    </row>
    <row r="1636" spans="1:11" x14ac:dyDescent="0.3">
      <c r="A1636" s="52" t="s">
        <v>395</v>
      </c>
      <c r="B1636" s="52">
        <f t="shared" si="76"/>
        <v>2017</v>
      </c>
      <c r="C1636" s="52" t="s">
        <v>591</v>
      </c>
      <c r="D1636" s="53">
        <v>42849</v>
      </c>
      <c r="E1636" s="52">
        <f t="shared" si="77"/>
        <v>2461</v>
      </c>
      <c r="F1636" s="54" t="s">
        <v>451</v>
      </c>
      <c r="G1636" s="52" t="s">
        <v>399</v>
      </c>
      <c r="H1636" s="54" t="s">
        <v>381</v>
      </c>
      <c r="I1636" s="55">
        <v>15</v>
      </c>
      <c r="J1636" s="55">
        <v>120</v>
      </c>
      <c r="K1636" s="54">
        <f t="shared" si="75"/>
        <v>1800</v>
      </c>
    </row>
    <row r="1637" spans="1:11" x14ac:dyDescent="0.3">
      <c r="A1637" s="52" t="s">
        <v>398</v>
      </c>
      <c r="B1637" s="52">
        <f t="shared" si="76"/>
        <v>2017</v>
      </c>
      <c r="C1637" s="52" t="s">
        <v>591</v>
      </c>
      <c r="D1637" s="53">
        <v>42850</v>
      </c>
      <c r="E1637" s="52">
        <f t="shared" si="77"/>
        <v>2462</v>
      </c>
      <c r="F1637" s="54" t="s">
        <v>397</v>
      </c>
      <c r="G1637" s="52" t="s">
        <v>396</v>
      </c>
      <c r="H1637" s="54" t="s">
        <v>383</v>
      </c>
      <c r="I1637" s="55">
        <v>500</v>
      </c>
      <c r="J1637" s="55">
        <v>10</v>
      </c>
      <c r="K1637" s="54">
        <f t="shared" si="75"/>
        <v>5000</v>
      </c>
    </row>
    <row r="1638" spans="1:11" x14ac:dyDescent="0.3">
      <c r="A1638" s="52" t="s">
        <v>405</v>
      </c>
      <c r="B1638" s="52">
        <f t="shared" si="76"/>
        <v>2017</v>
      </c>
      <c r="C1638" s="52" t="s">
        <v>591</v>
      </c>
      <c r="D1638" s="53">
        <v>42850</v>
      </c>
      <c r="E1638" s="52">
        <f t="shared" si="77"/>
        <v>2463</v>
      </c>
      <c r="F1638" s="54" t="s">
        <v>457</v>
      </c>
      <c r="G1638" s="52" t="s">
        <v>403</v>
      </c>
      <c r="H1638" s="54" t="s">
        <v>387</v>
      </c>
      <c r="I1638" s="55">
        <v>100</v>
      </c>
      <c r="J1638" s="55">
        <v>35</v>
      </c>
      <c r="K1638" s="54">
        <f t="shared" si="75"/>
        <v>3500</v>
      </c>
    </row>
    <row r="1639" spans="1:11" x14ac:dyDescent="0.3">
      <c r="A1639" s="52" t="s">
        <v>398</v>
      </c>
      <c r="B1639" s="52">
        <f t="shared" si="76"/>
        <v>2017</v>
      </c>
      <c r="C1639" s="52" t="s">
        <v>591</v>
      </c>
      <c r="D1639" s="53">
        <v>42851</v>
      </c>
      <c r="E1639" s="52">
        <f t="shared" si="77"/>
        <v>2464</v>
      </c>
      <c r="F1639" s="54" t="s">
        <v>397</v>
      </c>
      <c r="G1639" s="52" t="s">
        <v>396</v>
      </c>
      <c r="H1639" s="54" t="s">
        <v>381</v>
      </c>
      <c r="I1639" s="55">
        <v>800</v>
      </c>
      <c r="J1639" s="55">
        <v>120</v>
      </c>
      <c r="K1639" s="54">
        <f t="shared" si="75"/>
        <v>96000</v>
      </c>
    </row>
    <row r="1640" spans="1:11" x14ac:dyDescent="0.3">
      <c r="A1640" s="52" t="s">
        <v>405</v>
      </c>
      <c r="B1640" s="52">
        <f t="shared" si="76"/>
        <v>2017</v>
      </c>
      <c r="C1640" s="52" t="s">
        <v>591</v>
      </c>
      <c r="D1640" s="53">
        <v>42851</v>
      </c>
      <c r="E1640" s="52">
        <f t="shared" si="77"/>
        <v>2465</v>
      </c>
      <c r="F1640" s="54" t="s">
        <v>457</v>
      </c>
      <c r="G1640" s="52" t="s">
        <v>403</v>
      </c>
      <c r="H1640" s="54" t="s">
        <v>385</v>
      </c>
      <c r="I1640" s="55">
        <v>1</v>
      </c>
      <c r="J1640" s="55">
        <v>86</v>
      </c>
      <c r="K1640" s="54">
        <f t="shared" si="75"/>
        <v>86</v>
      </c>
    </row>
    <row r="1641" spans="1:11" x14ac:dyDescent="0.3">
      <c r="A1641" s="52" t="s">
        <v>405</v>
      </c>
      <c r="B1641" s="52">
        <f t="shared" si="76"/>
        <v>2017</v>
      </c>
      <c r="C1641" s="52" t="s">
        <v>591</v>
      </c>
      <c r="D1641" s="53">
        <v>42852</v>
      </c>
      <c r="E1641" s="52">
        <f t="shared" si="77"/>
        <v>2466</v>
      </c>
      <c r="F1641" s="54" t="s">
        <v>445</v>
      </c>
      <c r="G1641" s="52" t="s">
        <v>403</v>
      </c>
      <c r="H1641" s="54" t="s">
        <v>387</v>
      </c>
      <c r="I1641" s="55">
        <v>500</v>
      </c>
      <c r="J1641" s="55">
        <v>35</v>
      </c>
      <c r="K1641" s="54">
        <f t="shared" si="75"/>
        <v>17500</v>
      </c>
    </row>
    <row r="1642" spans="1:11" x14ac:dyDescent="0.3">
      <c r="A1642" s="52" t="s">
        <v>405</v>
      </c>
      <c r="B1642" s="52">
        <f t="shared" si="76"/>
        <v>2017</v>
      </c>
      <c r="C1642" s="52" t="s">
        <v>591</v>
      </c>
      <c r="D1642" s="53">
        <v>42852</v>
      </c>
      <c r="E1642" s="52">
        <f t="shared" si="77"/>
        <v>2467</v>
      </c>
      <c r="F1642" s="54" t="s">
        <v>431</v>
      </c>
      <c r="G1642" s="52" t="s">
        <v>524</v>
      </c>
      <c r="H1642" s="54" t="s">
        <v>384</v>
      </c>
      <c r="I1642" s="55">
        <v>1500</v>
      </c>
      <c r="J1642" s="55">
        <v>20</v>
      </c>
      <c r="K1642" s="54">
        <f t="shared" si="75"/>
        <v>30000</v>
      </c>
    </row>
    <row r="1643" spans="1:11" x14ac:dyDescent="0.3">
      <c r="A1643" s="52" t="s">
        <v>405</v>
      </c>
      <c r="B1643" s="52">
        <f t="shared" si="76"/>
        <v>2017</v>
      </c>
      <c r="C1643" s="52" t="s">
        <v>591</v>
      </c>
      <c r="D1643" s="53">
        <v>42853</v>
      </c>
      <c r="E1643" s="52">
        <f t="shared" si="77"/>
        <v>2468</v>
      </c>
      <c r="F1643" s="54" t="s">
        <v>441</v>
      </c>
      <c r="G1643" s="52" t="s">
        <v>403</v>
      </c>
      <c r="H1643" s="54" t="s">
        <v>385</v>
      </c>
      <c r="I1643" s="55">
        <v>600</v>
      </c>
      <c r="J1643" s="55">
        <v>86</v>
      </c>
      <c r="K1643" s="54">
        <f t="shared" si="75"/>
        <v>51600</v>
      </c>
    </row>
    <row r="1644" spans="1:11" x14ac:dyDescent="0.3">
      <c r="A1644" s="52" t="s">
        <v>405</v>
      </c>
      <c r="B1644" s="52">
        <f t="shared" si="76"/>
        <v>2017</v>
      </c>
      <c r="C1644" s="52" t="s">
        <v>591</v>
      </c>
      <c r="D1644" s="53">
        <v>42853</v>
      </c>
      <c r="E1644" s="52">
        <f t="shared" si="77"/>
        <v>2469</v>
      </c>
      <c r="F1644" s="54" t="s">
        <v>431</v>
      </c>
      <c r="G1644" s="52" t="s">
        <v>524</v>
      </c>
      <c r="H1644" s="54" t="s">
        <v>383</v>
      </c>
      <c r="I1644" s="55">
        <v>500</v>
      </c>
      <c r="J1644" s="55">
        <v>10</v>
      </c>
      <c r="K1644" s="54">
        <f t="shared" si="75"/>
        <v>5000</v>
      </c>
    </row>
    <row r="1645" spans="1:11" x14ac:dyDescent="0.3">
      <c r="A1645" s="52" t="s">
        <v>522</v>
      </c>
      <c r="B1645" s="52">
        <f t="shared" si="76"/>
        <v>2017</v>
      </c>
      <c r="C1645" s="52" t="s">
        <v>591</v>
      </c>
      <c r="D1645" s="53">
        <v>42854</v>
      </c>
      <c r="E1645" s="52">
        <f t="shared" si="77"/>
        <v>2470</v>
      </c>
      <c r="F1645" s="54" t="s">
        <v>450</v>
      </c>
      <c r="G1645" s="52" t="s">
        <v>525</v>
      </c>
      <c r="H1645" s="54" t="s">
        <v>384</v>
      </c>
      <c r="I1645" s="55">
        <v>2500</v>
      </c>
      <c r="J1645" s="55">
        <v>20</v>
      </c>
      <c r="K1645" s="54">
        <f t="shared" si="75"/>
        <v>50000</v>
      </c>
    </row>
    <row r="1646" spans="1:11" x14ac:dyDescent="0.3">
      <c r="A1646" s="52" t="s">
        <v>405</v>
      </c>
      <c r="B1646" s="52">
        <f t="shared" si="76"/>
        <v>2017</v>
      </c>
      <c r="C1646" s="52" t="s">
        <v>591</v>
      </c>
      <c r="D1646" s="53">
        <v>42854</v>
      </c>
      <c r="E1646" s="52">
        <f t="shared" si="77"/>
        <v>2471</v>
      </c>
      <c r="F1646" s="54" t="s">
        <v>431</v>
      </c>
      <c r="G1646" s="52" t="s">
        <v>524</v>
      </c>
      <c r="H1646" s="54" t="s">
        <v>387</v>
      </c>
      <c r="I1646" s="55">
        <v>500</v>
      </c>
      <c r="J1646" s="55">
        <v>35</v>
      </c>
      <c r="K1646" s="54">
        <f t="shared" si="75"/>
        <v>17500</v>
      </c>
    </row>
    <row r="1647" spans="1:11" x14ac:dyDescent="0.3">
      <c r="A1647" s="52" t="s">
        <v>522</v>
      </c>
      <c r="B1647" s="52">
        <f t="shared" si="76"/>
        <v>2017</v>
      </c>
      <c r="C1647" s="52" t="s">
        <v>591</v>
      </c>
      <c r="D1647" s="53">
        <v>42855</v>
      </c>
      <c r="E1647" s="52">
        <f t="shared" si="77"/>
        <v>2472</v>
      </c>
      <c r="F1647" s="54" t="s">
        <v>450</v>
      </c>
      <c r="G1647" s="52" t="s">
        <v>525</v>
      </c>
      <c r="H1647" s="54" t="s">
        <v>383</v>
      </c>
      <c r="I1647" s="55">
        <v>500</v>
      </c>
      <c r="J1647" s="55">
        <v>10</v>
      </c>
      <c r="K1647" s="54">
        <f t="shared" si="75"/>
        <v>5000</v>
      </c>
    </row>
    <row r="1648" spans="1:11" x14ac:dyDescent="0.3">
      <c r="A1648" s="52" t="s">
        <v>405</v>
      </c>
      <c r="B1648" s="52">
        <f t="shared" si="76"/>
        <v>2017</v>
      </c>
      <c r="C1648" s="52" t="s">
        <v>591</v>
      </c>
      <c r="D1648" s="53">
        <v>42855</v>
      </c>
      <c r="E1648" s="52">
        <f t="shared" si="77"/>
        <v>2473</v>
      </c>
      <c r="F1648" s="54" t="s">
        <v>431</v>
      </c>
      <c r="G1648" s="52" t="s">
        <v>524</v>
      </c>
      <c r="H1648" s="54" t="s">
        <v>385</v>
      </c>
      <c r="I1648" s="55">
        <v>250</v>
      </c>
      <c r="J1648" s="55">
        <v>86</v>
      </c>
      <c r="K1648" s="54">
        <f t="shared" si="75"/>
        <v>21500</v>
      </c>
    </row>
    <row r="1649" spans="1:11" x14ac:dyDescent="0.3">
      <c r="A1649" s="52" t="s">
        <v>522</v>
      </c>
      <c r="B1649" s="52">
        <f t="shared" si="76"/>
        <v>2017</v>
      </c>
      <c r="C1649" s="52" t="s">
        <v>586</v>
      </c>
      <c r="D1649" s="53">
        <v>42856</v>
      </c>
      <c r="E1649" s="52">
        <f t="shared" si="77"/>
        <v>2474</v>
      </c>
      <c r="F1649" s="54" t="s">
        <v>450</v>
      </c>
      <c r="G1649" s="52" t="s">
        <v>525</v>
      </c>
      <c r="H1649" s="54" t="s">
        <v>381</v>
      </c>
      <c r="I1649" s="55">
        <v>25</v>
      </c>
      <c r="J1649" s="55">
        <v>120</v>
      </c>
      <c r="K1649" s="54">
        <f t="shared" si="75"/>
        <v>3000</v>
      </c>
    </row>
    <row r="1650" spans="1:11" x14ac:dyDescent="0.3">
      <c r="A1650" s="52" t="s">
        <v>405</v>
      </c>
      <c r="B1650" s="52">
        <f t="shared" si="76"/>
        <v>2017</v>
      </c>
      <c r="C1650" s="52" t="s">
        <v>586</v>
      </c>
      <c r="D1650" s="53">
        <v>42856</v>
      </c>
      <c r="E1650" s="52">
        <f t="shared" si="77"/>
        <v>2475</v>
      </c>
      <c r="F1650" s="54" t="s">
        <v>431</v>
      </c>
      <c r="G1650" s="52" t="s">
        <v>524</v>
      </c>
      <c r="H1650" s="54" t="s">
        <v>384</v>
      </c>
      <c r="I1650" s="55">
        <v>500</v>
      </c>
      <c r="J1650" s="55">
        <v>20</v>
      </c>
      <c r="K1650" s="54">
        <f t="shared" si="75"/>
        <v>10000</v>
      </c>
    </row>
    <row r="1651" spans="1:11" x14ac:dyDescent="0.3">
      <c r="A1651" s="52" t="s">
        <v>522</v>
      </c>
      <c r="B1651" s="52">
        <f t="shared" si="76"/>
        <v>2017</v>
      </c>
      <c r="C1651" s="52" t="s">
        <v>586</v>
      </c>
      <c r="D1651" s="53">
        <v>42857</v>
      </c>
      <c r="E1651" s="52">
        <f t="shared" si="77"/>
        <v>2476</v>
      </c>
      <c r="F1651" s="54" t="s">
        <v>450</v>
      </c>
      <c r="G1651" s="52" t="s">
        <v>525</v>
      </c>
      <c r="H1651" s="54" t="s">
        <v>387</v>
      </c>
      <c r="I1651" s="55">
        <v>150</v>
      </c>
      <c r="J1651" s="55">
        <v>35</v>
      </c>
      <c r="K1651" s="54">
        <f t="shared" si="75"/>
        <v>5250</v>
      </c>
    </row>
    <row r="1652" spans="1:11" x14ac:dyDescent="0.3">
      <c r="A1652" s="52" t="s">
        <v>405</v>
      </c>
      <c r="B1652" s="52">
        <f t="shared" si="76"/>
        <v>2017</v>
      </c>
      <c r="C1652" s="52" t="s">
        <v>586</v>
      </c>
      <c r="D1652" s="53">
        <v>42857</v>
      </c>
      <c r="E1652" s="52">
        <f t="shared" si="77"/>
        <v>2477</v>
      </c>
      <c r="F1652" s="54" t="s">
        <v>431</v>
      </c>
      <c r="G1652" s="52" t="s">
        <v>524</v>
      </c>
      <c r="H1652" s="54" t="s">
        <v>387</v>
      </c>
      <c r="I1652" s="55">
        <v>1000</v>
      </c>
      <c r="J1652" s="55">
        <v>35</v>
      </c>
      <c r="K1652" s="54">
        <f t="shared" si="75"/>
        <v>35000</v>
      </c>
    </row>
    <row r="1653" spans="1:11" x14ac:dyDescent="0.3">
      <c r="A1653" s="52" t="s">
        <v>398</v>
      </c>
      <c r="B1653" s="52">
        <f t="shared" si="76"/>
        <v>2017</v>
      </c>
      <c r="C1653" s="52" t="s">
        <v>586</v>
      </c>
      <c r="D1653" s="53">
        <v>42858</v>
      </c>
      <c r="E1653" s="52">
        <f t="shared" si="77"/>
        <v>2478</v>
      </c>
      <c r="F1653" s="54" t="s">
        <v>477</v>
      </c>
      <c r="G1653" s="52" t="s">
        <v>523</v>
      </c>
      <c r="H1653" s="54" t="s">
        <v>385</v>
      </c>
      <c r="I1653" s="55">
        <v>3</v>
      </c>
      <c r="J1653" s="55">
        <v>86</v>
      </c>
      <c r="K1653" s="54">
        <f t="shared" si="75"/>
        <v>258</v>
      </c>
    </row>
    <row r="1654" spans="1:11" x14ac:dyDescent="0.3">
      <c r="A1654" s="52" t="s">
        <v>395</v>
      </c>
      <c r="B1654" s="52">
        <f t="shared" si="76"/>
        <v>2017</v>
      </c>
      <c r="C1654" s="52" t="s">
        <v>586</v>
      </c>
      <c r="D1654" s="53">
        <v>42858</v>
      </c>
      <c r="E1654" s="52">
        <f t="shared" si="77"/>
        <v>2479</v>
      </c>
      <c r="F1654" s="54" t="s">
        <v>456</v>
      </c>
      <c r="G1654" s="52" t="s">
        <v>526</v>
      </c>
      <c r="H1654" s="54" t="s">
        <v>385</v>
      </c>
      <c r="I1654" s="55">
        <v>50</v>
      </c>
      <c r="J1654" s="55">
        <v>86</v>
      </c>
      <c r="K1654" s="54">
        <f t="shared" si="75"/>
        <v>4300</v>
      </c>
    </row>
    <row r="1655" spans="1:11" x14ac:dyDescent="0.3">
      <c r="A1655" s="52" t="s">
        <v>398</v>
      </c>
      <c r="B1655" s="52">
        <f t="shared" si="76"/>
        <v>2017</v>
      </c>
      <c r="C1655" s="52" t="s">
        <v>586</v>
      </c>
      <c r="D1655" s="53">
        <v>42859</v>
      </c>
      <c r="E1655" s="52">
        <f t="shared" si="77"/>
        <v>2480</v>
      </c>
      <c r="F1655" s="54" t="s">
        <v>477</v>
      </c>
      <c r="G1655" s="52" t="s">
        <v>523</v>
      </c>
      <c r="H1655" s="54" t="s">
        <v>384</v>
      </c>
      <c r="I1655" s="55">
        <v>5</v>
      </c>
      <c r="J1655" s="55">
        <v>20</v>
      </c>
      <c r="K1655" s="54">
        <f t="shared" si="75"/>
        <v>100</v>
      </c>
    </row>
    <row r="1656" spans="1:11" x14ac:dyDescent="0.3">
      <c r="A1656" s="52" t="s">
        <v>395</v>
      </c>
      <c r="B1656" s="52">
        <f t="shared" si="76"/>
        <v>2017</v>
      </c>
      <c r="C1656" s="52" t="s">
        <v>586</v>
      </c>
      <c r="D1656" s="53">
        <v>42859</v>
      </c>
      <c r="E1656" s="52">
        <f t="shared" si="77"/>
        <v>2481</v>
      </c>
      <c r="F1656" s="54" t="s">
        <v>456</v>
      </c>
      <c r="G1656" s="52" t="s">
        <v>526</v>
      </c>
      <c r="H1656" s="54" t="s">
        <v>384</v>
      </c>
      <c r="I1656" s="55">
        <v>100</v>
      </c>
      <c r="J1656" s="55">
        <v>20</v>
      </c>
      <c r="K1656" s="54">
        <f t="shared" si="75"/>
        <v>2000</v>
      </c>
    </row>
    <row r="1657" spans="1:11" x14ac:dyDescent="0.3">
      <c r="A1657" s="52" t="s">
        <v>405</v>
      </c>
      <c r="B1657" s="52">
        <f t="shared" si="76"/>
        <v>2017</v>
      </c>
      <c r="C1657" s="52" t="s">
        <v>586</v>
      </c>
      <c r="D1657" s="53">
        <v>42860</v>
      </c>
      <c r="E1657" s="52">
        <f t="shared" si="77"/>
        <v>2482</v>
      </c>
      <c r="F1657" s="54" t="s">
        <v>445</v>
      </c>
      <c r="G1657" s="52" t="s">
        <v>403</v>
      </c>
      <c r="H1657" s="54" t="s">
        <v>383</v>
      </c>
      <c r="I1657" s="55">
        <v>5</v>
      </c>
      <c r="J1657" s="55">
        <v>10</v>
      </c>
      <c r="K1657" s="54">
        <f t="shared" si="75"/>
        <v>50</v>
      </c>
    </row>
    <row r="1658" spans="1:11" x14ac:dyDescent="0.3">
      <c r="A1658" s="52" t="s">
        <v>395</v>
      </c>
      <c r="B1658" s="52">
        <f t="shared" si="76"/>
        <v>2017</v>
      </c>
      <c r="C1658" s="52" t="s">
        <v>586</v>
      </c>
      <c r="D1658" s="53">
        <v>42860</v>
      </c>
      <c r="E1658" s="52">
        <f t="shared" si="77"/>
        <v>2483</v>
      </c>
      <c r="F1658" s="54" t="s">
        <v>456</v>
      </c>
      <c r="G1658" s="52" t="s">
        <v>526</v>
      </c>
      <c r="H1658" s="54" t="s">
        <v>387</v>
      </c>
      <c r="I1658" s="55">
        <v>100</v>
      </c>
      <c r="J1658" s="55">
        <v>35</v>
      </c>
      <c r="K1658" s="54">
        <f t="shared" si="75"/>
        <v>3500</v>
      </c>
    </row>
    <row r="1659" spans="1:11" x14ac:dyDescent="0.3">
      <c r="A1659" s="52" t="s">
        <v>405</v>
      </c>
      <c r="B1659" s="52">
        <f t="shared" si="76"/>
        <v>2017</v>
      </c>
      <c r="C1659" s="52" t="s">
        <v>586</v>
      </c>
      <c r="D1659" s="53">
        <v>42861</v>
      </c>
      <c r="E1659" s="52">
        <f t="shared" si="77"/>
        <v>2484</v>
      </c>
      <c r="F1659" s="54" t="s">
        <v>445</v>
      </c>
      <c r="G1659" s="52" t="s">
        <v>403</v>
      </c>
      <c r="H1659" s="54" t="s">
        <v>381</v>
      </c>
      <c r="I1659" s="55">
        <v>5</v>
      </c>
      <c r="J1659" s="55">
        <v>120</v>
      </c>
      <c r="K1659" s="54">
        <f t="shared" si="75"/>
        <v>600</v>
      </c>
    </row>
    <row r="1660" spans="1:11" x14ac:dyDescent="0.3">
      <c r="A1660" s="52" t="s">
        <v>395</v>
      </c>
      <c r="B1660" s="52">
        <f t="shared" si="76"/>
        <v>2017</v>
      </c>
      <c r="C1660" s="52" t="s">
        <v>586</v>
      </c>
      <c r="D1660" s="53">
        <v>42861</v>
      </c>
      <c r="E1660" s="52">
        <f t="shared" si="77"/>
        <v>2485</v>
      </c>
      <c r="F1660" s="54" t="s">
        <v>456</v>
      </c>
      <c r="G1660" s="52" t="s">
        <v>526</v>
      </c>
      <c r="H1660" s="54" t="s">
        <v>385</v>
      </c>
      <c r="I1660" s="55">
        <v>100</v>
      </c>
      <c r="J1660" s="55">
        <v>86</v>
      </c>
      <c r="K1660" s="54">
        <f t="shared" si="75"/>
        <v>8600</v>
      </c>
    </row>
    <row r="1661" spans="1:11" x14ac:dyDescent="0.3">
      <c r="A1661" s="52" t="s">
        <v>405</v>
      </c>
      <c r="B1661" s="52">
        <f t="shared" si="76"/>
        <v>2017</v>
      </c>
      <c r="C1661" s="52" t="s">
        <v>586</v>
      </c>
      <c r="D1661" s="53">
        <v>42862</v>
      </c>
      <c r="E1661" s="52">
        <f t="shared" si="77"/>
        <v>2486</v>
      </c>
      <c r="F1661" s="54" t="s">
        <v>476</v>
      </c>
      <c r="G1661" s="52" t="s">
        <v>403</v>
      </c>
      <c r="H1661" s="54" t="s">
        <v>383</v>
      </c>
      <c r="I1661" s="55">
        <v>2</v>
      </c>
      <c r="J1661" s="55">
        <v>10</v>
      </c>
      <c r="K1661" s="54">
        <f t="shared" si="75"/>
        <v>20</v>
      </c>
    </row>
    <row r="1662" spans="1:11" x14ac:dyDescent="0.3">
      <c r="A1662" s="52" t="s">
        <v>395</v>
      </c>
      <c r="B1662" s="52">
        <f t="shared" si="76"/>
        <v>2017</v>
      </c>
      <c r="C1662" s="52" t="s">
        <v>586</v>
      </c>
      <c r="D1662" s="53">
        <v>42862</v>
      </c>
      <c r="E1662" s="52">
        <f t="shared" si="77"/>
        <v>2487</v>
      </c>
      <c r="F1662" s="54" t="s">
        <v>456</v>
      </c>
      <c r="G1662" s="52" t="s">
        <v>526</v>
      </c>
      <c r="H1662" s="54" t="s">
        <v>384</v>
      </c>
      <c r="I1662" s="55">
        <v>50</v>
      </c>
      <c r="J1662" s="55">
        <v>20</v>
      </c>
      <c r="K1662" s="54">
        <f t="shared" si="75"/>
        <v>1000</v>
      </c>
    </row>
    <row r="1663" spans="1:11" x14ac:dyDescent="0.3">
      <c r="A1663" s="52" t="s">
        <v>395</v>
      </c>
      <c r="B1663" s="52">
        <f t="shared" si="76"/>
        <v>2017</v>
      </c>
      <c r="C1663" s="52" t="s">
        <v>586</v>
      </c>
      <c r="D1663" s="53">
        <v>42863</v>
      </c>
      <c r="E1663" s="52">
        <f t="shared" si="77"/>
        <v>2488</v>
      </c>
      <c r="F1663" s="54" t="s">
        <v>401</v>
      </c>
      <c r="G1663" s="52" t="s">
        <v>526</v>
      </c>
      <c r="H1663" s="54" t="s">
        <v>381</v>
      </c>
      <c r="I1663" s="55">
        <v>500</v>
      </c>
      <c r="J1663" s="55">
        <v>120</v>
      </c>
      <c r="K1663" s="54">
        <f t="shared" si="75"/>
        <v>60000</v>
      </c>
    </row>
    <row r="1664" spans="1:11" x14ac:dyDescent="0.3">
      <c r="A1664" s="52" t="s">
        <v>395</v>
      </c>
      <c r="B1664" s="52">
        <f t="shared" si="76"/>
        <v>2017</v>
      </c>
      <c r="C1664" s="52" t="s">
        <v>586</v>
      </c>
      <c r="D1664" s="53">
        <v>42863</v>
      </c>
      <c r="E1664" s="52">
        <f t="shared" si="77"/>
        <v>2489</v>
      </c>
      <c r="F1664" s="54" t="s">
        <v>456</v>
      </c>
      <c r="G1664" s="52" t="s">
        <v>526</v>
      </c>
      <c r="H1664" s="54" t="s">
        <v>383</v>
      </c>
      <c r="I1664" s="55">
        <v>100</v>
      </c>
      <c r="J1664" s="55">
        <v>10</v>
      </c>
      <c r="K1664" s="54">
        <f t="shared" si="75"/>
        <v>1000</v>
      </c>
    </row>
    <row r="1665" spans="1:11" x14ac:dyDescent="0.3">
      <c r="A1665" s="52" t="s">
        <v>398</v>
      </c>
      <c r="B1665" s="52">
        <f t="shared" si="76"/>
        <v>2017</v>
      </c>
      <c r="C1665" s="52" t="s">
        <v>586</v>
      </c>
      <c r="D1665" s="53">
        <v>42864</v>
      </c>
      <c r="E1665" s="52">
        <f t="shared" si="77"/>
        <v>2490</v>
      </c>
      <c r="F1665" s="54" t="s">
        <v>397</v>
      </c>
      <c r="G1665" s="52" t="s">
        <v>396</v>
      </c>
      <c r="H1665" s="54" t="s">
        <v>387</v>
      </c>
      <c r="I1665" s="55">
        <v>1500</v>
      </c>
      <c r="J1665" s="55">
        <v>35</v>
      </c>
      <c r="K1665" s="54">
        <f t="shared" si="75"/>
        <v>52500</v>
      </c>
    </row>
    <row r="1666" spans="1:11" x14ac:dyDescent="0.3">
      <c r="A1666" s="52" t="s">
        <v>395</v>
      </c>
      <c r="B1666" s="52">
        <f t="shared" si="76"/>
        <v>2017</v>
      </c>
      <c r="C1666" s="52" t="s">
        <v>586</v>
      </c>
      <c r="D1666" s="53">
        <v>42864</v>
      </c>
      <c r="E1666" s="52">
        <f t="shared" si="77"/>
        <v>2491</v>
      </c>
      <c r="F1666" s="54" t="s">
        <v>433</v>
      </c>
      <c r="G1666" s="52" t="s">
        <v>528</v>
      </c>
      <c r="H1666" s="54" t="s">
        <v>381</v>
      </c>
      <c r="I1666" s="55">
        <v>100</v>
      </c>
      <c r="J1666" s="55">
        <v>120</v>
      </c>
      <c r="K1666" s="54">
        <f t="shared" si="75"/>
        <v>12000</v>
      </c>
    </row>
    <row r="1667" spans="1:11" x14ac:dyDescent="0.3">
      <c r="A1667" s="52" t="s">
        <v>405</v>
      </c>
      <c r="B1667" s="52">
        <f t="shared" si="76"/>
        <v>2017</v>
      </c>
      <c r="C1667" s="52" t="s">
        <v>586</v>
      </c>
      <c r="D1667" s="53">
        <v>42865</v>
      </c>
      <c r="E1667" s="52">
        <f t="shared" si="77"/>
        <v>2492</v>
      </c>
      <c r="F1667" s="54" t="s">
        <v>441</v>
      </c>
      <c r="G1667" s="52" t="s">
        <v>403</v>
      </c>
      <c r="H1667" s="54" t="s">
        <v>385</v>
      </c>
      <c r="I1667" s="55">
        <v>400</v>
      </c>
      <c r="J1667" s="55">
        <v>86</v>
      </c>
      <c r="K1667" s="54">
        <f t="shared" si="75"/>
        <v>34400</v>
      </c>
    </row>
    <row r="1668" spans="1:11" x14ac:dyDescent="0.3">
      <c r="A1668" s="52" t="s">
        <v>395</v>
      </c>
      <c r="B1668" s="52">
        <f t="shared" si="76"/>
        <v>2017</v>
      </c>
      <c r="C1668" s="52" t="s">
        <v>586</v>
      </c>
      <c r="D1668" s="53">
        <v>42865</v>
      </c>
      <c r="E1668" s="52">
        <f t="shared" si="77"/>
        <v>2493</v>
      </c>
      <c r="F1668" s="54" t="s">
        <v>433</v>
      </c>
      <c r="G1668" s="52" t="s">
        <v>528</v>
      </c>
      <c r="H1668" s="54" t="s">
        <v>387</v>
      </c>
      <c r="I1668" s="55">
        <v>25</v>
      </c>
      <c r="J1668" s="55">
        <v>35</v>
      </c>
      <c r="K1668" s="54">
        <f t="shared" si="75"/>
        <v>875</v>
      </c>
    </row>
    <row r="1669" spans="1:11" x14ac:dyDescent="0.3">
      <c r="A1669" s="52" t="s">
        <v>405</v>
      </c>
      <c r="B1669" s="52">
        <f t="shared" si="76"/>
        <v>2017</v>
      </c>
      <c r="C1669" s="52" t="s">
        <v>586</v>
      </c>
      <c r="D1669" s="53">
        <v>42866</v>
      </c>
      <c r="E1669" s="52">
        <f t="shared" si="77"/>
        <v>2494</v>
      </c>
      <c r="F1669" s="54" t="s">
        <v>430</v>
      </c>
      <c r="G1669" s="52" t="s">
        <v>403</v>
      </c>
      <c r="H1669" s="54" t="s">
        <v>384</v>
      </c>
      <c r="I1669" s="55">
        <v>1000</v>
      </c>
      <c r="J1669" s="55">
        <v>20</v>
      </c>
      <c r="K1669" s="54">
        <f t="shared" si="75"/>
        <v>20000</v>
      </c>
    </row>
    <row r="1670" spans="1:11" x14ac:dyDescent="0.3">
      <c r="A1670" s="52" t="s">
        <v>405</v>
      </c>
      <c r="B1670" s="52">
        <f t="shared" si="76"/>
        <v>2017</v>
      </c>
      <c r="C1670" s="52" t="s">
        <v>586</v>
      </c>
      <c r="D1670" s="53">
        <v>42866</v>
      </c>
      <c r="E1670" s="52">
        <f t="shared" si="77"/>
        <v>2495</v>
      </c>
      <c r="F1670" s="54" t="s">
        <v>404</v>
      </c>
      <c r="G1670" s="52" t="s">
        <v>403</v>
      </c>
      <c r="H1670" s="54" t="s">
        <v>385</v>
      </c>
      <c r="I1670" s="55">
        <v>300</v>
      </c>
      <c r="J1670" s="55">
        <v>86</v>
      </c>
      <c r="K1670" s="54">
        <f t="shared" si="75"/>
        <v>25800</v>
      </c>
    </row>
    <row r="1671" spans="1:11" x14ac:dyDescent="0.3">
      <c r="A1671" s="52" t="s">
        <v>405</v>
      </c>
      <c r="B1671" s="52">
        <f t="shared" si="76"/>
        <v>2017</v>
      </c>
      <c r="C1671" s="52" t="s">
        <v>586</v>
      </c>
      <c r="D1671" s="53">
        <v>42867</v>
      </c>
      <c r="E1671" s="52">
        <f t="shared" si="77"/>
        <v>2496</v>
      </c>
      <c r="F1671" s="54" t="s">
        <v>457</v>
      </c>
      <c r="G1671" s="52" t="s">
        <v>403</v>
      </c>
      <c r="H1671" s="54" t="s">
        <v>383</v>
      </c>
      <c r="I1671" s="55">
        <v>50</v>
      </c>
      <c r="J1671" s="55">
        <v>10</v>
      </c>
      <c r="K1671" s="54">
        <f t="shared" si="75"/>
        <v>500</v>
      </c>
    </row>
    <row r="1672" spans="1:11" x14ac:dyDescent="0.3">
      <c r="A1672" s="52" t="s">
        <v>395</v>
      </c>
      <c r="B1672" s="52">
        <f t="shared" si="76"/>
        <v>2017</v>
      </c>
      <c r="C1672" s="52" t="s">
        <v>586</v>
      </c>
      <c r="D1672" s="53">
        <v>42867</v>
      </c>
      <c r="E1672" s="52">
        <f t="shared" si="77"/>
        <v>2497</v>
      </c>
      <c r="F1672" s="54" t="s">
        <v>439</v>
      </c>
      <c r="G1672" s="52" t="s">
        <v>528</v>
      </c>
      <c r="H1672" s="54" t="s">
        <v>384</v>
      </c>
      <c r="I1672" s="55">
        <v>50</v>
      </c>
      <c r="J1672" s="55">
        <v>20</v>
      </c>
      <c r="K1672" s="54">
        <f t="shared" si="75"/>
        <v>1000</v>
      </c>
    </row>
    <row r="1673" spans="1:11" x14ac:dyDescent="0.3">
      <c r="A1673" s="52" t="s">
        <v>405</v>
      </c>
      <c r="B1673" s="52">
        <f t="shared" si="76"/>
        <v>2017</v>
      </c>
      <c r="C1673" s="52" t="s">
        <v>586</v>
      </c>
      <c r="D1673" s="53">
        <v>42868</v>
      </c>
      <c r="E1673" s="52">
        <f t="shared" si="77"/>
        <v>2498</v>
      </c>
      <c r="F1673" s="54" t="s">
        <v>457</v>
      </c>
      <c r="G1673" s="52" t="s">
        <v>403</v>
      </c>
      <c r="H1673" s="54" t="s">
        <v>381</v>
      </c>
      <c r="I1673" s="55">
        <v>100</v>
      </c>
      <c r="J1673" s="55">
        <v>120</v>
      </c>
      <c r="K1673" s="54">
        <f t="shared" si="75"/>
        <v>12000</v>
      </c>
    </row>
    <row r="1674" spans="1:11" x14ac:dyDescent="0.3">
      <c r="A1674" s="52" t="s">
        <v>395</v>
      </c>
      <c r="B1674" s="52">
        <f t="shared" si="76"/>
        <v>2017</v>
      </c>
      <c r="C1674" s="52" t="s">
        <v>586</v>
      </c>
      <c r="D1674" s="53">
        <v>42868</v>
      </c>
      <c r="E1674" s="52">
        <f t="shared" si="77"/>
        <v>2499</v>
      </c>
      <c r="F1674" s="54" t="s">
        <v>436</v>
      </c>
      <c r="G1674" s="52" t="s">
        <v>399</v>
      </c>
      <c r="H1674" s="54" t="s">
        <v>383</v>
      </c>
      <c r="I1674" s="55">
        <v>100</v>
      </c>
      <c r="J1674" s="55">
        <v>10</v>
      </c>
      <c r="K1674" s="54">
        <f t="shared" si="75"/>
        <v>1000</v>
      </c>
    </row>
    <row r="1675" spans="1:11" x14ac:dyDescent="0.3">
      <c r="A1675" s="52" t="s">
        <v>405</v>
      </c>
      <c r="B1675" s="52">
        <f t="shared" si="76"/>
        <v>2017</v>
      </c>
      <c r="C1675" s="52" t="s">
        <v>586</v>
      </c>
      <c r="D1675" s="53">
        <v>42869</v>
      </c>
      <c r="E1675" s="52">
        <f t="shared" si="77"/>
        <v>2500</v>
      </c>
      <c r="F1675" s="54" t="s">
        <v>457</v>
      </c>
      <c r="G1675" s="52" t="s">
        <v>403</v>
      </c>
      <c r="H1675" s="54" t="s">
        <v>387</v>
      </c>
      <c r="I1675" s="55">
        <v>300</v>
      </c>
      <c r="J1675" s="55">
        <v>35</v>
      </c>
      <c r="K1675" s="54">
        <f t="shared" ref="K1675:K1738" si="78">I1675*J1675</f>
        <v>10500</v>
      </c>
    </row>
    <row r="1676" spans="1:11" x14ac:dyDescent="0.3">
      <c r="A1676" s="52" t="s">
        <v>398</v>
      </c>
      <c r="B1676" s="52">
        <f t="shared" ref="B1676:B1739" si="79">YEAR(D1676)</f>
        <v>2017</v>
      </c>
      <c r="C1676" s="52" t="s">
        <v>586</v>
      </c>
      <c r="D1676" s="53">
        <v>42869</v>
      </c>
      <c r="E1676" s="52">
        <f t="shared" ref="E1676:E1739" si="80">E1675+1</f>
        <v>2501</v>
      </c>
      <c r="F1676" s="54" t="s">
        <v>412</v>
      </c>
      <c r="G1676" s="52" t="s">
        <v>523</v>
      </c>
      <c r="H1676" s="54" t="s">
        <v>381</v>
      </c>
      <c r="I1676" s="55">
        <v>250</v>
      </c>
      <c r="J1676" s="55">
        <v>120</v>
      </c>
      <c r="K1676" s="54">
        <f t="shared" si="78"/>
        <v>30000</v>
      </c>
    </row>
    <row r="1677" spans="1:11" x14ac:dyDescent="0.3">
      <c r="A1677" s="52" t="s">
        <v>522</v>
      </c>
      <c r="B1677" s="52">
        <f t="shared" si="79"/>
        <v>2017</v>
      </c>
      <c r="C1677" s="52" t="s">
        <v>586</v>
      </c>
      <c r="D1677" s="53">
        <v>42870</v>
      </c>
      <c r="E1677" s="52">
        <f t="shared" si="80"/>
        <v>2502</v>
      </c>
      <c r="F1677" s="54" t="s">
        <v>402</v>
      </c>
      <c r="G1677" s="52" t="s">
        <v>525</v>
      </c>
      <c r="H1677" s="54" t="s">
        <v>385</v>
      </c>
      <c r="I1677" s="55">
        <v>500</v>
      </c>
      <c r="J1677" s="55">
        <v>86</v>
      </c>
      <c r="K1677" s="54">
        <f t="shared" si="78"/>
        <v>43000</v>
      </c>
    </row>
    <row r="1678" spans="1:11" x14ac:dyDescent="0.3">
      <c r="A1678" s="52" t="s">
        <v>398</v>
      </c>
      <c r="B1678" s="52">
        <f t="shared" si="79"/>
        <v>2017</v>
      </c>
      <c r="C1678" s="52" t="s">
        <v>586</v>
      </c>
      <c r="D1678" s="53">
        <v>42870</v>
      </c>
      <c r="E1678" s="52">
        <f t="shared" si="80"/>
        <v>2503</v>
      </c>
      <c r="F1678" s="54" t="s">
        <v>412</v>
      </c>
      <c r="G1678" s="52" t="s">
        <v>523</v>
      </c>
      <c r="H1678" s="54" t="s">
        <v>387</v>
      </c>
      <c r="I1678" s="55">
        <v>500</v>
      </c>
      <c r="J1678" s="55">
        <v>35</v>
      </c>
      <c r="K1678" s="54">
        <f t="shared" si="78"/>
        <v>17500</v>
      </c>
    </row>
    <row r="1679" spans="1:11" x14ac:dyDescent="0.3">
      <c r="A1679" s="52" t="s">
        <v>522</v>
      </c>
      <c r="B1679" s="52">
        <f t="shared" si="79"/>
        <v>2017</v>
      </c>
      <c r="C1679" s="52" t="s">
        <v>586</v>
      </c>
      <c r="D1679" s="53">
        <v>42871</v>
      </c>
      <c r="E1679" s="52">
        <f t="shared" si="80"/>
        <v>2504</v>
      </c>
      <c r="F1679" s="54" t="s">
        <v>402</v>
      </c>
      <c r="G1679" s="52" t="s">
        <v>525</v>
      </c>
      <c r="H1679" s="54" t="s">
        <v>384</v>
      </c>
      <c r="I1679" s="55">
        <v>200</v>
      </c>
      <c r="J1679" s="55">
        <v>20</v>
      </c>
      <c r="K1679" s="54">
        <f t="shared" si="78"/>
        <v>4000</v>
      </c>
    </row>
    <row r="1680" spans="1:11" x14ac:dyDescent="0.3">
      <c r="A1680" s="52" t="s">
        <v>405</v>
      </c>
      <c r="B1680" s="52">
        <f t="shared" si="79"/>
        <v>2017</v>
      </c>
      <c r="C1680" s="52" t="s">
        <v>586</v>
      </c>
      <c r="D1680" s="53">
        <v>42871</v>
      </c>
      <c r="E1680" s="52">
        <f t="shared" si="80"/>
        <v>2505</v>
      </c>
      <c r="F1680" s="54" t="s">
        <v>423</v>
      </c>
      <c r="G1680" s="52" t="s">
        <v>403</v>
      </c>
      <c r="H1680" s="54" t="s">
        <v>385</v>
      </c>
      <c r="I1680" s="55">
        <v>500</v>
      </c>
      <c r="J1680" s="55">
        <v>86</v>
      </c>
      <c r="K1680" s="54">
        <f t="shared" si="78"/>
        <v>43000</v>
      </c>
    </row>
    <row r="1681" spans="1:11" x14ac:dyDescent="0.3">
      <c r="A1681" s="52" t="s">
        <v>395</v>
      </c>
      <c r="B1681" s="52">
        <f t="shared" si="79"/>
        <v>2017</v>
      </c>
      <c r="C1681" s="52" t="s">
        <v>586</v>
      </c>
      <c r="D1681" s="53">
        <v>42872</v>
      </c>
      <c r="E1681" s="52">
        <f t="shared" si="80"/>
        <v>2506</v>
      </c>
      <c r="F1681" s="54" t="s">
        <v>433</v>
      </c>
      <c r="G1681" s="52" t="s">
        <v>528</v>
      </c>
      <c r="H1681" s="54" t="s">
        <v>387</v>
      </c>
      <c r="I1681" s="55">
        <v>200</v>
      </c>
      <c r="J1681" s="55">
        <v>35</v>
      </c>
      <c r="K1681" s="54">
        <f t="shared" si="78"/>
        <v>7000</v>
      </c>
    </row>
    <row r="1682" spans="1:11" x14ac:dyDescent="0.3">
      <c r="A1682" s="52" t="s">
        <v>405</v>
      </c>
      <c r="B1682" s="52">
        <f t="shared" si="79"/>
        <v>2017</v>
      </c>
      <c r="C1682" s="52" t="s">
        <v>586</v>
      </c>
      <c r="D1682" s="53">
        <v>42872</v>
      </c>
      <c r="E1682" s="52">
        <f t="shared" si="80"/>
        <v>2507</v>
      </c>
      <c r="F1682" s="54" t="s">
        <v>423</v>
      </c>
      <c r="G1682" s="52" t="s">
        <v>403</v>
      </c>
      <c r="H1682" s="54" t="s">
        <v>384</v>
      </c>
      <c r="I1682" s="55">
        <v>300</v>
      </c>
      <c r="J1682" s="55">
        <v>20</v>
      </c>
      <c r="K1682" s="54">
        <f t="shared" si="78"/>
        <v>6000</v>
      </c>
    </row>
    <row r="1683" spans="1:11" x14ac:dyDescent="0.3">
      <c r="A1683" s="52" t="s">
        <v>395</v>
      </c>
      <c r="B1683" s="52">
        <f t="shared" si="79"/>
        <v>2017</v>
      </c>
      <c r="C1683" s="52" t="s">
        <v>586</v>
      </c>
      <c r="D1683" s="53">
        <v>42873</v>
      </c>
      <c r="E1683" s="52">
        <f t="shared" si="80"/>
        <v>2508</v>
      </c>
      <c r="F1683" s="54" t="s">
        <v>433</v>
      </c>
      <c r="G1683" s="52" t="s">
        <v>528</v>
      </c>
      <c r="H1683" s="54" t="s">
        <v>385</v>
      </c>
      <c r="I1683" s="55">
        <v>150</v>
      </c>
      <c r="J1683" s="55">
        <v>86</v>
      </c>
      <c r="K1683" s="54">
        <f t="shared" si="78"/>
        <v>12900</v>
      </c>
    </row>
    <row r="1684" spans="1:11" x14ac:dyDescent="0.3">
      <c r="A1684" s="52" t="s">
        <v>395</v>
      </c>
      <c r="B1684" s="52">
        <f t="shared" si="79"/>
        <v>2017</v>
      </c>
      <c r="C1684" s="52" t="s">
        <v>586</v>
      </c>
      <c r="D1684" s="53">
        <v>42873</v>
      </c>
      <c r="E1684" s="52">
        <f t="shared" si="80"/>
        <v>2509</v>
      </c>
      <c r="F1684" s="54" t="s">
        <v>426</v>
      </c>
      <c r="G1684" s="52" t="s">
        <v>529</v>
      </c>
      <c r="H1684" s="54" t="s">
        <v>383</v>
      </c>
      <c r="I1684" s="55">
        <v>250</v>
      </c>
      <c r="J1684" s="55">
        <v>10</v>
      </c>
      <c r="K1684" s="54">
        <f t="shared" si="78"/>
        <v>2500</v>
      </c>
    </row>
    <row r="1685" spans="1:11" x14ac:dyDescent="0.3">
      <c r="A1685" s="52" t="s">
        <v>395</v>
      </c>
      <c r="B1685" s="52">
        <f t="shared" si="79"/>
        <v>2017</v>
      </c>
      <c r="C1685" s="52" t="s">
        <v>586</v>
      </c>
      <c r="D1685" s="53">
        <v>42874</v>
      </c>
      <c r="E1685" s="52">
        <f t="shared" si="80"/>
        <v>2510</v>
      </c>
      <c r="F1685" s="54" t="s">
        <v>433</v>
      </c>
      <c r="G1685" s="52" t="s">
        <v>528</v>
      </c>
      <c r="H1685" s="54" t="s">
        <v>384</v>
      </c>
      <c r="I1685" s="55">
        <v>300</v>
      </c>
      <c r="J1685" s="55">
        <v>20</v>
      </c>
      <c r="K1685" s="54">
        <f t="shared" si="78"/>
        <v>6000</v>
      </c>
    </row>
    <row r="1686" spans="1:11" x14ac:dyDescent="0.3">
      <c r="A1686" s="52" t="s">
        <v>395</v>
      </c>
      <c r="B1686" s="52">
        <f t="shared" si="79"/>
        <v>2017</v>
      </c>
      <c r="C1686" s="52" t="s">
        <v>586</v>
      </c>
      <c r="D1686" s="53">
        <v>42874</v>
      </c>
      <c r="E1686" s="52">
        <f t="shared" si="80"/>
        <v>2511</v>
      </c>
      <c r="F1686" s="54" t="s">
        <v>436</v>
      </c>
      <c r="G1686" s="52" t="s">
        <v>399</v>
      </c>
      <c r="H1686" s="54" t="s">
        <v>381</v>
      </c>
      <c r="I1686" s="55">
        <v>100</v>
      </c>
      <c r="J1686" s="55">
        <v>120</v>
      </c>
      <c r="K1686" s="54">
        <f t="shared" si="78"/>
        <v>12000</v>
      </c>
    </row>
    <row r="1687" spans="1:11" x14ac:dyDescent="0.3">
      <c r="A1687" s="52" t="s">
        <v>395</v>
      </c>
      <c r="B1687" s="52">
        <f t="shared" si="79"/>
        <v>2017</v>
      </c>
      <c r="C1687" s="52" t="s">
        <v>586</v>
      </c>
      <c r="D1687" s="53">
        <v>42875</v>
      </c>
      <c r="E1687" s="52">
        <f t="shared" si="80"/>
        <v>2512</v>
      </c>
      <c r="F1687" s="54" t="s">
        <v>433</v>
      </c>
      <c r="G1687" s="52" t="s">
        <v>528</v>
      </c>
      <c r="H1687" s="54" t="s">
        <v>387</v>
      </c>
      <c r="I1687" s="55">
        <v>35</v>
      </c>
      <c r="J1687" s="55">
        <v>35</v>
      </c>
      <c r="K1687" s="54">
        <f t="shared" si="78"/>
        <v>1225</v>
      </c>
    </row>
    <row r="1688" spans="1:11" x14ac:dyDescent="0.3">
      <c r="A1688" s="52" t="s">
        <v>395</v>
      </c>
      <c r="B1688" s="52">
        <f t="shared" si="79"/>
        <v>2017</v>
      </c>
      <c r="C1688" s="52" t="s">
        <v>586</v>
      </c>
      <c r="D1688" s="53">
        <v>42875</v>
      </c>
      <c r="E1688" s="52">
        <f t="shared" si="80"/>
        <v>2513</v>
      </c>
      <c r="F1688" s="54" t="s">
        <v>456</v>
      </c>
      <c r="G1688" s="52" t="s">
        <v>526</v>
      </c>
      <c r="H1688" s="54" t="s">
        <v>383</v>
      </c>
      <c r="I1688" s="55">
        <v>3</v>
      </c>
      <c r="J1688" s="55">
        <v>10</v>
      </c>
      <c r="K1688" s="54">
        <f t="shared" si="78"/>
        <v>30</v>
      </c>
    </row>
    <row r="1689" spans="1:11" x14ac:dyDescent="0.3">
      <c r="A1689" s="52" t="s">
        <v>395</v>
      </c>
      <c r="B1689" s="52">
        <f t="shared" si="79"/>
        <v>2017</v>
      </c>
      <c r="C1689" s="52" t="s">
        <v>586</v>
      </c>
      <c r="D1689" s="53">
        <v>42876</v>
      </c>
      <c r="E1689" s="52">
        <f t="shared" si="80"/>
        <v>2514</v>
      </c>
      <c r="F1689" s="54" t="s">
        <v>433</v>
      </c>
      <c r="G1689" s="52" t="s">
        <v>528</v>
      </c>
      <c r="H1689" s="54" t="s">
        <v>385</v>
      </c>
      <c r="I1689" s="55">
        <v>100</v>
      </c>
      <c r="J1689" s="55">
        <v>86</v>
      </c>
      <c r="K1689" s="54">
        <f t="shared" si="78"/>
        <v>8600</v>
      </c>
    </row>
    <row r="1690" spans="1:11" x14ac:dyDescent="0.3">
      <c r="A1690" s="52" t="s">
        <v>395</v>
      </c>
      <c r="B1690" s="52">
        <f t="shared" si="79"/>
        <v>2017</v>
      </c>
      <c r="C1690" s="52" t="s">
        <v>586</v>
      </c>
      <c r="D1690" s="53">
        <v>42876</v>
      </c>
      <c r="E1690" s="52">
        <f t="shared" si="80"/>
        <v>2515</v>
      </c>
      <c r="F1690" s="54" t="s">
        <v>456</v>
      </c>
      <c r="G1690" s="52" t="s">
        <v>526</v>
      </c>
      <c r="H1690" s="54" t="s">
        <v>381</v>
      </c>
      <c r="I1690" s="55">
        <v>5</v>
      </c>
      <c r="J1690" s="55">
        <v>120</v>
      </c>
      <c r="K1690" s="54">
        <f t="shared" si="78"/>
        <v>600</v>
      </c>
    </row>
    <row r="1691" spans="1:11" x14ac:dyDescent="0.3">
      <c r="A1691" s="52" t="s">
        <v>395</v>
      </c>
      <c r="B1691" s="52">
        <f t="shared" si="79"/>
        <v>2017</v>
      </c>
      <c r="C1691" s="52" t="s">
        <v>586</v>
      </c>
      <c r="D1691" s="53">
        <v>42877</v>
      </c>
      <c r="E1691" s="52">
        <f t="shared" si="80"/>
        <v>2516</v>
      </c>
      <c r="F1691" s="54" t="s">
        <v>433</v>
      </c>
      <c r="G1691" s="52" t="s">
        <v>528</v>
      </c>
      <c r="H1691" s="54" t="s">
        <v>384</v>
      </c>
      <c r="I1691" s="55">
        <v>200</v>
      </c>
      <c r="J1691" s="55">
        <v>20</v>
      </c>
      <c r="K1691" s="54">
        <f t="shared" si="78"/>
        <v>4000</v>
      </c>
    </row>
    <row r="1692" spans="1:11" x14ac:dyDescent="0.3">
      <c r="A1692" s="52" t="s">
        <v>395</v>
      </c>
      <c r="B1692" s="52">
        <f t="shared" si="79"/>
        <v>2017</v>
      </c>
      <c r="C1692" s="52" t="s">
        <v>586</v>
      </c>
      <c r="D1692" s="53">
        <v>42877</v>
      </c>
      <c r="E1692" s="52">
        <f t="shared" si="80"/>
        <v>2517</v>
      </c>
      <c r="F1692" s="54" t="s">
        <v>456</v>
      </c>
      <c r="G1692" s="52" t="s">
        <v>526</v>
      </c>
      <c r="H1692" s="54" t="s">
        <v>387</v>
      </c>
      <c r="I1692" s="55">
        <v>5</v>
      </c>
      <c r="J1692" s="55">
        <v>35</v>
      </c>
      <c r="K1692" s="54">
        <f t="shared" si="78"/>
        <v>175</v>
      </c>
    </row>
    <row r="1693" spans="1:11" x14ac:dyDescent="0.3">
      <c r="A1693" s="52" t="s">
        <v>395</v>
      </c>
      <c r="B1693" s="52">
        <f t="shared" si="79"/>
        <v>2017</v>
      </c>
      <c r="C1693" s="52" t="s">
        <v>586</v>
      </c>
      <c r="D1693" s="53">
        <v>42878</v>
      </c>
      <c r="E1693" s="52">
        <f t="shared" si="80"/>
        <v>2518</v>
      </c>
      <c r="F1693" s="54" t="s">
        <v>433</v>
      </c>
      <c r="G1693" s="52" t="s">
        <v>528</v>
      </c>
      <c r="H1693" s="54" t="s">
        <v>383</v>
      </c>
      <c r="I1693" s="55">
        <v>150</v>
      </c>
      <c r="J1693" s="55">
        <v>10</v>
      </c>
      <c r="K1693" s="54">
        <f t="shared" si="78"/>
        <v>1500</v>
      </c>
    </row>
    <row r="1694" spans="1:11" x14ac:dyDescent="0.3">
      <c r="A1694" s="52" t="s">
        <v>395</v>
      </c>
      <c r="B1694" s="52">
        <f t="shared" si="79"/>
        <v>2017</v>
      </c>
      <c r="C1694" s="52" t="s">
        <v>586</v>
      </c>
      <c r="D1694" s="53">
        <v>42878</v>
      </c>
      <c r="E1694" s="52">
        <f t="shared" si="80"/>
        <v>2519</v>
      </c>
      <c r="F1694" s="54" t="s">
        <v>456</v>
      </c>
      <c r="G1694" s="52" t="s">
        <v>526</v>
      </c>
      <c r="H1694" s="54" t="s">
        <v>385</v>
      </c>
      <c r="I1694" s="55">
        <v>5</v>
      </c>
      <c r="J1694" s="55">
        <v>86</v>
      </c>
      <c r="K1694" s="54">
        <f t="shared" si="78"/>
        <v>430</v>
      </c>
    </row>
    <row r="1695" spans="1:11" x14ac:dyDescent="0.3">
      <c r="A1695" s="52" t="s">
        <v>395</v>
      </c>
      <c r="B1695" s="52">
        <f t="shared" si="79"/>
        <v>2017</v>
      </c>
      <c r="C1695" s="52" t="s">
        <v>586</v>
      </c>
      <c r="D1695" s="53">
        <v>42879</v>
      </c>
      <c r="E1695" s="52">
        <f t="shared" si="80"/>
        <v>2520</v>
      </c>
      <c r="F1695" s="54" t="s">
        <v>433</v>
      </c>
      <c r="G1695" s="52" t="s">
        <v>528</v>
      </c>
      <c r="H1695" s="54" t="s">
        <v>381</v>
      </c>
      <c r="I1695" s="55">
        <v>150</v>
      </c>
      <c r="J1695" s="55">
        <v>120</v>
      </c>
      <c r="K1695" s="54">
        <f t="shared" si="78"/>
        <v>18000</v>
      </c>
    </row>
    <row r="1696" spans="1:11" x14ac:dyDescent="0.3">
      <c r="A1696" s="52" t="s">
        <v>395</v>
      </c>
      <c r="B1696" s="52">
        <f t="shared" si="79"/>
        <v>2017</v>
      </c>
      <c r="C1696" s="52" t="s">
        <v>586</v>
      </c>
      <c r="D1696" s="53">
        <v>42879</v>
      </c>
      <c r="E1696" s="52">
        <f t="shared" si="80"/>
        <v>2521</v>
      </c>
      <c r="F1696" s="54" t="s">
        <v>456</v>
      </c>
      <c r="G1696" s="52" t="s">
        <v>526</v>
      </c>
      <c r="H1696" s="54" t="s">
        <v>384</v>
      </c>
      <c r="I1696" s="55">
        <v>5</v>
      </c>
      <c r="J1696" s="55">
        <v>20</v>
      </c>
      <c r="K1696" s="54">
        <f t="shared" si="78"/>
        <v>100</v>
      </c>
    </row>
    <row r="1697" spans="1:11" x14ac:dyDescent="0.3">
      <c r="A1697" s="52" t="s">
        <v>395</v>
      </c>
      <c r="B1697" s="52">
        <f t="shared" si="79"/>
        <v>2017</v>
      </c>
      <c r="C1697" s="52" t="s">
        <v>586</v>
      </c>
      <c r="D1697" s="53">
        <v>42880</v>
      </c>
      <c r="E1697" s="52">
        <f t="shared" si="80"/>
        <v>2522</v>
      </c>
      <c r="F1697" s="54" t="s">
        <v>432</v>
      </c>
      <c r="G1697" s="52" t="s">
        <v>529</v>
      </c>
      <c r="H1697" s="54" t="s">
        <v>387</v>
      </c>
      <c r="I1697" s="55">
        <v>250</v>
      </c>
      <c r="J1697" s="55">
        <v>35</v>
      </c>
      <c r="K1697" s="54">
        <f t="shared" si="78"/>
        <v>8750</v>
      </c>
    </row>
    <row r="1698" spans="1:11" x14ac:dyDescent="0.3">
      <c r="A1698" s="52" t="s">
        <v>395</v>
      </c>
      <c r="B1698" s="52">
        <f t="shared" si="79"/>
        <v>2017</v>
      </c>
      <c r="C1698" s="52" t="s">
        <v>586</v>
      </c>
      <c r="D1698" s="53">
        <v>42880</v>
      </c>
      <c r="E1698" s="52">
        <f t="shared" si="80"/>
        <v>2523</v>
      </c>
      <c r="F1698" s="54" t="s">
        <v>456</v>
      </c>
      <c r="G1698" s="52" t="s">
        <v>526</v>
      </c>
      <c r="H1698" s="54" t="s">
        <v>383</v>
      </c>
      <c r="I1698" s="55">
        <v>3</v>
      </c>
      <c r="J1698" s="55">
        <v>10</v>
      </c>
      <c r="K1698" s="54">
        <f t="shared" si="78"/>
        <v>30</v>
      </c>
    </row>
    <row r="1699" spans="1:11" x14ac:dyDescent="0.3">
      <c r="A1699" s="52" t="s">
        <v>395</v>
      </c>
      <c r="B1699" s="52">
        <f t="shared" si="79"/>
        <v>2017</v>
      </c>
      <c r="C1699" s="52" t="s">
        <v>586</v>
      </c>
      <c r="D1699" s="53">
        <v>42881</v>
      </c>
      <c r="E1699" s="52">
        <f t="shared" si="80"/>
        <v>2524</v>
      </c>
      <c r="F1699" s="54" t="s">
        <v>435</v>
      </c>
      <c r="G1699" s="52" t="s">
        <v>399</v>
      </c>
      <c r="H1699" s="54" t="s">
        <v>385</v>
      </c>
      <c r="I1699" s="55">
        <v>20</v>
      </c>
      <c r="J1699" s="55">
        <v>86</v>
      </c>
      <c r="K1699" s="54">
        <f t="shared" si="78"/>
        <v>1720</v>
      </c>
    </row>
    <row r="1700" spans="1:11" x14ac:dyDescent="0.3">
      <c r="A1700" s="52" t="s">
        <v>395</v>
      </c>
      <c r="B1700" s="52">
        <f t="shared" si="79"/>
        <v>2017</v>
      </c>
      <c r="C1700" s="52" t="s">
        <v>586</v>
      </c>
      <c r="D1700" s="53">
        <v>42881</v>
      </c>
      <c r="E1700" s="52">
        <f t="shared" si="80"/>
        <v>2525</v>
      </c>
      <c r="F1700" s="54" t="s">
        <v>456</v>
      </c>
      <c r="G1700" s="52" t="s">
        <v>526</v>
      </c>
      <c r="H1700" s="54" t="s">
        <v>381</v>
      </c>
      <c r="I1700" s="55">
        <v>5</v>
      </c>
      <c r="J1700" s="55">
        <v>120</v>
      </c>
      <c r="K1700" s="54">
        <f t="shared" si="78"/>
        <v>600</v>
      </c>
    </row>
    <row r="1701" spans="1:11" x14ac:dyDescent="0.3">
      <c r="A1701" s="52" t="s">
        <v>405</v>
      </c>
      <c r="B1701" s="52">
        <f t="shared" si="79"/>
        <v>2017</v>
      </c>
      <c r="C1701" s="52" t="s">
        <v>586</v>
      </c>
      <c r="D1701" s="53">
        <v>42882</v>
      </c>
      <c r="E1701" s="52">
        <f t="shared" si="80"/>
        <v>2526</v>
      </c>
      <c r="F1701" s="54" t="s">
        <v>431</v>
      </c>
      <c r="G1701" s="52" t="s">
        <v>524</v>
      </c>
      <c r="H1701" s="54" t="s">
        <v>384</v>
      </c>
      <c r="I1701" s="55">
        <v>500</v>
      </c>
      <c r="J1701" s="55">
        <v>20</v>
      </c>
      <c r="K1701" s="54">
        <f t="shared" si="78"/>
        <v>10000</v>
      </c>
    </row>
    <row r="1702" spans="1:11" x14ac:dyDescent="0.3">
      <c r="A1702" s="52" t="s">
        <v>395</v>
      </c>
      <c r="B1702" s="52">
        <f t="shared" si="79"/>
        <v>2017</v>
      </c>
      <c r="C1702" s="52" t="s">
        <v>586</v>
      </c>
      <c r="D1702" s="53">
        <v>42882</v>
      </c>
      <c r="E1702" s="52">
        <f t="shared" si="80"/>
        <v>2527</v>
      </c>
      <c r="F1702" s="54" t="s">
        <v>456</v>
      </c>
      <c r="G1702" s="52" t="s">
        <v>526</v>
      </c>
      <c r="H1702" s="54" t="s">
        <v>387</v>
      </c>
      <c r="I1702" s="55">
        <v>2</v>
      </c>
      <c r="J1702" s="55">
        <v>35</v>
      </c>
      <c r="K1702" s="54">
        <f t="shared" si="78"/>
        <v>70</v>
      </c>
    </row>
    <row r="1703" spans="1:11" x14ac:dyDescent="0.3">
      <c r="A1703" s="52" t="s">
        <v>405</v>
      </c>
      <c r="B1703" s="52">
        <f t="shared" si="79"/>
        <v>2017</v>
      </c>
      <c r="C1703" s="52" t="s">
        <v>586</v>
      </c>
      <c r="D1703" s="53">
        <v>42883</v>
      </c>
      <c r="E1703" s="52">
        <f t="shared" si="80"/>
        <v>2528</v>
      </c>
      <c r="F1703" s="54" t="s">
        <v>431</v>
      </c>
      <c r="G1703" s="52" t="s">
        <v>524</v>
      </c>
      <c r="H1703" s="54" t="s">
        <v>383</v>
      </c>
      <c r="I1703" s="55">
        <v>500</v>
      </c>
      <c r="J1703" s="55">
        <v>10</v>
      </c>
      <c r="K1703" s="54">
        <f t="shared" si="78"/>
        <v>5000</v>
      </c>
    </row>
    <row r="1704" spans="1:11" x14ac:dyDescent="0.3">
      <c r="A1704" s="52" t="s">
        <v>395</v>
      </c>
      <c r="B1704" s="52">
        <f t="shared" si="79"/>
        <v>2017</v>
      </c>
      <c r="C1704" s="52" t="s">
        <v>586</v>
      </c>
      <c r="D1704" s="53">
        <v>42883</v>
      </c>
      <c r="E1704" s="52">
        <f t="shared" si="80"/>
        <v>2529</v>
      </c>
      <c r="F1704" s="54" t="s">
        <v>456</v>
      </c>
      <c r="G1704" s="52" t="s">
        <v>526</v>
      </c>
      <c r="H1704" s="54" t="s">
        <v>385</v>
      </c>
      <c r="I1704" s="55">
        <v>5</v>
      </c>
      <c r="J1704" s="55">
        <v>86</v>
      </c>
      <c r="K1704" s="54">
        <f t="shared" si="78"/>
        <v>430</v>
      </c>
    </row>
    <row r="1705" spans="1:11" x14ac:dyDescent="0.3">
      <c r="A1705" s="52" t="s">
        <v>405</v>
      </c>
      <c r="B1705" s="52">
        <f t="shared" si="79"/>
        <v>2017</v>
      </c>
      <c r="C1705" s="52" t="s">
        <v>586</v>
      </c>
      <c r="D1705" s="53">
        <v>42884</v>
      </c>
      <c r="E1705" s="52">
        <f t="shared" si="80"/>
        <v>2530</v>
      </c>
      <c r="F1705" s="54" t="s">
        <v>431</v>
      </c>
      <c r="G1705" s="52" t="s">
        <v>524</v>
      </c>
      <c r="H1705" s="54" t="s">
        <v>381</v>
      </c>
      <c r="I1705" s="55">
        <v>750</v>
      </c>
      <c r="J1705" s="55">
        <v>120</v>
      </c>
      <c r="K1705" s="54">
        <f t="shared" si="78"/>
        <v>90000</v>
      </c>
    </row>
    <row r="1706" spans="1:11" x14ac:dyDescent="0.3">
      <c r="A1706" s="52" t="s">
        <v>395</v>
      </c>
      <c r="B1706" s="52">
        <f t="shared" si="79"/>
        <v>2017</v>
      </c>
      <c r="C1706" s="52" t="s">
        <v>586</v>
      </c>
      <c r="D1706" s="53">
        <v>42884</v>
      </c>
      <c r="E1706" s="52">
        <f t="shared" si="80"/>
        <v>2531</v>
      </c>
      <c r="F1706" s="54" t="s">
        <v>456</v>
      </c>
      <c r="G1706" s="52" t="s">
        <v>526</v>
      </c>
      <c r="H1706" s="54" t="s">
        <v>384</v>
      </c>
      <c r="I1706" s="55">
        <v>3</v>
      </c>
      <c r="J1706" s="55">
        <v>20</v>
      </c>
      <c r="K1706" s="54">
        <f t="shared" si="78"/>
        <v>60</v>
      </c>
    </row>
    <row r="1707" spans="1:11" x14ac:dyDescent="0.3">
      <c r="A1707" s="52" t="s">
        <v>405</v>
      </c>
      <c r="B1707" s="52">
        <f t="shared" si="79"/>
        <v>2017</v>
      </c>
      <c r="C1707" s="52" t="s">
        <v>586</v>
      </c>
      <c r="D1707" s="53">
        <v>42885</v>
      </c>
      <c r="E1707" s="52">
        <f t="shared" si="80"/>
        <v>2532</v>
      </c>
      <c r="F1707" s="54" t="s">
        <v>457</v>
      </c>
      <c r="G1707" s="52" t="s">
        <v>403</v>
      </c>
      <c r="H1707" s="54" t="s">
        <v>387</v>
      </c>
      <c r="I1707" s="55">
        <v>100</v>
      </c>
      <c r="J1707" s="55">
        <v>35</v>
      </c>
      <c r="K1707" s="54">
        <f t="shared" si="78"/>
        <v>3500</v>
      </c>
    </row>
    <row r="1708" spans="1:11" x14ac:dyDescent="0.3">
      <c r="A1708" s="52" t="s">
        <v>395</v>
      </c>
      <c r="B1708" s="52">
        <f t="shared" si="79"/>
        <v>2017</v>
      </c>
      <c r="C1708" s="52" t="s">
        <v>586</v>
      </c>
      <c r="D1708" s="53">
        <v>42885</v>
      </c>
      <c r="E1708" s="52">
        <f t="shared" si="80"/>
        <v>2533</v>
      </c>
      <c r="F1708" s="54" t="s">
        <v>456</v>
      </c>
      <c r="G1708" s="52" t="s">
        <v>526</v>
      </c>
      <c r="H1708" s="54" t="s">
        <v>387</v>
      </c>
      <c r="I1708" s="55">
        <v>5</v>
      </c>
      <c r="J1708" s="55">
        <v>35</v>
      </c>
      <c r="K1708" s="54">
        <f t="shared" si="78"/>
        <v>175</v>
      </c>
    </row>
    <row r="1709" spans="1:11" x14ac:dyDescent="0.3">
      <c r="A1709" s="52" t="s">
        <v>405</v>
      </c>
      <c r="B1709" s="52">
        <f t="shared" si="79"/>
        <v>2017</v>
      </c>
      <c r="C1709" s="52" t="s">
        <v>586</v>
      </c>
      <c r="D1709" s="53">
        <v>42886</v>
      </c>
      <c r="E1709" s="52">
        <f t="shared" si="80"/>
        <v>2534</v>
      </c>
      <c r="F1709" s="54" t="s">
        <v>431</v>
      </c>
      <c r="G1709" s="52" t="s">
        <v>524</v>
      </c>
      <c r="H1709" s="54" t="s">
        <v>385</v>
      </c>
      <c r="I1709" s="55">
        <v>5</v>
      </c>
      <c r="J1709" s="55">
        <v>86</v>
      </c>
      <c r="K1709" s="54">
        <f t="shared" si="78"/>
        <v>430</v>
      </c>
    </row>
    <row r="1710" spans="1:11" x14ac:dyDescent="0.3">
      <c r="A1710" s="52" t="s">
        <v>395</v>
      </c>
      <c r="B1710" s="52">
        <f t="shared" si="79"/>
        <v>2017</v>
      </c>
      <c r="C1710" s="52" t="s">
        <v>586</v>
      </c>
      <c r="D1710" s="53">
        <v>42886</v>
      </c>
      <c r="E1710" s="52">
        <f t="shared" si="80"/>
        <v>2535</v>
      </c>
      <c r="F1710" s="54" t="s">
        <v>456</v>
      </c>
      <c r="G1710" s="52" t="s">
        <v>526</v>
      </c>
      <c r="H1710" s="54" t="s">
        <v>385</v>
      </c>
      <c r="I1710" s="55">
        <v>5</v>
      </c>
      <c r="J1710" s="55">
        <v>86</v>
      </c>
      <c r="K1710" s="54">
        <f t="shared" si="78"/>
        <v>430</v>
      </c>
    </row>
    <row r="1711" spans="1:11" x14ac:dyDescent="0.3">
      <c r="A1711" s="52" t="s">
        <v>405</v>
      </c>
      <c r="B1711" s="52">
        <f t="shared" si="79"/>
        <v>2017</v>
      </c>
      <c r="C1711" s="52" t="s">
        <v>592</v>
      </c>
      <c r="D1711" s="53">
        <v>42887</v>
      </c>
      <c r="E1711" s="52">
        <f t="shared" si="80"/>
        <v>2536</v>
      </c>
      <c r="F1711" s="54" t="s">
        <v>431</v>
      </c>
      <c r="G1711" s="52" t="s">
        <v>524</v>
      </c>
      <c r="H1711" s="54" t="s">
        <v>384</v>
      </c>
      <c r="I1711" s="55">
        <v>5</v>
      </c>
      <c r="J1711" s="55">
        <v>20</v>
      </c>
      <c r="K1711" s="54">
        <f t="shared" si="78"/>
        <v>100</v>
      </c>
    </row>
    <row r="1712" spans="1:11" x14ac:dyDescent="0.3">
      <c r="A1712" s="52" t="s">
        <v>395</v>
      </c>
      <c r="B1712" s="52">
        <f t="shared" si="79"/>
        <v>2017</v>
      </c>
      <c r="C1712" s="52" t="s">
        <v>592</v>
      </c>
      <c r="D1712" s="53">
        <v>42887</v>
      </c>
      <c r="E1712" s="52">
        <f t="shared" si="80"/>
        <v>2537</v>
      </c>
      <c r="F1712" s="54" t="s">
        <v>456</v>
      </c>
      <c r="G1712" s="52" t="s">
        <v>526</v>
      </c>
      <c r="H1712" s="54" t="s">
        <v>384</v>
      </c>
      <c r="I1712" s="55">
        <v>5</v>
      </c>
      <c r="J1712" s="55">
        <v>20</v>
      </c>
      <c r="K1712" s="54">
        <f t="shared" si="78"/>
        <v>100</v>
      </c>
    </row>
    <row r="1713" spans="1:11" x14ac:dyDescent="0.3">
      <c r="A1713" s="52" t="s">
        <v>405</v>
      </c>
      <c r="B1713" s="52">
        <f t="shared" si="79"/>
        <v>2017</v>
      </c>
      <c r="C1713" s="52" t="s">
        <v>592</v>
      </c>
      <c r="D1713" s="53">
        <v>42888</v>
      </c>
      <c r="E1713" s="52">
        <f t="shared" si="80"/>
        <v>2538</v>
      </c>
      <c r="F1713" s="54" t="s">
        <v>431</v>
      </c>
      <c r="G1713" s="52" t="s">
        <v>524</v>
      </c>
      <c r="H1713" s="54" t="s">
        <v>383</v>
      </c>
      <c r="I1713" s="55">
        <v>5</v>
      </c>
      <c r="J1713" s="55">
        <v>10</v>
      </c>
      <c r="K1713" s="54">
        <f t="shared" si="78"/>
        <v>50</v>
      </c>
    </row>
    <row r="1714" spans="1:11" x14ac:dyDescent="0.3">
      <c r="A1714" s="52" t="s">
        <v>395</v>
      </c>
      <c r="B1714" s="52">
        <f t="shared" si="79"/>
        <v>2017</v>
      </c>
      <c r="C1714" s="52" t="s">
        <v>592</v>
      </c>
      <c r="D1714" s="53">
        <v>42888</v>
      </c>
      <c r="E1714" s="52">
        <f t="shared" si="80"/>
        <v>2539</v>
      </c>
      <c r="F1714" s="54" t="s">
        <v>456</v>
      </c>
      <c r="G1714" s="52" t="s">
        <v>526</v>
      </c>
      <c r="H1714" s="54" t="s">
        <v>387</v>
      </c>
      <c r="I1714" s="55">
        <v>2</v>
      </c>
      <c r="J1714" s="55">
        <v>35</v>
      </c>
      <c r="K1714" s="54">
        <f t="shared" si="78"/>
        <v>70</v>
      </c>
    </row>
    <row r="1715" spans="1:11" x14ac:dyDescent="0.3">
      <c r="A1715" s="52" t="s">
        <v>405</v>
      </c>
      <c r="B1715" s="52">
        <f t="shared" si="79"/>
        <v>2017</v>
      </c>
      <c r="C1715" s="52" t="s">
        <v>592</v>
      </c>
      <c r="D1715" s="53">
        <v>42889</v>
      </c>
      <c r="E1715" s="52">
        <f t="shared" si="80"/>
        <v>2540</v>
      </c>
      <c r="F1715" s="54" t="s">
        <v>431</v>
      </c>
      <c r="G1715" s="52" t="s">
        <v>524</v>
      </c>
      <c r="H1715" s="54" t="s">
        <v>381</v>
      </c>
      <c r="I1715" s="55">
        <v>5</v>
      </c>
      <c r="J1715" s="55">
        <v>120</v>
      </c>
      <c r="K1715" s="54">
        <f t="shared" si="78"/>
        <v>600</v>
      </c>
    </row>
    <row r="1716" spans="1:11" x14ac:dyDescent="0.3">
      <c r="A1716" s="52" t="s">
        <v>395</v>
      </c>
      <c r="B1716" s="52">
        <f t="shared" si="79"/>
        <v>2017</v>
      </c>
      <c r="C1716" s="52" t="s">
        <v>592</v>
      </c>
      <c r="D1716" s="53">
        <v>42889</v>
      </c>
      <c r="E1716" s="52">
        <f t="shared" si="80"/>
        <v>2541</v>
      </c>
      <c r="F1716" s="54" t="s">
        <v>456</v>
      </c>
      <c r="G1716" s="52" t="s">
        <v>526</v>
      </c>
      <c r="H1716" s="54" t="s">
        <v>385</v>
      </c>
      <c r="I1716" s="55">
        <v>10</v>
      </c>
      <c r="J1716" s="55">
        <v>86</v>
      </c>
      <c r="K1716" s="54">
        <f t="shared" si="78"/>
        <v>860</v>
      </c>
    </row>
    <row r="1717" spans="1:11" x14ac:dyDescent="0.3">
      <c r="A1717" s="52" t="s">
        <v>395</v>
      </c>
      <c r="B1717" s="52">
        <f t="shared" si="79"/>
        <v>2017</v>
      </c>
      <c r="C1717" s="52" t="s">
        <v>592</v>
      </c>
      <c r="D1717" s="53">
        <v>42890</v>
      </c>
      <c r="E1717" s="52">
        <f t="shared" si="80"/>
        <v>2542</v>
      </c>
      <c r="F1717" s="54" t="s">
        <v>413</v>
      </c>
      <c r="G1717" s="52" t="s">
        <v>527</v>
      </c>
      <c r="H1717" s="54" t="s">
        <v>384</v>
      </c>
      <c r="I1717" s="55">
        <v>1000</v>
      </c>
      <c r="J1717" s="55">
        <v>20</v>
      </c>
      <c r="K1717" s="54">
        <f t="shared" si="78"/>
        <v>20000</v>
      </c>
    </row>
    <row r="1718" spans="1:11" x14ac:dyDescent="0.3">
      <c r="A1718" s="52" t="s">
        <v>395</v>
      </c>
      <c r="B1718" s="52">
        <f t="shared" si="79"/>
        <v>2017</v>
      </c>
      <c r="C1718" s="52" t="s">
        <v>592</v>
      </c>
      <c r="D1718" s="53">
        <v>42890</v>
      </c>
      <c r="E1718" s="52">
        <f t="shared" si="80"/>
        <v>2543</v>
      </c>
      <c r="F1718" s="54" t="s">
        <v>456</v>
      </c>
      <c r="G1718" s="52" t="s">
        <v>526</v>
      </c>
      <c r="H1718" s="54" t="s">
        <v>384</v>
      </c>
      <c r="I1718" s="55">
        <v>4</v>
      </c>
      <c r="J1718" s="55">
        <v>20</v>
      </c>
      <c r="K1718" s="54">
        <f t="shared" si="78"/>
        <v>80</v>
      </c>
    </row>
    <row r="1719" spans="1:11" x14ac:dyDescent="0.3">
      <c r="A1719" s="52" t="s">
        <v>398</v>
      </c>
      <c r="B1719" s="52">
        <f t="shared" si="79"/>
        <v>2017</v>
      </c>
      <c r="C1719" s="52" t="s">
        <v>592</v>
      </c>
      <c r="D1719" s="53">
        <v>42891</v>
      </c>
      <c r="E1719" s="52">
        <f t="shared" si="80"/>
        <v>2544</v>
      </c>
      <c r="F1719" s="54" t="s">
        <v>397</v>
      </c>
      <c r="G1719" s="52" t="s">
        <v>396</v>
      </c>
      <c r="H1719" s="54" t="s">
        <v>387</v>
      </c>
      <c r="I1719" s="55">
        <v>250</v>
      </c>
      <c r="J1719" s="55">
        <v>35</v>
      </c>
      <c r="K1719" s="54">
        <f t="shared" si="78"/>
        <v>8750</v>
      </c>
    </row>
    <row r="1720" spans="1:11" x14ac:dyDescent="0.3">
      <c r="A1720" s="52" t="s">
        <v>395</v>
      </c>
      <c r="B1720" s="52">
        <f t="shared" si="79"/>
        <v>2017</v>
      </c>
      <c r="C1720" s="52" t="s">
        <v>592</v>
      </c>
      <c r="D1720" s="53">
        <v>42891</v>
      </c>
      <c r="E1720" s="52">
        <f t="shared" si="80"/>
        <v>2545</v>
      </c>
      <c r="F1720" s="54" t="s">
        <v>456</v>
      </c>
      <c r="G1720" s="52" t="s">
        <v>526</v>
      </c>
      <c r="H1720" s="54" t="s">
        <v>383</v>
      </c>
      <c r="I1720" s="55">
        <v>5</v>
      </c>
      <c r="J1720" s="55">
        <v>10</v>
      </c>
      <c r="K1720" s="54">
        <f t="shared" si="78"/>
        <v>50</v>
      </c>
    </row>
    <row r="1721" spans="1:11" x14ac:dyDescent="0.3">
      <c r="A1721" s="52" t="s">
        <v>395</v>
      </c>
      <c r="B1721" s="52">
        <f t="shared" si="79"/>
        <v>2017</v>
      </c>
      <c r="C1721" s="52" t="s">
        <v>592</v>
      </c>
      <c r="D1721" s="53">
        <v>42892</v>
      </c>
      <c r="E1721" s="52">
        <f t="shared" si="80"/>
        <v>2546</v>
      </c>
      <c r="F1721" s="54" t="s">
        <v>439</v>
      </c>
      <c r="G1721" s="52" t="s">
        <v>528</v>
      </c>
      <c r="H1721" s="54" t="s">
        <v>385</v>
      </c>
      <c r="I1721" s="55">
        <v>200</v>
      </c>
      <c r="J1721" s="55">
        <v>86</v>
      </c>
      <c r="K1721" s="54">
        <f t="shared" si="78"/>
        <v>17200</v>
      </c>
    </row>
    <row r="1722" spans="1:11" x14ac:dyDescent="0.3">
      <c r="A1722" s="52" t="s">
        <v>395</v>
      </c>
      <c r="B1722" s="52">
        <f t="shared" si="79"/>
        <v>2017</v>
      </c>
      <c r="C1722" s="52" t="s">
        <v>592</v>
      </c>
      <c r="D1722" s="53">
        <v>42892</v>
      </c>
      <c r="E1722" s="52">
        <f t="shared" si="80"/>
        <v>2547</v>
      </c>
      <c r="F1722" s="54" t="s">
        <v>456</v>
      </c>
      <c r="G1722" s="52" t="s">
        <v>526</v>
      </c>
      <c r="H1722" s="54" t="s">
        <v>381</v>
      </c>
      <c r="I1722" s="55">
        <v>6</v>
      </c>
      <c r="J1722" s="55">
        <v>120</v>
      </c>
      <c r="K1722" s="54">
        <f t="shared" si="78"/>
        <v>720</v>
      </c>
    </row>
    <row r="1723" spans="1:11" x14ac:dyDescent="0.3">
      <c r="A1723" s="52" t="s">
        <v>395</v>
      </c>
      <c r="B1723" s="52">
        <f t="shared" si="79"/>
        <v>2017</v>
      </c>
      <c r="C1723" s="52" t="s">
        <v>592</v>
      </c>
      <c r="D1723" s="53">
        <v>42893</v>
      </c>
      <c r="E1723" s="52">
        <f t="shared" si="80"/>
        <v>2548</v>
      </c>
      <c r="F1723" s="54" t="s">
        <v>400</v>
      </c>
      <c r="G1723" s="52" t="s">
        <v>399</v>
      </c>
      <c r="H1723" s="54" t="s">
        <v>384</v>
      </c>
      <c r="I1723" s="55">
        <v>500</v>
      </c>
      <c r="J1723" s="55">
        <v>20</v>
      </c>
      <c r="K1723" s="54">
        <f t="shared" si="78"/>
        <v>10000</v>
      </c>
    </row>
    <row r="1724" spans="1:11" x14ac:dyDescent="0.3">
      <c r="A1724" s="52" t="s">
        <v>395</v>
      </c>
      <c r="B1724" s="52">
        <f t="shared" si="79"/>
        <v>2017</v>
      </c>
      <c r="C1724" s="52" t="s">
        <v>592</v>
      </c>
      <c r="D1724" s="53">
        <v>42893</v>
      </c>
      <c r="E1724" s="52">
        <f t="shared" si="80"/>
        <v>2549</v>
      </c>
      <c r="F1724" s="54" t="s">
        <v>456</v>
      </c>
      <c r="G1724" s="52" t="s">
        <v>526</v>
      </c>
      <c r="H1724" s="54" t="s">
        <v>387</v>
      </c>
      <c r="I1724" s="55">
        <v>4</v>
      </c>
      <c r="J1724" s="55">
        <v>35</v>
      </c>
      <c r="K1724" s="54">
        <f t="shared" si="78"/>
        <v>140</v>
      </c>
    </row>
    <row r="1725" spans="1:11" x14ac:dyDescent="0.3">
      <c r="A1725" s="52" t="s">
        <v>395</v>
      </c>
      <c r="B1725" s="52">
        <f t="shared" si="79"/>
        <v>2017</v>
      </c>
      <c r="C1725" s="52" t="s">
        <v>592</v>
      </c>
      <c r="D1725" s="53">
        <v>42894</v>
      </c>
      <c r="E1725" s="52">
        <f t="shared" si="80"/>
        <v>2550</v>
      </c>
      <c r="F1725" s="54" t="s">
        <v>447</v>
      </c>
      <c r="G1725" s="52" t="s">
        <v>527</v>
      </c>
      <c r="H1725" s="54" t="s">
        <v>383</v>
      </c>
      <c r="I1725" s="55">
        <v>5</v>
      </c>
      <c r="J1725" s="55">
        <v>10</v>
      </c>
      <c r="K1725" s="54">
        <f t="shared" si="78"/>
        <v>50</v>
      </c>
    </row>
    <row r="1726" spans="1:11" x14ac:dyDescent="0.3">
      <c r="A1726" s="52" t="s">
        <v>395</v>
      </c>
      <c r="B1726" s="52">
        <f t="shared" si="79"/>
        <v>2017</v>
      </c>
      <c r="C1726" s="52" t="s">
        <v>592</v>
      </c>
      <c r="D1726" s="53">
        <v>42894</v>
      </c>
      <c r="E1726" s="52">
        <f t="shared" si="80"/>
        <v>2551</v>
      </c>
      <c r="F1726" s="54" t="s">
        <v>456</v>
      </c>
      <c r="G1726" s="52" t="s">
        <v>526</v>
      </c>
      <c r="H1726" s="54" t="s">
        <v>385</v>
      </c>
      <c r="I1726" s="55">
        <v>5</v>
      </c>
      <c r="J1726" s="55">
        <v>86</v>
      </c>
      <c r="K1726" s="54">
        <f t="shared" si="78"/>
        <v>430</v>
      </c>
    </row>
    <row r="1727" spans="1:11" x14ac:dyDescent="0.3">
      <c r="A1727" s="52" t="s">
        <v>395</v>
      </c>
      <c r="B1727" s="52">
        <f t="shared" si="79"/>
        <v>2017</v>
      </c>
      <c r="C1727" s="52" t="s">
        <v>592</v>
      </c>
      <c r="D1727" s="53">
        <v>42895</v>
      </c>
      <c r="E1727" s="52">
        <f t="shared" si="80"/>
        <v>2552</v>
      </c>
      <c r="F1727" s="54" t="s">
        <v>413</v>
      </c>
      <c r="G1727" s="52" t="s">
        <v>527</v>
      </c>
      <c r="H1727" s="54" t="s">
        <v>381</v>
      </c>
      <c r="I1727" s="55">
        <v>5</v>
      </c>
      <c r="J1727" s="55">
        <v>120</v>
      </c>
      <c r="K1727" s="54">
        <f t="shared" si="78"/>
        <v>600</v>
      </c>
    </row>
    <row r="1728" spans="1:11" x14ac:dyDescent="0.3">
      <c r="A1728" s="52" t="s">
        <v>395</v>
      </c>
      <c r="B1728" s="52">
        <f t="shared" si="79"/>
        <v>2017</v>
      </c>
      <c r="C1728" s="52" t="s">
        <v>592</v>
      </c>
      <c r="D1728" s="53">
        <v>42895</v>
      </c>
      <c r="E1728" s="52">
        <f t="shared" si="80"/>
        <v>2553</v>
      </c>
      <c r="F1728" s="54" t="s">
        <v>456</v>
      </c>
      <c r="G1728" s="52" t="s">
        <v>526</v>
      </c>
      <c r="H1728" s="54" t="s">
        <v>384</v>
      </c>
      <c r="I1728" s="55">
        <v>0.28000000000000003</v>
      </c>
      <c r="J1728" s="55">
        <v>20</v>
      </c>
      <c r="K1728" s="54">
        <f t="shared" si="78"/>
        <v>5.6000000000000005</v>
      </c>
    </row>
    <row r="1729" spans="1:11" x14ac:dyDescent="0.3">
      <c r="A1729" s="52" t="s">
        <v>395</v>
      </c>
      <c r="B1729" s="52">
        <f t="shared" si="79"/>
        <v>2017</v>
      </c>
      <c r="C1729" s="52" t="s">
        <v>592</v>
      </c>
      <c r="D1729" s="53">
        <v>42896</v>
      </c>
      <c r="E1729" s="52">
        <f t="shared" si="80"/>
        <v>2554</v>
      </c>
      <c r="F1729" s="54" t="s">
        <v>413</v>
      </c>
      <c r="G1729" s="52" t="s">
        <v>527</v>
      </c>
      <c r="H1729" s="54" t="s">
        <v>387</v>
      </c>
      <c r="I1729" s="55">
        <v>100</v>
      </c>
      <c r="J1729" s="55">
        <v>35</v>
      </c>
      <c r="K1729" s="54">
        <f t="shared" si="78"/>
        <v>3500</v>
      </c>
    </row>
    <row r="1730" spans="1:11" x14ac:dyDescent="0.3">
      <c r="A1730" s="52" t="s">
        <v>395</v>
      </c>
      <c r="B1730" s="52">
        <f t="shared" si="79"/>
        <v>2017</v>
      </c>
      <c r="C1730" s="52" t="s">
        <v>592</v>
      </c>
      <c r="D1730" s="53">
        <v>42896</v>
      </c>
      <c r="E1730" s="52">
        <f t="shared" si="80"/>
        <v>2555</v>
      </c>
      <c r="F1730" s="54" t="s">
        <v>456</v>
      </c>
      <c r="G1730" s="52" t="s">
        <v>526</v>
      </c>
      <c r="H1730" s="54" t="s">
        <v>383</v>
      </c>
      <c r="I1730" s="55">
        <v>5</v>
      </c>
      <c r="J1730" s="55">
        <v>10</v>
      </c>
      <c r="K1730" s="54">
        <f t="shared" si="78"/>
        <v>50</v>
      </c>
    </row>
    <row r="1731" spans="1:11" x14ac:dyDescent="0.3">
      <c r="A1731" s="52" t="s">
        <v>398</v>
      </c>
      <c r="B1731" s="52">
        <f t="shared" si="79"/>
        <v>2017</v>
      </c>
      <c r="C1731" s="52" t="s">
        <v>592</v>
      </c>
      <c r="D1731" s="53">
        <v>42897</v>
      </c>
      <c r="E1731" s="52">
        <f t="shared" si="80"/>
        <v>2556</v>
      </c>
      <c r="F1731" s="54" t="s">
        <v>409</v>
      </c>
      <c r="G1731" s="52" t="s">
        <v>396</v>
      </c>
      <c r="H1731" s="54" t="s">
        <v>385</v>
      </c>
      <c r="I1731" s="55">
        <v>500</v>
      </c>
      <c r="J1731" s="55">
        <v>86</v>
      </c>
      <c r="K1731" s="54">
        <f t="shared" si="78"/>
        <v>43000</v>
      </c>
    </row>
    <row r="1732" spans="1:11" x14ac:dyDescent="0.3">
      <c r="A1732" s="52" t="s">
        <v>395</v>
      </c>
      <c r="B1732" s="52">
        <f t="shared" si="79"/>
        <v>2017</v>
      </c>
      <c r="C1732" s="52" t="s">
        <v>592</v>
      </c>
      <c r="D1732" s="53">
        <v>42897</v>
      </c>
      <c r="E1732" s="52">
        <f t="shared" si="80"/>
        <v>2557</v>
      </c>
      <c r="F1732" s="54" t="s">
        <v>456</v>
      </c>
      <c r="G1732" s="52" t="s">
        <v>526</v>
      </c>
      <c r="H1732" s="54" t="s">
        <v>381</v>
      </c>
      <c r="I1732" s="55">
        <v>5</v>
      </c>
      <c r="J1732" s="55">
        <v>120</v>
      </c>
      <c r="K1732" s="54">
        <f t="shared" si="78"/>
        <v>600</v>
      </c>
    </row>
    <row r="1733" spans="1:11" x14ac:dyDescent="0.3">
      <c r="A1733" s="52" t="s">
        <v>398</v>
      </c>
      <c r="B1733" s="52">
        <f t="shared" si="79"/>
        <v>2017</v>
      </c>
      <c r="C1733" s="52" t="s">
        <v>592</v>
      </c>
      <c r="D1733" s="53">
        <v>42898</v>
      </c>
      <c r="E1733" s="52">
        <f t="shared" si="80"/>
        <v>2558</v>
      </c>
      <c r="F1733" s="54" t="s">
        <v>409</v>
      </c>
      <c r="G1733" s="52" t="s">
        <v>396</v>
      </c>
      <c r="H1733" s="54" t="s">
        <v>384</v>
      </c>
      <c r="I1733" s="55">
        <v>500</v>
      </c>
      <c r="J1733" s="55">
        <v>20</v>
      </c>
      <c r="K1733" s="54">
        <f t="shared" si="78"/>
        <v>10000</v>
      </c>
    </row>
    <row r="1734" spans="1:11" x14ac:dyDescent="0.3">
      <c r="A1734" s="52" t="s">
        <v>395</v>
      </c>
      <c r="B1734" s="52">
        <f t="shared" si="79"/>
        <v>2017</v>
      </c>
      <c r="C1734" s="52" t="s">
        <v>592</v>
      </c>
      <c r="D1734" s="53">
        <v>42898</v>
      </c>
      <c r="E1734" s="52">
        <f t="shared" si="80"/>
        <v>2559</v>
      </c>
      <c r="F1734" s="54" t="s">
        <v>456</v>
      </c>
      <c r="G1734" s="52" t="s">
        <v>526</v>
      </c>
      <c r="H1734" s="54" t="s">
        <v>387</v>
      </c>
      <c r="I1734" s="55">
        <v>2</v>
      </c>
      <c r="J1734" s="55">
        <v>35</v>
      </c>
      <c r="K1734" s="54">
        <f t="shared" si="78"/>
        <v>70</v>
      </c>
    </row>
    <row r="1735" spans="1:11" x14ac:dyDescent="0.3">
      <c r="A1735" s="52" t="s">
        <v>398</v>
      </c>
      <c r="B1735" s="52">
        <f t="shared" si="79"/>
        <v>2017</v>
      </c>
      <c r="C1735" s="52" t="s">
        <v>592</v>
      </c>
      <c r="D1735" s="53">
        <v>42899</v>
      </c>
      <c r="E1735" s="52">
        <f t="shared" si="80"/>
        <v>2560</v>
      </c>
      <c r="F1735" s="54" t="s">
        <v>409</v>
      </c>
      <c r="G1735" s="52" t="s">
        <v>396</v>
      </c>
      <c r="H1735" s="54" t="s">
        <v>383</v>
      </c>
      <c r="I1735" s="55">
        <v>500</v>
      </c>
      <c r="J1735" s="55">
        <v>10</v>
      </c>
      <c r="K1735" s="54">
        <f t="shared" si="78"/>
        <v>5000</v>
      </c>
    </row>
    <row r="1736" spans="1:11" x14ac:dyDescent="0.3">
      <c r="A1736" s="52" t="s">
        <v>395</v>
      </c>
      <c r="B1736" s="52">
        <f t="shared" si="79"/>
        <v>2017</v>
      </c>
      <c r="C1736" s="52" t="s">
        <v>592</v>
      </c>
      <c r="D1736" s="53">
        <v>42899</v>
      </c>
      <c r="E1736" s="52">
        <f t="shared" si="80"/>
        <v>2561</v>
      </c>
      <c r="F1736" s="54" t="s">
        <v>425</v>
      </c>
      <c r="G1736" s="52" t="s">
        <v>399</v>
      </c>
      <c r="H1736" s="54" t="s">
        <v>385</v>
      </c>
      <c r="I1736" s="55">
        <v>100</v>
      </c>
      <c r="J1736" s="55">
        <v>86</v>
      </c>
      <c r="K1736" s="54">
        <f t="shared" si="78"/>
        <v>8600</v>
      </c>
    </row>
    <row r="1737" spans="1:11" x14ac:dyDescent="0.3">
      <c r="A1737" s="52" t="s">
        <v>398</v>
      </c>
      <c r="B1737" s="52">
        <f t="shared" si="79"/>
        <v>2017</v>
      </c>
      <c r="C1737" s="52" t="s">
        <v>592</v>
      </c>
      <c r="D1737" s="53">
        <v>42900</v>
      </c>
      <c r="E1737" s="52">
        <f t="shared" si="80"/>
        <v>2562</v>
      </c>
      <c r="F1737" s="54" t="s">
        <v>409</v>
      </c>
      <c r="G1737" s="52" t="s">
        <v>396</v>
      </c>
      <c r="H1737" s="54" t="s">
        <v>381</v>
      </c>
      <c r="I1737" s="55">
        <v>1000</v>
      </c>
      <c r="J1737" s="55">
        <v>120</v>
      </c>
      <c r="K1737" s="54">
        <f t="shared" si="78"/>
        <v>120000</v>
      </c>
    </row>
    <row r="1738" spans="1:11" x14ac:dyDescent="0.3">
      <c r="A1738" s="52" t="s">
        <v>395</v>
      </c>
      <c r="B1738" s="52">
        <f t="shared" si="79"/>
        <v>2017</v>
      </c>
      <c r="C1738" s="52" t="s">
        <v>592</v>
      </c>
      <c r="D1738" s="53">
        <v>42900</v>
      </c>
      <c r="E1738" s="52">
        <f t="shared" si="80"/>
        <v>2563</v>
      </c>
      <c r="F1738" s="54" t="s">
        <v>425</v>
      </c>
      <c r="G1738" s="52" t="s">
        <v>399</v>
      </c>
      <c r="H1738" s="54" t="s">
        <v>384</v>
      </c>
      <c r="I1738" s="55">
        <v>200</v>
      </c>
      <c r="J1738" s="55">
        <v>20</v>
      </c>
      <c r="K1738" s="54">
        <f t="shared" si="78"/>
        <v>4000</v>
      </c>
    </row>
    <row r="1739" spans="1:11" x14ac:dyDescent="0.3">
      <c r="A1739" s="52" t="s">
        <v>522</v>
      </c>
      <c r="B1739" s="52">
        <f t="shared" si="79"/>
        <v>2017</v>
      </c>
      <c r="C1739" s="52" t="s">
        <v>592</v>
      </c>
      <c r="D1739" s="53">
        <v>42901</v>
      </c>
      <c r="E1739" s="52">
        <f t="shared" si="80"/>
        <v>2564</v>
      </c>
      <c r="F1739" s="54" t="s">
        <v>402</v>
      </c>
      <c r="G1739" s="52" t="s">
        <v>525</v>
      </c>
      <c r="H1739" s="54" t="s">
        <v>387</v>
      </c>
      <c r="I1739" s="55">
        <v>500</v>
      </c>
      <c r="J1739" s="55">
        <v>35</v>
      </c>
      <c r="K1739" s="54">
        <f t="shared" ref="K1739:K1770" si="81">I1739*J1739</f>
        <v>17500</v>
      </c>
    </row>
    <row r="1740" spans="1:11" x14ac:dyDescent="0.3">
      <c r="A1740" s="52" t="s">
        <v>395</v>
      </c>
      <c r="B1740" s="52">
        <f t="shared" ref="B1740:B1770" si="82">YEAR(D1740)</f>
        <v>2017</v>
      </c>
      <c r="C1740" s="52" t="s">
        <v>592</v>
      </c>
      <c r="D1740" s="53">
        <v>42901</v>
      </c>
      <c r="E1740" s="52">
        <f t="shared" ref="E1740:E1770" si="83">E1739+1</f>
        <v>2565</v>
      </c>
      <c r="F1740" s="54" t="s">
        <v>425</v>
      </c>
      <c r="G1740" s="52" t="s">
        <v>399</v>
      </c>
      <c r="H1740" s="54" t="s">
        <v>383</v>
      </c>
      <c r="I1740" s="55">
        <v>600</v>
      </c>
      <c r="J1740" s="55">
        <v>10</v>
      </c>
      <c r="K1740" s="54">
        <f t="shared" si="81"/>
        <v>6000</v>
      </c>
    </row>
    <row r="1741" spans="1:11" x14ac:dyDescent="0.3">
      <c r="A1741" s="52" t="s">
        <v>522</v>
      </c>
      <c r="B1741" s="52">
        <f t="shared" si="82"/>
        <v>2017</v>
      </c>
      <c r="C1741" s="52" t="s">
        <v>592</v>
      </c>
      <c r="D1741" s="53">
        <v>42902</v>
      </c>
      <c r="E1741" s="52">
        <f t="shared" si="83"/>
        <v>2566</v>
      </c>
      <c r="F1741" s="54" t="s">
        <v>402</v>
      </c>
      <c r="G1741" s="52" t="s">
        <v>525</v>
      </c>
      <c r="H1741" s="54" t="s">
        <v>385</v>
      </c>
      <c r="I1741" s="55">
        <v>500</v>
      </c>
      <c r="J1741" s="55">
        <v>86</v>
      </c>
      <c r="K1741" s="54">
        <f t="shared" si="81"/>
        <v>43000</v>
      </c>
    </row>
    <row r="1742" spans="1:11" x14ac:dyDescent="0.3">
      <c r="A1742" s="52" t="s">
        <v>395</v>
      </c>
      <c r="B1742" s="52">
        <f t="shared" si="82"/>
        <v>2017</v>
      </c>
      <c r="C1742" s="52" t="s">
        <v>592</v>
      </c>
      <c r="D1742" s="53">
        <v>42902</v>
      </c>
      <c r="E1742" s="52">
        <f t="shared" si="83"/>
        <v>2567</v>
      </c>
      <c r="F1742" s="54" t="s">
        <v>425</v>
      </c>
      <c r="G1742" s="52" t="s">
        <v>399</v>
      </c>
      <c r="H1742" s="54" t="s">
        <v>381</v>
      </c>
      <c r="I1742" s="55">
        <v>2100</v>
      </c>
      <c r="J1742" s="55">
        <v>120</v>
      </c>
      <c r="K1742" s="54">
        <f t="shared" si="81"/>
        <v>252000</v>
      </c>
    </row>
    <row r="1743" spans="1:11" x14ac:dyDescent="0.3">
      <c r="A1743" s="52" t="s">
        <v>395</v>
      </c>
      <c r="B1743" s="52">
        <f t="shared" si="82"/>
        <v>2017</v>
      </c>
      <c r="C1743" s="52" t="s">
        <v>592</v>
      </c>
      <c r="D1743" s="53">
        <v>42903</v>
      </c>
      <c r="E1743" s="52">
        <f t="shared" si="83"/>
        <v>2568</v>
      </c>
      <c r="F1743" s="54" t="s">
        <v>433</v>
      </c>
      <c r="G1743" s="52" t="s">
        <v>528</v>
      </c>
      <c r="H1743" s="54" t="s">
        <v>387</v>
      </c>
      <c r="I1743" s="55">
        <v>200</v>
      </c>
      <c r="J1743" s="55">
        <v>35</v>
      </c>
      <c r="K1743" s="54">
        <f t="shared" si="81"/>
        <v>7000</v>
      </c>
    </row>
    <row r="1744" spans="1:11" x14ac:dyDescent="0.3">
      <c r="A1744" s="52" t="s">
        <v>395</v>
      </c>
      <c r="B1744" s="52">
        <f t="shared" si="82"/>
        <v>2017</v>
      </c>
      <c r="C1744" s="52" t="s">
        <v>592</v>
      </c>
      <c r="D1744" s="53">
        <v>42903</v>
      </c>
      <c r="E1744" s="52">
        <f t="shared" si="83"/>
        <v>2569</v>
      </c>
      <c r="F1744" s="54" t="s">
        <v>425</v>
      </c>
      <c r="G1744" s="52" t="s">
        <v>399</v>
      </c>
      <c r="H1744" s="54" t="s">
        <v>384</v>
      </c>
      <c r="I1744" s="55">
        <v>100</v>
      </c>
      <c r="J1744" s="55">
        <v>20</v>
      </c>
      <c r="K1744" s="54">
        <f t="shared" si="81"/>
        <v>2000</v>
      </c>
    </row>
    <row r="1745" spans="1:11" x14ac:dyDescent="0.3">
      <c r="A1745" s="52" t="s">
        <v>395</v>
      </c>
      <c r="B1745" s="52">
        <f t="shared" si="82"/>
        <v>2017</v>
      </c>
      <c r="C1745" s="52" t="s">
        <v>592</v>
      </c>
      <c r="D1745" s="53">
        <v>42904</v>
      </c>
      <c r="E1745" s="52">
        <f t="shared" si="83"/>
        <v>2570</v>
      </c>
      <c r="F1745" s="54" t="s">
        <v>433</v>
      </c>
      <c r="G1745" s="52" t="s">
        <v>528</v>
      </c>
      <c r="H1745" s="54" t="s">
        <v>385</v>
      </c>
      <c r="I1745" s="55">
        <v>100</v>
      </c>
      <c r="J1745" s="55">
        <v>86</v>
      </c>
      <c r="K1745" s="54">
        <f t="shared" si="81"/>
        <v>8600</v>
      </c>
    </row>
    <row r="1746" spans="1:11" x14ac:dyDescent="0.3">
      <c r="A1746" s="52" t="s">
        <v>395</v>
      </c>
      <c r="B1746" s="52">
        <f t="shared" si="82"/>
        <v>2017</v>
      </c>
      <c r="C1746" s="52" t="s">
        <v>592</v>
      </c>
      <c r="D1746" s="53">
        <v>42904</v>
      </c>
      <c r="E1746" s="52">
        <f t="shared" si="83"/>
        <v>2571</v>
      </c>
      <c r="F1746" s="54" t="s">
        <v>433</v>
      </c>
      <c r="G1746" s="52" t="s">
        <v>528</v>
      </c>
      <c r="H1746" s="54" t="s">
        <v>387</v>
      </c>
      <c r="I1746" s="55">
        <v>550</v>
      </c>
      <c r="J1746" s="55">
        <v>35</v>
      </c>
      <c r="K1746" s="54">
        <f t="shared" si="81"/>
        <v>19250</v>
      </c>
    </row>
    <row r="1747" spans="1:11" x14ac:dyDescent="0.3">
      <c r="A1747" s="52" t="s">
        <v>395</v>
      </c>
      <c r="B1747" s="52">
        <f t="shared" si="82"/>
        <v>2017</v>
      </c>
      <c r="C1747" s="52" t="s">
        <v>592</v>
      </c>
      <c r="D1747" s="53">
        <v>42905</v>
      </c>
      <c r="E1747" s="52">
        <f t="shared" si="83"/>
        <v>2572</v>
      </c>
      <c r="F1747" s="54" t="s">
        <v>433</v>
      </c>
      <c r="G1747" s="52" t="s">
        <v>528</v>
      </c>
      <c r="H1747" s="54" t="s">
        <v>384</v>
      </c>
      <c r="I1747" s="55">
        <v>100</v>
      </c>
      <c r="J1747" s="55">
        <v>20</v>
      </c>
      <c r="K1747" s="54">
        <f t="shared" si="81"/>
        <v>2000</v>
      </c>
    </row>
    <row r="1748" spans="1:11" x14ac:dyDescent="0.3">
      <c r="A1748" s="52" t="s">
        <v>395</v>
      </c>
      <c r="B1748" s="52">
        <f t="shared" si="82"/>
        <v>2017</v>
      </c>
      <c r="C1748" s="52" t="s">
        <v>592</v>
      </c>
      <c r="D1748" s="53">
        <v>42905</v>
      </c>
      <c r="E1748" s="52">
        <f t="shared" si="83"/>
        <v>2573</v>
      </c>
      <c r="F1748" s="54" t="s">
        <v>433</v>
      </c>
      <c r="G1748" s="52" t="s">
        <v>528</v>
      </c>
      <c r="H1748" s="54" t="s">
        <v>385</v>
      </c>
      <c r="I1748" s="55">
        <v>150</v>
      </c>
      <c r="J1748" s="55">
        <v>86</v>
      </c>
      <c r="K1748" s="54">
        <f t="shared" si="81"/>
        <v>12900</v>
      </c>
    </row>
    <row r="1749" spans="1:11" x14ac:dyDescent="0.3">
      <c r="A1749" s="52" t="s">
        <v>522</v>
      </c>
      <c r="B1749" s="52">
        <f t="shared" si="82"/>
        <v>2017</v>
      </c>
      <c r="C1749" s="52" t="s">
        <v>592</v>
      </c>
      <c r="D1749" s="53">
        <v>42906</v>
      </c>
      <c r="E1749" s="52">
        <f t="shared" si="83"/>
        <v>2574</v>
      </c>
      <c r="F1749" s="54" t="s">
        <v>473</v>
      </c>
      <c r="G1749" s="52" t="s">
        <v>525</v>
      </c>
      <c r="H1749" s="54" t="s">
        <v>387</v>
      </c>
      <c r="I1749" s="55">
        <v>50</v>
      </c>
      <c r="J1749" s="55">
        <v>35</v>
      </c>
      <c r="K1749" s="54">
        <f t="shared" si="81"/>
        <v>1750</v>
      </c>
    </row>
    <row r="1750" spans="1:11" x14ac:dyDescent="0.3">
      <c r="A1750" s="52" t="s">
        <v>395</v>
      </c>
      <c r="B1750" s="52">
        <f t="shared" si="82"/>
        <v>2017</v>
      </c>
      <c r="C1750" s="52" t="s">
        <v>592</v>
      </c>
      <c r="D1750" s="53">
        <v>42906</v>
      </c>
      <c r="E1750" s="52">
        <f t="shared" si="83"/>
        <v>2575</v>
      </c>
      <c r="F1750" s="54" t="s">
        <v>433</v>
      </c>
      <c r="G1750" s="52" t="s">
        <v>528</v>
      </c>
      <c r="H1750" s="54" t="s">
        <v>384</v>
      </c>
      <c r="I1750" s="55">
        <v>300</v>
      </c>
      <c r="J1750" s="55">
        <v>20</v>
      </c>
      <c r="K1750" s="54">
        <f t="shared" si="81"/>
        <v>6000</v>
      </c>
    </row>
    <row r="1751" spans="1:11" x14ac:dyDescent="0.3">
      <c r="A1751" s="52" t="s">
        <v>398</v>
      </c>
      <c r="B1751" s="52">
        <f t="shared" si="82"/>
        <v>2017</v>
      </c>
      <c r="C1751" s="52" t="s">
        <v>592</v>
      </c>
      <c r="D1751" s="53">
        <v>42907</v>
      </c>
      <c r="E1751" s="52">
        <f t="shared" si="83"/>
        <v>2576</v>
      </c>
      <c r="F1751" s="54" t="s">
        <v>397</v>
      </c>
      <c r="G1751" s="52" t="s">
        <v>396</v>
      </c>
      <c r="H1751" s="54" t="s">
        <v>385</v>
      </c>
      <c r="I1751" s="55">
        <v>200</v>
      </c>
      <c r="J1751" s="55">
        <v>86</v>
      </c>
      <c r="K1751" s="54">
        <f t="shared" si="81"/>
        <v>17200</v>
      </c>
    </row>
    <row r="1752" spans="1:11" x14ac:dyDescent="0.3">
      <c r="A1752" s="52" t="s">
        <v>395</v>
      </c>
      <c r="B1752" s="52">
        <f t="shared" si="82"/>
        <v>2017</v>
      </c>
      <c r="C1752" s="52" t="s">
        <v>592</v>
      </c>
      <c r="D1752" s="53">
        <v>42907</v>
      </c>
      <c r="E1752" s="52">
        <f t="shared" si="83"/>
        <v>2577</v>
      </c>
      <c r="F1752" s="54" t="s">
        <v>433</v>
      </c>
      <c r="G1752" s="52" t="s">
        <v>528</v>
      </c>
      <c r="H1752" s="54" t="s">
        <v>383</v>
      </c>
      <c r="I1752" s="55">
        <v>5</v>
      </c>
      <c r="J1752" s="55">
        <v>10</v>
      </c>
      <c r="K1752" s="54">
        <f t="shared" si="81"/>
        <v>50</v>
      </c>
    </row>
    <row r="1753" spans="1:11" x14ac:dyDescent="0.3">
      <c r="A1753" s="52" t="s">
        <v>398</v>
      </c>
      <c r="B1753" s="52">
        <f t="shared" si="82"/>
        <v>2017</v>
      </c>
      <c r="C1753" s="52" t="s">
        <v>592</v>
      </c>
      <c r="D1753" s="53">
        <v>42908</v>
      </c>
      <c r="E1753" s="52">
        <f t="shared" si="83"/>
        <v>2578</v>
      </c>
      <c r="F1753" s="54" t="s">
        <v>412</v>
      </c>
      <c r="G1753" s="52" t="s">
        <v>523</v>
      </c>
      <c r="H1753" s="54" t="s">
        <v>384</v>
      </c>
      <c r="I1753" s="55">
        <v>100</v>
      </c>
      <c r="J1753" s="55">
        <v>20</v>
      </c>
      <c r="K1753" s="54">
        <f t="shared" si="81"/>
        <v>2000</v>
      </c>
    </row>
    <row r="1754" spans="1:11" x14ac:dyDescent="0.3">
      <c r="A1754" s="52" t="s">
        <v>395</v>
      </c>
      <c r="B1754" s="52">
        <f t="shared" si="82"/>
        <v>2017</v>
      </c>
      <c r="C1754" s="52" t="s">
        <v>592</v>
      </c>
      <c r="D1754" s="53">
        <v>42908</v>
      </c>
      <c r="E1754" s="52">
        <f t="shared" si="83"/>
        <v>2579</v>
      </c>
      <c r="F1754" s="54" t="s">
        <v>433</v>
      </c>
      <c r="G1754" s="52" t="s">
        <v>528</v>
      </c>
      <c r="H1754" s="54" t="s">
        <v>381</v>
      </c>
      <c r="I1754" s="55">
        <v>50</v>
      </c>
      <c r="J1754" s="55">
        <v>120</v>
      </c>
      <c r="K1754" s="54">
        <f t="shared" si="81"/>
        <v>6000</v>
      </c>
    </row>
    <row r="1755" spans="1:11" x14ac:dyDescent="0.3">
      <c r="A1755" s="52" t="s">
        <v>398</v>
      </c>
      <c r="B1755" s="52">
        <f t="shared" si="82"/>
        <v>2017</v>
      </c>
      <c r="C1755" s="52" t="s">
        <v>592</v>
      </c>
      <c r="D1755" s="53">
        <v>42909</v>
      </c>
      <c r="E1755" s="52">
        <f t="shared" si="83"/>
        <v>2580</v>
      </c>
      <c r="F1755" s="54" t="s">
        <v>412</v>
      </c>
      <c r="G1755" s="52" t="s">
        <v>523</v>
      </c>
      <c r="H1755" s="54" t="s">
        <v>387</v>
      </c>
      <c r="I1755" s="55">
        <v>250</v>
      </c>
      <c r="J1755" s="55">
        <v>35</v>
      </c>
      <c r="K1755" s="54">
        <f t="shared" si="81"/>
        <v>8750</v>
      </c>
    </row>
    <row r="1756" spans="1:11" x14ac:dyDescent="0.3">
      <c r="A1756" s="52" t="s">
        <v>405</v>
      </c>
      <c r="B1756" s="52">
        <f t="shared" si="82"/>
        <v>2017</v>
      </c>
      <c r="C1756" s="52" t="s">
        <v>592</v>
      </c>
      <c r="D1756" s="53">
        <v>42909</v>
      </c>
      <c r="E1756" s="52">
        <f t="shared" si="83"/>
        <v>2581</v>
      </c>
      <c r="F1756" s="54" t="s">
        <v>431</v>
      </c>
      <c r="G1756" s="52" t="s">
        <v>524</v>
      </c>
      <c r="H1756" s="54" t="s">
        <v>387</v>
      </c>
      <c r="I1756" s="55">
        <v>500</v>
      </c>
      <c r="J1756" s="55">
        <v>35</v>
      </c>
      <c r="K1756" s="54">
        <f t="shared" si="81"/>
        <v>17500</v>
      </c>
    </row>
    <row r="1757" spans="1:11" x14ac:dyDescent="0.3">
      <c r="A1757" s="52" t="s">
        <v>398</v>
      </c>
      <c r="B1757" s="52">
        <f t="shared" si="82"/>
        <v>2017</v>
      </c>
      <c r="C1757" s="52" t="s">
        <v>592</v>
      </c>
      <c r="D1757" s="53">
        <v>42910</v>
      </c>
      <c r="E1757" s="52">
        <f t="shared" si="83"/>
        <v>2582</v>
      </c>
      <c r="F1757" s="54" t="s">
        <v>412</v>
      </c>
      <c r="G1757" s="52" t="s">
        <v>523</v>
      </c>
      <c r="H1757" s="54" t="s">
        <v>385</v>
      </c>
      <c r="I1757" s="55">
        <v>50</v>
      </c>
      <c r="J1757" s="55">
        <v>86</v>
      </c>
      <c r="K1757" s="54">
        <f t="shared" si="81"/>
        <v>4300</v>
      </c>
    </row>
    <row r="1758" spans="1:11" x14ac:dyDescent="0.3">
      <c r="A1758" s="52" t="s">
        <v>405</v>
      </c>
      <c r="B1758" s="52">
        <f t="shared" si="82"/>
        <v>2017</v>
      </c>
      <c r="C1758" s="52" t="s">
        <v>592</v>
      </c>
      <c r="D1758" s="53">
        <v>42910</v>
      </c>
      <c r="E1758" s="52">
        <f t="shared" si="83"/>
        <v>2583</v>
      </c>
      <c r="F1758" s="54" t="s">
        <v>431</v>
      </c>
      <c r="G1758" s="52" t="s">
        <v>524</v>
      </c>
      <c r="H1758" s="54" t="s">
        <v>385</v>
      </c>
      <c r="I1758" s="55">
        <v>1000</v>
      </c>
      <c r="J1758" s="55">
        <v>86</v>
      </c>
      <c r="K1758" s="54">
        <f t="shared" si="81"/>
        <v>86000</v>
      </c>
    </row>
    <row r="1759" spans="1:11" x14ac:dyDescent="0.3">
      <c r="A1759" s="52" t="s">
        <v>398</v>
      </c>
      <c r="B1759" s="52">
        <f t="shared" si="82"/>
        <v>2017</v>
      </c>
      <c r="C1759" s="52" t="s">
        <v>592</v>
      </c>
      <c r="D1759" s="53">
        <v>42911</v>
      </c>
      <c r="E1759" s="52">
        <f t="shared" si="83"/>
        <v>2584</v>
      </c>
      <c r="F1759" s="54" t="s">
        <v>412</v>
      </c>
      <c r="G1759" s="52" t="s">
        <v>523</v>
      </c>
      <c r="H1759" s="54" t="s">
        <v>384</v>
      </c>
      <c r="I1759" s="55">
        <v>100</v>
      </c>
      <c r="J1759" s="55">
        <v>20</v>
      </c>
      <c r="K1759" s="54">
        <f t="shared" si="81"/>
        <v>2000</v>
      </c>
    </row>
    <row r="1760" spans="1:11" x14ac:dyDescent="0.3">
      <c r="A1760" s="52" t="s">
        <v>405</v>
      </c>
      <c r="B1760" s="52">
        <f t="shared" si="82"/>
        <v>2017</v>
      </c>
      <c r="C1760" s="52" t="s">
        <v>592</v>
      </c>
      <c r="D1760" s="53">
        <v>42911</v>
      </c>
      <c r="E1760" s="52">
        <f t="shared" si="83"/>
        <v>2585</v>
      </c>
      <c r="F1760" s="54" t="s">
        <v>431</v>
      </c>
      <c r="G1760" s="52" t="s">
        <v>524</v>
      </c>
      <c r="H1760" s="54" t="s">
        <v>384</v>
      </c>
      <c r="I1760" s="55">
        <v>250</v>
      </c>
      <c r="J1760" s="55">
        <v>20</v>
      </c>
      <c r="K1760" s="54">
        <f t="shared" si="81"/>
        <v>5000</v>
      </c>
    </row>
    <row r="1761" spans="1:11" x14ac:dyDescent="0.3">
      <c r="A1761" s="52" t="s">
        <v>398</v>
      </c>
      <c r="B1761" s="52">
        <f t="shared" si="82"/>
        <v>2017</v>
      </c>
      <c r="C1761" s="52" t="s">
        <v>592</v>
      </c>
      <c r="D1761" s="53">
        <v>42912</v>
      </c>
      <c r="E1761" s="52">
        <f t="shared" si="83"/>
        <v>2586</v>
      </c>
      <c r="F1761" s="54" t="s">
        <v>428</v>
      </c>
      <c r="G1761" s="52" t="s">
        <v>396</v>
      </c>
      <c r="H1761" s="54" t="s">
        <v>383</v>
      </c>
      <c r="I1761" s="55">
        <v>100</v>
      </c>
      <c r="J1761" s="55">
        <v>10</v>
      </c>
      <c r="K1761" s="54">
        <f t="shared" si="81"/>
        <v>1000</v>
      </c>
    </row>
    <row r="1762" spans="1:11" x14ac:dyDescent="0.3">
      <c r="A1762" s="52" t="s">
        <v>405</v>
      </c>
      <c r="B1762" s="52">
        <f t="shared" si="82"/>
        <v>2017</v>
      </c>
      <c r="C1762" s="52" t="s">
        <v>592</v>
      </c>
      <c r="D1762" s="53">
        <v>42912</v>
      </c>
      <c r="E1762" s="52">
        <f t="shared" si="83"/>
        <v>2587</v>
      </c>
      <c r="F1762" s="54" t="s">
        <v>431</v>
      </c>
      <c r="G1762" s="52" t="s">
        <v>524</v>
      </c>
      <c r="H1762" s="54" t="s">
        <v>383</v>
      </c>
      <c r="I1762" s="55">
        <v>100</v>
      </c>
      <c r="J1762" s="55">
        <v>10</v>
      </c>
      <c r="K1762" s="54">
        <f t="shared" si="81"/>
        <v>1000</v>
      </c>
    </row>
    <row r="1763" spans="1:11" x14ac:dyDescent="0.3">
      <c r="A1763" s="52" t="s">
        <v>398</v>
      </c>
      <c r="B1763" s="52">
        <f t="shared" si="82"/>
        <v>2017</v>
      </c>
      <c r="C1763" s="52" t="s">
        <v>592</v>
      </c>
      <c r="D1763" s="53">
        <v>42913</v>
      </c>
      <c r="E1763" s="52">
        <f t="shared" si="83"/>
        <v>2588</v>
      </c>
      <c r="F1763" s="54" t="s">
        <v>428</v>
      </c>
      <c r="G1763" s="52" t="s">
        <v>396</v>
      </c>
      <c r="H1763" s="54" t="s">
        <v>381</v>
      </c>
      <c r="I1763" s="55">
        <v>200</v>
      </c>
      <c r="J1763" s="55">
        <v>120</v>
      </c>
      <c r="K1763" s="54">
        <f t="shared" si="81"/>
        <v>24000</v>
      </c>
    </row>
    <row r="1764" spans="1:11" x14ac:dyDescent="0.3">
      <c r="A1764" s="52" t="s">
        <v>395</v>
      </c>
      <c r="B1764" s="52">
        <f t="shared" si="82"/>
        <v>2017</v>
      </c>
      <c r="C1764" s="52" t="s">
        <v>592</v>
      </c>
      <c r="D1764" s="53">
        <v>42913</v>
      </c>
      <c r="E1764" s="52">
        <f t="shared" si="83"/>
        <v>2589</v>
      </c>
      <c r="F1764" s="54" t="s">
        <v>393</v>
      </c>
      <c r="G1764" s="52" t="s">
        <v>529</v>
      </c>
      <c r="H1764" s="54" t="s">
        <v>381</v>
      </c>
      <c r="I1764" s="55">
        <v>400</v>
      </c>
      <c r="J1764" s="55">
        <v>120</v>
      </c>
      <c r="K1764" s="54">
        <f t="shared" si="81"/>
        <v>48000</v>
      </c>
    </row>
    <row r="1765" spans="1:11" x14ac:dyDescent="0.3">
      <c r="A1765" s="52" t="s">
        <v>398</v>
      </c>
      <c r="B1765" s="52">
        <f t="shared" si="82"/>
        <v>2017</v>
      </c>
      <c r="C1765" s="52" t="s">
        <v>592</v>
      </c>
      <c r="D1765" s="53">
        <v>42914</v>
      </c>
      <c r="E1765" s="52">
        <f t="shared" si="83"/>
        <v>2590</v>
      </c>
      <c r="F1765" s="54" t="s">
        <v>428</v>
      </c>
      <c r="G1765" s="52" t="s">
        <v>396</v>
      </c>
      <c r="H1765" s="54" t="s">
        <v>387</v>
      </c>
      <c r="I1765" s="55">
        <v>200</v>
      </c>
      <c r="J1765" s="55">
        <v>35</v>
      </c>
      <c r="K1765" s="54">
        <f t="shared" si="81"/>
        <v>7000</v>
      </c>
    </row>
    <row r="1766" spans="1:11" x14ac:dyDescent="0.3">
      <c r="A1766" s="52" t="s">
        <v>398</v>
      </c>
      <c r="B1766" s="52">
        <f t="shared" si="82"/>
        <v>2017</v>
      </c>
      <c r="C1766" s="52" t="s">
        <v>592</v>
      </c>
      <c r="D1766" s="53">
        <v>42914</v>
      </c>
      <c r="E1766" s="52">
        <f t="shared" si="83"/>
        <v>2591</v>
      </c>
      <c r="F1766" s="54" t="s">
        <v>412</v>
      </c>
      <c r="G1766" s="52" t="s">
        <v>523</v>
      </c>
      <c r="H1766" s="54" t="s">
        <v>387</v>
      </c>
      <c r="I1766" s="55">
        <v>100</v>
      </c>
      <c r="J1766" s="55">
        <v>35</v>
      </c>
      <c r="K1766" s="54">
        <f t="shared" si="81"/>
        <v>3500</v>
      </c>
    </row>
    <row r="1767" spans="1:11" x14ac:dyDescent="0.3">
      <c r="A1767" s="52" t="s">
        <v>405</v>
      </c>
      <c r="B1767" s="52">
        <f t="shared" si="82"/>
        <v>2017</v>
      </c>
      <c r="C1767" s="52" t="s">
        <v>592</v>
      </c>
      <c r="D1767" s="53">
        <v>42915</v>
      </c>
      <c r="E1767" s="52">
        <f t="shared" si="83"/>
        <v>2592</v>
      </c>
      <c r="F1767" s="54" t="s">
        <v>423</v>
      </c>
      <c r="G1767" s="52" t="s">
        <v>403</v>
      </c>
      <c r="H1767" s="54" t="s">
        <v>385</v>
      </c>
      <c r="I1767" s="55">
        <v>100</v>
      </c>
      <c r="J1767" s="55">
        <v>86</v>
      </c>
      <c r="K1767" s="54">
        <f t="shared" si="81"/>
        <v>8600</v>
      </c>
    </row>
    <row r="1768" spans="1:11" x14ac:dyDescent="0.3">
      <c r="A1768" s="52" t="s">
        <v>395</v>
      </c>
      <c r="B1768" s="52">
        <f t="shared" si="82"/>
        <v>2017</v>
      </c>
      <c r="C1768" s="52" t="s">
        <v>592</v>
      </c>
      <c r="D1768" s="53">
        <v>42915</v>
      </c>
      <c r="E1768" s="52">
        <f t="shared" si="83"/>
        <v>2593</v>
      </c>
      <c r="F1768" s="54" t="s">
        <v>436</v>
      </c>
      <c r="G1768" s="52" t="s">
        <v>399</v>
      </c>
      <c r="H1768" s="54" t="s">
        <v>385</v>
      </c>
      <c r="I1768" s="55">
        <v>50</v>
      </c>
      <c r="J1768" s="55">
        <v>86</v>
      </c>
      <c r="K1768" s="54">
        <f t="shared" si="81"/>
        <v>4300</v>
      </c>
    </row>
    <row r="1769" spans="1:11" x14ac:dyDescent="0.3">
      <c r="A1769" s="52" t="s">
        <v>405</v>
      </c>
      <c r="B1769" s="52">
        <f t="shared" si="82"/>
        <v>2017</v>
      </c>
      <c r="C1769" s="52" t="s">
        <v>592</v>
      </c>
      <c r="D1769" s="53">
        <v>42916</v>
      </c>
      <c r="E1769" s="52">
        <f t="shared" si="83"/>
        <v>2594</v>
      </c>
      <c r="F1769" s="54" t="s">
        <v>423</v>
      </c>
      <c r="G1769" s="52" t="s">
        <v>403</v>
      </c>
      <c r="H1769" s="54" t="s">
        <v>384</v>
      </c>
      <c r="I1769" s="55">
        <v>100</v>
      </c>
      <c r="J1769" s="55">
        <v>20</v>
      </c>
      <c r="K1769" s="54">
        <f t="shared" si="81"/>
        <v>2000</v>
      </c>
    </row>
    <row r="1770" spans="1:11" ht="13.5" customHeight="1" x14ac:dyDescent="0.3">
      <c r="A1770" s="52" t="s">
        <v>522</v>
      </c>
      <c r="B1770" s="52">
        <f t="shared" si="82"/>
        <v>2017</v>
      </c>
      <c r="C1770" s="52" t="s">
        <v>592</v>
      </c>
      <c r="D1770" s="53">
        <v>42916</v>
      </c>
      <c r="E1770" s="52">
        <f t="shared" si="83"/>
        <v>2595</v>
      </c>
      <c r="F1770" s="54" t="s">
        <v>402</v>
      </c>
      <c r="G1770" s="52" t="s">
        <v>525</v>
      </c>
      <c r="H1770" s="54" t="s">
        <v>387</v>
      </c>
      <c r="I1770" s="55">
        <v>200</v>
      </c>
      <c r="J1770" s="55">
        <v>35</v>
      </c>
      <c r="K1770" s="54">
        <f t="shared" si="81"/>
        <v>7000</v>
      </c>
    </row>
    <row r="1829" spans="8:8" x14ac:dyDescent="0.3">
      <c r="H1829" s="12"/>
    </row>
    <row r="1830" spans="8:8" x14ac:dyDescent="0.3">
      <c r="H1830" s="12"/>
    </row>
    <row r="1831" spans="8:8" x14ac:dyDescent="0.3">
      <c r="H1831" s="12"/>
    </row>
    <row r="1838" spans="8:8" x14ac:dyDescent="0.3">
      <c r="H1838" s="12"/>
    </row>
    <row r="1839" spans="8:8" x14ac:dyDescent="0.3">
      <c r="H1839" s="12"/>
    </row>
    <row r="1840" spans="8:8" x14ac:dyDescent="0.3">
      <c r="H1840" s="12"/>
    </row>
    <row r="1847" spans="8:8" x14ac:dyDescent="0.3">
      <c r="H1847" s="12"/>
    </row>
    <row r="1848" spans="8:8" x14ac:dyDescent="0.3">
      <c r="H1848" s="12"/>
    </row>
    <row r="1849" spans="8:8" x14ac:dyDescent="0.3">
      <c r="H1849" s="12"/>
    </row>
    <row r="1855" spans="8:8" x14ac:dyDescent="0.3">
      <c r="H1855" s="12"/>
    </row>
    <row r="1856" spans="8:8" x14ac:dyDescent="0.3">
      <c r="H1856" s="12"/>
    </row>
    <row r="1857" spans="8:8" x14ac:dyDescent="0.3">
      <c r="H1857" s="12"/>
    </row>
    <row r="1864" spans="8:8" x14ac:dyDescent="0.3">
      <c r="H1864" s="12"/>
    </row>
    <row r="1865" spans="8:8" x14ac:dyDescent="0.3">
      <c r="H1865" s="12"/>
    </row>
    <row r="1866" spans="8:8" x14ac:dyDescent="0.3">
      <c r="H1866" s="12"/>
    </row>
  </sheetData>
  <sortState ref="A11:L1770">
    <sortCondition ref="D11:D1770"/>
  </sortState>
  <mergeCells count="4">
    <mergeCell ref="A1:H2"/>
    <mergeCell ref="A4:K4"/>
    <mergeCell ref="A5:K5"/>
    <mergeCell ref="A7:K8"/>
  </mergeCells>
  <pageMargins left="0.75" right="0.75" top="1" bottom="1" header="0.5" footer="0.5"/>
  <pageSetup orientation="portrait"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7" tint="0.39997558519241921"/>
    <pageSetUpPr fitToPage="1"/>
  </sheetPr>
  <dimension ref="A1:R1007"/>
  <sheetViews>
    <sheetView showGridLines="0" zoomScale="130" zoomScaleNormal="130" zoomScaleSheetLayoutView="70" workbookViewId="0">
      <selection activeCell="J6" sqref="C6:J6"/>
    </sheetView>
  </sheetViews>
  <sheetFormatPr defaultColWidth="9.109375" defaultRowHeight="14.4" x14ac:dyDescent="0.3"/>
  <cols>
    <col min="1" max="1" width="10.33203125" style="50" customWidth="1"/>
    <col min="2" max="2" width="12.44140625" style="50" bestFit="1" customWidth="1"/>
    <col min="3" max="3" width="25.109375" style="50" customWidth="1"/>
    <col min="4" max="4" width="8" style="50" customWidth="1"/>
    <col min="5" max="5" width="20" style="50" bestFit="1" customWidth="1"/>
    <col min="6" max="6" width="18.33203125" style="50" bestFit="1" customWidth="1"/>
    <col min="7" max="7" width="16.5546875" style="50" bestFit="1" customWidth="1"/>
    <col min="8" max="8" width="11" style="50" customWidth="1"/>
    <col min="9" max="9" width="9" style="50" customWidth="1"/>
    <col min="10" max="10" width="10" style="50" bestFit="1" customWidth="1"/>
    <col min="11" max="11" width="11.5546875" style="50" bestFit="1" customWidth="1"/>
    <col min="12" max="12" width="9.109375" style="50"/>
    <col min="13" max="13" width="12.44140625" style="50" customWidth="1"/>
    <col min="14" max="14" width="13" style="50" customWidth="1"/>
    <col min="15" max="15" width="9.109375" style="50"/>
    <col min="16" max="16" width="14" style="50" customWidth="1"/>
    <col min="17" max="17" width="12.44140625" style="50" customWidth="1"/>
    <col min="18" max="18" width="10.33203125" style="50" bestFit="1" customWidth="1"/>
    <col min="19" max="16384" width="9.109375" style="50"/>
  </cols>
  <sheetData>
    <row r="1" spans="1:18" x14ac:dyDescent="0.3">
      <c r="A1" s="399"/>
      <c r="B1" s="399"/>
      <c r="C1" s="399"/>
      <c r="D1" s="399"/>
      <c r="E1" s="399"/>
    </row>
    <row r="2" spans="1:18" x14ac:dyDescent="0.3">
      <c r="A2" s="400"/>
      <c r="B2" s="400"/>
      <c r="C2" s="400"/>
      <c r="D2" s="400"/>
      <c r="E2" s="400"/>
    </row>
    <row r="3" spans="1:18" x14ac:dyDescent="0.3">
      <c r="A3" s="33"/>
      <c r="B3" s="33"/>
      <c r="C3" s="33"/>
      <c r="D3" s="33"/>
      <c r="E3" s="33"/>
    </row>
    <row r="6" spans="1:18" x14ac:dyDescent="0.3">
      <c r="A6" s="262" t="s">
        <v>1986</v>
      </c>
      <c r="P6" s="438" t="s">
        <v>1988</v>
      </c>
      <c r="Q6" s="438"/>
      <c r="R6" s="438"/>
    </row>
    <row r="7" spans="1:18" x14ac:dyDescent="0.3">
      <c r="A7" s="358" t="s">
        <v>1904</v>
      </c>
      <c r="B7" s="359" t="s">
        <v>1903</v>
      </c>
      <c r="C7" s="360" t="s">
        <v>1901</v>
      </c>
      <c r="D7" s="359" t="s">
        <v>491</v>
      </c>
      <c r="E7" s="360" t="s">
        <v>1900</v>
      </c>
      <c r="F7" s="359" t="s">
        <v>1899</v>
      </c>
      <c r="G7" s="360" t="s">
        <v>1897</v>
      </c>
      <c r="H7" s="359" t="s">
        <v>1896</v>
      </c>
      <c r="I7" s="360" t="s">
        <v>650</v>
      </c>
      <c r="J7" s="359" t="s">
        <v>1895</v>
      </c>
      <c r="K7" s="359" t="s">
        <v>1894</v>
      </c>
    </row>
    <row r="8" spans="1:18" x14ac:dyDescent="0.3">
      <c r="A8" s="338">
        <v>1001</v>
      </c>
      <c r="B8" s="339">
        <v>42795</v>
      </c>
      <c r="C8" s="341" t="s">
        <v>1506</v>
      </c>
      <c r="D8" s="342" t="s">
        <v>395</v>
      </c>
      <c r="E8" s="341" t="s">
        <v>778</v>
      </c>
      <c r="F8" s="343" t="s">
        <v>785</v>
      </c>
      <c r="G8" s="345">
        <v>45</v>
      </c>
      <c r="H8" s="346">
        <v>3000</v>
      </c>
      <c r="I8" s="345">
        <v>135000</v>
      </c>
      <c r="J8" s="347">
        <v>0.03</v>
      </c>
      <c r="K8" s="375">
        <v>130950</v>
      </c>
      <c r="P8" s="437" t="s">
        <v>1987</v>
      </c>
      <c r="Q8" s="437"/>
      <c r="R8" s="250"/>
    </row>
    <row r="9" spans="1:18" x14ac:dyDescent="0.3">
      <c r="A9" s="338">
        <v>1002</v>
      </c>
      <c r="B9" s="339">
        <v>42795</v>
      </c>
      <c r="C9" s="341" t="s">
        <v>1506</v>
      </c>
      <c r="D9" s="342" t="s">
        <v>395</v>
      </c>
      <c r="E9" s="341" t="s">
        <v>778</v>
      </c>
      <c r="F9" s="343" t="s">
        <v>764</v>
      </c>
      <c r="G9" s="345">
        <v>50</v>
      </c>
      <c r="H9" s="346">
        <v>240</v>
      </c>
      <c r="I9" s="345">
        <v>12000</v>
      </c>
      <c r="J9" s="347">
        <v>0.08</v>
      </c>
      <c r="K9" s="375">
        <v>11040</v>
      </c>
      <c r="P9" s="437" t="s">
        <v>1989</v>
      </c>
      <c r="Q9" s="437"/>
      <c r="R9" s="250"/>
    </row>
    <row r="10" spans="1:18" x14ac:dyDescent="0.3">
      <c r="A10" s="338">
        <v>1003</v>
      </c>
      <c r="B10" s="339">
        <v>42796</v>
      </c>
      <c r="C10" s="341" t="s">
        <v>1506</v>
      </c>
      <c r="D10" s="342" t="s">
        <v>405</v>
      </c>
      <c r="E10" s="341" t="s">
        <v>778</v>
      </c>
      <c r="F10" s="343" t="s">
        <v>764</v>
      </c>
      <c r="G10" s="345">
        <v>10</v>
      </c>
      <c r="H10" s="346">
        <v>1200</v>
      </c>
      <c r="I10" s="345">
        <v>12000</v>
      </c>
      <c r="J10" s="347">
        <v>0.05</v>
      </c>
      <c r="K10" s="375">
        <v>11400</v>
      </c>
      <c r="P10" s="437" t="s">
        <v>1990</v>
      </c>
      <c r="Q10" s="437"/>
      <c r="R10" s="394"/>
    </row>
    <row r="11" spans="1:18" x14ac:dyDescent="0.3">
      <c r="A11" s="338">
        <v>1004</v>
      </c>
      <c r="B11" s="339">
        <v>42796</v>
      </c>
      <c r="C11" s="341" t="s">
        <v>1484</v>
      </c>
      <c r="D11" s="342" t="s">
        <v>522</v>
      </c>
      <c r="E11" s="341" t="s">
        <v>812</v>
      </c>
      <c r="F11" s="343" t="s">
        <v>764</v>
      </c>
      <c r="G11" s="345">
        <v>27</v>
      </c>
      <c r="H11" s="346">
        <v>660</v>
      </c>
      <c r="I11" s="345">
        <v>17820</v>
      </c>
      <c r="J11" s="347">
        <v>0.1</v>
      </c>
      <c r="K11" s="375">
        <v>16038</v>
      </c>
      <c r="P11" s="437" t="s">
        <v>1991</v>
      </c>
      <c r="Q11" s="437"/>
      <c r="R11" s="250"/>
    </row>
    <row r="12" spans="1:18" x14ac:dyDescent="0.3">
      <c r="A12" s="338">
        <v>1005</v>
      </c>
      <c r="B12" s="339">
        <v>42796</v>
      </c>
      <c r="C12" s="341" t="s">
        <v>1452</v>
      </c>
      <c r="D12" s="342" t="s">
        <v>395</v>
      </c>
      <c r="E12" s="341" t="s">
        <v>812</v>
      </c>
      <c r="F12" s="343" t="s">
        <v>785</v>
      </c>
      <c r="G12" s="345">
        <v>38</v>
      </c>
      <c r="H12" s="346">
        <v>12000</v>
      </c>
      <c r="I12" s="345">
        <v>456000</v>
      </c>
      <c r="J12" s="347">
        <v>0.04</v>
      </c>
      <c r="K12" s="375">
        <v>437760</v>
      </c>
      <c r="P12" s="437" t="s">
        <v>1894</v>
      </c>
      <c r="Q12" s="437"/>
      <c r="R12" s="102"/>
    </row>
    <row r="13" spans="1:18" x14ac:dyDescent="0.3">
      <c r="A13" s="338">
        <v>1006</v>
      </c>
      <c r="B13" s="339">
        <v>42797</v>
      </c>
      <c r="C13" s="341" t="s">
        <v>1861</v>
      </c>
      <c r="D13" s="342" t="s">
        <v>405</v>
      </c>
      <c r="E13" s="341" t="s">
        <v>765</v>
      </c>
      <c r="F13" s="343" t="s">
        <v>785</v>
      </c>
      <c r="G13" s="345">
        <v>14</v>
      </c>
      <c r="H13" s="346">
        <v>5760</v>
      </c>
      <c r="I13" s="345">
        <v>80640</v>
      </c>
      <c r="J13" s="347">
        <v>0.04</v>
      </c>
      <c r="K13" s="375">
        <v>77414.399999999994</v>
      </c>
    </row>
    <row r="14" spans="1:18" x14ac:dyDescent="0.3">
      <c r="A14" s="338">
        <v>1007</v>
      </c>
      <c r="B14" s="339">
        <v>42797</v>
      </c>
      <c r="C14" s="341" t="s">
        <v>1885</v>
      </c>
      <c r="D14" s="342" t="s">
        <v>405</v>
      </c>
      <c r="E14" s="341" t="s">
        <v>778</v>
      </c>
      <c r="F14" s="343" t="s">
        <v>770</v>
      </c>
      <c r="G14" s="345">
        <v>25</v>
      </c>
      <c r="H14" s="346">
        <v>13620</v>
      </c>
      <c r="I14" s="345">
        <v>340500</v>
      </c>
      <c r="J14" s="347">
        <v>0.02</v>
      </c>
      <c r="K14" s="375">
        <v>333690</v>
      </c>
    </row>
    <row r="15" spans="1:18" x14ac:dyDescent="0.3">
      <c r="A15" s="338">
        <v>1008</v>
      </c>
      <c r="B15" s="339">
        <v>42797</v>
      </c>
      <c r="C15" s="341" t="s">
        <v>1350</v>
      </c>
      <c r="D15" s="342" t="s">
        <v>522</v>
      </c>
      <c r="E15" s="341" t="s">
        <v>790</v>
      </c>
      <c r="F15" s="343" t="s">
        <v>785</v>
      </c>
      <c r="G15" s="345">
        <v>26</v>
      </c>
      <c r="H15" s="346">
        <v>5460</v>
      </c>
      <c r="I15" s="345">
        <v>141960</v>
      </c>
      <c r="J15" s="347">
        <v>0.03</v>
      </c>
      <c r="K15" s="375">
        <v>137701.20000000001</v>
      </c>
    </row>
    <row r="16" spans="1:18" x14ac:dyDescent="0.3">
      <c r="A16" s="338">
        <v>1009</v>
      </c>
      <c r="B16" s="339">
        <v>42797</v>
      </c>
      <c r="C16" s="341" t="s">
        <v>1480</v>
      </c>
      <c r="D16" s="342" t="s">
        <v>395</v>
      </c>
      <c r="E16" s="341" t="s">
        <v>765</v>
      </c>
      <c r="F16" s="343" t="s">
        <v>785</v>
      </c>
      <c r="G16" s="345">
        <v>2</v>
      </c>
      <c r="H16" s="346">
        <v>116341</v>
      </c>
      <c r="I16" s="345">
        <v>232682</v>
      </c>
      <c r="J16" s="347">
        <v>0.09</v>
      </c>
      <c r="K16" s="375">
        <v>211740.62</v>
      </c>
    </row>
    <row r="17" spans="1:11" x14ac:dyDescent="0.3">
      <c r="A17" s="338">
        <v>1010</v>
      </c>
      <c r="B17" s="339">
        <v>42797</v>
      </c>
      <c r="C17" s="341" t="s">
        <v>1350</v>
      </c>
      <c r="D17" s="342" t="s">
        <v>395</v>
      </c>
      <c r="E17" s="341" t="s">
        <v>790</v>
      </c>
      <c r="F17" s="343" t="s">
        <v>764</v>
      </c>
      <c r="G17" s="345">
        <v>22</v>
      </c>
      <c r="H17" s="346">
        <v>9780</v>
      </c>
      <c r="I17" s="345">
        <v>215160</v>
      </c>
      <c r="J17" s="347">
        <v>7.0000000000000007E-2</v>
      </c>
      <c r="K17" s="375">
        <v>200098.8</v>
      </c>
    </row>
    <row r="18" spans="1:11" x14ac:dyDescent="0.3">
      <c r="A18" s="338">
        <v>1011</v>
      </c>
      <c r="B18" s="339">
        <v>42797</v>
      </c>
      <c r="C18" s="341" t="s">
        <v>1350</v>
      </c>
      <c r="D18" s="342" t="s">
        <v>395</v>
      </c>
      <c r="E18" s="341" t="s">
        <v>790</v>
      </c>
      <c r="F18" s="343" t="s">
        <v>764</v>
      </c>
      <c r="G18" s="345">
        <v>26</v>
      </c>
      <c r="H18" s="346">
        <v>180</v>
      </c>
      <c r="I18" s="345">
        <v>4680</v>
      </c>
      <c r="J18" s="347">
        <v>0.08</v>
      </c>
      <c r="K18" s="375">
        <v>4305.6000000000004</v>
      </c>
    </row>
    <row r="19" spans="1:11" x14ac:dyDescent="0.3">
      <c r="A19" s="338">
        <v>1012</v>
      </c>
      <c r="B19" s="339">
        <v>42797</v>
      </c>
      <c r="C19" s="341" t="s">
        <v>1201</v>
      </c>
      <c r="D19" s="342" t="s">
        <v>395</v>
      </c>
      <c r="E19" s="341" t="s">
        <v>778</v>
      </c>
      <c r="F19" s="343" t="s">
        <v>764</v>
      </c>
      <c r="G19" s="345">
        <v>49</v>
      </c>
      <c r="H19" s="346">
        <v>960</v>
      </c>
      <c r="I19" s="345">
        <v>47040</v>
      </c>
      <c r="J19" s="347">
        <v>0.1</v>
      </c>
      <c r="K19" s="375">
        <v>42336</v>
      </c>
    </row>
    <row r="20" spans="1:11" x14ac:dyDescent="0.3">
      <c r="A20" s="338">
        <v>1013</v>
      </c>
      <c r="B20" s="339">
        <v>42797</v>
      </c>
      <c r="C20" s="341" t="s">
        <v>1201</v>
      </c>
      <c r="D20" s="342" t="s">
        <v>395</v>
      </c>
      <c r="E20" s="341" t="s">
        <v>778</v>
      </c>
      <c r="F20" s="343" t="s">
        <v>764</v>
      </c>
      <c r="G20" s="345">
        <v>6</v>
      </c>
      <c r="H20" s="346">
        <v>120</v>
      </c>
      <c r="I20" s="345">
        <v>720</v>
      </c>
      <c r="J20" s="347">
        <v>0.1</v>
      </c>
      <c r="K20" s="375">
        <v>648</v>
      </c>
    </row>
    <row r="21" spans="1:11" x14ac:dyDescent="0.3">
      <c r="A21" s="338">
        <v>1014</v>
      </c>
      <c r="B21" s="339">
        <v>42798</v>
      </c>
      <c r="C21" s="341" t="s">
        <v>1880</v>
      </c>
      <c r="D21" s="342" t="s">
        <v>522</v>
      </c>
      <c r="E21" s="341" t="s">
        <v>778</v>
      </c>
      <c r="F21" s="343" t="s">
        <v>770</v>
      </c>
      <c r="G21" s="345">
        <v>3</v>
      </c>
      <c r="H21" s="346">
        <v>3300</v>
      </c>
      <c r="I21" s="345">
        <v>9900</v>
      </c>
      <c r="J21" s="347">
        <v>0.02</v>
      </c>
      <c r="K21" s="375">
        <v>9702</v>
      </c>
    </row>
    <row r="22" spans="1:11" x14ac:dyDescent="0.3">
      <c r="A22" s="338">
        <v>1015</v>
      </c>
      <c r="B22" s="339">
        <v>42798</v>
      </c>
      <c r="C22" s="341" t="s">
        <v>1880</v>
      </c>
      <c r="D22" s="342" t="s">
        <v>522</v>
      </c>
      <c r="E22" s="341" t="s">
        <v>778</v>
      </c>
      <c r="F22" s="343" t="s">
        <v>764</v>
      </c>
      <c r="G22" s="345">
        <v>3</v>
      </c>
      <c r="H22" s="346">
        <v>2280</v>
      </c>
      <c r="I22" s="345">
        <v>6840</v>
      </c>
      <c r="J22" s="347">
        <v>0.06</v>
      </c>
      <c r="K22" s="375">
        <v>6429.6</v>
      </c>
    </row>
    <row r="23" spans="1:11" x14ac:dyDescent="0.3">
      <c r="A23" s="338">
        <v>1016</v>
      </c>
      <c r="B23" s="339">
        <v>42798</v>
      </c>
      <c r="C23" s="341" t="s">
        <v>1880</v>
      </c>
      <c r="D23" s="342" t="s">
        <v>522</v>
      </c>
      <c r="E23" s="341" t="s">
        <v>778</v>
      </c>
      <c r="F23" s="343" t="s">
        <v>764</v>
      </c>
      <c r="G23" s="345">
        <v>32</v>
      </c>
      <c r="H23" s="346">
        <v>3360</v>
      </c>
      <c r="I23" s="345">
        <v>107520</v>
      </c>
      <c r="J23" s="347">
        <v>0.1</v>
      </c>
      <c r="K23" s="375">
        <v>96768</v>
      </c>
    </row>
    <row r="24" spans="1:11" x14ac:dyDescent="0.3">
      <c r="A24" s="338">
        <v>1017</v>
      </c>
      <c r="B24" s="339">
        <v>42798</v>
      </c>
      <c r="C24" s="341" t="s">
        <v>1879</v>
      </c>
      <c r="D24" s="342" t="s">
        <v>522</v>
      </c>
      <c r="E24" s="341" t="s">
        <v>765</v>
      </c>
      <c r="F24" s="343" t="s">
        <v>770</v>
      </c>
      <c r="G24" s="345">
        <v>15</v>
      </c>
      <c r="H24" s="346">
        <v>3000</v>
      </c>
      <c r="I24" s="345">
        <v>45000</v>
      </c>
      <c r="J24" s="347">
        <v>0.02</v>
      </c>
      <c r="K24" s="375">
        <v>44100</v>
      </c>
    </row>
    <row r="25" spans="1:11" x14ac:dyDescent="0.3">
      <c r="A25" s="338">
        <v>1018</v>
      </c>
      <c r="B25" s="339">
        <v>42798</v>
      </c>
      <c r="C25" s="341" t="s">
        <v>1656</v>
      </c>
      <c r="D25" s="342" t="s">
        <v>522</v>
      </c>
      <c r="E25" s="341" t="s">
        <v>790</v>
      </c>
      <c r="F25" s="343" t="s">
        <v>770</v>
      </c>
      <c r="G25" s="345">
        <v>38</v>
      </c>
      <c r="H25" s="346">
        <v>5340</v>
      </c>
      <c r="I25" s="345">
        <v>202920</v>
      </c>
      <c r="J25" s="347">
        <v>0</v>
      </c>
      <c r="K25" s="375">
        <v>202920</v>
      </c>
    </row>
    <row r="26" spans="1:11" x14ac:dyDescent="0.3">
      <c r="A26" s="338">
        <v>1019</v>
      </c>
      <c r="B26" s="339">
        <v>42798</v>
      </c>
      <c r="C26" s="341" t="s">
        <v>1656</v>
      </c>
      <c r="D26" s="342" t="s">
        <v>522</v>
      </c>
      <c r="E26" s="341" t="s">
        <v>790</v>
      </c>
      <c r="F26" s="343" t="s">
        <v>785</v>
      </c>
      <c r="G26" s="345">
        <v>5</v>
      </c>
      <c r="H26" s="346">
        <v>5460</v>
      </c>
      <c r="I26" s="345">
        <v>27300</v>
      </c>
      <c r="J26" s="347">
        <v>0.02</v>
      </c>
      <c r="K26" s="375">
        <v>26754</v>
      </c>
    </row>
    <row r="27" spans="1:11" x14ac:dyDescent="0.3">
      <c r="A27" s="338">
        <v>1020</v>
      </c>
      <c r="B27" s="339">
        <v>42798</v>
      </c>
      <c r="C27" s="341" t="s">
        <v>1877</v>
      </c>
      <c r="D27" s="342" t="s">
        <v>522</v>
      </c>
      <c r="E27" s="341" t="s">
        <v>790</v>
      </c>
      <c r="F27" s="343" t="s">
        <v>764</v>
      </c>
      <c r="G27" s="345">
        <v>47</v>
      </c>
      <c r="H27" s="346">
        <v>16800</v>
      </c>
      <c r="I27" s="345">
        <v>789600</v>
      </c>
      <c r="J27" s="347">
        <v>0.08</v>
      </c>
      <c r="K27" s="375">
        <v>726432</v>
      </c>
    </row>
    <row r="28" spans="1:11" x14ac:dyDescent="0.3">
      <c r="A28" s="338">
        <v>1021</v>
      </c>
      <c r="B28" s="339">
        <v>42798</v>
      </c>
      <c r="C28" s="341" t="s">
        <v>1875</v>
      </c>
      <c r="D28" s="342" t="s">
        <v>395</v>
      </c>
      <c r="E28" s="341" t="s">
        <v>812</v>
      </c>
      <c r="F28" s="343" t="s">
        <v>764</v>
      </c>
      <c r="G28" s="345">
        <v>48</v>
      </c>
      <c r="H28" s="346">
        <v>600</v>
      </c>
      <c r="I28" s="345">
        <v>28800</v>
      </c>
      <c r="J28" s="347">
        <v>0.09</v>
      </c>
      <c r="K28" s="375">
        <v>26208</v>
      </c>
    </row>
    <row r="29" spans="1:11" x14ac:dyDescent="0.3">
      <c r="A29" s="338">
        <v>1022</v>
      </c>
      <c r="B29" s="339">
        <v>42798</v>
      </c>
      <c r="C29" s="341" t="s">
        <v>1875</v>
      </c>
      <c r="D29" s="342" t="s">
        <v>395</v>
      </c>
      <c r="E29" s="341" t="s">
        <v>812</v>
      </c>
      <c r="F29" s="343" t="s">
        <v>764</v>
      </c>
      <c r="G29" s="345">
        <v>18</v>
      </c>
      <c r="H29" s="346">
        <v>180</v>
      </c>
      <c r="I29" s="345">
        <v>3240</v>
      </c>
      <c r="J29" s="347">
        <v>0.01</v>
      </c>
      <c r="K29" s="375">
        <v>3207.6</v>
      </c>
    </row>
    <row r="30" spans="1:11" x14ac:dyDescent="0.3">
      <c r="A30" s="338">
        <v>1023</v>
      </c>
      <c r="B30" s="339">
        <v>42799</v>
      </c>
      <c r="C30" s="341" t="s">
        <v>1415</v>
      </c>
      <c r="D30" s="342" t="s">
        <v>395</v>
      </c>
      <c r="E30" s="341" t="s">
        <v>778</v>
      </c>
      <c r="F30" s="343" t="s">
        <v>785</v>
      </c>
      <c r="G30" s="345">
        <v>13</v>
      </c>
      <c r="H30" s="346">
        <v>10800</v>
      </c>
      <c r="I30" s="345">
        <v>140400</v>
      </c>
      <c r="J30" s="347">
        <v>0.08</v>
      </c>
      <c r="K30" s="375">
        <v>129168</v>
      </c>
    </row>
    <row r="31" spans="1:11" x14ac:dyDescent="0.3">
      <c r="A31" s="338">
        <v>1024</v>
      </c>
      <c r="B31" s="339">
        <v>42799</v>
      </c>
      <c r="C31" s="341" t="s">
        <v>1873</v>
      </c>
      <c r="D31" s="342" t="s">
        <v>398</v>
      </c>
      <c r="E31" s="341" t="s">
        <v>765</v>
      </c>
      <c r="F31" s="343" t="s">
        <v>764</v>
      </c>
      <c r="G31" s="345">
        <v>33</v>
      </c>
      <c r="H31" s="346">
        <v>300</v>
      </c>
      <c r="I31" s="345">
        <v>9900</v>
      </c>
      <c r="J31" s="347">
        <v>0.06</v>
      </c>
      <c r="K31" s="375">
        <v>9306</v>
      </c>
    </row>
    <row r="32" spans="1:11" x14ac:dyDescent="0.3">
      <c r="A32" s="338">
        <v>1025</v>
      </c>
      <c r="B32" s="339">
        <v>42799</v>
      </c>
      <c r="C32" s="341" t="s">
        <v>1872</v>
      </c>
      <c r="D32" s="342" t="s">
        <v>398</v>
      </c>
      <c r="E32" s="341" t="s">
        <v>765</v>
      </c>
      <c r="F32" s="343" t="s">
        <v>770</v>
      </c>
      <c r="G32" s="345">
        <v>10</v>
      </c>
      <c r="H32" s="346">
        <v>780</v>
      </c>
      <c r="I32" s="345">
        <v>7800</v>
      </c>
      <c r="J32" s="347">
        <v>0.1</v>
      </c>
      <c r="K32" s="375">
        <v>7020</v>
      </c>
    </row>
    <row r="33" spans="1:11" x14ac:dyDescent="0.3">
      <c r="A33" s="338">
        <v>1026</v>
      </c>
      <c r="B33" s="339">
        <v>42799</v>
      </c>
      <c r="C33" s="341" t="s">
        <v>1395</v>
      </c>
      <c r="D33" s="342" t="s">
        <v>398</v>
      </c>
      <c r="E33" s="341" t="s">
        <v>778</v>
      </c>
      <c r="F33" s="343" t="s">
        <v>785</v>
      </c>
      <c r="G33" s="345">
        <v>50</v>
      </c>
      <c r="H33" s="346">
        <v>7200</v>
      </c>
      <c r="I33" s="345">
        <v>360000</v>
      </c>
      <c r="J33" s="347">
        <v>0.08</v>
      </c>
      <c r="K33" s="375">
        <v>331200</v>
      </c>
    </row>
    <row r="34" spans="1:11" x14ac:dyDescent="0.3">
      <c r="A34" s="338">
        <v>1027</v>
      </c>
      <c r="B34" s="339">
        <v>42799</v>
      </c>
      <c r="C34" s="341" t="s">
        <v>1395</v>
      </c>
      <c r="D34" s="342" t="s">
        <v>398</v>
      </c>
      <c r="E34" s="341" t="s">
        <v>778</v>
      </c>
      <c r="F34" s="343" t="s">
        <v>764</v>
      </c>
      <c r="G34" s="345">
        <v>19</v>
      </c>
      <c r="H34" s="346">
        <v>660</v>
      </c>
      <c r="I34" s="345">
        <v>12540</v>
      </c>
      <c r="J34" s="347">
        <v>0.08</v>
      </c>
      <c r="K34" s="375">
        <v>11536.8</v>
      </c>
    </row>
    <row r="35" spans="1:11" x14ac:dyDescent="0.3">
      <c r="A35" s="338">
        <v>1028</v>
      </c>
      <c r="B35" s="339">
        <v>42799</v>
      </c>
      <c r="C35" s="341" t="s">
        <v>1869</v>
      </c>
      <c r="D35" s="342" t="s">
        <v>405</v>
      </c>
      <c r="E35" s="341" t="s">
        <v>790</v>
      </c>
      <c r="F35" s="343" t="s">
        <v>764</v>
      </c>
      <c r="G35" s="345">
        <v>32</v>
      </c>
      <c r="H35" s="346">
        <v>3360</v>
      </c>
      <c r="I35" s="345">
        <v>107520</v>
      </c>
      <c r="J35" s="347">
        <v>0.08</v>
      </c>
      <c r="K35" s="375">
        <v>98918.399999999994</v>
      </c>
    </row>
    <row r="36" spans="1:11" x14ac:dyDescent="0.3">
      <c r="A36" s="338">
        <v>1029</v>
      </c>
      <c r="B36" s="339">
        <v>42799</v>
      </c>
      <c r="C36" s="341" t="s">
        <v>1103</v>
      </c>
      <c r="D36" s="342" t="s">
        <v>405</v>
      </c>
      <c r="E36" s="341" t="s">
        <v>778</v>
      </c>
      <c r="F36" s="343" t="s">
        <v>764</v>
      </c>
      <c r="G36" s="345">
        <v>28</v>
      </c>
      <c r="H36" s="346">
        <v>4860</v>
      </c>
      <c r="I36" s="345">
        <v>136080</v>
      </c>
      <c r="J36" s="347">
        <v>0.09</v>
      </c>
      <c r="K36" s="375">
        <v>123832.8</v>
      </c>
    </row>
    <row r="37" spans="1:11" x14ac:dyDescent="0.3">
      <c r="A37" s="338">
        <v>1030</v>
      </c>
      <c r="B37" s="339">
        <v>42799</v>
      </c>
      <c r="C37" s="341" t="s">
        <v>1869</v>
      </c>
      <c r="D37" s="342" t="s">
        <v>405</v>
      </c>
      <c r="E37" s="341" t="s">
        <v>790</v>
      </c>
      <c r="F37" s="343" t="s">
        <v>764</v>
      </c>
      <c r="G37" s="345">
        <v>40</v>
      </c>
      <c r="H37" s="346">
        <v>720</v>
      </c>
      <c r="I37" s="345">
        <v>28800</v>
      </c>
      <c r="J37" s="347">
        <v>0.02</v>
      </c>
      <c r="K37" s="375">
        <v>28224</v>
      </c>
    </row>
    <row r="38" spans="1:11" x14ac:dyDescent="0.3">
      <c r="A38" s="338">
        <v>1031</v>
      </c>
      <c r="B38" s="339">
        <v>42799</v>
      </c>
      <c r="C38" s="341" t="s">
        <v>1103</v>
      </c>
      <c r="D38" s="342" t="s">
        <v>405</v>
      </c>
      <c r="E38" s="341" t="s">
        <v>778</v>
      </c>
      <c r="F38" s="343" t="s">
        <v>764</v>
      </c>
      <c r="G38" s="345">
        <v>28</v>
      </c>
      <c r="H38" s="346">
        <v>360</v>
      </c>
      <c r="I38" s="345">
        <v>10080</v>
      </c>
      <c r="J38" s="347">
        <v>0.05</v>
      </c>
      <c r="K38" s="375">
        <v>9576</v>
      </c>
    </row>
    <row r="39" spans="1:11" x14ac:dyDescent="0.3">
      <c r="A39" s="338">
        <v>1032</v>
      </c>
      <c r="B39" s="339">
        <v>42799</v>
      </c>
      <c r="C39" s="341" t="s">
        <v>1103</v>
      </c>
      <c r="D39" s="342" t="s">
        <v>405</v>
      </c>
      <c r="E39" s="341" t="s">
        <v>778</v>
      </c>
      <c r="F39" s="343" t="s">
        <v>785</v>
      </c>
      <c r="G39" s="345">
        <v>10</v>
      </c>
      <c r="H39" s="346">
        <v>9360</v>
      </c>
      <c r="I39" s="345">
        <v>93600</v>
      </c>
      <c r="J39" s="347">
        <v>7.0000000000000007E-2</v>
      </c>
      <c r="K39" s="375">
        <v>87048</v>
      </c>
    </row>
    <row r="40" spans="1:11" x14ac:dyDescent="0.3">
      <c r="A40" s="338">
        <v>1033</v>
      </c>
      <c r="B40" s="339">
        <v>42799</v>
      </c>
      <c r="C40" s="341" t="s">
        <v>1103</v>
      </c>
      <c r="D40" s="342" t="s">
        <v>405</v>
      </c>
      <c r="E40" s="341" t="s">
        <v>778</v>
      </c>
      <c r="F40" s="343" t="s">
        <v>764</v>
      </c>
      <c r="G40" s="345">
        <v>33</v>
      </c>
      <c r="H40" s="346">
        <v>1080</v>
      </c>
      <c r="I40" s="345">
        <v>35640</v>
      </c>
      <c r="J40" s="347">
        <v>0.1</v>
      </c>
      <c r="K40" s="375">
        <v>32076</v>
      </c>
    </row>
    <row r="41" spans="1:11" x14ac:dyDescent="0.3">
      <c r="A41" s="338">
        <v>1034</v>
      </c>
      <c r="B41" s="339">
        <v>42799</v>
      </c>
      <c r="C41" s="341" t="s">
        <v>1867</v>
      </c>
      <c r="D41" s="342" t="s">
        <v>405</v>
      </c>
      <c r="E41" s="341" t="s">
        <v>778</v>
      </c>
      <c r="F41" s="343" t="s">
        <v>764</v>
      </c>
      <c r="G41" s="345">
        <v>4</v>
      </c>
      <c r="H41" s="346">
        <v>540</v>
      </c>
      <c r="I41" s="345">
        <v>2160</v>
      </c>
      <c r="J41" s="347">
        <v>0.05</v>
      </c>
      <c r="K41" s="375">
        <v>2052</v>
      </c>
    </row>
    <row r="42" spans="1:11" x14ac:dyDescent="0.3">
      <c r="A42" s="338">
        <v>1035</v>
      </c>
      <c r="B42" s="339">
        <v>42799</v>
      </c>
      <c r="C42" s="341" t="s">
        <v>1867</v>
      </c>
      <c r="D42" s="342" t="s">
        <v>405</v>
      </c>
      <c r="E42" s="341" t="s">
        <v>778</v>
      </c>
      <c r="F42" s="343" t="s">
        <v>764</v>
      </c>
      <c r="G42" s="345">
        <v>17</v>
      </c>
      <c r="H42" s="346">
        <v>300</v>
      </c>
      <c r="I42" s="345">
        <v>5100</v>
      </c>
      <c r="J42" s="347">
        <v>0.01</v>
      </c>
      <c r="K42" s="375">
        <v>5049</v>
      </c>
    </row>
    <row r="43" spans="1:11" x14ac:dyDescent="0.3">
      <c r="A43" s="338">
        <v>1036</v>
      </c>
      <c r="B43" s="339">
        <v>42799</v>
      </c>
      <c r="C43" s="341" t="s">
        <v>1867</v>
      </c>
      <c r="D43" s="342" t="s">
        <v>405</v>
      </c>
      <c r="E43" s="341" t="s">
        <v>778</v>
      </c>
      <c r="F43" s="343" t="s">
        <v>764</v>
      </c>
      <c r="G43" s="345">
        <v>7</v>
      </c>
      <c r="H43" s="346">
        <v>720</v>
      </c>
      <c r="I43" s="345">
        <v>5040</v>
      </c>
      <c r="J43" s="347">
        <v>7.0000000000000007E-2</v>
      </c>
      <c r="K43" s="375">
        <v>4687.2</v>
      </c>
    </row>
    <row r="44" spans="1:11" x14ac:dyDescent="0.3">
      <c r="A44" s="338">
        <v>1037</v>
      </c>
      <c r="B44" s="339">
        <v>42800</v>
      </c>
      <c r="C44" s="341" t="s">
        <v>987</v>
      </c>
      <c r="D44" s="342" t="s">
        <v>522</v>
      </c>
      <c r="E44" s="341" t="s">
        <v>790</v>
      </c>
      <c r="F44" s="343" t="s">
        <v>764</v>
      </c>
      <c r="G44" s="345">
        <v>46</v>
      </c>
      <c r="H44" s="346">
        <v>1860</v>
      </c>
      <c r="I44" s="345">
        <v>85560</v>
      </c>
      <c r="J44" s="347">
        <v>0.02</v>
      </c>
      <c r="K44" s="375">
        <v>83848.800000000003</v>
      </c>
    </row>
    <row r="45" spans="1:11" x14ac:dyDescent="0.3">
      <c r="A45" s="338">
        <v>1038</v>
      </c>
      <c r="B45" s="339">
        <v>42800</v>
      </c>
      <c r="C45" s="341" t="s">
        <v>987</v>
      </c>
      <c r="D45" s="342" t="s">
        <v>522</v>
      </c>
      <c r="E45" s="341" t="s">
        <v>790</v>
      </c>
      <c r="F45" s="343" t="s">
        <v>770</v>
      </c>
      <c r="G45" s="345">
        <v>42</v>
      </c>
      <c r="H45" s="346">
        <v>20940</v>
      </c>
      <c r="I45" s="345">
        <v>879480</v>
      </c>
      <c r="J45" s="347">
        <v>7.0000000000000007E-2</v>
      </c>
      <c r="K45" s="375">
        <v>817916.4</v>
      </c>
    </row>
    <row r="46" spans="1:11" x14ac:dyDescent="0.3">
      <c r="A46" s="338">
        <v>1039</v>
      </c>
      <c r="B46" s="339">
        <v>42800</v>
      </c>
      <c r="C46" s="341" t="s">
        <v>896</v>
      </c>
      <c r="D46" s="342" t="s">
        <v>405</v>
      </c>
      <c r="E46" s="341" t="s">
        <v>790</v>
      </c>
      <c r="F46" s="343" t="s">
        <v>764</v>
      </c>
      <c r="G46" s="345">
        <v>10</v>
      </c>
      <c r="H46" s="346">
        <v>480</v>
      </c>
      <c r="I46" s="345">
        <v>4800</v>
      </c>
      <c r="J46" s="347">
        <v>0.05</v>
      </c>
      <c r="K46" s="375">
        <v>4560</v>
      </c>
    </row>
    <row r="47" spans="1:11" x14ac:dyDescent="0.3">
      <c r="A47" s="338">
        <v>1040</v>
      </c>
      <c r="B47" s="339">
        <v>42800</v>
      </c>
      <c r="C47" s="341" t="s">
        <v>896</v>
      </c>
      <c r="D47" s="342" t="s">
        <v>405</v>
      </c>
      <c r="E47" s="341" t="s">
        <v>790</v>
      </c>
      <c r="F47" s="343" t="s">
        <v>764</v>
      </c>
      <c r="G47" s="345">
        <v>13</v>
      </c>
      <c r="H47" s="346">
        <v>21840</v>
      </c>
      <c r="I47" s="345">
        <v>283920</v>
      </c>
      <c r="J47" s="347">
        <v>0.04</v>
      </c>
      <c r="K47" s="375">
        <v>272563.20000000001</v>
      </c>
    </row>
    <row r="48" spans="1:11" x14ac:dyDescent="0.3">
      <c r="A48" s="338">
        <v>1041</v>
      </c>
      <c r="B48" s="339">
        <v>42801</v>
      </c>
      <c r="C48" s="341" t="s">
        <v>1601</v>
      </c>
      <c r="D48" s="342" t="s">
        <v>522</v>
      </c>
      <c r="E48" s="341" t="s">
        <v>778</v>
      </c>
      <c r="F48" s="343" t="s">
        <v>764</v>
      </c>
      <c r="G48" s="345">
        <v>24</v>
      </c>
      <c r="H48" s="346">
        <v>300</v>
      </c>
      <c r="I48" s="345">
        <v>7200</v>
      </c>
      <c r="J48" s="347">
        <v>0.01</v>
      </c>
      <c r="K48" s="375">
        <v>7128</v>
      </c>
    </row>
    <row r="49" spans="1:11" x14ac:dyDescent="0.3">
      <c r="A49" s="338">
        <v>1042</v>
      </c>
      <c r="B49" s="339">
        <v>42801</v>
      </c>
      <c r="C49" s="341" t="s">
        <v>1601</v>
      </c>
      <c r="D49" s="342" t="s">
        <v>522</v>
      </c>
      <c r="E49" s="341" t="s">
        <v>778</v>
      </c>
      <c r="F49" s="343" t="s">
        <v>764</v>
      </c>
      <c r="G49" s="345">
        <v>39</v>
      </c>
      <c r="H49" s="346">
        <v>300</v>
      </c>
      <c r="I49" s="345">
        <v>11700</v>
      </c>
      <c r="J49" s="347">
        <v>0.03</v>
      </c>
      <c r="K49" s="375">
        <v>11349</v>
      </c>
    </row>
    <row r="50" spans="1:11" x14ac:dyDescent="0.3">
      <c r="A50" s="338">
        <v>1043</v>
      </c>
      <c r="B50" s="339">
        <v>42801</v>
      </c>
      <c r="C50" s="341" t="s">
        <v>1313</v>
      </c>
      <c r="D50" s="342" t="s">
        <v>395</v>
      </c>
      <c r="E50" s="341" t="s">
        <v>765</v>
      </c>
      <c r="F50" s="343" t="s">
        <v>764</v>
      </c>
      <c r="G50" s="345">
        <v>7</v>
      </c>
      <c r="H50" s="346">
        <v>720</v>
      </c>
      <c r="I50" s="345">
        <v>5040</v>
      </c>
      <c r="J50" s="347">
        <v>0</v>
      </c>
      <c r="K50" s="375">
        <v>5040</v>
      </c>
    </row>
    <row r="51" spans="1:11" x14ac:dyDescent="0.3">
      <c r="A51" s="338">
        <v>1044</v>
      </c>
      <c r="B51" s="339">
        <v>42802</v>
      </c>
      <c r="C51" s="341" t="s">
        <v>1863</v>
      </c>
      <c r="D51" s="342" t="s">
        <v>398</v>
      </c>
      <c r="E51" s="341" t="s">
        <v>778</v>
      </c>
      <c r="F51" s="343" t="s">
        <v>764</v>
      </c>
      <c r="G51" s="345">
        <v>11</v>
      </c>
      <c r="H51" s="346">
        <v>240</v>
      </c>
      <c r="I51" s="345">
        <v>2640</v>
      </c>
      <c r="J51" s="347">
        <v>0.01</v>
      </c>
      <c r="K51" s="375">
        <v>2613.6</v>
      </c>
    </row>
    <row r="52" spans="1:11" x14ac:dyDescent="0.3">
      <c r="A52" s="338">
        <v>1045</v>
      </c>
      <c r="B52" s="339">
        <v>42802</v>
      </c>
      <c r="C52" s="341" t="s">
        <v>1861</v>
      </c>
      <c r="D52" s="342" t="s">
        <v>405</v>
      </c>
      <c r="E52" s="341" t="s">
        <v>765</v>
      </c>
      <c r="F52" s="343" t="s">
        <v>785</v>
      </c>
      <c r="G52" s="345">
        <v>15</v>
      </c>
      <c r="H52" s="346">
        <v>1260</v>
      </c>
      <c r="I52" s="345">
        <v>18900</v>
      </c>
      <c r="J52" s="347">
        <v>7.0000000000000007E-2</v>
      </c>
      <c r="K52" s="375">
        <v>17577</v>
      </c>
    </row>
    <row r="53" spans="1:11" x14ac:dyDescent="0.3">
      <c r="A53" s="338">
        <v>1046</v>
      </c>
      <c r="B53" s="339">
        <v>42802</v>
      </c>
      <c r="C53" s="341" t="s">
        <v>1860</v>
      </c>
      <c r="D53" s="342" t="s">
        <v>405</v>
      </c>
      <c r="E53" s="341" t="s">
        <v>812</v>
      </c>
      <c r="F53" s="343" t="s">
        <v>764</v>
      </c>
      <c r="G53" s="345">
        <v>23</v>
      </c>
      <c r="H53" s="346">
        <v>540</v>
      </c>
      <c r="I53" s="345">
        <v>12420</v>
      </c>
      <c r="J53" s="347">
        <v>0.05</v>
      </c>
      <c r="K53" s="375">
        <v>11799</v>
      </c>
    </row>
    <row r="54" spans="1:11" x14ac:dyDescent="0.3">
      <c r="A54" s="338">
        <v>1047</v>
      </c>
      <c r="B54" s="339">
        <v>42802</v>
      </c>
      <c r="C54" s="341" t="s">
        <v>1860</v>
      </c>
      <c r="D54" s="342" t="s">
        <v>405</v>
      </c>
      <c r="E54" s="341" t="s">
        <v>812</v>
      </c>
      <c r="F54" s="343" t="s">
        <v>764</v>
      </c>
      <c r="G54" s="345">
        <v>5</v>
      </c>
      <c r="H54" s="346">
        <v>720</v>
      </c>
      <c r="I54" s="345">
        <v>3600</v>
      </c>
      <c r="J54" s="347">
        <v>0.01</v>
      </c>
      <c r="K54" s="375">
        <v>3564</v>
      </c>
    </row>
    <row r="55" spans="1:11" x14ac:dyDescent="0.3">
      <c r="A55" s="338">
        <v>1048</v>
      </c>
      <c r="B55" s="339">
        <v>42802</v>
      </c>
      <c r="C55" s="341" t="s">
        <v>1860</v>
      </c>
      <c r="D55" s="342" t="s">
        <v>405</v>
      </c>
      <c r="E55" s="341" t="s">
        <v>812</v>
      </c>
      <c r="F55" s="343" t="s">
        <v>764</v>
      </c>
      <c r="G55" s="345">
        <v>36</v>
      </c>
      <c r="H55" s="346">
        <v>480</v>
      </c>
      <c r="I55" s="345">
        <v>17280</v>
      </c>
      <c r="J55" s="347">
        <v>0.1</v>
      </c>
      <c r="K55" s="375">
        <v>15552</v>
      </c>
    </row>
    <row r="56" spans="1:11" x14ac:dyDescent="0.3">
      <c r="A56" s="338">
        <v>1049</v>
      </c>
      <c r="B56" s="339">
        <v>42802</v>
      </c>
      <c r="C56" s="341" t="s">
        <v>1858</v>
      </c>
      <c r="D56" s="342" t="s">
        <v>522</v>
      </c>
      <c r="E56" s="341" t="s">
        <v>778</v>
      </c>
      <c r="F56" s="343" t="s">
        <v>764</v>
      </c>
      <c r="G56" s="345">
        <v>42</v>
      </c>
      <c r="H56" s="346">
        <v>240</v>
      </c>
      <c r="I56" s="345">
        <v>10080</v>
      </c>
      <c r="J56" s="347">
        <v>0.02</v>
      </c>
      <c r="K56" s="375">
        <v>9878.4</v>
      </c>
    </row>
    <row r="57" spans="1:11" x14ac:dyDescent="0.3">
      <c r="A57" s="338">
        <v>1050</v>
      </c>
      <c r="B57" s="339">
        <v>42802</v>
      </c>
      <c r="C57" s="341" t="s">
        <v>1234</v>
      </c>
      <c r="D57" s="342" t="s">
        <v>522</v>
      </c>
      <c r="E57" s="341" t="s">
        <v>790</v>
      </c>
      <c r="F57" s="343" t="s">
        <v>764</v>
      </c>
      <c r="G57" s="345">
        <v>30</v>
      </c>
      <c r="H57" s="346">
        <v>300</v>
      </c>
      <c r="I57" s="345">
        <v>9000</v>
      </c>
      <c r="J57" s="347">
        <v>0.06</v>
      </c>
      <c r="K57" s="375">
        <v>8460</v>
      </c>
    </row>
    <row r="58" spans="1:11" x14ac:dyDescent="0.3">
      <c r="A58" s="338">
        <v>1051</v>
      </c>
      <c r="B58" s="339">
        <v>42802</v>
      </c>
      <c r="C58" s="341" t="s">
        <v>1856</v>
      </c>
      <c r="D58" s="342" t="s">
        <v>522</v>
      </c>
      <c r="E58" s="341" t="s">
        <v>790</v>
      </c>
      <c r="F58" s="343" t="s">
        <v>770</v>
      </c>
      <c r="G58" s="345">
        <v>4</v>
      </c>
      <c r="H58" s="346">
        <v>22620</v>
      </c>
      <c r="I58" s="345">
        <v>90480</v>
      </c>
      <c r="J58" s="347">
        <v>7.0000000000000007E-2</v>
      </c>
      <c r="K58" s="375">
        <v>84146.4</v>
      </c>
    </row>
    <row r="59" spans="1:11" x14ac:dyDescent="0.3">
      <c r="A59" s="338">
        <v>1052</v>
      </c>
      <c r="B59" s="339">
        <v>42802</v>
      </c>
      <c r="C59" s="341" t="s">
        <v>1295</v>
      </c>
      <c r="D59" s="342" t="s">
        <v>395</v>
      </c>
      <c r="E59" s="341" t="s">
        <v>778</v>
      </c>
      <c r="F59" s="343" t="s">
        <v>764</v>
      </c>
      <c r="G59" s="345">
        <v>41</v>
      </c>
      <c r="H59" s="346">
        <v>300</v>
      </c>
      <c r="I59" s="345">
        <v>12300</v>
      </c>
      <c r="J59" s="347">
        <v>0.08</v>
      </c>
      <c r="K59" s="375">
        <v>11316</v>
      </c>
    </row>
    <row r="60" spans="1:11" x14ac:dyDescent="0.3">
      <c r="A60" s="338">
        <v>1053</v>
      </c>
      <c r="B60" s="339">
        <v>42802</v>
      </c>
      <c r="C60" s="341" t="s">
        <v>1295</v>
      </c>
      <c r="D60" s="342" t="s">
        <v>395</v>
      </c>
      <c r="E60" s="341" t="s">
        <v>778</v>
      </c>
      <c r="F60" s="343" t="s">
        <v>770</v>
      </c>
      <c r="G60" s="345">
        <v>15</v>
      </c>
      <c r="H60" s="346">
        <v>900</v>
      </c>
      <c r="I60" s="345">
        <v>13500</v>
      </c>
      <c r="J60" s="347">
        <v>0.01</v>
      </c>
      <c r="K60" s="375">
        <v>13365</v>
      </c>
    </row>
    <row r="61" spans="1:11" x14ac:dyDescent="0.3">
      <c r="A61" s="338">
        <v>1054</v>
      </c>
      <c r="B61" s="339">
        <v>42802</v>
      </c>
      <c r="C61" s="341" t="s">
        <v>1295</v>
      </c>
      <c r="D61" s="342" t="s">
        <v>395</v>
      </c>
      <c r="E61" s="341" t="s">
        <v>778</v>
      </c>
      <c r="F61" s="343" t="s">
        <v>770</v>
      </c>
      <c r="G61" s="345">
        <v>14</v>
      </c>
      <c r="H61" s="346">
        <v>16860</v>
      </c>
      <c r="I61" s="345">
        <v>236040</v>
      </c>
      <c r="J61" s="347">
        <v>0.04</v>
      </c>
      <c r="K61" s="375">
        <v>226598.39999999999</v>
      </c>
    </row>
    <row r="62" spans="1:11" x14ac:dyDescent="0.3">
      <c r="A62" s="338">
        <v>1055</v>
      </c>
      <c r="B62" s="339">
        <v>42803</v>
      </c>
      <c r="C62" s="341" t="s">
        <v>875</v>
      </c>
      <c r="D62" s="342" t="s">
        <v>398</v>
      </c>
      <c r="E62" s="341" t="s">
        <v>790</v>
      </c>
      <c r="F62" s="343" t="s">
        <v>785</v>
      </c>
      <c r="G62" s="345">
        <v>39</v>
      </c>
      <c r="H62" s="346">
        <v>480</v>
      </c>
      <c r="I62" s="345">
        <v>18720</v>
      </c>
      <c r="J62" s="347">
        <v>0.04</v>
      </c>
      <c r="K62" s="375">
        <v>17971.2</v>
      </c>
    </row>
    <row r="63" spans="1:11" x14ac:dyDescent="0.3">
      <c r="A63" s="338">
        <v>1056</v>
      </c>
      <c r="B63" s="339">
        <v>42803</v>
      </c>
      <c r="C63" s="341" t="s">
        <v>1047</v>
      </c>
      <c r="D63" s="342" t="s">
        <v>522</v>
      </c>
      <c r="E63" s="341" t="s">
        <v>790</v>
      </c>
      <c r="F63" s="343" t="s">
        <v>785</v>
      </c>
      <c r="G63" s="345">
        <v>11</v>
      </c>
      <c r="H63" s="346">
        <v>7560</v>
      </c>
      <c r="I63" s="345">
        <v>83160</v>
      </c>
      <c r="J63" s="347">
        <v>0.01</v>
      </c>
      <c r="K63" s="375">
        <v>82328.399999999994</v>
      </c>
    </row>
    <row r="64" spans="1:11" x14ac:dyDescent="0.3">
      <c r="A64" s="338">
        <v>1057</v>
      </c>
      <c r="B64" s="339">
        <v>42803</v>
      </c>
      <c r="C64" s="341" t="s">
        <v>1267</v>
      </c>
      <c r="D64" s="342" t="s">
        <v>395</v>
      </c>
      <c r="E64" s="341" t="s">
        <v>790</v>
      </c>
      <c r="F64" s="343" t="s">
        <v>764</v>
      </c>
      <c r="G64" s="345">
        <v>48</v>
      </c>
      <c r="H64" s="346">
        <v>180</v>
      </c>
      <c r="I64" s="345">
        <v>8640</v>
      </c>
      <c r="J64" s="347">
        <v>0.1</v>
      </c>
      <c r="K64" s="375">
        <v>7776</v>
      </c>
    </row>
    <row r="65" spans="1:11" x14ac:dyDescent="0.3">
      <c r="A65" s="338">
        <v>1058</v>
      </c>
      <c r="B65" s="339">
        <v>42803</v>
      </c>
      <c r="C65" s="341" t="s">
        <v>1267</v>
      </c>
      <c r="D65" s="342" t="s">
        <v>395</v>
      </c>
      <c r="E65" s="341" t="s">
        <v>790</v>
      </c>
      <c r="F65" s="343" t="s">
        <v>764</v>
      </c>
      <c r="G65" s="345">
        <v>5</v>
      </c>
      <c r="H65" s="346">
        <v>1020</v>
      </c>
      <c r="I65" s="345">
        <v>5100</v>
      </c>
      <c r="J65" s="347">
        <v>0.05</v>
      </c>
      <c r="K65" s="375">
        <v>4845</v>
      </c>
    </row>
    <row r="66" spans="1:11" x14ac:dyDescent="0.3">
      <c r="A66" s="338">
        <v>1059</v>
      </c>
      <c r="B66" s="339">
        <v>42804</v>
      </c>
      <c r="C66" s="341" t="s">
        <v>1582</v>
      </c>
      <c r="D66" s="342" t="s">
        <v>405</v>
      </c>
      <c r="E66" s="341" t="s">
        <v>765</v>
      </c>
      <c r="F66" s="343" t="s">
        <v>764</v>
      </c>
      <c r="G66" s="345">
        <v>35</v>
      </c>
      <c r="H66" s="346">
        <v>22260</v>
      </c>
      <c r="I66" s="345">
        <v>779100</v>
      </c>
      <c r="J66" s="347">
        <v>0.09</v>
      </c>
      <c r="K66" s="375">
        <v>708981</v>
      </c>
    </row>
    <row r="67" spans="1:11" x14ac:dyDescent="0.3">
      <c r="A67" s="338">
        <v>1060</v>
      </c>
      <c r="B67" s="339">
        <v>42804</v>
      </c>
      <c r="C67" s="341" t="s">
        <v>1853</v>
      </c>
      <c r="D67" s="342" t="s">
        <v>405</v>
      </c>
      <c r="E67" s="341" t="s">
        <v>778</v>
      </c>
      <c r="F67" s="343" t="s">
        <v>770</v>
      </c>
      <c r="G67" s="345">
        <v>45</v>
      </c>
      <c r="H67" s="346">
        <v>7500</v>
      </c>
      <c r="I67" s="345">
        <v>337500</v>
      </c>
      <c r="J67" s="347">
        <v>0.03</v>
      </c>
      <c r="K67" s="375">
        <v>327375</v>
      </c>
    </row>
    <row r="68" spans="1:11" x14ac:dyDescent="0.3">
      <c r="A68" s="338">
        <v>1061</v>
      </c>
      <c r="B68" s="339">
        <v>42804</v>
      </c>
      <c r="C68" s="341" t="s">
        <v>888</v>
      </c>
      <c r="D68" s="342" t="s">
        <v>522</v>
      </c>
      <c r="E68" s="341" t="s">
        <v>812</v>
      </c>
      <c r="F68" s="343" t="s">
        <v>785</v>
      </c>
      <c r="G68" s="345">
        <v>31</v>
      </c>
      <c r="H68" s="346">
        <v>300</v>
      </c>
      <c r="I68" s="345">
        <v>9300</v>
      </c>
      <c r="J68" s="347">
        <v>0</v>
      </c>
      <c r="K68" s="375">
        <v>9300</v>
      </c>
    </row>
    <row r="69" spans="1:11" x14ac:dyDescent="0.3">
      <c r="A69" s="338">
        <v>1062</v>
      </c>
      <c r="B69" s="339">
        <v>42804</v>
      </c>
      <c r="C69" s="341" t="s">
        <v>888</v>
      </c>
      <c r="D69" s="342" t="s">
        <v>522</v>
      </c>
      <c r="E69" s="341" t="s">
        <v>812</v>
      </c>
      <c r="F69" s="343" t="s">
        <v>770</v>
      </c>
      <c r="G69" s="345">
        <v>44</v>
      </c>
      <c r="H69" s="346">
        <v>9060</v>
      </c>
      <c r="I69" s="345">
        <v>398640</v>
      </c>
      <c r="J69" s="347">
        <v>0</v>
      </c>
      <c r="K69" s="375">
        <v>398640</v>
      </c>
    </row>
    <row r="70" spans="1:11" x14ac:dyDescent="0.3">
      <c r="A70" s="338">
        <v>1063</v>
      </c>
      <c r="B70" s="339">
        <v>42804</v>
      </c>
      <c r="C70" s="341" t="s">
        <v>1590</v>
      </c>
      <c r="D70" s="342" t="s">
        <v>522</v>
      </c>
      <c r="E70" s="341" t="s">
        <v>778</v>
      </c>
      <c r="F70" s="343" t="s">
        <v>770</v>
      </c>
      <c r="G70" s="345">
        <v>25</v>
      </c>
      <c r="H70" s="346">
        <v>840</v>
      </c>
      <c r="I70" s="345">
        <v>21000</v>
      </c>
      <c r="J70" s="347">
        <v>7.0000000000000007E-2</v>
      </c>
      <c r="K70" s="375">
        <v>19530</v>
      </c>
    </row>
    <row r="71" spans="1:11" x14ac:dyDescent="0.3">
      <c r="A71" s="338">
        <v>1064</v>
      </c>
      <c r="B71" s="339">
        <v>42805</v>
      </c>
      <c r="C71" s="341" t="s">
        <v>1850</v>
      </c>
      <c r="D71" s="342" t="s">
        <v>405</v>
      </c>
      <c r="E71" s="341" t="s">
        <v>812</v>
      </c>
      <c r="F71" s="343" t="s">
        <v>785</v>
      </c>
      <c r="G71" s="345">
        <v>1</v>
      </c>
      <c r="H71" s="346">
        <v>6960</v>
      </c>
      <c r="I71" s="345">
        <v>6960</v>
      </c>
      <c r="J71" s="347">
        <v>0.06</v>
      </c>
      <c r="K71" s="375">
        <v>6542.4</v>
      </c>
    </row>
    <row r="72" spans="1:11" x14ac:dyDescent="0.3">
      <c r="A72" s="338">
        <v>1065</v>
      </c>
      <c r="B72" s="339">
        <v>42805</v>
      </c>
      <c r="C72" s="341" t="s">
        <v>1628</v>
      </c>
      <c r="D72" s="342" t="s">
        <v>522</v>
      </c>
      <c r="E72" s="341" t="s">
        <v>778</v>
      </c>
      <c r="F72" s="343" t="s">
        <v>770</v>
      </c>
      <c r="G72" s="345">
        <v>35</v>
      </c>
      <c r="H72" s="346">
        <v>16860</v>
      </c>
      <c r="I72" s="345">
        <v>590100</v>
      </c>
      <c r="J72" s="347">
        <v>7.0000000000000007E-2</v>
      </c>
      <c r="K72" s="375">
        <v>548793</v>
      </c>
    </row>
    <row r="73" spans="1:11" x14ac:dyDescent="0.3">
      <c r="A73" s="338">
        <v>1066</v>
      </c>
      <c r="B73" s="339">
        <v>42805</v>
      </c>
      <c r="C73" s="341" t="s">
        <v>1628</v>
      </c>
      <c r="D73" s="342" t="s">
        <v>522</v>
      </c>
      <c r="E73" s="341" t="s">
        <v>778</v>
      </c>
      <c r="F73" s="343" t="s">
        <v>785</v>
      </c>
      <c r="G73" s="345">
        <v>15</v>
      </c>
      <c r="H73" s="346">
        <v>30060</v>
      </c>
      <c r="I73" s="345">
        <v>450900</v>
      </c>
      <c r="J73" s="347">
        <v>0.08</v>
      </c>
      <c r="K73" s="375">
        <v>414828</v>
      </c>
    </row>
    <row r="74" spans="1:11" x14ac:dyDescent="0.3">
      <c r="A74" s="338">
        <v>1067</v>
      </c>
      <c r="B74" s="339">
        <v>42805</v>
      </c>
      <c r="C74" s="341" t="s">
        <v>1385</v>
      </c>
      <c r="D74" s="342" t="s">
        <v>405</v>
      </c>
      <c r="E74" s="341" t="s">
        <v>765</v>
      </c>
      <c r="F74" s="343" t="s">
        <v>764</v>
      </c>
      <c r="G74" s="345">
        <v>40</v>
      </c>
      <c r="H74" s="346">
        <v>360</v>
      </c>
      <c r="I74" s="345">
        <v>14400</v>
      </c>
      <c r="J74" s="347">
        <v>0.01</v>
      </c>
      <c r="K74" s="375">
        <v>14256</v>
      </c>
    </row>
    <row r="75" spans="1:11" x14ac:dyDescent="0.3">
      <c r="A75" s="338">
        <v>1068</v>
      </c>
      <c r="B75" s="339">
        <v>42805</v>
      </c>
      <c r="C75" s="341" t="s">
        <v>1338</v>
      </c>
      <c r="D75" s="342" t="s">
        <v>522</v>
      </c>
      <c r="E75" s="341" t="s">
        <v>790</v>
      </c>
      <c r="F75" s="343" t="s">
        <v>764</v>
      </c>
      <c r="G75" s="345">
        <v>42</v>
      </c>
      <c r="H75" s="346">
        <v>600</v>
      </c>
      <c r="I75" s="345">
        <v>25200</v>
      </c>
      <c r="J75" s="347">
        <v>0.01</v>
      </c>
      <c r="K75" s="375">
        <v>24948</v>
      </c>
    </row>
    <row r="76" spans="1:11" x14ac:dyDescent="0.3">
      <c r="A76" s="338">
        <v>1069</v>
      </c>
      <c r="B76" s="339">
        <v>42805</v>
      </c>
      <c r="C76" s="341" t="s">
        <v>1338</v>
      </c>
      <c r="D76" s="342" t="s">
        <v>522</v>
      </c>
      <c r="E76" s="341" t="s">
        <v>790</v>
      </c>
      <c r="F76" s="343" t="s">
        <v>764</v>
      </c>
      <c r="G76" s="345">
        <v>16</v>
      </c>
      <c r="H76" s="346">
        <v>960</v>
      </c>
      <c r="I76" s="345">
        <v>15360</v>
      </c>
      <c r="J76" s="347">
        <v>0</v>
      </c>
      <c r="K76" s="375">
        <v>15360</v>
      </c>
    </row>
    <row r="77" spans="1:11" x14ac:dyDescent="0.3">
      <c r="A77" s="338">
        <v>1070</v>
      </c>
      <c r="B77" s="339">
        <v>42805</v>
      </c>
      <c r="C77" s="341" t="s">
        <v>1844</v>
      </c>
      <c r="D77" s="342" t="s">
        <v>522</v>
      </c>
      <c r="E77" s="341" t="s">
        <v>790</v>
      </c>
      <c r="F77" s="343" t="s">
        <v>764</v>
      </c>
      <c r="G77" s="345">
        <v>30</v>
      </c>
      <c r="H77" s="346">
        <v>840</v>
      </c>
      <c r="I77" s="345">
        <v>25200</v>
      </c>
      <c r="J77" s="347">
        <v>0.08</v>
      </c>
      <c r="K77" s="375">
        <v>23184</v>
      </c>
    </row>
    <row r="78" spans="1:11" x14ac:dyDescent="0.3">
      <c r="A78" s="338">
        <v>1071</v>
      </c>
      <c r="B78" s="339">
        <v>42805</v>
      </c>
      <c r="C78" s="341" t="s">
        <v>1467</v>
      </c>
      <c r="D78" s="342" t="s">
        <v>395</v>
      </c>
      <c r="E78" s="341" t="s">
        <v>778</v>
      </c>
      <c r="F78" s="343" t="s">
        <v>764</v>
      </c>
      <c r="G78" s="345">
        <v>19</v>
      </c>
      <c r="H78" s="346">
        <v>600</v>
      </c>
      <c r="I78" s="345">
        <v>11400</v>
      </c>
      <c r="J78" s="347">
        <v>0.08</v>
      </c>
      <c r="K78" s="375">
        <v>10488</v>
      </c>
    </row>
    <row r="79" spans="1:11" x14ac:dyDescent="0.3">
      <c r="A79" s="338">
        <v>1072</v>
      </c>
      <c r="B79" s="339">
        <v>42806</v>
      </c>
      <c r="C79" s="341" t="s">
        <v>1839</v>
      </c>
      <c r="D79" s="342" t="s">
        <v>398</v>
      </c>
      <c r="E79" s="341" t="s">
        <v>778</v>
      </c>
      <c r="F79" s="343" t="s">
        <v>764</v>
      </c>
      <c r="G79" s="345">
        <v>27</v>
      </c>
      <c r="H79" s="346">
        <v>300</v>
      </c>
      <c r="I79" s="345">
        <v>8100</v>
      </c>
      <c r="J79" s="347">
        <v>0</v>
      </c>
      <c r="K79" s="375">
        <v>8100</v>
      </c>
    </row>
    <row r="80" spans="1:11" x14ac:dyDescent="0.3">
      <c r="A80" s="338">
        <v>1073</v>
      </c>
      <c r="B80" s="339">
        <v>42806</v>
      </c>
      <c r="C80" s="341" t="s">
        <v>1842</v>
      </c>
      <c r="D80" s="342" t="s">
        <v>405</v>
      </c>
      <c r="E80" s="341" t="s">
        <v>765</v>
      </c>
      <c r="F80" s="343" t="s">
        <v>770</v>
      </c>
      <c r="G80" s="345">
        <v>30</v>
      </c>
      <c r="H80" s="346">
        <v>540</v>
      </c>
      <c r="I80" s="345">
        <v>16200</v>
      </c>
      <c r="J80" s="347">
        <v>0.05</v>
      </c>
      <c r="K80" s="375">
        <v>15390</v>
      </c>
    </row>
    <row r="81" spans="1:11" x14ac:dyDescent="0.3">
      <c r="A81" s="338">
        <v>1074</v>
      </c>
      <c r="B81" s="339">
        <v>42806</v>
      </c>
      <c r="C81" s="341" t="s">
        <v>1840</v>
      </c>
      <c r="D81" s="342" t="s">
        <v>522</v>
      </c>
      <c r="E81" s="341" t="s">
        <v>778</v>
      </c>
      <c r="F81" s="343" t="s">
        <v>764</v>
      </c>
      <c r="G81" s="345">
        <v>3</v>
      </c>
      <c r="H81" s="346">
        <v>540</v>
      </c>
      <c r="I81" s="345">
        <v>1620</v>
      </c>
      <c r="J81" s="347">
        <v>0.03</v>
      </c>
      <c r="K81" s="375">
        <v>1571.4</v>
      </c>
    </row>
    <row r="82" spans="1:11" x14ac:dyDescent="0.3">
      <c r="A82" s="338">
        <v>1075</v>
      </c>
      <c r="B82" s="339">
        <v>42806</v>
      </c>
      <c r="C82" s="341" t="s">
        <v>1839</v>
      </c>
      <c r="D82" s="342" t="s">
        <v>522</v>
      </c>
      <c r="E82" s="341" t="s">
        <v>778</v>
      </c>
      <c r="F82" s="343" t="s">
        <v>770</v>
      </c>
      <c r="G82" s="345">
        <v>21</v>
      </c>
      <c r="H82" s="346">
        <v>18060</v>
      </c>
      <c r="I82" s="345">
        <v>379260</v>
      </c>
      <c r="J82" s="347">
        <v>0.04</v>
      </c>
      <c r="K82" s="375">
        <v>364089.59999999998</v>
      </c>
    </row>
    <row r="83" spans="1:11" x14ac:dyDescent="0.3">
      <c r="A83" s="338">
        <v>1076</v>
      </c>
      <c r="B83" s="339">
        <v>42806</v>
      </c>
      <c r="C83" s="341" t="s">
        <v>1839</v>
      </c>
      <c r="D83" s="342" t="s">
        <v>522</v>
      </c>
      <c r="E83" s="341" t="s">
        <v>778</v>
      </c>
      <c r="F83" s="343" t="s">
        <v>785</v>
      </c>
      <c r="G83" s="345">
        <v>11</v>
      </c>
      <c r="H83" s="346">
        <v>1800</v>
      </c>
      <c r="I83" s="345">
        <v>19800</v>
      </c>
      <c r="J83" s="347">
        <v>0.08</v>
      </c>
      <c r="K83" s="375">
        <v>18216</v>
      </c>
    </row>
    <row r="84" spans="1:11" x14ac:dyDescent="0.3">
      <c r="A84" s="338">
        <v>1077</v>
      </c>
      <c r="B84" s="339">
        <v>42806</v>
      </c>
      <c r="C84" s="341" t="s">
        <v>1040</v>
      </c>
      <c r="D84" s="342" t="s">
        <v>522</v>
      </c>
      <c r="E84" s="341" t="s">
        <v>765</v>
      </c>
      <c r="F84" s="343" t="s">
        <v>764</v>
      </c>
      <c r="G84" s="345">
        <v>43</v>
      </c>
      <c r="H84" s="346">
        <v>600</v>
      </c>
      <c r="I84" s="345">
        <v>25800</v>
      </c>
      <c r="J84" s="347">
        <v>0.08</v>
      </c>
      <c r="K84" s="375">
        <v>23736</v>
      </c>
    </row>
    <row r="85" spans="1:11" x14ac:dyDescent="0.3">
      <c r="A85" s="338">
        <v>1078</v>
      </c>
      <c r="B85" s="339">
        <v>42806</v>
      </c>
      <c r="C85" s="341" t="s">
        <v>1761</v>
      </c>
      <c r="D85" s="342" t="s">
        <v>522</v>
      </c>
      <c r="E85" s="341" t="s">
        <v>765</v>
      </c>
      <c r="F85" s="343" t="s">
        <v>764</v>
      </c>
      <c r="G85" s="345">
        <v>12</v>
      </c>
      <c r="H85" s="346">
        <v>300</v>
      </c>
      <c r="I85" s="345">
        <v>3600</v>
      </c>
      <c r="J85" s="347">
        <v>7.0000000000000007E-2</v>
      </c>
      <c r="K85" s="375">
        <v>3348</v>
      </c>
    </row>
    <row r="86" spans="1:11" x14ac:dyDescent="0.3">
      <c r="A86" s="338">
        <v>1079</v>
      </c>
      <c r="B86" s="339">
        <v>42806</v>
      </c>
      <c r="C86" s="341" t="s">
        <v>1837</v>
      </c>
      <c r="D86" s="342" t="s">
        <v>395</v>
      </c>
      <c r="E86" s="341" t="s">
        <v>812</v>
      </c>
      <c r="F86" s="343" t="s">
        <v>764</v>
      </c>
      <c r="G86" s="345">
        <v>2</v>
      </c>
      <c r="H86" s="346">
        <v>540</v>
      </c>
      <c r="I86" s="345">
        <v>1080</v>
      </c>
      <c r="J86" s="347">
        <v>0</v>
      </c>
      <c r="K86" s="375">
        <v>1080</v>
      </c>
    </row>
    <row r="87" spans="1:11" x14ac:dyDescent="0.3">
      <c r="A87" s="338">
        <v>1080</v>
      </c>
      <c r="B87" s="339">
        <v>42806</v>
      </c>
      <c r="C87" s="341" t="s">
        <v>1837</v>
      </c>
      <c r="D87" s="342" t="s">
        <v>395</v>
      </c>
      <c r="E87" s="341" t="s">
        <v>812</v>
      </c>
      <c r="F87" s="343" t="s">
        <v>770</v>
      </c>
      <c r="G87" s="345">
        <v>20</v>
      </c>
      <c r="H87" s="346">
        <v>1380</v>
      </c>
      <c r="I87" s="345">
        <v>27600</v>
      </c>
      <c r="J87" s="347">
        <v>0.08</v>
      </c>
      <c r="K87" s="375">
        <v>25392</v>
      </c>
    </row>
    <row r="88" spans="1:11" x14ac:dyDescent="0.3">
      <c r="A88" s="338">
        <v>1081</v>
      </c>
      <c r="B88" s="339">
        <v>42807</v>
      </c>
      <c r="C88" s="341" t="s">
        <v>1835</v>
      </c>
      <c r="D88" s="342" t="s">
        <v>522</v>
      </c>
      <c r="E88" s="341" t="s">
        <v>778</v>
      </c>
      <c r="F88" s="343" t="s">
        <v>764</v>
      </c>
      <c r="G88" s="345">
        <v>31</v>
      </c>
      <c r="H88" s="346">
        <v>360</v>
      </c>
      <c r="I88" s="345">
        <v>11160</v>
      </c>
      <c r="J88" s="347">
        <v>0.04</v>
      </c>
      <c r="K88" s="375">
        <v>10713.6</v>
      </c>
    </row>
    <row r="89" spans="1:11" x14ac:dyDescent="0.3">
      <c r="A89" s="338">
        <v>1082</v>
      </c>
      <c r="B89" s="339">
        <v>42807</v>
      </c>
      <c r="C89" s="341" t="s">
        <v>1835</v>
      </c>
      <c r="D89" s="342" t="s">
        <v>522</v>
      </c>
      <c r="E89" s="341" t="s">
        <v>778</v>
      </c>
      <c r="F89" s="343" t="s">
        <v>785</v>
      </c>
      <c r="G89" s="345">
        <v>47</v>
      </c>
      <c r="H89" s="346">
        <v>31080</v>
      </c>
      <c r="I89" s="345">
        <v>1460760</v>
      </c>
      <c r="J89" s="347">
        <v>0.01</v>
      </c>
      <c r="K89" s="375">
        <v>1446152.4</v>
      </c>
    </row>
    <row r="90" spans="1:11" x14ac:dyDescent="0.3">
      <c r="A90" s="338">
        <v>1083</v>
      </c>
      <c r="B90" s="339">
        <v>42807</v>
      </c>
      <c r="C90" s="341" t="s">
        <v>1835</v>
      </c>
      <c r="D90" s="342" t="s">
        <v>522</v>
      </c>
      <c r="E90" s="341" t="s">
        <v>778</v>
      </c>
      <c r="F90" s="343" t="s">
        <v>770</v>
      </c>
      <c r="G90" s="345">
        <v>21</v>
      </c>
      <c r="H90" s="346">
        <v>3540</v>
      </c>
      <c r="I90" s="345">
        <v>74340</v>
      </c>
      <c r="J90" s="347">
        <v>7.0000000000000007E-2</v>
      </c>
      <c r="K90" s="375">
        <v>69136.2</v>
      </c>
    </row>
    <row r="91" spans="1:11" x14ac:dyDescent="0.3">
      <c r="A91" s="338">
        <v>1084</v>
      </c>
      <c r="B91" s="339">
        <v>42807</v>
      </c>
      <c r="C91" s="341" t="s">
        <v>1835</v>
      </c>
      <c r="D91" s="342" t="s">
        <v>522</v>
      </c>
      <c r="E91" s="341" t="s">
        <v>778</v>
      </c>
      <c r="F91" s="343" t="s">
        <v>770</v>
      </c>
      <c r="G91" s="345">
        <v>17</v>
      </c>
      <c r="H91" s="346">
        <v>1560</v>
      </c>
      <c r="I91" s="345">
        <v>26520</v>
      </c>
      <c r="J91" s="347">
        <v>7.0000000000000007E-2</v>
      </c>
      <c r="K91" s="375">
        <v>24663.599999999999</v>
      </c>
    </row>
    <row r="92" spans="1:11" x14ac:dyDescent="0.3">
      <c r="A92" s="338">
        <v>1085</v>
      </c>
      <c r="B92" s="339">
        <v>42807</v>
      </c>
      <c r="C92" s="341" t="s">
        <v>1834</v>
      </c>
      <c r="D92" s="342" t="s">
        <v>522</v>
      </c>
      <c r="E92" s="341" t="s">
        <v>778</v>
      </c>
      <c r="F92" s="343" t="s">
        <v>764</v>
      </c>
      <c r="G92" s="345">
        <v>35</v>
      </c>
      <c r="H92" s="346">
        <v>420</v>
      </c>
      <c r="I92" s="345">
        <v>14700</v>
      </c>
      <c r="J92" s="347">
        <v>0.06</v>
      </c>
      <c r="K92" s="375">
        <v>13818</v>
      </c>
    </row>
    <row r="93" spans="1:11" x14ac:dyDescent="0.3">
      <c r="A93" s="338">
        <v>1086</v>
      </c>
      <c r="B93" s="339">
        <v>42807</v>
      </c>
      <c r="C93" s="341" t="s">
        <v>1834</v>
      </c>
      <c r="D93" s="342" t="s">
        <v>522</v>
      </c>
      <c r="E93" s="341" t="s">
        <v>778</v>
      </c>
      <c r="F93" s="343" t="s">
        <v>785</v>
      </c>
      <c r="G93" s="345">
        <v>46</v>
      </c>
      <c r="H93" s="346">
        <v>7560</v>
      </c>
      <c r="I93" s="345">
        <v>347760</v>
      </c>
      <c r="J93" s="347">
        <v>0.09</v>
      </c>
      <c r="K93" s="375">
        <v>316461.59999999998</v>
      </c>
    </row>
    <row r="94" spans="1:11" x14ac:dyDescent="0.3">
      <c r="A94" s="338">
        <v>1087</v>
      </c>
      <c r="B94" s="339">
        <v>42807</v>
      </c>
      <c r="C94" s="341" t="s">
        <v>1336</v>
      </c>
      <c r="D94" s="342" t="s">
        <v>522</v>
      </c>
      <c r="E94" s="341" t="s">
        <v>778</v>
      </c>
      <c r="F94" s="343" t="s">
        <v>764</v>
      </c>
      <c r="G94" s="345">
        <v>30</v>
      </c>
      <c r="H94" s="346">
        <v>720</v>
      </c>
      <c r="I94" s="345">
        <v>21600</v>
      </c>
      <c r="J94" s="347">
        <v>7.0000000000000007E-2</v>
      </c>
      <c r="K94" s="375">
        <v>20088</v>
      </c>
    </row>
    <row r="95" spans="1:11" x14ac:dyDescent="0.3">
      <c r="A95" s="338">
        <v>1088</v>
      </c>
      <c r="B95" s="339">
        <v>42808</v>
      </c>
      <c r="C95" s="341" t="s">
        <v>1832</v>
      </c>
      <c r="D95" s="342" t="s">
        <v>395</v>
      </c>
      <c r="E95" s="341" t="s">
        <v>812</v>
      </c>
      <c r="F95" s="343" t="s">
        <v>785</v>
      </c>
      <c r="G95" s="345">
        <v>38</v>
      </c>
      <c r="H95" s="346">
        <v>27000</v>
      </c>
      <c r="I95" s="345">
        <v>1026000</v>
      </c>
      <c r="J95" s="347">
        <v>0.01</v>
      </c>
      <c r="K95" s="375">
        <v>1015740</v>
      </c>
    </row>
    <row r="96" spans="1:11" x14ac:dyDescent="0.3">
      <c r="A96" s="338">
        <v>1089</v>
      </c>
      <c r="B96" s="339">
        <v>42809</v>
      </c>
      <c r="C96" s="341" t="s">
        <v>1089</v>
      </c>
      <c r="D96" s="342" t="s">
        <v>405</v>
      </c>
      <c r="E96" s="341" t="s">
        <v>812</v>
      </c>
      <c r="F96" s="343" t="s">
        <v>764</v>
      </c>
      <c r="G96" s="345">
        <v>42</v>
      </c>
      <c r="H96" s="346">
        <v>420</v>
      </c>
      <c r="I96" s="345">
        <v>17640</v>
      </c>
      <c r="J96" s="347">
        <v>0.03</v>
      </c>
      <c r="K96" s="375">
        <v>17110.8</v>
      </c>
    </row>
    <row r="97" spans="1:11" x14ac:dyDescent="0.3">
      <c r="A97" s="338">
        <v>1090</v>
      </c>
      <c r="B97" s="339">
        <v>42809</v>
      </c>
      <c r="C97" s="341" t="s">
        <v>1442</v>
      </c>
      <c r="D97" s="342" t="s">
        <v>522</v>
      </c>
      <c r="E97" s="341" t="s">
        <v>812</v>
      </c>
      <c r="F97" s="343" t="s">
        <v>764</v>
      </c>
      <c r="G97" s="345">
        <v>48</v>
      </c>
      <c r="H97" s="346">
        <v>2160</v>
      </c>
      <c r="I97" s="345">
        <v>103680</v>
      </c>
      <c r="J97" s="347">
        <v>0.08</v>
      </c>
      <c r="K97" s="375">
        <v>95385.600000000006</v>
      </c>
    </row>
    <row r="98" spans="1:11" x14ac:dyDescent="0.3">
      <c r="A98" s="338">
        <v>1091</v>
      </c>
      <c r="B98" s="339">
        <v>42809</v>
      </c>
      <c r="C98" s="341" t="s">
        <v>1442</v>
      </c>
      <c r="D98" s="342" t="s">
        <v>522</v>
      </c>
      <c r="E98" s="341" t="s">
        <v>812</v>
      </c>
      <c r="F98" s="343" t="s">
        <v>764</v>
      </c>
      <c r="G98" s="345">
        <v>30</v>
      </c>
      <c r="H98" s="346">
        <v>480</v>
      </c>
      <c r="I98" s="345">
        <v>14400</v>
      </c>
      <c r="J98" s="347">
        <v>0.09</v>
      </c>
      <c r="K98" s="375">
        <v>13104</v>
      </c>
    </row>
    <row r="99" spans="1:11" x14ac:dyDescent="0.3">
      <c r="A99" s="338">
        <v>1092</v>
      </c>
      <c r="B99" s="339">
        <v>42810</v>
      </c>
      <c r="C99" s="341" t="s">
        <v>1829</v>
      </c>
      <c r="D99" s="342" t="s">
        <v>395</v>
      </c>
      <c r="E99" s="341" t="s">
        <v>812</v>
      </c>
      <c r="F99" s="343" t="s">
        <v>764</v>
      </c>
      <c r="G99" s="345">
        <v>29</v>
      </c>
      <c r="H99" s="346">
        <v>240</v>
      </c>
      <c r="I99" s="345">
        <v>6960</v>
      </c>
      <c r="J99" s="347">
        <v>0</v>
      </c>
      <c r="K99" s="375">
        <v>6960</v>
      </c>
    </row>
    <row r="100" spans="1:11" x14ac:dyDescent="0.3">
      <c r="A100" s="338">
        <v>1093</v>
      </c>
      <c r="B100" s="339">
        <v>42810</v>
      </c>
      <c r="C100" s="341" t="s">
        <v>875</v>
      </c>
      <c r="D100" s="342" t="s">
        <v>398</v>
      </c>
      <c r="E100" s="341" t="s">
        <v>790</v>
      </c>
      <c r="F100" s="343" t="s">
        <v>764</v>
      </c>
      <c r="G100" s="345">
        <v>43</v>
      </c>
      <c r="H100" s="346">
        <v>1140</v>
      </c>
      <c r="I100" s="345">
        <v>49020</v>
      </c>
      <c r="J100" s="347">
        <v>0.05</v>
      </c>
      <c r="K100" s="375">
        <v>46569</v>
      </c>
    </row>
    <row r="101" spans="1:11" x14ac:dyDescent="0.3">
      <c r="A101" s="338">
        <v>1094</v>
      </c>
      <c r="B101" s="339">
        <v>42810</v>
      </c>
      <c r="C101" s="341" t="s">
        <v>1068</v>
      </c>
      <c r="D101" s="342" t="s">
        <v>405</v>
      </c>
      <c r="E101" s="341" t="s">
        <v>790</v>
      </c>
      <c r="F101" s="343" t="s">
        <v>764</v>
      </c>
      <c r="G101" s="345">
        <v>5</v>
      </c>
      <c r="H101" s="346">
        <v>2940</v>
      </c>
      <c r="I101" s="345">
        <v>14700</v>
      </c>
      <c r="J101" s="347">
        <v>0.02</v>
      </c>
      <c r="K101" s="375">
        <v>14406</v>
      </c>
    </row>
    <row r="102" spans="1:11" x14ac:dyDescent="0.3">
      <c r="A102" s="338">
        <v>1095</v>
      </c>
      <c r="B102" s="339">
        <v>42810</v>
      </c>
      <c r="C102" s="341" t="s">
        <v>1068</v>
      </c>
      <c r="D102" s="342" t="s">
        <v>405</v>
      </c>
      <c r="E102" s="341" t="s">
        <v>790</v>
      </c>
      <c r="F102" s="343" t="s">
        <v>764</v>
      </c>
      <c r="G102" s="345">
        <v>14</v>
      </c>
      <c r="H102" s="346">
        <v>240</v>
      </c>
      <c r="I102" s="345">
        <v>3360</v>
      </c>
      <c r="J102" s="347">
        <v>0.09</v>
      </c>
      <c r="K102" s="375">
        <v>3057.6</v>
      </c>
    </row>
    <row r="103" spans="1:11" x14ac:dyDescent="0.3">
      <c r="A103" s="338">
        <v>1096</v>
      </c>
      <c r="B103" s="339">
        <v>42810</v>
      </c>
      <c r="C103" s="341" t="s">
        <v>1827</v>
      </c>
      <c r="D103" s="342" t="s">
        <v>522</v>
      </c>
      <c r="E103" s="341" t="s">
        <v>765</v>
      </c>
      <c r="F103" s="343" t="s">
        <v>764</v>
      </c>
      <c r="G103" s="345">
        <v>24</v>
      </c>
      <c r="H103" s="346">
        <v>300</v>
      </c>
      <c r="I103" s="345">
        <v>7200</v>
      </c>
      <c r="J103" s="347">
        <v>0.02</v>
      </c>
      <c r="K103" s="375">
        <v>7056</v>
      </c>
    </row>
    <row r="104" spans="1:11" x14ac:dyDescent="0.3">
      <c r="A104" s="338">
        <v>1097</v>
      </c>
      <c r="B104" s="339">
        <v>42810</v>
      </c>
      <c r="C104" s="341" t="s">
        <v>1827</v>
      </c>
      <c r="D104" s="342" t="s">
        <v>522</v>
      </c>
      <c r="E104" s="341" t="s">
        <v>765</v>
      </c>
      <c r="F104" s="343" t="s">
        <v>764</v>
      </c>
      <c r="G104" s="345">
        <v>36</v>
      </c>
      <c r="H104" s="346">
        <v>660</v>
      </c>
      <c r="I104" s="345">
        <v>23760</v>
      </c>
      <c r="J104" s="347">
        <v>0.02</v>
      </c>
      <c r="K104" s="375">
        <v>23284.799999999999</v>
      </c>
    </row>
    <row r="105" spans="1:11" x14ac:dyDescent="0.3">
      <c r="A105" s="338">
        <v>1098</v>
      </c>
      <c r="B105" s="339">
        <v>42810</v>
      </c>
      <c r="C105" s="341" t="s">
        <v>950</v>
      </c>
      <c r="D105" s="342" t="s">
        <v>395</v>
      </c>
      <c r="E105" s="341" t="s">
        <v>790</v>
      </c>
      <c r="F105" s="343" t="s">
        <v>764</v>
      </c>
      <c r="G105" s="345">
        <v>33</v>
      </c>
      <c r="H105" s="346">
        <v>7260</v>
      </c>
      <c r="I105" s="345">
        <v>239580</v>
      </c>
      <c r="J105" s="347">
        <v>0.09</v>
      </c>
      <c r="K105" s="375">
        <v>218017.8</v>
      </c>
    </row>
    <row r="106" spans="1:11" x14ac:dyDescent="0.3">
      <c r="A106" s="338">
        <v>1099</v>
      </c>
      <c r="B106" s="339">
        <v>42812</v>
      </c>
      <c r="C106" s="341" t="s">
        <v>1446</v>
      </c>
      <c r="D106" s="342" t="s">
        <v>405</v>
      </c>
      <c r="E106" s="341" t="s">
        <v>778</v>
      </c>
      <c r="F106" s="343" t="s">
        <v>764</v>
      </c>
      <c r="G106" s="345">
        <v>32</v>
      </c>
      <c r="H106" s="346">
        <v>11640</v>
      </c>
      <c r="I106" s="345">
        <v>372480</v>
      </c>
      <c r="J106" s="347">
        <v>0.08</v>
      </c>
      <c r="K106" s="375">
        <v>342681.59999999998</v>
      </c>
    </row>
    <row r="107" spans="1:11" x14ac:dyDescent="0.3">
      <c r="A107" s="338">
        <v>1100</v>
      </c>
      <c r="B107" s="339">
        <v>42812</v>
      </c>
      <c r="C107" s="341" t="s">
        <v>1108</v>
      </c>
      <c r="D107" s="342" t="s">
        <v>522</v>
      </c>
      <c r="E107" s="341" t="s">
        <v>765</v>
      </c>
      <c r="F107" s="343" t="s">
        <v>764</v>
      </c>
      <c r="G107" s="345">
        <v>17</v>
      </c>
      <c r="H107" s="346">
        <v>600</v>
      </c>
      <c r="I107" s="345">
        <v>10200</v>
      </c>
      <c r="J107" s="347">
        <v>0.1</v>
      </c>
      <c r="K107" s="375">
        <v>9180</v>
      </c>
    </row>
    <row r="108" spans="1:11" x14ac:dyDescent="0.3">
      <c r="A108" s="338">
        <v>1101</v>
      </c>
      <c r="B108" s="339">
        <v>42812</v>
      </c>
      <c r="C108" s="341" t="s">
        <v>1108</v>
      </c>
      <c r="D108" s="342" t="s">
        <v>522</v>
      </c>
      <c r="E108" s="341" t="s">
        <v>765</v>
      </c>
      <c r="F108" s="343" t="s">
        <v>770</v>
      </c>
      <c r="G108" s="345">
        <v>26</v>
      </c>
      <c r="H108" s="346">
        <v>3060</v>
      </c>
      <c r="I108" s="345">
        <v>79560</v>
      </c>
      <c r="J108" s="347">
        <v>7.0000000000000007E-2</v>
      </c>
      <c r="K108" s="375">
        <v>73990.8</v>
      </c>
    </row>
    <row r="109" spans="1:11" x14ac:dyDescent="0.3">
      <c r="A109" s="338">
        <v>1102</v>
      </c>
      <c r="B109" s="339">
        <v>42812</v>
      </c>
      <c r="C109" s="341" t="s">
        <v>1108</v>
      </c>
      <c r="D109" s="342" t="s">
        <v>522</v>
      </c>
      <c r="E109" s="341" t="s">
        <v>765</v>
      </c>
      <c r="F109" s="343" t="s">
        <v>764</v>
      </c>
      <c r="G109" s="345">
        <v>19</v>
      </c>
      <c r="H109" s="346">
        <v>360</v>
      </c>
      <c r="I109" s="345">
        <v>6840</v>
      </c>
      <c r="J109" s="347">
        <v>0.01</v>
      </c>
      <c r="K109" s="375">
        <v>6771.6</v>
      </c>
    </row>
    <row r="110" spans="1:11" x14ac:dyDescent="0.3">
      <c r="A110" s="338">
        <v>1103</v>
      </c>
      <c r="B110" s="339">
        <v>42812</v>
      </c>
      <c r="C110" s="341" t="s">
        <v>1817</v>
      </c>
      <c r="D110" s="342" t="s">
        <v>522</v>
      </c>
      <c r="E110" s="341" t="s">
        <v>812</v>
      </c>
      <c r="F110" s="343" t="s">
        <v>785</v>
      </c>
      <c r="G110" s="345">
        <v>5</v>
      </c>
      <c r="H110" s="346">
        <v>12360</v>
      </c>
      <c r="I110" s="345">
        <v>61800</v>
      </c>
      <c r="J110" s="347">
        <v>0.01</v>
      </c>
      <c r="K110" s="375">
        <v>61182</v>
      </c>
    </row>
    <row r="111" spans="1:11" x14ac:dyDescent="0.3">
      <c r="A111" s="338">
        <v>1104</v>
      </c>
      <c r="B111" s="339">
        <v>42812</v>
      </c>
      <c r="C111" s="341" t="s">
        <v>1822</v>
      </c>
      <c r="D111" s="342" t="s">
        <v>395</v>
      </c>
      <c r="E111" s="341" t="s">
        <v>812</v>
      </c>
      <c r="F111" s="343" t="s">
        <v>785</v>
      </c>
      <c r="G111" s="345">
        <v>45</v>
      </c>
      <c r="H111" s="346">
        <v>6960</v>
      </c>
      <c r="I111" s="345">
        <v>313200</v>
      </c>
      <c r="J111" s="347">
        <v>0.1</v>
      </c>
      <c r="K111" s="375">
        <v>281880</v>
      </c>
    </row>
    <row r="112" spans="1:11" x14ac:dyDescent="0.3">
      <c r="A112" s="338">
        <v>1105</v>
      </c>
      <c r="B112" s="339">
        <v>42813</v>
      </c>
      <c r="C112" s="341" t="s">
        <v>922</v>
      </c>
      <c r="D112" s="342" t="s">
        <v>405</v>
      </c>
      <c r="E112" s="341" t="s">
        <v>765</v>
      </c>
      <c r="F112" s="343" t="s">
        <v>764</v>
      </c>
      <c r="G112" s="345">
        <v>16</v>
      </c>
      <c r="H112" s="346">
        <v>6660</v>
      </c>
      <c r="I112" s="345">
        <v>106560</v>
      </c>
      <c r="J112" s="347">
        <v>0.08</v>
      </c>
      <c r="K112" s="375">
        <v>98035.199999999997</v>
      </c>
    </row>
    <row r="113" spans="1:11" x14ac:dyDescent="0.3">
      <c r="A113" s="338">
        <v>1106</v>
      </c>
      <c r="B113" s="339">
        <v>42813</v>
      </c>
      <c r="C113" s="341" t="s">
        <v>922</v>
      </c>
      <c r="D113" s="342" t="s">
        <v>405</v>
      </c>
      <c r="E113" s="341" t="s">
        <v>765</v>
      </c>
      <c r="F113" s="343" t="s">
        <v>770</v>
      </c>
      <c r="G113" s="345">
        <v>9</v>
      </c>
      <c r="H113" s="346">
        <v>12780</v>
      </c>
      <c r="I113" s="345">
        <v>115020</v>
      </c>
      <c r="J113" s="347">
        <v>0.03</v>
      </c>
      <c r="K113" s="375">
        <v>111569.4</v>
      </c>
    </row>
    <row r="114" spans="1:11" x14ac:dyDescent="0.3">
      <c r="A114" s="338">
        <v>1107</v>
      </c>
      <c r="B114" s="339">
        <v>42813</v>
      </c>
      <c r="C114" s="341" t="s">
        <v>922</v>
      </c>
      <c r="D114" s="342" t="s">
        <v>405</v>
      </c>
      <c r="E114" s="341" t="s">
        <v>765</v>
      </c>
      <c r="F114" s="343" t="s">
        <v>770</v>
      </c>
      <c r="G114" s="345">
        <v>42</v>
      </c>
      <c r="H114" s="346">
        <v>21000</v>
      </c>
      <c r="I114" s="345">
        <v>882000</v>
      </c>
      <c r="J114" s="347">
        <v>0.1</v>
      </c>
      <c r="K114" s="375">
        <v>793800</v>
      </c>
    </row>
    <row r="115" spans="1:11" x14ac:dyDescent="0.3">
      <c r="A115" s="338">
        <v>1108</v>
      </c>
      <c r="B115" s="339">
        <v>42813</v>
      </c>
      <c r="C115" s="341" t="s">
        <v>1644</v>
      </c>
      <c r="D115" s="342" t="s">
        <v>398</v>
      </c>
      <c r="E115" s="341" t="s">
        <v>790</v>
      </c>
      <c r="F115" s="343" t="s">
        <v>785</v>
      </c>
      <c r="G115" s="345">
        <v>50</v>
      </c>
      <c r="H115" s="346">
        <v>8760</v>
      </c>
      <c r="I115" s="345">
        <v>438000</v>
      </c>
      <c r="J115" s="347">
        <v>0.1</v>
      </c>
      <c r="K115" s="375">
        <v>394200</v>
      </c>
    </row>
    <row r="116" spans="1:11" x14ac:dyDescent="0.3">
      <c r="A116" s="338">
        <v>1109</v>
      </c>
      <c r="B116" s="339">
        <v>42813</v>
      </c>
      <c r="C116" s="341" t="s">
        <v>1818</v>
      </c>
      <c r="D116" s="342" t="s">
        <v>405</v>
      </c>
      <c r="E116" s="341" t="s">
        <v>812</v>
      </c>
      <c r="F116" s="343" t="s">
        <v>770</v>
      </c>
      <c r="G116" s="345">
        <v>13</v>
      </c>
      <c r="H116" s="346">
        <v>480</v>
      </c>
      <c r="I116" s="345">
        <v>6240</v>
      </c>
      <c r="J116" s="347">
        <v>0</v>
      </c>
      <c r="K116" s="375">
        <v>6240</v>
      </c>
    </row>
    <row r="117" spans="1:11" x14ac:dyDescent="0.3">
      <c r="A117" s="338">
        <v>1110</v>
      </c>
      <c r="B117" s="339">
        <v>42813</v>
      </c>
      <c r="C117" s="341" t="s">
        <v>1817</v>
      </c>
      <c r="D117" s="342" t="s">
        <v>522</v>
      </c>
      <c r="E117" s="341" t="s">
        <v>812</v>
      </c>
      <c r="F117" s="343" t="s">
        <v>764</v>
      </c>
      <c r="G117" s="345">
        <v>5</v>
      </c>
      <c r="H117" s="346">
        <v>780</v>
      </c>
      <c r="I117" s="345">
        <v>3900</v>
      </c>
      <c r="J117" s="347">
        <v>0.01</v>
      </c>
      <c r="K117" s="375">
        <v>3861</v>
      </c>
    </row>
    <row r="118" spans="1:11" x14ac:dyDescent="0.3">
      <c r="A118" s="338">
        <v>1111</v>
      </c>
      <c r="B118" s="339">
        <v>42813</v>
      </c>
      <c r="C118" s="341" t="s">
        <v>1705</v>
      </c>
      <c r="D118" s="342" t="s">
        <v>522</v>
      </c>
      <c r="E118" s="341" t="s">
        <v>778</v>
      </c>
      <c r="F118" s="343" t="s">
        <v>764</v>
      </c>
      <c r="G118" s="345">
        <v>31</v>
      </c>
      <c r="H118" s="346">
        <v>660</v>
      </c>
      <c r="I118" s="345">
        <v>20460</v>
      </c>
      <c r="J118" s="347">
        <v>0.01</v>
      </c>
      <c r="K118" s="375">
        <v>20255.400000000001</v>
      </c>
    </row>
    <row r="119" spans="1:11" x14ac:dyDescent="0.3">
      <c r="A119" s="338">
        <v>1112</v>
      </c>
      <c r="B119" s="339">
        <v>42813</v>
      </c>
      <c r="C119" s="341" t="s">
        <v>1705</v>
      </c>
      <c r="D119" s="342" t="s">
        <v>522</v>
      </c>
      <c r="E119" s="341" t="s">
        <v>778</v>
      </c>
      <c r="F119" s="343" t="s">
        <v>764</v>
      </c>
      <c r="G119" s="345">
        <v>13</v>
      </c>
      <c r="H119" s="346">
        <v>1020</v>
      </c>
      <c r="I119" s="345">
        <v>13260</v>
      </c>
      <c r="J119" s="347">
        <v>0.02</v>
      </c>
      <c r="K119" s="375">
        <v>12994.8</v>
      </c>
    </row>
    <row r="120" spans="1:11" x14ac:dyDescent="0.3">
      <c r="A120" s="338">
        <v>1113</v>
      </c>
      <c r="B120" s="339">
        <v>42813</v>
      </c>
      <c r="C120" s="341" t="s">
        <v>1705</v>
      </c>
      <c r="D120" s="342" t="s">
        <v>522</v>
      </c>
      <c r="E120" s="341" t="s">
        <v>778</v>
      </c>
      <c r="F120" s="343" t="s">
        <v>770</v>
      </c>
      <c r="G120" s="345">
        <v>36</v>
      </c>
      <c r="H120" s="346">
        <v>2700</v>
      </c>
      <c r="I120" s="345">
        <v>97200</v>
      </c>
      <c r="J120" s="347">
        <v>0.08</v>
      </c>
      <c r="K120" s="375">
        <v>89424</v>
      </c>
    </row>
    <row r="121" spans="1:11" x14ac:dyDescent="0.3">
      <c r="A121" s="338">
        <v>1114</v>
      </c>
      <c r="B121" s="339">
        <v>42813</v>
      </c>
      <c r="C121" s="341" t="s">
        <v>1815</v>
      </c>
      <c r="D121" s="342" t="s">
        <v>522</v>
      </c>
      <c r="E121" s="341" t="s">
        <v>765</v>
      </c>
      <c r="F121" s="343" t="s">
        <v>764</v>
      </c>
      <c r="G121" s="345">
        <v>46</v>
      </c>
      <c r="H121" s="346">
        <v>10740</v>
      </c>
      <c r="I121" s="345">
        <v>494040</v>
      </c>
      <c r="J121" s="347">
        <v>0.08</v>
      </c>
      <c r="K121" s="375">
        <v>454516.8</v>
      </c>
    </row>
    <row r="122" spans="1:11" x14ac:dyDescent="0.3">
      <c r="A122" s="338">
        <v>1115</v>
      </c>
      <c r="B122" s="339">
        <v>42814</v>
      </c>
      <c r="C122" s="341" t="s">
        <v>1814</v>
      </c>
      <c r="D122" s="342" t="s">
        <v>398</v>
      </c>
      <c r="E122" s="341" t="s">
        <v>790</v>
      </c>
      <c r="F122" s="343" t="s">
        <v>764</v>
      </c>
      <c r="G122" s="345">
        <v>19</v>
      </c>
      <c r="H122" s="346">
        <v>720</v>
      </c>
      <c r="I122" s="345">
        <v>13680</v>
      </c>
      <c r="J122" s="347">
        <v>7.0000000000000007E-2</v>
      </c>
      <c r="K122" s="375">
        <v>12722.4</v>
      </c>
    </row>
    <row r="123" spans="1:11" x14ac:dyDescent="0.3">
      <c r="A123" s="338">
        <v>1116</v>
      </c>
      <c r="B123" s="339">
        <v>42814</v>
      </c>
      <c r="C123" s="341" t="s">
        <v>1345</v>
      </c>
      <c r="D123" s="342" t="s">
        <v>405</v>
      </c>
      <c r="E123" s="341" t="s">
        <v>778</v>
      </c>
      <c r="F123" s="343" t="s">
        <v>785</v>
      </c>
      <c r="G123" s="345">
        <v>38</v>
      </c>
      <c r="H123" s="346">
        <v>1440</v>
      </c>
      <c r="I123" s="345">
        <v>54720</v>
      </c>
      <c r="J123" s="347">
        <v>0.03</v>
      </c>
      <c r="K123" s="375">
        <v>53078.400000000001</v>
      </c>
    </row>
    <row r="124" spans="1:11" x14ac:dyDescent="0.3">
      <c r="A124" s="338">
        <v>1117</v>
      </c>
      <c r="B124" s="339">
        <v>42814</v>
      </c>
      <c r="C124" s="341" t="s">
        <v>1345</v>
      </c>
      <c r="D124" s="342" t="s">
        <v>405</v>
      </c>
      <c r="E124" s="341" t="s">
        <v>778</v>
      </c>
      <c r="F124" s="343" t="s">
        <v>785</v>
      </c>
      <c r="G124" s="345">
        <v>3</v>
      </c>
      <c r="H124" s="346">
        <v>3960</v>
      </c>
      <c r="I124" s="345">
        <v>11880</v>
      </c>
      <c r="J124" s="347">
        <v>7.0000000000000007E-2</v>
      </c>
      <c r="K124" s="375">
        <v>11048.4</v>
      </c>
    </row>
    <row r="125" spans="1:11" x14ac:dyDescent="0.3">
      <c r="A125" s="338">
        <v>1118</v>
      </c>
      <c r="B125" s="339">
        <v>42814</v>
      </c>
      <c r="C125" s="341" t="s">
        <v>1813</v>
      </c>
      <c r="D125" s="342" t="s">
        <v>395</v>
      </c>
      <c r="E125" s="341" t="s">
        <v>778</v>
      </c>
      <c r="F125" s="343" t="s">
        <v>785</v>
      </c>
      <c r="G125" s="345">
        <v>28</v>
      </c>
      <c r="H125" s="346">
        <v>1440</v>
      </c>
      <c r="I125" s="345">
        <v>40320</v>
      </c>
      <c r="J125" s="347">
        <v>0.02</v>
      </c>
      <c r="K125" s="375">
        <v>39513.599999999999</v>
      </c>
    </row>
    <row r="126" spans="1:11" x14ac:dyDescent="0.3">
      <c r="A126" s="338">
        <v>1119</v>
      </c>
      <c r="B126" s="339">
        <v>42814</v>
      </c>
      <c r="C126" s="341" t="s">
        <v>1812</v>
      </c>
      <c r="D126" s="342" t="s">
        <v>405</v>
      </c>
      <c r="E126" s="341" t="s">
        <v>790</v>
      </c>
      <c r="F126" s="343" t="s">
        <v>770</v>
      </c>
      <c r="G126" s="345">
        <v>48</v>
      </c>
      <c r="H126" s="346">
        <v>30060</v>
      </c>
      <c r="I126" s="345">
        <v>1442880</v>
      </c>
      <c r="J126" s="347">
        <v>0.04</v>
      </c>
      <c r="K126" s="375">
        <v>1385164.8</v>
      </c>
    </row>
    <row r="127" spans="1:11" x14ac:dyDescent="0.3">
      <c r="A127" s="338">
        <v>1120</v>
      </c>
      <c r="B127" s="339">
        <v>42815</v>
      </c>
      <c r="C127" s="341" t="s">
        <v>1601</v>
      </c>
      <c r="D127" s="342" t="s">
        <v>522</v>
      </c>
      <c r="E127" s="341" t="s">
        <v>778</v>
      </c>
      <c r="F127" s="343" t="s">
        <v>785</v>
      </c>
      <c r="G127" s="345">
        <v>48</v>
      </c>
      <c r="H127" s="346">
        <v>2160</v>
      </c>
      <c r="I127" s="345">
        <v>103680</v>
      </c>
      <c r="J127" s="347">
        <v>0.04</v>
      </c>
      <c r="K127" s="375">
        <v>99532.800000000003</v>
      </c>
    </row>
    <row r="128" spans="1:11" x14ac:dyDescent="0.3">
      <c r="A128" s="338">
        <v>1121</v>
      </c>
      <c r="B128" s="339">
        <v>42815</v>
      </c>
      <c r="C128" s="341" t="s">
        <v>1291</v>
      </c>
      <c r="D128" s="342" t="s">
        <v>398</v>
      </c>
      <c r="E128" s="341" t="s">
        <v>812</v>
      </c>
      <c r="F128" s="343" t="s">
        <v>764</v>
      </c>
      <c r="G128" s="345">
        <v>16</v>
      </c>
      <c r="H128" s="346">
        <v>5460</v>
      </c>
      <c r="I128" s="345">
        <v>87360</v>
      </c>
      <c r="J128" s="347">
        <v>0</v>
      </c>
      <c r="K128" s="375">
        <v>87360</v>
      </c>
    </row>
    <row r="129" spans="1:11" x14ac:dyDescent="0.3">
      <c r="A129" s="338">
        <v>1122</v>
      </c>
      <c r="B129" s="339">
        <v>42815</v>
      </c>
      <c r="C129" s="341" t="s">
        <v>1809</v>
      </c>
      <c r="D129" s="342" t="s">
        <v>522</v>
      </c>
      <c r="E129" s="341" t="s">
        <v>790</v>
      </c>
      <c r="F129" s="343" t="s">
        <v>764</v>
      </c>
      <c r="G129" s="345">
        <v>40</v>
      </c>
      <c r="H129" s="346">
        <v>180</v>
      </c>
      <c r="I129" s="345">
        <v>7200</v>
      </c>
      <c r="J129" s="347">
        <v>0.08</v>
      </c>
      <c r="K129" s="375">
        <v>6624</v>
      </c>
    </row>
    <row r="130" spans="1:11" x14ac:dyDescent="0.3">
      <c r="A130" s="338">
        <v>1123</v>
      </c>
      <c r="B130" s="339">
        <v>42816</v>
      </c>
      <c r="C130" s="341" t="s">
        <v>1527</v>
      </c>
      <c r="D130" s="342" t="s">
        <v>395</v>
      </c>
      <c r="E130" s="341" t="s">
        <v>790</v>
      </c>
      <c r="F130" s="343" t="s">
        <v>785</v>
      </c>
      <c r="G130" s="345">
        <v>40</v>
      </c>
      <c r="H130" s="346">
        <v>2400</v>
      </c>
      <c r="I130" s="345">
        <v>96000</v>
      </c>
      <c r="J130" s="347">
        <v>0.06</v>
      </c>
      <c r="K130" s="375">
        <v>90240</v>
      </c>
    </row>
    <row r="131" spans="1:11" x14ac:dyDescent="0.3">
      <c r="A131" s="338">
        <v>1124</v>
      </c>
      <c r="B131" s="339">
        <v>42816</v>
      </c>
      <c r="C131" s="341" t="s">
        <v>1527</v>
      </c>
      <c r="D131" s="342" t="s">
        <v>395</v>
      </c>
      <c r="E131" s="341" t="s">
        <v>790</v>
      </c>
      <c r="F131" s="343" t="s">
        <v>764</v>
      </c>
      <c r="G131" s="345">
        <v>45</v>
      </c>
      <c r="H131" s="346">
        <v>540</v>
      </c>
      <c r="I131" s="345">
        <v>24300</v>
      </c>
      <c r="J131" s="347">
        <v>0.02</v>
      </c>
      <c r="K131" s="375">
        <v>23814</v>
      </c>
    </row>
    <row r="132" spans="1:11" x14ac:dyDescent="0.3">
      <c r="A132" s="338">
        <v>1125</v>
      </c>
      <c r="B132" s="339">
        <v>42816</v>
      </c>
      <c r="C132" s="341" t="s">
        <v>1807</v>
      </c>
      <c r="D132" s="342" t="s">
        <v>398</v>
      </c>
      <c r="E132" s="341" t="s">
        <v>812</v>
      </c>
      <c r="F132" s="343" t="s">
        <v>785</v>
      </c>
      <c r="G132" s="345">
        <v>2</v>
      </c>
      <c r="H132" s="346">
        <v>5460</v>
      </c>
      <c r="I132" s="345">
        <v>10920</v>
      </c>
      <c r="J132" s="347">
        <v>0.04</v>
      </c>
      <c r="K132" s="375">
        <v>10483.200000000001</v>
      </c>
    </row>
    <row r="133" spans="1:11" x14ac:dyDescent="0.3">
      <c r="A133" s="338">
        <v>1126</v>
      </c>
      <c r="B133" s="339">
        <v>42816</v>
      </c>
      <c r="C133" s="341" t="s">
        <v>1807</v>
      </c>
      <c r="D133" s="342" t="s">
        <v>398</v>
      </c>
      <c r="E133" s="341" t="s">
        <v>812</v>
      </c>
      <c r="F133" s="343" t="s">
        <v>764</v>
      </c>
      <c r="G133" s="345">
        <v>23</v>
      </c>
      <c r="H133" s="346">
        <v>360</v>
      </c>
      <c r="I133" s="345">
        <v>8280</v>
      </c>
      <c r="J133" s="347">
        <v>0.08</v>
      </c>
      <c r="K133" s="375">
        <v>7617.6</v>
      </c>
    </row>
    <row r="134" spans="1:11" x14ac:dyDescent="0.3">
      <c r="A134" s="338">
        <v>1127</v>
      </c>
      <c r="B134" s="339">
        <v>42816</v>
      </c>
      <c r="C134" s="341" t="s">
        <v>1473</v>
      </c>
      <c r="D134" s="342" t="s">
        <v>395</v>
      </c>
      <c r="E134" s="341" t="s">
        <v>812</v>
      </c>
      <c r="F134" s="343" t="s">
        <v>764</v>
      </c>
      <c r="G134" s="345">
        <v>5</v>
      </c>
      <c r="H134" s="346">
        <v>180</v>
      </c>
      <c r="I134" s="345">
        <v>900</v>
      </c>
      <c r="J134" s="347">
        <v>0.08</v>
      </c>
      <c r="K134" s="375">
        <v>828</v>
      </c>
    </row>
    <row r="135" spans="1:11" x14ac:dyDescent="0.3">
      <c r="A135" s="338">
        <v>1128</v>
      </c>
      <c r="B135" s="339">
        <v>42817</v>
      </c>
      <c r="C135" s="341" t="s">
        <v>1805</v>
      </c>
      <c r="D135" s="342" t="s">
        <v>405</v>
      </c>
      <c r="E135" s="341" t="s">
        <v>790</v>
      </c>
      <c r="F135" s="343" t="s">
        <v>764</v>
      </c>
      <c r="G135" s="345">
        <v>1</v>
      </c>
      <c r="H135" s="346">
        <v>3660</v>
      </c>
      <c r="I135" s="345">
        <v>3660</v>
      </c>
      <c r="J135" s="347">
        <v>0.01</v>
      </c>
      <c r="K135" s="375">
        <v>3623.4</v>
      </c>
    </row>
    <row r="136" spans="1:11" x14ac:dyDescent="0.3">
      <c r="A136" s="338">
        <v>1129</v>
      </c>
      <c r="B136" s="339">
        <v>42817</v>
      </c>
      <c r="C136" s="341" t="s">
        <v>1164</v>
      </c>
      <c r="D136" s="342" t="s">
        <v>405</v>
      </c>
      <c r="E136" s="341" t="s">
        <v>778</v>
      </c>
      <c r="F136" s="343" t="s">
        <v>764</v>
      </c>
      <c r="G136" s="345">
        <v>41</v>
      </c>
      <c r="H136" s="346">
        <v>300</v>
      </c>
      <c r="I136" s="345">
        <v>12300</v>
      </c>
      <c r="J136" s="347">
        <v>0</v>
      </c>
      <c r="K136" s="375">
        <v>12300</v>
      </c>
    </row>
    <row r="137" spans="1:11" x14ac:dyDescent="0.3">
      <c r="A137" s="338">
        <v>1130</v>
      </c>
      <c r="B137" s="339">
        <v>42817</v>
      </c>
      <c r="C137" s="341" t="s">
        <v>1352</v>
      </c>
      <c r="D137" s="342" t="s">
        <v>522</v>
      </c>
      <c r="E137" s="341" t="s">
        <v>812</v>
      </c>
      <c r="F137" s="343" t="s">
        <v>785</v>
      </c>
      <c r="G137" s="345">
        <v>31</v>
      </c>
      <c r="H137" s="346">
        <v>5160</v>
      </c>
      <c r="I137" s="345">
        <v>159960</v>
      </c>
      <c r="J137" s="347">
        <v>0.1</v>
      </c>
      <c r="K137" s="375">
        <v>143964</v>
      </c>
    </row>
    <row r="138" spans="1:11" x14ac:dyDescent="0.3">
      <c r="A138" s="338">
        <v>1131</v>
      </c>
      <c r="B138" s="339">
        <v>42817</v>
      </c>
      <c r="C138" s="341" t="s">
        <v>1352</v>
      </c>
      <c r="D138" s="342" t="s">
        <v>522</v>
      </c>
      <c r="E138" s="341" t="s">
        <v>812</v>
      </c>
      <c r="F138" s="343" t="s">
        <v>785</v>
      </c>
      <c r="G138" s="345">
        <v>7</v>
      </c>
      <c r="H138" s="346">
        <v>1260</v>
      </c>
      <c r="I138" s="345">
        <v>8820</v>
      </c>
      <c r="J138" s="347">
        <v>0.09</v>
      </c>
      <c r="K138" s="375">
        <v>8026.2</v>
      </c>
    </row>
    <row r="139" spans="1:11" x14ac:dyDescent="0.3">
      <c r="A139" s="338">
        <v>1132</v>
      </c>
      <c r="B139" s="339">
        <v>42817</v>
      </c>
      <c r="C139" s="341" t="s">
        <v>1352</v>
      </c>
      <c r="D139" s="342" t="s">
        <v>522</v>
      </c>
      <c r="E139" s="341" t="s">
        <v>812</v>
      </c>
      <c r="F139" s="343" t="s">
        <v>785</v>
      </c>
      <c r="G139" s="345">
        <v>11</v>
      </c>
      <c r="H139" s="346">
        <v>9360</v>
      </c>
      <c r="I139" s="345">
        <v>102960</v>
      </c>
      <c r="J139" s="347">
        <v>0.01</v>
      </c>
      <c r="K139" s="375">
        <v>101930.4</v>
      </c>
    </row>
    <row r="140" spans="1:11" x14ac:dyDescent="0.3">
      <c r="A140" s="338">
        <v>1133</v>
      </c>
      <c r="B140" s="339">
        <v>42818</v>
      </c>
      <c r="C140" s="341" t="s">
        <v>1628</v>
      </c>
      <c r="D140" s="342" t="s">
        <v>398</v>
      </c>
      <c r="E140" s="341" t="s">
        <v>778</v>
      </c>
      <c r="F140" s="343" t="s">
        <v>764</v>
      </c>
      <c r="G140" s="345">
        <v>31</v>
      </c>
      <c r="H140" s="346">
        <v>1140</v>
      </c>
      <c r="I140" s="345">
        <v>35340</v>
      </c>
      <c r="J140" s="347">
        <v>0.02</v>
      </c>
      <c r="K140" s="375">
        <v>34633.199999999997</v>
      </c>
    </row>
    <row r="141" spans="1:11" x14ac:dyDescent="0.3">
      <c r="A141" s="338">
        <v>1134</v>
      </c>
      <c r="B141" s="339">
        <v>42818</v>
      </c>
      <c r="C141" s="341" t="s">
        <v>1628</v>
      </c>
      <c r="D141" s="342" t="s">
        <v>398</v>
      </c>
      <c r="E141" s="341" t="s">
        <v>778</v>
      </c>
      <c r="F141" s="343" t="s">
        <v>764</v>
      </c>
      <c r="G141" s="345">
        <v>1</v>
      </c>
      <c r="H141" s="346">
        <v>180</v>
      </c>
      <c r="I141" s="345">
        <v>180</v>
      </c>
      <c r="J141" s="347">
        <v>0.03</v>
      </c>
      <c r="K141" s="375">
        <v>174.6</v>
      </c>
    </row>
    <row r="142" spans="1:11" x14ac:dyDescent="0.3">
      <c r="A142" s="338">
        <v>1135</v>
      </c>
      <c r="B142" s="339">
        <v>42818</v>
      </c>
      <c r="C142" s="341" t="s">
        <v>1628</v>
      </c>
      <c r="D142" s="342" t="s">
        <v>398</v>
      </c>
      <c r="E142" s="341" t="s">
        <v>778</v>
      </c>
      <c r="F142" s="343" t="s">
        <v>764</v>
      </c>
      <c r="G142" s="345">
        <v>31</v>
      </c>
      <c r="H142" s="346">
        <v>360</v>
      </c>
      <c r="I142" s="345">
        <v>11160</v>
      </c>
      <c r="J142" s="347">
        <v>0.05</v>
      </c>
      <c r="K142" s="375">
        <v>10602</v>
      </c>
    </row>
    <row r="143" spans="1:11" x14ac:dyDescent="0.3">
      <c r="A143" s="338">
        <v>1136</v>
      </c>
      <c r="B143" s="339">
        <v>42818</v>
      </c>
      <c r="C143" s="341" t="s">
        <v>1801</v>
      </c>
      <c r="D143" s="342" t="s">
        <v>405</v>
      </c>
      <c r="E143" s="341" t="s">
        <v>778</v>
      </c>
      <c r="F143" s="343" t="s">
        <v>770</v>
      </c>
      <c r="G143" s="345">
        <v>47</v>
      </c>
      <c r="H143" s="346">
        <v>30060</v>
      </c>
      <c r="I143" s="345">
        <v>1412820</v>
      </c>
      <c r="J143" s="347">
        <v>0.06</v>
      </c>
      <c r="K143" s="375">
        <v>1328050.8</v>
      </c>
    </row>
    <row r="144" spans="1:11" x14ac:dyDescent="0.3">
      <c r="A144" s="338">
        <v>1137</v>
      </c>
      <c r="B144" s="339">
        <v>42818</v>
      </c>
      <c r="C144" s="341" t="s">
        <v>1801</v>
      </c>
      <c r="D144" s="342" t="s">
        <v>405</v>
      </c>
      <c r="E144" s="341" t="s">
        <v>778</v>
      </c>
      <c r="F144" s="343" t="s">
        <v>764</v>
      </c>
      <c r="G144" s="345">
        <v>24</v>
      </c>
      <c r="H144" s="346">
        <v>780</v>
      </c>
      <c r="I144" s="345">
        <v>18720</v>
      </c>
      <c r="J144" s="347">
        <v>0.05</v>
      </c>
      <c r="K144" s="375">
        <v>17784</v>
      </c>
    </row>
    <row r="145" spans="1:11" x14ac:dyDescent="0.3">
      <c r="A145" s="338">
        <v>1138</v>
      </c>
      <c r="B145" s="339">
        <v>42818</v>
      </c>
      <c r="C145" s="341" t="s">
        <v>1799</v>
      </c>
      <c r="D145" s="342" t="s">
        <v>395</v>
      </c>
      <c r="E145" s="341" t="s">
        <v>778</v>
      </c>
      <c r="F145" s="343" t="s">
        <v>764</v>
      </c>
      <c r="G145" s="345">
        <v>48</v>
      </c>
      <c r="H145" s="346">
        <v>1140</v>
      </c>
      <c r="I145" s="345">
        <v>54720</v>
      </c>
      <c r="J145" s="347">
        <v>7.0000000000000007E-2</v>
      </c>
      <c r="K145" s="375">
        <v>50889.599999999999</v>
      </c>
    </row>
    <row r="146" spans="1:11" x14ac:dyDescent="0.3">
      <c r="A146" s="338">
        <v>1139</v>
      </c>
      <c r="B146" s="339">
        <v>42819</v>
      </c>
      <c r="C146" s="341" t="s">
        <v>1628</v>
      </c>
      <c r="D146" s="342" t="s">
        <v>398</v>
      </c>
      <c r="E146" s="341" t="s">
        <v>790</v>
      </c>
      <c r="F146" s="343" t="s">
        <v>764</v>
      </c>
      <c r="G146" s="345">
        <v>12</v>
      </c>
      <c r="H146" s="346">
        <v>2580</v>
      </c>
      <c r="I146" s="345">
        <v>30960</v>
      </c>
      <c r="J146" s="347">
        <v>0.1</v>
      </c>
      <c r="K146" s="375">
        <v>27864</v>
      </c>
    </row>
    <row r="147" spans="1:11" x14ac:dyDescent="0.3">
      <c r="A147" s="338">
        <v>1140</v>
      </c>
      <c r="B147" s="339">
        <v>42819</v>
      </c>
      <c r="C147" s="341" t="s">
        <v>1628</v>
      </c>
      <c r="D147" s="342" t="s">
        <v>398</v>
      </c>
      <c r="E147" s="341" t="s">
        <v>790</v>
      </c>
      <c r="F147" s="343" t="s">
        <v>764</v>
      </c>
      <c r="G147" s="345">
        <v>25</v>
      </c>
      <c r="H147" s="346">
        <v>420</v>
      </c>
      <c r="I147" s="345">
        <v>10500</v>
      </c>
      <c r="J147" s="347">
        <v>0.1</v>
      </c>
      <c r="K147" s="375">
        <v>9450</v>
      </c>
    </row>
    <row r="148" spans="1:11" x14ac:dyDescent="0.3">
      <c r="A148" s="338">
        <v>1141</v>
      </c>
      <c r="B148" s="339">
        <v>42819</v>
      </c>
      <c r="C148" s="341" t="s">
        <v>1504</v>
      </c>
      <c r="D148" s="342" t="s">
        <v>398</v>
      </c>
      <c r="E148" s="341" t="s">
        <v>765</v>
      </c>
      <c r="F148" s="343" t="s">
        <v>764</v>
      </c>
      <c r="G148" s="345">
        <v>30</v>
      </c>
      <c r="H148" s="346">
        <v>480</v>
      </c>
      <c r="I148" s="345">
        <v>14400</v>
      </c>
      <c r="J148" s="347">
        <v>0.03</v>
      </c>
      <c r="K148" s="375">
        <v>13968</v>
      </c>
    </row>
    <row r="149" spans="1:11" x14ac:dyDescent="0.3">
      <c r="A149" s="338">
        <v>1142</v>
      </c>
      <c r="B149" s="339">
        <v>42820</v>
      </c>
      <c r="C149" s="341" t="s">
        <v>1049</v>
      </c>
      <c r="D149" s="342" t="s">
        <v>398</v>
      </c>
      <c r="E149" s="341" t="s">
        <v>765</v>
      </c>
      <c r="F149" s="343" t="s">
        <v>785</v>
      </c>
      <c r="G149" s="345">
        <v>30</v>
      </c>
      <c r="H149" s="346">
        <v>360</v>
      </c>
      <c r="I149" s="345">
        <v>10800</v>
      </c>
      <c r="J149" s="347">
        <v>0.05</v>
      </c>
      <c r="K149" s="375">
        <v>10260</v>
      </c>
    </row>
    <row r="150" spans="1:11" x14ac:dyDescent="0.3">
      <c r="A150" s="338">
        <v>1143</v>
      </c>
      <c r="B150" s="339">
        <v>42820</v>
      </c>
      <c r="C150" s="341" t="s">
        <v>1049</v>
      </c>
      <c r="D150" s="342" t="s">
        <v>398</v>
      </c>
      <c r="E150" s="341" t="s">
        <v>765</v>
      </c>
      <c r="F150" s="343" t="s">
        <v>770</v>
      </c>
      <c r="G150" s="345">
        <v>12</v>
      </c>
      <c r="H150" s="346">
        <v>420</v>
      </c>
      <c r="I150" s="345">
        <v>5040</v>
      </c>
      <c r="J150" s="347">
        <v>0.04</v>
      </c>
      <c r="K150" s="375">
        <v>4838.3999999999996</v>
      </c>
    </row>
    <row r="151" spans="1:11" x14ac:dyDescent="0.3">
      <c r="A151" s="338">
        <v>1144</v>
      </c>
      <c r="B151" s="339">
        <v>42820</v>
      </c>
      <c r="C151" s="341" t="s">
        <v>1059</v>
      </c>
      <c r="D151" s="342" t="s">
        <v>522</v>
      </c>
      <c r="E151" s="341" t="s">
        <v>790</v>
      </c>
      <c r="F151" s="343" t="s">
        <v>785</v>
      </c>
      <c r="G151" s="345">
        <v>4</v>
      </c>
      <c r="H151" s="346">
        <v>16260</v>
      </c>
      <c r="I151" s="345">
        <v>65040</v>
      </c>
      <c r="J151" s="347">
        <v>0.08</v>
      </c>
      <c r="K151" s="375">
        <v>59836.800000000003</v>
      </c>
    </row>
    <row r="152" spans="1:11" x14ac:dyDescent="0.3">
      <c r="A152" s="338">
        <v>1145</v>
      </c>
      <c r="B152" s="339">
        <v>42820</v>
      </c>
      <c r="C152" s="341" t="s">
        <v>1059</v>
      </c>
      <c r="D152" s="342" t="s">
        <v>522</v>
      </c>
      <c r="E152" s="341" t="s">
        <v>790</v>
      </c>
      <c r="F152" s="343" t="s">
        <v>764</v>
      </c>
      <c r="G152" s="345">
        <v>43</v>
      </c>
      <c r="H152" s="346">
        <v>120</v>
      </c>
      <c r="I152" s="345">
        <v>5160</v>
      </c>
      <c r="J152" s="347">
        <v>0.01</v>
      </c>
      <c r="K152" s="375">
        <v>5108.3999999999996</v>
      </c>
    </row>
    <row r="153" spans="1:11" x14ac:dyDescent="0.3">
      <c r="A153" s="338">
        <v>1146</v>
      </c>
      <c r="B153" s="339">
        <v>42820</v>
      </c>
      <c r="C153" s="341" t="s">
        <v>1795</v>
      </c>
      <c r="D153" s="342" t="s">
        <v>522</v>
      </c>
      <c r="E153" s="341" t="s">
        <v>812</v>
      </c>
      <c r="F153" s="343" t="s">
        <v>764</v>
      </c>
      <c r="G153" s="345">
        <v>5</v>
      </c>
      <c r="H153" s="346">
        <v>1200</v>
      </c>
      <c r="I153" s="345">
        <v>6000</v>
      </c>
      <c r="J153" s="347">
        <v>0.05</v>
      </c>
      <c r="K153" s="375">
        <v>5700</v>
      </c>
    </row>
    <row r="154" spans="1:11" x14ac:dyDescent="0.3">
      <c r="A154" s="338">
        <v>1147</v>
      </c>
      <c r="B154" s="339">
        <v>42821</v>
      </c>
      <c r="C154" s="341" t="s">
        <v>1713</v>
      </c>
      <c r="D154" s="342" t="s">
        <v>405</v>
      </c>
      <c r="E154" s="341" t="s">
        <v>778</v>
      </c>
      <c r="F154" s="343" t="s">
        <v>764</v>
      </c>
      <c r="G154" s="345">
        <v>27</v>
      </c>
      <c r="H154" s="346">
        <v>180</v>
      </c>
      <c r="I154" s="345">
        <v>4860</v>
      </c>
      <c r="J154" s="347">
        <v>0.01</v>
      </c>
      <c r="K154" s="375">
        <v>4811.3999999999996</v>
      </c>
    </row>
    <row r="155" spans="1:11" x14ac:dyDescent="0.3">
      <c r="A155" s="338">
        <v>1148</v>
      </c>
      <c r="B155" s="339">
        <v>42821</v>
      </c>
      <c r="C155" s="341" t="s">
        <v>1733</v>
      </c>
      <c r="D155" s="342" t="s">
        <v>398</v>
      </c>
      <c r="E155" s="341" t="s">
        <v>778</v>
      </c>
      <c r="F155" s="343" t="s">
        <v>764</v>
      </c>
      <c r="G155" s="345">
        <v>33</v>
      </c>
      <c r="H155" s="346">
        <v>420</v>
      </c>
      <c r="I155" s="345">
        <v>13860</v>
      </c>
      <c r="J155" s="347">
        <v>0.08</v>
      </c>
      <c r="K155" s="375">
        <v>12751.2</v>
      </c>
    </row>
    <row r="156" spans="1:11" x14ac:dyDescent="0.3">
      <c r="A156" s="338">
        <v>1149</v>
      </c>
      <c r="B156" s="339">
        <v>42821</v>
      </c>
      <c r="C156" s="341" t="s">
        <v>1322</v>
      </c>
      <c r="D156" s="342" t="s">
        <v>522</v>
      </c>
      <c r="E156" s="341" t="s">
        <v>778</v>
      </c>
      <c r="F156" s="343" t="s">
        <v>785</v>
      </c>
      <c r="G156" s="345">
        <v>32</v>
      </c>
      <c r="H156" s="346">
        <v>660</v>
      </c>
      <c r="I156" s="345">
        <v>21120</v>
      </c>
      <c r="J156" s="347">
        <v>0.09</v>
      </c>
      <c r="K156" s="375">
        <v>19219.2</v>
      </c>
    </row>
    <row r="157" spans="1:11" x14ac:dyDescent="0.3">
      <c r="A157" s="338">
        <v>1150</v>
      </c>
      <c r="B157" s="339">
        <v>42821</v>
      </c>
      <c r="C157" s="341" t="s">
        <v>853</v>
      </c>
      <c r="D157" s="342" t="s">
        <v>522</v>
      </c>
      <c r="E157" s="341" t="s">
        <v>778</v>
      </c>
      <c r="F157" s="343" t="s">
        <v>785</v>
      </c>
      <c r="G157" s="345">
        <v>13</v>
      </c>
      <c r="H157" s="346">
        <v>2040</v>
      </c>
      <c r="I157" s="345">
        <v>26520</v>
      </c>
      <c r="J157" s="347">
        <v>0</v>
      </c>
      <c r="K157" s="375">
        <v>26520</v>
      </c>
    </row>
    <row r="158" spans="1:11" x14ac:dyDescent="0.3">
      <c r="A158" s="338">
        <v>1151</v>
      </c>
      <c r="B158" s="339">
        <v>42821</v>
      </c>
      <c r="C158" s="341" t="s">
        <v>1788</v>
      </c>
      <c r="D158" s="342" t="s">
        <v>395</v>
      </c>
      <c r="E158" s="341" t="s">
        <v>812</v>
      </c>
      <c r="F158" s="343" t="s">
        <v>764</v>
      </c>
      <c r="G158" s="345">
        <v>21</v>
      </c>
      <c r="H158" s="346">
        <v>18960</v>
      </c>
      <c r="I158" s="345">
        <v>398160</v>
      </c>
      <c r="J158" s="347">
        <v>0.04</v>
      </c>
      <c r="K158" s="375">
        <v>382233.59999999998</v>
      </c>
    </row>
    <row r="159" spans="1:11" x14ac:dyDescent="0.3">
      <c r="A159" s="338">
        <v>1152</v>
      </c>
      <c r="B159" s="339">
        <v>42821</v>
      </c>
      <c r="C159" s="341" t="s">
        <v>1788</v>
      </c>
      <c r="D159" s="342" t="s">
        <v>395</v>
      </c>
      <c r="E159" s="341" t="s">
        <v>812</v>
      </c>
      <c r="F159" s="343" t="s">
        <v>770</v>
      </c>
      <c r="G159" s="345">
        <v>22</v>
      </c>
      <c r="H159" s="346">
        <v>600</v>
      </c>
      <c r="I159" s="345">
        <v>13200</v>
      </c>
      <c r="J159" s="347">
        <v>0</v>
      </c>
      <c r="K159" s="375">
        <v>13200</v>
      </c>
    </row>
    <row r="160" spans="1:11" x14ac:dyDescent="0.3">
      <c r="A160" s="338">
        <v>1153</v>
      </c>
      <c r="B160" s="339">
        <v>42821</v>
      </c>
      <c r="C160" s="341" t="s">
        <v>1788</v>
      </c>
      <c r="D160" s="342" t="s">
        <v>395</v>
      </c>
      <c r="E160" s="341" t="s">
        <v>812</v>
      </c>
      <c r="F160" s="343" t="s">
        <v>785</v>
      </c>
      <c r="G160" s="345">
        <v>7</v>
      </c>
      <c r="H160" s="346">
        <v>6960</v>
      </c>
      <c r="I160" s="345">
        <v>48720</v>
      </c>
      <c r="J160" s="347">
        <v>0.08</v>
      </c>
      <c r="K160" s="375">
        <v>44822.400000000001</v>
      </c>
    </row>
    <row r="161" spans="1:11" x14ac:dyDescent="0.3">
      <c r="A161" s="338">
        <v>1154</v>
      </c>
      <c r="B161" s="339">
        <v>42821</v>
      </c>
      <c r="C161" s="341" t="s">
        <v>1788</v>
      </c>
      <c r="D161" s="342" t="s">
        <v>395</v>
      </c>
      <c r="E161" s="341" t="s">
        <v>812</v>
      </c>
      <c r="F161" s="343" t="s">
        <v>785</v>
      </c>
      <c r="G161" s="345">
        <v>40</v>
      </c>
      <c r="H161" s="346">
        <v>5760</v>
      </c>
      <c r="I161" s="345">
        <v>230400</v>
      </c>
      <c r="J161" s="347">
        <v>0.05</v>
      </c>
      <c r="K161" s="375">
        <v>218880</v>
      </c>
    </row>
    <row r="162" spans="1:11" x14ac:dyDescent="0.3">
      <c r="A162" s="338">
        <v>1155</v>
      </c>
      <c r="B162" s="339">
        <v>42822</v>
      </c>
      <c r="C162" s="341" t="s">
        <v>1786</v>
      </c>
      <c r="D162" s="342" t="s">
        <v>398</v>
      </c>
      <c r="E162" s="341" t="s">
        <v>778</v>
      </c>
      <c r="F162" s="343" t="s">
        <v>785</v>
      </c>
      <c r="G162" s="345">
        <v>41</v>
      </c>
      <c r="H162" s="346">
        <v>3960</v>
      </c>
      <c r="I162" s="345">
        <v>162360</v>
      </c>
      <c r="J162" s="347">
        <v>0.01</v>
      </c>
      <c r="K162" s="375">
        <v>160736.4</v>
      </c>
    </row>
    <row r="163" spans="1:11" x14ac:dyDescent="0.3">
      <c r="A163" s="338">
        <v>1156</v>
      </c>
      <c r="B163" s="339">
        <v>42822</v>
      </c>
      <c r="C163" s="341" t="s">
        <v>1471</v>
      </c>
      <c r="D163" s="342" t="s">
        <v>522</v>
      </c>
      <c r="E163" s="341" t="s">
        <v>812</v>
      </c>
      <c r="F163" s="343" t="s">
        <v>785</v>
      </c>
      <c r="G163" s="345">
        <v>46</v>
      </c>
      <c r="H163" s="346">
        <v>2100</v>
      </c>
      <c r="I163" s="345">
        <v>96600</v>
      </c>
      <c r="J163" s="347">
        <v>0.02</v>
      </c>
      <c r="K163" s="375">
        <v>94668</v>
      </c>
    </row>
    <row r="164" spans="1:11" x14ac:dyDescent="0.3">
      <c r="A164" s="338">
        <v>1157</v>
      </c>
      <c r="B164" s="339">
        <v>42822</v>
      </c>
      <c r="C164" s="341" t="s">
        <v>1471</v>
      </c>
      <c r="D164" s="342" t="s">
        <v>522</v>
      </c>
      <c r="E164" s="341" t="s">
        <v>812</v>
      </c>
      <c r="F164" s="343" t="s">
        <v>785</v>
      </c>
      <c r="G164" s="345">
        <v>44</v>
      </c>
      <c r="H164" s="346">
        <v>300</v>
      </c>
      <c r="I164" s="345">
        <v>13200</v>
      </c>
      <c r="J164" s="347">
        <v>0.01</v>
      </c>
      <c r="K164" s="375">
        <v>13068</v>
      </c>
    </row>
    <row r="165" spans="1:11" x14ac:dyDescent="0.3">
      <c r="A165" s="338">
        <v>1158</v>
      </c>
      <c r="B165" s="339">
        <v>42822</v>
      </c>
      <c r="C165" s="341" t="s">
        <v>1218</v>
      </c>
      <c r="D165" s="342" t="s">
        <v>522</v>
      </c>
      <c r="E165" s="341" t="s">
        <v>790</v>
      </c>
      <c r="F165" s="343" t="s">
        <v>764</v>
      </c>
      <c r="G165" s="345">
        <v>14</v>
      </c>
      <c r="H165" s="346">
        <v>2460</v>
      </c>
      <c r="I165" s="345">
        <v>34440</v>
      </c>
      <c r="J165" s="347">
        <v>0</v>
      </c>
      <c r="K165" s="375">
        <v>34440</v>
      </c>
    </row>
    <row r="166" spans="1:11" x14ac:dyDescent="0.3">
      <c r="A166" s="338">
        <v>1159</v>
      </c>
      <c r="B166" s="339">
        <v>42823</v>
      </c>
      <c r="C166" s="341" t="s">
        <v>1783</v>
      </c>
      <c r="D166" s="342" t="s">
        <v>405</v>
      </c>
      <c r="E166" s="341" t="s">
        <v>790</v>
      </c>
      <c r="F166" s="343" t="s">
        <v>770</v>
      </c>
      <c r="G166" s="345">
        <v>14</v>
      </c>
      <c r="H166" s="346">
        <v>360</v>
      </c>
      <c r="I166" s="345">
        <v>5040</v>
      </c>
      <c r="J166" s="347">
        <v>0.04</v>
      </c>
      <c r="K166" s="375">
        <v>4838.3999999999996</v>
      </c>
    </row>
    <row r="167" spans="1:11" x14ac:dyDescent="0.3">
      <c r="A167" s="338">
        <v>1160</v>
      </c>
      <c r="B167" s="339">
        <v>42824</v>
      </c>
      <c r="C167" s="341" t="s">
        <v>1779</v>
      </c>
      <c r="D167" s="342" t="s">
        <v>405</v>
      </c>
      <c r="E167" s="341" t="s">
        <v>778</v>
      </c>
      <c r="F167" s="343" t="s">
        <v>764</v>
      </c>
      <c r="G167" s="345">
        <v>43</v>
      </c>
      <c r="H167" s="346">
        <v>2520</v>
      </c>
      <c r="I167" s="345">
        <v>108360</v>
      </c>
      <c r="J167" s="347">
        <v>0.1</v>
      </c>
      <c r="K167" s="375">
        <v>97524</v>
      </c>
    </row>
    <row r="168" spans="1:11" x14ac:dyDescent="0.3">
      <c r="A168" s="338">
        <v>1161</v>
      </c>
      <c r="B168" s="339">
        <v>42824</v>
      </c>
      <c r="C168" s="341" t="s">
        <v>1779</v>
      </c>
      <c r="D168" s="342" t="s">
        <v>405</v>
      </c>
      <c r="E168" s="341" t="s">
        <v>778</v>
      </c>
      <c r="F168" s="343" t="s">
        <v>764</v>
      </c>
      <c r="G168" s="345">
        <v>17</v>
      </c>
      <c r="H168" s="346">
        <v>360</v>
      </c>
      <c r="I168" s="345">
        <v>6120</v>
      </c>
      <c r="J168" s="347">
        <v>7.0000000000000007E-2</v>
      </c>
      <c r="K168" s="375">
        <v>5691.6</v>
      </c>
    </row>
    <row r="169" spans="1:11" x14ac:dyDescent="0.3">
      <c r="A169" s="338">
        <v>1162</v>
      </c>
      <c r="B169" s="339">
        <v>42824</v>
      </c>
      <c r="C169" s="341" t="s">
        <v>1779</v>
      </c>
      <c r="D169" s="342" t="s">
        <v>405</v>
      </c>
      <c r="E169" s="341" t="s">
        <v>778</v>
      </c>
      <c r="F169" s="343" t="s">
        <v>764</v>
      </c>
      <c r="G169" s="345">
        <v>31</v>
      </c>
      <c r="H169" s="346">
        <v>1320</v>
      </c>
      <c r="I169" s="345">
        <v>40920</v>
      </c>
      <c r="J169" s="347">
        <v>0.02</v>
      </c>
      <c r="K169" s="375">
        <v>40101.599999999999</v>
      </c>
    </row>
    <row r="170" spans="1:11" x14ac:dyDescent="0.3">
      <c r="A170" s="338">
        <v>1163</v>
      </c>
      <c r="B170" s="339">
        <v>42824</v>
      </c>
      <c r="C170" s="341" t="s">
        <v>1776</v>
      </c>
      <c r="D170" s="342" t="s">
        <v>398</v>
      </c>
      <c r="E170" s="341" t="s">
        <v>778</v>
      </c>
      <c r="F170" s="343" t="s">
        <v>785</v>
      </c>
      <c r="G170" s="345">
        <v>39</v>
      </c>
      <c r="H170" s="346">
        <v>1200</v>
      </c>
      <c r="I170" s="345">
        <v>46800</v>
      </c>
      <c r="J170" s="347">
        <v>0.05</v>
      </c>
      <c r="K170" s="375">
        <v>44460</v>
      </c>
    </row>
    <row r="171" spans="1:11" x14ac:dyDescent="0.3">
      <c r="A171" s="338">
        <v>1164</v>
      </c>
      <c r="B171" s="339">
        <v>42824</v>
      </c>
      <c r="C171" s="341" t="s">
        <v>1342</v>
      </c>
      <c r="D171" s="342" t="s">
        <v>405</v>
      </c>
      <c r="E171" s="341" t="s">
        <v>812</v>
      </c>
      <c r="F171" s="343" t="s">
        <v>770</v>
      </c>
      <c r="G171" s="345">
        <v>36</v>
      </c>
      <c r="H171" s="346">
        <v>2820</v>
      </c>
      <c r="I171" s="345">
        <v>101520</v>
      </c>
      <c r="J171" s="347">
        <v>0.05</v>
      </c>
      <c r="K171" s="375">
        <v>96444</v>
      </c>
    </row>
    <row r="172" spans="1:11" x14ac:dyDescent="0.3">
      <c r="A172" s="338">
        <v>1165</v>
      </c>
      <c r="B172" s="339">
        <v>42824</v>
      </c>
      <c r="C172" s="341" t="s">
        <v>1776</v>
      </c>
      <c r="D172" s="342" t="s">
        <v>405</v>
      </c>
      <c r="E172" s="341" t="s">
        <v>778</v>
      </c>
      <c r="F172" s="343" t="s">
        <v>785</v>
      </c>
      <c r="G172" s="345">
        <v>5</v>
      </c>
      <c r="H172" s="346">
        <v>2160</v>
      </c>
      <c r="I172" s="345">
        <v>10800</v>
      </c>
      <c r="J172" s="347">
        <v>0.09</v>
      </c>
      <c r="K172" s="375">
        <v>9828</v>
      </c>
    </row>
    <row r="173" spans="1:11" x14ac:dyDescent="0.3">
      <c r="A173" s="338">
        <v>1166</v>
      </c>
      <c r="B173" s="339">
        <v>42824</v>
      </c>
      <c r="C173" s="341" t="s">
        <v>1757</v>
      </c>
      <c r="D173" s="342" t="s">
        <v>398</v>
      </c>
      <c r="E173" s="341" t="s">
        <v>790</v>
      </c>
      <c r="F173" s="343" t="s">
        <v>764</v>
      </c>
      <c r="G173" s="345">
        <v>40</v>
      </c>
      <c r="H173" s="346">
        <v>420</v>
      </c>
      <c r="I173" s="345">
        <v>16800</v>
      </c>
      <c r="J173" s="347">
        <v>0.1</v>
      </c>
      <c r="K173" s="375">
        <v>15120</v>
      </c>
    </row>
    <row r="174" spans="1:11" x14ac:dyDescent="0.3">
      <c r="A174" s="338">
        <v>1167</v>
      </c>
      <c r="B174" s="339">
        <v>42824</v>
      </c>
      <c r="C174" s="341" t="s">
        <v>1757</v>
      </c>
      <c r="D174" s="342" t="s">
        <v>398</v>
      </c>
      <c r="E174" s="341" t="s">
        <v>790</v>
      </c>
      <c r="F174" s="343" t="s">
        <v>785</v>
      </c>
      <c r="G174" s="345">
        <v>21</v>
      </c>
      <c r="H174" s="346">
        <v>11760</v>
      </c>
      <c r="I174" s="345">
        <v>246960</v>
      </c>
      <c r="J174" s="347">
        <v>0.05</v>
      </c>
      <c r="K174" s="375">
        <v>234612</v>
      </c>
    </row>
    <row r="175" spans="1:11" x14ac:dyDescent="0.3">
      <c r="A175" s="338">
        <v>1168</v>
      </c>
      <c r="B175" s="339">
        <v>42824</v>
      </c>
      <c r="C175" s="341" t="s">
        <v>1347</v>
      </c>
      <c r="D175" s="342" t="s">
        <v>405</v>
      </c>
      <c r="E175" s="341" t="s">
        <v>812</v>
      </c>
      <c r="F175" s="343" t="s">
        <v>764</v>
      </c>
      <c r="G175" s="345">
        <v>23</v>
      </c>
      <c r="H175" s="346">
        <v>8580</v>
      </c>
      <c r="I175" s="345">
        <v>197340</v>
      </c>
      <c r="J175" s="347">
        <v>0.08</v>
      </c>
      <c r="K175" s="375">
        <v>181552.8</v>
      </c>
    </row>
    <row r="176" spans="1:11" x14ac:dyDescent="0.3">
      <c r="A176" s="338">
        <v>1169</v>
      </c>
      <c r="B176" s="339">
        <v>42825</v>
      </c>
      <c r="C176" s="341" t="s">
        <v>1773</v>
      </c>
      <c r="D176" s="342" t="s">
        <v>405</v>
      </c>
      <c r="E176" s="341" t="s">
        <v>812</v>
      </c>
      <c r="F176" s="343" t="s">
        <v>764</v>
      </c>
      <c r="G176" s="345">
        <v>24</v>
      </c>
      <c r="H176" s="346">
        <v>1260</v>
      </c>
      <c r="I176" s="345">
        <v>30240</v>
      </c>
      <c r="J176" s="347">
        <v>0.01</v>
      </c>
      <c r="K176" s="375">
        <v>29937.599999999999</v>
      </c>
    </row>
    <row r="177" spans="1:11" x14ac:dyDescent="0.3">
      <c r="A177" s="338">
        <v>1170</v>
      </c>
      <c r="B177" s="339">
        <v>42825</v>
      </c>
      <c r="C177" s="341" t="s">
        <v>1771</v>
      </c>
      <c r="D177" s="342" t="s">
        <v>398</v>
      </c>
      <c r="E177" s="341" t="s">
        <v>765</v>
      </c>
      <c r="F177" s="343" t="s">
        <v>785</v>
      </c>
      <c r="G177" s="345">
        <v>21</v>
      </c>
      <c r="H177" s="346">
        <v>2400</v>
      </c>
      <c r="I177" s="345">
        <v>50400</v>
      </c>
      <c r="J177" s="347">
        <v>0.05</v>
      </c>
      <c r="K177" s="375">
        <v>47880</v>
      </c>
    </row>
    <row r="178" spans="1:11" x14ac:dyDescent="0.3">
      <c r="A178" s="338">
        <v>1171</v>
      </c>
      <c r="B178" s="339">
        <v>42825</v>
      </c>
      <c r="C178" s="341" t="s">
        <v>1769</v>
      </c>
      <c r="D178" s="342" t="s">
        <v>405</v>
      </c>
      <c r="E178" s="341" t="s">
        <v>778</v>
      </c>
      <c r="F178" s="343" t="s">
        <v>764</v>
      </c>
      <c r="G178" s="345">
        <v>35</v>
      </c>
      <c r="H178" s="346">
        <v>1140</v>
      </c>
      <c r="I178" s="345">
        <v>39900</v>
      </c>
      <c r="J178" s="347">
        <v>0.05</v>
      </c>
      <c r="K178" s="375">
        <v>37905</v>
      </c>
    </row>
    <row r="179" spans="1:11" x14ac:dyDescent="0.3">
      <c r="A179" s="338">
        <v>1172</v>
      </c>
      <c r="B179" s="339">
        <v>42825</v>
      </c>
      <c r="C179" s="341" t="s">
        <v>1769</v>
      </c>
      <c r="D179" s="342" t="s">
        <v>405</v>
      </c>
      <c r="E179" s="341" t="s">
        <v>778</v>
      </c>
      <c r="F179" s="343" t="s">
        <v>764</v>
      </c>
      <c r="G179" s="345">
        <v>43</v>
      </c>
      <c r="H179" s="346">
        <v>420</v>
      </c>
      <c r="I179" s="345">
        <v>18060</v>
      </c>
      <c r="J179" s="347">
        <v>0.09</v>
      </c>
      <c r="K179" s="375">
        <v>16434.599999999999</v>
      </c>
    </row>
    <row r="180" spans="1:11" x14ac:dyDescent="0.3">
      <c r="A180" s="338">
        <v>1173</v>
      </c>
      <c r="B180" s="339">
        <v>42825</v>
      </c>
      <c r="C180" s="341" t="s">
        <v>1705</v>
      </c>
      <c r="D180" s="342" t="s">
        <v>522</v>
      </c>
      <c r="E180" s="341" t="s">
        <v>778</v>
      </c>
      <c r="F180" s="343" t="s">
        <v>764</v>
      </c>
      <c r="G180" s="345">
        <v>44</v>
      </c>
      <c r="H180" s="346">
        <v>420</v>
      </c>
      <c r="I180" s="345">
        <v>18480</v>
      </c>
      <c r="J180" s="347">
        <v>0.03</v>
      </c>
      <c r="K180" s="375">
        <v>17925.599999999999</v>
      </c>
    </row>
    <row r="181" spans="1:11" x14ac:dyDescent="0.3">
      <c r="A181" s="338">
        <v>1174</v>
      </c>
      <c r="B181" s="339">
        <v>42826</v>
      </c>
      <c r="C181" s="341" t="s">
        <v>882</v>
      </c>
      <c r="D181" s="342" t="s">
        <v>398</v>
      </c>
      <c r="E181" s="341" t="s">
        <v>812</v>
      </c>
      <c r="F181" s="343" t="s">
        <v>764</v>
      </c>
      <c r="G181" s="345">
        <v>48</v>
      </c>
      <c r="H181" s="346">
        <v>480</v>
      </c>
      <c r="I181" s="345">
        <v>23040</v>
      </c>
      <c r="J181" s="347">
        <v>7.0000000000000007E-2</v>
      </c>
      <c r="K181" s="375">
        <v>21427.200000000001</v>
      </c>
    </row>
    <row r="182" spans="1:11" x14ac:dyDescent="0.3">
      <c r="A182" s="338">
        <v>1175</v>
      </c>
      <c r="B182" s="339">
        <v>42826</v>
      </c>
      <c r="C182" s="341" t="s">
        <v>882</v>
      </c>
      <c r="D182" s="342" t="s">
        <v>398</v>
      </c>
      <c r="E182" s="341" t="s">
        <v>812</v>
      </c>
      <c r="F182" s="343" t="s">
        <v>785</v>
      </c>
      <c r="G182" s="345">
        <v>12</v>
      </c>
      <c r="H182" s="346">
        <v>12060</v>
      </c>
      <c r="I182" s="345">
        <v>144720</v>
      </c>
      <c r="J182" s="347">
        <v>0.05</v>
      </c>
      <c r="K182" s="375">
        <v>137484</v>
      </c>
    </row>
    <row r="183" spans="1:11" x14ac:dyDescent="0.3">
      <c r="A183" s="338">
        <v>1176</v>
      </c>
      <c r="B183" s="339">
        <v>42826</v>
      </c>
      <c r="C183" s="341" t="s">
        <v>1752</v>
      </c>
      <c r="D183" s="342" t="s">
        <v>405</v>
      </c>
      <c r="E183" s="341" t="s">
        <v>790</v>
      </c>
      <c r="F183" s="343" t="s">
        <v>770</v>
      </c>
      <c r="G183" s="345">
        <v>31</v>
      </c>
      <c r="H183" s="346">
        <v>6060</v>
      </c>
      <c r="I183" s="345">
        <v>187860</v>
      </c>
      <c r="J183" s="347">
        <v>0.08</v>
      </c>
      <c r="K183" s="375">
        <v>172831.2</v>
      </c>
    </row>
    <row r="184" spans="1:11" x14ac:dyDescent="0.3">
      <c r="A184" s="338">
        <v>1177</v>
      </c>
      <c r="B184" s="339">
        <v>42826</v>
      </c>
      <c r="C184" s="341" t="s">
        <v>1673</v>
      </c>
      <c r="D184" s="342" t="s">
        <v>395</v>
      </c>
      <c r="E184" s="341" t="s">
        <v>812</v>
      </c>
      <c r="F184" s="343" t="s">
        <v>764</v>
      </c>
      <c r="G184" s="345">
        <v>27</v>
      </c>
      <c r="H184" s="346">
        <v>2100</v>
      </c>
      <c r="I184" s="345">
        <v>56700</v>
      </c>
      <c r="J184" s="347">
        <v>0.1</v>
      </c>
      <c r="K184" s="375">
        <v>51030</v>
      </c>
    </row>
    <row r="185" spans="1:11" x14ac:dyDescent="0.3">
      <c r="A185" s="338">
        <v>1178</v>
      </c>
      <c r="B185" s="339">
        <v>42826</v>
      </c>
      <c r="C185" s="341" t="s">
        <v>1673</v>
      </c>
      <c r="D185" s="342" t="s">
        <v>395</v>
      </c>
      <c r="E185" s="341" t="s">
        <v>812</v>
      </c>
      <c r="F185" s="343" t="s">
        <v>770</v>
      </c>
      <c r="G185" s="345">
        <v>11</v>
      </c>
      <c r="H185" s="346">
        <v>17220</v>
      </c>
      <c r="I185" s="345">
        <v>189420</v>
      </c>
      <c r="J185" s="347">
        <v>0.1</v>
      </c>
      <c r="K185" s="375">
        <v>170478</v>
      </c>
    </row>
    <row r="186" spans="1:11" x14ac:dyDescent="0.3">
      <c r="A186" s="338">
        <v>1179</v>
      </c>
      <c r="B186" s="339">
        <v>42826</v>
      </c>
      <c r="C186" s="341" t="s">
        <v>1145</v>
      </c>
      <c r="D186" s="342" t="s">
        <v>395</v>
      </c>
      <c r="E186" s="341" t="s">
        <v>765</v>
      </c>
      <c r="F186" s="343" t="s">
        <v>785</v>
      </c>
      <c r="G186" s="345">
        <v>9</v>
      </c>
      <c r="H186" s="346">
        <v>116340</v>
      </c>
      <c r="I186" s="345">
        <v>1047060</v>
      </c>
      <c r="J186" s="347">
        <v>0</v>
      </c>
      <c r="K186" s="375">
        <v>1047060</v>
      </c>
    </row>
    <row r="187" spans="1:11" x14ac:dyDescent="0.3">
      <c r="A187" s="338">
        <v>1180</v>
      </c>
      <c r="B187" s="339">
        <v>42827</v>
      </c>
      <c r="C187" s="341" t="s">
        <v>1379</v>
      </c>
      <c r="D187" s="342" t="s">
        <v>398</v>
      </c>
      <c r="E187" s="341" t="s">
        <v>790</v>
      </c>
      <c r="F187" s="343" t="s">
        <v>764</v>
      </c>
      <c r="G187" s="345">
        <v>36</v>
      </c>
      <c r="H187" s="346">
        <v>120</v>
      </c>
      <c r="I187" s="345">
        <v>4320</v>
      </c>
      <c r="J187" s="347">
        <v>0.04</v>
      </c>
      <c r="K187" s="375">
        <v>4147.2</v>
      </c>
    </row>
    <row r="188" spans="1:11" x14ac:dyDescent="0.3">
      <c r="A188" s="338">
        <v>1181</v>
      </c>
      <c r="B188" s="339">
        <v>42827</v>
      </c>
      <c r="C188" s="341" t="s">
        <v>1762</v>
      </c>
      <c r="D188" s="342" t="s">
        <v>398</v>
      </c>
      <c r="E188" s="341" t="s">
        <v>778</v>
      </c>
      <c r="F188" s="343" t="s">
        <v>764</v>
      </c>
      <c r="G188" s="345">
        <v>18</v>
      </c>
      <c r="H188" s="346">
        <v>420</v>
      </c>
      <c r="I188" s="345">
        <v>7560</v>
      </c>
      <c r="J188" s="347">
        <v>0.04</v>
      </c>
      <c r="K188" s="375">
        <v>7257.6</v>
      </c>
    </row>
    <row r="189" spans="1:11" x14ac:dyDescent="0.3">
      <c r="A189" s="338">
        <v>1182</v>
      </c>
      <c r="B189" s="339">
        <v>42827</v>
      </c>
      <c r="C189" s="341" t="s">
        <v>1761</v>
      </c>
      <c r="D189" s="342" t="s">
        <v>522</v>
      </c>
      <c r="E189" s="341" t="s">
        <v>812</v>
      </c>
      <c r="F189" s="343" t="s">
        <v>770</v>
      </c>
      <c r="G189" s="345">
        <v>39</v>
      </c>
      <c r="H189" s="346">
        <v>1080</v>
      </c>
      <c r="I189" s="345">
        <v>42120</v>
      </c>
      <c r="J189" s="347">
        <v>0.1</v>
      </c>
      <c r="K189" s="375">
        <v>37908</v>
      </c>
    </row>
    <row r="190" spans="1:11" x14ac:dyDescent="0.3">
      <c r="A190" s="338">
        <v>1183</v>
      </c>
      <c r="B190" s="339">
        <v>42827</v>
      </c>
      <c r="C190" s="341" t="s">
        <v>1759</v>
      </c>
      <c r="D190" s="342" t="s">
        <v>395</v>
      </c>
      <c r="E190" s="341" t="s">
        <v>778</v>
      </c>
      <c r="F190" s="343" t="s">
        <v>764</v>
      </c>
      <c r="G190" s="345">
        <v>23</v>
      </c>
      <c r="H190" s="346">
        <v>9960</v>
      </c>
      <c r="I190" s="345">
        <v>229080</v>
      </c>
      <c r="J190" s="347">
        <v>0.03</v>
      </c>
      <c r="K190" s="375">
        <v>222207.6</v>
      </c>
    </row>
    <row r="191" spans="1:11" x14ac:dyDescent="0.3">
      <c r="A191" s="338">
        <v>1184</v>
      </c>
      <c r="B191" s="339">
        <v>42827</v>
      </c>
      <c r="C191" s="341" t="s">
        <v>1759</v>
      </c>
      <c r="D191" s="342" t="s">
        <v>395</v>
      </c>
      <c r="E191" s="341" t="s">
        <v>778</v>
      </c>
      <c r="F191" s="343" t="s">
        <v>764</v>
      </c>
      <c r="G191" s="345">
        <v>40</v>
      </c>
      <c r="H191" s="346">
        <v>120</v>
      </c>
      <c r="I191" s="345">
        <v>4800</v>
      </c>
      <c r="J191" s="347">
        <v>0.01</v>
      </c>
      <c r="K191" s="375">
        <v>4752</v>
      </c>
    </row>
    <row r="192" spans="1:11" x14ac:dyDescent="0.3">
      <c r="A192" s="338">
        <v>1185</v>
      </c>
      <c r="B192" s="339">
        <v>42827</v>
      </c>
      <c r="C192" s="341" t="s">
        <v>1758</v>
      </c>
      <c r="D192" s="342" t="s">
        <v>395</v>
      </c>
      <c r="E192" s="341" t="s">
        <v>765</v>
      </c>
      <c r="F192" s="343" t="s">
        <v>764</v>
      </c>
      <c r="G192" s="345">
        <v>48</v>
      </c>
      <c r="H192" s="346">
        <v>420</v>
      </c>
      <c r="I192" s="345">
        <v>20160</v>
      </c>
      <c r="J192" s="347">
        <v>0.03</v>
      </c>
      <c r="K192" s="375">
        <v>19555.2</v>
      </c>
    </row>
    <row r="193" spans="1:11" x14ac:dyDescent="0.3">
      <c r="A193" s="338">
        <v>1186</v>
      </c>
      <c r="B193" s="339">
        <v>42829</v>
      </c>
      <c r="C193" s="341" t="s">
        <v>1757</v>
      </c>
      <c r="D193" s="342" t="s">
        <v>398</v>
      </c>
      <c r="E193" s="341" t="s">
        <v>790</v>
      </c>
      <c r="F193" s="343" t="s">
        <v>764</v>
      </c>
      <c r="G193" s="345">
        <v>47</v>
      </c>
      <c r="H193" s="346">
        <v>1200</v>
      </c>
      <c r="I193" s="345">
        <v>56400</v>
      </c>
      <c r="J193" s="347">
        <v>0</v>
      </c>
      <c r="K193" s="375">
        <v>56400</v>
      </c>
    </row>
    <row r="194" spans="1:11" x14ac:dyDescent="0.3">
      <c r="A194" s="338">
        <v>1187</v>
      </c>
      <c r="B194" s="339">
        <v>42829</v>
      </c>
      <c r="C194" s="341" t="s">
        <v>1317</v>
      </c>
      <c r="D194" s="342" t="s">
        <v>398</v>
      </c>
      <c r="E194" s="341" t="s">
        <v>778</v>
      </c>
      <c r="F194" s="343" t="s">
        <v>764</v>
      </c>
      <c r="G194" s="345">
        <v>29</v>
      </c>
      <c r="H194" s="346">
        <v>540</v>
      </c>
      <c r="I194" s="345">
        <v>15660</v>
      </c>
      <c r="J194" s="347">
        <v>7.0000000000000007E-2</v>
      </c>
      <c r="K194" s="375">
        <v>14563.8</v>
      </c>
    </row>
    <row r="195" spans="1:11" x14ac:dyDescent="0.3">
      <c r="A195" s="338">
        <v>1188</v>
      </c>
      <c r="B195" s="339">
        <v>42830</v>
      </c>
      <c r="C195" s="341" t="s">
        <v>1049</v>
      </c>
      <c r="D195" s="342" t="s">
        <v>398</v>
      </c>
      <c r="E195" s="341" t="s">
        <v>765</v>
      </c>
      <c r="F195" s="343" t="s">
        <v>770</v>
      </c>
      <c r="G195" s="345">
        <v>22</v>
      </c>
      <c r="H195" s="346">
        <v>240</v>
      </c>
      <c r="I195" s="345">
        <v>5280</v>
      </c>
      <c r="J195" s="347">
        <v>0.06</v>
      </c>
      <c r="K195" s="375">
        <v>4963.2</v>
      </c>
    </row>
    <row r="196" spans="1:11" x14ac:dyDescent="0.3">
      <c r="A196" s="338">
        <v>1189</v>
      </c>
      <c r="B196" s="339">
        <v>42830</v>
      </c>
      <c r="C196" s="341" t="s">
        <v>1753</v>
      </c>
      <c r="D196" s="342" t="s">
        <v>405</v>
      </c>
      <c r="E196" s="341" t="s">
        <v>765</v>
      </c>
      <c r="F196" s="343" t="s">
        <v>770</v>
      </c>
      <c r="G196" s="345">
        <v>40</v>
      </c>
      <c r="H196" s="346">
        <v>4320</v>
      </c>
      <c r="I196" s="345">
        <v>172800</v>
      </c>
      <c r="J196" s="347">
        <v>0.04</v>
      </c>
      <c r="K196" s="375">
        <v>165888</v>
      </c>
    </row>
    <row r="197" spans="1:11" x14ac:dyDescent="0.3">
      <c r="A197" s="338">
        <v>1190</v>
      </c>
      <c r="B197" s="339">
        <v>42830</v>
      </c>
      <c r="C197" s="341" t="s">
        <v>1752</v>
      </c>
      <c r="D197" s="342" t="s">
        <v>405</v>
      </c>
      <c r="E197" s="341" t="s">
        <v>790</v>
      </c>
      <c r="F197" s="343" t="s">
        <v>770</v>
      </c>
      <c r="G197" s="345">
        <v>22</v>
      </c>
      <c r="H197" s="346">
        <v>4260</v>
      </c>
      <c r="I197" s="345">
        <v>93720</v>
      </c>
      <c r="J197" s="347">
        <v>0.1</v>
      </c>
      <c r="K197" s="375">
        <v>84348</v>
      </c>
    </row>
    <row r="198" spans="1:11" x14ac:dyDescent="0.3">
      <c r="A198" s="338">
        <v>1191</v>
      </c>
      <c r="B198" s="339">
        <v>42830</v>
      </c>
      <c r="C198" s="341" t="s">
        <v>1749</v>
      </c>
      <c r="D198" s="342" t="s">
        <v>522</v>
      </c>
      <c r="E198" s="341" t="s">
        <v>778</v>
      </c>
      <c r="F198" s="343" t="s">
        <v>764</v>
      </c>
      <c r="G198" s="345">
        <v>46</v>
      </c>
      <c r="H198" s="346">
        <v>720</v>
      </c>
      <c r="I198" s="345">
        <v>33120</v>
      </c>
      <c r="J198" s="347">
        <v>0</v>
      </c>
      <c r="K198" s="375">
        <v>33120</v>
      </c>
    </row>
    <row r="199" spans="1:11" x14ac:dyDescent="0.3">
      <c r="A199" s="338">
        <v>1192</v>
      </c>
      <c r="B199" s="339">
        <v>42830</v>
      </c>
      <c r="C199" s="341" t="s">
        <v>1749</v>
      </c>
      <c r="D199" s="342" t="s">
        <v>522</v>
      </c>
      <c r="E199" s="341" t="s">
        <v>778</v>
      </c>
      <c r="F199" s="343" t="s">
        <v>764</v>
      </c>
      <c r="G199" s="345">
        <v>50</v>
      </c>
      <c r="H199" s="346">
        <v>600</v>
      </c>
      <c r="I199" s="345">
        <v>30000</v>
      </c>
      <c r="J199" s="347">
        <v>0</v>
      </c>
      <c r="K199" s="375">
        <v>30000</v>
      </c>
    </row>
    <row r="200" spans="1:11" x14ac:dyDescent="0.3">
      <c r="A200" s="338">
        <v>1193</v>
      </c>
      <c r="B200" s="339">
        <v>42830</v>
      </c>
      <c r="C200" s="341" t="s">
        <v>1747</v>
      </c>
      <c r="D200" s="342" t="s">
        <v>395</v>
      </c>
      <c r="E200" s="341" t="s">
        <v>812</v>
      </c>
      <c r="F200" s="343" t="s">
        <v>785</v>
      </c>
      <c r="G200" s="345">
        <v>29</v>
      </c>
      <c r="H200" s="346">
        <v>3360</v>
      </c>
      <c r="I200" s="345">
        <v>97440</v>
      </c>
      <c r="J200" s="347">
        <v>0.02</v>
      </c>
      <c r="K200" s="375">
        <v>95491.199999999997</v>
      </c>
    </row>
    <row r="201" spans="1:11" x14ac:dyDescent="0.3">
      <c r="A201" s="338">
        <v>1194</v>
      </c>
      <c r="B201" s="339">
        <v>42831</v>
      </c>
      <c r="C201" s="341" t="s">
        <v>1746</v>
      </c>
      <c r="D201" s="342" t="s">
        <v>405</v>
      </c>
      <c r="E201" s="341" t="s">
        <v>765</v>
      </c>
      <c r="F201" s="343" t="s">
        <v>764</v>
      </c>
      <c r="G201" s="345">
        <v>13</v>
      </c>
      <c r="H201" s="346">
        <v>360</v>
      </c>
      <c r="I201" s="345">
        <v>4680</v>
      </c>
      <c r="J201" s="347">
        <v>0.09</v>
      </c>
      <c r="K201" s="375">
        <v>4258.8</v>
      </c>
    </row>
    <row r="202" spans="1:11" x14ac:dyDescent="0.3">
      <c r="A202" s="338">
        <v>1195</v>
      </c>
      <c r="B202" s="339">
        <v>42831</v>
      </c>
      <c r="C202" s="341" t="s">
        <v>1743</v>
      </c>
      <c r="D202" s="342" t="s">
        <v>398</v>
      </c>
      <c r="E202" s="341" t="s">
        <v>778</v>
      </c>
      <c r="F202" s="343" t="s">
        <v>764</v>
      </c>
      <c r="G202" s="345">
        <v>30</v>
      </c>
      <c r="H202" s="346">
        <v>1500</v>
      </c>
      <c r="I202" s="345">
        <v>45000</v>
      </c>
      <c r="J202" s="347">
        <v>0.03</v>
      </c>
      <c r="K202" s="375">
        <v>43650</v>
      </c>
    </row>
    <row r="203" spans="1:11" x14ac:dyDescent="0.3">
      <c r="A203" s="338">
        <v>1196</v>
      </c>
      <c r="B203" s="339">
        <v>42831</v>
      </c>
      <c r="C203" s="341" t="s">
        <v>1743</v>
      </c>
      <c r="D203" s="342" t="s">
        <v>398</v>
      </c>
      <c r="E203" s="341" t="s">
        <v>778</v>
      </c>
      <c r="F203" s="343" t="s">
        <v>764</v>
      </c>
      <c r="G203" s="345">
        <v>50</v>
      </c>
      <c r="H203" s="346">
        <v>420</v>
      </c>
      <c r="I203" s="345">
        <v>21000</v>
      </c>
      <c r="J203" s="347">
        <v>0</v>
      </c>
      <c r="K203" s="375">
        <v>21000</v>
      </c>
    </row>
    <row r="204" spans="1:11" x14ac:dyDescent="0.3">
      <c r="A204" s="338">
        <v>1197</v>
      </c>
      <c r="B204" s="339">
        <v>42831</v>
      </c>
      <c r="C204" s="341" t="s">
        <v>1252</v>
      </c>
      <c r="D204" s="342" t="s">
        <v>522</v>
      </c>
      <c r="E204" s="341" t="s">
        <v>790</v>
      </c>
      <c r="F204" s="343" t="s">
        <v>785</v>
      </c>
      <c r="G204" s="345">
        <v>43</v>
      </c>
      <c r="H204" s="346">
        <v>3960</v>
      </c>
      <c r="I204" s="345">
        <v>170280</v>
      </c>
      <c r="J204" s="347">
        <v>0.06</v>
      </c>
      <c r="K204" s="375">
        <v>160063.20000000001</v>
      </c>
    </row>
    <row r="205" spans="1:11" x14ac:dyDescent="0.3">
      <c r="A205" s="338">
        <v>1198</v>
      </c>
      <c r="B205" s="339">
        <v>42831</v>
      </c>
      <c r="C205" s="341" t="s">
        <v>1506</v>
      </c>
      <c r="D205" s="342" t="s">
        <v>522</v>
      </c>
      <c r="E205" s="341" t="s">
        <v>778</v>
      </c>
      <c r="F205" s="343" t="s">
        <v>770</v>
      </c>
      <c r="G205" s="345">
        <v>46</v>
      </c>
      <c r="H205" s="346">
        <v>14220</v>
      </c>
      <c r="I205" s="345">
        <v>654120</v>
      </c>
      <c r="J205" s="347">
        <v>0.05</v>
      </c>
      <c r="K205" s="375">
        <v>621414</v>
      </c>
    </row>
    <row r="206" spans="1:11" x14ac:dyDescent="0.3">
      <c r="A206" s="338">
        <v>1199</v>
      </c>
      <c r="B206" s="339">
        <v>42832</v>
      </c>
      <c r="C206" s="341" t="s">
        <v>1741</v>
      </c>
      <c r="D206" s="342" t="s">
        <v>405</v>
      </c>
      <c r="E206" s="341" t="s">
        <v>778</v>
      </c>
      <c r="F206" s="343" t="s">
        <v>764</v>
      </c>
      <c r="G206" s="345">
        <v>1</v>
      </c>
      <c r="H206" s="346">
        <v>3300</v>
      </c>
      <c r="I206" s="345">
        <v>3300</v>
      </c>
      <c r="J206" s="347">
        <v>0.09</v>
      </c>
      <c r="K206" s="375">
        <v>3003</v>
      </c>
    </row>
    <row r="207" spans="1:11" x14ac:dyDescent="0.3">
      <c r="A207" s="338">
        <v>1200</v>
      </c>
      <c r="B207" s="339">
        <v>42832</v>
      </c>
      <c r="C207" s="341" t="s">
        <v>1741</v>
      </c>
      <c r="D207" s="342" t="s">
        <v>405</v>
      </c>
      <c r="E207" s="341" t="s">
        <v>778</v>
      </c>
      <c r="F207" s="343" t="s">
        <v>764</v>
      </c>
      <c r="G207" s="345">
        <v>47</v>
      </c>
      <c r="H207" s="346">
        <v>120</v>
      </c>
      <c r="I207" s="345">
        <v>5640</v>
      </c>
      <c r="J207" s="347">
        <v>7.0000000000000007E-2</v>
      </c>
      <c r="K207" s="375">
        <v>5245.2</v>
      </c>
    </row>
    <row r="208" spans="1:11" x14ac:dyDescent="0.3">
      <c r="A208" s="338">
        <v>1201</v>
      </c>
      <c r="B208" s="339">
        <v>42832</v>
      </c>
      <c r="C208" s="341" t="s">
        <v>1740</v>
      </c>
      <c r="D208" s="342" t="s">
        <v>405</v>
      </c>
      <c r="E208" s="341" t="s">
        <v>812</v>
      </c>
      <c r="F208" s="343" t="s">
        <v>770</v>
      </c>
      <c r="G208" s="345">
        <v>44</v>
      </c>
      <c r="H208" s="346">
        <v>1260</v>
      </c>
      <c r="I208" s="345">
        <v>55440</v>
      </c>
      <c r="J208" s="347">
        <v>0.1</v>
      </c>
      <c r="K208" s="375">
        <v>49896</v>
      </c>
    </row>
    <row r="209" spans="1:11" x14ac:dyDescent="0.3">
      <c r="A209" s="338">
        <v>1202</v>
      </c>
      <c r="B209" s="339">
        <v>42832</v>
      </c>
      <c r="C209" s="341" t="s">
        <v>1738</v>
      </c>
      <c r="D209" s="342" t="s">
        <v>405</v>
      </c>
      <c r="E209" s="341" t="s">
        <v>778</v>
      </c>
      <c r="F209" s="343" t="s">
        <v>785</v>
      </c>
      <c r="G209" s="345">
        <v>28</v>
      </c>
      <c r="H209" s="346">
        <v>3960</v>
      </c>
      <c r="I209" s="345">
        <v>110880</v>
      </c>
      <c r="J209" s="347">
        <v>0.03</v>
      </c>
      <c r="K209" s="375">
        <v>107553.60000000001</v>
      </c>
    </row>
    <row r="210" spans="1:11" x14ac:dyDescent="0.3">
      <c r="A210" s="338">
        <v>1203</v>
      </c>
      <c r="B210" s="339">
        <v>42832</v>
      </c>
      <c r="C210" s="341" t="s">
        <v>1737</v>
      </c>
      <c r="D210" s="342" t="s">
        <v>398</v>
      </c>
      <c r="E210" s="341" t="s">
        <v>778</v>
      </c>
      <c r="F210" s="343" t="s">
        <v>764</v>
      </c>
      <c r="G210" s="345">
        <v>41</v>
      </c>
      <c r="H210" s="346">
        <v>180</v>
      </c>
      <c r="I210" s="345">
        <v>7380</v>
      </c>
      <c r="J210" s="347">
        <v>0.03</v>
      </c>
      <c r="K210" s="375">
        <v>7158.6</v>
      </c>
    </row>
    <row r="211" spans="1:11" x14ac:dyDescent="0.3">
      <c r="A211" s="338">
        <v>1204</v>
      </c>
      <c r="B211" s="339">
        <v>42832</v>
      </c>
      <c r="C211" s="341" t="s">
        <v>1057</v>
      </c>
      <c r="D211" s="342" t="s">
        <v>395</v>
      </c>
      <c r="E211" s="341" t="s">
        <v>812</v>
      </c>
      <c r="F211" s="343" t="s">
        <v>770</v>
      </c>
      <c r="G211" s="345">
        <v>6</v>
      </c>
      <c r="H211" s="346">
        <v>16620</v>
      </c>
      <c r="I211" s="345">
        <v>99720</v>
      </c>
      <c r="J211" s="347">
        <v>0.1</v>
      </c>
      <c r="K211" s="375">
        <v>89748</v>
      </c>
    </row>
    <row r="212" spans="1:11" x14ac:dyDescent="0.3">
      <c r="A212" s="338">
        <v>1205</v>
      </c>
      <c r="B212" s="339">
        <v>42832</v>
      </c>
      <c r="C212" s="341" t="s">
        <v>1057</v>
      </c>
      <c r="D212" s="342" t="s">
        <v>395</v>
      </c>
      <c r="E212" s="341" t="s">
        <v>812</v>
      </c>
      <c r="F212" s="343" t="s">
        <v>785</v>
      </c>
      <c r="G212" s="345">
        <v>37</v>
      </c>
      <c r="H212" s="346">
        <v>540</v>
      </c>
      <c r="I212" s="345">
        <v>19980</v>
      </c>
      <c r="J212" s="347">
        <v>0.01</v>
      </c>
      <c r="K212" s="375">
        <v>19780.2</v>
      </c>
    </row>
    <row r="213" spans="1:11" x14ac:dyDescent="0.3">
      <c r="A213" s="338">
        <v>1206</v>
      </c>
      <c r="B213" s="339">
        <v>42832</v>
      </c>
      <c r="C213" s="341" t="s">
        <v>1267</v>
      </c>
      <c r="D213" s="342" t="s">
        <v>395</v>
      </c>
      <c r="E213" s="341" t="s">
        <v>812</v>
      </c>
      <c r="F213" s="343" t="s">
        <v>764</v>
      </c>
      <c r="G213" s="345">
        <v>45</v>
      </c>
      <c r="H213" s="346">
        <v>420</v>
      </c>
      <c r="I213" s="345">
        <v>18900</v>
      </c>
      <c r="J213" s="347">
        <v>0.06</v>
      </c>
      <c r="K213" s="375">
        <v>17766</v>
      </c>
    </row>
    <row r="214" spans="1:11" x14ac:dyDescent="0.3">
      <c r="A214" s="338">
        <v>1207</v>
      </c>
      <c r="B214" s="339">
        <v>42833</v>
      </c>
      <c r="C214" s="341" t="s">
        <v>1734</v>
      </c>
      <c r="D214" s="342" t="s">
        <v>405</v>
      </c>
      <c r="E214" s="341" t="s">
        <v>765</v>
      </c>
      <c r="F214" s="343" t="s">
        <v>785</v>
      </c>
      <c r="G214" s="345">
        <v>48</v>
      </c>
      <c r="H214" s="346">
        <v>660</v>
      </c>
      <c r="I214" s="345">
        <v>31680</v>
      </c>
      <c r="J214" s="347">
        <v>0.01</v>
      </c>
      <c r="K214" s="375">
        <v>31363.200000000001</v>
      </c>
    </row>
    <row r="215" spans="1:11" x14ac:dyDescent="0.3">
      <c r="A215" s="338">
        <v>1208</v>
      </c>
      <c r="B215" s="339">
        <v>42833</v>
      </c>
      <c r="C215" s="341" t="s">
        <v>1385</v>
      </c>
      <c r="D215" s="342" t="s">
        <v>405</v>
      </c>
      <c r="E215" s="341" t="s">
        <v>765</v>
      </c>
      <c r="F215" s="343" t="s">
        <v>764</v>
      </c>
      <c r="G215" s="345">
        <v>29</v>
      </c>
      <c r="H215" s="346">
        <v>360</v>
      </c>
      <c r="I215" s="345">
        <v>10440</v>
      </c>
      <c r="J215" s="347">
        <v>0.1</v>
      </c>
      <c r="K215" s="375">
        <v>9396</v>
      </c>
    </row>
    <row r="216" spans="1:11" x14ac:dyDescent="0.3">
      <c r="A216" s="338">
        <v>1209</v>
      </c>
      <c r="B216" s="339">
        <v>42833</v>
      </c>
      <c r="C216" s="341" t="s">
        <v>1385</v>
      </c>
      <c r="D216" s="342" t="s">
        <v>405</v>
      </c>
      <c r="E216" s="341" t="s">
        <v>765</v>
      </c>
      <c r="F216" s="343" t="s">
        <v>785</v>
      </c>
      <c r="G216" s="345">
        <v>24</v>
      </c>
      <c r="H216" s="346">
        <v>3960</v>
      </c>
      <c r="I216" s="345">
        <v>95040</v>
      </c>
      <c r="J216" s="347">
        <v>0.1</v>
      </c>
      <c r="K216" s="375">
        <v>85536</v>
      </c>
    </row>
    <row r="217" spans="1:11" x14ac:dyDescent="0.3">
      <c r="A217" s="338">
        <v>1210</v>
      </c>
      <c r="B217" s="339">
        <v>42833</v>
      </c>
      <c r="C217" s="341" t="s">
        <v>1733</v>
      </c>
      <c r="D217" s="342" t="s">
        <v>398</v>
      </c>
      <c r="E217" s="341" t="s">
        <v>778</v>
      </c>
      <c r="F217" s="343" t="s">
        <v>764</v>
      </c>
      <c r="G217" s="345">
        <v>18</v>
      </c>
      <c r="H217" s="346">
        <v>180</v>
      </c>
      <c r="I217" s="345">
        <v>3240</v>
      </c>
      <c r="J217" s="347">
        <v>0.02</v>
      </c>
      <c r="K217" s="375">
        <v>3175.2</v>
      </c>
    </row>
    <row r="218" spans="1:11" x14ac:dyDescent="0.3">
      <c r="A218" s="338">
        <v>1211</v>
      </c>
      <c r="B218" s="339">
        <v>42833</v>
      </c>
      <c r="C218" s="341" t="s">
        <v>1731</v>
      </c>
      <c r="D218" s="342" t="s">
        <v>522</v>
      </c>
      <c r="E218" s="341" t="s">
        <v>778</v>
      </c>
      <c r="F218" s="343" t="s">
        <v>785</v>
      </c>
      <c r="G218" s="345">
        <v>50</v>
      </c>
      <c r="H218" s="346">
        <v>4440</v>
      </c>
      <c r="I218" s="345">
        <v>222000</v>
      </c>
      <c r="J218" s="347">
        <v>0.04</v>
      </c>
      <c r="K218" s="375">
        <v>213120</v>
      </c>
    </row>
    <row r="219" spans="1:11" x14ac:dyDescent="0.3">
      <c r="A219" s="338">
        <v>1212</v>
      </c>
      <c r="B219" s="339">
        <v>42833</v>
      </c>
      <c r="C219" s="341" t="s">
        <v>791</v>
      </c>
      <c r="D219" s="342" t="s">
        <v>522</v>
      </c>
      <c r="E219" s="341" t="s">
        <v>790</v>
      </c>
      <c r="F219" s="343" t="s">
        <v>770</v>
      </c>
      <c r="G219" s="345">
        <v>18</v>
      </c>
      <c r="H219" s="346">
        <v>6000</v>
      </c>
      <c r="I219" s="345">
        <v>108000</v>
      </c>
      <c r="J219" s="347">
        <v>0.05</v>
      </c>
      <c r="K219" s="375">
        <v>102600</v>
      </c>
    </row>
    <row r="220" spans="1:11" x14ac:dyDescent="0.3">
      <c r="A220" s="338">
        <v>1213</v>
      </c>
      <c r="B220" s="339">
        <v>42833</v>
      </c>
      <c r="C220" s="341" t="s">
        <v>791</v>
      </c>
      <c r="D220" s="342" t="s">
        <v>522</v>
      </c>
      <c r="E220" s="341" t="s">
        <v>790</v>
      </c>
      <c r="F220" s="343" t="s">
        <v>764</v>
      </c>
      <c r="G220" s="345">
        <v>16</v>
      </c>
      <c r="H220" s="346">
        <v>480</v>
      </c>
      <c r="I220" s="345">
        <v>7680</v>
      </c>
      <c r="J220" s="347">
        <v>0.02</v>
      </c>
      <c r="K220" s="375">
        <v>7526.4</v>
      </c>
    </row>
    <row r="221" spans="1:11" x14ac:dyDescent="0.3">
      <c r="A221" s="338">
        <v>1214</v>
      </c>
      <c r="B221" s="339">
        <v>42833</v>
      </c>
      <c r="C221" s="341" t="s">
        <v>1727</v>
      </c>
      <c r="D221" s="342" t="s">
        <v>405</v>
      </c>
      <c r="E221" s="341" t="s">
        <v>765</v>
      </c>
      <c r="F221" s="343" t="s">
        <v>785</v>
      </c>
      <c r="G221" s="345">
        <v>50</v>
      </c>
      <c r="H221" s="346">
        <v>10560</v>
      </c>
      <c r="I221" s="345">
        <v>528000</v>
      </c>
      <c r="J221" s="347">
        <v>0</v>
      </c>
      <c r="K221" s="375">
        <v>528000</v>
      </c>
    </row>
    <row r="222" spans="1:11" x14ac:dyDescent="0.3">
      <c r="A222" s="338">
        <v>1215</v>
      </c>
      <c r="B222" s="339">
        <v>42834</v>
      </c>
      <c r="C222" s="341" t="s">
        <v>1726</v>
      </c>
      <c r="D222" s="342" t="s">
        <v>405</v>
      </c>
      <c r="E222" s="341" t="s">
        <v>790</v>
      </c>
      <c r="F222" s="343" t="s">
        <v>785</v>
      </c>
      <c r="G222" s="345">
        <v>1</v>
      </c>
      <c r="H222" s="346">
        <v>3960</v>
      </c>
      <c r="I222" s="345">
        <v>3960</v>
      </c>
      <c r="J222" s="347">
        <v>0.02</v>
      </c>
      <c r="K222" s="375">
        <v>3880.8</v>
      </c>
    </row>
    <row r="223" spans="1:11" x14ac:dyDescent="0.3">
      <c r="A223" s="338">
        <v>1216</v>
      </c>
      <c r="B223" s="339">
        <v>42834</v>
      </c>
      <c r="C223" s="341" t="s">
        <v>1724</v>
      </c>
      <c r="D223" s="342" t="s">
        <v>405</v>
      </c>
      <c r="E223" s="341" t="s">
        <v>812</v>
      </c>
      <c r="F223" s="343" t="s">
        <v>764</v>
      </c>
      <c r="G223" s="345">
        <v>2</v>
      </c>
      <c r="H223" s="346">
        <v>11640</v>
      </c>
      <c r="I223" s="345">
        <v>23280</v>
      </c>
      <c r="J223" s="347">
        <v>0.1</v>
      </c>
      <c r="K223" s="375">
        <v>20952</v>
      </c>
    </row>
    <row r="224" spans="1:11" x14ac:dyDescent="0.3">
      <c r="A224" s="338">
        <v>1217</v>
      </c>
      <c r="B224" s="339">
        <v>42834</v>
      </c>
      <c r="C224" s="341" t="s">
        <v>1283</v>
      </c>
      <c r="D224" s="342" t="s">
        <v>398</v>
      </c>
      <c r="E224" s="341" t="s">
        <v>812</v>
      </c>
      <c r="F224" s="343" t="s">
        <v>770</v>
      </c>
      <c r="G224" s="345">
        <v>33</v>
      </c>
      <c r="H224" s="346">
        <v>10800</v>
      </c>
      <c r="I224" s="345">
        <v>356400</v>
      </c>
      <c r="J224" s="347">
        <v>0.03</v>
      </c>
      <c r="K224" s="375">
        <v>345708</v>
      </c>
    </row>
    <row r="225" spans="1:11" x14ac:dyDescent="0.3">
      <c r="A225" s="338">
        <v>1218</v>
      </c>
      <c r="B225" s="339">
        <v>42834</v>
      </c>
      <c r="C225" s="341" t="s">
        <v>766</v>
      </c>
      <c r="D225" s="342" t="s">
        <v>398</v>
      </c>
      <c r="E225" s="341" t="s">
        <v>765</v>
      </c>
      <c r="F225" s="343" t="s">
        <v>770</v>
      </c>
      <c r="G225" s="345">
        <v>14</v>
      </c>
      <c r="H225" s="346">
        <v>16860</v>
      </c>
      <c r="I225" s="345">
        <v>236040</v>
      </c>
      <c r="J225" s="347">
        <v>0.04</v>
      </c>
      <c r="K225" s="375">
        <v>226598.39999999999</v>
      </c>
    </row>
    <row r="226" spans="1:11" x14ac:dyDescent="0.3">
      <c r="A226" s="338">
        <v>1219</v>
      </c>
      <c r="B226" s="339">
        <v>42834</v>
      </c>
      <c r="C226" s="341" t="s">
        <v>766</v>
      </c>
      <c r="D226" s="342" t="s">
        <v>398</v>
      </c>
      <c r="E226" s="341" t="s">
        <v>765</v>
      </c>
      <c r="F226" s="343" t="s">
        <v>785</v>
      </c>
      <c r="G226" s="345">
        <v>41</v>
      </c>
      <c r="H226" s="346">
        <v>2160</v>
      </c>
      <c r="I226" s="345">
        <v>88560</v>
      </c>
      <c r="J226" s="347">
        <v>0.05</v>
      </c>
      <c r="K226" s="375">
        <v>84132</v>
      </c>
    </row>
    <row r="227" spans="1:11" x14ac:dyDescent="0.3">
      <c r="A227" s="338">
        <v>1220</v>
      </c>
      <c r="B227" s="339">
        <v>42835</v>
      </c>
      <c r="C227" s="341" t="s">
        <v>1722</v>
      </c>
      <c r="D227" s="342" t="s">
        <v>522</v>
      </c>
      <c r="E227" s="341" t="s">
        <v>778</v>
      </c>
      <c r="F227" s="343" t="s">
        <v>785</v>
      </c>
      <c r="G227" s="345">
        <v>20</v>
      </c>
      <c r="H227" s="346">
        <v>1980</v>
      </c>
      <c r="I227" s="345">
        <v>39600</v>
      </c>
      <c r="J227" s="347">
        <v>0.04</v>
      </c>
      <c r="K227" s="375">
        <v>38016</v>
      </c>
    </row>
    <row r="228" spans="1:11" x14ac:dyDescent="0.3">
      <c r="A228" s="338">
        <v>1221</v>
      </c>
      <c r="B228" s="339">
        <v>42835</v>
      </c>
      <c r="C228" s="341" t="s">
        <v>1713</v>
      </c>
      <c r="D228" s="342" t="s">
        <v>405</v>
      </c>
      <c r="E228" s="341" t="s">
        <v>778</v>
      </c>
      <c r="F228" s="343" t="s">
        <v>770</v>
      </c>
      <c r="G228" s="345">
        <v>36</v>
      </c>
      <c r="H228" s="346">
        <v>780</v>
      </c>
      <c r="I228" s="345">
        <v>28080</v>
      </c>
      <c r="J228" s="347">
        <v>0.02</v>
      </c>
      <c r="K228" s="375">
        <v>27518.400000000001</v>
      </c>
    </row>
    <row r="229" spans="1:11" x14ac:dyDescent="0.3">
      <c r="A229" s="338">
        <v>1222</v>
      </c>
      <c r="B229" s="339">
        <v>42835</v>
      </c>
      <c r="C229" s="341" t="s">
        <v>1093</v>
      </c>
      <c r="D229" s="342" t="s">
        <v>398</v>
      </c>
      <c r="E229" s="341" t="s">
        <v>778</v>
      </c>
      <c r="F229" s="343" t="s">
        <v>764</v>
      </c>
      <c r="G229" s="345">
        <v>23</v>
      </c>
      <c r="H229" s="346">
        <v>300</v>
      </c>
      <c r="I229" s="345">
        <v>6900</v>
      </c>
      <c r="J229" s="347">
        <v>0.05</v>
      </c>
      <c r="K229" s="375">
        <v>6555</v>
      </c>
    </row>
    <row r="230" spans="1:11" x14ac:dyDescent="0.3">
      <c r="A230" s="338">
        <v>1223</v>
      </c>
      <c r="B230" s="339">
        <v>42835</v>
      </c>
      <c r="C230" s="341" t="s">
        <v>1638</v>
      </c>
      <c r="D230" s="342" t="s">
        <v>405</v>
      </c>
      <c r="E230" s="341" t="s">
        <v>812</v>
      </c>
      <c r="F230" s="343" t="s">
        <v>764</v>
      </c>
      <c r="G230" s="345">
        <v>9</v>
      </c>
      <c r="H230" s="346">
        <v>300</v>
      </c>
      <c r="I230" s="345">
        <v>2700</v>
      </c>
      <c r="J230" s="347">
        <v>0.03</v>
      </c>
      <c r="K230" s="375">
        <v>2619</v>
      </c>
    </row>
    <row r="231" spans="1:11" x14ac:dyDescent="0.3">
      <c r="A231" s="338">
        <v>1224</v>
      </c>
      <c r="B231" s="339">
        <v>42835</v>
      </c>
      <c r="C231" s="341" t="s">
        <v>1304</v>
      </c>
      <c r="D231" s="342" t="s">
        <v>395</v>
      </c>
      <c r="E231" s="341" t="s">
        <v>778</v>
      </c>
      <c r="F231" s="343" t="s">
        <v>785</v>
      </c>
      <c r="G231" s="345">
        <v>14</v>
      </c>
      <c r="H231" s="346">
        <v>6960</v>
      </c>
      <c r="I231" s="345">
        <v>97440</v>
      </c>
      <c r="J231" s="347">
        <v>0.09</v>
      </c>
      <c r="K231" s="375">
        <v>88670.399999999994</v>
      </c>
    </row>
    <row r="232" spans="1:11" x14ac:dyDescent="0.3">
      <c r="A232" s="338">
        <v>1225</v>
      </c>
      <c r="B232" s="339">
        <v>42836</v>
      </c>
      <c r="C232" s="341" t="s">
        <v>1649</v>
      </c>
      <c r="D232" s="342" t="s">
        <v>405</v>
      </c>
      <c r="E232" s="341" t="s">
        <v>778</v>
      </c>
      <c r="F232" s="343" t="s">
        <v>785</v>
      </c>
      <c r="G232" s="345">
        <v>5</v>
      </c>
      <c r="H232" s="346">
        <v>12360</v>
      </c>
      <c r="I232" s="345">
        <v>61800</v>
      </c>
      <c r="J232" s="347">
        <v>0.09</v>
      </c>
      <c r="K232" s="375">
        <v>56238</v>
      </c>
    </row>
    <row r="233" spans="1:11" x14ac:dyDescent="0.3">
      <c r="A233" s="338">
        <v>1226</v>
      </c>
      <c r="B233" s="339">
        <v>42836</v>
      </c>
      <c r="C233" s="341" t="s">
        <v>1719</v>
      </c>
      <c r="D233" s="342" t="s">
        <v>405</v>
      </c>
      <c r="E233" s="341" t="s">
        <v>790</v>
      </c>
      <c r="F233" s="343" t="s">
        <v>764</v>
      </c>
      <c r="G233" s="345">
        <v>31</v>
      </c>
      <c r="H233" s="346">
        <v>1920</v>
      </c>
      <c r="I233" s="345">
        <v>59520</v>
      </c>
      <c r="J233" s="347">
        <v>0.03</v>
      </c>
      <c r="K233" s="375">
        <v>57734.400000000001</v>
      </c>
    </row>
    <row r="234" spans="1:11" x14ac:dyDescent="0.3">
      <c r="A234" s="338">
        <v>1227</v>
      </c>
      <c r="B234" s="339">
        <v>42836</v>
      </c>
      <c r="C234" s="341" t="s">
        <v>1717</v>
      </c>
      <c r="D234" s="342" t="s">
        <v>405</v>
      </c>
      <c r="E234" s="341" t="s">
        <v>778</v>
      </c>
      <c r="F234" s="343" t="s">
        <v>764</v>
      </c>
      <c r="G234" s="345">
        <v>3</v>
      </c>
      <c r="H234" s="346">
        <v>1860</v>
      </c>
      <c r="I234" s="345">
        <v>5580</v>
      </c>
      <c r="J234" s="347">
        <v>0.02</v>
      </c>
      <c r="K234" s="375">
        <v>5468.4</v>
      </c>
    </row>
    <row r="235" spans="1:11" x14ac:dyDescent="0.3">
      <c r="A235" s="338">
        <v>1228</v>
      </c>
      <c r="B235" s="339">
        <v>42836</v>
      </c>
      <c r="C235" s="341" t="s">
        <v>1717</v>
      </c>
      <c r="D235" s="342" t="s">
        <v>405</v>
      </c>
      <c r="E235" s="341" t="s">
        <v>778</v>
      </c>
      <c r="F235" s="343" t="s">
        <v>764</v>
      </c>
      <c r="G235" s="345">
        <v>35</v>
      </c>
      <c r="H235" s="346">
        <v>300</v>
      </c>
      <c r="I235" s="345">
        <v>10500</v>
      </c>
      <c r="J235" s="347">
        <v>0.02</v>
      </c>
      <c r="K235" s="375">
        <v>10290</v>
      </c>
    </row>
    <row r="236" spans="1:11" x14ac:dyDescent="0.3">
      <c r="A236" s="338">
        <v>1229</v>
      </c>
      <c r="B236" s="339">
        <v>42836</v>
      </c>
      <c r="C236" s="341" t="s">
        <v>1649</v>
      </c>
      <c r="D236" s="342" t="s">
        <v>522</v>
      </c>
      <c r="E236" s="341" t="s">
        <v>778</v>
      </c>
      <c r="F236" s="343" t="s">
        <v>785</v>
      </c>
      <c r="G236" s="345">
        <v>35</v>
      </c>
      <c r="H236" s="346">
        <v>6000</v>
      </c>
      <c r="I236" s="345">
        <v>210000</v>
      </c>
      <c r="J236" s="347">
        <v>0.09</v>
      </c>
      <c r="K236" s="375">
        <v>191100</v>
      </c>
    </row>
    <row r="237" spans="1:11" x14ac:dyDescent="0.3">
      <c r="A237" s="338">
        <v>1230</v>
      </c>
      <c r="B237" s="339">
        <v>42836</v>
      </c>
      <c r="C237" s="341" t="s">
        <v>1714</v>
      </c>
      <c r="D237" s="342" t="s">
        <v>522</v>
      </c>
      <c r="E237" s="341" t="s">
        <v>812</v>
      </c>
      <c r="F237" s="343" t="s">
        <v>770</v>
      </c>
      <c r="G237" s="345">
        <v>44</v>
      </c>
      <c r="H237" s="346">
        <v>3540</v>
      </c>
      <c r="I237" s="345">
        <v>155760</v>
      </c>
      <c r="J237" s="347">
        <v>0.08</v>
      </c>
      <c r="K237" s="375">
        <v>143299.20000000001</v>
      </c>
    </row>
    <row r="238" spans="1:11" x14ac:dyDescent="0.3">
      <c r="A238" s="338">
        <v>1231</v>
      </c>
      <c r="B238" s="339">
        <v>42836</v>
      </c>
      <c r="C238" s="341" t="s">
        <v>1714</v>
      </c>
      <c r="D238" s="342" t="s">
        <v>522</v>
      </c>
      <c r="E238" s="341" t="s">
        <v>812</v>
      </c>
      <c r="F238" s="343" t="s">
        <v>785</v>
      </c>
      <c r="G238" s="345">
        <v>30</v>
      </c>
      <c r="H238" s="346">
        <v>1980</v>
      </c>
      <c r="I238" s="345">
        <v>59400</v>
      </c>
      <c r="J238" s="347">
        <v>0.02</v>
      </c>
      <c r="K238" s="375">
        <v>58212</v>
      </c>
    </row>
    <row r="239" spans="1:11" x14ac:dyDescent="0.3">
      <c r="A239" s="338">
        <v>1232</v>
      </c>
      <c r="B239" s="339">
        <v>42836</v>
      </c>
      <c r="C239" s="341" t="s">
        <v>1714</v>
      </c>
      <c r="D239" s="342" t="s">
        <v>522</v>
      </c>
      <c r="E239" s="341" t="s">
        <v>812</v>
      </c>
      <c r="F239" s="343" t="s">
        <v>764</v>
      </c>
      <c r="G239" s="345">
        <v>30</v>
      </c>
      <c r="H239" s="346">
        <v>4860</v>
      </c>
      <c r="I239" s="345">
        <v>145800</v>
      </c>
      <c r="J239" s="347">
        <v>0.01</v>
      </c>
      <c r="K239" s="375">
        <v>144342</v>
      </c>
    </row>
    <row r="240" spans="1:11" x14ac:dyDescent="0.3">
      <c r="A240" s="338">
        <v>1233</v>
      </c>
      <c r="B240" s="339">
        <v>42836</v>
      </c>
      <c r="C240" s="341" t="s">
        <v>1030</v>
      </c>
      <c r="D240" s="342" t="s">
        <v>522</v>
      </c>
      <c r="E240" s="341" t="s">
        <v>778</v>
      </c>
      <c r="F240" s="343" t="s">
        <v>785</v>
      </c>
      <c r="G240" s="345">
        <v>2</v>
      </c>
      <c r="H240" s="346">
        <v>1260</v>
      </c>
      <c r="I240" s="345">
        <v>2520</v>
      </c>
      <c r="J240" s="347">
        <v>7.0000000000000007E-2</v>
      </c>
      <c r="K240" s="375">
        <v>2343.6</v>
      </c>
    </row>
    <row r="241" spans="1:11" x14ac:dyDescent="0.3">
      <c r="A241" s="338">
        <v>1234</v>
      </c>
      <c r="B241" s="339">
        <v>42836</v>
      </c>
      <c r="C241" s="341" t="s">
        <v>1713</v>
      </c>
      <c r="D241" s="342" t="s">
        <v>522</v>
      </c>
      <c r="E241" s="341" t="s">
        <v>778</v>
      </c>
      <c r="F241" s="343" t="s">
        <v>770</v>
      </c>
      <c r="G241" s="345">
        <v>50</v>
      </c>
      <c r="H241" s="346">
        <v>5760</v>
      </c>
      <c r="I241" s="345">
        <v>288000</v>
      </c>
      <c r="J241" s="347">
        <v>0.1</v>
      </c>
      <c r="K241" s="375">
        <v>259200</v>
      </c>
    </row>
    <row r="242" spans="1:11" x14ac:dyDescent="0.3">
      <c r="A242" s="338">
        <v>1235</v>
      </c>
      <c r="B242" s="339">
        <v>42837</v>
      </c>
      <c r="C242" s="341" t="s">
        <v>937</v>
      </c>
      <c r="D242" s="342" t="s">
        <v>405</v>
      </c>
      <c r="E242" s="341" t="s">
        <v>790</v>
      </c>
      <c r="F242" s="343" t="s">
        <v>785</v>
      </c>
      <c r="G242" s="345">
        <v>27</v>
      </c>
      <c r="H242" s="346">
        <v>960</v>
      </c>
      <c r="I242" s="345">
        <v>25920</v>
      </c>
      <c r="J242" s="347">
        <v>0.05</v>
      </c>
      <c r="K242" s="375">
        <v>24624</v>
      </c>
    </row>
    <row r="243" spans="1:11" x14ac:dyDescent="0.3">
      <c r="A243" s="338">
        <v>1236</v>
      </c>
      <c r="B243" s="339">
        <v>42837</v>
      </c>
      <c r="C243" s="341" t="s">
        <v>937</v>
      </c>
      <c r="D243" s="342" t="s">
        <v>405</v>
      </c>
      <c r="E243" s="341" t="s">
        <v>790</v>
      </c>
      <c r="F243" s="343" t="s">
        <v>770</v>
      </c>
      <c r="G243" s="345">
        <v>26</v>
      </c>
      <c r="H243" s="346">
        <v>1680</v>
      </c>
      <c r="I243" s="345">
        <v>43680</v>
      </c>
      <c r="J243" s="347">
        <v>0.05</v>
      </c>
      <c r="K243" s="375">
        <v>41496</v>
      </c>
    </row>
    <row r="244" spans="1:11" x14ac:dyDescent="0.3">
      <c r="A244" s="338">
        <v>1237</v>
      </c>
      <c r="B244" s="339">
        <v>42837</v>
      </c>
      <c r="C244" s="341" t="s">
        <v>1538</v>
      </c>
      <c r="D244" s="342" t="s">
        <v>405</v>
      </c>
      <c r="E244" s="341" t="s">
        <v>790</v>
      </c>
      <c r="F244" s="343" t="s">
        <v>764</v>
      </c>
      <c r="G244" s="345">
        <v>32</v>
      </c>
      <c r="H244" s="346">
        <v>4860</v>
      </c>
      <c r="I244" s="345">
        <v>155520</v>
      </c>
      <c r="J244" s="347">
        <v>7.0000000000000007E-2</v>
      </c>
      <c r="K244" s="375">
        <v>144633.60000000001</v>
      </c>
    </row>
    <row r="245" spans="1:11" x14ac:dyDescent="0.3">
      <c r="A245" s="338">
        <v>1238</v>
      </c>
      <c r="B245" s="339">
        <v>42837</v>
      </c>
      <c r="C245" s="341" t="s">
        <v>1709</v>
      </c>
      <c r="D245" s="342" t="s">
        <v>395</v>
      </c>
      <c r="E245" s="341" t="s">
        <v>778</v>
      </c>
      <c r="F245" s="343" t="s">
        <v>764</v>
      </c>
      <c r="G245" s="345">
        <v>48</v>
      </c>
      <c r="H245" s="346">
        <v>420</v>
      </c>
      <c r="I245" s="345">
        <v>20160</v>
      </c>
      <c r="J245" s="347">
        <v>0.04</v>
      </c>
      <c r="K245" s="375">
        <v>19353.599999999999</v>
      </c>
    </row>
    <row r="246" spans="1:11" x14ac:dyDescent="0.3">
      <c r="A246" s="338">
        <v>1239</v>
      </c>
      <c r="B246" s="339">
        <v>42837</v>
      </c>
      <c r="C246" s="341" t="s">
        <v>1709</v>
      </c>
      <c r="D246" s="342" t="s">
        <v>395</v>
      </c>
      <c r="E246" s="341" t="s">
        <v>778</v>
      </c>
      <c r="F246" s="343" t="s">
        <v>785</v>
      </c>
      <c r="G246" s="345">
        <v>6</v>
      </c>
      <c r="H246" s="346">
        <v>2160</v>
      </c>
      <c r="I246" s="345">
        <v>12960</v>
      </c>
      <c r="J246" s="347">
        <v>0.09</v>
      </c>
      <c r="K246" s="375">
        <v>11793.6</v>
      </c>
    </row>
    <row r="247" spans="1:11" x14ac:dyDescent="0.3">
      <c r="A247" s="338">
        <v>1240</v>
      </c>
      <c r="B247" s="339">
        <v>42837</v>
      </c>
      <c r="C247" s="341" t="s">
        <v>1383</v>
      </c>
      <c r="D247" s="342" t="s">
        <v>395</v>
      </c>
      <c r="E247" s="341" t="s">
        <v>778</v>
      </c>
      <c r="F247" s="343" t="s">
        <v>770</v>
      </c>
      <c r="G247" s="345">
        <v>43</v>
      </c>
      <c r="H247" s="346">
        <v>900</v>
      </c>
      <c r="I247" s="345">
        <v>38700</v>
      </c>
      <c r="J247" s="347">
        <v>0.01</v>
      </c>
      <c r="K247" s="375">
        <v>38313</v>
      </c>
    </row>
    <row r="248" spans="1:11" x14ac:dyDescent="0.3">
      <c r="A248" s="338">
        <v>1241</v>
      </c>
      <c r="B248" s="339">
        <v>42838</v>
      </c>
      <c r="C248" s="341" t="s">
        <v>1211</v>
      </c>
      <c r="D248" s="342" t="s">
        <v>398</v>
      </c>
      <c r="E248" s="341" t="s">
        <v>812</v>
      </c>
      <c r="F248" s="343" t="s">
        <v>764</v>
      </c>
      <c r="G248" s="345">
        <v>15</v>
      </c>
      <c r="H248" s="346">
        <v>600</v>
      </c>
      <c r="I248" s="345">
        <v>9000</v>
      </c>
      <c r="J248" s="347">
        <v>0.1</v>
      </c>
      <c r="K248" s="375">
        <v>8100</v>
      </c>
    </row>
    <row r="249" spans="1:11" x14ac:dyDescent="0.3">
      <c r="A249" s="338">
        <v>1242</v>
      </c>
      <c r="B249" s="339">
        <v>42838</v>
      </c>
      <c r="C249" s="341" t="s">
        <v>1707</v>
      </c>
      <c r="D249" s="342" t="s">
        <v>522</v>
      </c>
      <c r="E249" s="341" t="s">
        <v>765</v>
      </c>
      <c r="F249" s="343" t="s">
        <v>764</v>
      </c>
      <c r="G249" s="345">
        <v>15</v>
      </c>
      <c r="H249" s="346">
        <v>480</v>
      </c>
      <c r="I249" s="345">
        <v>7200</v>
      </c>
      <c r="J249" s="347">
        <v>0</v>
      </c>
      <c r="K249" s="375">
        <v>7200</v>
      </c>
    </row>
    <row r="250" spans="1:11" x14ac:dyDescent="0.3">
      <c r="A250" s="338">
        <v>1243</v>
      </c>
      <c r="B250" s="339">
        <v>42838</v>
      </c>
      <c r="C250" s="341" t="s">
        <v>1705</v>
      </c>
      <c r="D250" s="342" t="s">
        <v>522</v>
      </c>
      <c r="E250" s="341" t="s">
        <v>812</v>
      </c>
      <c r="F250" s="343" t="s">
        <v>764</v>
      </c>
      <c r="G250" s="345">
        <v>32</v>
      </c>
      <c r="H250" s="346">
        <v>720</v>
      </c>
      <c r="I250" s="345">
        <v>23040</v>
      </c>
      <c r="J250" s="347">
        <v>0</v>
      </c>
      <c r="K250" s="375">
        <v>23040</v>
      </c>
    </row>
    <row r="251" spans="1:11" x14ac:dyDescent="0.3">
      <c r="A251" s="338">
        <v>1244</v>
      </c>
      <c r="B251" s="339">
        <v>42838</v>
      </c>
      <c r="C251" s="341" t="s">
        <v>1705</v>
      </c>
      <c r="D251" s="342" t="s">
        <v>522</v>
      </c>
      <c r="E251" s="341" t="s">
        <v>812</v>
      </c>
      <c r="F251" s="343" t="s">
        <v>764</v>
      </c>
      <c r="G251" s="345">
        <v>1</v>
      </c>
      <c r="H251" s="346">
        <v>113400</v>
      </c>
      <c r="I251" s="345">
        <v>113400</v>
      </c>
      <c r="J251" s="347">
        <v>0.09</v>
      </c>
      <c r="K251" s="375">
        <v>103194</v>
      </c>
    </row>
    <row r="252" spans="1:11" x14ac:dyDescent="0.3">
      <c r="A252" s="338">
        <v>1245</v>
      </c>
      <c r="B252" s="339">
        <v>42839</v>
      </c>
      <c r="C252" s="341" t="s">
        <v>1703</v>
      </c>
      <c r="D252" s="342" t="s">
        <v>398</v>
      </c>
      <c r="E252" s="341" t="s">
        <v>790</v>
      </c>
      <c r="F252" s="343" t="s">
        <v>770</v>
      </c>
      <c r="G252" s="345">
        <v>44</v>
      </c>
      <c r="H252" s="346">
        <v>6060</v>
      </c>
      <c r="I252" s="345">
        <v>266640</v>
      </c>
      <c r="J252" s="347">
        <v>0.04</v>
      </c>
      <c r="K252" s="375">
        <v>255974.39999999999</v>
      </c>
    </row>
    <row r="253" spans="1:11" x14ac:dyDescent="0.3">
      <c r="A253" s="338">
        <v>1246</v>
      </c>
      <c r="B253" s="339">
        <v>42839</v>
      </c>
      <c r="C253" s="341" t="s">
        <v>1703</v>
      </c>
      <c r="D253" s="342" t="s">
        <v>398</v>
      </c>
      <c r="E253" s="341" t="s">
        <v>790</v>
      </c>
      <c r="F253" s="343" t="s">
        <v>770</v>
      </c>
      <c r="G253" s="345">
        <v>11</v>
      </c>
      <c r="H253" s="346">
        <v>4320</v>
      </c>
      <c r="I253" s="345">
        <v>47520</v>
      </c>
      <c r="J253" s="347">
        <v>0.25</v>
      </c>
      <c r="K253" s="375">
        <v>35640</v>
      </c>
    </row>
    <row r="254" spans="1:11" x14ac:dyDescent="0.3">
      <c r="A254" s="338">
        <v>1247</v>
      </c>
      <c r="B254" s="339">
        <v>42839</v>
      </c>
      <c r="C254" s="341" t="s">
        <v>1328</v>
      </c>
      <c r="D254" s="342" t="s">
        <v>405</v>
      </c>
      <c r="E254" s="341" t="s">
        <v>790</v>
      </c>
      <c r="F254" s="343" t="s">
        <v>764</v>
      </c>
      <c r="G254" s="345">
        <v>32</v>
      </c>
      <c r="H254" s="346">
        <v>420</v>
      </c>
      <c r="I254" s="345">
        <v>13440</v>
      </c>
      <c r="J254" s="347">
        <v>0.02</v>
      </c>
      <c r="K254" s="375">
        <v>13171.2</v>
      </c>
    </row>
    <row r="255" spans="1:11" x14ac:dyDescent="0.3">
      <c r="A255" s="338">
        <v>1248</v>
      </c>
      <c r="B255" s="339">
        <v>42839</v>
      </c>
      <c r="C255" s="341" t="s">
        <v>954</v>
      </c>
      <c r="D255" s="342" t="s">
        <v>405</v>
      </c>
      <c r="E255" s="341" t="s">
        <v>790</v>
      </c>
      <c r="F255" s="343" t="s">
        <v>764</v>
      </c>
      <c r="G255" s="345">
        <v>7</v>
      </c>
      <c r="H255" s="346">
        <v>4260</v>
      </c>
      <c r="I255" s="345">
        <v>29820</v>
      </c>
      <c r="J255" s="347">
        <v>0.01</v>
      </c>
      <c r="K255" s="375">
        <v>29521.8</v>
      </c>
    </row>
    <row r="256" spans="1:11" x14ac:dyDescent="0.3">
      <c r="A256" s="338">
        <v>1249</v>
      </c>
      <c r="B256" s="339">
        <v>42839</v>
      </c>
      <c r="C256" s="341" t="s">
        <v>1699</v>
      </c>
      <c r="D256" s="342" t="s">
        <v>405</v>
      </c>
      <c r="E256" s="341" t="s">
        <v>765</v>
      </c>
      <c r="F256" s="343" t="s">
        <v>785</v>
      </c>
      <c r="G256" s="345">
        <v>18</v>
      </c>
      <c r="H256" s="346">
        <v>3360</v>
      </c>
      <c r="I256" s="345">
        <v>60480</v>
      </c>
      <c r="J256" s="347">
        <v>0.06</v>
      </c>
      <c r="K256" s="375">
        <v>56851.199999999997</v>
      </c>
    </row>
    <row r="257" spans="1:11" x14ac:dyDescent="0.3">
      <c r="A257" s="338">
        <v>1250</v>
      </c>
      <c r="B257" s="339">
        <v>42839</v>
      </c>
      <c r="C257" s="341" t="s">
        <v>954</v>
      </c>
      <c r="D257" s="342" t="s">
        <v>405</v>
      </c>
      <c r="E257" s="341" t="s">
        <v>790</v>
      </c>
      <c r="F257" s="343" t="s">
        <v>764</v>
      </c>
      <c r="G257" s="345">
        <v>23</v>
      </c>
      <c r="H257" s="346">
        <v>300</v>
      </c>
      <c r="I257" s="345">
        <v>6900</v>
      </c>
      <c r="J257" s="347">
        <v>0.02</v>
      </c>
      <c r="K257" s="375">
        <v>6762</v>
      </c>
    </row>
    <row r="258" spans="1:11" x14ac:dyDescent="0.3">
      <c r="A258" s="338">
        <v>1251</v>
      </c>
      <c r="B258" s="339">
        <v>42839</v>
      </c>
      <c r="C258" s="341" t="s">
        <v>1701</v>
      </c>
      <c r="D258" s="342" t="s">
        <v>405</v>
      </c>
      <c r="E258" s="341" t="s">
        <v>778</v>
      </c>
      <c r="F258" s="343" t="s">
        <v>764</v>
      </c>
      <c r="G258" s="345">
        <v>5</v>
      </c>
      <c r="H258" s="346">
        <v>180</v>
      </c>
      <c r="I258" s="345">
        <v>900</v>
      </c>
      <c r="J258" s="347">
        <v>7.0000000000000007E-2</v>
      </c>
      <c r="K258" s="375">
        <v>837</v>
      </c>
    </row>
    <row r="259" spans="1:11" x14ac:dyDescent="0.3">
      <c r="A259" s="338">
        <v>1252</v>
      </c>
      <c r="B259" s="339">
        <v>42839</v>
      </c>
      <c r="C259" s="341" t="s">
        <v>1699</v>
      </c>
      <c r="D259" s="342" t="s">
        <v>405</v>
      </c>
      <c r="E259" s="341" t="s">
        <v>765</v>
      </c>
      <c r="F259" s="343" t="s">
        <v>785</v>
      </c>
      <c r="G259" s="345">
        <v>34</v>
      </c>
      <c r="H259" s="346">
        <v>12060</v>
      </c>
      <c r="I259" s="345">
        <v>410040</v>
      </c>
      <c r="J259" s="347">
        <v>0.03</v>
      </c>
      <c r="K259" s="375">
        <v>397738.8</v>
      </c>
    </row>
    <row r="260" spans="1:11" x14ac:dyDescent="0.3">
      <c r="A260" s="338">
        <v>1253</v>
      </c>
      <c r="B260" s="339">
        <v>42840</v>
      </c>
      <c r="C260" s="341" t="s">
        <v>1698</v>
      </c>
      <c r="D260" s="342" t="s">
        <v>398</v>
      </c>
      <c r="E260" s="341" t="s">
        <v>765</v>
      </c>
      <c r="F260" s="343" t="s">
        <v>785</v>
      </c>
      <c r="G260" s="345">
        <v>13</v>
      </c>
      <c r="H260" s="346">
        <v>2460</v>
      </c>
      <c r="I260" s="345">
        <v>31980</v>
      </c>
      <c r="J260" s="347">
        <v>0.03</v>
      </c>
      <c r="K260" s="375">
        <v>31020.6</v>
      </c>
    </row>
    <row r="261" spans="1:11" x14ac:dyDescent="0.3">
      <c r="A261" s="338">
        <v>1254</v>
      </c>
      <c r="B261" s="339">
        <v>42840</v>
      </c>
      <c r="C261" s="341" t="s">
        <v>872</v>
      </c>
      <c r="D261" s="342" t="s">
        <v>405</v>
      </c>
      <c r="E261" s="341" t="s">
        <v>765</v>
      </c>
      <c r="F261" s="343" t="s">
        <v>785</v>
      </c>
      <c r="G261" s="345">
        <v>31</v>
      </c>
      <c r="H261" s="346">
        <v>480</v>
      </c>
      <c r="I261" s="345">
        <v>14880</v>
      </c>
      <c r="J261" s="347">
        <v>0.05</v>
      </c>
      <c r="K261" s="375">
        <v>14136</v>
      </c>
    </row>
    <row r="262" spans="1:11" x14ac:dyDescent="0.3">
      <c r="A262" s="338">
        <v>1255</v>
      </c>
      <c r="B262" s="339">
        <v>42840</v>
      </c>
      <c r="C262" s="341" t="s">
        <v>1585</v>
      </c>
      <c r="D262" s="342" t="s">
        <v>405</v>
      </c>
      <c r="E262" s="341" t="s">
        <v>778</v>
      </c>
      <c r="F262" s="343" t="s">
        <v>785</v>
      </c>
      <c r="G262" s="345">
        <v>49</v>
      </c>
      <c r="H262" s="346">
        <v>6960</v>
      </c>
      <c r="I262" s="345">
        <v>341040</v>
      </c>
      <c r="J262" s="347">
        <v>0.04</v>
      </c>
      <c r="K262" s="375">
        <v>327398.40000000002</v>
      </c>
    </row>
    <row r="263" spans="1:11" x14ac:dyDescent="0.3">
      <c r="A263" s="338">
        <v>1256</v>
      </c>
      <c r="B263" s="339">
        <v>42840</v>
      </c>
      <c r="C263" s="341" t="s">
        <v>872</v>
      </c>
      <c r="D263" s="342" t="s">
        <v>405</v>
      </c>
      <c r="E263" s="341" t="s">
        <v>765</v>
      </c>
      <c r="F263" s="343" t="s">
        <v>770</v>
      </c>
      <c r="G263" s="345">
        <v>40</v>
      </c>
      <c r="H263" s="346">
        <v>19260</v>
      </c>
      <c r="I263" s="345">
        <v>770400</v>
      </c>
      <c r="J263" s="347">
        <v>0</v>
      </c>
      <c r="K263" s="375">
        <v>770400</v>
      </c>
    </row>
    <row r="264" spans="1:11" x14ac:dyDescent="0.3">
      <c r="A264" s="338">
        <v>1257</v>
      </c>
      <c r="B264" s="339">
        <v>42840</v>
      </c>
      <c r="C264" s="341" t="s">
        <v>1585</v>
      </c>
      <c r="D264" s="342" t="s">
        <v>398</v>
      </c>
      <c r="E264" s="341" t="s">
        <v>778</v>
      </c>
      <c r="F264" s="343" t="s">
        <v>764</v>
      </c>
      <c r="G264" s="345">
        <v>1</v>
      </c>
      <c r="H264" s="346">
        <v>720</v>
      </c>
      <c r="I264" s="345">
        <v>720</v>
      </c>
      <c r="J264" s="347">
        <v>7.0000000000000007E-2</v>
      </c>
      <c r="K264" s="375">
        <v>669.6</v>
      </c>
    </row>
    <row r="265" spans="1:11" x14ac:dyDescent="0.3">
      <c r="A265" s="338">
        <v>1258</v>
      </c>
      <c r="B265" s="339">
        <v>42840</v>
      </c>
      <c r="C265" s="341" t="s">
        <v>1693</v>
      </c>
      <c r="D265" s="342" t="s">
        <v>522</v>
      </c>
      <c r="E265" s="341" t="s">
        <v>778</v>
      </c>
      <c r="F265" s="343" t="s">
        <v>764</v>
      </c>
      <c r="G265" s="345">
        <v>28</v>
      </c>
      <c r="H265" s="346">
        <v>240</v>
      </c>
      <c r="I265" s="345">
        <v>6720</v>
      </c>
      <c r="J265" s="347">
        <v>0</v>
      </c>
      <c r="K265" s="375">
        <v>6720</v>
      </c>
    </row>
    <row r="266" spans="1:11" x14ac:dyDescent="0.3">
      <c r="A266" s="338">
        <v>1259</v>
      </c>
      <c r="B266" s="339">
        <v>42840</v>
      </c>
      <c r="C266" s="341" t="s">
        <v>1693</v>
      </c>
      <c r="D266" s="342" t="s">
        <v>522</v>
      </c>
      <c r="E266" s="341" t="s">
        <v>778</v>
      </c>
      <c r="F266" s="343" t="s">
        <v>764</v>
      </c>
      <c r="G266" s="345">
        <v>7</v>
      </c>
      <c r="H266" s="346">
        <v>1020</v>
      </c>
      <c r="I266" s="345">
        <v>7140</v>
      </c>
      <c r="J266" s="347">
        <v>0.05</v>
      </c>
      <c r="K266" s="375">
        <v>6783</v>
      </c>
    </row>
    <row r="267" spans="1:11" x14ac:dyDescent="0.3">
      <c r="A267" s="338">
        <v>1260</v>
      </c>
      <c r="B267" s="339">
        <v>42841</v>
      </c>
      <c r="C267" s="341" t="s">
        <v>1133</v>
      </c>
      <c r="D267" s="342" t="s">
        <v>522</v>
      </c>
      <c r="E267" s="341" t="s">
        <v>778</v>
      </c>
      <c r="F267" s="343" t="s">
        <v>764</v>
      </c>
      <c r="G267" s="345">
        <v>37</v>
      </c>
      <c r="H267" s="346">
        <v>180</v>
      </c>
      <c r="I267" s="345">
        <v>6660</v>
      </c>
      <c r="J267" s="347">
        <v>0</v>
      </c>
      <c r="K267" s="375">
        <v>6660</v>
      </c>
    </row>
    <row r="268" spans="1:11" x14ac:dyDescent="0.3">
      <c r="A268" s="338">
        <v>1261</v>
      </c>
      <c r="B268" s="339">
        <v>42841</v>
      </c>
      <c r="C268" s="341" t="s">
        <v>1133</v>
      </c>
      <c r="D268" s="342" t="s">
        <v>522</v>
      </c>
      <c r="E268" s="341" t="s">
        <v>778</v>
      </c>
      <c r="F268" s="343" t="s">
        <v>770</v>
      </c>
      <c r="G268" s="345">
        <v>7</v>
      </c>
      <c r="H268" s="346">
        <v>1560</v>
      </c>
      <c r="I268" s="345">
        <v>10920</v>
      </c>
      <c r="J268" s="347">
        <v>0.03</v>
      </c>
      <c r="K268" s="375">
        <v>10592.4</v>
      </c>
    </row>
    <row r="269" spans="1:11" x14ac:dyDescent="0.3">
      <c r="A269" s="338">
        <v>1262</v>
      </c>
      <c r="B269" s="339">
        <v>42841</v>
      </c>
      <c r="C269" s="341" t="s">
        <v>1133</v>
      </c>
      <c r="D269" s="342" t="s">
        <v>522</v>
      </c>
      <c r="E269" s="341" t="s">
        <v>778</v>
      </c>
      <c r="F269" s="343" t="s">
        <v>764</v>
      </c>
      <c r="G269" s="345">
        <v>45</v>
      </c>
      <c r="H269" s="346">
        <v>360</v>
      </c>
      <c r="I269" s="345">
        <v>16200</v>
      </c>
      <c r="J269" s="347">
        <v>0.01</v>
      </c>
      <c r="K269" s="375">
        <v>16038</v>
      </c>
    </row>
    <row r="270" spans="1:11" x14ac:dyDescent="0.3">
      <c r="A270" s="338">
        <v>1263</v>
      </c>
      <c r="B270" s="339">
        <v>42841</v>
      </c>
      <c r="C270" s="341" t="s">
        <v>1133</v>
      </c>
      <c r="D270" s="342" t="s">
        <v>522</v>
      </c>
      <c r="E270" s="341" t="s">
        <v>778</v>
      </c>
      <c r="F270" s="343" t="s">
        <v>785</v>
      </c>
      <c r="G270" s="345">
        <v>43</v>
      </c>
      <c r="H270" s="346">
        <v>7560</v>
      </c>
      <c r="I270" s="345">
        <v>325080</v>
      </c>
      <c r="J270" s="347">
        <v>0</v>
      </c>
      <c r="K270" s="375">
        <v>325080</v>
      </c>
    </row>
    <row r="271" spans="1:11" x14ac:dyDescent="0.3">
      <c r="A271" s="338">
        <v>1264</v>
      </c>
      <c r="B271" s="339">
        <v>42841</v>
      </c>
      <c r="C271" s="341" t="s">
        <v>1688</v>
      </c>
      <c r="D271" s="342" t="s">
        <v>395</v>
      </c>
      <c r="E271" s="341" t="s">
        <v>812</v>
      </c>
      <c r="F271" s="343" t="s">
        <v>770</v>
      </c>
      <c r="G271" s="345">
        <v>4</v>
      </c>
      <c r="H271" s="346">
        <v>420</v>
      </c>
      <c r="I271" s="345">
        <v>1680</v>
      </c>
      <c r="J271" s="347">
        <v>0</v>
      </c>
      <c r="K271" s="375">
        <v>1680</v>
      </c>
    </row>
    <row r="272" spans="1:11" x14ac:dyDescent="0.3">
      <c r="A272" s="338">
        <v>1265</v>
      </c>
      <c r="B272" s="339">
        <v>42841</v>
      </c>
      <c r="C272" s="341" t="s">
        <v>1688</v>
      </c>
      <c r="D272" s="342" t="s">
        <v>395</v>
      </c>
      <c r="E272" s="341" t="s">
        <v>812</v>
      </c>
      <c r="F272" s="343" t="s">
        <v>764</v>
      </c>
      <c r="G272" s="345">
        <v>8</v>
      </c>
      <c r="H272" s="346">
        <v>180</v>
      </c>
      <c r="I272" s="345">
        <v>1440</v>
      </c>
      <c r="J272" s="347">
        <v>0.02</v>
      </c>
      <c r="K272" s="375">
        <v>1411.2</v>
      </c>
    </row>
    <row r="273" spans="1:11" x14ac:dyDescent="0.3">
      <c r="A273" s="338">
        <v>1266</v>
      </c>
      <c r="B273" s="339">
        <v>42842</v>
      </c>
      <c r="C273" s="341" t="s">
        <v>1567</v>
      </c>
      <c r="D273" s="342" t="s">
        <v>405</v>
      </c>
      <c r="E273" s="341" t="s">
        <v>778</v>
      </c>
      <c r="F273" s="343" t="s">
        <v>785</v>
      </c>
      <c r="G273" s="345">
        <v>38</v>
      </c>
      <c r="H273" s="346">
        <v>3960</v>
      </c>
      <c r="I273" s="345">
        <v>150480</v>
      </c>
      <c r="J273" s="347">
        <v>0</v>
      </c>
      <c r="K273" s="375">
        <v>150480</v>
      </c>
    </row>
    <row r="274" spans="1:11" x14ac:dyDescent="0.3">
      <c r="A274" s="338">
        <v>1267</v>
      </c>
      <c r="B274" s="339">
        <v>42842</v>
      </c>
      <c r="C274" s="341" t="s">
        <v>1143</v>
      </c>
      <c r="D274" s="342" t="s">
        <v>395</v>
      </c>
      <c r="E274" s="341" t="s">
        <v>778</v>
      </c>
      <c r="F274" s="343" t="s">
        <v>764</v>
      </c>
      <c r="G274" s="345">
        <v>24</v>
      </c>
      <c r="H274" s="346">
        <v>180</v>
      </c>
      <c r="I274" s="345">
        <v>4320</v>
      </c>
      <c r="J274" s="347">
        <v>0</v>
      </c>
      <c r="K274" s="375">
        <v>4320</v>
      </c>
    </row>
    <row r="275" spans="1:11" x14ac:dyDescent="0.3">
      <c r="A275" s="338">
        <v>1268</v>
      </c>
      <c r="B275" s="339">
        <v>42842</v>
      </c>
      <c r="C275" s="341" t="s">
        <v>1685</v>
      </c>
      <c r="D275" s="342" t="s">
        <v>405</v>
      </c>
      <c r="E275" s="341" t="s">
        <v>790</v>
      </c>
      <c r="F275" s="343" t="s">
        <v>785</v>
      </c>
      <c r="G275" s="345">
        <v>42</v>
      </c>
      <c r="H275" s="346">
        <v>7260</v>
      </c>
      <c r="I275" s="345">
        <v>304920</v>
      </c>
      <c r="J275" s="347">
        <v>0</v>
      </c>
      <c r="K275" s="375">
        <v>304920</v>
      </c>
    </row>
    <row r="276" spans="1:11" x14ac:dyDescent="0.3">
      <c r="A276" s="338">
        <v>1269</v>
      </c>
      <c r="B276" s="339">
        <v>42842</v>
      </c>
      <c r="C276" s="341" t="s">
        <v>1352</v>
      </c>
      <c r="D276" s="342" t="s">
        <v>522</v>
      </c>
      <c r="E276" s="341" t="s">
        <v>778</v>
      </c>
      <c r="F276" s="343" t="s">
        <v>764</v>
      </c>
      <c r="G276" s="345">
        <v>20</v>
      </c>
      <c r="H276" s="346">
        <v>180</v>
      </c>
      <c r="I276" s="345">
        <v>3600</v>
      </c>
      <c r="J276" s="347">
        <v>0.03</v>
      </c>
      <c r="K276" s="375">
        <v>3492</v>
      </c>
    </row>
    <row r="277" spans="1:11" x14ac:dyDescent="0.3">
      <c r="A277" s="338">
        <v>1270</v>
      </c>
      <c r="B277" s="339">
        <v>42842</v>
      </c>
      <c r="C277" s="341" t="s">
        <v>1682</v>
      </c>
      <c r="D277" s="342" t="s">
        <v>522</v>
      </c>
      <c r="E277" s="341" t="s">
        <v>790</v>
      </c>
      <c r="F277" s="343" t="s">
        <v>770</v>
      </c>
      <c r="G277" s="345">
        <v>15</v>
      </c>
      <c r="H277" s="346">
        <v>6060</v>
      </c>
      <c r="I277" s="345">
        <v>90900</v>
      </c>
      <c r="J277" s="347">
        <v>0</v>
      </c>
      <c r="K277" s="375">
        <v>90900</v>
      </c>
    </row>
    <row r="278" spans="1:11" x14ac:dyDescent="0.3">
      <c r="A278" s="338">
        <v>1271</v>
      </c>
      <c r="B278" s="339">
        <v>42842</v>
      </c>
      <c r="C278" s="341" t="s">
        <v>1682</v>
      </c>
      <c r="D278" s="342" t="s">
        <v>522</v>
      </c>
      <c r="E278" s="341" t="s">
        <v>790</v>
      </c>
      <c r="F278" s="343" t="s">
        <v>770</v>
      </c>
      <c r="G278" s="345">
        <v>6</v>
      </c>
      <c r="H278" s="346">
        <v>900</v>
      </c>
      <c r="I278" s="345">
        <v>5400</v>
      </c>
      <c r="J278" s="347">
        <v>0.06</v>
      </c>
      <c r="K278" s="375">
        <v>5076</v>
      </c>
    </row>
    <row r="279" spans="1:11" x14ac:dyDescent="0.3">
      <c r="A279" s="338">
        <v>1272</v>
      </c>
      <c r="B279" s="339">
        <v>42842</v>
      </c>
      <c r="C279" s="341" t="s">
        <v>1490</v>
      </c>
      <c r="D279" s="342" t="s">
        <v>395</v>
      </c>
      <c r="E279" s="341" t="s">
        <v>790</v>
      </c>
      <c r="F279" s="343" t="s">
        <v>785</v>
      </c>
      <c r="G279" s="345">
        <v>20</v>
      </c>
      <c r="H279" s="346">
        <v>9360</v>
      </c>
      <c r="I279" s="345">
        <v>187200</v>
      </c>
      <c r="J279" s="347">
        <v>0.06</v>
      </c>
      <c r="K279" s="375">
        <v>175968</v>
      </c>
    </row>
    <row r="280" spans="1:11" x14ac:dyDescent="0.3">
      <c r="A280" s="338">
        <v>1273</v>
      </c>
      <c r="B280" s="339">
        <v>42842</v>
      </c>
      <c r="C280" s="341" t="s">
        <v>1015</v>
      </c>
      <c r="D280" s="342" t="s">
        <v>395</v>
      </c>
      <c r="E280" s="341" t="s">
        <v>790</v>
      </c>
      <c r="F280" s="343" t="s">
        <v>764</v>
      </c>
      <c r="G280" s="345">
        <v>14</v>
      </c>
      <c r="H280" s="346">
        <v>660</v>
      </c>
      <c r="I280" s="345">
        <v>9240</v>
      </c>
      <c r="J280" s="347">
        <v>0.02</v>
      </c>
      <c r="K280" s="375">
        <v>9055.2000000000007</v>
      </c>
    </row>
    <row r="281" spans="1:11" x14ac:dyDescent="0.3">
      <c r="A281" s="338">
        <v>1274</v>
      </c>
      <c r="B281" s="339">
        <v>42842</v>
      </c>
      <c r="C281" s="341" t="s">
        <v>1679</v>
      </c>
      <c r="D281" s="342" t="s">
        <v>395</v>
      </c>
      <c r="E281" s="341" t="s">
        <v>765</v>
      </c>
      <c r="F281" s="343" t="s">
        <v>785</v>
      </c>
      <c r="G281" s="345">
        <v>49</v>
      </c>
      <c r="H281" s="346">
        <v>27000</v>
      </c>
      <c r="I281" s="345">
        <v>1323000</v>
      </c>
      <c r="J281" s="347">
        <v>0.06</v>
      </c>
      <c r="K281" s="375">
        <v>1243620</v>
      </c>
    </row>
    <row r="282" spans="1:11" x14ac:dyDescent="0.3">
      <c r="A282" s="338">
        <v>1275</v>
      </c>
      <c r="B282" s="339">
        <v>42842</v>
      </c>
      <c r="C282" s="341" t="s">
        <v>1679</v>
      </c>
      <c r="D282" s="342" t="s">
        <v>395</v>
      </c>
      <c r="E282" s="341" t="s">
        <v>765</v>
      </c>
      <c r="F282" s="343" t="s">
        <v>785</v>
      </c>
      <c r="G282" s="345">
        <v>4</v>
      </c>
      <c r="H282" s="346">
        <v>1260</v>
      </c>
      <c r="I282" s="345">
        <v>5040</v>
      </c>
      <c r="J282" s="347">
        <v>0.04</v>
      </c>
      <c r="K282" s="375">
        <v>4838.3999999999996</v>
      </c>
    </row>
    <row r="283" spans="1:11" x14ac:dyDescent="0.3">
      <c r="A283" s="338">
        <v>1276</v>
      </c>
      <c r="B283" s="339">
        <v>42843</v>
      </c>
      <c r="C283" s="341" t="s">
        <v>1678</v>
      </c>
      <c r="D283" s="342" t="s">
        <v>398</v>
      </c>
      <c r="E283" s="341" t="s">
        <v>812</v>
      </c>
      <c r="F283" s="343" t="s">
        <v>770</v>
      </c>
      <c r="G283" s="345">
        <v>50</v>
      </c>
      <c r="H283" s="346">
        <v>960</v>
      </c>
      <c r="I283" s="345">
        <v>48000</v>
      </c>
      <c r="J283" s="347">
        <v>0.05</v>
      </c>
      <c r="K283" s="375">
        <v>45600</v>
      </c>
    </row>
    <row r="284" spans="1:11" x14ac:dyDescent="0.3">
      <c r="A284" s="338">
        <v>1277</v>
      </c>
      <c r="B284" s="339">
        <v>42843</v>
      </c>
      <c r="C284" s="341" t="s">
        <v>1338</v>
      </c>
      <c r="D284" s="342" t="s">
        <v>522</v>
      </c>
      <c r="E284" s="341" t="s">
        <v>790</v>
      </c>
      <c r="F284" s="343" t="s">
        <v>764</v>
      </c>
      <c r="G284" s="345">
        <v>38</v>
      </c>
      <c r="H284" s="346">
        <v>480</v>
      </c>
      <c r="I284" s="345">
        <v>18240</v>
      </c>
      <c r="J284" s="347">
        <v>0.09</v>
      </c>
      <c r="K284" s="375">
        <v>16598.400000000001</v>
      </c>
    </row>
    <row r="285" spans="1:11" x14ac:dyDescent="0.3">
      <c r="A285" s="338">
        <v>1278</v>
      </c>
      <c r="B285" s="339">
        <v>42843</v>
      </c>
      <c r="C285" s="341" t="s">
        <v>1338</v>
      </c>
      <c r="D285" s="342" t="s">
        <v>522</v>
      </c>
      <c r="E285" s="341" t="s">
        <v>790</v>
      </c>
      <c r="F285" s="343" t="s">
        <v>785</v>
      </c>
      <c r="G285" s="345">
        <v>21</v>
      </c>
      <c r="H285" s="346">
        <v>1920</v>
      </c>
      <c r="I285" s="345">
        <v>40320</v>
      </c>
      <c r="J285" s="347">
        <v>0.01</v>
      </c>
      <c r="K285" s="375">
        <v>39916.800000000003</v>
      </c>
    </row>
    <row r="286" spans="1:11" x14ac:dyDescent="0.3">
      <c r="A286" s="338">
        <v>1279</v>
      </c>
      <c r="B286" s="339">
        <v>42843</v>
      </c>
      <c r="C286" s="341" t="s">
        <v>1338</v>
      </c>
      <c r="D286" s="342" t="s">
        <v>522</v>
      </c>
      <c r="E286" s="341" t="s">
        <v>790</v>
      </c>
      <c r="F286" s="343" t="s">
        <v>764</v>
      </c>
      <c r="G286" s="345">
        <v>19</v>
      </c>
      <c r="H286" s="346">
        <v>1740</v>
      </c>
      <c r="I286" s="345">
        <v>33060</v>
      </c>
      <c r="J286" s="347">
        <v>0.02</v>
      </c>
      <c r="K286" s="375">
        <v>32398.799999999999</v>
      </c>
    </row>
    <row r="287" spans="1:11" x14ac:dyDescent="0.3">
      <c r="A287" s="338">
        <v>1280</v>
      </c>
      <c r="B287" s="339">
        <v>42843</v>
      </c>
      <c r="C287" s="341" t="s">
        <v>1675</v>
      </c>
      <c r="D287" s="342" t="s">
        <v>395</v>
      </c>
      <c r="E287" s="341" t="s">
        <v>765</v>
      </c>
      <c r="F287" s="343" t="s">
        <v>770</v>
      </c>
      <c r="G287" s="345">
        <v>11</v>
      </c>
      <c r="H287" s="346">
        <v>12780</v>
      </c>
      <c r="I287" s="345">
        <v>140580</v>
      </c>
      <c r="J287" s="347">
        <v>0.04</v>
      </c>
      <c r="K287" s="375">
        <v>134956.79999999999</v>
      </c>
    </row>
    <row r="288" spans="1:11" x14ac:dyDescent="0.3">
      <c r="A288" s="338">
        <v>1281</v>
      </c>
      <c r="B288" s="339">
        <v>42843</v>
      </c>
      <c r="C288" s="341" t="s">
        <v>1675</v>
      </c>
      <c r="D288" s="342" t="s">
        <v>395</v>
      </c>
      <c r="E288" s="341" t="s">
        <v>765</v>
      </c>
      <c r="F288" s="343" t="s">
        <v>785</v>
      </c>
      <c r="G288" s="345">
        <v>2</v>
      </c>
      <c r="H288" s="346">
        <v>3360</v>
      </c>
      <c r="I288" s="345">
        <v>6720</v>
      </c>
      <c r="J288" s="347">
        <v>0.1</v>
      </c>
      <c r="K288" s="375">
        <v>6048</v>
      </c>
    </row>
    <row r="289" spans="1:11" x14ac:dyDescent="0.3">
      <c r="A289" s="338">
        <v>1282</v>
      </c>
      <c r="B289" s="339">
        <v>42843</v>
      </c>
      <c r="C289" s="341" t="s">
        <v>1186</v>
      </c>
      <c r="D289" s="342" t="s">
        <v>395</v>
      </c>
      <c r="E289" s="341" t="s">
        <v>778</v>
      </c>
      <c r="F289" s="343" t="s">
        <v>764</v>
      </c>
      <c r="G289" s="345">
        <v>37</v>
      </c>
      <c r="H289" s="346">
        <v>3660</v>
      </c>
      <c r="I289" s="345">
        <v>135420</v>
      </c>
      <c r="J289" s="347">
        <v>0.05</v>
      </c>
      <c r="K289" s="375">
        <v>128649</v>
      </c>
    </row>
    <row r="290" spans="1:11" x14ac:dyDescent="0.3">
      <c r="A290" s="338">
        <v>1283</v>
      </c>
      <c r="B290" s="339">
        <v>42843</v>
      </c>
      <c r="C290" s="341" t="s">
        <v>1673</v>
      </c>
      <c r="D290" s="342" t="s">
        <v>395</v>
      </c>
      <c r="E290" s="341" t="s">
        <v>812</v>
      </c>
      <c r="F290" s="343" t="s">
        <v>785</v>
      </c>
      <c r="G290" s="345">
        <v>4</v>
      </c>
      <c r="H290" s="346">
        <v>2760</v>
      </c>
      <c r="I290" s="345">
        <v>11040</v>
      </c>
      <c r="J290" s="347">
        <v>0.03</v>
      </c>
      <c r="K290" s="375">
        <v>10708.8</v>
      </c>
    </row>
    <row r="291" spans="1:11" x14ac:dyDescent="0.3">
      <c r="A291" s="338">
        <v>1284</v>
      </c>
      <c r="B291" s="339">
        <v>42844</v>
      </c>
      <c r="C291" s="341" t="s">
        <v>1672</v>
      </c>
      <c r="D291" s="342" t="s">
        <v>398</v>
      </c>
      <c r="E291" s="341" t="s">
        <v>778</v>
      </c>
      <c r="F291" s="343" t="s">
        <v>785</v>
      </c>
      <c r="G291" s="345">
        <v>41</v>
      </c>
      <c r="H291" s="346">
        <v>540</v>
      </c>
      <c r="I291" s="345">
        <v>22140</v>
      </c>
      <c r="J291" s="347">
        <v>0.09</v>
      </c>
      <c r="K291" s="375">
        <v>20147.400000000001</v>
      </c>
    </row>
    <row r="292" spans="1:11" x14ac:dyDescent="0.3">
      <c r="A292" s="338">
        <v>1285</v>
      </c>
      <c r="B292" s="339">
        <v>42844</v>
      </c>
      <c r="C292" s="341" t="s">
        <v>1030</v>
      </c>
      <c r="D292" s="342" t="s">
        <v>405</v>
      </c>
      <c r="E292" s="341" t="s">
        <v>778</v>
      </c>
      <c r="F292" s="343" t="s">
        <v>764</v>
      </c>
      <c r="G292" s="345">
        <v>20</v>
      </c>
      <c r="H292" s="346">
        <v>120</v>
      </c>
      <c r="I292" s="345">
        <v>2400</v>
      </c>
      <c r="J292" s="347">
        <v>0.09</v>
      </c>
      <c r="K292" s="375">
        <v>2184</v>
      </c>
    </row>
    <row r="293" spans="1:11" x14ac:dyDescent="0.3">
      <c r="A293" s="338">
        <v>1286</v>
      </c>
      <c r="B293" s="339">
        <v>42844</v>
      </c>
      <c r="C293" s="341" t="s">
        <v>1259</v>
      </c>
      <c r="D293" s="342" t="s">
        <v>522</v>
      </c>
      <c r="E293" s="341" t="s">
        <v>778</v>
      </c>
      <c r="F293" s="343" t="s">
        <v>764</v>
      </c>
      <c r="G293" s="345">
        <v>32</v>
      </c>
      <c r="H293" s="346">
        <v>2640</v>
      </c>
      <c r="I293" s="345">
        <v>84480</v>
      </c>
      <c r="J293" s="347">
        <v>0</v>
      </c>
      <c r="K293" s="375">
        <v>84480</v>
      </c>
    </row>
    <row r="294" spans="1:11" x14ac:dyDescent="0.3">
      <c r="A294" s="338">
        <v>1287</v>
      </c>
      <c r="B294" s="339">
        <v>42844</v>
      </c>
      <c r="C294" s="341" t="s">
        <v>1259</v>
      </c>
      <c r="D294" s="342" t="s">
        <v>522</v>
      </c>
      <c r="E294" s="341" t="s">
        <v>778</v>
      </c>
      <c r="F294" s="343" t="s">
        <v>764</v>
      </c>
      <c r="G294" s="345">
        <v>45</v>
      </c>
      <c r="H294" s="346">
        <v>780</v>
      </c>
      <c r="I294" s="345">
        <v>35100</v>
      </c>
      <c r="J294" s="347">
        <v>0.05</v>
      </c>
      <c r="K294" s="375">
        <v>33345</v>
      </c>
    </row>
    <row r="295" spans="1:11" x14ac:dyDescent="0.3">
      <c r="A295" s="338">
        <v>1288</v>
      </c>
      <c r="B295" s="339">
        <v>42844</v>
      </c>
      <c r="C295" s="341" t="s">
        <v>1442</v>
      </c>
      <c r="D295" s="342" t="s">
        <v>395</v>
      </c>
      <c r="E295" s="341" t="s">
        <v>778</v>
      </c>
      <c r="F295" s="343" t="s">
        <v>764</v>
      </c>
      <c r="G295" s="345">
        <v>50</v>
      </c>
      <c r="H295" s="346">
        <v>660</v>
      </c>
      <c r="I295" s="345">
        <v>33000</v>
      </c>
      <c r="J295" s="347">
        <v>0.01</v>
      </c>
      <c r="K295" s="375">
        <v>32670</v>
      </c>
    </row>
    <row r="296" spans="1:11" x14ac:dyDescent="0.3">
      <c r="A296" s="338">
        <v>1289</v>
      </c>
      <c r="B296" s="339">
        <v>42844</v>
      </c>
      <c r="C296" s="341" t="s">
        <v>900</v>
      </c>
      <c r="D296" s="342" t="s">
        <v>395</v>
      </c>
      <c r="E296" s="341" t="s">
        <v>765</v>
      </c>
      <c r="F296" s="343" t="s">
        <v>764</v>
      </c>
      <c r="G296" s="345">
        <v>12</v>
      </c>
      <c r="H296" s="346">
        <v>300</v>
      </c>
      <c r="I296" s="345">
        <v>3600</v>
      </c>
      <c r="J296" s="347">
        <v>0.09</v>
      </c>
      <c r="K296" s="375">
        <v>3276</v>
      </c>
    </row>
    <row r="297" spans="1:11" x14ac:dyDescent="0.3">
      <c r="A297" s="338">
        <v>1290</v>
      </c>
      <c r="B297" s="339">
        <v>42844</v>
      </c>
      <c r="C297" s="341" t="s">
        <v>1666</v>
      </c>
      <c r="D297" s="342" t="s">
        <v>395</v>
      </c>
      <c r="E297" s="341" t="s">
        <v>778</v>
      </c>
      <c r="F297" s="343" t="s">
        <v>764</v>
      </c>
      <c r="G297" s="345">
        <v>42</v>
      </c>
      <c r="H297" s="346">
        <v>240</v>
      </c>
      <c r="I297" s="345">
        <v>10080</v>
      </c>
      <c r="J297" s="347">
        <v>0.09</v>
      </c>
      <c r="K297" s="375">
        <v>9172.7999999999993</v>
      </c>
    </row>
    <row r="298" spans="1:11" x14ac:dyDescent="0.3">
      <c r="A298" s="338">
        <v>1291</v>
      </c>
      <c r="B298" s="339">
        <v>42845</v>
      </c>
      <c r="C298" s="341" t="s">
        <v>1154</v>
      </c>
      <c r="D298" s="342" t="s">
        <v>395</v>
      </c>
      <c r="E298" s="341" t="s">
        <v>778</v>
      </c>
      <c r="F298" s="343" t="s">
        <v>764</v>
      </c>
      <c r="G298" s="345">
        <v>2</v>
      </c>
      <c r="H298" s="346">
        <v>180</v>
      </c>
      <c r="I298" s="345">
        <v>360</v>
      </c>
      <c r="J298" s="347">
        <v>0.01</v>
      </c>
      <c r="K298" s="375">
        <v>356.4</v>
      </c>
    </row>
    <row r="299" spans="1:11" x14ac:dyDescent="0.3">
      <c r="A299" s="338">
        <v>1292</v>
      </c>
      <c r="B299" s="339">
        <v>42846</v>
      </c>
      <c r="C299" s="341" t="s">
        <v>1665</v>
      </c>
      <c r="D299" s="342" t="s">
        <v>398</v>
      </c>
      <c r="E299" s="341" t="s">
        <v>790</v>
      </c>
      <c r="F299" s="343" t="s">
        <v>770</v>
      </c>
      <c r="G299" s="345">
        <v>7</v>
      </c>
      <c r="H299" s="346">
        <v>2280</v>
      </c>
      <c r="I299" s="345">
        <v>15960</v>
      </c>
      <c r="J299" s="347">
        <v>0.05</v>
      </c>
      <c r="K299" s="375">
        <v>15162</v>
      </c>
    </row>
    <row r="300" spans="1:11" x14ac:dyDescent="0.3">
      <c r="A300" s="338">
        <v>1293</v>
      </c>
      <c r="B300" s="339">
        <v>42848</v>
      </c>
      <c r="C300" s="341" t="s">
        <v>1509</v>
      </c>
      <c r="D300" s="342" t="s">
        <v>405</v>
      </c>
      <c r="E300" s="341" t="s">
        <v>778</v>
      </c>
      <c r="F300" s="343" t="s">
        <v>770</v>
      </c>
      <c r="G300" s="345">
        <v>26</v>
      </c>
      <c r="H300" s="346">
        <v>3060</v>
      </c>
      <c r="I300" s="345">
        <v>79560</v>
      </c>
      <c r="J300" s="347">
        <v>0.04</v>
      </c>
      <c r="K300" s="375">
        <v>76377.600000000006</v>
      </c>
    </row>
    <row r="301" spans="1:11" x14ac:dyDescent="0.3">
      <c r="A301" s="338">
        <v>1294</v>
      </c>
      <c r="B301" s="339">
        <v>42848</v>
      </c>
      <c r="C301" s="341" t="s">
        <v>1509</v>
      </c>
      <c r="D301" s="342" t="s">
        <v>405</v>
      </c>
      <c r="E301" s="341" t="s">
        <v>778</v>
      </c>
      <c r="F301" s="343" t="s">
        <v>770</v>
      </c>
      <c r="G301" s="345">
        <v>36</v>
      </c>
      <c r="H301" s="346">
        <v>7500</v>
      </c>
      <c r="I301" s="345">
        <v>270000</v>
      </c>
      <c r="J301" s="347">
        <v>0.04</v>
      </c>
      <c r="K301" s="375">
        <v>259200</v>
      </c>
    </row>
    <row r="302" spans="1:11" x14ac:dyDescent="0.3">
      <c r="A302" s="338">
        <v>1295</v>
      </c>
      <c r="B302" s="339">
        <v>42848</v>
      </c>
      <c r="C302" s="341" t="s">
        <v>1509</v>
      </c>
      <c r="D302" s="342" t="s">
        <v>405</v>
      </c>
      <c r="E302" s="341" t="s">
        <v>778</v>
      </c>
      <c r="F302" s="343" t="s">
        <v>764</v>
      </c>
      <c r="G302" s="345">
        <v>16</v>
      </c>
      <c r="H302" s="346">
        <v>1380</v>
      </c>
      <c r="I302" s="345">
        <v>22080</v>
      </c>
      <c r="J302" s="347">
        <v>0.09</v>
      </c>
      <c r="K302" s="375">
        <v>20092.8</v>
      </c>
    </row>
    <row r="303" spans="1:11" x14ac:dyDescent="0.3">
      <c r="A303" s="338">
        <v>1296</v>
      </c>
      <c r="B303" s="339">
        <v>42848</v>
      </c>
      <c r="C303" s="341" t="s">
        <v>1211</v>
      </c>
      <c r="D303" s="342" t="s">
        <v>398</v>
      </c>
      <c r="E303" s="341" t="s">
        <v>812</v>
      </c>
      <c r="F303" s="343" t="s">
        <v>764</v>
      </c>
      <c r="G303" s="345">
        <v>31</v>
      </c>
      <c r="H303" s="346">
        <v>420</v>
      </c>
      <c r="I303" s="345">
        <v>13020</v>
      </c>
      <c r="J303" s="347">
        <v>0.08</v>
      </c>
      <c r="K303" s="375">
        <v>11978.4</v>
      </c>
    </row>
    <row r="304" spans="1:11" x14ac:dyDescent="0.3">
      <c r="A304" s="338">
        <v>1297</v>
      </c>
      <c r="B304" s="339">
        <v>42848</v>
      </c>
      <c r="C304" s="341" t="s">
        <v>1211</v>
      </c>
      <c r="D304" s="342" t="s">
        <v>398</v>
      </c>
      <c r="E304" s="341" t="s">
        <v>812</v>
      </c>
      <c r="F304" s="343" t="s">
        <v>764</v>
      </c>
      <c r="G304" s="345">
        <v>24</v>
      </c>
      <c r="H304" s="346">
        <v>180</v>
      </c>
      <c r="I304" s="345">
        <v>4320</v>
      </c>
      <c r="J304" s="347">
        <v>0.02</v>
      </c>
      <c r="K304" s="375">
        <v>4233.6000000000004</v>
      </c>
    </row>
    <row r="305" spans="1:11" x14ac:dyDescent="0.3">
      <c r="A305" s="338">
        <v>1298</v>
      </c>
      <c r="B305" s="339">
        <v>42848</v>
      </c>
      <c r="C305" s="341" t="s">
        <v>1660</v>
      </c>
      <c r="D305" s="342" t="s">
        <v>398</v>
      </c>
      <c r="E305" s="341" t="s">
        <v>790</v>
      </c>
      <c r="F305" s="343" t="s">
        <v>770</v>
      </c>
      <c r="G305" s="345">
        <v>39</v>
      </c>
      <c r="H305" s="346">
        <v>480</v>
      </c>
      <c r="I305" s="345">
        <v>18720</v>
      </c>
      <c r="J305" s="347">
        <v>7.0000000000000007E-2</v>
      </c>
      <c r="K305" s="375">
        <v>17409.599999999999</v>
      </c>
    </row>
    <row r="306" spans="1:11" x14ac:dyDescent="0.3">
      <c r="A306" s="338">
        <v>1299</v>
      </c>
      <c r="B306" s="339">
        <v>42848</v>
      </c>
      <c r="C306" s="341" t="s">
        <v>1660</v>
      </c>
      <c r="D306" s="342" t="s">
        <v>398</v>
      </c>
      <c r="E306" s="341" t="s">
        <v>790</v>
      </c>
      <c r="F306" s="343" t="s">
        <v>764</v>
      </c>
      <c r="G306" s="345">
        <v>37</v>
      </c>
      <c r="H306" s="346">
        <v>720</v>
      </c>
      <c r="I306" s="345">
        <v>26640</v>
      </c>
      <c r="J306" s="347">
        <v>0.02</v>
      </c>
      <c r="K306" s="375">
        <v>26107.200000000001</v>
      </c>
    </row>
    <row r="307" spans="1:11" x14ac:dyDescent="0.3">
      <c r="A307" s="338">
        <v>1300</v>
      </c>
      <c r="B307" s="339">
        <v>42848</v>
      </c>
      <c r="C307" s="341" t="s">
        <v>1660</v>
      </c>
      <c r="D307" s="342" t="s">
        <v>398</v>
      </c>
      <c r="E307" s="341" t="s">
        <v>790</v>
      </c>
      <c r="F307" s="343" t="s">
        <v>764</v>
      </c>
      <c r="G307" s="345">
        <v>42</v>
      </c>
      <c r="H307" s="346">
        <v>420</v>
      </c>
      <c r="I307" s="345">
        <v>17640</v>
      </c>
      <c r="J307" s="347">
        <v>0.02</v>
      </c>
      <c r="K307" s="375">
        <v>17287.2</v>
      </c>
    </row>
    <row r="308" spans="1:11" x14ac:dyDescent="0.3">
      <c r="A308" s="338">
        <v>1301</v>
      </c>
      <c r="B308" s="339">
        <v>42848</v>
      </c>
      <c r="C308" s="341" t="s">
        <v>1315</v>
      </c>
      <c r="D308" s="342" t="s">
        <v>405</v>
      </c>
      <c r="E308" s="341" t="s">
        <v>812</v>
      </c>
      <c r="F308" s="343" t="s">
        <v>764</v>
      </c>
      <c r="G308" s="345">
        <v>9</v>
      </c>
      <c r="H308" s="346">
        <v>420</v>
      </c>
      <c r="I308" s="345">
        <v>3780</v>
      </c>
      <c r="J308" s="347">
        <v>0.01</v>
      </c>
      <c r="K308" s="375">
        <v>3742.2</v>
      </c>
    </row>
    <row r="309" spans="1:11" x14ac:dyDescent="0.3">
      <c r="A309" s="338">
        <v>1302</v>
      </c>
      <c r="B309" s="339">
        <v>42848</v>
      </c>
      <c r="C309" s="341" t="s">
        <v>1657</v>
      </c>
      <c r="D309" s="342" t="s">
        <v>395</v>
      </c>
      <c r="E309" s="341" t="s">
        <v>765</v>
      </c>
      <c r="F309" s="343" t="s">
        <v>770</v>
      </c>
      <c r="G309" s="345">
        <v>32</v>
      </c>
      <c r="H309" s="346">
        <v>30060</v>
      </c>
      <c r="I309" s="345">
        <v>961920</v>
      </c>
      <c r="J309" s="347">
        <v>0.04</v>
      </c>
      <c r="K309" s="375">
        <v>923443.19999999995</v>
      </c>
    </row>
    <row r="310" spans="1:11" x14ac:dyDescent="0.3">
      <c r="A310" s="338">
        <v>1303</v>
      </c>
      <c r="B310" s="339">
        <v>42848</v>
      </c>
      <c r="C310" s="341" t="s">
        <v>1657</v>
      </c>
      <c r="D310" s="342" t="s">
        <v>395</v>
      </c>
      <c r="E310" s="341" t="s">
        <v>765</v>
      </c>
      <c r="F310" s="343" t="s">
        <v>764</v>
      </c>
      <c r="G310" s="345">
        <v>29</v>
      </c>
      <c r="H310" s="346">
        <v>720</v>
      </c>
      <c r="I310" s="345">
        <v>20880</v>
      </c>
      <c r="J310" s="347">
        <v>0.04</v>
      </c>
      <c r="K310" s="375">
        <v>20044.8</v>
      </c>
    </row>
    <row r="311" spans="1:11" x14ac:dyDescent="0.3">
      <c r="A311" s="338">
        <v>1304</v>
      </c>
      <c r="B311" s="339">
        <v>42848</v>
      </c>
      <c r="C311" s="341" t="s">
        <v>1657</v>
      </c>
      <c r="D311" s="342" t="s">
        <v>395</v>
      </c>
      <c r="E311" s="341" t="s">
        <v>765</v>
      </c>
      <c r="F311" s="343" t="s">
        <v>770</v>
      </c>
      <c r="G311" s="345">
        <v>48</v>
      </c>
      <c r="H311" s="346">
        <v>5160</v>
      </c>
      <c r="I311" s="345">
        <v>247680</v>
      </c>
      <c r="J311" s="347">
        <v>0.09</v>
      </c>
      <c r="K311" s="375">
        <v>225388.79999999999</v>
      </c>
    </row>
    <row r="312" spans="1:11" x14ac:dyDescent="0.3">
      <c r="A312" s="338">
        <v>1305</v>
      </c>
      <c r="B312" s="339">
        <v>42849</v>
      </c>
      <c r="C312" s="341" t="s">
        <v>1565</v>
      </c>
      <c r="D312" s="342" t="s">
        <v>395</v>
      </c>
      <c r="E312" s="341" t="s">
        <v>812</v>
      </c>
      <c r="F312" s="343" t="s">
        <v>764</v>
      </c>
      <c r="G312" s="345">
        <v>40</v>
      </c>
      <c r="H312" s="346">
        <v>120</v>
      </c>
      <c r="I312" s="345">
        <v>4800</v>
      </c>
      <c r="J312" s="347">
        <v>0.04</v>
      </c>
      <c r="K312" s="375">
        <v>4608</v>
      </c>
    </row>
    <row r="313" spans="1:11" x14ac:dyDescent="0.3">
      <c r="A313" s="338">
        <v>1306</v>
      </c>
      <c r="B313" s="339">
        <v>42849</v>
      </c>
      <c r="C313" s="341" t="s">
        <v>1133</v>
      </c>
      <c r="D313" s="342" t="s">
        <v>522</v>
      </c>
      <c r="E313" s="341" t="s">
        <v>778</v>
      </c>
      <c r="F313" s="343" t="s">
        <v>785</v>
      </c>
      <c r="G313" s="345">
        <v>43</v>
      </c>
      <c r="H313" s="346">
        <v>12360</v>
      </c>
      <c r="I313" s="345">
        <v>531480</v>
      </c>
      <c r="J313" s="347">
        <v>0</v>
      </c>
      <c r="K313" s="375">
        <v>531480</v>
      </c>
    </row>
    <row r="314" spans="1:11" x14ac:dyDescent="0.3">
      <c r="A314" s="338">
        <v>1307</v>
      </c>
      <c r="B314" s="339">
        <v>42849</v>
      </c>
      <c r="C314" s="341" t="s">
        <v>1656</v>
      </c>
      <c r="D314" s="342" t="s">
        <v>522</v>
      </c>
      <c r="E314" s="341" t="s">
        <v>790</v>
      </c>
      <c r="F314" s="343" t="s">
        <v>770</v>
      </c>
      <c r="G314" s="345">
        <v>42</v>
      </c>
      <c r="H314" s="346">
        <v>420</v>
      </c>
      <c r="I314" s="345">
        <v>17640</v>
      </c>
      <c r="J314" s="347">
        <v>0.02</v>
      </c>
      <c r="K314" s="375">
        <v>17287.2</v>
      </c>
    </row>
    <row r="315" spans="1:11" x14ac:dyDescent="0.3">
      <c r="A315" s="338">
        <v>1308</v>
      </c>
      <c r="B315" s="339">
        <v>42850</v>
      </c>
      <c r="C315" s="341" t="s">
        <v>1315</v>
      </c>
      <c r="D315" s="342" t="s">
        <v>405</v>
      </c>
      <c r="E315" s="341" t="s">
        <v>812</v>
      </c>
      <c r="F315" s="343" t="s">
        <v>770</v>
      </c>
      <c r="G315" s="345">
        <v>12</v>
      </c>
      <c r="H315" s="346">
        <v>15600</v>
      </c>
      <c r="I315" s="345">
        <v>187200</v>
      </c>
      <c r="J315" s="347">
        <v>0.1</v>
      </c>
      <c r="K315" s="375">
        <v>168480</v>
      </c>
    </row>
    <row r="316" spans="1:11" x14ac:dyDescent="0.3">
      <c r="A316" s="338">
        <v>1309</v>
      </c>
      <c r="B316" s="339">
        <v>42851</v>
      </c>
      <c r="C316" s="341" t="s">
        <v>1653</v>
      </c>
      <c r="D316" s="342" t="s">
        <v>522</v>
      </c>
      <c r="E316" s="341" t="s">
        <v>778</v>
      </c>
      <c r="F316" s="343" t="s">
        <v>770</v>
      </c>
      <c r="G316" s="345">
        <v>29</v>
      </c>
      <c r="H316" s="346">
        <v>960</v>
      </c>
      <c r="I316" s="345">
        <v>27840</v>
      </c>
      <c r="J316" s="347">
        <v>0.1</v>
      </c>
      <c r="K316" s="375">
        <v>25056</v>
      </c>
    </row>
    <row r="317" spans="1:11" x14ac:dyDescent="0.3">
      <c r="A317" s="338">
        <v>1310</v>
      </c>
      <c r="B317" s="339">
        <v>42851</v>
      </c>
      <c r="C317" s="341" t="s">
        <v>1651</v>
      </c>
      <c r="D317" s="342" t="s">
        <v>398</v>
      </c>
      <c r="E317" s="341" t="s">
        <v>812</v>
      </c>
      <c r="F317" s="343" t="s">
        <v>764</v>
      </c>
      <c r="G317" s="345">
        <v>38</v>
      </c>
      <c r="H317" s="346">
        <v>720</v>
      </c>
      <c r="I317" s="345">
        <v>27360</v>
      </c>
      <c r="J317" s="347">
        <v>0.02</v>
      </c>
      <c r="K317" s="375">
        <v>26812.799999999999</v>
      </c>
    </row>
    <row r="318" spans="1:11" x14ac:dyDescent="0.3">
      <c r="A318" s="338">
        <v>1311</v>
      </c>
      <c r="B318" s="339">
        <v>42851</v>
      </c>
      <c r="C318" s="341" t="s">
        <v>1651</v>
      </c>
      <c r="D318" s="342" t="s">
        <v>405</v>
      </c>
      <c r="E318" s="341" t="s">
        <v>812</v>
      </c>
      <c r="F318" s="343" t="s">
        <v>785</v>
      </c>
      <c r="G318" s="345">
        <v>4</v>
      </c>
      <c r="H318" s="346">
        <v>300</v>
      </c>
      <c r="I318" s="345">
        <v>1200</v>
      </c>
      <c r="J318" s="347">
        <v>0.02</v>
      </c>
      <c r="K318" s="375">
        <v>1176</v>
      </c>
    </row>
    <row r="319" spans="1:11" x14ac:dyDescent="0.3">
      <c r="A319" s="338">
        <v>1312</v>
      </c>
      <c r="B319" s="339">
        <v>42851</v>
      </c>
      <c r="C319" s="341" t="s">
        <v>1649</v>
      </c>
      <c r="D319" s="342" t="s">
        <v>522</v>
      </c>
      <c r="E319" s="341" t="s">
        <v>778</v>
      </c>
      <c r="F319" s="343" t="s">
        <v>764</v>
      </c>
      <c r="G319" s="345">
        <v>18</v>
      </c>
      <c r="H319" s="346">
        <v>660</v>
      </c>
      <c r="I319" s="345">
        <v>11880</v>
      </c>
      <c r="J319" s="347">
        <v>0.01</v>
      </c>
      <c r="K319" s="375">
        <v>11761.2</v>
      </c>
    </row>
    <row r="320" spans="1:11" x14ac:dyDescent="0.3">
      <c r="A320" s="338">
        <v>1313</v>
      </c>
      <c r="B320" s="339">
        <v>42851</v>
      </c>
      <c r="C320" s="341" t="s">
        <v>1647</v>
      </c>
      <c r="D320" s="342" t="s">
        <v>395</v>
      </c>
      <c r="E320" s="341" t="s">
        <v>765</v>
      </c>
      <c r="F320" s="343" t="s">
        <v>764</v>
      </c>
      <c r="G320" s="345">
        <v>35</v>
      </c>
      <c r="H320" s="346">
        <v>600</v>
      </c>
      <c r="I320" s="345">
        <v>21000</v>
      </c>
      <c r="J320" s="347">
        <v>0.05</v>
      </c>
      <c r="K320" s="375">
        <v>19950</v>
      </c>
    </row>
    <row r="321" spans="1:11" x14ac:dyDescent="0.3">
      <c r="A321" s="338">
        <v>1314</v>
      </c>
      <c r="B321" s="339">
        <v>42852</v>
      </c>
      <c r="C321" s="341" t="s">
        <v>794</v>
      </c>
      <c r="D321" s="342" t="s">
        <v>395</v>
      </c>
      <c r="E321" s="341" t="s">
        <v>790</v>
      </c>
      <c r="F321" s="343" t="s">
        <v>785</v>
      </c>
      <c r="G321" s="345">
        <v>26</v>
      </c>
      <c r="H321" s="346">
        <v>1920</v>
      </c>
      <c r="I321" s="345">
        <v>49920</v>
      </c>
      <c r="J321" s="347">
        <v>0</v>
      </c>
      <c r="K321" s="375">
        <v>49920</v>
      </c>
    </row>
    <row r="322" spans="1:11" x14ac:dyDescent="0.3">
      <c r="A322" s="338">
        <v>1315</v>
      </c>
      <c r="B322" s="339">
        <v>42852</v>
      </c>
      <c r="C322" s="341" t="s">
        <v>794</v>
      </c>
      <c r="D322" s="342" t="s">
        <v>395</v>
      </c>
      <c r="E322" s="341" t="s">
        <v>790</v>
      </c>
      <c r="F322" s="343" t="s">
        <v>764</v>
      </c>
      <c r="G322" s="345">
        <v>10</v>
      </c>
      <c r="H322" s="346">
        <v>180</v>
      </c>
      <c r="I322" s="345">
        <v>1800</v>
      </c>
      <c r="J322" s="347">
        <v>0.01</v>
      </c>
      <c r="K322" s="375">
        <v>1782</v>
      </c>
    </row>
    <row r="323" spans="1:11" x14ac:dyDescent="0.3">
      <c r="A323" s="338">
        <v>1316</v>
      </c>
      <c r="B323" s="339">
        <v>42852</v>
      </c>
      <c r="C323" s="341" t="s">
        <v>1644</v>
      </c>
      <c r="D323" s="342" t="s">
        <v>398</v>
      </c>
      <c r="E323" s="341" t="s">
        <v>790</v>
      </c>
      <c r="F323" s="343" t="s">
        <v>764</v>
      </c>
      <c r="G323" s="345">
        <v>33</v>
      </c>
      <c r="H323" s="346">
        <v>18300</v>
      </c>
      <c r="I323" s="345">
        <v>603900</v>
      </c>
      <c r="J323" s="347">
        <v>0.04</v>
      </c>
      <c r="K323" s="375">
        <v>579744</v>
      </c>
    </row>
    <row r="324" spans="1:11" x14ac:dyDescent="0.3">
      <c r="A324" s="338">
        <v>1317</v>
      </c>
      <c r="B324" s="339">
        <v>42852</v>
      </c>
      <c r="C324" s="341" t="s">
        <v>1451</v>
      </c>
      <c r="D324" s="342" t="s">
        <v>405</v>
      </c>
      <c r="E324" s="341" t="s">
        <v>812</v>
      </c>
      <c r="F324" s="343" t="s">
        <v>785</v>
      </c>
      <c r="G324" s="345">
        <v>33</v>
      </c>
      <c r="H324" s="346">
        <v>5460</v>
      </c>
      <c r="I324" s="345">
        <v>180180</v>
      </c>
      <c r="J324" s="347">
        <v>0.05</v>
      </c>
      <c r="K324" s="375">
        <v>171171</v>
      </c>
    </row>
    <row r="325" spans="1:11" x14ac:dyDescent="0.3">
      <c r="A325" s="338">
        <v>1318</v>
      </c>
      <c r="B325" s="339">
        <v>42852</v>
      </c>
      <c r="C325" s="341" t="s">
        <v>1451</v>
      </c>
      <c r="D325" s="342" t="s">
        <v>405</v>
      </c>
      <c r="E325" s="341" t="s">
        <v>765</v>
      </c>
      <c r="F325" s="343" t="s">
        <v>770</v>
      </c>
      <c r="G325" s="345">
        <v>46</v>
      </c>
      <c r="H325" s="346">
        <v>10800</v>
      </c>
      <c r="I325" s="345">
        <v>496800</v>
      </c>
      <c r="J325" s="347">
        <v>0.06</v>
      </c>
      <c r="K325" s="375">
        <v>466992</v>
      </c>
    </row>
    <row r="326" spans="1:11" x14ac:dyDescent="0.3">
      <c r="A326" s="338">
        <v>1319</v>
      </c>
      <c r="B326" s="339">
        <v>42852</v>
      </c>
      <c r="C326" s="341" t="s">
        <v>1356</v>
      </c>
      <c r="D326" s="342" t="s">
        <v>522</v>
      </c>
      <c r="E326" s="341" t="s">
        <v>765</v>
      </c>
      <c r="F326" s="343" t="s">
        <v>764</v>
      </c>
      <c r="G326" s="345">
        <v>32</v>
      </c>
      <c r="H326" s="346">
        <v>2940</v>
      </c>
      <c r="I326" s="345">
        <v>94080</v>
      </c>
      <c r="J326" s="347">
        <v>0.1</v>
      </c>
      <c r="K326" s="375">
        <v>84672</v>
      </c>
    </row>
    <row r="327" spans="1:11" x14ac:dyDescent="0.3">
      <c r="A327" s="338">
        <v>1320</v>
      </c>
      <c r="B327" s="339">
        <v>42852</v>
      </c>
      <c r="C327" s="341" t="s">
        <v>1599</v>
      </c>
      <c r="D327" s="342" t="s">
        <v>395</v>
      </c>
      <c r="E327" s="341" t="s">
        <v>765</v>
      </c>
      <c r="F327" s="343" t="s">
        <v>770</v>
      </c>
      <c r="G327" s="345">
        <v>43</v>
      </c>
      <c r="H327" s="346">
        <v>22620</v>
      </c>
      <c r="I327" s="345">
        <v>972660</v>
      </c>
      <c r="J327" s="347">
        <v>0.02</v>
      </c>
      <c r="K327" s="375">
        <v>953206.8</v>
      </c>
    </row>
    <row r="328" spans="1:11" x14ac:dyDescent="0.3">
      <c r="A328" s="338">
        <v>1321</v>
      </c>
      <c r="B328" s="339">
        <v>42852</v>
      </c>
      <c r="C328" s="341" t="s">
        <v>1639</v>
      </c>
      <c r="D328" s="342" t="s">
        <v>395</v>
      </c>
      <c r="E328" s="341" t="s">
        <v>790</v>
      </c>
      <c r="F328" s="343" t="s">
        <v>785</v>
      </c>
      <c r="G328" s="345">
        <v>36</v>
      </c>
      <c r="H328" s="346">
        <v>3960</v>
      </c>
      <c r="I328" s="345">
        <v>142560</v>
      </c>
      <c r="J328" s="347">
        <v>0.08</v>
      </c>
      <c r="K328" s="375">
        <v>131155.20000000001</v>
      </c>
    </row>
    <row r="329" spans="1:11" x14ac:dyDescent="0.3">
      <c r="A329" s="338">
        <v>1322</v>
      </c>
      <c r="B329" s="339">
        <v>42852</v>
      </c>
      <c r="C329" s="341" t="s">
        <v>1638</v>
      </c>
      <c r="D329" s="342" t="s">
        <v>395</v>
      </c>
      <c r="E329" s="341" t="s">
        <v>812</v>
      </c>
      <c r="F329" s="343" t="s">
        <v>785</v>
      </c>
      <c r="G329" s="345">
        <v>43</v>
      </c>
      <c r="H329" s="346">
        <v>1260</v>
      </c>
      <c r="I329" s="345">
        <v>54180</v>
      </c>
      <c r="J329" s="347">
        <v>0.08</v>
      </c>
      <c r="K329" s="375">
        <v>49845.599999999999</v>
      </c>
    </row>
    <row r="330" spans="1:11" x14ac:dyDescent="0.3">
      <c r="A330" s="338">
        <v>1323</v>
      </c>
      <c r="B330" s="339">
        <v>42856</v>
      </c>
      <c r="C330" s="341" t="s">
        <v>796</v>
      </c>
      <c r="D330" s="342" t="s">
        <v>522</v>
      </c>
      <c r="E330" s="341" t="s">
        <v>790</v>
      </c>
      <c r="F330" s="343" t="s">
        <v>764</v>
      </c>
      <c r="G330" s="345">
        <v>25</v>
      </c>
      <c r="H330" s="346">
        <v>360</v>
      </c>
      <c r="I330" s="345">
        <v>9000</v>
      </c>
      <c r="J330" s="347">
        <v>0.04</v>
      </c>
      <c r="K330" s="375">
        <v>8640</v>
      </c>
    </row>
    <row r="331" spans="1:11" x14ac:dyDescent="0.3">
      <c r="A331" s="338">
        <v>1324</v>
      </c>
      <c r="B331" s="339">
        <v>42856</v>
      </c>
      <c r="C331" s="341" t="s">
        <v>796</v>
      </c>
      <c r="D331" s="342" t="s">
        <v>395</v>
      </c>
      <c r="E331" s="341" t="s">
        <v>790</v>
      </c>
      <c r="F331" s="343" t="s">
        <v>764</v>
      </c>
      <c r="G331" s="345">
        <v>8</v>
      </c>
      <c r="H331" s="346">
        <v>1920</v>
      </c>
      <c r="I331" s="345">
        <v>15360</v>
      </c>
      <c r="J331" s="347">
        <v>0.1</v>
      </c>
      <c r="K331" s="375">
        <v>13824</v>
      </c>
    </row>
    <row r="332" spans="1:11" x14ac:dyDescent="0.3">
      <c r="A332" s="338">
        <v>1325</v>
      </c>
      <c r="B332" s="339">
        <v>42856</v>
      </c>
      <c r="C332" s="341" t="s">
        <v>796</v>
      </c>
      <c r="D332" s="342" t="s">
        <v>395</v>
      </c>
      <c r="E332" s="341" t="s">
        <v>790</v>
      </c>
      <c r="F332" s="343" t="s">
        <v>764</v>
      </c>
      <c r="G332" s="345">
        <v>7</v>
      </c>
      <c r="H332" s="346">
        <v>2280</v>
      </c>
      <c r="I332" s="345">
        <v>15960</v>
      </c>
      <c r="J332" s="347">
        <v>0.09</v>
      </c>
      <c r="K332" s="375">
        <v>14523.6</v>
      </c>
    </row>
    <row r="333" spans="1:11" x14ac:dyDescent="0.3">
      <c r="A333" s="338">
        <v>1326</v>
      </c>
      <c r="B333" s="339">
        <v>42856</v>
      </c>
      <c r="C333" s="341" t="s">
        <v>836</v>
      </c>
      <c r="D333" s="342" t="s">
        <v>405</v>
      </c>
      <c r="E333" s="341" t="s">
        <v>812</v>
      </c>
      <c r="F333" s="343" t="s">
        <v>785</v>
      </c>
      <c r="G333" s="345">
        <v>36</v>
      </c>
      <c r="H333" s="346">
        <v>2400</v>
      </c>
      <c r="I333" s="345">
        <v>86400</v>
      </c>
      <c r="J333" s="347">
        <v>0.05</v>
      </c>
      <c r="K333" s="375">
        <v>82080</v>
      </c>
    </row>
    <row r="334" spans="1:11" x14ac:dyDescent="0.3">
      <c r="A334" s="338">
        <v>1327</v>
      </c>
      <c r="B334" s="339">
        <v>42856</v>
      </c>
      <c r="C334" s="341" t="s">
        <v>836</v>
      </c>
      <c r="D334" s="342" t="s">
        <v>405</v>
      </c>
      <c r="E334" s="341" t="s">
        <v>812</v>
      </c>
      <c r="F334" s="343" t="s">
        <v>770</v>
      </c>
      <c r="G334" s="345">
        <v>28</v>
      </c>
      <c r="H334" s="346">
        <v>2100</v>
      </c>
      <c r="I334" s="345">
        <v>58800</v>
      </c>
      <c r="J334" s="347">
        <v>0.05</v>
      </c>
      <c r="K334" s="375">
        <v>55860</v>
      </c>
    </row>
    <row r="335" spans="1:11" x14ac:dyDescent="0.3">
      <c r="A335" s="338">
        <v>1328</v>
      </c>
      <c r="B335" s="339">
        <v>42856</v>
      </c>
      <c r="C335" s="341" t="s">
        <v>1633</v>
      </c>
      <c r="D335" s="342" t="s">
        <v>405</v>
      </c>
      <c r="E335" s="341" t="s">
        <v>812</v>
      </c>
      <c r="F335" s="343" t="s">
        <v>770</v>
      </c>
      <c r="G335" s="345">
        <v>46</v>
      </c>
      <c r="H335" s="346">
        <v>540</v>
      </c>
      <c r="I335" s="345">
        <v>24840</v>
      </c>
      <c r="J335" s="347">
        <v>0.05</v>
      </c>
      <c r="K335" s="375">
        <v>23598</v>
      </c>
    </row>
    <row r="336" spans="1:11" x14ac:dyDescent="0.3">
      <c r="A336" s="338">
        <v>1329</v>
      </c>
      <c r="B336" s="339">
        <v>42856</v>
      </c>
      <c r="C336" s="341" t="s">
        <v>1261</v>
      </c>
      <c r="D336" s="342" t="s">
        <v>398</v>
      </c>
      <c r="E336" s="341" t="s">
        <v>778</v>
      </c>
      <c r="F336" s="343" t="s">
        <v>764</v>
      </c>
      <c r="G336" s="345">
        <v>7</v>
      </c>
      <c r="H336" s="346">
        <v>900</v>
      </c>
      <c r="I336" s="345">
        <v>6300</v>
      </c>
      <c r="J336" s="347">
        <v>7.0000000000000007E-2</v>
      </c>
      <c r="K336" s="375">
        <v>5859</v>
      </c>
    </row>
    <row r="337" spans="1:11" x14ac:dyDescent="0.3">
      <c r="A337" s="338">
        <v>1330</v>
      </c>
      <c r="B337" s="339">
        <v>42856</v>
      </c>
      <c r="C337" s="341" t="s">
        <v>1630</v>
      </c>
      <c r="D337" s="342" t="s">
        <v>395</v>
      </c>
      <c r="E337" s="341" t="s">
        <v>765</v>
      </c>
      <c r="F337" s="343" t="s">
        <v>770</v>
      </c>
      <c r="G337" s="345">
        <v>1</v>
      </c>
      <c r="H337" s="346">
        <v>360</v>
      </c>
      <c r="I337" s="345">
        <v>360</v>
      </c>
      <c r="J337" s="347">
        <v>0</v>
      </c>
      <c r="K337" s="375">
        <v>360</v>
      </c>
    </row>
    <row r="338" spans="1:11" x14ac:dyDescent="0.3">
      <c r="A338" s="338">
        <v>1331</v>
      </c>
      <c r="B338" s="339">
        <v>42857</v>
      </c>
      <c r="C338" s="341" t="s">
        <v>1329</v>
      </c>
      <c r="D338" s="342" t="s">
        <v>405</v>
      </c>
      <c r="E338" s="341" t="s">
        <v>778</v>
      </c>
      <c r="F338" s="343" t="s">
        <v>785</v>
      </c>
      <c r="G338" s="345">
        <v>37</v>
      </c>
      <c r="H338" s="346">
        <v>9060</v>
      </c>
      <c r="I338" s="345">
        <v>335220</v>
      </c>
      <c r="J338" s="347">
        <v>0</v>
      </c>
      <c r="K338" s="375">
        <v>335220</v>
      </c>
    </row>
    <row r="339" spans="1:11" x14ac:dyDescent="0.3">
      <c r="A339" s="338">
        <v>1332</v>
      </c>
      <c r="B339" s="339">
        <v>42857</v>
      </c>
      <c r="C339" s="341" t="s">
        <v>1628</v>
      </c>
      <c r="D339" s="342" t="s">
        <v>398</v>
      </c>
      <c r="E339" s="341" t="s">
        <v>790</v>
      </c>
      <c r="F339" s="343" t="s">
        <v>785</v>
      </c>
      <c r="G339" s="345">
        <v>45</v>
      </c>
      <c r="H339" s="346">
        <v>2160</v>
      </c>
      <c r="I339" s="345">
        <v>97200</v>
      </c>
      <c r="J339" s="347">
        <v>0.03</v>
      </c>
      <c r="K339" s="375">
        <v>94284</v>
      </c>
    </row>
    <row r="340" spans="1:11" x14ac:dyDescent="0.3">
      <c r="A340" s="338">
        <v>1333</v>
      </c>
      <c r="B340" s="339">
        <v>42857</v>
      </c>
      <c r="C340" s="341" t="s">
        <v>1627</v>
      </c>
      <c r="D340" s="342" t="s">
        <v>398</v>
      </c>
      <c r="E340" s="341" t="s">
        <v>790</v>
      </c>
      <c r="F340" s="343" t="s">
        <v>764</v>
      </c>
      <c r="G340" s="345">
        <v>30</v>
      </c>
      <c r="H340" s="346">
        <v>23280</v>
      </c>
      <c r="I340" s="345">
        <v>698400</v>
      </c>
      <c r="J340" s="347">
        <v>7.0000000000000007E-2</v>
      </c>
      <c r="K340" s="375">
        <v>649512</v>
      </c>
    </row>
    <row r="341" spans="1:11" x14ac:dyDescent="0.3">
      <c r="A341" s="338">
        <v>1334</v>
      </c>
      <c r="B341" s="339">
        <v>42857</v>
      </c>
      <c r="C341" s="341" t="s">
        <v>1626</v>
      </c>
      <c r="D341" s="342" t="s">
        <v>405</v>
      </c>
      <c r="E341" s="341" t="s">
        <v>812</v>
      </c>
      <c r="F341" s="343" t="s">
        <v>785</v>
      </c>
      <c r="G341" s="345">
        <v>27</v>
      </c>
      <c r="H341" s="346">
        <v>30000</v>
      </c>
      <c r="I341" s="345">
        <v>810000</v>
      </c>
      <c r="J341" s="347">
        <v>0.01</v>
      </c>
      <c r="K341" s="375">
        <v>801900</v>
      </c>
    </row>
    <row r="342" spans="1:11" x14ac:dyDescent="0.3">
      <c r="A342" s="338">
        <v>1335</v>
      </c>
      <c r="B342" s="339">
        <v>42857</v>
      </c>
      <c r="C342" s="341" t="s">
        <v>1626</v>
      </c>
      <c r="D342" s="342" t="s">
        <v>405</v>
      </c>
      <c r="E342" s="341" t="s">
        <v>812</v>
      </c>
      <c r="F342" s="343" t="s">
        <v>764</v>
      </c>
      <c r="G342" s="345">
        <v>3</v>
      </c>
      <c r="H342" s="346">
        <v>1320</v>
      </c>
      <c r="I342" s="345">
        <v>3960</v>
      </c>
      <c r="J342" s="347">
        <v>0.09</v>
      </c>
      <c r="K342" s="375">
        <v>3603.6</v>
      </c>
    </row>
    <row r="343" spans="1:11" x14ac:dyDescent="0.3">
      <c r="A343" s="338">
        <v>1336</v>
      </c>
      <c r="B343" s="339">
        <v>42857</v>
      </c>
      <c r="C343" s="341" t="s">
        <v>1558</v>
      </c>
      <c r="D343" s="342" t="s">
        <v>398</v>
      </c>
      <c r="E343" s="341" t="s">
        <v>790</v>
      </c>
      <c r="F343" s="343" t="s">
        <v>785</v>
      </c>
      <c r="G343" s="345">
        <v>17</v>
      </c>
      <c r="H343" s="346">
        <v>5040</v>
      </c>
      <c r="I343" s="345">
        <v>85680</v>
      </c>
      <c r="J343" s="347">
        <v>0.05</v>
      </c>
      <c r="K343" s="375">
        <v>81396</v>
      </c>
    </row>
    <row r="344" spans="1:11" x14ac:dyDescent="0.3">
      <c r="A344" s="338">
        <v>1337</v>
      </c>
      <c r="B344" s="339">
        <v>42857</v>
      </c>
      <c r="C344" s="341" t="s">
        <v>1624</v>
      </c>
      <c r="D344" s="342" t="s">
        <v>522</v>
      </c>
      <c r="E344" s="341" t="s">
        <v>790</v>
      </c>
      <c r="F344" s="343" t="s">
        <v>770</v>
      </c>
      <c r="G344" s="345">
        <v>16</v>
      </c>
      <c r="H344" s="346">
        <v>1560</v>
      </c>
      <c r="I344" s="345">
        <v>24960</v>
      </c>
      <c r="J344" s="347">
        <v>0.01</v>
      </c>
      <c r="K344" s="375">
        <v>24710.400000000001</v>
      </c>
    </row>
    <row r="345" spans="1:11" x14ac:dyDescent="0.3">
      <c r="A345" s="338">
        <v>1338</v>
      </c>
      <c r="B345" s="339">
        <v>42857</v>
      </c>
      <c r="C345" s="341" t="s">
        <v>1624</v>
      </c>
      <c r="D345" s="342" t="s">
        <v>522</v>
      </c>
      <c r="E345" s="341" t="s">
        <v>790</v>
      </c>
      <c r="F345" s="343" t="s">
        <v>764</v>
      </c>
      <c r="G345" s="345">
        <v>33</v>
      </c>
      <c r="H345" s="346">
        <v>2940</v>
      </c>
      <c r="I345" s="345">
        <v>97020</v>
      </c>
      <c r="J345" s="347">
        <v>0.05</v>
      </c>
      <c r="K345" s="375">
        <v>92169</v>
      </c>
    </row>
    <row r="346" spans="1:11" x14ac:dyDescent="0.3">
      <c r="A346" s="338">
        <v>1339</v>
      </c>
      <c r="B346" s="339">
        <v>42857</v>
      </c>
      <c r="C346" s="341" t="s">
        <v>1622</v>
      </c>
      <c r="D346" s="342" t="s">
        <v>395</v>
      </c>
      <c r="E346" s="341" t="s">
        <v>778</v>
      </c>
      <c r="F346" s="343" t="s">
        <v>770</v>
      </c>
      <c r="G346" s="345">
        <v>50</v>
      </c>
      <c r="H346" s="346">
        <v>8820</v>
      </c>
      <c r="I346" s="345">
        <v>441000</v>
      </c>
      <c r="J346" s="347">
        <v>0.02</v>
      </c>
      <c r="K346" s="375">
        <v>432180</v>
      </c>
    </row>
    <row r="347" spans="1:11" x14ac:dyDescent="0.3">
      <c r="A347" s="338">
        <v>1340</v>
      </c>
      <c r="B347" s="339">
        <v>42858</v>
      </c>
      <c r="C347" s="341" t="s">
        <v>1620</v>
      </c>
      <c r="D347" s="342" t="s">
        <v>405</v>
      </c>
      <c r="E347" s="341" t="s">
        <v>778</v>
      </c>
      <c r="F347" s="343" t="s">
        <v>785</v>
      </c>
      <c r="G347" s="345">
        <v>7</v>
      </c>
      <c r="H347" s="346">
        <v>2400</v>
      </c>
      <c r="I347" s="345">
        <v>16800</v>
      </c>
      <c r="J347" s="347">
        <v>0.08</v>
      </c>
      <c r="K347" s="375">
        <v>15456</v>
      </c>
    </row>
    <row r="348" spans="1:11" x14ac:dyDescent="0.3">
      <c r="A348" s="338">
        <v>1341</v>
      </c>
      <c r="B348" s="339">
        <v>42858</v>
      </c>
      <c r="C348" s="341" t="s">
        <v>1620</v>
      </c>
      <c r="D348" s="342" t="s">
        <v>405</v>
      </c>
      <c r="E348" s="341" t="s">
        <v>778</v>
      </c>
      <c r="F348" s="343" t="s">
        <v>764</v>
      </c>
      <c r="G348" s="345">
        <v>15</v>
      </c>
      <c r="H348" s="346">
        <v>2340</v>
      </c>
      <c r="I348" s="345">
        <v>35100</v>
      </c>
      <c r="J348" s="347">
        <v>0.04</v>
      </c>
      <c r="K348" s="375">
        <v>33696</v>
      </c>
    </row>
    <row r="349" spans="1:11" x14ac:dyDescent="0.3">
      <c r="A349" s="338">
        <v>1342</v>
      </c>
      <c r="B349" s="339">
        <v>42858</v>
      </c>
      <c r="C349" s="341" t="s">
        <v>1618</v>
      </c>
      <c r="D349" s="342" t="s">
        <v>405</v>
      </c>
      <c r="E349" s="341" t="s">
        <v>812</v>
      </c>
      <c r="F349" s="343" t="s">
        <v>785</v>
      </c>
      <c r="G349" s="345">
        <v>26</v>
      </c>
      <c r="H349" s="346">
        <v>1740</v>
      </c>
      <c r="I349" s="345">
        <v>45240</v>
      </c>
      <c r="J349" s="347">
        <v>0.1</v>
      </c>
      <c r="K349" s="375">
        <v>40716</v>
      </c>
    </row>
    <row r="350" spans="1:11" x14ac:dyDescent="0.3">
      <c r="A350" s="338">
        <v>1343</v>
      </c>
      <c r="B350" s="339">
        <v>42858</v>
      </c>
      <c r="C350" s="341" t="s">
        <v>1202</v>
      </c>
      <c r="D350" s="342" t="s">
        <v>405</v>
      </c>
      <c r="E350" s="341" t="s">
        <v>790</v>
      </c>
      <c r="F350" s="343" t="s">
        <v>764</v>
      </c>
      <c r="G350" s="345">
        <v>34</v>
      </c>
      <c r="H350" s="346">
        <v>300</v>
      </c>
      <c r="I350" s="345">
        <v>10200</v>
      </c>
      <c r="J350" s="347">
        <v>0.03</v>
      </c>
      <c r="K350" s="375">
        <v>9894</v>
      </c>
    </row>
    <row r="351" spans="1:11" x14ac:dyDescent="0.3">
      <c r="A351" s="338">
        <v>1344</v>
      </c>
      <c r="B351" s="339">
        <v>42858</v>
      </c>
      <c r="C351" s="341" t="s">
        <v>1467</v>
      </c>
      <c r="D351" s="342" t="s">
        <v>522</v>
      </c>
      <c r="E351" s="341" t="s">
        <v>778</v>
      </c>
      <c r="F351" s="343" t="s">
        <v>770</v>
      </c>
      <c r="G351" s="345">
        <v>18</v>
      </c>
      <c r="H351" s="346">
        <v>1380</v>
      </c>
      <c r="I351" s="345">
        <v>24840</v>
      </c>
      <c r="J351" s="347">
        <v>0.05</v>
      </c>
      <c r="K351" s="375">
        <v>23598</v>
      </c>
    </row>
    <row r="352" spans="1:11" x14ac:dyDescent="0.3">
      <c r="A352" s="338">
        <v>1345</v>
      </c>
      <c r="B352" s="339">
        <v>42858</v>
      </c>
      <c r="C352" s="341" t="s">
        <v>1467</v>
      </c>
      <c r="D352" s="342" t="s">
        <v>522</v>
      </c>
      <c r="E352" s="341" t="s">
        <v>778</v>
      </c>
      <c r="F352" s="343" t="s">
        <v>785</v>
      </c>
      <c r="G352" s="345">
        <v>46</v>
      </c>
      <c r="H352" s="346">
        <v>3960</v>
      </c>
      <c r="I352" s="345">
        <v>182160</v>
      </c>
      <c r="J352" s="347">
        <v>7.0000000000000007E-2</v>
      </c>
      <c r="K352" s="375">
        <v>169408.8</v>
      </c>
    </row>
    <row r="353" spans="1:11" x14ac:dyDescent="0.3">
      <c r="A353" s="338">
        <v>1346</v>
      </c>
      <c r="B353" s="339">
        <v>42858</v>
      </c>
      <c r="C353" s="341" t="s">
        <v>1202</v>
      </c>
      <c r="D353" s="342" t="s">
        <v>395</v>
      </c>
      <c r="E353" s="341" t="s">
        <v>790</v>
      </c>
      <c r="F353" s="343" t="s">
        <v>764</v>
      </c>
      <c r="G353" s="345">
        <v>23</v>
      </c>
      <c r="H353" s="346">
        <v>4140</v>
      </c>
      <c r="I353" s="345">
        <v>95220</v>
      </c>
      <c r="J353" s="347">
        <v>0.05</v>
      </c>
      <c r="K353" s="375">
        <v>90459</v>
      </c>
    </row>
    <row r="354" spans="1:11" x14ac:dyDescent="0.3">
      <c r="A354" s="338">
        <v>1347</v>
      </c>
      <c r="B354" s="339">
        <v>42858</v>
      </c>
      <c r="C354" s="341" t="s">
        <v>1202</v>
      </c>
      <c r="D354" s="342" t="s">
        <v>395</v>
      </c>
      <c r="E354" s="341" t="s">
        <v>790</v>
      </c>
      <c r="F354" s="343" t="s">
        <v>764</v>
      </c>
      <c r="G354" s="345">
        <v>8</v>
      </c>
      <c r="H354" s="346">
        <v>420</v>
      </c>
      <c r="I354" s="345">
        <v>3360</v>
      </c>
      <c r="J354" s="347">
        <v>0.03</v>
      </c>
      <c r="K354" s="375">
        <v>3259.2</v>
      </c>
    </row>
    <row r="355" spans="1:11" x14ac:dyDescent="0.3">
      <c r="A355" s="338">
        <v>1348</v>
      </c>
      <c r="B355" s="339">
        <v>42858</v>
      </c>
      <c r="C355" s="341" t="s">
        <v>1537</v>
      </c>
      <c r="D355" s="342" t="s">
        <v>395</v>
      </c>
      <c r="E355" s="341" t="s">
        <v>778</v>
      </c>
      <c r="F355" s="343" t="s">
        <v>764</v>
      </c>
      <c r="G355" s="345">
        <v>21</v>
      </c>
      <c r="H355" s="346">
        <v>420</v>
      </c>
      <c r="I355" s="345">
        <v>8820</v>
      </c>
      <c r="J355" s="347">
        <v>0.05</v>
      </c>
      <c r="K355" s="375">
        <v>8379</v>
      </c>
    </row>
    <row r="356" spans="1:11" x14ac:dyDescent="0.3">
      <c r="A356" s="338">
        <v>1349</v>
      </c>
      <c r="B356" s="339">
        <v>42858</v>
      </c>
      <c r="C356" s="341" t="s">
        <v>1612</v>
      </c>
      <c r="D356" s="342" t="s">
        <v>395</v>
      </c>
      <c r="E356" s="341" t="s">
        <v>778</v>
      </c>
      <c r="F356" s="343" t="s">
        <v>770</v>
      </c>
      <c r="G356" s="345">
        <v>42</v>
      </c>
      <c r="H356" s="346">
        <v>6660</v>
      </c>
      <c r="I356" s="345">
        <v>279720</v>
      </c>
      <c r="J356" s="347">
        <v>0.04</v>
      </c>
      <c r="K356" s="375">
        <v>268531.20000000001</v>
      </c>
    </row>
    <row r="357" spans="1:11" x14ac:dyDescent="0.3">
      <c r="A357" s="338">
        <v>1350</v>
      </c>
      <c r="B357" s="339">
        <v>42858</v>
      </c>
      <c r="C357" s="341" t="s">
        <v>1612</v>
      </c>
      <c r="D357" s="342" t="s">
        <v>395</v>
      </c>
      <c r="E357" s="341" t="s">
        <v>778</v>
      </c>
      <c r="F357" s="343" t="s">
        <v>764</v>
      </c>
      <c r="G357" s="345">
        <v>5</v>
      </c>
      <c r="H357" s="346">
        <v>300</v>
      </c>
      <c r="I357" s="345">
        <v>1500</v>
      </c>
      <c r="J357" s="347">
        <v>0</v>
      </c>
      <c r="K357" s="375">
        <v>1500</v>
      </c>
    </row>
    <row r="358" spans="1:11" x14ac:dyDescent="0.3">
      <c r="A358" s="338">
        <v>1351</v>
      </c>
      <c r="B358" s="339">
        <v>42858</v>
      </c>
      <c r="C358" s="341" t="s">
        <v>1612</v>
      </c>
      <c r="D358" s="342" t="s">
        <v>395</v>
      </c>
      <c r="E358" s="341" t="s">
        <v>778</v>
      </c>
      <c r="F358" s="343" t="s">
        <v>764</v>
      </c>
      <c r="G358" s="345">
        <v>22</v>
      </c>
      <c r="H358" s="346">
        <v>120</v>
      </c>
      <c r="I358" s="345">
        <v>2640</v>
      </c>
      <c r="J358" s="347">
        <v>0.09</v>
      </c>
      <c r="K358" s="375">
        <v>2402.4</v>
      </c>
    </row>
    <row r="359" spans="1:11" x14ac:dyDescent="0.3">
      <c r="A359" s="338">
        <v>1352</v>
      </c>
      <c r="B359" s="339">
        <v>42858</v>
      </c>
      <c r="C359" s="341" t="s">
        <v>1610</v>
      </c>
      <c r="D359" s="342" t="s">
        <v>395</v>
      </c>
      <c r="E359" s="341" t="s">
        <v>778</v>
      </c>
      <c r="F359" s="343" t="s">
        <v>764</v>
      </c>
      <c r="G359" s="345">
        <v>41</v>
      </c>
      <c r="H359" s="346">
        <v>2460</v>
      </c>
      <c r="I359" s="345">
        <v>100860</v>
      </c>
      <c r="J359" s="347">
        <v>0.06</v>
      </c>
      <c r="K359" s="375">
        <v>94808.4</v>
      </c>
    </row>
    <row r="360" spans="1:11" x14ac:dyDescent="0.3">
      <c r="A360" s="338">
        <v>1353</v>
      </c>
      <c r="B360" s="339">
        <v>42859</v>
      </c>
      <c r="C360" s="341" t="s">
        <v>1601</v>
      </c>
      <c r="D360" s="342" t="s">
        <v>395</v>
      </c>
      <c r="E360" s="341" t="s">
        <v>778</v>
      </c>
      <c r="F360" s="343" t="s">
        <v>770</v>
      </c>
      <c r="G360" s="345">
        <v>7</v>
      </c>
      <c r="H360" s="346">
        <v>16620</v>
      </c>
      <c r="I360" s="345">
        <v>116340</v>
      </c>
      <c r="J360" s="347">
        <v>0.08</v>
      </c>
      <c r="K360" s="375">
        <v>107032.8</v>
      </c>
    </row>
    <row r="361" spans="1:11" x14ac:dyDescent="0.3">
      <c r="A361" s="338">
        <v>1354</v>
      </c>
      <c r="B361" s="339">
        <v>42859</v>
      </c>
      <c r="C361" s="341" t="s">
        <v>1607</v>
      </c>
      <c r="D361" s="342" t="s">
        <v>395</v>
      </c>
      <c r="E361" s="341" t="s">
        <v>790</v>
      </c>
      <c r="F361" s="343" t="s">
        <v>764</v>
      </c>
      <c r="G361" s="345">
        <v>12</v>
      </c>
      <c r="H361" s="346">
        <v>240</v>
      </c>
      <c r="I361" s="345">
        <v>2880</v>
      </c>
      <c r="J361" s="347">
        <v>0.04</v>
      </c>
      <c r="K361" s="375">
        <v>2764.8</v>
      </c>
    </row>
    <row r="362" spans="1:11" x14ac:dyDescent="0.3">
      <c r="A362" s="338">
        <v>1355</v>
      </c>
      <c r="B362" s="339">
        <v>42859</v>
      </c>
      <c r="C362" s="341" t="s">
        <v>1605</v>
      </c>
      <c r="D362" s="342" t="s">
        <v>398</v>
      </c>
      <c r="E362" s="341" t="s">
        <v>765</v>
      </c>
      <c r="F362" s="343" t="s">
        <v>764</v>
      </c>
      <c r="G362" s="345">
        <v>34</v>
      </c>
      <c r="H362" s="346">
        <v>1560</v>
      </c>
      <c r="I362" s="345">
        <v>53040</v>
      </c>
      <c r="J362" s="347">
        <v>0.09</v>
      </c>
      <c r="K362" s="375">
        <v>48266.400000000001</v>
      </c>
    </row>
    <row r="363" spans="1:11" x14ac:dyDescent="0.3">
      <c r="A363" s="338">
        <v>1356</v>
      </c>
      <c r="B363" s="339">
        <v>42859</v>
      </c>
      <c r="C363" s="341" t="s">
        <v>1530</v>
      </c>
      <c r="D363" s="342" t="s">
        <v>405</v>
      </c>
      <c r="E363" s="341" t="s">
        <v>790</v>
      </c>
      <c r="F363" s="343" t="s">
        <v>764</v>
      </c>
      <c r="G363" s="345">
        <v>24</v>
      </c>
      <c r="H363" s="346">
        <v>300</v>
      </c>
      <c r="I363" s="345">
        <v>7200</v>
      </c>
      <c r="J363" s="347">
        <v>0.04</v>
      </c>
      <c r="K363" s="375">
        <v>6912</v>
      </c>
    </row>
    <row r="364" spans="1:11" x14ac:dyDescent="0.3">
      <c r="A364" s="338">
        <v>1357</v>
      </c>
      <c r="B364" s="339">
        <v>42859</v>
      </c>
      <c r="C364" s="341" t="s">
        <v>1363</v>
      </c>
      <c r="D364" s="342" t="s">
        <v>398</v>
      </c>
      <c r="E364" s="341" t="s">
        <v>812</v>
      </c>
      <c r="F364" s="343" t="s">
        <v>785</v>
      </c>
      <c r="G364" s="345">
        <v>50</v>
      </c>
      <c r="H364" s="346">
        <v>2760</v>
      </c>
      <c r="I364" s="345">
        <v>138000</v>
      </c>
      <c r="J364" s="347">
        <v>0.05</v>
      </c>
      <c r="K364" s="375">
        <v>131100</v>
      </c>
    </row>
    <row r="365" spans="1:11" x14ac:dyDescent="0.3">
      <c r="A365" s="338">
        <v>1358</v>
      </c>
      <c r="B365" s="339">
        <v>42859</v>
      </c>
      <c r="C365" s="341" t="s">
        <v>1601</v>
      </c>
      <c r="D365" s="342" t="s">
        <v>522</v>
      </c>
      <c r="E365" s="341" t="s">
        <v>778</v>
      </c>
      <c r="F365" s="343" t="s">
        <v>785</v>
      </c>
      <c r="G365" s="345">
        <v>40</v>
      </c>
      <c r="H365" s="346">
        <v>1380</v>
      </c>
      <c r="I365" s="345">
        <v>55200</v>
      </c>
      <c r="J365" s="347">
        <v>0.02</v>
      </c>
      <c r="K365" s="375">
        <v>54096</v>
      </c>
    </row>
    <row r="366" spans="1:11" x14ac:dyDescent="0.3">
      <c r="A366" s="338">
        <v>1359</v>
      </c>
      <c r="B366" s="339">
        <v>42859</v>
      </c>
      <c r="C366" s="341" t="s">
        <v>1599</v>
      </c>
      <c r="D366" s="342" t="s">
        <v>395</v>
      </c>
      <c r="E366" s="341" t="s">
        <v>765</v>
      </c>
      <c r="F366" s="343" t="s">
        <v>764</v>
      </c>
      <c r="G366" s="345">
        <v>14</v>
      </c>
      <c r="H366" s="346">
        <v>180</v>
      </c>
      <c r="I366" s="345">
        <v>2520</v>
      </c>
      <c r="J366" s="347">
        <v>0.05</v>
      </c>
      <c r="K366" s="375">
        <v>2394</v>
      </c>
    </row>
    <row r="367" spans="1:11" x14ac:dyDescent="0.3">
      <c r="A367" s="338">
        <v>1360</v>
      </c>
      <c r="B367" s="339">
        <v>42860</v>
      </c>
      <c r="C367" s="341" t="s">
        <v>1404</v>
      </c>
      <c r="D367" s="342" t="s">
        <v>522</v>
      </c>
      <c r="E367" s="341" t="s">
        <v>778</v>
      </c>
      <c r="F367" s="343" t="s">
        <v>785</v>
      </c>
      <c r="G367" s="345">
        <v>43</v>
      </c>
      <c r="H367" s="346">
        <v>27000</v>
      </c>
      <c r="I367" s="345">
        <v>1161000</v>
      </c>
      <c r="J367" s="347">
        <v>0.06</v>
      </c>
      <c r="K367" s="375">
        <v>1091340</v>
      </c>
    </row>
    <row r="368" spans="1:11" x14ac:dyDescent="0.3">
      <c r="A368" s="338">
        <v>1361</v>
      </c>
      <c r="B368" s="339">
        <v>42860</v>
      </c>
      <c r="C368" s="341" t="s">
        <v>1404</v>
      </c>
      <c r="D368" s="342" t="s">
        <v>522</v>
      </c>
      <c r="E368" s="341" t="s">
        <v>778</v>
      </c>
      <c r="F368" s="343" t="s">
        <v>764</v>
      </c>
      <c r="G368" s="345">
        <v>14</v>
      </c>
      <c r="H368" s="346">
        <v>1320</v>
      </c>
      <c r="I368" s="345">
        <v>18480</v>
      </c>
      <c r="J368" s="347">
        <v>0.03</v>
      </c>
      <c r="K368" s="375">
        <v>17925.599999999999</v>
      </c>
    </row>
    <row r="369" spans="1:11" x14ac:dyDescent="0.3">
      <c r="A369" s="338">
        <v>1362</v>
      </c>
      <c r="B369" s="339">
        <v>42860</v>
      </c>
      <c r="C369" s="341" t="s">
        <v>1596</v>
      </c>
      <c r="D369" s="342" t="s">
        <v>522</v>
      </c>
      <c r="E369" s="341" t="s">
        <v>765</v>
      </c>
      <c r="F369" s="343" t="s">
        <v>770</v>
      </c>
      <c r="G369" s="345">
        <v>17</v>
      </c>
      <c r="H369" s="346">
        <v>660</v>
      </c>
      <c r="I369" s="345">
        <v>11220</v>
      </c>
      <c r="J369" s="347">
        <v>0.01</v>
      </c>
      <c r="K369" s="375">
        <v>11107.8</v>
      </c>
    </row>
    <row r="370" spans="1:11" x14ac:dyDescent="0.3">
      <c r="A370" s="338">
        <v>1363</v>
      </c>
      <c r="B370" s="339">
        <v>42860</v>
      </c>
      <c r="C370" s="341" t="s">
        <v>1596</v>
      </c>
      <c r="D370" s="342" t="s">
        <v>522</v>
      </c>
      <c r="E370" s="341" t="s">
        <v>765</v>
      </c>
      <c r="F370" s="343" t="s">
        <v>764</v>
      </c>
      <c r="G370" s="345">
        <v>5</v>
      </c>
      <c r="H370" s="346">
        <v>1740</v>
      </c>
      <c r="I370" s="345">
        <v>8700</v>
      </c>
      <c r="J370" s="347">
        <v>0.06</v>
      </c>
      <c r="K370" s="375">
        <v>8178</v>
      </c>
    </row>
    <row r="371" spans="1:11" x14ac:dyDescent="0.3">
      <c r="A371" s="338">
        <v>1364</v>
      </c>
      <c r="B371" s="339">
        <v>42860</v>
      </c>
      <c r="C371" s="341" t="s">
        <v>1465</v>
      </c>
      <c r="D371" s="342" t="s">
        <v>522</v>
      </c>
      <c r="E371" s="341" t="s">
        <v>765</v>
      </c>
      <c r="F371" s="343" t="s">
        <v>785</v>
      </c>
      <c r="G371" s="345">
        <v>44</v>
      </c>
      <c r="H371" s="346">
        <v>540</v>
      </c>
      <c r="I371" s="345">
        <v>23760</v>
      </c>
      <c r="J371" s="347">
        <v>0.05</v>
      </c>
      <c r="K371" s="375">
        <v>22572</v>
      </c>
    </row>
    <row r="372" spans="1:11" x14ac:dyDescent="0.3">
      <c r="A372" s="338">
        <v>1365</v>
      </c>
      <c r="B372" s="339">
        <v>42861</v>
      </c>
      <c r="C372" s="341" t="s">
        <v>1594</v>
      </c>
      <c r="D372" s="342" t="s">
        <v>405</v>
      </c>
      <c r="E372" s="341" t="s">
        <v>778</v>
      </c>
      <c r="F372" s="343" t="s">
        <v>785</v>
      </c>
      <c r="G372" s="345">
        <v>42</v>
      </c>
      <c r="H372" s="346">
        <v>2400</v>
      </c>
      <c r="I372" s="345">
        <v>100800</v>
      </c>
      <c r="J372" s="347">
        <v>7.0000000000000007E-2</v>
      </c>
      <c r="K372" s="375">
        <v>93744</v>
      </c>
    </row>
    <row r="373" spans="1:11" x14ac:dyDescent="0.3">
      <c r="A373" s="338">
        <v>1366</v>
      </c>
      <c r="B373" s="339">
        <v>42861</v>
      </c>
      <c r="C373" s="341" t="s">
        <v>1593</v>
      </c>
      <c r="D373" s="342" t="s">
        <v>522</v>
      </c>
      <c r="E373" s="341" t="s">
        <v>765</v>
      </c>
      <c r="F373" s="343" t="s">
        <v>785</v>
      </c>
      <c r="G373" s="345">
        <v>2</v>
      </c>
      <c r="H373" s="346">
        <v>3360</v>
      </c>
      <c r="I373" s="345">
        <v>6720</v>
      </c>
      <c r="J373" s="347">
        <v>0.1</v>
      </c>
      <c r="K373" s="375">
        <v>6048</v>
      </c>
    </row>
    <row r="374" spans="1:11" x14ac:dyDescent="0.3">
      <c r="A374" s="338">
        <v>1367</v>
      </c>
      <c r="B374" s="339">
        <v>42861</v>
      </c>
      <c r="C374" s="341" t="s">
        <v>1274</v>
      </c>
      <c r="D374" s="342" t="s">
        <v>522</v>
      </c>
      <c r="E374" s="341" t="s">
        <v>778</v>
      </c>
      <c r="F374" s="343" t="s">
        <v>785</v>
      </c>
      <c r="G374" s="345">
        <v>24</v>
      </c>
      <c r="H374" s="346">
        <v>420</v>
      </c>
      <c r="I374" s="345">
        <v>10080</v>
      </c>
      <c r="J374" s="347">
        <v>0</v>
      </c>
      <c r="K374" s="375">
        <v>10080</v>
      </c>
    </row>
    <row r="375" spans="1:11" x14ac:dyDescent="0.3">
      <c r="A375" s="338">
        <v>1368</v>
      </c>
      <c r="B375" s="339">
        <v>42861</v>
      </c>
      <c r="C375" s="341" t="s">
        <v>1274</v>
      </c>
      <c r="D375" s="342" t="s">
        <v>522</v>
      </c>
      <c r="E375" s="341" t="s">
        <v>778</v>
      </c>
      <c r="F375" s="343" t="s">
        <v>770</v>
      </c>
      <c r="G375" s="345">
        <v>21</v>
      </c>
      <c r="H375" s="346">
        <v>6720</v>
      </c>
      <c r="I375" s="345">
        <v>141120</v>
      </c>
      <c r="J375" s="347">
        <v>7.0000000000000007E-2</v>
      </c>
      <c r="K375" s="375">
        <v>131241.60000000001</v>
      </c>
    </row>
    <row r="376" spans="1:11" x14ac:dyDescent="0.3">
      <c r="A376" s="338">
        <v>1369</v>
      </c>
      <c r="B376" s="339">
        <v>42862</v>
      </c>
      <c r="C376" s="341" t="s">
        <v>1211</v>
      </c>
      <c r="D376" s="342" t="s">
        <v>398</v>
      </c>
      <c r="E376" s="341" t="s">
        <v>778</v>
      </c>
      <c r="F376" s="343" t="s">
        <v>764</v>
      </c>
      <c r="G376" s="345">
        <v>11</v>
      </c>
      <c r="H376" s="346">
        <v>360</v>
      </c>
      <c r="I376" s="345">
        <v>3960</v>
      </c>
      <c r="J376" s="347">
        <v>0.09</v>
      </c>
      <c r="K376" s="375">
        <v>3603.6</v>
      </c>
    </row>
    <row r="377" spans="1:11" x14ac:dyDescent="0.3">
      <c r="A377" s="338">
        <v>1370</v>
      </c>
      <c r="B377" s="339">
        <v>42862</v>
      </c>
      <c r="C377" s="341" t="s">
        <v>1211</v>
      </c>
      <c r="D377" s="342" t="s">
        <v>398</v>
      </c>
      <c r="E377" s="341" t="s">
        <v>778</v>
      </c>
      <c r="F377" s="343" t="s">
        <v>764</v>
      </c>
      <c r="G377" s="345">
        <v>10</v>
      </c>
      <c r="H377" s="346">
        <v>4260</v>
      </c>
      <c r="I377" s="345">
        <v>42600</v>
      </c>
      <c r="J377" s="347">
        <v>7.0000000000000007E-2</v>
      </c>
      <c r="K377" s="375">
        <v>39618</v>
      </c>
    </row>
    <row r="378" spans="1:11" x14ac:dyDescent="0.3">
      <c r="A378" s="338">
        <v>1371</v>
      </c>
      <c r="B378" s="339">
        <v>42862</v>
      </c>
      <c r="C378" s="341" t="s">
        <v>1590</v>
      </c>
      <c r="D378" s="342" t="s">
        <v>522</v>
      </c>
      <c r="E378" s="341" t="s">
        <v>778</v>
      </c>
      <c r="F378" s="343" t="s">
        <v>770</v>
      </c>
      <c r="G378" s="345">
        <v>41</v>
      </c>
      <c r="H378" s="346">
        <v>1260</v>
      </c>
      <c r="I378" s="345">
        <v>51660</v>
      </c>
      <c r="J378" s="347">
        <v>0.01</v>
      </c>
      <c r="K378" s="375">
        <v>51143.4</v>
      </c>
    </row>
    <row r="379" spans="1:11" x14ac:dyDescent="0.3">
      <c r="A379" s="338">
        <v>1372</v>
      </c>
      <c r="B379" s="339">
        <v>42862</v>
      </c>
      <c r="C379" s="341" t="s">
        <v>1590</v>
      </c>
      <c r="D379" s="342" t="s">
        <v>522</v>
      </c>
      <c r="E379" s="341" t="s">
        <v>778</v>
      </c>
      <c r="F379" s="343" t="s">
        <v>764</v>
      </c>
      <c r="G379" s="345">
        <v>2</v>
      </c>
      <c r="H379" s="346">
        <v>1680</v>
      </c>
      <c r="I379" s="345">
        <v>3360</v>
      </c>
      <c r="J379" s="347">
        <v>0</v>
      </c>
      <c r="K379" s="375">
        <v>3360</v>
      </c>
    </row>
    <row r="380" spans="1:11" x14ac:dyDescent="0.3">
      <c r="A380" s="338">
        <v>1373</v>
      </c>
      <c r="B380" s="339">
        <v>42862</v>
      </c>
      <c r="C380" s="341" t="s">
        <v>1590</v>
      </c>
      <c r="D380" s="342" t="s">
        <v>395</v>
      </c>
      <c r="E380" s="341" t="s">
        <v>778</v>
      </c>
      <c r="F380" s="343" t="s">
        <v>785</v>
      </c>
      <c r="G380" s="345">
        <v>11</v>
      </c>
      <c r="H380" s="346">
        <v>6660</v>
      </c>
      <c r="I380" s="345">
        <v>73260</v>
      </c>
      <c r="J380" s="347">
        <v>0.05</v>
      </c>
      <c r="K380" s="375">
        <v>69597</v>
      </c>
    </row>
    <row r="381" spans="1:11" x14ac:dyDescent="0.3">
      <c r="A381" s="338">
        <v>1374</v>
      </c>
      <c r="B381" s="339">
        <v>42862</v>
      </c>
      <c r="C381" s="341" t="s">
        <v>971</v>
      </c>
      <c r="D381" s="342" t="s">
        <v>395</v>
      </c>
      <c r="E381" s="341" t="s">
        <v>765</v>
      </c>
      <c r="F381" s="343" t="s">
        <v>764</v>
      </c>
      <c r="G381" s="345">
        <v>25</v>
      </c>
      <c r="H381" s="346">
        <v>420</v>
      </c>
      <c r="I381" s="345">
        <v>10500</v>
      </c>
      <c r="J381" s="347">
        <v>0.05</v>
      </c>
      <c r="K381" s="375">
        <v>9975</v>
      </c>
    </row>
    <row r="382" spans="1:11" x14ac:dyDescent="0.3">
      <c r="A382" s="338">
        <v>1375</v>
      </c>
      <c r="B382" s="339">
        <v>42863</v>
      </c>
      <c r="C382" s="341" t="s">
        <v>1586</v>
      </c>
      <c r="D382" s="342" t="s">
        <v>398</v>
      </c>
      <c r="E382" s="341" t="s">
        <v>790</v>
      </c>
      <c r="F382" s="343" t="s">
        <v>785</v>
      </c>
      <c r="G382" s="345">
        <v>17</v>
      </c>
      <c r="H382" s="346">
        <v>420</v>
      </c>
      <c r="I382" s="345">
        <v>7140</v>
      </c>
      <c r="J382" s="347">
        <v>0.1</v>
      </c>
      <c r="K382" s="375">
        <v>6426</v>
      </c>
    </row>
    <row r="383" spans="1:11" x14ac:dyDescent="0.3">
      <c r="A383" s="338">
        <v>1376</v>
      </c>
      <c r="B383" s="339">
        <v>42863</v>
      </c>
      <c r="C383" s="341" t="s">
        <v>1586</v>
      </c>
      <c r="D383" s="342" t="s">
        <v>398</v>
      </c>
      <c r="E383" s="341" t="s">
        <v>790</v>
      </c>
      <c r="F383" s="343" t="s">
        <v>764</v>
      </c>
      <c r="G383" s="345">
        <v>19</v>
      </c>
      <c r="H383" s="346">
        <v>540</v>
      </c>
      <c r="I383" s="345">
        <v>10260</v>
      </c>
      <c r="J383" s="347">
        <v>0</v>
      </c>
      <c r="K383" s="375">
        <v>10260</v>
      </c>
    </row>
    <row r="384" spans="1:11" x14ac:dyDescent="0.3">
      <c r="A384" s="338">
        <v>1377</v>
      </c>
      <c r="B384" s="339">
        <v>42863</v>
      </c>
      <c r="C384" s="341" t="s">
        <v>1585</v>
      </c>
      <c r="D384" s="342" t="s">
        <v>405</v>
      </c>
      <c r="E384" s="341" t="s">
        <v>778</v>
      </c>
      <c r="F384" s="343" t="s">
        <v>764</v>
      </c>
      <c r="G384" s="345">
        <v>12</v>
      </c>
      <c r="H384" s="346">
        <v>840</v>
      </c>
      <c r="I384" s="345">
        <v>10080</v>
      </c>
      <c r="J384" s="347">
        <v>0.03</v>
      </c>
      <c r="K384" s="375">
        <v>9777.6</v>
      </c>
    </row>
    <row r="385" spans="1:11" x14ac:dyDescent="0.3">
      <c r="A385" s="338">
        <v>1378</v>
      </c>
      <c r="B385" s="339">
        <v>42863</v>
      </c>
      <c r="C385" s="341" t="s">
        <v>950</v>
      </c>
      <c r="D385" s="342" t="s">
        <v>395</v>
      </c>
      <c r="E385" s="341" t="s">
        <v>790</v>
      </c>
      <c r="F385" s="343" t="s">
        <v>770</v>
      </c>
      <c r="G385" s="345">
        <v>31</v>
      </c>
      <c r="H385" s="346">
        <v>9060</v>
      </c>
      <c r="I385" s="345">
        <v>280860</v>
      </c>
      <c r="J385" s="347">
        <v>0.03</v>
      </c>
      <c r="K385" s="375">
        <v>272434.2</v>
      </c>
    </row>
    <row r="386" spans="1:11" x14ac:dyDescent="0.3">
      <c r="A386" s="338">
        <v>1379</v>
      </c>
      <c r="B386" s="339">
        <v>42864</v>
      </c>
      <c r="C386" s="341" t="s">
        <v>794</v>
      </c>
      <c r="D386" s="342" t="s">
        <v>395</v>
      </c>
      <c r="E386" s="341" t="s">
        <v>790</v>
      </c>
      <c r="F386" s="343" t="s">
        <v>770</v>
      </c>
      <c r="G386" s="345">
        <v>35</v>
      </c>
      <c r="H386" s="346">
        <v>2640</v>
      </c>
      <c r="I386" s="345">
        <v>92400</v>
      </c>
      <c r="J386" s="347">
        <v>0.06</v>
      </c>
      <c r="K386" s="375">
        <v>86856</v>
      </c>
    </row>
    <row r="387" spans="1:11" x14ac:dyDescent="0.3">
      <c r="A387" s="338">
        <v>1380</v>
      </c>
      <c r="B387" s="339">
        <v>42864</v>
      </c>
      <c r="C387" s="341" t="s">
        <v>794</v>
      </c>
      <c r="D387" s="342" t="s">
        <v>395</v>
      </c>
      <c r="E387" s="341" t="s">
        <v>790</v>
      </c>
      <c r="F387" s="343" t="s">
        <v>785</v>
      </c>
      <c r="G387" s="345">
        <v>8</v>
      </c>
      <c r="H387" s="346">
        <v>7560</v>
      </c>
      <c r="I387" s="345">
        <v>60480</v>
      </c>
      <c r="J387" s="347">
        <v>0.04</v>
      </c>
      <c r="K387" s="375">
        <v>58060.800000000003</v>
      </c>
    </row>
    <row r="388" spans="1:11" x14ac:dyDescent="0.3">
      <c r="A388" s="338">
        <v>1381</v>
      </c>
      <c r="B388" s="339">
        <v>42864</v>
      </c>
      <c r="C388" s="341" t="s">
        <v>1582</v>
      </c>
      <c r="D388" s="342" t="s">
        <v>405</v>
      </c>
      <c r="E388" s="341" t="s">
        <v>765</v>
      </c>
      <c r="F388" s="343" t="s">
        <v>764</v>
      </c>
      <c r="G388" s="345">
        <v>23</v>
      </c>
      <c r="H388" s="346">
        <v>120</v>
      </c>
      <c r="I388" s="345">
        <v>2760</v>
      </c>
      <c r="J388" s="347">
        <v>0.09</v>
      </c>
      <c r="K388" s="375">
        <v>2511.6</v>
      </c>
    </row>
    <row r="389" spans="1:11" x14ac:dyDescent="0.3">
      <c r="A389" s="338">
        <v>1382</v>
      </c>
      <c r="B389" s="339">
        <v>42864</v>
      </c>
      <c r="C389" s="341" t="s">
        <v>1360</v>
      </c>
      <c r="D389" s="342" t="s">
        <v>522</v>
      </c>
      <c r="E389" s="341" t="s">
        <v>790</v>
      </c>
      <c r="F389" s="343" t="s">
        <v>764</v>
      </c>
      <c r="G389" s="345">
        <v>41</v>
      </c>
      <c r="H389" s="346">
        <v>420</v>
      </c>
      <c r="I389" s="345">
        <v>17220</v>
      </c>
      <c r="J389" s="347">
        <v>0.1</v>
      </c>
      <c r="K389" s="375">
        <v>15498</v>
      </c>
    </row>
    <row r="390" spans="1:11" x14ac:dyDescent="0.3">
      <c r="A390" s="338">
        <v>1383</v>
      </c>
      <c r="B390" s="339">
        <v>42864</v>
      </c>
      <c r="C390" s="341" t="s">
        <v>1360</v>
      </c>
      <c r="D390" s="342" t="s">
        <v>522</v>
      </c>
      <c r="E390" s="341" t="s">
        <v>790</v>
      </c>
      <c r="F390" s="343" t="s">
        <v>764</v>
      </c>
      <c r="G390" s="345">
        <v>27</v>
      </c>
      <c r="H390" s="346">
        <v>1080</v>
      </c>
      <c r="I390" s="345">
        <v>29160</v>
      </c>
      <c r="J390" s="347">
        <v>7.0000000000000007E-2</v>
      </c>
      <c r="K390" s="375">
        <v>27118.799999999999</v>
      </c>
    </row>
    <row r="391" spans="1:11" x14ac:dyDescent="0.3">
      <c r="A391" s="338">
        <v>1384</v>
      </c>
      <c r="B391" s="339">
        <v>42865</v>
      </c>
      <c r="C391" s="341" t="s">
        <v>1579</v>
      </c>
      <c r="D391" s="342" t="s">
        <v>405</v>
      </c>
      <c r="E391" s="341" t="s">
        <v>778</v>
      </c>
      <c r="F391" s="343" t="s">
        <v>764</v>
      </c>
      <c r="G391" s="345">
        <v>47</v>
      </c>
      <c r="H391" s="346">
        <v>300</v>
      </c>
      <c r="I391" s="345">
        <v>14100</v>
      </c>
      <c r="J391" s="347">
        <v>7.0000000000000007E-2</v>
      </c>
      <c r="K391" s="375">
        <v>13113</v>
      </c>
    </row>
    <row r="392" spans="1:11" x14ac:dyDescent="0.3">
      <c r="A392" s="338">
        <v>1385</v>
      </c>
      <c r="B392" s="339">
        <v>42865</v>
      </c>
      <c r="C392" s="341" t="s">
        <v>1063</v>
      </c>
      <c r="D392" s="342" t="s">
        <v>398</v>
      </c>
      <c r="E392" s="341" t="s">
        <v>765</v>
      </c>
      <c r="F392" s="343" t="s">
        <v>764</v>
      </c>
      <c r="G392" s="345">
        <v>46</v>
      </c>
      <c r="H392" s="346">
        <v>3360</v>
      </c>
      <c r="I392" s="345">
        <v>154560</v>
      </c>
      <c r="J392" s="347">
        <v>0.08</v>
      </c>
      <c r="K392" s="375">
        <v>142195.20000000001</v>
      </c>
    </row>
    <row r="393" spans="1:11" x14ac:dyDescent="0.3">
      <c r="A393" s="338">
        <v>1386</v>
      </c>
      <c r="B393" s="339">
        <v>42865</v>
      </c>
      <c r="C393" s="341" t="s">
        <v>1063</v>
      </c>
      <c r="D393" s="342" t="s">
        <v>398</v>
      </c>
      <c r="E393" s="341" t="s">
        <v>765</v>
      </c>
      <c r="F393" s="343" t="s">
        <v>764</v>
      </c>
      <c r="G393" s="345">
        <v>36</v>
      </c>
      <c r="H393" s="346">
        <v>360</v>
      </c>
      <c r="I393" s="345">
        <v>12960</v>
      </c>
      <c r="J393" s="347">
        <v>0.05</v>
      </c>
      <c r="K393" s="375">
        <v>12312</v>
      </c>
    </row>
    <row r="394" spans="1:11" x14ac:dyDescent="0.3">
      <c r="A394" s="338">
        <v>1387</v>
      </c>
      <c r="B394" s="339">
        <v>42865</v>
      </c>
      <c r="C394" s="341" t="s">
        <v>1363</v>
      </c>
      <c r="D394" s="342" t="s">
        <v>398</v>
      </c>
      <c r="E394" s="341" t="s">
        <v>812</v>
      </c>
      <c r="F394" s="343" t="s">
        <v>785</v>
      </c>
      <c r="G394" s="345">
        <v>26</v>
      </c>
      <c r="H394" s="346">
        <v>12360</v>
      </c>
      <c r="I394" s="345">
        <v>321360</v>
      </c>
      <c r="J394" s="347">
        <v>0.03</v>
      </c>
      <c r="K394" s="375">
        <v>311719.2</v>
      </c>
    </row>
    <row r="395" spans="1:11" x14ac:dyDescent="0.3">
      <c r="A395" s="338">
        <v>1388</v>
      </c>
      <c r="B395" s="339">
        <v>42865</v>
      </c>
      <c r="C395" s="341" t="s">
        <v>884</v>
      </c>
      <c r="D395" s="342" t="s">
        <v>398</v>
      </c>
      <c r="E395" s="341" t="s">
        <v>790</v>
      </c>
      <c r="F395" s="343" t="s">
        <v>770</v>
      </c>
      <c r="G395" s="345">
        <v>26</v>
      </c>
      <c r="H395" s="346">
        <v>9660</v>
      </c>
      <c r="I395" s="345">
        <v>251160</v>
      </c>
      <c r="J395" s="347">
        <v>0.08</v>
      </c>
      <c r="K395" s="375">
        <v>231067.2</v>
      </c>
    </row>
    <row r="396" spans="1:11" x14ac:dyDescent="0.3">
      <c r="A396" s="338">
        <v>1389</v>
      </c>
      <c r="B396" s="339">
        <v>42865</v>
      </c>
      <c r="C396" s="341" t="s">
        <v>1261</v>
      </c>
      <c r="D396" s="342" t="s">
        <v>398</v>
      </c>
      <c r="E396" s="341" t="s">
        <v>778</v>
      </c>
      <c r="F396" s="343" t="s">
        <v>770</v>
      </c>
      <c r="G396" s="345">
        <v>14</v>
      </c>
      <c r="H396" s="346">
        <v>8220</v>
      </c>
      <c r="I396" s="345">
        <v>115080</v>
      </c>
      <c r="J396" s="347">
        <v>0</v>
      </c>
      <c r="K396" s="375">
        <v>115080</v>
      </c>
    </row>
    <row r="397" spans="1:11" x14ac:dyDescent="0.3">
      <c r="A397" s="338">
        <v>1390</v>
      </c>
      <c r="B397" s="339">
        <v>42865</v>
      </c>
      <c r="C397" s="341" t="s">
        <v>1261</v>
      </c>
      <c r="D397" s="342" t="s">
        <v>398</v>
      </c>
      <c r="E397" s="341" t="s">
        <v>778</v>
      </c>
      <c r="F397" s="343" t="s">
        <v>764</v>
      </c>
      <c r="G397" s="345">
        <v>3</v>
      </c>
      <c r="H397" s="346">
        <v>120</v>
      </c>
      <c r="I397" s="345">
        <v>360</v>
      </c>
      <c r="J397" s="347">
        <v>0.1</v>
      </c>
      <c r="K397" s="375">
        <v>324</v>
      </c>
    </row>
    <row r="398" spans="1:11" x14ac:dyDescent="0.3">
      <c r="A398" s="338">
        <v>1391</v>
      </c>
      <c r="B398" s="339">
        <v>42865</v>
      </c>
      <c r="C398" s="341" t="s">
        <v>829</v>
      </c>
      <c r="D398" s="342" t="s">
        <v>522</v>
      </c>
      <c r="E398" s="341" t="s">
        <v>765</v>
      </c>
      <c r="F398" s="343" t="s">
        <v>770</v>
      </c>
      <c r="G398" s="345">
        <v>10</v>
      </c>
      <c r="H398" s="346">
        <v>840</v>
      </c>
      <c r="I398" s="345">
        <v>8400</v>
      </c>
      <c r="J398" s="347">
        <v>0.06</v>
      </c>
      <c r="K398" s="375">
        <v>7896</v>
      </c>
    </row>
    <row r="399" spans="1:11" x14ac:dyDescent="0.3">
      <c r="A399" s="338">
        <v>1392</v>
      </c>
      <c r="B399" s="339">
        <v>42866</v>
      </c>
      <c r="C399" s="341" t="s">
        <v>1570</v>
      </c>
      <c r="D399" s="342" t="s">
        <v>398</v>
      </c>
      <c r="E399" s="341" t="s">
        <v>778</v>
      </c>
      <c r="F399" s="343" t="s">
        <v>785</v>
      </c>
      <c r="G399" s="345">
        <v>7</v>
      </c>
      <c r="H399" s="346">
        <v>153060</v>
      </c>
      <c r="I399" s="345">
        <v>1071420</v>
      </c>
      <c r="J399" s="347">
        <v>0.08</v>
      </c>
      <c r="K399" s="375">
        <v>985706.4</v>
      </c>
    </row>
    <row r="400" spans="1:11" x14ac:dyDescent="0.3">
      <c r="A400" s="338">
        <v>1393</v>
      </c>
      <c r="B400" s="339">
        <v>42866</v>
      </c>
      <c r="C400" s="341" t="s">
        <v>1570</v>
      </c>
      <c r="D400" s="342" t="s">
        <v>398</v>
      </c>
      <c r="E400" s="341" t="s">
        <v>778</v>
      </c>
      <c r="F400" s="343" t="s">
        <v>764</v>
      </c>
      <c r="G400" s="345">
        <v>9</v>
      </c>
      <c r="H400" s="346">
        <v>3360</v>
      </c>
      <c r="I400" s="345">
        <v>30240</v>
      </c>
      <c r="J400" s="347">
        <v>0.05</v>
      </c>
      <c r="K400" s="375">
        <v>28728</v>
      </c>
    </row>
    <row r="401" spans="1:11" x14ac:dyDescent="0.3">
      <c r="A401" s="338">
        <v>1394</v>
      </c>
      <c r="B401" s="339">
        <v>42866</v>
      </c>
      <c r="C401" s="341" t="s">
        <v>1440</v>
      </c>
      <c r="D401" s="342" t="s">
        <v>522</v>
      </c>
      <c r="E401" s="341" t="s">
        <v>812</v>
      </c>
      <c r="F401" s="343" t="s">
        <v>764</v>
      </c>
      <c r="G401" s="345">
        <v>42</v>
      </c>
      <c r="H401" s="346">
        <v>2640</v>
      </c>
      <c r="I401" s="345">
        <v>110880</v>
      </c>
      <c r="J401" s="347">
        <v>0.02</v>
      </c>
      <c r="K401" s="375">
        <v>108662.39999999999</v>
      </c>
    </row>
    <row r="402" spans="1:11" x14ac:dyDescent="0.3">
      <c r="A402" s="338">
        <v>1395</v>
      </c>
      <c r="B402" s="339">
        <v>42866</v>
      </c>
      <c r="C402" s="341" t="s">
        <v>1440</v>
      </c>
      <c r="D402" s="342" t="s">
        <v>522</v>
      </c>
      <c r="E402" s="341" t="s">
        <v>812</v>
      </c>
      <c r="F402" s="343" t="s">
        <v>764</v>
      </c>
      <c r="G402" s="345">
        <v>19</v>
      </c>
      <c r="H402" s="346">
        <v>480</v>
      </c>
      <c r="I402" s="345">
        <v>9120</v>
      </c>
      <c r="J402" s="347">
        <v>0.05</v>
      </c>
      <c r="K402" s="375">
        <v>8664</v>
      </c>
    </row>
    <row r="403" spans="1:11" x14ac:dyDescent="0.3">
      <c r="A403" s="338">
        <v>1396</v>
      </c>
      <c r="B403" s="339">
        <v>42866</v>
      </c>
      <c r="C403" s="341" t="s">
        <v>1103</v>
      </c>
      <c r="D403" s="342" t="s">
        <v>395</v>
      </c>
      <c r="E403" s="341" t="s">
        <v>778</v>
      </c>
      <c r="F403" s="343" t="s">
        <v>764</v>
      </c>
      <c r="G403" s="345">
        <v>39</v>
      </c>
      <c r="H403" s="346">
        <v>1380</v>
      </c>
      <c r="I403" s="345">
        <v>53820</v>
      </c>
      <c r="J403" s="347">
        <v>0.05</v>
      </c>
      <c r="K403" s="375">
        <v>51129</v>
      </c>
    </row>
    <row r="404" spans="1:11" x14ac:dyDescent="0.3">
      <c r="A404" s="338">
        <v>1397</v>
      </c>
      <c r="B404" s="339">
        <v>42867</v>
      </c>
      <c r="C404" s="341" t="s">
        <v>1567</v>
      </c>
      <c r="D404" s="342" t="s">
        <v>405</v>
      </c>
      <c r="E404" s="341" t="s">
        <v>778</v>
      </c>
      <c r="F404" s="343" t="s">
        <v>785</v>
      </c>
      <c r="G404" s="345">
        <v>14</v>
      </c>
      <c r="H404" s="346">
        <v>12060</v>
      </c>
      <c r="I404" s="345">
        <v>168840</v>
      </c>
      <c r="J404" s="347">
        <v>0.06</v>
      </c>
      <c r="K404" s="375">
        <v>158709.6</v>
      </c>
    </row>
    <row r="405" spans="1:11" x14ac:dyDescent="0.3">
      <c r="A405" s="338">
        <v>1398</v>
      </c>
      <c r="B405" s="339">
        <v>42867</v>
      </c>
      <c r="C405" s="341" t="s">
        <v>1565</v>
      </c>
      <c r="D405" s="342" t="s">
        <v>398</v>
      </c>
      <c r="E405" s="341" t="s">
        <v>812</v>
      </c>
      <c r="F405" s="343" t="s">
        <v>785</v>
      </c>
      <c r="G405" s="345">
        <v>27</v>
      </c>
      <c r="H405" s="346">
        <v>7560</v>
      </c>
      <c r="I405" s="345">
        <v>204120</v>
      </c>
      <c r="J405" s="347">
        <v>0.06</v>
      </c>
      <c r="K405" s="375">
        <v>191872.8</v>
      </c>
    </row>
    <row r="406" spans="1:11" x14ac:dyDescent="0.3">
      <c r="A406" s="338">
        <v>1399</v>
      </c>
      <c r="B406" s="339">
        <v>42867</v>
      </c>
      <c r="C406" s="341" t="s">
        <v>1563</v>
      </c>
      <c r="D406" s="342" t="s">
        <v>398</v>
      </c>
      <c r="E406" s="341" t="s">
        <v>790</v>
      </c>
      <c r="F406" s="343" t="s">
        <v>764</v>
      </c>
      <c r="G406" s="345">
        <v>32</v>
      </c>
      <c r="H406" s="346">
        <v>420</v>
      </c>
      <c r="I406" s="345">
        <v>13440</v>
      </c>
      <c r="J406" s="347">
        <v>0.06</v>
      </c>
      <c r="K406" s="375">
        <v>12633.6</v>
      </c>
    </row>
    <row r="407" spans="1:11" x14ac:dyDescent="0.3">
      <c r="A407" s="338">
        <v>1400</v>
      </c>
      <c r="B407" s="339">
        <v>42867</v>
      </c>
      <c r="C407" s="341" t="s">
        <v>807</v>
      </c>
      <c r="D407" s="342" t="s">
        <v>395</v>
      </c>
      <c r="E407" s="341" t="s">
        <v>778</v>
      </c>
      <c r="F407" s="343" t="s">
        <v>764</v>
      </c>
      <c r="G407" s="345">
        <v>34</v>
      </c>
      <c r="H407" s="346">
        <v>22080</v>
      </c>
      <c r="I407" s="345">
        <v>750720</v>
      </c>
      <c r="J407" s="347">
        <v>0.1</v>
      </c>
      <c r="K407" s="375">
        <v>675648</v>
      </c>
    </row>
    <row r="408" spans="1:11" x14ac:dyDescent="0.3">
      <c r="A408" s="338">
        <v>1401</v>
      </c>
      <c r="B408" s="339">
        <v>42867</v>
      </c>
      <c r="C408" s="341" t="s">
        <v>807</v>
      </c>
      <c r="D408" s="342" t="s">
        <v>395</v>
      </c>
      <c r="E408" s="341" t="s">
        <v>778</v>
      </c>
      <c r="F408" s="343" t="s">
        <v>764</v>
      </c>
      <c r="G408" s="345">
        <v>19</v>
      </c>
      <c r="H408" s="346">
        <v>300</v>
      </c>
      <c r="I408" s="345">
        <v>5700</v>
      </c>
      <c r="J408" s="347">
        <v>0.1</v>
      </c>
      <c r="K408" s="375">
        <v>5130</v>
      </c>
    </row>
    <row r="409" spans="1:11" x14ac:dyDescent="0.3">
      <c r="A409" s="338">
        <v>1402</v>
      </c>
      <c r="B409" s="339">
        <v>42868</v>
      </c>
      <c r="C409" s="341" t="s">
        <v>1560</v>
      </c>
      <c r="D409" s="342" t="s">
        <v>395</v>
      </c>
      <c r="E409" s="341" t="s">
        <v>765</v>
      </c>
      <c r="F409" s="343" t="s">
        <v>770</v>
      </c>
      <c r="G409" s="345">
        <v>10</v>
      </c>
      <c r="H409" s="346">
        <v>1260</v>
      </c>
      <c r="I409" s="345">
        <v>12600</v>
      </c>
      <c r="J409" s="347">
        <v>0.1</v>
      </c>
      <c r="K409" s="375">
        <v>11340</v>
      </c>
    </row>
    <row r="410" spans="1:11" x14ac:dyDescent="0.3">
      <c r="A410" s="338">
        <v>1403</v>
      </c>
      <c r="B410" s="339">
        <v>42868</v>
      </c>
      <c r="C410" s="341" t="s">
        <v>1558</v>
      </c>
      <c r="D410" s="342" t="s">
        <v>398</v>
      </c>
      <c r="E410" s="341" t="s">
        <v>790</v>
      </c>
      <c r="F410" s="343" t="s">
        <v>764</v>
      </c>
      <c r="G410" s="345">
        <v>20</v>
      </c>
      <c r="H410" s="346">
        <v>780</v>
      </c>
      <c r="I410" s="345">
        <v>15600</v>
      </c>
      <c r="J410" s="347">
        <v>0.05</v>
      </c>
      <c r="K410" s="375">
        <v>14820</v>
      </c>
    </row>
    <row r="411" spans="1:11" x14ac:dyDescent="0.3">
      <c r="A411" s="338">
        <v>1404</v>
      </c>
      <c r="B411" s="339">
        <v>42868</v>
      </c>
      <c r="C411" s="341" t="s">
        <v>1556</v>
      </c>
      <c r="D411" s="342" t="s">
        <v>395</v>
      </c>
      <c r="E411" s="341" t="s">
        <v>778</v>
      </c>
      <c r="F411" s="343" t="s">
        <v>770</v>
      </c>
      <c r="G411" s="345">
        <v>29</v>
      </c>
      <c r="H411" s="346">
        <v>14460</v>
      </c>
      <c r="I411" s="345">
        <v>419340</v>
      </c>
      <c r="J411" s="347">
        <v>0.09</v>
      </c>
      <c r="K411" s="375">
        <v>381599.4</v>
      </c>
    </row>
    <row r="412" spans="1:11" x14ac:dyDescent="0.3">
      <c r="A412" s="338">
        <v>1405</v>
      </c>
      <c r="B412" s="339">
        <v>42868</v>
      </c>
      <c r="C412" s="341" t="s">
        <v>1556</v>
      </c>
      <c r="D412" s="342" t="s">
        <v>395</v>
      </c>
      <c r="E412" s="341" t="s">
        <v>778</v>
      </c>
      <c r="F412" s="343" t="s">
        <v>785</v>
      </c>
      <c r="G412" s="345">
        <v>13</v>
      </c>
      <c r="H412" s="346">
        <v>7560</v>
      </c>
      <c r="I412" s="345">
        <v>98280</v>
      </c>
      <c r="J412" s="347">
        <v>0.02</v>
      </c>
      <c r="K412" s="375">
        <v>96314.4</v>
      </c>
    </row>
    <row r="413" spans="1:11" x14ac:dyDescent="0.3">
      <c r="A413" s="338">
        <v>1406</v>
      </c>
      <c r="B413" s="339">
        <v>42869</v>
      </c>
      <c r="C413" s="341" t="s">
        <v>1554</v>
      </c>
      <c r="D413" s="342" t="s">
        <v>398</v>
      </c>
      <c r="E413" s="341" t="s">
        <v>778</v>
      </c>
      <c r="F413" s="343" t="s">
        <v>764</v>
      </c>
      <c r="G413" s="345">
        <v>18</v>
      </c>
      <c r="H413" s="346">
        <v>1920</v>
      </c>
      <c r="I413" s="345">
        <v>34560</v>
      </c>
      <c r="J413" s="347">
        <v>0.02</v>
      </c>
      <c r="K413" s="375">
        <v>33868.800000000003</v>
      </c>
    </row>
    <row r="414" spans="1:11" x14ac:dyDescent="0.3">
      <c r="A414" s="338">
        <v>1407</v>
      </c>
      <c r="B414" s="339">
        <v>42869</v>
      </c>
      <c r="C414" s="341" t="s">
        <v>1211</v>
      </c>
      <c r="D414" s="342" t="s">
        <v>398</v>
      </c>
      <c r="E414" s="341" t="s">
        <v>778</v>
      </c>
      <c r="F414" s="343" t="s">
        <v>764</v>
      </c>
      <c r="G414" s="345">
        <v>45</v>
      </c>
      <c r="H414" s="346">
        <v>240</v>
      </c>
      <c r="I414" s="345">
        <v>10800</v>
      </c>
      <c r="J414" s="347">
        <v>0</v>
      </c>
      <c r="K414" s="375">
        <v>10800</v>
      </c>
    </row>
    <row r="415" spans="1:11" x14ac:dyDescent="0.3">
      <c r="A415" s="338">
        <v>1408</v>
      </c>
      <c r="B415" s="339">
        <v>42869</v>
      </c>
      <c r="C415" s="341" t="s">
        <v>1551</v>
      </c>
      <c r="D415" s="342" t="s">
        <v>405</v>
      </c>
      <c r="E415" s="341" t="s">
        <v>812</v>
      </c>
      <c r="F415" s="343" t="s">
        <v>770</v>
      </c>
      <c r="G415" s="345">
        <v>43</v>
      </c>
      <c r="H415" s="346">
        <v>2700</v>
      </c>
      <c r="I415" s="345">
        <v>116100</v>
      </c>
      <c r="J415" s="347">
        <v>0.04</v>
      </c>
      <c r="K415" s="375">
        <v>111456</v>
      </c>
    </row>
    <row r="416" spans="1:11" x14ac:dyDescent="0.3">
      <c r="A416" s="338">
        <v>1409</v>
      </c>
      <c r="B416" s="339">
        <v>42869</v>
      </c>
      <c r="C416" s="341" t="s">
        <v>1548</v>
      </c>
      <c r="D416" s="342" t="s">
        <v>522</v>
      </c>
      <c r="E416" s="341" t="s">
        <v>790</v>
      </c>
      <c r="F416" s="343" t="s">
        <v>764</v>
      </c>
      <c r="G416" s="345">
        <v>43</v>
      </c>
      <c r="H416" s="346">
        <v>1860</v>
      </c>
      <c r="I416" s="345">
        <v>79980</v>
      </c>
      <c r="J416" s="347">
        <v>0.06</v>
      </c>
      <c r="K416" s="375">
        <v>75181.2</v>
      </c>
    </row>
    <row r="417" spans="1:11" x14ac:dyDescent="0.3">
      <c r="A417" s="338">
        <v>1410</v>
      </c>
      <c r="B417" s="339">
        <v>42869</v>
      </c>
      <c r="C417" s="341" t="s">
        <v>1548</v>
      </c>
      <c r="D417" s="342" t="s">
        <v>522</v>
      </c>
      <c r="E417" s="341" t="s">
        <v>790</v>
      </c>
      <c r="F417" s="343" t="s">
        <v>770</v>
      </c>
      <c r="G417" s="345">
        <v>50</v>
      </c>
      <c r="H417" s="346">
        <v>8280</v>
      </c>
      <c r="I417" s="345">
        <v>414000</v>
      </c>
      <c r="J417" s="347">
        <v>7.0000000000000007E-2</v>
      </c>
      <c r="K417" s="375">
        <v>385020</v>
      </c>
    </row>
    <row r="418" spans="1:11" x14ac:dyDescent="0.3">
      <c r="A418" s="338">
        <v>1411</v>
      </c>
      <c r="B418" s="339">
        <v>42870</v>
      </c>
      <c r="C418" s="341" t="s">
        <v>1546</v>
      </c>
      <c r="D418" s="342" t="s">
        <v>405</v>
      </c>
      <c r="E418" s="341" t="s">
        <v>790</v>
      </c>
      <c r="F418" s="343" t="s">
        <v>764</v>
      </c>
      <c r="G418" s="345">
        <v>17</v>
      </c>
      <c r="H418" s="346">
        <v>2220</v>
      </c>
      <c r="I418" s="345">
        <v>37740</v>
      </c>
      <c r="J418" s="347">
        <v>0.09</v>
      </c>
      <c r="K418" s="375">
        <v>34343.4</v>
      </c>
    </row>
    <row r="419" spans="1:11" x14ac:dyDescent="0.3">
      <c r="A419" s="338">
        <v>1412</v>
      </c>
      <c r="B419" s="339">
        <v>42870</v>
      </c>
      <c r="C419" s="341" t="s">
        <v>987</v>
      </c>
      <c r="D419" s="342" t="s">
        <v>405</v>
      </c>
      <c r="E419" s="341" t="s">
        <v>765</v>
      </c>
      <c r="F419" s="343" t="s">
        <v>770</v>
      </c>
      <c r="G419" s="345">
        <v>3</v>
      </c>
      <c r="H419" s="346">
        <v>6060</v>
      </c>
      <c r="I419" s="345">
        <v>18180</v>
      </c>
      <c r="J419" s="347">
        <v>0.1</v>
      </c>
      <c r="K419" s="375">
        <v>16362</v>
      </c>
    </row>
    <row r="420" spans="1:11" x14ac:dyDescent="0.3">
      <c r="A420" s="338">
        <v>1413</v>
      </c>
      <c r="B420" s="339">
        <v>42870</v>
      </c>
      <c r="C420" s="341" t="s">
        <v>987</v>
      </c>
      <c r="D420" s="342" t="s">
        <v>405</v>
      </c>
      <c r="E420" s="341" t="s">
        <v>765</v>
      </c>
      <c r="F420" s="343" t="s">
        <v>770</v>
      </c>
      <c r="G420" s="345">
        <v>8</v>
      </c>
      <c r="H420" s="346">
        <v>3120</v>
      </c>
      <c r="I420" s="345">
        <v>24960</v>
      </c>
      <c r="J420" s="347">
        <v>0.03</v>
      </c>
      <c r="K420" s="375">
        <v>24211.200000000001</v>
      </c>
    </row>
    <row r="421" spans="1:11" x14ac:dyDescent="0.3">
      <c r="A421" s="338">
        <v>1414</v>
      </c>
      <c r="B421" s="339">
        <v>42870</v>
      </c>
      <c r="C421" s="341" t="s">
        <v>1228</v>
      </c>
      <c r="D421" s="342" t="s">
        <v>398</v>
      </c>
      <c r="E421" s="341" t="s">
        <v>765</v>
      </c>
      <c r="F421" s="343" t="s">
        <v>764</v>
      </c>
      <c r="G421" s="345">
        <v>8</v>
      </c>
      <c r="H421" s="346">
        <v>240</v>
      </c>
      <c r="I421" s="345">
        <v>1920</v>
      </c>
      <c r="J421" s="347">
        <v>0.03</v>
      </c>
      <c r="K421" s="375">
        <v>1862.4</v>
      </c>
    </row>
    <row r="422" spans="1:11" x14ac:dyDescent="0.3">
      <c r="A422" s="338">
        <v>1415</v>
      </c>
      <c r="B422" s="339">
        <v>42870</v>
      </c>
      <c r="C422" s="341" t="s">
        <v>840</v>
      </c>
      <c r="D422" s="342" t="s">
        <v>522</v>
      </c>
      <c r="E422" s="341" t="s">
        <v>778</v>
      </c>
      <c r="F422" s="343" t="s">
        <v>764</v>
      </c>
      <c r="G422" s="345">
        <v>23</v>
      </c>
      <c r="H422" s="346">
        <v>240</v>
      </c>
      <c r="I422" s="345">
        <v>5520</v>
      </c>
      <c r="J422" s="347">
        <v>0.1</v>
      </c>
      <c r="K422" s="375">
        <v>4968</v>
      </c>
    </row>
    <row r="423" spans="1:11" x14ac:dyDescent="0.3">
      <c r="A423" s="338">
        <v>1416</v>
      </c>
      <c r="B423" s="339">
        <v>42870</v>
      </c>
      <c r="C423" s="341" t="s">
        <v>840</v>
      </c>
      <c r="D423" s="342" t="s">
        <v>522</v>
      </c>
      <c r="E423" s="341" t="s">
        <v>778</v>
      </c>
      <c r="F423" s="343" t="s">
        <v>764</v>
      </c>
      <c r="G423" s="345">
        <v>11</v>
      </c>
      <c r="H423" s="346">
        <v>120</v>
      </c>
      <c r="I423" s="345">
        <v>1320</v>
      </c>
      <c r="J423" s="347">
        <v>0</v>
      </c>
      <c r="K423" s="375">
        <v>1320</v>
      </c>
    </row>
    <row r="424" spans="1:11" x14ac:dyDescent="0.3">
      <c r="A424" s="338">
        <v>1417</v>
      </c>
      <c r="B424" s="339">
        <v>42870</v>
      </c>
      <c r="C424" s="341" t="s">
        <v>829</v>
      </c>
      <c r="D424" s="342" t="s">
        <v>522</v>
      </c>
      <c r="E424" s="341" t="s">
        <v>765</v>
      </c>
      <c r="F424" s="343" t="s">
        <v>764</v>
      </c>
      <c r="G424" s="345">
        <v>32</v>
      </c>
      <c r="H424" s="346">
        <v>180</v>
      </c>
      <c r="I424" s="345">
        <v>5760</v>
      </c>
      <c r="J424" s="347">
        <v>0.01</v>
      </c>
      <c r="K424" s="375">
        <v>5702.4</v>
      </c>
    </row>
    <row r="425" spans="1:11" x14ac:dyDescent="0.3">
      <c r="A425" s="338">
        <v>1418</v>
      </c>
      <c r="B425" s="339">
        <v>42870</v>
      </c>
      <c r="C425" s="341" t="s">
        <v>829</v>
      </c>
      <c r="D425" s="342" t="s">
        <v>522</v>
      </c>
      <c r="E425" s="341" t="s">
        <v>765</v>
      </c>
      <c r="F425" s="343" t="s">
        <v>785</v>
      </c>
      <c r="G425" s="345">
        <v>50</v>
      </c>
      <c r="H425" s="346">
        <v>1980</v>
      </c>
      <c r="I425" s="345">
        <v>99000</v>
      </c>
      <c r="J425" s="347">
        <v>0.02</v>
      </c>
      <c r="K425" s="375">
        <v>97020</v>
      </c>
    </row>
    <row r="426" spans="1:11" x14ac:dyDescent="0.3">
      <c r="A426" s="338">
        <v>1419</v>
      </c>
      <c r="B426" s="339">
        <v>42870</v>
      </c>
      <c r="C426" s="341" t="s">
        <v>1542</v>
      </c>
      <c r="D426" s="342" t="s">
        <v>395</v>
      </c>
      <c r="E426" s="341" t="s">
        <v>812</v>
      </c>
      <c r="F426" s="343" t="s">
        <v>764</v>
      </c>
      <c r="G426" s="345">
        <v>21</v>
      </c>
      <c r="H426" s="346">
        <v>660</v>
      </c>
      <c r="I426" s="345">
        <v>13860</v>
      </c>
      <c r="J426" s="347">
        <v>0.05</v>
      </c>
      <c r="K426" s="375">
        <v>13167</v>
      </c>
    </row>
    <row r="427" spans="1:11" x14ac:dyDescent="0.3">
      <c r="A427" s="338">
        <v>1420</v>
      </c>
      <c r="B427" s="339">
        <v>42871</v>
      </c>
      <c r="C427" s="341" t="s">
        <v>1541</v>
      </c>
      <c r="D427" s="342" t="s">
        <v>398</v>
      </c>
      <c r="E427" s="341" t="s">
        <v>812</v>
      </c>
      <c r="F427" s="343" t="s">
        <v>764</v>
      </c>
      <c r="G427" s="345">
        <v>13</v>
      </c>
      <c r="H427" s="346">
        <v>420</v>
      </c>
      <c r="I427" s="345">
        <v>5460</v>
      </c>
      <c r="J427" s="347">
        <v>0.06</v>
      </c>
      <c r="K427" s="375">
        <v>5132.3999999999996</v>
      </c>
    </row>
    <row r="428" spans="1:11" x14ac:dyDescent="0.3">
      <c r="A428" s="338">
        <v>1421</v>
      </c>
      <c r="B428" s="339">
        <v>42871</v>
      </c>
      <c r="C428" s="341" t="s">
        <v>1540</v>
      </c>
      <c r="D428" s="342" t="s">
        <v>398</v>
      </c>
      <c r="E428" s="341" t="s">
        <v>790</v>
      </c>
      <c r="F428" s="343" t="s">
        <v>764</v>
      </c>
      <c r="G428" s="345">
        <v>32</v>
      </c>
      <c r="H428" s="346">
        <v>240</v>
      </c>
      <c r="I428" s="345">
        <v>7680</v>
      </c>
      <c r="J428" s="347">
        <v>7.0000000000000007E-2</v>
      </c>
      <c r="K428" s="375">
        <v>7142.4</v>
      </c>
    </row>
    <row r="429" spans="1:11" x14ac:dyDescent="0.3">
      <c r="A429" s="338">
        <v>1422</v>
      </c>
      <c r="B429" s="339">
        <v>42871</v>
      </c>
      <c r="C429" s="341" t="s">
        <v>1540</v>
      </c>
      <c r="D429" s="342" t="s">
        <v>398</v>
      </c>
      <c r="E429" s="341" t="s">
        <v>790</v>
      </c>
      <c r="F429" s="343" t="s">
        <v>764</v>
      </c>
      <c r="G429" s="345">
        <v>13</v>
      </c>
      <c r="H429" s="346">
        <v>900</v>
      </c>
      <c r="I429" s="345">
        <v>11700</v>
      </c>
      <c r="J429" s="347">
        <v>0</v>
      </c>
      <c r="K429" s="375">
        <v>11700</v>
      </c>
    </row>
    <row r="430" spans="1:11" x14ac:dyDescent="0.3">
      <c r="A430" s="338">
        <v>1423</v>
      </c>
      <c r="B430" s="339">
        <v>42871</v>
      </c>
      <c r="C430" s="341" t="s">
        <v>1538</v>
      </c>
      <c r="D430" s="342" t="s">
        <v>405</v>
      </c>
      <c r="E430" s="341" t="s">
        <v>765</v>
      </c>
      <c r="F430" s="343" t="s">
        <v>785</v>
      </c>
      <c r="G430" s="345">
        <v>7</v>
      </c>
      <c r="H430" s="346">
        <v>7260</v>
      </c>
      <c r="I430" s="345">
        <v>50820</v>
      </c>
      <c r="J430" s="347">
        <v>0.02</v>
      </c>
      <c r="K430" s="375">
        <v>49803.6</v>
      </c>
    </row>
    <row r="431" spans="1:11" x14ac:dyDescent="0.3">
      <c r="A431" s="338">
        <v>1424</v>
      </c>
      <c r="B431" s="339">
        <v>42872</v>
      </c>
      <c r="C431" s="341" t="s">
        <v>1537</v>
      </c>
      <c r="D431" s="342" t="s">
        <v>405</v>
      </c>
      <c r="E431" s="341" t="s">
        <v>778</v>
      </c>
      <c r="F431" s="343" t="s">
        <v>764</v>
      </c>
      <c r="G431" s="345">
        <v>8</v>
      </c>
      <c r="H431" s="346">
        <v>2640</v>
      </c>
      <c r="I431" s="345">
        <v>21120</v>
      </c>
      <c r="J431" s="347">
        <v>0.05</v>
      </c>
      <c r="K431" s="375">
        <v>20064</v>
      </c>
    </row>
    <row r="432" spans="1:11" x14ac:dyDescent="0.3">
      <c r="A432" s="338">
        <v>1425</v>
      </c>
      <c r="B432" s="339">
        <v>42872</v>
      </c>
      <c r="C432" s="341" t="s">
        <v>1536</v>
      </c>
      <c r="D432" s="342" t="s">
        <v>405</v>
      </c>
      <c r="E432" s="341" t="s">
        <v>790</v>
      </c>
      <c r="F432" s="343" t="s">
        <v>785</v>
      </c>
      <c r="G432" s="345">
        <v>11</v>
      </c>
      <c r="H432" s="346">
        <v>300</v>
      </c>
      <c r="I432" s="345">
        <v>3300</v>
      </c>
      <c r="J432" s="347">
        <v>0.08</v>
      </c>
      <c r="K432" s="375">
        <v>3036</v>
      </c>
    </row>
    <row r="433" spans="1:11" x14ac:dyDescent="0.3">
      <c r="A433" s="338">
        <v>1426</v>
      </c>
      <c r="B433" s="339">
        <v>42872</v>
      </c>
      <c r="C433" s="341" t="s">
        <v>1535</v>
      </c>
      <c r="D433" s="342" t="s">
        <v>405</v>
      </c>
      <c r="E433" s="341" t="s">
        <v>765</v>
      </c>
      <c r="F433" s="343" t="s">
        <v>770</v>
      </c>
      <c r="G433" s="345">
        <v>5</v>
      </c>
      <c r="H433" s="346">
        <v>480</v>
      </c>
      <c r="I433" s="345">
        <v>2400</v>
      </c>
      <c r="J433" s="347">
        <v>0.02</v>
      </c>
      <c r="K433" s="375">
        <v>2352</v>
      </c>
    </row>
    <row r="434" spans="1:11" x14ac:dyDescent="0.3">
      <c r="A434" s="338">
        <v>1427</v>
      </c>
      <c r="B434" s="339">
        <v>42872</v>
      </c>
      <c r="C434" s="341" t="s">
        <v>1535</v>
      </c>
      <c r="D434" s="342" t="s">
        <v>405</v>
      </c>
      <c r="E434" s="341" t="s">
        <v>765</v>
      </c>
      <c r="F434" s="343" t="s">
        <v>764</v>
      </c>
      <c r="G434" s="345">
        <v>37</v>
      </c>
      <c r="H434" s="346">
        <v>360</v>
      </c>
      <c r="I434" s="345">
        <v>13320</v>
      </c>
      <c r="J434" s="347">
        <v>0.09</v>
      </c>
      <c r="K434" s="375">
        <v>12121.2</v>
      </c>
    </row>
    <row r="435" spans="1:11" x14ac:dyDescent="0.3">
      <c r="A435" s="338">
        <v>1428</v>
      </c>
      <c r="B435" s="339">
        <v>42872</v>
      </c>
      <c r="C435" s="341" t="s">
        <v>1535</v>
      </c>
      <c r="D435" s="342" t="s">
        <v>405</v>
      </c>
      <c r="E435" s="341" t="s">
        <v>765</v>
      </c>
      <c r="F435" s="343" t="s">
        <v>764</v>
      </c>
      <c r="G435" s="345">
        <v>37</v>
      </c>
      <c r="H435" s="346">
        <v>16800</v>
      </c>
      <c r="I435" s="345">
        <v>621600</v>
      </c>
      <c r="J435" s="347">
        <v>0.06</v>
      </c>
      <c r="K435" s="375">
        <v>584304</v>
      </c>
    </row>
    <row r="436" spans="1:11" x14ac:dyDescent="0.3">
      <c r="A436" s="338">
        <v>1429</v>
      </c>
      <c r="B436" s="339">
        <v>42872</v>
      </c>
      <c r="C436" s="341" t="s">
        <v>1532</v>
      </c>
      <c r="D436" s="342" t="s">
        <v>522</v>
      </c>
      <c r="E436" s="341" t="s">
        <v>790</v>
      </c>
      <c r="F436" s="343" t="s">
        <v>785</v>
      </c>
      <c r="G436" s="345">
        <v>18</v>
      </c>
      <c r="H436" s="346">
        <v>960</v>
      </c>
      <c r="I436" s="345">
        <v>17280</v>
      </c>
      <c r="J436" s="347">
        <v>0.1</v>
      </c>
      <c r="K436" s="375">
        <v>15552</v>
      </c>
    </row>
    <row r="437" spans="1:11" x14ac:dyDescent="0.3">
      <c r="A437" s="338">
        <v>1430</v>
      </c>
      <c r="B437" s="339">
        <v>42872</v>
      </c>
      <c r="C437" s="341" t="s">
        <v>1532</v>
      </c>
      <c r="D437" s="342" t="s">
        <v>522</v>
      </c>
      <c r="E437" s="341" t="s">
        <v>790</v>
      </c>
      <c r="F437" s="343" t="s">
        <v>764</v>
      </c>
      <c r="G437" s="345">
        <v>36</v>
      </c>
      <c r="H437" s="346">
        <v>420</v>
      </c>
      <c r="I437" s="345">
        <v>15120</v>
      </c>
      <c r="J437" s="347">
        <v>0.09</v>
      </c>
      <c r="K437" s="375">
        <v>13759.2</v>
      </c>
    </row>
    <row r="438" spans="1:11" x14ac:dyDescent="0.3">
      <c r="A438" s="338">
        <v>1431</v>
      </c>
      <c r="B438" s="339">
        <v>42873</v>
      </c>
      <c r="C438" s="341" t="s">
        <v>1140</v>
      </c>
      <c r="D438" s="342" t="s">
        <v>395</v>
      </c>
      <c r="E438" s="341" t="s">
        <v>778</v>
      </c>
      <c r="F438" s="343" t="s">
        <v>785</v>
      </c>
      <c r="G438" s="345">
        <v>20</v>
      </c>
      <c r="H438" s="346">
        <v>9360</v>
      </c>
      <c r="I438" s="345">
        <v>187200</v>
      </c>
      <c r="J438" s="347">
        <v>0.08</v>
      </c>
      <c r="K438" s="375">
        <v>172224</v>
      </c>
    </row>
    <row r="439" spans="1:11" x14ac:dyDescent="0.3">
      <c r="A439" s="338">
        <v>1432</v>
      </c>
      <c r="B439" s="339">
        <v>42873</v>
      </c>
      <c r="C439" s="341" t="s">
        <v>1140</v>
      </c>
      <c r="D439" s="342" t="s">
        <v>395</v>
      </c>
      <c r="E439" s="341" t="s">
        <v>778</v>
      </c>
      <c r="F439" s="343" t="s">
        <v>764</v>
      </c>
      <c r="G439" s="345">
        <v>46</v>
      </c>
      <c r="H439" s="346">
        <v>420</v>
      </c>
      <c r="I439" s="345">
        <v>19320</v>
      </c>
      <c r="J439" s="347">
        <v>0.1</v>
      </c>
      <c r="K439" s="375">
        <v>17388</v>
      </c>
    </row>
    <row r="440" spans="1:11" x14ac:dyDescent="0.3">
      <c r="A440" s="338">
        <v>1433</v>
      </c>
      <c r="B440" s="339">
        <v>42873</v>
      </c>
      <c r="C440" s="341" t="s">
        <v>1530</v>
      </c>
      <c r="D440" s="342" t="s">
        <v>405</v>
      </c>
      <c r="E440" s="341" t="s">
        <v>790</v>
      </c>
      <c r="F440" s="343" t="s">
        <v>764</v>
      </c>
      <c r="G440" s="345">
        <v>1</v>
      </c>
      <c r="H440" s="346">
        <v>540</v>
      </c>
      <c r="I440" s="345">
        <v>540</v>
      </c>
      <c r="J440" s="347">
        <v>0.1</v>
      </c>
      <c r="K440" s="375">
        <v>486</v>
      </c>
    </row>
    <row r="441" spans="1:11" x14ac:dyDescent="0.3">
      <c r="A441" s="338">
        <v>1434</v>
      </c>
      <c r="B441" s="339">
        <v>42874</v>
      </c>
      <c r="C441" s="341" t="s">
        <v>1527</v>
      </c>
      <c r="D441" s="342" t="s">
        <v>395</v>
      </c>
      <c r="E441" s="341" t="s">
        <v>790</v>
      </c>
      <c r="F441" s="343" t="s">
        <v>764</v>
      </c>
      <c r="G441" s="345">
        <v>24</v>
      </c>
      <c r="H441" s="346">
        <v>3660</v>
      </c>
      <c r="I441" s="345">
        <v>87840</v>
      </c>
      <c r="J441" s="347">
        <v>0.08</v>
      </c>
      <c r="K441" s="375">
        <v>80812.800000000003</v>
      </c>
    </row>
    <row r="442" spans="1:11" x14ac:dyDescent="0.3">
      <c r="A442" s="338">
        <v>1435</v>
      </c>
      <c r="B442" s="339">
        <v>42874</v>
      </c>
      <c r="C442" s="341" t="s">
        <v>1527</v>
      </c>
      <c r="D442" s="342" t="s">
        <v>395</v>
      </c>
      <c r="E442" s="341" t="s">
        <v>790</v>
      </c>
      <c r="F442" s="343" t="s">
        <v>785</v>
      </c>
      <c r="G442" s="345">
        <v>43</v>
      </c>
      <c r="H442" s="346">
        <v>7560</v>
      </c>
      <c r="I442" s="345">
        <v>325080</v>
      </c>
      <c r="J442" s="347">
        <v>0.05</v>
      </c>
      <c r="K442" s="375">
        <v>308826</v>
      </c>
    </row>
    <row r="443" spans="1:11" x14ac:dyDescent="0.3">
      <c r="A443" s="338">
        <v>1436</v>
      </c>
      <c r="B443" s="339">
        <v>42874</v>
      </c>
      <c r="C443" s="341" t="s">
        <v>1527</v>
      </c>
      <c r="D443" s="342" t="s">
        <v>395</v>
      </c>
      <c r="E443" s="341" t="s">
        <v>790</v>
      </c>
      <c r="F443" s="343" t="s">
        <v>785</v>
      </c>
      <c r="G443" s="345">
        <v>44</v>
      </c>
      <c r="H443" s="346">
        <v>7560</v>
      </c>
      <c r="I443" s="345">
        <v>332640</v>
      </c>
      <c r="J443" s="347">
        <v>0.1</v>
      </c>
      <c r="K443" s="375">
        <v>299376</v>
      </c>
    </row>
    <row r="444" spans="1:11" x14ac:dyDescent="0.3">
      <c r="A444" s="338">
        <v>1437</v>
      </c>
      <c r="B444" s="339">
        <v>42874</v>
      </c>
      <c r="C444" s="341" t="s">
        <v>1040</v>
      </c>
      <c r="D444" s="342" t="s">
        <v>522</v>
      </c>
      <c r="E444" s="341" t="s">
        <v>765</v>
      </c>
      <c r="F444" s="343" t="s">
        <v>764</v>
      </c>
      <c r="G444" s="345">
        <v>46</v>
      </c>
      <c r="H444" s="346">
        <v>240</v>
      </c>
      <c r="I444" s="345">
        <v>11040</v>
      </c>
      <c r="J444" s="347">
        <v>0.04</v>
      </c>
      <c r="K444" s="375">
        <v>10598.4</v>
      </c>
    </row>
    <row r="445" spans="1:11" x14ac:dyDescent="0.3">
      <c r="A445" s="338">
        <v>1438</v>
      </c>
      <c r="B445" s="339">
        <v>42874</v>
      </c>
      <c r="C445" s="341" t="s">
        <v>1525</v>
      </c>
      <c r="D445" s="342" t="s">
        <v>522</v>
      </c>
      <c r="E445" s="341" t="s">
        <v>812</v>
      </c>
      <c r="F445" s="343" t="s">
        <v>785</v>
      </c>
      <c r="G445" s="345">
        <v>25</v>
      </c>
      <c r="H445" s="346">
        <v>10800</v>
      </c>
      <c r="I445" s="345">
        <v>270000</v>
      </c>
      <c r="J445" s="347">
        <v>0.02</v>
      </c>
      <c r="K445" s="375">
        <v>264600</v>
      </c>
    </row>
    <row r="446" spans="1:11" x14ac:dyDescent="0.3">
      <c r="A446" s="338">
        <v>1439</v>
      </c>
      <c r="B446" s="339">
        <v>42874</v>
      </c>
      <c r="C446" s="341" t="s">
        <v>1523</v>
      </c>
      <c r="D446" s="342" t="s">
        <v>395</v>
      </c>
      <c r="E446" s="341" t="s">
        <v>812</v>
      </c>
      <c r="F446" s="343" t="s">
        <v>764</v>
      </c>
      <c r="G446" s="345">
        <v>16</v>
      </c>
      <c r="H446" s="346">
        <v>480</v>
      </c>
      <c r="I446" s="345">
        <v>7680</v>
      </c>
      <c r="J446" s="347">
        <v>0.01</v>
      </c>
      <c r="K446" s="375">
        <v>7603.2</v>
      </c>
    </row>
    <row r="447" spans="1:11" x14ac:dyDescent="0.3">
      <c r="A447" s="338">
        <v>1440</v>
      </c>
      <c r="B447" s="339">
        <v>42875</v>
      </c>
      <c r="C447" s="341" t="s">
        <v>891</v>
      </c>
      <c r="D447" s="342" t="s">
        <v>395</v>
      </c>
      <c r="E447" s="341" t="s">
        <v>778</v>
      </c>
      <c r="F447" s="343" t="s">
        <v>764</v>
      </c>
      <c r="G447" s="345">
        <v>16</v>
      </c>
      <c r="H447" s="346">
        <v>180</v>
      </c>
      <c r="I447" s="345">
        <v>2880</v>
      </c>
      <c r="J447" s="347">
        <v>0.04</v>
      </c>
      <c r="K447" s="375">
        <v>2764.8</v>
      </c>
    </row>
    <row r="448" spans="1:11" x14ac:dyDescent="0.3">
      <c r="A448" s="338">
        <v>1441</v>
      </c>
      <c r="B448" s="339">
        <v>42875</v>
      </c>
      <c r="C448" s="341" t="s">
        <v>926</v>
      </c>
      <c r="D448" s="342" t="s">
        <v>398</v>
      </c>
      <c r="E448" s="341" t="s">
        <v>778</v>
      </c>
      <c r="F448" s="343" t="s">
        <v>785</v>
      </c>
      <c r="G448" s="345">
        <v>6</v>
      </c>
      <c r="H448" s="346">
        <v>2400</v>
      </c>
      <c r="I448" s="345">
        <v>14400</v>
      </c>
      <c r="J448" s="347">
        <v>0</v>
      </c>
      <c r="K448" s="375">
        <v>14400</v>
      </c>
    </row>
    <row r="449" spans="1:11" x14ac:dyDescent="0.3">
      <c r="A449" s="338">
        <v>1442</v>
      </c>
      <c r="B449" s="339">
        <v>42875</v>
      </c>
      <c r="C449" s="341" t="s">
        <v>1319</v>
      </c>
      <c r="D449" s="342" t="s">
        <v>398</v>
      </c>
      <c r="E449" s="341" t="s">
        <v>778</v>
      </c>
      <c r="F449" s="343" t="s">
        <v>764</v>
      </c>
      <c r="G449" s="345">
        <v>33</v>
      </c>
      <c r="H449" s="346">
        <v>240</v>
      </c>
      <c r="I449" s="345">
        <v>7920</v>
      </c>
      <c r="J449" s="347">
        <v>0.02</v>
      </c>
      <c r="K449" s="375">
        <v>7761.6</v>
      </c>
    </row>
    <row r="450" spans="1:11" x14ac:dyDescent="0.3">
      <c r="A450" s="338">
        <v>1443</v>
      </c>
      <c r="B450" s="339">
        <v>42875</v>
      </c>
      <c r="C450" s="341" t="s">
        <v>1519</v>
      </c>
      <c r="D450" s="342" t="s">
        <v>398</v>
      </c>
      <c r="E450" s="341" t="s">
        <v>778</v>
      </c>
      <c r="F450" s="343" t="s">
        <v>785</v>
      </c>
      <c r="G450" s="345">
        <v>40</v>
      </c>
      <c r="H450" s="346">
        <v>3960</v>
      </c>
      <c r="I450" s="345">
        <v>158400</v>
      </c>
      <c r="J450" s="347">
        <v>0.01</v>
      </c>
      <c r="K450" s="375">
        <v>156816</v>
      </c>
    </row>
    <row r="451" spans="1:11" x14ac:dyDescent="0.3">
      <c r="A451" s="338">
        <v>1444</v>
      </c>
      <c r="B451" s="339">
        <v>42875</v>
      </c>
      <c r="C451" s="341" t="s">
        <v>1518</v>
      </c>
      <c r="D451" s="342" t="s">
        <v>395</v>
      </c>
      <c r="E451" s="341" t="s">
        <v>790</v>
      </c>
      <c r="F451" s="343" t="s">
        <v>764</v>
      </c>
      <c r="G451" s="345">
        <v>42</v>
      </c>
      <c r="H451" s="346">
        <v>360</v>
      </c>
      <c r="I451" s="345">
        <v>15120</v>
      </c>
      <c r="J451" s="347">
        <v>0.02</v>
      </c>
      <c r="K451" s="375">
        <v>14817.6</v>
      </c>
    </row>
    <row r="452" spans="1:11" x14ac:dyDescent="0.3">
      <c r="A452" s="338">
        <v>1445</v>
      </c>
      <c r="B452" s="339">
        <v>42876</v>
      </c>
      <c r="C452" s="341" t="s">
        <v>1515</v>
      </c>
      <c r="D452" s="342" t="s">
        <v>522</v>
      </c>
      <c r="E452" s="341" t="s">
        <v>790</v>
      </c>
      <c r="F452" s="343" t="s">
        <v>785</v>
      </c>
      <c r="G452" s="345">
        <v>22</v>
      </c>
      <c r="H452" s="346">
        <v>2640</v>
      </c>
      <c r="I452" s="345">
        <v>58080</v>
      </c>
      <c r="J452" s="347">
        <v>0.05</v>
      </c>
      <c r="K452" s="375">
        <v>55176</v>
      </c>
    </row>
    <row r="453" spans="1:11" x14ac:dyDescent="0.3">
      <c r="A453" s="338">
        <v>1446</v>
      </c>
      <c r="B453" s="339">
        <v>42876</v>
      </c>
      <c r="C453" s="341" t="s">
        <v>1515</v>
      </c>
      <c r="D453" s="342" t="s">
        <v>522</v>
      </c>
      <c r="E453" s="341" t="s">
        <v>790</v>
      </c>
      <c r="F453" s="343" t="s">
        <v>785</v>
      </c>
      <c r="G453" s="345">
        <v>25</v>
      </c>
      <c r="H453" s="346">
        <v>12360</v>
      </c>
      <c r="I453" s="345">
        <v>309000</v>
      </c>
      <c r="J453" s="347">
        <v>0</v>
      </c>
      <c r="K453" s="375">
        <v>309000</v>
      </c>
    </row>
    <row r="454" spans="1:11" x14ac:dyDescent="0.3">
      <c r="A454" s="338">
        <v>1447</v>
      </c>
      <c r="B454" s="339">
        <v>42876</v>
      </c>
      <c r="C454" s="341" t="s">
        <v>820</v>
      </c>
      <c r="D454" s="342" t="s">
        <v>395</v>
      </c>
      <c r="E454" s="341" t="s">
        <v>778</v>
      </c>
      <c r="F454" s="343" t="s">
        <v>764</v>
      </c>
      <c r="G454" s="345">
        <v>16</v>
      </c>
      <c r="H454" s="346">
        <v>480</v>
      </c>
      <c r="I454" s="345">
        <v>7680</v>
      </c>
      <c r="J454" s="347">
        <v>0.09</v>
      </c>
      <c r="K454" s="375">
        <v>6988.8</v>
      </c>
    </row>
    <row r="455" spans="1:11" x14ac:dyDescent="0.3">
      <c r="A455" s="338">
        <v>1448</v>
      </c>
      <c r="B455" s="339">
        <v>42877</v>
      </c>
      <c r="C455" s="341" t="s">
        <v>1513</v>
      </c>
      <c r="D455" s="342" t="s">
        <v>395</v>
      </c>
      <c r="E455" s="341" t="s">
        <v>765</v>
      </c>
      <c r="F455" s="343" t="s">
        <v>785</v>
      </c>
      <c r="G455" s="345">
        <v>29</v>
      </c>
      <c r="H455" s="346">
        <v>2400</v>
      </c>
      <c r="I455" s="345">
        <v>69600</v>
      </c>
      <c r="J455" s="347">
        <v>0.04</v>
      </c>
      <c r="K455" s="375">
        <v>66816</v>
      </c>
    </row>
    <row r="456" spans="1:11" x14ac:dyDescent="0.3">
      <c r="A456" s="338">
        <v>1449</v>
      </c>
      <c r="B456" s="339">
        <v>42877</v>
      </c>
      <c r="C456" s="341" t="s">
        <v>1511</v>
      </c>
      <c r="D456" s="342" t="s">
        <v>522</v>
      </c>
      <c r="E456" s="341" t="s">
        <v>765</v>
      </c>
      <c r="F456" s="343" t="s">
        <v>785</v>
      </c>
      <c r="G456" s="345">
        <v>7</v>
      </c>
      <c r="H456" s="346">
        <v>1080</v>
      </c>
      <c r="I456" s="345">
        <v>7560</v>
      </c>
      <c r="J456" s="347">
        <v>0.01</v>
      </c>
      <c r="K456" s="375">
        <v>7484.4</v>
      </c>
    </row>
    <row r="457" spans="1:11" x14ac:dyDescent="0.3">
      <c r="A457" s="338">
        <v>1450</v>
      </c>
      <c r="B457" s="339">
        <v>42877</v>
      </c>
      <c r="C457" s="341" t="s">
        <v>1145</v>
      </c>
      <c r="D457" s="342" t="s">
        <v>395</v>
      </c>
      <c r="E457" s="341" t="s">
        <v>778</v>
      </c>
      <c r="F457" s="343" t="s">
        <v>764</v>
      </c>
      <c r="G457" s="345">
        <v>9</v>
      </c>
      <c r="H457" s="346">
        <v>180</v>
      </c>
      <c r="I457" s="345">
        <v>1620</v>
      </c>
      <c r="J457" s="347">
        <v>0</v>
      </c>
      <c r="K457" s="375">
        <v>1620</v>
      </c>
    </row>
    <row r="458" spans="1:11" x14ac:dyDescent="0.3">
      <c r="A458" s="338">
        <v>1451</v>
      </c>
      <c r="B458" s="339">
        <v>42878</v>
      </c>
      <c r="C458" s="341" t="s">
        <v>1509</v>
      </c>
      <c r="D458" s="342" t="s">
        <v>405</v>
      </c>
      <c r="E458" s="341" t="s">
        <v>778</v>
      </c>
      <c r="F458" s="343" t="s">
        <v>764</v>
      </c>
      <c r="G458" s="345">
        <v>5</v>
      </c>
      <c r="H458" s="346">
        <v>360</v>
      </c>
      <c r="I458" s="345">
        <v>1800</v>
      </c>
      <c r="J458" s="347">
        <v>7.0000000000000007E-2</v>
      </c>
      <c r="K458" s="375">
        <v>1674</v>
      </c>
    </row>
    <row r="459" spans="1:11" x14ac:dyDescent="0.3">
      <c r="A459" s="338">
        <v>1452</v>
      </c>
      <c r="B459" s="339">
        <v>42878</v>
      </c>
      <c r="C459" s="341" t="s">
        <v>960</v>
      </c>
      <c r="D459" s="342" t="s">
        <v>395</v>
      </c>
      <c r="E459" s="341" t="s">
        <v>765</v>
      </c>
      <c r="F459" s="343" t="s">
        <v>764</v>
      </c>
      <c r="G459" s="345">
        <v>45</v>
      </c>
      <c r="H459" s="346">
        <v>180</v>
      </c>
      <c r="I459" s="345">
        <v>8100</v>
      </c>
      <c r="J459" s="347">
        <v>0.02</v>
      </c>
      <c r="K459" s="375">
        <v>7938</v>
      </c>
    </row>
    <row r="460" spans="1:11" x14ac:dyDescent="0.3">
      <c r="A460" s="338">
        <v>1453</v>
      </c>
      <c r="B460" s="339">
        <v>42878</v>
      </c>
      <c r="C460" s="341" t="s">
        <v>1415</v>
      </c>
      <c r="D460" s="342" t="s">
        <v>395</v>
      </c>
      <c r="E460" s="341" t="s">
        <v>812</v>
      </c>
      <c r="F460" s="343" t="s">
        <v>764</v>
      </c>
      <c r="G460" s="345">
        <v>33</v>
      </c>
      <c r="H460" s="346">
        <v>7260</v>
      </c>
      <c r="I460" s="345">
        <v>239580</v>
      </c>
      <c r="J460" s="347">
        <v>0.06</v>
      </c>
      <c r="K460" s="375">
        <v>225205.2</v>
      </c>
    </row>
    <row r="461" spans="1:11" x14ac:dyDescent="0.3">
      <c r="A461" s="338">
        <v>1454</v>
      </c>
      <c r="B461" s="339">
        <v>42878</v>
      </c>
      <c r="C461" s="341" t="s">
        <v>1506</v>
      </c>
      <c r="D461" s="342" t="s">
        <v>395</v>
      </c>
      <c r="E461" s="341" t="s">
        <v>778</v>
      </c>
      <c r="F461" s="343" t="s">
        <v>785</v>
      </c>
      <c r="G461" s="345">
        <v>35</v>
      </c>
      <c r="H461" s="346">
        <v>480</v>
      </c>
      <c r="I461" s="345">
        <v>16800</v>
      </c>
      <c r="J461" s="347">
        <v>0.03</v>
      </c>
      <c r="K461" s="375">
        <v>16296</v>
      </c>
    </row>
    <row r="462" spans="1:11" x14ac:dyDescent="0.3">
      <c r="A462" s="338">
        <v>1455</v>
      </c>
      <c r="B462" s="339">
        <v>42878</v>
      </c>
      <c r="C462" s="341" t="s">
        <v>960</v>
      </c>
      <c r="D462" s="342" t="s">
        <v>405</v>
      </c>
      <c r="E462" s="341" t="s">
        <v>765</v>
      </c>
      <c r="F462" s="343" t="s">
        <v>764</v>
      </c>
      <c r="G462" s="345">
        <v>39</v>
      </c>
      <c r="H462" s="346">
        <v>660</v>
      </c>
      <c r="I462" s="345">
        <v>25740</v>
      </c>
      <c r="J462" s="347">
        <v>0.06</v>
      </c>
      <c r="K462" s="375">
        <v>24195.599999999999</v>
      </c>
    </row>
    <row r="463" spans="1:11" x14ac:dyDescent="0.3">
      <c r="A463" s="338">
        <v>1456</v>
      </c>
      <c r="B463" s="339">
        <v>42878</v>
      </c>
      <c r="C463" s="341" t="s">
        <v>960</v>
      </c>
      <c r="D463" s="342" t="s">
        <v>405</v>
      </c>
      <c r="E463" s="341" t="s">
        <v>765</v>
      </c>
      <c r="F463" s="343" t="s">
        <v>785</v>
      </c>
      <c r="G463" s="345">
        <v>3</v>
      </c>
      <c r="H463" s="346">
        <v>1740</v>
      </c>
      <c r="I463" s="345">
        <v>5220</v>
      </c>
      <c r="J463" s="347">
        <v>0.05</v>
      </c>
      <c r="K463" s="375">
        <v>4959</v>
      </c>
    </row>
    <row r="464" spans="1:11" x14ac:dyDescent="0.3">
      <c r="A464" s="338">
        <v>1457</v>
      </c>
      <c r="B464" s="339">
        <v>42878</v>
      </c>
      <c r="C464" s="341" t="s">
        <v>1504</v>
      </c>
      <c r="D464" s="342" t="s">
        <v>398</v>
      </c>
      <c r="E464" s="341" t="s">
        <v>778</v>
      </c>
      <c r="F464" s="343" t="s">
        <v>770</v>
      </c>
      <c r="G464" s="345">
        <v>21</v>
      </c>
      <c r="H464" s="346">
        <v>960</v>
      </c>
      <c r="I464" s="345">
        <v>20160</v>
      </c>
      <c r="J464" s="347">
        <v>0.06</v>
      </c>
      <c r="K464" s="375">
        <v>18950.400000000001</v>
      </c>
    </row>
    <row r="465" spans="1:11" x14ac:dyDescent="0.3">
      <c r="A465" s="338">
        <v>1458</v>
      </c>
      <c r="B465" s="339">
        <v>42878</v>
      </c>
      <c r="C465" s="341" t="s">
        <v>1061</v>
      </c>
      <c r="D465" s="342" t="s">
        <v>398</v>
      </c>
      <c r="E465" s="341" t="s">
        <v>790</v>
      </c>
      <c r="F465" s="343" t="s">
        <v>785</v>
      </c>
      <c r="G465" s="345">
        <v>13</v>
      </c>
      <c r="H465" s="346">
        <v>3960</v>
      </c>
      <c r="I465" s="345">
        <v>51480</v>
      </c>
      <c r="J465" s="347">
        <v>0.04</v>
      </c>
      <c r="K465" s="375">
        <v>49420.800000000003</v>
      </c>
    </row>
    <row r="466" spans="1:11" x14ac:dyDescent="0.3">
      <c r="A466" s="338">
        <v>1459</v>
      </c>
      <c r="B466" s="339">
        <v>42878</v>
      </c>
      <c r="C466" s="341" t="s">
        <v>779</v>
      </c>
      <c r="D466" s="342" t="s">
        <v>522</v>
      </c>
      <c r="E466" s="341" t="s">
        <v>778</v>
      </c>
      <c r="F466" s="343" t="s">
        <v>764</v>
      </c>
      <c r="G466" s="345">
        <v>50</v>
      </c>
      <c r="H466" s="346">
        <v>3360</v>
      </c>
      <c r="I466" s="345">
        <v>168000</v>
      </c>
      <c r="J466" s="347">
        <v>0.01</v>
      </c>
      <c r="K466" s="375">
        <v>166320</v>
      </c>
    </row>
    <row r="467" spans="1:11" x14ac:dyDescent="0.3">
      <c r="A467" s="338">
        <v>1460</v>
      </c>
      <c r="B467" s="339">
        <v>42878</v>
      </c>
      <c r="C467" s="341" t="s">
        <v>1501</v>
      </c>
      <c r="D467" s="342" t="s">
        <v>522</v>
      </c>
      <c r="E467" s="341" t="s">
        <v>778</v>
      </c>
      <c r="F467" s="343" t="s">
        <v>785</v>
      </c>
      <c r="G467" s="345">
        <v>12</v>
      </c>
      <c r="H467" s="346">
        <v>1860</v>
      </c>
      <c r="I467" s="345">
        <v>22320</v>
      </c>
      <c r="J467" s="347">
        <v>0.01</v>
      </c>
      <c r="K467" s="375">
        <v>22096.799999999999</v>
      </c>
    </row>
    <row r="468" spans="1:11" x14ac:dyDescent="0.3">
      <c r="A468" s="338">
        <v>1461</v>
      </c>
      <c r="B468" s="339">
        <v>42878</v>
      </c>
      <c r="C468" s="341" t="s">
        <v>1501</v>
      </c>
      <c r="D468" s="342" t="s">
        <v>522</v>
      </c>
      <c r="E468" s="341" t="s">
        <v>778</v>
      </c>
      <c r="F468" s="343" t="s">
        <v>764</v>
      </c>
      <c r="G468" s="345">
        <v>34</v>
      </c>
      <c r="H468" s="346">
        <v>300</v>
      </c>
      <c r="I468" s="345">
        <v>10200</v>
      </c>
      <c r="J468" s="347">
        <v>0.09</v>
      </c>
      <c r="K468" s="375">
        <v>9282</v>
      </c>
    </row>
    <row r="469" spans="1:11" x14ac:dyDescent="0.3">
      <c r="A469" s="338">
        <v>1462</v>
      </c>
      <c r="B469" s="339">
        <v>42878</v>
      </c>
      <c r="C469" s="341" t="s">
        <v>1123</v>
      </c>
      <c r="D469" s="342" t="s">
        <v>395</v>
      </c>
      <c r="E469" s="341" t="s">
        <v>778</v>
      </c>
      <c r="F469" s="343" t="s">
        <v>764</v>
      </c>
      <c r="G469" s="345">
        <v>31</v>
      </c>
      <c r="H469" s="346">
        <v>25260</v>
      </c>
      <c r="I469" s="345">
        <v>783060</v>
      </c>
      <c r="J469" s="347">
        <v>0.01</v>
      </c>
      <c r="K469" s="375">
        <v>775229.4</v>
      </c>
    </row>
    <row r="470" spans="1:11" x14ac:dyDescent="0.3">
      <c r="A470" s="338">
        <v>1463</v>
      </c>
      <c r="B470" s="339">
        <v>42878</v>
      </c>
      <c r="C470" s="341" t="s">
        <v>1123</v>
      </c>
      <c r="D470" s="342" t="s">
        <v>395</v>
      </c>
      <c r="E470" s="341" t="s">
        <v>778</v>
      </c>
      <c r="F470" s="343" t="s">
        <v>770</v>
      </c>
      <c r="G470" s="345">
        <v>34</v>
      </c>
      <c r="H470" s="346">
        <v>8460</v>
      </c>
      <c r="I470" s="345">
        <v>287640</v>
      </c>
      <c r="J470" s="347">
        <v>0.05</v>
      </c>
      <c r="K470" s="375">
        <v>273258</v>
      </c>
    </row>
    <row r="471" spans="1:11" x14ac:dyDescent="0.3">
      <c r="A471" s="338">
        <v>1464</v>
      </c>
      <c r="B471" s="339">
        <v>42878</v>
      </c>
      <c r="C471" s="341" t="s">
        <v>1123</v>
      </c>
      <c r="D471" s="342" t="s">
        <v>395</v>
      </c>
      <c r="E471" s="341" t="s">
        <v>778</v>
      </c>
      <c r="F471" s="343" t="s">
        <v>785</v>
      </c>
      <c r="G471" s="345">
        <v>1</v>
      </c>
      <c r="H471" s="346">
        <v>210180</v>
      </c>
      <c r="I471" s="345">
        <v>210180</v>
      </c>
      <c r="J471" s="347">
        <v>0.05</v>
      </c>
      <c r="K471" s="375">
        <v>199671</v>
      </c>
    </row>
    <row r="472" spans="1:11" x14ac:dyDescent="0.3">
      <c r="A472" s="338">
        <v>1465</v>
      </c>
      <c r="B472" s="339">
        <v>42878</v>
      </c>
      <c r="C472" s="341" t="s">
        <v>1123</v>
      </c>
      <c r="D472" s="342" t="s">
        <v>395</v>
      </c>
      <c r="E472" s="341" t="s">
        <v>778</v>
      </c>
      <c r="F472" s="343" t="s">
        <v>785</v>
      </c>
      <c r="G472" s="345">
        <v>10</v>
      </c>
      <c r="H472" s="346">
        <v>2160</v>
      </c>
      <c r="I472" s="345">
        <v>21600</v>
      </c>
      <c r="J472" s="347">
        <v>7.0000000000000007E-2</v>
      </c>
      <c r="K472" s="375">
        <v>20088</v>
      </c>
    </row>
    <row r="473" spans="1:11" x14ac:dyDescent="0.3">
      <c r="A473" s="338">
        <v>1466</v>
      </c>
      <c r="B473" s="339">
        <v>42879</v>
      </c>
      <c r="C473" s="341" t="s">
        <v>947</v>
      </c>
      <c r="D473" s="342" t="s">
        <v>395</v>
      </c>
      <c r="E473" s="341" t="s">
        <v>812</v>
      </c>
      <c r="F473" s="343" t="s">
        <v>764</v>
      </c>
      <c r="G473" s="345">
        <v>42</v>
      </c>
      <c r="H473" s="346">
        <v>540</v>
      </c>
      <c r="I473" s="345">
        <v>22680</v>
      </c>
      <c r="J473" s="347">
        <v>0.09</v>
      </c>
      <c r="K473" s="375">
        <v>20638.8</v>
      </c>
    </row>
    <row r="474" spans="1:11" x14ac:dyDescent="0.3">
      <c r="A474" s="338">
        <v>1467</v>
      </c>
      <c r="B474" s="339">
        <v>42879</v>
      </c>
      <c r="C474" s="341" t="s">
        <v>1494</v>
      </c>
      <c r="D474" s="342" t="s">
        <v>398</v>
      </c>
      <c r="E474" s="341" t="s">
        <v>790</v>
      </c>
      <c r="F474" s="343" t="s">
        <v>764</v>
      </c>
      <c r="G474" s="345">
        <v>31</v>
      </c>
      <c r="H474" s="346">
        <v>23280</v>
      </c>
      <c r="I474" s="345">
        <v>721680</v>
      </c>
      <c r="J474" s="347">
        <v>0.04</v>
      </c>
      <c r="K474" s="375">
        <v>692812.80000000005</v>
      </c>
    </row>
    <row r="475" spans="1:11" x14ac:dyDescent="0.3">
      <c r="A475" s="338">
        <v>1468</v>
      </c>
      <c r="B475" s="339">
        <v>42879</v>
      </c>
      <c r="C475" s="341" t="s">
        <v>1494</v>
      </c>
      <c r="D475" s="342" t="s">
        <v>522</v>
      </c>
      <c r="E475" s="341" t="s">
        <v>790</v>
      </c>
      <c r="F475" s="343" t="s">
        <v>764</v>
      </c>
      <c r="G475" s="345">
        <v>8</v>
      </c>
      <c r="H475" s="346">
        <v>240</v>
      </c>
      <c r="I475" s="345">
        <v>1920</v>
      </c>
      <c r="J475" s="347">
        <v>0.09</v>
      </c>
      <c r="K475" s="375">
        <v>1747.2</v>
      </c>
    </row>
    <row r="476" spans="1:11" x14ac:dyDescent="0.3">
      <c r="A476" s="338">
        <v>1469</v>
      </c>
      <c r="B476" s="339">
        <v>42879</v>
      </c>
      <c r="C476" s="341" t="s">
        <v>1494</v>
      </c>
      <c r="D476" s="342" t="s">
        <v>522</v>
      </c>
      <c r="E476" s="341" t="s">
        <v>790</v>
      </c>
      <c r="F476" s="343" t="s">
        <v>764</v>
      </c>
      <c r="G476" s="345">
        <v>6</v>
      </c>
      <c r="H476" s="346">
        <v>480</v>
      </c>
      <c r="I476" s="345">
        <v>2880</v>
      </c>
      <c r="J476" s="347">
        <v>0.03</v>
      </c>
      <c r="K476" s="375">
        <v>2793.6</v>
      </c>
    </row>
    <row r="477" spans="1:11" x14ac:dyDescent="0.3">
      <c r="A477" s="338">
        <v>1470</v>
      </c>
      <c r="B477" s="339">
        <v>42879</v>
      </c>
      <c r="C477" s="341" t="s">
        <v>1494</v>
      </c>
      <c r="D477" s="342" t="s">
        <v>522</v>
      </c>
      <c r="E477" s="341" t="s">
        <v>790</v>
      </c>
      <c r="F477" s="343" t="s">
        <v>770</v>
      </c>
      <c r="G477" s="345">
        <v>46</v>
      </c>
      <c r="H477" s="346">
        <v>780</v>
      </c>
      <c r="I477" s="345">
        <v>35880</v>
      </c>
      <c r="J477" s="347">
        <v>0.06</v>
      </c>
      <c r="K477" s="375">
        <v>33727.199999999997</v>
      </c>
    </row>
    <row r="478" spans="1:11" x14ac:dyDescent="0.3">
      <c r="A478" s="338">
        <v>1471</v>
      </c>
      <c r="B478" s="339">
        <v>42879</v>
      </c>
      <c r="C478" s="341" t="s">
        <v>932</v>
      </c>
      <c r="D478" s="342" t="s">
        <v>395</v>
      </c>
      <c r="E478" s="341" t="s">
        <v>765</v>
      </c>
      <c r="F478" s="343" t="s">
        <v>764</v>
      </c>
      <c r="G478" s="345">
        <v>25</v>
      </c>
      <c r="H478" s="346">
        <v>360</v>
      </c>
      <c r="I478" s="345">
        <v>9000</v>
      </c>
      <c r="J478" s="347">
        <v>0.1</v>
      </c>
      <c r="K478" s="375">
        <v>8100</v>
      </c>
    </row>
    <row r="479" spans="1:11" x14ac:dyDescent="0.3">
      <c r="A479" s="338">
        <v>1472</v>
      </c>
      <c r="B479" s="339">
        <v>42879</v>
      </c>
      <c r="C479" s="341" t="s">
        <v>1452</v>
      </c>
      <c r="D479" s="342" t="s">
        <v>395</v>
      </c>
      <c r="E479" s="341" t="s">
        <v>812</v>
      </c>
      <c r="F479" s="343" t="s">
        <v>764</v>
      </c>
      <c r="G479" s="345">
        <v>50</v>
      </c>
      <c r="H479" s="346">
        <v>1320</v>
      </c>
      <c r="I479" s="345">
        <v>66000</v>
      </c>
      <c r="J479" s="347">
        <v>7.0000000000000007E-2</v>
      </c>
      <c r="K479" s="375">
        <v>61380</v>
      </c>
    </row>
    <row r="480" spans="1:11" x14ac:dyDescent="0.3">
      <c r="A480" s="338">
        <v>1473</v>
      </c>
      <c r="B480" s="339">
        <v>42879</v>
      </c>
      <c r="C480" s="341" t="s">
        <v>902</v>
      </c>
      <c r="D480" s="342" t="s">
        <v>395</v>
      </c>
      <c r="E480" s="341" t="s">
        <v>812</v>
      </c>
      <c r="F480" s="343" t="s">
        <v>764</v>
      </c>
      <c r="G480" s="345">
        <v>7</v>
      </c>
      <c r="H480" s="346">
        <v>540</v>
      </c>
      <c r="I480" s="345">
        <v>3780</v>
      </c>
      <c r="J480" s="347">
        <v>0.1</v>
      </c>
      <c r="K480" s="375">
        <v>3402</v>
      </c>
    </row>
    <row r="481" spans="1:11" x14ac:dyDescent="0.3">
      <c r="A481" s="338">
        <v>1474</v>
      </c>
      <c r="B481" s="339">
        <v>42879</v>
      </c>
      <c r="C481" s="341" t="s">
        <v>1491</v>
      </c>
      <c r="D481" s="342" t="s">
        <v>395</v>
      </c>
      <c r="E481" s="341" t="s">
        <v>765</v>
      </c>
      <c r="F481" s="343" t="s">
        <v>764</v>
      </c>
      <c r="G481" s="345">
        <v>8</v>
      </c>
      <c r="H481" s="346">
        <v>660</v>
      </c>
      <c r="I481" s="345">
        <v>5280</v>
      </c>
      <c r="J481" s="347">
        <v>0.1</v>
      </c>
      <c r="K481" s="375">
        <v>4752</v>
      </c>
    </row>
    <row r="482" spans="1:11" x14ac:dyDescent="0.3">
      <c r="A482" s="338">
        <v>1475</v>
      </c>
      <c r="B482" s="339">
        <v>42880</v>
      </c>
      <c r="C482" s="341" t="s">
        <v>1490</v>
      </c>
      <c r="D482" s="342" t="s">
        <v>395</v>
      </c>
      <c r="E482" s="341" t="s">
        <v>790</v>
      </c>
      <c r="F482" s="343" t="s">
        <v>764</v>
      </c>
      <c r="G482" s="345">
        <v>35</v>
      </c>
      <c r="H482" s="346">
        <v>1200</v>
      </c>
      <c r="I482" s="345">
        <v>42000</v>
      </c>
      <c r="J482" s="347">
        <v>0.04</v>
      </c>
      <c r="K482" s="375">
        <v>40320</v>
      </c>
    </row>
    <row r="483" spans="1:11" x14ac:dyDescent="0.3">
      <c r="A483" s="338">
        <v>1476</v>
      </c>
      <c r="B483" s="339">
        <v>42881</v>
      </c>
      <c r="C483" s="341" t="s">
        <v>1179</v>
      </c>
      <c r="D483" s="342" t="s">
        <v>398</v>
      </c>
      <c r="E483" s="341" t="s">
        <v>790</v>
      </c>
      <c r="F483" s="343" t="s">
        <v>764</v>
      </c>
      <c r="G483" s="345">
        <v>7</v>
      </c>
      <c r="H483" s="346">
        <v>660</v>
      </c>
      <c r="I483" s="345">
        <v>4620</v>
      </c>
      <c r="J483" s="347">
        <v>0.04</v>
      </c>
      <c r="K483" s="375">
        <v>4435.2</v>
      </c>
    </row>
    <row r="484" spans="1:11" x14ac:dyDescent="0.3">
      <c r="A484" s="338">
        <v>1477</v>
      </c>
      <c r="B484" s="339">
        <v>42881</v>
      </c>
      <c r="C484" s="341" t="s">
        <v>1487</v>
      </c>
      <c r="D484" s="342" t="s">
        <v>405</v>
      </c>
      <c r="E484" s="341" t="s">
        <v>790</v>
      </c>
      <c r="F484" s="343" t="s">
        <v>785</v>
      </c>
      <c r="G484" s="345">
        <v>4</v>
      </c>
      <c r="H484" s="346">
        <v>3360</v>
      </c>
      <c r="I484" s="345">
        <v>13440</v>
      </c>
      <c r="J484" s="347">
        <v>0.08</v>
      </c>
      <c r="K484" s="375">
        <v>12364.8</v>
      </c>
    </row>
    <row r="485" spans="1:11" x14ac:dyDescent="0.3">
      <c r="A485" s="338">
        <v>1478</v>
      </c>
      <c r="B485" s="339">
        <v>42881</v>
      </c>
      <c r="C485" s="341" t="s">
        <v>1485</v>
      </c>
      <c r="D485" s="342" t="s">
        <v>405</v>
      </c>
      <c r="E485" s="341" t="s">
        <v>790</v>
      </c>
      <c r="F485" s="343" t="s">
        <v>785</v>
      </c>
      <c r="G485" s="345">
        <v>39</v>
      </c>
      <c r="H485" s="346">
        <v>1740</v>
      </c>
      <c r="I485" s="345">
        <v>67860</v>
      </c>
      <c r="J485" s="347">
        <v>7.0000000000000007E-2</v>
      </c>
      <c r="K485" s="375">
        <v>63109.8</v>
      </c>
    </row>
    <row r="486" spans="1:11" x14ac:dyDescent="0.3">
      <c r="A486" s="338">
        <v>1479</v>
      </c>
      <c r="B486" s="339">
        <v>42881</v>
      </c>
      <c r="C486" s="341" t="s">
        <v>1485</v>
      </c>
      <c r="D486" s="342" t="s">
        <v>405</v>
      </c>
      <c r="E486" s="341" t="s">
        <v>790</v>
      </c>
      <c r="F486" s="343" t="s">
        <v>764</v>
      </c>
      <c r="G486" s="345">
        <v>13</v>
      </c>
      <c r="H486" s="346">
        <v>1260</v>
      </c>
      <c r="I486" s="345">
        <v>16380</v>
      </c>
      <c r="J486" s="347">
        <v>0.05</v>
      </c>
      <c r="K486" s="375">
        <v>15561</v>
      </c>
    </row>
    <row r="487" spans="1:11" x14ac:dyDescent="0.3">
      <c r="A487" s="338">
        <v>1480</v>
      </c>
      <c r="B487" s="339">
        <v>42881</v>
      </c>
      <c r="C487" s="341" t="s">
        <v>1484</v>
      </c>
      <c r="D487" s="342" t="s">
        <v>522</v>
      </c>
      <c r="E487" s="341" t="s">
        <v>812</v>
      </c>
      <c r="F487" s="343" t="s">
        <v>785</v>
      </c>
      <c r="G487" s="345">
        <v>4</v>
      </c>
      <c r="H487" s="346">
        <v>2100</v>
      </c>
      <c r="I487" s="345">
        <v>8400</v>
      </c>
      <c r="J487" s="347">
        <v>0.08</v>
      </c>
      <c r="K487" s="375">
        <v>7728</v>
      </c>
    </row>
    <row r="488" spans="1:11" x14ac:dyDescent="0.3">
      <c r="A488" s="338">
        <v>1481</v>
      </c>
      <c r="B488" s="339">
        <v>42882</v>
      </c>
      <c r="C488" s="341" t="s">
        <v>1136</v>
      </c>
      <c r="D488" s="342" t="s">
        <v>522</v>
      </c>
      <c r="E488" s="341" t="s">
        <v>790</v>
      </c>
      <c r="F488" s="343" t="s">
        <v>764</v>
      </c>
      <c r="G488" s="345">
        <v>13</v>
      </c>
      <c r="H488" s="346">
        <v>360</v>
      </c>
      <c r="I488" s="345">
        <v>4680</v>
      </c>
      <c r="J488" s="347">
        <v>0.06</v>
      </c>
      <c r="K488" s="375">
        <v>4399.2</v>
      </c>
    </row>
    <row r="489" spans="1:11" x14ac:dyDescent="0.3">
      <c r="A489" s="338">
        <v>1482</v>
      </c>
      <c r="B489" s="339">
        <v>42882</v>
      </c>
      <c r="C489" s="341" t="s">
        <v>1136</v>
      </c>
      <c r="D489" s="342" t="s">
        <v>522</v>
      </c>
      <c r="E489" s="341" t="s">
        <v>790</v>
      </c>
      <c r="F489" s="343" t="s">
        <v>785</v>
      </c>
      <c r="G489" s="345">
        <v>31</v>
      </c>
      <c r="H489" s="346">
        <v>2400</v>
      </c>
      <c r="I489" s="345">
        <v>74400</v>
      </c>
      <c r="J489" s="347">
        <v>0.05</v>
      </c>
      <c r="K489" s="375">
        <v>70680</v>
      </c>
    </row>
    <row r="490" spans="1:11" x14ac:dyDescent="0.3">
      <c r="A490" s="338">
        <v>1483</v>
      </c>
      <c r="B490" s="339">
        <v>42882</v>
      </c>
      <c r="C490" s="341" t="s">
        <v>1136</v>
      </c>
      <c r="D490" s="342" t="s">
        <v>522</v>
      </c>
      <c r="E490" s="341" t="s">
        <v>790</v>
      </c>
      <c r="F490" s="343" t="s">
        <v>785</v>
      </c>
      <c r="G490" s="345">
        <v>35</v>
      </c>
      <c r="H490" s="346">
        <v>7560</v>
      </c>
      <c r="I490" s="345">
        <v>264600</v>
      </c>
      <c r="J490" s="347">
        <v>0.09</v>
      </c>
      <c r="K490" s="375">
        <v>240786</v>
      </c>
    </row>
    <row r="491" spans="1:11" x14ac:dyDescent="0.3">
      <c r="A491" s="338">
        <v>1484</v>
      </c>
      <c r="B491" s="339">
        <v>42882</v>
      </c>
      <c r="C491" s="341" t="s">
        <v>1480</v>
      </c>
      <c r="D491" s="342" t="s">
        <v>522</v>
      </c>
      <c r="E491" s="341" t="s">
        <v>765</v>
      </c>
      <c r="F491" s="343" t="s">
        <v>770</v>
      </c>
      <c r="G491" s="345">
        <v>37</v>
      </c>
      <c r="H491" s="346">
        <v>9060</v>
      </c>
      <c r="I491" s="345">
        <v>335220</v>
      </c>
      <c r="J491" s="347">
        <v>0.01</v>
      </c>
      <c r="K491" s="375">
        <v>331867.8</v>
      </c>
    </row>
    <row r="492" spans="1:11" x14ac:dyDescent="0.3">
      <c r="A492" s="338">
        <v>1485</v>
      </c>
      <c r="B492" s="339">
        <v>42882</v>
      </c>
      <c r="C492" s="341" t="s">
        <v>851</v>
      </c>
      <c r="D492" s="342" t="s">
        <v>395</v>
      </c>
      <c r="E492" s="341" t="s">
        <v>790</v>
      </c>
      <c r="F492" s="343" t="s">
        <v>770</v>
      </c>
      <c r="G492" s="345">
        <v>11</v>
      </c>
      <c r="H492" s="346">
        <v>1800</v>
      </c>
      <c r="I492" s="345">
        <v>19800</v>
      </c>
      <c r="J492" s="347">
        <v>0.08</v>
      </c>
      <c r="K492" s="375">
        <v>18216</v>
      </c>
    </row>
    <row r="493" spans="1:11" x14ac:dyDescent="0.3">
      <c r="A493" s="338">
        <v>1486</v>
      </c>
      <c r="B493" s="339">
        <v>42883</v>
      </c>
      <c r="C493" s="341" t="s">
        <v>1476</v>
      </c>
      <c r="D493" s="342" t="s">
        <v>405</v>
      </c>
      <c r="E493" s="341" t="s">
        <v>812</v>
      </c>
      <c r="F493" s="343" t="s">
        <v>764</v>
      </c>
      <c r="G493" s="345">
        <v>27</v>
      </c>
      <c r="H493" s="346">
        <v>10860</v>
      </c>
      <c r="I493" s="345">
        <v>293220</v>
      </c>
      <c r="J493" s="347">
        <v>0.02</v>
      </c>
      <c r="K493" s="375">
        <v>287355.59999999998</v>
      </c>
    </row>
    <row r="494" spans="1:11" x14ac:dyDescent="0.3">
      <c r="A494" s="338">
        <v>1487</v>
      </c>
      <c r="B494" s="339">
        <v>42883</v>
      </c>
      <c r="C494" s="341" t="s">
        <v>1476</v>
      </c>
      <c r="D494" s="342" t="s">
        <v>405</v>
      </c>
      <c r="E494" s="341" t="s">
        <v>812</v>
      </c>
      <c r="F494" s="343" t="s">
        <v>770</v>
      </c>
      <c r="G494" s="345">
        <v>37</v>
      </c>
      <c r="H494" s="346">
        <v>9060</v>
      </c>
      <c r="I494" s="345">
        <v>335220</v>
      </c>
      <c r="J494" s="347">
        <v>0.01</v>
      </c>
      <c r="K494" s="375">
        <v>331867.8</v>
      </c>
    </row>
    <row r="495" spans="1:11" x14ac:dyDescent="0.3">
      <c r="A495" s="338">
        <v>1488</v>
      </c>
      <c r="B495" s="339">
        <v>42883</v>
      </c>
      <c r="C495" s="341" t="s">
        <v>1476</v>
      </c>
      <c r="D495" s="342" t="s">
        <v>405</v>
      </c>
      <c r="E495" s="341" t="s">
        <v>812</v>
      </c>
      <c r="F495" s="343" t="s">
        <v>764</v>
      </c>
      <c r="G495" s="345">
        <v>31</v>
      </c>
      <c r="H495" s="346">
        <v>420</v>
      </c>
      <c r="I495" s="345">
        <v>13020</v>
      </c>
      <c r="J495" s="347">
        <v>0.05</v>
      </c>
      <c r="K495" s="375">
        <v>12369</v>
      </c>
    </row>
    <row r="496" spans="1:11" x14ac:dyDescent="0.3">
      <c r="A496" s="338">
        <v>1489</v>
      </c>
      <c r="B496" s="339">
        <v>42883</v>
      </c>
      <c r="C496" s="341" t="s">
        <v>1476</v>
      </c>
      <c r="D496" s="342" t="s">
        <v>405</v>
      </c>
      <c r="E496" s="341" t="s">
        <v>812</v>
      </c>
      <c r="F496" s="343" t="s">
        <v>764</v>
      </c>
      <c r="G496" s="345">
        <v>41</v>
      </c>
      <c r="H496" s="346">
        <v>120</v>
      </c>
      <c r="I496" s="345">
        <v>4920</v>
      </c>
      <c r="J496" s="347">
        <v>0.01</v>
      </c>
      <c r="K496" s="375">
        <v>4870.8</v>
      </c>
    </row>
    <row r="497" spans="1:11" x14ac:dyDescent="0.3">
      <c r="A497" s="338">
        <v>1490</v>
      </c>
      <c r="B497" s="339">
        <v>42883</v>
      </c>
      <c r="C497" s="341" t="s">
        <v>1319</v>
      </c>
      <c r="D497" s="342" t="s">
        <v>398</v>
      </c>
      <c r="E497" s="341" t="s">
        <v>778</v>
      </c>
      <c r="F497" s="343" t="s">
        <v>764</v>
      </c>
      <c r="G497" s="345">
        <v>26</v>
      </c>
      <c r="H497" s="346">
        <v>540</v>
      </c>
      <c r="I497" s="345">
        <v>14040</v>
      </c>
      <c r="J497" s="347">
        <v>0.05</v>
      </c>
      <c r="K497" s="375">
        <v>13338</v>
      </c>
    </row>
    <row r="498" spans="1:11" x14ac:dyDescent="0.3">
      <c r="A498" s="338">
        <v>1491</v>
      </c>
      <c r="B498" s="339">
        <v>42883</v>
      </c>
      <c r="C498" s="341" t="s">
        <v>1473</v>
      </c>
      <c r="D498" s="342" t="s">
        <v>405</v>
      </c>
      <c r="E498" s="341" t="s">
        <v>812</v>
      </c>
      <c r="F498" s="343" t="s">
        <v>785</v>
      </c>
      <c r="G498" s="345">
        <v>30</v>
      </c>
      <c r="H498" s="346">
        <v>1740</v>
      </c>
      <c r="I498" s="345">
        <v>52200</v>
      </c>
      <c r="J498" s="347">
        <v>0.06</v>
      </c>
      <c r="K498" s="375">
        <v>49068</v>
      </c>
    </row>
    <row r="499" spans="1:11" x14ac:dyDescent="0.3">
      <c r="A499" s="338">
        <v>1492</v>
      </c>
      <c r="B499" s="339">
        <v>42883</v>
      </c>
      <c r="C499" s="341" t="s">
        <v>1473</v>
      </c>
      <c r="D499" s="342" t="s">
        <v>405</v>
      </c>
      <c r="E499" s="341" t="s">
        <v>812</v>
      </c>
      <c r="F499" s="343" t="s">
        <v>764</v>
      </c>
      <c r="G499" s="345">
        <v>19</v>
      </c>
      <c r="H499" s="346">
        <v>720</v>
      </c>
      <c r="I499" s="345">
        <v>13680</v>
      </c>
      <c r="J499" s="347">
        <v>0</v>
      </c>
      <c r="K499" s="375">
        <v>13680</v>
      </c>
    </row>
    <row r="500" spans="1:11" x14ac:dyDescent="0.3">
      <c r="A500" s="338">
        <v>1493</v>
      </c>
      <c r="B500" s="339">
        <v>42883</v>
      </c>
      <c r="C500" s="341" t="s">
        <v>1471</v>
      </c>
      <c r="D500" s="342" t="s">
        <v>522</v>
      </c>
      <c r="E500" s="341" t="s">
        <v>812</v>
      </c>
      <c r="F500" s="343" t="s">
        <v>770</v>
      </c>
      <c r="G500" s="345">
        <v>30</v>
      </c>
      <c r="H500" s="346">
        <v>21360</v>
      </c>
      <c r="I500" s="345">
        <v>640800</v>
      </c>
      <c r="J500" s="347">
        <v>0.04</v>
      </c>
      <c r="K500" s="375">
        <v>615168</v>
      </c>
    </row>
    <row r="501" spans="1:11" x14ac:dyDescent="0.3">
      <c r="A501" s="338">
        <v>1494</v>
      </c>
      <c r="B501" s="339">
        <v>42883</v>
      </c>
      <c r="C501" s="341" t="s">
        <v>1471</v>
      </c>
      <c r="D501" s="342" t="s">
        <v>522</v>
      </c>
      <c r="E501" s="341" t="s">
        <v>812</v>
      </c>
      <c r="F501" s="343" t="s">
        <v>770</v>
      </c>
      <c r="G501" s="345">
        <v>3</v>
      </c>
      <c r="H501" s="346">
        <v>1200</v>
      </c>
      <c r="I501" s="345">
        <v>3600</v>
      </c>
      <c r="J501" s="347">
        <v>0.06</v>
      </c>
      <c r="K501" s="375">
        <v>3384</v>
      </c>
    </row>
    <row r="502" spans="1:11" x14ac:dyDescent="0.3">
      <c r="A502" s="338">
        <v>1495</v>
      </c>
      <c r="B502" s="339">
        <v>42883</v>
      </c>
      <c r="C502" s="341" t="s">
        <v>1469</v>
      </c>
      <c r="D502" s="342" t="s">
        <v>522</v>
      </c>
      <c r="E502" s="341" t="s">
        <v>790</v>
      </c>
      <c r="F502" s="343" t="s">
        <v>764</v>
      </c>
      <c r="G502" s="345">
        <v>12</v>
      </c>
      <c r="H502" s="346">
        <v>300</v>
      </c>
      <c r="I502" s="345">
        <v>3600</v>
      </c>
      <c r="J502" s="347">
        <v>0.02</v>
      </c>
      <c r="K502" s="375">
        <v>3528</v>
      </c>
    </row>
    <row r="503" spans="1:11" x14ac:dyDescent="0.3">
      <c r="A503" s="338">
        <v>1496</v>
      </c>
      <c r="B503" s="339">
        <v>42883</v>
      </c>
      <c r="C503" s="341" t="s">
        <v>1469</v>
      </c>
      <c r="D503" s="342" t="s">
        <v>522</v>
      </c>
      <c r="E503" s="341" t="s">
        <v>790</v>
      </c>
      <c r="F503" s="343" t="s">
        <v>785</v>
      </c>
      <c r="G503" s="345">
        <v>43</v>
      </c>
      <c r="H503" s="346">
        <v>2160</v>
      </c>
      <c r="I503" s="345">
        <v>92880</v>
      </c>
      <c r="J503" s="347">
        <v>0</v>
      </c>
      <c r="K503" s="375">
        <v>92880</v>
      </c>
    </row>
    <row r="504" spans="1:11" x14ac:dyDescent="0.3">
      <c r="A504" s="338">
        <v>1497</v>
      </c>
      <c r="B504" s="339">
        <v>42883</v>
      </c>
      <c r="C504" s="341" t="s">
        <v>1467</v>
      </c>
      <c r="D504" s="342" t="s">
        <v>522</v>
      </c>
      <c r="E504" s="341" t="s">
        <v>778</v>
      </c>
      <c r="F504" s="343" t="s">
        <v>770</v>
      </c>
      <c r="G504" s="345">
        <v>31</v>
      </c>
      <c r="H504" s="346">
        <v>10860</v>
      </c>
      <c r="I504" s="345">
        <v>336660</v>
      </c>
      <c r="J504" s="347">
        <v>7.0000000000000007E-2</v>
      </c>
      <c r="K504" s="375">
        <v>313093.8</v>
      </c>
    </row>
    <row r="505" spans="1:11" x14ac:dyDescent="0.3">
      <c r="A505" s="338">
        <v>1498</v>
      </c>
      <c r="B505" s="339">
        <v>42883</v>
      </c>
      <c r="C505" s="341" t="s">
        <v>1467</v>
      </c>
      <c r="D505" s="342" t="s">
        <v>522</v>
      </c>
      <c r="E505" s="341" t="s">
        <v>778</v>
      </c>
      <c r="F505" s="343" t="s">
        <v>764</v>
      </c>
      <c r="G505" s="345">
        <v>40</v>
      </c>
      <c r="H505" s="346">
        <v>660</v>
      </c>
      <c r="I505" s="345">
        <v>26400</v>
      </c>
      <c r="J505" s="347">
        <v>0.02</v>
      </c>
      <c r="K505" s="375">
        <v>25872</v>
      </c>
    </row>
    <row r="506" spans="1:11" x14ac:dyDescent="0.3">
      <c r="A506" s="338">
        <v>1499</v>
      </c>
      <c r="B506" s="339">
        <v>42883</v>
      </c>
      <c r="C506" s="341" t="s">
        <v>1465</v>
      </c>
      <c r="D506" s="342" t="s">
        <v>395</v>
      </c>
      <c r="E506" s="341" t="s">
        <v>765</v>
      </c>
      <c r="F506" s="343" t="s">
        <v>770</v>
      </c>
      <c r="G506" s="345">
        <v>3</v>
      </c>
      <c r="H506" s="346">
        <v>21000</v>
      </c>
      <c r="I506" s="345">
        <v>63000</v>
      </c>
      <c r="J506" s="347">
        <v>0.1</v>
      </c>
      <c r="K506" s="375">
        <v>56700</v>
      </c>
    </row>
    <row r="507" spans="1:11" x14ac:dyDescent="0.3">
      <c r="A507" s="338">
        <v>1500</v>
      </c>
      <c r="B507" s="339">
        <v>42883</v>
      </c>
      <c r="C507" s="341" t="s">
        <v>1216</v>
      </c>
      <c r="D507" s="342" t="s">
        <v>395</v>
      </c>
      <c r="E507" s="341" t="s">
        <v>778</v>
      </c>
      <c r="F507" s="343" t="s">
        <v>764</v>
      </c>
      <c r="G507" s="345">
        <v>43</v>
      </c>
      <c r="H507" s="346">
        <v>480</v>
      </c>
      <c r="I507" s="345">
        <v>20640</v>
      </c>
      <c r="J507" s="347">
        <v>0.05</v>
      </c>
      <c r="K507" s="375">
        <v>19608</v>
      </c>
    </row>
    <row r="508" spans="1:11" x14ac:dyDescent="0.3">
      <c r="A508" s="338">
        <v>1501</v>
      </c>
      <c r="B508" s="339">
        <v>42883</v>
      </c>
      <c r="C508" s="341" t="s">
        <v>1216</v>
      </c>
      <c r="D508" s="342" t="s">
        <v>395</v>
      </c>
      <c r="E508" s="341" t="s">
        <v>778</v>
      </c>
      <c r="F508" s="343" t="s">
        <v>785</v>
      </c>
      <c r="G508" s="345">
        <v>50</v>
      </c>
      <c r="H508" s="346">
        <v>9360</v>
      </c>
      <c r="I508" s="345">
        <v>468000</v>
      </c>
      <c r="J508" s="347">
        <v>0.09</v>
      </c>
      <c r="K508" s="375">
        <v>425880</v>
      </c>
    </row>
    <row r="509" spans="1:11" x14ac:dyDescent="0.3">
      <c r="A509" s="338">
        <v>1502</v>
      </c>
      <c r="B509" s="339">
        <v>42883</v>
      </c>
      <c r="C509" s="341" t="s">
        <v>1459</v>
      </c>
      <c r="D509" s="342" t="s">
        <v>395</v>
      </c>
      <c r="E509" s="341" t="s">
        <v>765</v>
      </c>
      <c r="F509" s="343" t="s">
        <v>764</v>
      </c>
      <c r="G509" s="345">
        <v>41</v>
      </c>
      <c r="H509" s="346">
        <v>1140</v>
      </c>
      <c r="I509" s="345">
        <v>46740</v>
      </c>
      <c r="J509" s="347">
        <v>0</v>
      </c>
      <c r="K509" s="375">
        <v>46740</v>
      </c>
    </row>
    <row r="510" spans="1:11" x14ac:dyDescent="0.3">
      <c r="A510" s="338">
        <v>1503</v>
      </c>
      <c r="B510" s="339">
        <v>42883</v>
      </c>
      <c r="C510" s="341" t="s">
        <v>1459</v>
      </c>
      <c r="D510" s="342" t="s">
        <v>395</v>
      </c>
      <c r="E510" s="341" t="s">
        <v>765</v>
      </c>
      <c r="F510" s="343" t="s">
        <v>785</v>
      </c>
      <c r="G510" s="345">
        <v>30</v>
      </c>
      <c r="H510" s="346">
        <v>1080</v>
      </c>
      <c r="I510" s="345">
        <v>32400</v>
      </c>
      <c r="J510" s="347">
        <v>0.02</v>
      </c>
      <c r="K510" s="375">
        <v>31752</v>
      </c>
    </row>
    <row r="511" spans="1:11" x14ac:dyDescent="0.3">
      <c r="A511" s="338">
        <v>1504</v>
      </c>
      <c r="B511" s="339">
        <v>42883</v>
      </c>
      <c r="C511" s="341" t="s">
        <v>1459</v>
      </c>
      <c r="D511" s="342" t="s">
        <v>395</v>
      </c>
      <c r="E511" s="341" t="s">
        <v>765</v>
      </c>
      <c r="F511" s="343" t="s">
        <v>764</v>
      </c>
      <c r="G511" s="345">
        <v>27</v>
      </c>
      <c r="H511" s="346">
        <v>180</v>
      </c>
      <c r="I511" s="345">
        <v>4860</v>
      </c>
      <c r="J511" s="347">
        <v>0.09</v>
      </c>
      <c r="K511" s="375">
        <v>4422.6000000000004</v>
      </c>
    </row>
    <row r="512" spans="1:11" x14ac:dyDescent="0.3">
      <c r="A512" s="338">
        <v>1505</v>
      </c>
      <c r="B512" s="339">
        <v>42883</v>
      </c>
      <c r="C512" s="341" t="s">
        <v>1459</v>
      </c>
      <c r="D512" s="342" t="s">
        <v>395</v>
      </c>
      <c r="E512" s="341" t="s">
        <v>765</v>
      </c>
      <c r="F512" s="343" t="s">
        <v>770</v>
      </c>
      <c r="G512" s="345">
        <v>46</v>
      </c>
      <c r="H512" s="346">
        <v>300</v>
      </c>
      <c r="I512" s="345">
        <v>13800</v>
      </c>
      <c r="J512" s="347">
        <v>0.01</v>
      </c>
      <c r="K512" s="375">
        <v>13662</v>
      </c>
    </row>
    <row r="513" spans="1:11" x14ac:dyDescent="0.3">
      <c r="A513" s="338">
        <v>1506</v>
      </c>
      <c r="B513" s="339">
        <v>42884</v>
      </c>
      <c r="C513" s="341" t="s">
        <v>1049</v>
      </c>
      <c r="D513" s="342" t="s">
        <v>398</v>
      </c>
      <c r="E513" s="341" t="s">
        <v>778</v>
      </c>
      <c r="F513" s="343" t="s">
        <v>785</v>
      </c>
      <c r="G513" s="345">
        <v>50</v>
      </c>
      <c r="H513" s="346">
        <v>1740</v>
      </c>
      <c r="I513" s="345">
        <v>87000</v>
      </c>
      <c r="J513" s="347">
        <v>0.02</v>
      </c>
      <c r="K513" s="375">
        <v>85260</v>
      </c>
    </row>
    <row r="514" spans="1:11" x14ac:dyDescent="0.3">
      <c r="A514" s="338">
        <v>1507</v>
      </c>
      <c r="B514" s="339">
        <v>42884</v>
      </c>
      <c r="C514" s="341" t="s">
        <v>1456</v>
      </c>
      <c r="D514" s="342" t="s">
        <v>405</v>
      </c>
      <c r="E514" s="341" t="s">
        <v>778</v>
      </c>
      <c r="F514" s="343" t="s">
        <v>764</v>
      </c>
      <c r="G514" s="345">
        <v>28</v>
      </c>
      <c r="H514" s="346">
        <v>420</v>
      </c>
      <c r="I514" s="345">
        <v>11760</v>
      </c>
      <c r="J514" s="347">
        <v>0.1</v>
      </c>
      <c r="K514" s="375">
        <v>10584</v>
      </c>
    </row>
    <row r="515" spans="1:11" x14ac:dyDescent="0.3">
      <c r="A515" s="338">
        <v>1508</v>
      </c>
      <c r="B515" s="339">
        <v>42884</v>
      </c>
      <c r="C515" s="341" t="s">
        <v>1456</v>
      </c>
      <c r="D515" s="342" t="s">
        <v>405</v>
      </c>
      <c r="E515" s="341" t="s">
        <v>778</v>
      </c>
      <c r="F515" s="343" t="s">
        <v>764</v>
      </c>
      <c r="G515" s="345">
        <v>32</v>
      </c>
      <c r="H515" s="346">
        <v>1380</v>
      </c>
      <c r="I515" s="345">
        <v>44160</v>
      </c>
      <c r="J515" s="347">
        <v>7.0000000000000007E-2</v>
      </c>
      <c r="K515" s="375">
        <v>41068.800000000003</v>
      </c>
    </row>
    <row r="516" spans="1:11" x14ac:dyDescent="0.3">
      <c r="A516" s="338">
        <v>1509</v>
      </c>
      <c r="B516" s="339">
        <v>42884</v>
      </c>
      <c r="C516" s="341" t="s">
        <v>1006</v>
      </c>
      <c r="D516" s="342" t="s">
        <v>522</v>
      </c>
      <c r="E516" s="341" t="s">
        <v>790</v>
      </c>
      <c r="F516" s="343" t="s">
        <v>770</v>
      </c>
      <c r="G516" s="345">
        <v>10</v>
      </c>
      <c r="H516" s="346">
        <v>8820</v>
      </c>
      <c r="I516" s="345">
        <v>88200</v>
      </c>
      <c r="J516" s="347">
        <v>0.09</v>
      </c>
      <c r="K516" s="375">
        <v>80262</v>
      </c>
    </row>
    <row r="517" spans="1:11" x14ac:dyDescent="0.3">
      <c r="A517" s="338">
        <v>1510</v>
      </c>
      <c r="B517" s="339">
        <v>42884</v>
      </c>
      <c r="C517" s="341" t="s">
        <v>1454</v>
      </c>
      <c r="D517" s="342" t="s">
        <v>522</v>
      </c>
      <c r="E517" s="341" t="s">
        <v>812</v>
      </c>
      <c r="F517" s="343" t="s">
        <v>764</v>
      </c>
      <c r="G517" s="345">
        <v>29</v>
      </c>
      <c r="H517" s="346">
        <v>4140</v>
      </c>
      <c r="I517" s="345">
        <v>120060</v>
      </c>
      <c r="J517" s="347">
        <v>0</v>
      </c>
      <c r="K517" s="375">
        <v>120060</v>
      </c>
    </row>
    <row r="518" spans="1:11" x14ac:dyDescent="0.3">
      <c r="A518" s="338">
        <v>1511</v>
      </c>
      <c r="B518" s="339">
        <v>42884</v>
      </c>
      <c r="C518" s="341" t="s">
        <v>1452</v>
      </c>
      <c r="D518" s="342" t="s">
        <v>395</v>
      </c>
      <c r="E518" s="341" t="s">
        <v>812</v>
      </c>
      <c r="F518" s="343" t="s">
        <v>764</v>
      </c>
      <c r="G518" s="345">
        <v>23</v>
      </c>
      <c r="H518" s="346">
        <v>300</v>
      </c>
      <c r="I518" s="345">
        <v>6900</v>
      </c>
      <c r="J518" s="347">
        <v>0.09</v>
      </c>
      <c r="K518" s="375">
        <v>6279</v>
      </c>
    </row>
    <row r="519" spans="1:11" x14ac:dyDescent="0.3">
      <c r="A519" s="338">
        <v>1512</v>
      </c>
      <c r="B519" s="339">
        <v>42885</v>
      </c>
      <c r="C519" s="341" t="s">
        <v>1451</v>
      </c>
      <c r="D519" s="342" t="s">
        <v>405</v>
      </c>
      <c r="E519" s="341" t="s">
        <v>812</v>
      </c>
      <c r="F519" s="343" t="s">
        <v>764</v>
      </c>
      <c r="G519" s="345">
        <v>14</v>
      </c>
      <c r="H519" s="346">
        <v>1320</v>
      </c>
      <c r="I519" s="345">
        <v>18480</v>
      </c>
      <c r="J519" s="347">
        <v>0.1</v>
      </c>
      <c r="K519" s="375">
        <v>16632</v>
      </c>
    </row>
    <row r="520" spans="1:11" x14ac:dyDescent="0.3">
      <c r="A520" s="338">
        <v>1513</v>
      </c>
      <c r="B520" s="339">
        <v>42885</v>
      </c>
      <c r="C520" s="341" t="s">
        <v>1449</v>
      </c>
      <c r="D520" s="342" t="s">
        <v>398</v>
      </c>
      <c r="E520" s="341" t="s">
        <v>778</v>
      </c>
      <c r="F520" s="343" t="s">
        <v>785</v>
      </c>
      <c r="G520" s="345">
        <v>37</v>
      </c>
      <c r="H520" s="346">
        <v>360</v>
      </c>
      <c r="I520" s="345">
        <v>13320</v>
      </c>
      <c r="J520" s="347">
        <v>0.08</v>
      </c>
      <c r="K520" s="375">
        <v>12254.4</v>
      </c>
    </row>
    <row r="521" spans="1:11" x14ac:dyDescent="0.3">
      <c r="A521" s="338">
        <v>1514</v>
      </c>
      <c r="B521" s="339">
        <v>42885</v>
      </c>
      <c r="C521" s="341" t="s">
        <v>1447</v>
      </c>
      <c r="D521" s="342" t="s">
        <v>405</v>
      </c>
      <c r="E521" s="341" t="s">
        <v>765</v>
      </c>
      <c r="F521" s="343" t="s">
        <v>785</v>
      </c>
      <c r="G521" s="345">
        <v>11</v>
      </c>
      <c r="H521" s="346">
        <v>3960</v>
      </c>
      <c r="I521" s="345">
        <v>43560</v>
      </c>
      <c r="J521" s="347">
        <v>0.04</v>
      </c>
      <c r="K521" s="375">
        <v>41817.599999999999</v>
      </c>
    </row>
    <row r="522" spans="1:11" x14ac:dyDescent="0.3">
      <c r="A522" s="338">
        <v>1515</v>
      </c>
      <c r="B522" s="339">
        <v>42885</v>
      </c>
      <c r="C522" s="341" t="s">
        <v>1446</v>
      </c>
      <c r="D522" s="342" t="s">
        <v>522</v>
      </c>
      <c r="E522" s="341" t="s">
        <v>778</v>
      </c>
      <c r="F522" s="343" t="s">
        <v>785</v>
      </c>
      <c r="G522" s="345">
        <v>33</v>
      </c>
      <c r="H522" s="346">
        <v>42000</v>
      </c>
      <c r="I522" s="345">
        <v>1386000</v>
      </c>
      <c r="J522" s="347">
        <v>0.1</v>
      </c>
      <c r="K522" s="375">
        <v>1247400</v>
      </c>
    </row>
    <row r="523" spans="1:11" x14ac:dyDescent="0.3">
      <c r="A523" s="338">
        <v>1516</v>
      </c>
      <c r="B523" s="339">
        <v>42885</v>
      </c>
      <c r="C523" s="341" t="s">
        <v>1444</v>
      </c>
      <c r="D523" s="342" t="s">
        <v>522</v>
      </c>
      <c r="E523" s="341" t="s">
        <v>778</v>
      </c>
      <c r="F523" s="343" t="s">
        <v>764</v>
      </c>
      <c r="G523" s="345">
        <v>27</v>
      </c>
      <c r="H523" s="346">
        <v>240</v>
      </c>
      <c r="I523" s="345">
        <v>6480</v>
      </c>
      <c r="J523" s="347">
        <v>0.06</v>
      </c>
      <c r="K523" s="375">
        <v>6091.2</v>
      </c>
    </row>
    <row r="524" spans="1:11" x14ac:dyDescent="0.3">
      <c r="A524" s="338">
        <v>1517</v>
      </c>
      <c r="B524" s="339">
        <v>42885</v>
      </c>
      <c r="C524" s="341" t="s">
        <v>1442</v>
      </c>
      <c r="D524" s="342" t="s">
        <v>522</v>
      </c>
      <c r="E524" s="341" t="s">
        <v>778</v>
      </c>
      <c r="F524" s="343" t="s">
        <v>764</v>
      </c>
      <c r="G524" s="345">
        <v>20</v>
      </c>
      <c r="H524" s="346">
        <v>120</v>
      </c>
      <c r="I524" s="345">
        <v>2400</v>
      </c>
      <c r="J524" s="347">
        <v>0.09</v>
      </c>
      <c r="K524" s="375">
        <v>2184</v>
      </c>
    </row>
    <row r="525" spans="1:11" x14ac:dyDescent="0.3">
      <c r="A525" s="338">
        <v>1518</v>
      </c>
      <c r="B525" s="339">
        <v>42885</v>
      </c>
      <c r="C525" s="341" t="s">
        <v>1311</v>
      </c>
      <c r="D525" s="342" t="s">
        <v>395</v>
      </c>
      <c r="E525" s="341" t="s">
        <v>812</v>
      </c>
      <c r="F525" s="343" t="s">
        <v>770</v>
      </c>
      <c r="G525" s="345">
        <v>35</v>
      </c>
      <c r="H525" s="346">
        <v>4320</v>
      </c>
      <c r="I525" s="345">
        <v>151200</v>
      </c>
      <c r="J525" s="347">
        <v>0.1</v>
      </c>
      <c r="K525" s="375">
        <v>136080</v>
      </c>
    </row>
    <row r="526" spans="1:11" x14ac:dyDescent="0.3">
      <c r="A526" s="338">
        <v>1519</v>
      </c>
      <c r="B526" s="339">
        <v>42886</v>
      </c>
      <c r="C526" s="341" t="s">
        <v>816</v>
      </c>
      <c r="D526" s="342" t="s">
        <v>395</v>
      </c>
      <c r="E526" s="341" t="s">
        <v>778</v>
      </c>
      <c r="F526" s="343" t="s">
        <v>770</v>
      </c>
      <c r="G526" s="345">
        <v>21</v>
      </c>
      <c r="H526" s="346">
        <v>1380</v>
      </c>
      <c r="I526" s="345">
        <v>28980</v>
      </c>
      <c r="J526" s="347">
        <v>0.01</v>
      </c>
      <c r="K526" s="375">
        <v>28690.2</v>
      </c>
    </row>
    <row r="527" spans="1:11" x14ac:dyDescent="0.3">
      <c r="A527" s="338">
        <v>1520</v>
      </c>
      <c r="B527" s="339">
        <v>42886</v>
      </c>
      <c r="C527" s="341" t="s">
        <v>1440</v>
      </c>
      <c r="D527" s="342" t="s">
        <v>405</v>
      </c>
      <c r="E527" s="341" t="s">
        <v>812</v>
      </c>
      <c r="F527" s="343" t="s">
        <v>764</v>
      </c>
      <c r="G527" s="345">
        <v>1</v>
      </c>
      <c r="H527" s="346">
        <v>10740</v>
      </c>
      <c r="I527" s="345">
        <v>10740</v>
      </c>
      <c r="J527" s="347">
        <v>0.08</v>
      </c>
      <c r="K527" s="375">
        <v>9880.7999999999993</v>
      </c>
    </row>
    <row r="528" spans="1:11" x14ac:dyDescent="0.3">
      <c r="A528" s="338">
        <v>1521</v>
      </c>
      <c r="B528" s="339">
        <v>42886</v>
      </c>
      <c r="C528" s="341" t="s">
        <v>1194</v>
      </c>
      <c r="D528" s="342" t="s">
        <v>398</v>
      </c>
      <c r="E528" s="341" t="s">
        <v>778</v>
      </c>
      <c r="F528" s="343" t="s">
        <v>785</v>
      </c>
      <c r="G528" s="345">
        <v>23</v>
      </c>
      <c r="H528" s="346">
        <v>7200</v>
      </c>
      <c r="I528" s="345">
        <v>165600</v>
      </c>
      <c r="J528" s="347">
        <v>0.04</v>
      </c>
      <c r="K528" s="375">
        <v>158976</v>
      </c>
    </row>
    <row r="529" spans="1:11" x14ac:dyDescent="0.3">
      <c r="A529" s="338">
        <v>1522</v>
      </c>
      <c r="B529" s="339">
        <v>42886</v>
      </c>
      <c r="C529" s="341" t="s">
        <v>1437</v>
      </c>
      <c r="D529" s="342" t="s">
        <v>522</v>
      </c>
      <c r="E529" s="341" t="s">
        <v>778</v>
      </c>
      <c r="F529" s="343" t="s">
        <v>764</v>
      </c>
      <c r="G529" s="345">
        <v>4</v>
      </c>
      <c r="H529" s="346">
        <v>12660</v>
      </c>
      <c r="I529" s="345">
        <v>50640</v>
      </c>
      <c r="J529" s="347">
        <v>0.05</v>
      </c>
      <c r="K529" s="375">
        <v>48108</v>
      </c>
    </row>
    <row r="530" spans="1:11" x14ac:dyDescent="0.3">
      <c r="A530" s="338">
        <v>1523</v>
      </c>
      <c r="B530" s="339">
        <v>42887</v>
      </c>
      <c r="C530" s="341" t="s">
        <v>1379</v>
      </c>
      <c r="D530" s="342" t="s">
        <v>398</v>
      </c>
      <c r="E530" s="341" t="s">
        <v>790</v>
      </c>
      <c r="F530" s="343" t="s">
        <v>764</v>
      </c>
      <c r="G530" s="345">
        <v>6</v>
      </c>
      <c r="H530" s="346">
        <v>23280</v>
      </c>
      <c r="I530" s="345">
        <v>139680</v>
      </c>
      <c r="J530" s="347">
        <v>0.02</v>
      </c>
      <c r="K530" s="375">
        <v>136886.39999999999</v>
      </c>
    </row>
    <row r="531" spans="1:11" x14ac:dyDescent="0.3">
      <c r="A531" s="338">
        <v>1524</v>
      </c>
      <c r="B531" s="339">
        <v>42887</v>
      </c>
      <c r="C531" s="341" t="s">
        <v>1085</v>
      </c>
      <c r="D531" s="342" t="s">
        <v>398</v>
      </c>
      <c r="E531" s="341" t="s">
        <v>790</v>
      </c>
      <c r="F531" s="343" t="s">
        <v>764</v>
      </c>
      <c r="G531" s="345">
        <v>35</v>
      </c>
      <c r="H531" s="346">
        <v>300</v>
      </c>
      <c r="I531" s="345">
        <v>10500</v>
      </c>
      <c r="J531" s="347">
        <v>0.08</v>
      </c>
      <c r="K531" s="375">
        <v>9660</v>
      </c>
    </row>
    <row r="532" spans="1:11" x14ac:dyDescent="0.3">
      <c r="A532" s="338">
        <v>1525</v>
      </c>
      <c r="B532" s="339">
        <v>42887</v>
      </c>
      <c r="C532" s="341" t="s">
        <v>1159</v>
      </c>
      <c r="D532" s="342" t="s">
        <v>522</v>
      </c>
      <c r="E532" s="341" t="s">
        <v>778</v>
      </c>
      <c r="F532" s="343" t="s">
        <v>764</v>
      </c>
      <c r="G532" s="345">
        <v>34</v>
      </c>
      <c r="H532" s="346">
        <v>360</v>
      </c>
      <c r="I532" s="345">
        <v>12240</v>
      </c>
      <c r="J532" s="347">
        <v>0.06</v>
      </c>
      <c r="K532" s="375">
        <v>11505.6</v>
      </c>
    </row>
    <row r="533" spans="1:11" x14ac:dyDescent="0.3">
      <c r="A533" s="338">
        <v>1526</v>
      </c>
      <c r="B533" s="339">
        <v>42887</v>
      </c>
      <c r="C533" s="341" t="s">
        <v>1159</v>
      </c>
      <c r="D533" s="342" t="s">
        <v>522</v>
      </c>
      <c r="E533" s="341" t="s">
        <v>778</v>
      </c>
      <c r="F533" s="343" t="s">
        <v>764</v>
      </c>
      <c r="G533" s="345">
        <v>36</v>
      </c>
      <c r="H533" s="346">
        <v>180</v>
      </c>
      <c r="I533" s="345">
        <v>6480</v>
      </c>
      <c r="J533" s="347">
        <v>0.08</v>
      </c>
      <c r="K533" s="375">
        <v>5961.6</v>
      </c>
    </row>
    <row r="534" spans="1:11" x14ac:dyDescent="0.3">
      <c r="A534" s="338">
        <v>1527</v>
      </c>
      <c r="B534" s="339">
        <v>42887</v>
      </c>
      <c r="C534" s="341" t="s">
        <v>894</v>
      </c>
      <c r="D534" s="342" t="s">
        <v>405</v>
      </c>
      <c r="E534" s="341" t="s">
        <v>812</v>
      </c>
      <c r="F534" s="343" t="s">
        <v>785</v>
      </c>
      <c r="G534" s="345">
        <v>4</v>
      </c>
      <c r="H534" s="346">
        <v>660</v>
      </c>
      <c r="I534" s="345">
        <v>2640</v>
      </c>
      <c r="J534" s="347">
        <v>0.03</v>
      </c>
      <c r="K534" s="375">
        <v>2560.8000000000002</v>
      </c>
    </row>
    <row r="535" spans="1:11" x14ac:dyDescent="0.3">
      <c r="A535" s="338">
        <v>1528</v>
      </c>
      <c r="B535" s="339">
        <v>42888</v>
      </c>
      <c r="C535" s="341" t="s">
        <v>1431</v>
      </c>
      <c r="D535" s="342" t="s">
        <v>522</v>
      </c>
      <c r="E535" s="341" t="s">
        <v>812</v>
      </c>
      <c r="F535" s="343" t="s">
        <v>764</v>
      </c>
      <c r="G535" s="345">
        <v>44</v>
      </c>
      <c r="H535" s="346">
        <v>840</v>
      </c>
      <c r="I535" s="345">
        <v>36960</v>
      </c>
      <c r="J535" s="347">
        <v>0.1</v>
      </c>
      <c r="K535" s="375">
        <v>33264</v>
      </c>
    </row>
    <row r="536" spans="1:11" x14ac:dyDescent="0.3">
      <c r="A536" s="338">
        <v>1529</v>
      </c>
      <c r="B536" s="339">
        <v>42889</v>
      </c>
      <c r="C536" s="341" t="s">
        <v>1211</v>
      </c>
      <c r="D536" s="342" t="s">
        <v>398</v>
      </c>
      <c r="E536" s="341" t="s">
        <v>778</v>
      </c>
      <c r="F536" s="343" t="s">
        <v>770</v>
      </c>
      <c r="G536" s="345">
        <v>18</v>
      </c>
      <c r="H536" s="346">
        <v>9060</v>
      </c>
      <c r="I536" s="345">
        <v>163080</v>
      </c>
      <c r="J536" s="347">
        <v>0.09</v>
      </c>
      <c r="K536" s="375">
        <v>148402.79999999999</v>
      </c>
    </row>
    <row r="537" spans="1:11" x14ac:dyDescent="0.3">
      <c r="A537" s="338">
        <v>1530</v>
      </c>
      <c r="B537" s="339">
        <v>42889</v>
      </c>
      <c r="C537" s="341" t="s">
        <v>1211</v>
      </c>
      <c r="D537" s="342" t="s">
        <v>398</v>
      </c>
      <c r="E537" s="341" t="s">
        <v>778</v>
      </c>
      <c r="F537" s="343" t="s">
        <v>764</v>
      </c>
      <c r="G537" s="345">
        <v>39</v>
      </c>
      <c r="H537" s="346">
        <v>2340</v>
      </c>
      <c r="I537" s="345">
        <v>91260</v>
      </c>
      <c r="J537" s="347">
        <v>0.02</v>
      </c>
      <c r="K537" s="375">
        <v>89434.8</v>
      </c>
    </row>
    <row r="538" spans="1:11" x14ac:dyDescent="0.3">
      <c r="A538" s="338">
        <v>1531</v>
      </c>
      <c r="B538" s="339">
        <v>42889</v>
      </c>
      <c r="C538" s="341" t="s">
        <v>1427</v>
      </c>
      <c r="D538" s="342" t="s">
        <v>405</v>
      </c>
      <c r="E538" s="341" t="s">
        <v>790</v>
      </c>
      <c r="F538" s="343" t="s">
        <v>785</v>
      </c>
      <c r="G538" s="345">
        <v>47</v>
      </c>
      <c r="H538" s="346">
        <v>18420</v>
      </c>
      <c r="I538" s="345">
        <v>865740</v>
      </c>
      <c r="J538" s="347">
        <v>0.09</v>
      </c>
      <c r="K538" s="375">
        <v>787823.4</v>
      </c>
    </row>
    <row r="539" spans="1:11" x14ac:dyDescent="0.3">
      <c r="A539" s="338">
        <v>1532</v>
      </c>
      <c r="B539" s="339">
        <v>42889</v>
      </c>
      <c r="C539" s="341" t="s">
        <v>1425</v>
      </c>
      <c r="D539" s="342" t="s">
        <v>522</v>
      </c>
      <c r="E539" s="341" t="s">
        <v>778</v>
      </c>
      <c r="F539" s="343" t="s">
        <v>764</v>
      </c>
      <c r="G539" s="345">
        <v>42</v>
      </c>
      <c r="H539" s="346">
        <v>240</v>
      </c>
      <c r="I539" s="345">
        <v>10080</v>
      </c>
      <c r="J539" s="347">
        <v>0.04</v>
      </c>
      <c r="K539" s="375">
        <v>9676.7999999999993</v>
      </c>
    </row>
    <row r="540" spans="1:11" x14ac:dyDescent="0.3">
      <c r="A540" s="338">
        <v>1533</v>
      </c>
      <c r="B540" s="339">
        <v>42889</v>
      </c>
      <c r="C540" s="341" t="s">
        <v>1145</v>
      </c>
      <c r="D540" s="342" t="s">
        <v>395</v>
      </c>
      <c r="E540" s="341" t="s">
        <v>765</v>
      </c>
      <c r="F540" s="343" t="s">
        <v>785</v>
      </c>
      <c r="G540" s="345">
        <v>8</v>
      </c>
      <c r="H540" s="346">
        <v>1260</v>
      </c>
      <c r="I540" s="345">
        <v>10080</v>
      </c>
      <c r="J540" s="347">
        <v>0.08</v>
      </c>
      <c r="K540" s="375">
        <v>9273.6</v>
      </c>
    </row>
    <row r="541" spans="1:11" x14ac:dyDescent="0.3">
      <c r="A541" s="338">
        <v>1534</v>
      </c>
      <c r="B541" s="339">
        <v>42890</v>
      </c>
      <c r="C541" s="341" t="s">
        <v>1422</v>
      </c>
      <c r="D541" s="342" t="s">
        <v>522</v>
      </c>
      <c r="E541" s="341" t="s">
        <v>778</v>
      </c>
      <c r="F541" s="343" t="s">
        <v>764</v>
      </c>
      <c r="G541" s="345">
        <v>21</v>
      </c>
      <c r="H541" s="346">
        <v>960</v>
      </c>
      <c r="I541" s="345">
        <v>20160</v>
      </c>
      <c r="J541" s="347">
        <v>7.0000000000000007E-2</v>
      </c>
      <c r="K541" s="375">
        <v>18748.8</v>
      </c>
    </row>
    <row r="542" spans="1:11" x14ac:dyDescent="0.3">
      <c r="A542" s="338">
        <v>1535</v>
      </c>
      <c r="B542" s="339">
        <v>42890</v>
      </c>
      <c r="C542" s="341" t="s">
        <v>851</v>
      </c>
      <c r="D542" s="342" t="s">
        <v>405</v>
      </c>
      <c r="E542" s="341" t="s">
        <v>778</v>
      </c>
      <c r="F542" s="343" t="s">
        <v>764</v>
      </c>
      <c r="G542" s="345">
        <v>16</v>
      </c>
      <c r="H542" s="346">
        <v>900</v>
      </c>
      <c r="I542" s="345">
        <v>14400</v>
      </c>
      <c r="J542" s="347">
        <v>0.05</v>
      </c>
      <c r="K542" s="375">
        <v>13680</v>
      </c>
    </row>
    <row r="543" spans="1:11" x14ac:dyDescent="0.3">
      <c r="A543" s="338">
        <v>1536</v>
      </c>
      <c r="B543" s="339">
        <v>42890</v>
      </c>
      <c r="C543" s="341" t="s">
        <v>851</v>
      </c>
      <c r="D543" s="342" t="s">
        <v>405</v>
      </c>
      <c r="E543" s="341" t="s">
        <v>778</v>
      </c>
      <c r="F543" s="343" t="s">
        <v>785</v>
      </c>
      <c r="G543" s="345">
        <v>46</v>
      </c>
      <c r="H543" s="346">
        <v>660</v>
      </c>
      <c r="I543" s="345">
        <v>30360</v>
      </c>
      <c r="J543" s="347">
        <v>0.01</v>
      </c>
      <c r="K543" s="375">
        <v>30056.400000000001</v>
      </c>
    </row>
    <row r="544" spans="1:11" x14ac:dyDescent="0.3">
      <c r="A544" s="338">
        <v>1537</v>
      </c>
      <c r="B544" s="339">
        <v>42890</v>
      </c>
      <c r="C544" s="341" t="s">
        <v>851</v>
      </c>
      <c r="D544" s="342" t="s">
        <v>522</v>
      </c>
      <c r="E544" s="341" t="s">
        <v>778</v>
      </c>
      <c r="F544" s="343" t="s">
        <v>785</v>
      </c>
      <c r="G544" s="345">
        <v>9</v>
      </c>
      <c r="H544" s="346">
        <v>2400</v>
      </c>
      <c r="I544" s="345">
        <v>21600</v>
      </c>
      <c r="J544" s="347">
        <v>0.06</v>
      </c>
      <c r="K544" s="375">
        <v>20304</v>
      </c>
    </row>
    <row r="545" spans="1:11" x14ac:dyDescent="0.3">
      <c r="A545" s="338">
        <v>1538</v>
      </c>
      <c r="B545" s="339">
        <v>42890</v>
      </c>
      <c r="C545" s="341" t="s">
        <v>1417</v>
      </c>
      <c r="D545" s="342" t="s">
        <v>395</v>
      </c>
      <c r="E545" s="341" t="s">
        <v>778</v>
      </c>
      <c r="F545" s="343" t="s">
        <v>770</v>
      </c>
      <c r="G545" s="345">
        <v>49</v>
      </c>
      <c r="H545" s="346">
        <v>480</v>
      </c>
      <c r="I545" s="345">
        <v>23520</v>
      </c>
      <c r="J545" s="347">
        <v>0.1</v>
      </c>
      <c r="K545" s="375">
        <v>21168</v>
      </c>
    </row>
    <row r="546" spans="1:11" x14ac:dyDescent="0.3">
      <c r="A546" s="338">
        <v>1539</v>
      </c>
      <c r="B546" s="339">
        <v>42890</v>
      </c>
      <c r="C546" s="341" t="s">
        <v>1417</v>
      </c>
      <c r="D546" s="342" t="s">
        <v>395</v>
      </c>
      <c r="E546" s="341" t="s">
        <v>778</v>
      </c>
      <c r="F546" s="343" t="s">
        <v>764</v>
      </c>
      <c r="G546" s="345">
        <v>6</v>
      </c>
      <c r="H546" s="346">
        <v>240</v>
      </c>
      <c r="I546" s="345">
        <v>1440</v>
      </c>
      <c r="J546" s="347">
        <v>0.04</v>
      </c>
      <c r="K546" s="375">
        <v>1382.4</v>
      </c>
    </row>
    <row r="547" spans="1:11" x14ac:dyDescent="0.3">
      <c r="A547" s="338">
        <v>1540</v>
      </c>
      <c r="B547" s="339">
        <v>42891</v>
      </c>
      <c r="C547" s="341" t="s">
        <v>1415</v>
      </c>
      <c r="D547" s="342" t="s">
        <v>395</v>
      </c>
      <c r="E547" s="341" t="s">
        <v>778</v>
      </c>
      <c r="F547" s="343" t="s">
        <v>764</v>
      </c>
      <c r="G547" s="345">
        <v>47</v>
      </c>
      <c r="H547" s="346">
        <v>240</v>
      </c>
      <c r="I547" s="345">
        <v>11280</v>
      </c>
      <c r="J547" s="347">
        <v>0.05</v>
      </c>
      <c r="K547" s="375">
        <v>10716</v>
      </c>
    </row>
    <row r="548" spans="1:11" x14ac:dyDescent="0.3">
      <c r="A548" s="338">
        <v>1541</v>
      </c>
      <c r="B548" s="339">
        <v>42891</v>
      </c>
      <c r="C548" s="341" t="s">
        <v>1415</v>
      </c>
      <c r="D548" s="342" t="s">
        <v>395</v>
      </c>
      <c r="E548" s="341" t="s">
        <v>778</v>
      </c>
      <c r="F548" s="343" t="s">
        <v>764</v>
      </c>
      <c r="G548" s="345">
        <v>26</v>
      </c>
      <c r="H548" s="346">
        <v>240</v>
      </c>
      <c r="I548" s="345">
        <v>6240</v>
      </c>
      <c r="J548" s="347">
        <v>0.08</v>
      </c>
      <c r="K548" s="375">
        <v>5740.8</v>
      </c>
    </row>
    <row r="549" spans="1:11" x14ac:dyDescent="0.3">
      <c r="A549" s="338">
        <v>1542</v>
      </c>
      <c r="B549" s="339">
        <v>42891</v>
      </c>
      <c r="C549" s="341" t="s">
        <v>1017</v>
      </c>
      <c r="D549" s="342" t="s">
        <v>395</v>
      </c>
      <c r="E549" s="341" t="s">
        <v>812</v>
      </c>
      <c r="F549" s="343" t="s">
        <v>764</v>
      </c>
      <c r="G549" s="345">
        <v>30</v>
      </c>
      <c r="H549" s="346">
        <v>420</v>
      </c>
      <c r="I549" s="345">
        <v>12600</v>
      </c>
      <c r="J549" s="347">
        <v>0.05</v>
      </c>
      <c r="K549" s="375">
        <v>11970</v>
      </c>
    </row>
    <row r="550" spans="1:11" x14ac:dyDescent="0.3">
      <c r="A550" s="338">
        <v>1543</v>
      </c>
      <c r="B550" s="339">
        <v>42891</v>
      </c>
      <c r="C550" s="341" t="s">
        <v>833</v>
      </c>
      <c r="D550" s="342" t="s">
        <v>398</v>
      </c>
      <c r="E550" s="341" t="s">
        <v>812</v>
      </c>
      <c r="F550" s="343" t="s">
        <v>764</v>
      </c>
      <c r="G550" s="345">
        <v>43</v>
      </c>
      <c r="H550" s="346">
        <v>180</v>
      </c>
      <c r="I550" s="345">
        <v>7740</v>
      </c>
      <c r="J550" s="347">
        <v>0.05</v>
      </c>
      <c r="K550" s="375">
        <v>7353</v>
      </c>
    </row>
    <row r="551" spans="1:11" x14ac:dyDescent="0.3">
      <c r="A551" s="338">
        <v>1544</v>
      </c>
      <c r="B551" s="339">
        <v>42891</v>
      </c>
      <c r="C551" s="341" t="s">
        <v>1412</v>
      </c>
      <c r="D551" s="342" t="s">
        <v>395</v>
      </c>
      <c r="E551" s="341" t="s">
        <v>812</v>
      </c>
      <c r="F551" s="343" t="s">
        <v>764</v>
      </c>
      <c r="G551" s="345">
        <v>24</v>
      </c>
      <c r="H551" s="346">
        <v>2100</v>
      </c>
      <c r="I551" s="345">
        <v>50400</v>
      </c>
      <c r="J551" s="347">
        <v>0.1</v>
      </c>
      <c r="K551" s="375">
        <v>45360</v>
      </c>
    </row>
    <row r="552" spans="1:11" x14ac:dyDescent="0.3">
      <c r="A552" s="338">
        <v>1545</v>
      </c>
      <c r="B552" s="339">
        <v>42892</v>
      </c>
      <c r="C552" s="341" t="s">
        <v>1408</v>
      </c>
      <c r="D552" s="342" t="s">
        <v>398</v>
      </c>
      <c r="E552" s="341" t="s">
        <v>778</v>
      </c>
      <c r="F552" s="343" t="s">
        <v>764</v>
      </c>
      <c r="G552" s="345">
        <v>29</v>
      </c>
      <c r="H552" s="346">
        <v>180</v>
      </c>
      <c r="I552" s="345">
        <v>5220</v>
      </c>
      <c r="J552" s="347">
        <v>7.0000000000000007E-2</v>
      </c>
      <c r="K552" s="375">
        <v>4854.6000000000004</v>
      </c>
    </row>
    <row r="553" spans="1:11" x14ac:dyDescent="0.3">
      <c r="A553" s="338">
        <v>1546</v>
      </c>
      <c r="B553" s="339">
        <v>42892</v>
      </c>
      <c r="C553" s="341" t="s">
        <v>1408</v>
      </c>
      <c r="D553" s="342" t="s">
        <v>398</v>
      </c>
      <c r="E553" s="341" t="s">
        <v>778</v>
      </c>
      <c r="F553" s="343" t="s">
        <v>764</v>
      </c>
      <c r="G553" s="345">
        <v>33</v>
      </c>
      <c r="H553" s="346">
        <v>960</v>
      </c>
      <c r="I553" s="345">
        <v>31680</v>
      </c>
      <c r="J553" s="347">
        <v>0.02</v>
      </c>
      <c r="K553" s="375">
        <v>31046.400000000001</v>
      </c>
    </row>
    <row r="554" spans="1:11" x14ac:dyDescent="0.3">
      <c r="A554" s="338">
        <v>1547</v>
      </c>
      <c r="B554" s="339">
        <v>42892</v>
      </c>
      <c r="C554" s="341" t="s">
        <v>1408</v>
      </c>
      <c r="D554" s="342" t="s">
        <v>398</v>
      </c>
      <c r="E554" s="341" t="s">
        <v>778</v>
      </c>
      <c r="F554" s="343" t="s">
        <v>785</v>
      </c>
      <c r="G554" s="345">
        <v>38</v>
      </c>
      <c r="H554" s="346">
        <v>24060</v>
      </c>
      <c r="I554" s="345">
        <v>914280</v>
      </c>
      <c r="J554" s="347">
        <v>0.02</v>
      </c>
      <c r="K554" s="375">
        <v>895994.4</v>
      </c>
    </row>
    <row r="555" spans="1:11" x14ac:dyDescent="0.3">
      <c r="A555" s="338">
        <v>1548</v>
      </c>
      <c r="B555" s="339">
        <v>42892</v>
      </c>
      <c r="C555" s="341" t="s">
        <v>1408</v>
      </c>
      <c r="D555" s="342" t="s">
        <v>398</v>
      </c>
      <c r="E555" s="341" t="s">
        <v>778</v>
      </c>
      <c r="F555" s="343" t="s">
        <v>785</v>
      </c>
      <c r="G555" s="345">
        <v>45</v>
      </c>
      <c r="H555" s="346">
        <v>1440</v>
      </c>
      <c r="I555" s="345">
        <v>64800</v>
      </c>
      <c r="J555" s="347">
        <v>0.04</v>
      </c>
      <c r="K555" s="375">
        <v>62208</v>
      </c>
    </row>
    <row r="556" spans="1:11" x14ac:dyDescent="0.3">
      <c r="A556" s="338">
        <v>1549</v>
      </c>
      <c r="B556" s="339">
        <v>42892</v>
      </c>
      <c r="C556" s="341" t="s">
        <v>1406</v>
      </c>
      <c r="D556" s="342" t="s">
        <v>522</v>
      </c>
      <c r="E556" s="341" t="s">
        <v>765</v>
      </c>
      <c r="F556" s="343" t="s">
        <v>770</v>
      </c>
      <c r="G556" s="345">
        <v>46</v>
      </c>
      <c r="H556" s="346">
        <v>9060</v>
      </c>
      <c r="I556" s="345">
        <v>416760</v>
      </c>
      <c r="J556" s="347">
        <v>0.05</v>
      </c>
      <c r="K556" s="375">
        <v>395922</v>
      </c>
    </row>
    <row r="557" spans="1:11" x14ac:dyDescent="0.3">
      <c r="A557" s="338">
        <v>1550</v>
      </c>
      <c r="B557" s="339">
        <v>42893</v>
      </c>
      <c r="C557" s="341" t="s">
        <v>1328</v>
      </c>
      <c r="D557" s="342" t="s">
        <v>405</v>
      </c>
      <c r="E557" s="341" t="s">
        <v>778</v>
      </c>
      <c r="F557" s="343" t="s">
        <v>764</v>
      </c>
      <c r="G557" s="345">
        <v>21</v>
      </c>
      <c r="H557" s="346">
        <v>1440</v>
      </c>
      <c r="I557" s="345">
        <v>30240</v>
      </c>
      <c r="J557" s="347">
        <v>0.04</v>
      </c>
      <c r="K557" s="375">
        <v>29030.400000000001</v>
      </c>
    </row>
    <row r="558" spans="1:11" x14ac:dyDescent="0.3">
      <c r="A558" s="338">
        <v>1551</v>
      </c>
      <c r="B558" s="339">
        <v>42893</v>
      </c>
      <c r="C558" s="341" t="s">
        <v>1404</v>
      </c>
      <c r="D558" s="342" t="s">
        <v>398</v>
      </c>
      <c r="E558" s="341" t="s">
        <v>778</v>
      </c>
      <c r="F558" s="343" t="s">
        <v>785</v>
      </c>
      <c r="G558" s="345">
        <v>50</v>
      </c>
      <c r="H558" s="346">
        <v>2640</v>
      </c>
      <c r="I558" s="345">
        <v>132000</v>
      </c>
      <c r="J558" s="347">
        <v>0.1</v>
      </c>
      <c r="K558" s="375">
        <v>118800</v>
      </c>
    </row>
    <row r="559" spans="1:11" x14ac:dyDescent="0.3">
      <c r="A559" s="338">
        <v>1552</v>
      </c>
      <c r="B559" s="339">
        <v>42893</v>
      </c>
      <c r="C559" s="341" t="s">
        <v>1403</v>
      </c>
      <c r="D559" s="342" t="s">
        <v>405</v>
      </c>
      <c r="E559" s="341" t="s">
        <v>765</v>
      </c>
      <c r="F559" s="343" t="s">
        <v>785</v>
      </c>
      <c r="G559" s="345">
        <v>27</v>
      </c>
      <c r="H559" s="346">
        <v>9360</v>
      </c>
      <c r="I559" s="345">
        <v>252720</v>
      </c>
      <c r="J559" s="347">
        <v>0.04</v>
      </c>
      <c r="K559" s="375">
        <v>242611.20000000001</v>
      </c>
    </row>
    <row r="560" spans="1:11" x14ac:dyDescent="0.3">
      <c r="A560" s="338">
        <v>1553</v>
      </c>
      <c r="B560" s="339">
        <v>42893</v>
      </c>
      <c r="C560" s="341" t="s">
        <v>1402</v>
      </c>
      <c r="D560" s="342" t="s">
        <v>522</v>
      </c>
      <c r="E560" s="341" t="s">
        <v>790</v>
      </c>
      <c r="F560" s="343" t="s">
        <v>764</v>
      </c>
      <c r="G560" s="345">
        <v>2</v>
      </c>
      <c r="H560" s="346">
        <v>300</v>
      </c>
      <c r="I560" s="345">
        <v>600</v>
      </c>
      <c r="J560" s="347">
        <v>0.02</v>
      </c>
      <c r="K560" s="375">
        <v>588</v>
      </c>
    </row>
    <row r="561" spans="1:11" x14ac:dyDescent="0.3">
      <c r="A561" s="338">
        <v>1554</v>
      </c>
      <c r="B561" s="339">
        <v>42894</v>
      </c>
      <c r="C561" s="341" t="s">
        <v>1400</v>
      </c>
      <c r="D561" s="342" t="s">
        <v>405</v>
      </c>
      <c r="E561" s="341" t="s">
        <v>778</v>
      </c>
      <c r="F561" s="343" t="s">
        <v>785</v>
      </c>
      <c r="G561" s="345">
        <v>49</v>
      </c>
      <c r="H561" s="346">
        <v>6000</v>
      </c>
      <c r="I561" s="345">
        <v>294000</v>
      </c>
      <c r="J561" s="347">
        <v>0</v>
      </c>
      <c r="K561" s="375">
        <v>294000</v>
      </c>
    </row>
    <row r="562" spans="1:11" x14ac:dyDescent="0.3">
      <c r="A562" s="338">
        <v>1555</v>
      </c>
      <c r="B562" s="339">
        <v>42894</v>
      </c>
      <c r="C562" s="341" t="s">
        <v>1398</v>
      </c>
      <c r="D562" s="342" t="s">
        <v>522</v>
      </c>
      <c r="E562" s="341" t="s">
        <v>812</v>
      </c>
      <c r="F562" s="343" t="s">
        <v>770</v>
      </c>
      <c r="G562" s="345">
        <v>32</v>
      </c>
      <c r="H562" s="346">
        <v>3660</v>
      </c>
      <c r="I562" s="345">
        <v>117120</v>
      </c>
      <c r="J562" s="347">
        <v>0.08</v>
      </c>
      <c r="K562" s="375">
        <v>107750.39999999999</v>
      </c>
    </row>
    <row r="563" spans="1:11" x14ac:dyDescent="0.3">
      <c r="A563" s="338">
        <v>1556</v>
      </c>
      <c r="B563" s="339">
        <v>42894</v>
      </c>
      <c r="C563" s="341" t="s">
        <v>1398</v>
      </c>
      <c r="D563" s="342" t="s">
        <v>522</v>
      </c>
      <c r="E563" s="341" t="s">
        <v>812</v>
      </c>
      <c r="F563" s="343" t="s">
        <v>770</v>
      </c>
      <c r="G563" s="345">
        <v>46</v>
      </c>
      <c r="H563" s="346">
        <v>660</v>
      </c>
      <c r="I563" s="345">
        <v>30360</v>
      </c>
      <c r="J563" s="347">
        <v>0.1</v>
      </c>
      <c r="K563" s="375">
        <v>27324</v>
      </c>
    </row>
    <row r="564" spans="1:11" x14ac:dyDescent="0.3">
      <c r="A564" s="338">
        <v>1557</v>
      </c>
      <c r="B564" s="339">
        <v>42895</v>
      </c>
      <c r="C564" s="341" t="s">
        <v>1329</v>
      </c>
      <c r="D564" s="342" t="s">
        <v>405</v>
      </c>
      <c r="E564" s="341" t="s">
        <v>778</v>
      </c>
      <c r="F564" s="343" t="s">
        <v>764</v>
      </c>
      <c r="G564" s="345">
        <v>8</v>
      </c>
      <c r="H564" s="346">
        <v>2100</v>
      </c>
      <c r="I564" s="345">
        <v>16800</v>
      </c>
      <c r="J564" s="347">
        <v>0</v>
      </c>
      <c r="K564" s="375">
        <v>16800</v>
      </c>
    </row>
    <row r="565" spans="1:11" x14ac:dyDescent="0.3">
      <c r="A565" s="338">
        <v>1558</v>
      </c>
      <c r="B565" s="339">
        <v>42895</v>
      </c>
      <c r="C565" s="341" t="s">
        <v>1329</v>
      </c>
      <c r="D565" s="342" t="s">
        <v>405</v>
      </c>
      <c r="E565" s="341" t="s">
        <v>778</v>
      </c>
      <c r="F565" s="343" t="s">
        <v>785</v>
      </c>
      <c r="G565" s="345">
        <v>29</v>
      </c>
      <c r="H565" s="346">
        <v>3360</v>
      </c>
      <c r="I565" s="345">
        <v>97440</v>
      </c>
      <c r="J565" s="347">
        <v>7.0000000000000007E-2</v>
      </c>
      <c r="K565" s="375">
        <v>90619.199999999997</v>
      </c>
    </row>
    <row r="566" spans="1:11" x14ac:dyDescent="0.3">
      <c r="A566" s="338">
        <v>1559</v>
      </c>
      <c r="B566" s="339">
        <v>42895</v>
      </c>
      <c r="C566" s="341" t="s">
        <v>1128</v>
      </c>
      <c r="D566" s="342" t="s">
        <v>398</v>
      </c>
      <c r="E566" s="341" t="s">
        <v>790</v>
      </c>
      <c r="F566" s="343" t="s">
        <v>764</v>
      </c>
      <c r="G566" s="345">
        <v>27</v>
      </c>
      <c r="H566" s="346">
        <v>300</v>
      </c>
      <c r="I566" s="345">
        <v>8100</v>
      </c>
      <c r="J566" s="347">
        <v>0.1</v>
      </c>
      <c r="K566" s="375">
        <v>7290</v>
      </c>
    </row>
    <row r="567" spans="1:11" x14ac:dyDescent="0.3">
      <c r="A567" s="338">
        <v>1560</v>
      </c>
      <c r="B567" s="339">
        <v>42895</v>
      </c>
      <c r="C567" s="341" t="s">
        <v>1128</v>
      </c>
      <c r="D567" s="342" t="s">
        <v>398</v>
      </c>
      <c r="E567" s="341" t="s">
        <v>790</v>
      </c>
      <c r="F567" s="343" t="s">
        <v>785</v>
      </c>
      <c r="G567" s="345">
        <v>43</v>
      </c>
      <c r="H567" s="346">
        <v>1740</v>
      </c>
      <c r="I567" s="345">
        <v>74820</v>
      </c>
      <c r="J567" s="347">
        <v>0.01</v>
      </c>
      <c r="K567" s="375">
        <v>74071.8</v>
      </c>
    </row>
    <row r="568" spans="1:11" x14ac:dyDescent="0.3">
      <c r="A568" s="338">
        <v>1561</v>
      </c>
      <c r="B568" s="339">
        <v>42895</v>
      </c>
      <c r="C568" s="341" t="s">
        <v>1397</v>
      </c>
      <c r="D568" s="342" t="s">
        <v>398</v>
      </c>
      <c r="E568" s="341" t="s">
        <v>790</v>
      </c>
      <c r="F568" s="343" t="s">
        <v>785</v>
      </c>
      <c r="G568" s="345">
        <v>49</v>
      </c>
      <c r="H568" s="346">
        <v>1920</v>
      </c>
      <c r="I568" s="345">
        <v>94080</v>
      </c>
      <c r="J568" s="347">
        <v>7.0000000000000007E-2</v>
      </c>
      <c r="K568" s="375">
        <v>87494.399999999994</v>
      </c>
    </row>
    <row r="569" spans="1:11" x14ac:dyDescent="0.3">
      <c r="A569" s="338">
        <v>1562</v>
      </c>
      <c r="B569" s="339">
        <v>42895</v>
      </c>
      <c r="C569" s="341" t="s">
        <v>1395</v>
      </c>
      <c r="D569" s="342" t="s">
        <v>398</v>
      </c>
      <c r="E569" s="341" t="s">
        <v>778</v>
      </c>
      <c r="F569" s="343" t="s">
        <v>764</v>
      </c>
      <c r="G569" s="345">
        <v>8</v>
      </c>
      <c r="H569" s="346">
        <v>4860</v>
      </c>
      <c r="I569" s="345">
        <v>38880</v>
      </c>
      <c r="J569" s="347">
        <v>0.03</v>
      </c>
      <c r="K569" s="375">
        <v>37713.599999999999</v>
      </c>
    </row>
    <row r="570" spans="1:11" x14ac:dyDescent="0.3">
      <c r="A570" s="338">
        <v>1563</v>
      </c>
      <c r="B570" s="339">
        <v>42895</v>
      </c>
      <c r="C570" s="341" t="s">
        <v>1203</v>
      </c>
      <c r="D570" s="342" t="s">
        <v>398</v>
      </c>
      <c r="E570" s="341" t="s">
        <v>790</v>
      </c>
      <c r="F570" s="343" t="s">
        <v>764</v>
      </c>
      <c r="G570" s="345">
        <v>33</v>
      </c>
      <c r="H570" s="346">
        <v>660</v>
      </c>
      <c r="I570" s="345">
        <v>21780</v>
      </c>
      <c r="J570" s="347">
        <v>0.06</v>
      </c>
      <c r="K570" s="375">
        <v>20473.2</v>
      </c>
    </row>
    <row r="571" spans="1:11" x14ac:dyDescent="0.3">
      <c r="A571" s="338">
        <v>1564</v>
      </c>
      <c r="B571" s="339">
        <v>42895</v>
      </c>
      <c r="C571" s="341" t="s">
        <v>1203</v>
      </c>
      <c r="D571" s="342" t="s">
        <v>398</v>
      </c>
      <c r="E571" s="341" t="s">
        <v>790</v>
      </c>
      <c r="F571" s="343" t="s">
        <v>770</v>
      </c>
      <c r="G571" s="345">
        <v>30</v>
      </c>
      <c r="H571" s="346">
        <v>780</v>
      </c>
      <c r="I571" s="345">
        <v>23400</v>
      </c>
      <c r="J571" s="347">
        <v>0.01</v>
      </c>
      <c r="K571" s="375">
        <v>23166</v>
      </c>
    </row>
    <row r="572" spans="1:11" x14ac:dyDescent="0.3">
      <c r="A572" s="338">
        <v>1565</v>
      </c>
      <c r="B572" s="339">
        <v>42895</v>
      </c>
      <c r="C572" s="341" t="s">
        <v>902</v>
      </c>
      <c r="D572" s="342" t="s">
        <v>398</v>
      </c>
      <c r="E572" s="341" t="s">
        <v>790</v>
      </c>
      <c r="F572" s="343" t="s">
        <v>770</v>
      </c>
      <c r="G572" s="345">
        <v>3</v>
      </c>
      <c r="H572" s="346">
        <v>14220</v>
      </c>
      <c r="I572" s="345">
        <v>42660</v>
      </c>
      <c r="J572" s="347">
        <v>0.03</v>
      </c>
      <c r="K572" s="375">
        <v>41380.199999999997</v>
      </c>
    </row>
    <row r="573" spans="1:11" x14ac:dyDescent="0.3">
      <c r="A573" s="338">
        <v>1566</v>
      </c>
      <c r="B573" s="339">
        <v>42895</v>
      </c>
      <c r="C573" s="341" t="s">
        <v>1091</v>
      </c>
      <c r="D573" s="342" t="s">
        <v>398</v>
      </c>
      <c r="E573" s="341" t="s">
        <v>812</v>
      </c>
      <c r="F573" s="343" t="s">
        <v>770</v>
      </c>
      <c r="G573" s="345">
        <v>48</v>
      </c>
      <c r="H573" s="346">
        <v>4260</v>
      </c>
      <c r="I573" s="345">
        <v>204480</v>
      </c>
      <c r="J573" s="347">
        <v>0.08</v>
      </c>
      <c r="K573" s="375">
        <v>188121.60000000001</v>
      </c>
    </row>
    <row r="574" spans="1:11" x14ac:dyDescent="0.3">
      <c r="A574" s="338">
        <v>1567</v>
      </c>
      <c r="B574" s="339">
        <v>42895</v>
      </c>
      <c r="C574" s="341" t="s">
        <v>1391</v>
      </c>
      <c r="D574" s="342" t="s">
        <v>395</v>
      </c>
      <c r="E574" s="341" t="s">
        <v>778</v>
      </c>
      <c r="F574" s="343" t="s">
        <v>764</v>
      </c>
      <c r="G574" s="345">
        <v>47</v>
      </c>
      <c r="H574" s="346">
        <v>480</v>
      </c>
      <c r="I574" s="345">
        <v>22560</v>
      </c>
      <c r="J574" s="347">
        <v>0.03</v>
      </c>
      <c r="K574" s="375">
        <v>21883.200000000001</v>
      </c>
    </row>
    <row r="575" spans="1:11" x14ac:dyDescent="0.3">
      <c r="A575" s="338">
        <v>1568</v>
      </c>
      <c r="B575" s="339">
        <v>42896</v>
      </c>
      <c r="C575" s="341" t="s">
        <v>1388</v>
      </c>
      <c r="D575" s="342" t="s">
        <v>398</v>
      </c>
      <c r="E575" s="341" t="s">
        <v>790</v>
      </c>
      <c r="F575" s="343" t="s">
        <v>764</v>
      </c>
      <c r="G575" s="345">
        <v>31</v>
      </c>
      <c r="H575" s="346">
        <v>180</v>
      </c>
      <c r="I575" s="345">
        <v>5580</v>
      </c>
      <c r="J575" s="347">
        <v>0.04</v>
      </c>
      <c r="K575" s="375">
        <v>5356.8</v>
      </c>
    </row>
    <row r="576" spans="1:11" x14ac:dyDescent="0.3">
      <c r="A576" s="338">
        <v>1569</v>
      </c>
      <c r="B576" s="339">
        <v>42896</v>
      </c>
      <c r="C576" s="341" t="s">
        <v>1388</v>
      </c>
      <c r="D576" s="342" t="s">
        <v>398</v>
      </c>
      <c r="E576" s="341" t="s">
        <v>790</v>
      </c>
      <c r="F576" s="343" t="s">
        <v>785</v>
      </c>
      <c r="G576" s="345">
        <v>50</v>
      </c>
      <c r="H576" s="346">
        <v>2160</v>
      </c>
      <c r="I576" s="345">
        <v>108000</v>
      </c>
      <c r="J576" s="347">
        <v>0.05</v>
      </c>
      <c r="K576" s="375">
        <v>102600</v>
      </c>
    </row>
    <row r="577" spans="1:11" x14ac:dyDescent="0.3">
      <c r="A577" s="338">
        <v>1570</v>
      </c>
      <c r="B577" s="339">
        <v>42896</v>
      </c>
      <c r="C577" s="341" t="s">
        <v>1385</v>
      </c>
      <c r="D577" s="342" t="s">
        <v>405</v>
      </c>
      <c r="E577" s="341" t="s">
        <v>765</v>
      </c>
      <c r="F577" s="343" t="s">
        <v>770</v>
      </c>
      <c r="G577" s="345">
        <v>8</v>
      </c>
      <c r="H577" s="346">
        <v>960</v>
      </c>
      <c r="I577" s="345">
        <v>7680</v>
      </c>
      <c r="J577" s="347">
        <v>0.01</v>
      </c>
      <c r="K577" s="375">
        <v>7603.2</v>
      </c>
    </row>
    <row r="578" spans="1:11" x14ac:dyDescent="0.3">
      <c r="A578" s="338">
        <v>1571</v>
      </c>
      <c r="B578" s="339">
        <v>42896</v>
      </c>
      <c r="C578" s="341" t="s">
        <v>1385</v>
      </c>
      <c r="D578" s="342" t="s">
        <v>405</v>
      </c>
      <c r="E578" s="341" t="s">
        <v>765</v>
      </c>
      <c r="F578" s="343" t="s">
        <v>770</v>
      </c>
      <c r="G578" s="345">
        <v>42</v>
      </c>
      <c r="H578" s="346">
        <v>4320</v>
      </c>
      <c r="I578" s="345">
        <v>181440</v>
      </c>
      <c r="J578" s="347">
        <v>0.04</v>
      </c>
      <c r="K578" s="375">
        <v>174182.39999999999</v>
      </c>
    </row>
    <row r="579" spans="1:11" x14ac:dyDescent="0.3">
      <c r="A579" s="338">
        <v>1572</v>
      </c>
      <c r="B579" s="339">
        <v>42896</v>
      </c>
      <c r="C579" s="341" t="s">
        <v>1383</v>
      </c>
      <c r="D579" s="342" t="s">
        <v>395</v>
      </c>
      <c r="E579" s="341" t="s">
        <v>778</v>
      </c>
      <c r="F579" s="343" t="s">
        <v>764</v>
      </c>
      <c r="G579" s="345">
        <v>8</v>
      </c>
      <c r="H579" s="346">
        <v>420</v>
      </c>
      <c r="I579" s="345">
        <v>3360</v>
      </c>
      <c r="J579" s="347">
        <v>0</v>
      </c>
      <c r="K579" s="375">
        <v>3360</v>
      </c>
    </row>
    <row r="580" spans="1:11" x14ac:dyDescent="0.3">
      <c r="A580" s="338">
        <v>1573</v>
      </c>
      <c r="B580" s="339">
        <v>42897</v>
      </c>
      <c r="C580" s="341" t="s">
        <v>1102</v>
      </c>
      <c r="D580" s="342" t="s">
        <v>405</v>
      </c>
      <c r="E580" s="341" t="s">
        <v>778</v>
      </c>
      <c r="F580" s="343" t="s">
        <v>785</v>
      </c>
      <c r="G580" s="345">
        <v>1</v>
      </c>
      <c r="H580" s="346">
        <v>153060</v>
      </c>
      <c r="I580" s="345">
        <v>153060</v>
      </c>
      <c r="J580" s="347">
        <v>0</v>
      </c>
      <c r="K580" s="375">
        <v>153060</v>
      </c>
    </row>
    <row r="581" spans="1:11" x14ac:dyDescent="0.3">
      <c r="A581" s="338">
        <v>1574</v>
      </c>
      <c r="B581" s="339">
        <v>42897</v>
      </c>
      <c r="C581" s="341" t="s">
        <v>1380</v>
      </c>
      <c r="D581" s="342" t="s">
        <v>395</v>
      </c>
      <c r="E581" s="341" t="s">
        <v>778</v>
      </c>
      <c r="F581" s="343" t="s">
        <v>785</v>
      </c>
      <c r="G581" s="345">
        <v>32</v>
      </c>
      <c r="H581" s="346">
        <v>9060</v>
      </c>
      <c r="I581" s="345">
        <v>289920</v>
      </c>
      <c r="J581" s="347">
        <v>0.08</v>
      </c>
      <c r="K581" s="375">
        <v>266726.40000000002</v>
      </c>
    </row>
    <row r="582" spans="1:11" x14ac:dyDescent="0.3">
      <c r="A582" s="338">
        <v>1575</v>
      </c>
      <c r="B582" s="339">
        <v>42897</v>
      </c>
      <c r="C582" s="341" t="s">
        <v>1380</v>
      </c>
      <c r="D582" s="342" t="s">
        <v>395</v>
      </c>
      <c r="E582" s="341" t="s">
        <v>778</v>
      </c>
      <c r="F582" s="343" t="s">
        <v>764</v>
      </c>
      <c r="G582" s="345">
        <v>29</v>
      </c>
      <c r="H582" s="346">
        <v>600</v>
      </c>
      <c r="I582" s="345">
        <v>17400</v>
      </c>
      <c r="J582" s="347">
        <v>7.0000000000000007E-2</v>
      </c>
      <c r="K582" s="375">
        <v>16182</v>
      </c>
    </row>
    <row r="583" spans="1:11" x14ac:dyDescent="0.3">
      <c r="A583" s="338">
        <v>1576</v>
      </c>
      <c r="B583" s="339">
        <v>42897</v>
      </c>
      <c r="C583" s="341" t="s">
        <v>1379</v>
      </c>
      <c r="D583" s="342" t="s">
        <v>398</v>
      </c>
      <c r="E583" s="341" t="s">
        <v>790</v>
      </c>
      <c r="F583" s="343" t="s">
        <v>764</v>
      </c>
      <c r="G583" s="345">
        <v>25</v>
      </c>
      <c r="H583" s="346">
        <v>3900</v>
      </c>
      <c r="I583" s="345">
        <v>97500</v>
      </c>
      <c r="J583" s="347">
        <v>0.06</v>
      </c>
      <c r="K583" s="375">
        <v>91650</v>
      </c>
    </row>
    <row r="584" spans="1:11" x14ac:dyDescent="0.3">
      <c r="A584" s="338">
        <v>1577</v>
      </c>
      <c r="B584" s="339">
        <v>42897</v>
      </c>
      <c r="C584" s="341" t="s">
        <v>1338</v>
      </c>
      <c r="D584" s="342" t="s">
        <v>522</v>
      </c>
      <c r="E584" s="341" t="s">
        <v>790</v>
      </c>
      <c r="F584" s="343" t="s">
        <v>764</v>
      </c>
      <c r="G584" s="345">
        <v>33</v>
      </c>
      <c r="H584" s="346">
        <v>180</v>
      </c>
      <c r="I584" s="345">
        <v>5940</v>
      </c>
      <c r="J584" s="347">
        <v>0</v>
      </c>
      <c r="K584" s="375">
        <v>5940</v>
      </c>
    </row>
    <row r="585" spans="1:11" x14ac:dyDescent="0.3">
      <c r="A585" s="338">
        <v>1578</v>
      </c>
      <c r="B585" s="339">
        <v>42897</v>
      </c>
      <c r="C585" s="341" t="s">
        <v>1376</v>
      </c>
      <c r="D585" s="342" t="s">
        <v>522</v>
      </c>
      <c r="E585" s="341" t="s">
        <v>778</v>
      </c>
      <c r="F585" s="343" t="s">
        <v>785</v>
      </c>
      <c r="G585" s="345">
        <v>34</v>
      </c>
      <c r="H585" s="346">
        <v>6660</v>
      </c>
      <c r="I585" s="345">
        <v>226440</v>
      </c>
      <c r="J585" s="347">
        <v>0.01</v>
      </c>
      <c r="K585" s="375">
        <v>224175.6</v>
      </c>
    </row>
    <row r="586" spans="1:11" x14ac:dyDescent="0.3">
      <c r="A586" s="338">
        <v>1579</v>
      </c>
      <c r="B586" s="339">
        <v>42897</v>
      </c>
      <c r="C586" s="341" t="s">
        <v>1374</v>
      </c>
      <c r="D586" s="342" t="s">
        <v>522</v>
      </c>
      <c r="E586" s="341" t="s">
        <v>765</v>
      </c>
      <c r="F586" s="343" t="s">
        <v>785</v>
      </c>
      <c r="G586" s="345">
        <v>5</v>
      </c>
      <c r="H586" s="346">
        <v>30000</v>
      </c>
      <c r="I586" s="345">
        <v>150000</v>
      </c>
      <c r="J586" s="347">
        <v>0.03</v>
      </c>
      <c r="K586" s="375">
        <v>145500</v>
      </c>
    </row>
    <row r="587" spans="1:11" x14ac:dyDescent="0.3">
      <c r="A587" s="338">
        <v>1580</v>
      </c>
      <c r="B587" s="339">
        <v>42898</v>
      </c>
      <c r="C587" s="341" t="s">
        <v>1371</v>
      </c>
      <c r="D587" s="342" t="s">
        <v>522</v>
      </c>
      <c r="E587" s="341" t="s">
        <v>778</v>
      </c>
      <c r="F587" s="343" t="s">
        <v>770</v>
      </c>
      <c r="G587" s="345">
        <v>10</v>
      </c>
      <c r="H587" s="346">
        <v>780</v>
      </c>
      <c r="I587" s="345">
        <v>7800</v>
      </c>
      <c r="J587" s="347">
        <v>0.01</v>
      </c>
      <c r="K587" s="375">
        <v>7722</v>
      </c>
    </row>
    <row r="588" spans="1:11" x14ac:dyDescent="0.3">
      <c r="A588" s="338">
        <v>1581</v>
      </c>
      <c r="B588" s="339">
        <v>42898</v>
      </c>
      <c r="C588" s="341" t="s">
        <v>1371</v>
      </c>
      <c r="D588" s="342" t="s">
        <v>522</v>
      </c>
      <c r="E588" s="341" t="s">
        <v>778</v>
      </c>
      <c r="F588" s="343" t="s">
        <v>764</v>
      </c>
      <c r="G588" s="345">
        <v>33</v>
      </c>
      <c r="H588" s="346">
        <v>3300</v>
      </c>
      <c r="I588" s="345">
        <v>108900</v>
      </c>
      <c r="J588" s="347">
        <v>0.06</v>
      </c>
      <c r="K588" s="375">
        <v>102366</v>
      </c>
    </row>
    <row r="589" spans="1:11" x14ac:dyDescent="0.3">
      <c r="A589" s="338">
        <v>1582</v>
      </c>
      <c r="B589" s="339">
        <v>42898</v>
      </c>
      <c r="C589" s="341" t="s">
        <v>1369</v>
      </c>
      <c r="D589" s="342" t="s">
        <v>405</v>
      </c>
      <c r="E589" s="341" t="s">
        <v>778</v>
      </c>
      <c r="F589" s="343" t="s">
        <v>764</v>
      </c>
      <c r="G589" s="345">
        <v>35</v>
      </c>
      <c r="H589" s="346">
        <v>12480</v>
      </c>
      <c r="I589" s="345">
        <v>436800</v>
      </c>
      <c r="J589" s="347">
        <v>0.09</v>
      </c>
      <c r="K589" s="375">
        <v>397488</v>
      </c>
    </row>
    <row r="590" spans="1:11" x14ac:dyDescent="0.3">
      <c r="A590" s="338">
        <v>1583</v>
      </c>
      <c r="B590" s="339">
        <v>42898</v>
      </c>
      <c r="C590" s="341" t="s">
        <v>1363</v>
      </c>
      <c r="D590" s="342" t="s">
        <v>398</v>
      </c>
      <c r="E590" s="341" t="s">
        <v>778</v>
      </c>
      <c r="F590" s="343" t="s">
        <v>764</v>
      </c>
      <c r="G590" s="345">
        <v>47</v>
      </c>
      <c r="H590" s="346">
        <v>2100</v>
      </c>
      <c r="I590" s="345">
        <v>98700</v>
      </c>
      <c r="J590" s="347">
        <v>0.09</v>
      </c>
      <c r="K590" s="375">
        <v>89817</v>
      </c>
    </row>
    <row r="591" spans="1:11" x14ac:dyDescent="0.3">
      <c r="A591" s="338">
        <v>1584</v>
      </c>
      <c r="B591" s="339">
        <v>42898</v>
      </c>
      <c r="C591" s="341" t="s">
        <v>975</v>
      </c>
      <c r="D591" s="342" t="s">
        <v>522</v>
      </c>
      <c r="E591" s="341" t="s">
        <v>812</v>
      </c>
      <c r="F591" s="343" t="s">
        <v>764</v>
      </c>
      <c r="G591" s="345">
        <v>46</v>
      </c>
      <c r="H591" s="346">
        <v>5040</v>
      </c>
      <c r="I591" s="345">
        <v>231840</v>
      </c>
      <c r="J591" s="347">
        <v>0.06</v>
      </c>
      <c r="K591" s="375">
        <v>217929.60000000001</v>
      </c>
    </row>
    <row r="592" spans="1:11" x14ac:dyDescent="0.3">
      <c r="A592" s="338">
        <v>1585</v>
      </c>
      <c r="B592" s="339">
        <v>42898</v>
      </c>
      <c r="C592" s="341" t="s">
        <v>1366</v>
      </c>
      <c r="D592" s="342" t="s">
        <v>522</v>
      </c>
      <c r="E592" s="341" t="s">
        <v>812</v>
      </c>
      <c r="F592" s="343" t="s">
        <v>764</v>
      </c>
      <c r="G592" s="345">
        <v>23</v>
      </c>
      <c r="H592" s="346">
        <v>300</v>
      </c>
      <c r="I592" s="345">
        <v>6900</v>
      </c>
      <c r="J592" s="347">
        <v>0</v>
      </c>
      <c r="K592" s="375">
        <v>6900</v>
      </c>
    </row>
    <row r="593" spans="1:11" x14ac:dyDescent="0.3">
      <c r="A593" s="338">
        <v>1586</v>
      </c>
      <c r="B593" s="339">
        <v>42899</v>
      </c>
      <c r="C593" s="341" t="s">
        <v>982</v>
      </c>
      <c r="D593" s="342" t="s">
        <v>395</v>
      </c>
      <c r="E593" s="341" t="s">
        <v>790</v>
      </c>
      <c r="F593" s="343" t="s">
        <v>785</v>
      </c>
      <c r="G593" s="345">
        <v>9</v>
      </c>
      <c r="H593" s="346">
        <v>1680</v>
      </c>
      <c r="I593" s="345">
        <v>15120</v>
      </c>
      <c r="J593" s="347">
        <v>0.02</v>
      </c>
      <c r="K593" s="375">
        <v>14817.6</v>
      </c>
    </row>
    <row r="594" spans="1:11" x14ac:dyDescent="0.3">
      <c r="A594" s="338">
        <v>1587</v>
      </c>
      <c r="B594" s="339">
        <v>42899</v>
      </c>
      <c r="C594" s="341" t="s">
        <v>1363</v>
      </c>
      <c r="D594" s="342" t="s">
        <v>398</v>
      </c>
      <c r="E594" s="341" t="s">
        <v>812</v>
      </c>
      <c r="F594" s="343" t="s">
        <v>785</v>
      </c>
      <c r="G594" s="345">
        <v>30</v>
      </c>
      <c r="H594" s="346">
        <v>3960</v>
      </c>
      <c r="I594" s="345">
        <v>118800</v>
      </c>
      <c r="J594" s="347">
        <v>0</v>
      </c>
      <c r="K594" s="375">
        <v>118800</v>
      </c>
    </row>
    <row r="595" spans="1:11" x14ac:dyDescent="0.3">
      <c r="A595" s="338">
        <v>1588</v>
      </c>
      <c r="B595" s="339">
        <v>42899</v>
      </c>
      <c r="C595" s="341" t="s">
        <v>982</v>
      </c>
      <c r="D595" s="342" t="s">
        <v>398</v>
      </c>
      <c r="E595" s="341" t="s">
        <v>790</v>
      </c>
      <c r="F595" s="343" t="s">
        <v>764</v>
      </c>
      <c r="G595" s="345">
        <v>48</v>
      </c>
      <c r="H595" s="346">
        <v>480</v>
      </c>
      <c r="I595" s="345">
        <v>23040</v>
      </c>
      <c r="J595" s="347">
        <v>0.09</v>
      </c>
      <c r="K595" s="375">
        <v>20966.400000000001</v>
      </c>
    </row>
    <row r="596" spans="1:11" x14ac:dyDescent="0.3">
      <c r="A596" s="338">
        <v>1589</v>
      </c>
      <c r="B596" s="339">
        <v>42899</v>
      </c>
      <c r="C596" s="341" t="s">
        <v>1360</v>
      </c>
      <c r="D596" s="342" t="s">
        <v>522</v>
      </c>
      <c r="E596" s="341" t="s">
        <v>790</v>
      </c>
      <c r="F596" s="343" t="s">
        <v>770</v>
      </c>
      <c r="G596" s="345">
        <v>30</v>
      </c>
      <c r="H596" s="346">
        <v>9060</v>
      </c>
      <c r="I596" s="345">
        <v>271800</v>
      </c>
      <c r="J596" s="347">
        <v>7.0000000000000007E-2</v>
      </c>
      <c r="K596" s="375">
        <v>252774</v>
      </c>
    </row>
    <row r="597" spans="1:11" x14ac:dyDescent="0.3">
      <c r="A597" s="338">
        <v>1590</v>
      </c>
      <c r="B597" s="339">
        <v>42899</v>
      </c>
      <c r="C597" s="341" t="s">
        <v>1356</v>
      </c>
      <c r="D597" s="342" t="s">
        <v>522</v>
      </c>
      <c r="E597" s="341" t="s">
        <v>765</v>
      </c>
      <c r="F597" s="343" t="s">
        <v>764</v>
      </c>
      <c r="G597" s="345">
        <v>43</v>
      </c>
      <c r="H597" s="346">
        <v>23280</v>
      </c>
      <c r="I597" s="345">
        <v>1001040</v>
      </c>
      <c r="J597" s="347">
        <v>0.08</v>
      </c>
      <c r="K597" s="375">
        <v>920956.8</v>
      </c>
    </row>
    <row r="598" spans="1:11" x14ac:dyDescent="0.3">
      <c r="A598" s="338">
        <v>1591</v>
      </c>
      <c r="B598" s="339">
        <v>42899</v>
      </c>
      <c r="C598" s="341" t="s">
        <v>1356</v>
      </c>
      <c r="D598" s="342" t="s">
        <v>522</v>
      </c>
      <c r="E598" s="341" t="s">
        <v>765</v>
      </c>
      <c r="F598" s="343" t="s">
        <v>764</v>
      </c>
      <c r="G598" s="345">
        <v>46</v>
      </c>
      <c r="H598" s="346">
        <v>1140</v>
      </c>
      <c r="I598" s="345">
        <v>52440</v>
      </c>
      <c r="J598" s="347">
        <v>0.05</v>
      </c>
      <c r="K598" s="375">
        <v>49818</v>
      </c>
    </row>
    <row r="599" spans="1:11" x14ac:dyDescent="0.3">
      <c r="A599" s="338">
        <v>1592</v>
      </c>
      <c r="B599" s="339">
        <v>42899</v>
      </c>
      <c r="C599" s="341" t="s">
        <v>1356</v>
      </c>
      <c r="D599" s="342" t="s">
        <v>522</v>
      </c>
      <c r="E599" s="341" t="s">
        <v>765</v>
      </c>
      <c r="F599" s="343" t="s">
        <v>770</v>
      </c>
      <c r="G599" s="345">
        <v>41</v>
      </c>
      <c r="H599" s="346">
        <v>7500</v>
      </c>
      <c r="I599" s="345">
        <v>307500</v>
      </c>
      <c r="J599" s="347">
        <v>0.04</v>
      </c>
      <c r="K599" s="375">
        <v>295200</v>
      </c>
    </row>
    <row r="600" spans="1:11" x14ac:dyDescent="0.3">
      <c r="A600" s="338">
        <v>1593</v>
      </c>
      <c r="B600" s="339">
        <v>42899</v>
      </c>
      <c r="C600" s="341" t="s">
        <v>1352</v>
      </c>
      <c r="D600" s="342" t="s">
        <v>522</v>
      </c>
      <c r="E600" s="341" t="s">
        <v>778</v>
      </c>
      <c r="F600" s="343" t="s">
        <v>764</v>
      </c>
      <c r="G600" s="345">
        <v>1</v>
      </c>
      <c r="H600" s="346">
        <v>660</v>
      </c>
      <c r="I600" s="345">
        <v>660</v>
      </c>
      <c r="J600" s="347">
        <v>0</v>
      </c>
      <c r="K600" s="375">
        <v>660</v>
      </c>
    </row>
    <row r="601" spans="1:11" x14ac:dyDescent="0.3">
      <c r="A601" s="338">
        <v>1594</v>
      </c>
      <c r="B601" s="339">
        <v>42899</v>
      </c>
      <c r="C601" s="341" t="s">
        <v>1352</v>
      </c>
      <c r="D601" s="342" t="s">
        <v>522</v>
      </c>
      <c r="E601" s="341" t="s">
        <v>778</v>
      </c>
      <c r="F601" s="343" t="s">
        <v>764</v>
      </c>
      <c r="G601" s="345">
        <v>36</v>
      </c>
      <c r="H601" s="346">
        <v>540</v>
      </c>
      <c r="I601" s="345">
        <v>19440</v>
      </c>
      <c r="J601" s="347">
        <v>0.08</v>
      </c>
      <c r="K601" s="375">
        <v>17884.8</v>
      </c>
    </row>
    <row r="602" spans="1:11" x14ac:dyDescent="0.3">
      <c r="A602" s="338">
        <v>1595</v>
      </c>
      <c r="B602" s="339">
        <v>42899</v>
      </c>
      <c r="C602" s="341" t="s">
        <v>1352</v>
      </c>
      <c r="D602" s="342" t="s">
        <v>522</v>
      </c>
      <c r="E602" s="341" t="s">
        <v>778</v>
      </c>
      <c r="F602" s="343" t="s">
        <v>785</v>
      </c>
      <c r="G602" s="345">
        <v>11</v>
      </c>
      <c r="H602" s="346">
        <v>1260</v>
      </c>
      <c r="I602" s="345">
        <v>13860</v>
      </c>
      <c r="J602" s="347">
        <v>0.04</v>
      </c>
      <c r="K602" s="375">
        <v>13305.6</v>
      </c>
    </row>
    <row r="603" spans="1:11" x14ac:dyDescent="0.3">
      <c r="A603" s="338">
        <v>1596</v>
      </c>
      <c r="B603" s="339">
        <v>42899</v>
      </c>
      <c r="C603" s="341" t="s">
        <v>1350</v>
      </c>
      <c r="D603" s="342" t="s">
        <v>522</v>
      </c>
      <c r="E603" s="341" t="s">
        <v>790</v>
      </c>
      <c r="F603" s="343" t="s">
        <v>764</v>
      </c>
      <c r="G603" s="345">
        <v>24</v>
      </c>
      <c r="H603" s="346">
        <v>3300</v>
      </c>
      <c r="I603" s="345">
        <v>79200</v>
      </c>
      <c r="J603" s="347">
        <v>0.02</v>
      </c>
      <c r="K603" s="375">
        <v>77616</v>
      </c>
    </row>
    <row r="604" spans="1:11" x14ac:dyDescent="0.3">
      <c r="A604" s="338">
        <v>1597</v>
      </c>
      <c r="B604" s="339">
        <v>42899</v>
      </c>
      <c r="C604" s="341" t="s">
        <v>1350</v>
      </c>
      <c r="D604" s="342" t="s">
        <v>522</v>
      </c>
      <c r="E604" s="341" t="s">
        <v>790</v>
      </c>
      <c r="F604" s="343" t="s">
        <v>764</v>
      </c>
      <c r="G604" s="345">
        <v>22</v>
      </c>
      <c r="H604" s="346">
        <v>120</v>
      </c>
      <c r="I604" s="345">
        <v>2640</v>
      </c>
      <c r="J604" s="347">
        <v>0.09</v>
      </c>
      <c r="K604" s="375">
        <v>2402.4</v>
      </c>
    </row>
    <row r="605" spans="1:11" x14ac:dyDescent="0.3">
      <c r="A605" s="338">
        <v>1598</v>
      </c>
      <c r="B605" s="339">
        <v>42899</v>
      </c>
      <c r="C605" s="341" t="s">
        <v>1347</v>
      </c>
      <c r="D605" s="342" t="s">
        <v>405</v>
      </c>
      <c r="E605" s="341" t="s">
        <v>812</v>
      </c>
      <c r="F605" s="343" t="s">
        <v>764</v>
      </c>
      <c r="G605" s="345">
        <v>4</v>
      </c>
      <c r="H605" s="346">
        <v>360</v>
      </c>
      <c r="I605" s="345">
        <v>1440</v>
      </c>
      <c r="J605" s="347">
        <v>0.06</v>
      </c>
      <c r="K605" s="375">
        <v>1353.6</v>
      </c>
    </row>
    <row r="606" spans="1:11" x14ac:dyDescent="0.3">
      <c r="A606" s="338">
        <v>1599</v>
      </c>
      <c r="B606" s="339">
        <v>42899</v>
      </c>
      <c r="C606" s="341" t="s">
        <v>1347</v>
      </c>
      <c r="D606" s="342" t="s">
        <v>405</v>
      </c>
      <c r="E606" s="341" t="s">
        <v>812</v>
      </c>
      <c r="F606" s="343" t="s">
        <v>764</v>
      </c>
      <c r="G606" s="345">
        <v>34</v>
      </c>
      <c r="H606" s="346">
        <v>360</v>
      </c>
      <c r="I606" s="345">
        <v>12240</v>
      </c>
      <c r="J606" s="347">
        <v>0.1</v>
      </c>
      <c r="K606" s="375">
        <v>11016</v>
      </c>
    </row>
    <row r="607" spans="1:11" x14ac:dyDescent="0.3">
      <c r="A607" s="338">
        <v>1600</v>
      </c>
      <c r="B607" s="339">
        <v>42900</v>
      </c>
      <c r="C607" s="341" t="s">
        <v>1345</v>
      </c>
      <c r="D607" s="342" t="s">
        <v>405</v>
      </c>
      <c r="E607" s="341" t="s">
        <v>778</v>
      </c>
      <c r="F607" s="343" t="s">
        <v>764</v>
      </c>
      <c r="G607" s="345">
        <v>4</v>
      </c>
      <c r="H607" s="346">
        <v>240</v>
      </c>
      <c r="I607" s="345">
        <v>960</v>
      </c>
      <c r="J607" s="347">
        <v>0.08</v>
      </c>
      <c r="K607" s="375">
        <v>883.2</v>
      </c>
    </row>
    <row r="608" spans="1:11" x14ac:dyDescent="0.3">
      <c r="A608" s="338">
        <v>1601</v>
      </c>
      <c r="B608" s="339">
        <v>42900</v>
      </c>
      <c r="C608" s="341" t="s">
        <v>1342</v>
      </c>
      <c r="D608" s="342" t="s">
        <v>395</v>
      </c>
      <c r="E608" s="341" t="s">
        <v>812</v>
      </c>
      <c r="F608" s="343" t="s">
        <v>785</v>
      </c>
      <c r="G608" s="345">
        <v>19</v>
      </c>
      <c r="H608" s="346">
        <v>540</v>
      </c>
      <c r="I608" s="345">
        <v>10260</v>
      </c>
      <c r="J608" s="347">
        <v>0.09</v>
      </c>
      <c r="K608" s="375">
        <v>9336.6</v>
      </c>
    </row>
    <row r="609" spans="1:11" x14ac:dyDescent="0.3">
      <c r="A609" s="338">
        <v>1602</v>
      </c>
      <c r="B609" s="339">
        <v>42900</v>
      </c>
      <c r="C609" s="341" t="s">
        <v>1342</v>
      </c>
      <c r="D609" s="342" t="s">
        <v>395</v>
      </c>
      <c r="E609" s="341" t="s">
        <v>812</v>
      </c>
      <c r="F609" s="343" t="s">
        <v>764</v>
      </c>
      <c r="G609" s="345">
        <v>6</v>
      </c>
      <c r="H609" s="346">
        <v>480</v>
      </c>
      <c r="I609" s="345">
        <v>2880</v>
      </c>
      <c r="J609" s="347">
        <v>0</v>
      </c>
      <c r="K609" s="375">
        <v>2880</v>
      </c>
    </row>
    <row r="610" spans="1:11" x14ac:dyDescent="0.3">
      <c r="A610" s="338">
        <v>1603</v>
      </c>
      <c r="B610" s="339">
        <v>42900</v>
      </c>
      <c r="C610" s="341" t="s">
        <v>1342</v>
      </c>
      <c r="D610" s="342" t="s">
        <v>395</v>
      </c>
      <c r="E610" s="341" t="s">
        <v>812</v>
      </c>
      <c r="F610" s="343" t="s">
        <v>764</v>
      </c>
      <c r="G610" s="345">
        <v>5</v>
      </c>
      <c r="H610" s="346">
        <v>300</v>
      </c>
      <c r="I610" s="345">
        <v>1500</v>
      </c>
      <c r="J610" s="347">
        <v>0.01</v>
      </c>
      <c r="K610" s="375">
        <v>1485</v>
      </c>
    </row>
    <row r="611" spans="1:11" x14ac:dyDescent="0.3">
      <c r="A611" s="338">
        <v>1604</v>
      </c>
      <c r="B611" s="339">
        <v>42900</v>
      </c>
      <c r="C611" s="341" t="s">
        <v>1339</v>
      </c>
      <c r="D611" s="342" t="s">
        <v>398</v>
      </c>
      <c r="E611" s="341" t="s">
        <v>765</v>
      </c>
      <c r="F611" s="343" t="s">
        <v>764</v>
      </c>
      <c r="G611" s="345">
        <v>25</v>
      </c>
      <c r="H611" s="346">
        <v>180</v>
      </c>
      <c r="I611" s="345">
        <v>4500</v>
      </c>
      <c r="J611" s="347">
        <v>0.1</v>
      </c>
      <c r="K611" s="375">
        <v>4050</v>
      </c>
    </row>
    <row r="612" spans="1:11" x14ac:dyDescent="0.3">
      <c r="A612" s="338">
        <v>1605</v>
      </c>
      <c r="B612" s="339">
        <v>42900</v>
      </c>
      <c r="C612" s="341" t="s">
        <v>1339</v>
      </c>
      <c r="D612" s="342" t="s">
        <v>398</v>
      </c>
      <c r="E612" s="341" t="s">
        <v>765</v>
      </c>
      <c r="F612" s="343" t="s">
        <v>770</v>
      </c>
      <c r="G612" s="345">
        <v>19</v>
      </c>
      <c r="H612" s="346">
        <v>33060</v>
      </c>
      <c r="I612" s="345">
        <v>628140</v>
      </c>
      <c r="J612" s="347">
        <v>0.08</v>
      </c>
      <c r="K612" s="375">
        <v>577888.80000000005</v>
      </c>
    </row>
    <row r="613" spans="1:11" x14ac:dyDescent="0.3">
      <c r="A613" s="338">
        <v>1606</v>
      </c>
      <c r="B613" s="339">
        <v>42900</v>
      </c>
      <c r="C613" s="341" t="s">
        <v>1338</v>
      </c>
      <c r="D613" s="342" t="s">
        <v>522</v>
      </c>
      <c r="E613" s="341" t="s">
        <v>790</v>
      </c>
      <c r="F613" s="343" t="s">
        <v>785</v>
      </c>
      <c r="G613" s="345">
        <v>38</v>
      </c>
      <c r="H613" s="346">
        <v>2400</v>
      </c>
      <c r="I613" s="345">
        <v>91200</v>
      </c>
      <c r="J613" s="347">
        <v>0.02</v>
      </c>
      <c r="K613" s="375">
        <v>89376</v>
      </c>
    </row>
    <row r="614" spans="1:11" x14ac:dyDescent="0.3">
      <c r="A614" s="338">
        <v>1607</v>
      </c>
      <c r="B614" s="339">
        <v>42900</v>
      </c>
      <c r="C614" s="341" t="s">
        <v>1336</v>
      </c>
      <c r="D614" s="342" t="s">
        <v>395</v>
      </c>
      <c r="E614" s="341" t="s">
        <v>778</v>
      </c>
      <c r="F614" s="343" t="s">
        <v>764</v>
      </c>
      <c r="G614" s="345">
        <v>4</v>
      </c>
      <c r="H614" s="346">
        <v>13560</v>
      </c>
      <c r="I614" s="345">
        <v>54240</v>
      </c>
      <c r="J614" s="347">
        <v>7.0000000000000007E-2</v>
      </c>
      <c r="K614" s="375">
        <v>50443.199999999997</v>
      </c>
    </row>
    <row r="615" spans="1:11" x14ac:dyDescent="0.3">
      <c r="A615" s="338">
        <v>1608</v>
      </c>
      <c r="B615" s="339">
        <v>42900</v>
      </c>
      <c r="C615" s="341" t="s">
        <v>1145</v>
      </c>
      <c r="D615" s="342" t="s">
        <v>395</v>
      </c>
      <c r="E615" s="341" t="s">
        <v>778</v>
      </c>
      <c r="F615" s="343" t="s">
        <v>785</v>
      </c>
      <c r="G615" s="345">
        <v>4</v>
      </c>
      <c r="H615" s="346">
        <v>1260</v>
      </c>
      <c r="I615" s="345">
        <v>5040</v>
      </c>
      <c r="J615" s="347">
        <v>0.04</v>
      </c>
      <c r="K615" s="375">
        <v>4838.3999999999996</v>
      </c>
    </row>
    <row r="616" spans="1:11" x14ac:dyDescent="0.3">
      <c r="A616" s="338">
        <v>1609</v>
      </c>
      <c r="B616" s="339">
        <v>42901</v>
      </c>
      <c r="C616" s="341" t="s">
        <v>1332</v>
      </c>
      <c r="D616" s="342" t="s">
        <v>398</v>
      </c>
      <c r="E616" s="341" t="s">
        <v>778</v>
      </c>
      <c r="F616" s="343" t="s">
        <v>785</v>
      </c>
      <c r="G616" s="345">
        <v>15</v>
      </c>
      <c r="H616" s="346">
        <v>3960</v>
      </c>
      <c r="I616" s="345">
        <v>59400</v>
      </c>
      <c r="J616" s="347">
        <v>0.06</v>
      </c>
      <c r="K616" s="375">
        <v>55836</v>
      </c>
    </row>
    <row r="617" spans="1:11" x14ac:dyDescent="0.3">
      <c r="A617" s="338">
        <v>1610</v>
      </c>
      <c r="B617" s="339">
        <v>42901</v>
      </c>
      <c r="C617" s="341" t="s">
        <v>1332</v>
      </c>
      <c r="D617" s="342" t="s">
        <v>398</v>
      </c>
      <c r="E617" s="341" t="s">
        <v>778</v>
      </c>
      <c r="F617" s="343" t="s">
        <v>785</v>
      </c>
      <c r="G617" s="345">
        <v>18</v>
      </c>
      <c r="H617" s="346">
        <v>9360</v>
      </c>
      <c r="I617" s="345">
        <v>168480</v>
      </c>
      <c r="J617" s="347">
        <v>0.01</v>
      </c>
      <c r="K617" s="375">
        <v>166795.20000000001</v>
      </c>
    </row>
    <row r="618" spans="1:11" x14ac:dyDescent="0.3">
      <c r="A618" s="338">
        <v>1611</v>
      </c>
      <c r="B618" s="339">
        <v>42901</v>
      </c>
      <c r="C618" s="341" t="s">
        <v>1331</v>
      </c>
      <c r="D618" s="342" t="s">
        <v>405</v>
      </c>
      <c r="E618" s="341" t="s">
        <v>812</v>
      </c>
      <c r="F618" s="343" t="s">
        <v>785</v>
      </c>
      <c r="G618" s="345">
        <v>10</v>
      </c>
      <c r="H618" s="346">
        <v>360</v>
      </c>
      <c r="I618" s="345">
        <v>3600</v>
      </c>
      <c r="J618" s="347">
        <v>0.08</v>
      </c>
      <c r="K618" s="375">
        <v>3312</v>
      </c>
    </row>
    <row r="619" spans="1:11" x14ac:dyDescent="0.3">
      <c r="A619" s="338">
        <v>1612</v>
      </c>
      <c r="B619" s="339">
        <v>42901</v>
      </c>
      <c r="C619" s="341" t="s">
        <v>1329</v>
      </c>
      <c r="D619" s="342" t="s">
        <v>405</v>
      </c>
      <c r="E619" s="341" t="s">
        <v>778</v>
      </c>
      <c r="F619" s="343" t="s">
        <v>764</v>
      </c>
      <c r="G619" s="345">
        <v>19</v>
      </c>
      <c r="H619" s="346">
        <v>360</v>
      </c>
      <c r="I619" s="345">
        <v>6840</v>
      </c>
      <c r="J619" s="347">
        <v>0.08</v>
      </c>
      <c r="K619" s="375">
        <v>6292.8</v>
      </c>
    </row>
    <row r="620" spans="1:11" x14ac:dyDescent="0.3">
      <c r="A620" s="338">
        <v>1613</v>
      </c>
      <c r="B620" s="339">
        <v>42901</v>
      </c>
      <c r="C620" s="341" t="s">
        <v>1329</v>
      </c>
      <c r="D620" s="342" t="s">
        <v>405</v>
      </c>
      <c r="E620" s="341" t="s">
        <v>778</v>
      </c>
      <c r="F620" s="343" t="s">
        <v>785</v>
      </c>
      <c r="G620" s="345">
        <v>20</v>
      </c>
      <c r="H620" s="346">
        <v>3960</v>
      </c>
      <c r="I620" s="345">
        <v>79200</v>
      </c>
      <c r="J620" s="347">
        <v>0</v>
      </c>
      <c r="K620" s="375">
        <v>79200</v>
      </c>
    </row>
    <row r="621" spans="1:11" x14ac:dyDescent="0.3">
      <c r="A621" s="338">
        <v>1614</v>
      </c>
      <c r="B621" s="339">
        <v>42901</v>
      </c>
      <c r="C621" s="341" t="s">
        <v>1328</v>
      </c>
      <c r="D621" s="342" t="s">
        <v>398</v>
      </c>
      <c r="E621" s="341" t="s">
        <v>778</v>
      </c>
      <c r="F621" s="343" t="s">
        <v>764</v>
      </c>
      <c r="G621" s="345">
        <v>5</v>
      </c>
      <c r="H621" s="346">
        <v>300</v>
      </c>
      <c r="I621" s="345">
        <v>1500</v>
      </c>
      <c r="J621" s="347">
        <v>0.09</v>
      </c>
      <c r="K621" s="375">
        <v>1365</v>
      </c>
    </row>
    <row r="622" spans="1:11" x14ac:dyDescent="0.3">
      <c r="A622" s="338">
        <v>1615</v>
      </c>
      <c r="B622" s="339">
        <v>42901</v>
      </c>
      <c r="C622" s="341" t="s">
        <v>1326</v>
      </c>
      <c r="D622" s="342" t="s">
        <v>398</v>
      </c>
      <c r="E622" s="341" t="s">
        <v>778</v>
      </c>
      <c r="F622" s="343" t="s">
        <v>785</v>
      </c>
      <c r="G622" s="345">
        <v>32</v>
      </c>
      <c r="H622" s="346">
        <v>4980</v>
      </c>
      <c r="I622" s="345">
        <v>159360</v>
      </c>
      <c r="J622" s="347">
        <v>0.02</v>
      </c>
      <c r="K622" s="375">
        <v>156172.79999999999</v>
      </c>
    </row>
    <row r="623" spans="1:11" x14ac:dyDescent="0.3">
      <c r="A623" s="338">
        <v>1616</v>
      </c>
      <c r="B623" s="339">
        <v>42901</v>
      </c>
      <c r="C623" s="341" t="s">
        <v>1326</v>
      </c>
      <c r="D623" s="342" t="s">
        <v>398</v>
      </c>
      <c r="E623" s="341" t="s">
        <v>778</v>
      </c>
      <c r="F623" s="343" t="s">
        <v>764</v>
      </c>
      <c r="G623" s="345">
        <v>9</v>
      </c>
      <c r="H623" s="346">
        <v>720</v>
      </c>
      <c r="I623" s="345">
        <v>6480</v>
      </c>
      <c r="J623" s="347">
        <v>0.02</v>
      </c>
      <c r="K623" s="375">
        <v>6350.4</v>
      </c>
    </row>
    <row r="624" spans="1:11" x14ac:dyDescent="0.3">
      <c r="A624" s="338">
        <v>1617</v>
      </c>
      <c r="B624" s="339">
        <v>42901</v>
      </c>
      <c r="C624" s="341" t="s">
        <v>977</v>
      </c>
      <c r="D624" s="342" t="s">
        <v>522</v>
      </c>
      <c r="E624" s="341" t="s">
        <v>790</v>
      </c>
      <c r="F624" s="343" t="s">
        <v>764</v>
      </c>
      <c r="G624" s="345">
        <v>29</v>
      </c>
      <c r="H624" s="346">
        <v>300</v>
      </c>
      <c r="I624" s="345">
        <v>8700</v>
      </c>
      <c r="J624" s="347">
        <v>0.02</v>
      </c>
      <c r="K624" s="375">
        <v>8526</v>
      </c>
    </row>
    <row r="625" spans="1:11" x14ac:dyDescent="0.3">
      <c r="A625" s="338">
        <v>1618</v>
      </c>
      <c r="B625" s="339">
        <v>42902</v>
      </c>
      <c r="C625" s="341" t="s">
        <v>1110</v>
      </c>
      <c r="D625" s="342" t="s">
        <v>405</v>
      </c>
      <c r="E625" s="341" t="s">
        <v>765</v>
      </c>
      <c r="F625" s="343" t="s">
        <v>764</v>
      </c>
      <c r="G625" s="345">
        <v>23</v>
      </c>
      <c r="H625" s="346">
        <v>240</v>
      </c>
      <c r="I625" s="345">
        <v>5520</v>
      </c>
      <c r="J625" s="347">
        <v>0.05</v>
      </c>
      <c r="K625" s="375">
        <v>5244</v>
      </c>
    </row>
    <row r="626" spans="1:11" x14ac:dyDescent="0.3">
      <c r="A626" s="338">
        <v>1619</v>
      </c>
      <c r="B626" s="339">
        <v>42902</v>
      </c>
      <c r="C626" s="341" t="s">
        <v>1322</v>
      </c>
      <c r="D626" s="342" t="s">
        <v>522</v>
      </c>
      <c r="E626" s="341" t="s">
        <v>812</v>
      </c>
      <c r="F626" s="343" t="s">
        <v>764</v>
      </c>
      <c r="G626" s="345">
        <v>13</v>
      </c>
      <c r="H626" s="346">
        <v>1860</v>
      </c>
      <c r="I626" s="345">
        <v>24180</v>
      </c>
      <c r="J626" s="347">
        <v>0.03</v>
      </c>
      <c r="K626" s="375">
        <v>23454.6</v>
      </c>
    </row>
    <row r="627" spans="1:11" x14ac:dyDescent="0.3">
      <c r="A627" s="338">
        <v>1620</v>
      </c>
      <c r="B627" s="339">
        <v>42902</v>
      </c>
      <c r="C627" s="341" t="s">
        <v>1320</v>
      </c>
      <c r="D627" s="342" t="s">
        <v>395</v>
      </c>
      <c r="E627" s="341" t="s">
        <v>778</v>
      </c>
      <c r="F627" s="343" t="s">
        <v>770</v>
      </c>
      <c r="G627" s="345">
        <v>10</v>
      </c>
      <c r="H627" s="346">
        <v>480</v>
      </c>
      <c r="I627" s="345">
        <v>4800</v>
      </c>
      <c r="J627" s="347">
        <v>0.06</v>
      </c>
      <c r="K627" s="375">
        <v>4512</v>
      </c>
    </row>
    <row r="628" spans="1:11" x14ac:dyDescent="0.3">
      <c r="A628" s="338">
        <v>1621</v>
      </c>
      <c r="B628" s="339">
        <v>42903</v>
      </c>
      <c r="C628" s="341" t="s">
        <v>1319</v>
      </c>
      <c r="D628" s="342" t="s">
        <v>398</v>
      </c>
      <c r="E628" s="341" t="s">
        <v>778</v>
      </c>
      <c r="F628" s="343" t="s">
        <v>764</v>
      </c>
      <c r="G628" s="345">
        <v>37</v>
      </c>
      <c r="H628" s="346">
        <v>1200</v>
      </c>
      <c r="I628" s="345">
        <v>44400</v>
      </c>
      <c r="J628" s="347">
        <v>0.09</v>
      </c>
      <c r="K628" s="375">
        <v>40404</v>
      </c>
    </row>
    <row r="629" spans="1:11" x14ac:dyDescent="0.3">
      <c r="A629" s="338">
        <v>1622</v>
      </c>
      <c r="B629" s="339">
        <v>42903</v>
      </c>
      <c r="C629" s="341" t="s">
        <v>1317</v>
      </c>
      <c r="D629" s="342" t="s">
        <v>398</v>
      </c>
      <c r="E629" s="341" t="s">
        <v>778</v>
      </c>
      <c r="F629" s="343" t="s">
        <v>785</v>
      </c>
      <c r="G629" s="345">
        <v>40</v>
      </c>
      <c r="H629" s="346">
        <v>3960</v>
      </c>
      <c r="I629" s="345">
        <v>158400</v>
      </c>
      <c r="J629" s="347">
        <v>0.1</v>
      </c>
      <c r="K629" s="375">
        <v>142560</v>
      </c>
    </row>
    <row r="630" spans="1:11" x14ac:dyDescent="0.3">
      <c r="A630" s="338">
        <v>1623</v>
      </c>
      <c r="B630" s="339">
        <v>42903</v>
      </c>
      <c r="C630" s="341" t="s">
        <v>1315</v>
      </c>
      <c r="D630" s="342" t="s">
        <v>405</v>
      </c>
      <c r="E630" s="341" t="s">
        <v>812</v>
      </c>
      <c r="F630" s="343" t="s">
        <v>764</v>
      </c>
      <c r="G630" s="345">
        <v>42</v>
      </c>
      <c r="H630" s="346">
        <v>300</v>
      </c>
      <c r="I630" s="345">
        <v>12600</v>
      </c>
      <c r="J630" s="347">
        <v>0.05</v>
      </c>
      <c r="K630" s="375">
        <v>11970</v>
      </c>
    </row>
    <row r="631" spans="1:11" x14ac:dyDescent="0.3">
      <c r="A631" s="338">
        <v>1624</v>
      </c>
      <c r="B631" s="339">
        <v>42903</v>
      </c>
      <c r="C631" s="341" t="s">
        <v>1315</v>
      </c>
      <c r="D631" s="342" t="s">
        <v>405</v>
      </c>
      <c r="E631" s="341" t="s">
        <v>812</v>
      </c>
      <c r="F631" s="343" t="s">
        <v>764</v>
      </c>
      <c r="G631" s="345">
        <v>10</v>
      </c>
      <c r="H631" s="346">
        <v>480</v>
      </c>
      <c r="I631" s="345">
        <v>4800</v>
      </c>
      <c r="J631" s="347">
        <v>0.05</v>
      </c>
      <c r="K631" s="375">
        <v>4560</v>
      </c>
    </row>
    <row r="632" spans="1:11" x14ac:dyDescent="0.3">
      <c r="A632" s="338">
        <v>1625</v>
      </c>
      <c r="B632" s="339">
        <v>42903</v>
      </c>
      <c r="C632" s="341" t="s">
        <v>1315</v>
      </c>
      <c r="D632" s="342" t="s">
        <v>405</v>
      </c>
      <c r="E632" s="341" t="s">
        <v>812</v>
      </c>
      <c r="F632" s="343" t="s">
        <v>785</v>
      </c>
      <c r="G632" s="345">
        <v>32</v>
      </c>
      <c r="H632" s="346">
        <v>9360</v>
      </c>
      <c r="I632" s="345">
        <v>299520</v>
      </c>
      <c r="J632" s="347">
        <v>0.02</v>
      </c>
      <c r="K632" s="375">
        <v>293529.59999999998</v>
      </c>
    </row>
    <row r="633" spans="1:11" x14ac:dyDescent="0.3">
      <c r="A633" s="338">
        <v>1626</v>
      </c>
      <c r="B633" s="339">
        <v>42903</v>
      </c>
      <c r="C633" s="341" t="s">
        <v>1313</v>
      </c>
      <c r="D633" s="342" t="s">
        <v>395</v>
      </c>
      <c r="E633" s="341" t="s">
        <v>765</v>
      </c>
      <c r="F633" s="343" t="s">
        <v>764</v>
      </c>
      <c r="G633" s="345">
        <v>42</v>
      </c>
      <c r="H633" s="346">
        <v>1140</v>
      </c>
      <c r="I633" s="345">
        <v>47880</v>
      </c>
      <c r="J633" s="347">
        <v>0.03</v>
      </c>
      <c r="K633" s="375">
        <v>46443.6</v>
      </c>
    </row>
    <row r="634" spans="1:11" x14ac:dyDescent="0.3">
      <c r="A634" s="338">
        <v>1627</v>
      </c>
      <c r="B634" s="339">
        <v>42903</v>
      </c>
      <c r="C634" s="341" t="s">
        <v>1311</v>
      </c>
      <c r="D634" s="342" t="s">
        <v>395</v>
      </c>
      <c r="E634" s="341" t="s">
        <v>812</v>
      </c>
      <c r="F634" s="343" t="s">
        <v>764</v>
      </c>
      <c r="G634" s="345">
        <v>5</v>
      </c>
      <c r="H634" s="346">
        <v>5040</v>
      </c>
      <c r="I634" s="345">
        <v>25200</v>
      </c>
      <c r="J634" s="347">
        <v>0.04</v>
      </c>
      <c r="K634" s="375">
        <v>24192</v>
      </c>
    </row>
    <row r="635" spans="1:11" x14ac:dyDescent="0.3">
      <c r="A635" s="338">
        <v>1628</v>
      </c>
      <c r="B635" s="339">
        <v>42904</v>
      </c>
      <c r="C635" s="341" t="s">
        <v>816</v>
      </c>
      <c r="D635" s="342" t="s">
        <v>395</v>
      </c>
      <c r="E635" s="341" t="s">
        <v>778</v>
      </c>
      <c r="F635" s="343" t="s">
        <v>764</v>
      </c>
      <c r="G635" s="345">
        <v>1</v>
      </c>
      <c r="H635" s="346">
        <v>540</v>
      </c>
      <c r="I635" s="345">
        <v>540</v>
      </c>
      <c r="J635" s="347">
        <v>0.06</v>
      </c>
      <c r="K635" s="375">
        <v>507.6</v>
      </c>
    </row>
    <row r="636" spans="1:11" x14ac:dyDescent="0.3">
      <c r="A636" s="338">
        <v>1629</v>
      </c>
      <c r="B636" s="339">
        <v>42904</v>
      </c>
      <c r="C636" s="341" t="s">
        <v>816</v>
      </c>
      <c r="D636" s="342" t="s">
        <v>395</v>
      </c>
      <c r="E636" s="341" t="s">
        <v>778</v>
      </c>
      <c r="F636" s="343" t="s">
        <v>764</v>
      </c>
      <c r="G636" s="345">
        <v>11</v>
      </c>
      <c r="H636" s="346">
        <v>53820</v>
      </c>
      <c r="I636" s="345">
        <v>592020</v>
      </c>
      <c r="J636" s="347">
        <v>0.03</v>
      </c>
      <c r="K636" s="375">
        <v>574259.4</v>
      </c>
    </row>
    <row r="637" spans="1:11" x14ac:dyDescent="0.3">
      <c r="A637" s="338">
        <v>1630</v>
      </c>
      <c r="B637" s="339">
        <v>42904</v>
      </c>
      <c r="C637" s="341" t="s">
        <v>816</v>
      </c>
      <c r="D637" s="342" t="s">
        <v>395</v>
      </c>
      <c r="E637" s="341" t="s">
        <v>778</v>
      </c>
      <c r="F637" s="343" t="s">
        <v>764</v>
      </c>
      <c r="G637" s="345">
        <v>16</v>
      </c>
      <c r="H637" s="346">
        <v>300</v>
      </c>
      <c r="I637" s="345">
        <v>4800</v>
      </c>
      <c r="J637" s="347">
        <v>0.08</v>
      </c>
      <c r="K637" s="375">
        <v>4416</v>
      </c>
    </row>
    <row r="638" spans="1:11" x14ac:dyDescent="0.3">
      <c r="A638" s="338">
        <v>1631</v>
      </c>
      <c r="B638" s="339">
        <v>42904</v>
      </c>
      <c r="C638" s="341" t="s">
        <v>1306</v>
      </c>
      <c r="D638" s="342" t="s">
        <v>522</v>
      </c>
      <c r="E638" s="341" t="s">
        <v>790</v>
      </c>
      <c r="F638" s="343" t="s">
        <v>764</v>
      </c>
      <c r="G638" s="345">
        <v>44</v>
      </c>
      <c r="H638" s="346">
        <v>660</v>
      </c>
      <c r="I638" s="345">
        <v>29040</v>
      </c>
      <c r="J638" s="347">
        <v>0.03</v>
      </c>
      <c r="K638" s="375">
        <v>28168.799999999999</v>
      </c>
    </row>
    <row r="639" spans="1:11" x14ac:dyDescent="0.3">
      <c r="A639" s="338">
        <v>1632</v>
      </c>
      <c r="B639" s="339">
        <v>42904</v>
      </c>
      <c r="C639" s="341" t="s">
        <v>1305</v>
      </c>
      <c r="D639" s="342" t="s">
        <v>522</v>
      </c>
      <c r="E639" s="341" t="s">
        <v>790</v>
      </c>
      <c r="F639" s="343" t="s">
        <v>764</v>
      </c>
      <c r="G639" s="345">
        <v>48</v>
      </c>
      <c r="H639" s="346">
        <v>1320</v>
      </c>
      <c r="I639" s="345">
        <v>63360</v>
      </c>
      <c r="J639" s="347">
        <v>7.0000000000000007E-2</v>
      </c>
      <c r="K639" s="375">
        <v>58924.800000000003</v>
      </c>
    </row>
    <row r="640" spans="1:11" x14ac:dyDescent="0.3">
      <c r="A640" s="338">
        <v>1633</v>
      </c>
      <c r="B640" s="339">
        <v>42904</v>
      </c>
      <c r="C640" s="341" t="s">
        <v>1304</v>
      </c>
      <c r="D640" s="342" t="s">
        <v>395</v>
      </c>
      <c r="E640" s="341" t="s">
        <v>778</v>
      </c>
      <c r="F640" s="343" t="s">
        <v>764</v>
      </c>
      <c r="G640" s="345">
        <v>7</v>
      </c>
      <c r="H640" s="346">
        <v>420</v>
      </c>
      <c r="I640" s="345">
        <v>2940</v>
      </c>
      <c r="J640" s="347">
        <v>0.02</v>
      </c>
      <c r="K640" s="375">
        <v>2881.2</v>
      </c>
    </row>
    <row r="641" spans="1:11" x14ac:dyDescent="0.3">
      <c r="A641" s="338">
        <v>1634</v>
      </c>
      <c r="B641" s="339">
        <v>42904</v>
      </c>
      <c r="C641" s="341" t="s">
        <v>918</v>
      </c>
      <c r="D641" s="342" t="s">
        <v>395</v>
      </c>
      <c r="E641" s="341" t="s">
        <v>790</v>
      </c>
      <c r="F641" s="343" t="s">
        <v>785</v>
      </c>
      <c r="G641" s="345">
        <v>1</v>
      </c>
      <c r="H641" s="346">
        <v>116340</v>
      </c>
      <c r="I641" s="345">
        <v>116340</v>
      </c>
      <c r="J641" s="347">
        <v>0</v>
      </c>
      <c r="K641" s="375">
        <v>116340</v>
      </c>
    </row>
    <row r="642" spans="1:11" x14ac:dyDescent="0.3">
      <c r="A642" s="338">
        <v>1635</v>
      </c>
      <c r="B642" s="339">
        <v>42906</v>
      </c>
      <c r="C642" s="341" t="s">
        <v>1302</v>
      </c>
      <c r="D642" s="342" t="s">
        <v>395</v>
      </c>
      <c r="E642" s="341" t="s">
        <v>765</v>
      </c>
      <c r="F642" s="343" t="s">
        <v>764</v>
      </c>
      <c r="G642" s="345">
        <v>32</v>
      </c>
      <c r="H642" s="346">
        <v>2100</v>
      </c>
      <c r="I642" s="345">
        <v>67200</v>
      </c>
      <c r="J642" s="347">
        <v>0.02</v>
      </c>
      <c r="K642" s="375">
        <v>65856</v>
      </c>
    </row>
    <row r="643" spans="1:11" x14ac:dyDescent="0.3">
      <c r="A643" s="338">
        <v>1636</v>
      </c>
      <c r="B643" s="339">
        <v>42907</v>
      </c>
      <c r="C643" s="341" t="s">
        <v>794</v>
      </c>
      <c r="D643" s="342" t="s">
        <v>395</v>
      </c>
      <c r="E643" s="341" t="s">
        <v>790</v>
      </c>
      <c r="F643" s="343" t="s">
        <v>785</v>
      </c>
      <c r="G643" s="345">
        <v>24</v>
      </c>
      <c r="H643" s="346">
        <v>1860</v>
      </c>
      <c r="I643" s="345">
        <v>44640</v>
      </c>
      <c r="J643" s="347">
        <v>0.08</v>
      </c>
      <c r="K643" s="375">
        <v>41068.800000000003</v>
      </c>
    </row>
    <row r="644" spans="1:11" x14ac:dyDescent="0.3">
      <c r="A644" s="338">
        <v>1637</v>
      </c>
      <c r="B644" s="339">
        <v>42907</v>
      </c>
      <c r="C644" s="341" t="s">
        <v>1297</v>
      </c>
      <c r="D644" s="342" t="s">
        <v>398</v>
      </c>
      <c r="E644" s="341" t="s">
        <v>812</v>
      </c>
      <c r="F644" s="343" t="s">
        <v>764</v>
      </c>
      <c r="G644" s="345">
        <v>48</v>
      </c>
      <c r="H644" s="346">
        <v>7260</v>
      </c>
      <c r="I644" s="345">
        <v>348480</v>
      </c>
      <c r="J644" s="347">
        <v>0.08</v>
      </c>
      <c r="K644" s="375">
        <v>320601.59999999998</v>
      </c>
    </row>
    <row r="645" spans="1:11" x14ac:dyDescent="0.3">
      <c r="A645" s="338">
        <v>1638</v>
      </c>
      <c r="B645" s="339">
        <v>42907</v>
      </c>
      <c r="C645" s="341" t="s">
        <v>1297</v>
      </c>
      <c r="D645" s="342" t="s">
        <v>398</v>
      </c>
      <c r="E645" s="341" t="s">
        <v>812</v>
      </c>
      <c r="F645" s="343" t="s">
        <v>770</v>
      </c>
      <c r="G645" s="345">
        <v>20</v>
      </c>
      <c r="H645" s="346">
        <v>3060</v>
      </c>
      <c r="I645" s="345">
        <v>61200</v>
      </c>
      <c r="J645" s="347">
        <v>0.05</v>
      </c>
      <c r="K645" s="375">
        <v>58140</v>
      </c>
    </row>
    <row r="646" spans="1:11" x14ac:dyDescent="0.3">
      <c r="A646" s="338">
        <v>1639</v>
      </c>
      <c r="B646" s="339">
        <v>42907</v>
      </c>
      <c r="C646" s="341" t="s">
        <v>1297</v>
      </c>
      <c r="D646" s="342" t="s">
        <v>398</v>
      </c>
      <c r="E646" s="341" t="s">
        <v>812</v>
      </c>
      <c r="F646" s="343" t="s">
        <v>785</v>
      </c>
      <c r="G646" s="345">
        <v>41</v>
      </c>
      <c r="H646" s="346">
        <v>300</v>
      </c>
      <c r="I646" s="345">
        <v>12300</v>
      </c>
      <c r="J646" s="347">
        <v>0.03</v>
      </c>
      <c r="K646" s="375">
        <v>11931</v>
      </c>
    </row>
    <row r="647" spans="1:11" x14ac:dyDescent="0.3">
      <c r="A647" s="338">
        <v>1640</v>
      </c>
      <c r="B647" s="339">
        <v>42907</v>
      </c>
      <c r="C647" s="341" t="s">
        <v>1295</v>
      </c>
      <c r="D647" s="342" t="s">
        <v>395</v>
      </c>
      <c r="E647" s="341" t="s">
        <v>778</v>
      </c>
      <c r="F647" s="343" t="s">
        <v>785</v>
      </c>
      <c r="G647" s="345">
        <v>7</v>
      </c>
      <c r="H647" s="346">
        <v>7560</v>
      </c>
      <c r="I647" s="345">
        <v>52920</v>
      </c>
      <c r="J647" s="347">
        <v>0.01</v>
      </c>
      <c r="K647" s="375">
        <v>52390.8</v>
      </c>
    </row>
    <row r="648" spans="1:11" x14ac:dyDescent="0.3">
      <c r="A648" s="338">
        <v>1641</v>
      </c>
      <c r="B648" s="339">
        <v>42908</v>
      </c>
      <c r="C648" s="341" t="s">
        <v>1294</v>
      </c>
      <c r="D648" s="342" t="s">
        <v>405</v>
      </c>
      <c r="E648" s="341" t="s">
        <v>812</v>
      </c>
      <c r="F648" s="343" t="s">
        <v>764</v>
      </c>
      <c r="G648" s="345">
        <v>20</v>
      </c>
      <c r="H648" s="346">
        <v>2940</v>
      </c>
      <c r="I648" s="345">
        <v>58800</v>
      </c>
      <c r="J648" s="347">
        <v>0.06</v>
      </c>
      <c r="K648" s="375">
        <v>55272</v>
      </c>
    </row>
    <row r="649" spans="1:11" x14ac:dyDescent="0.3">
      <c r="A649" s="338">
        <v>1642</v>
      </c>
      <c r="B649" s="339">
        <v>42908</v>
      </c>
      <c r="C649" s="341" t="s">
        <v>1291</v>
      </c>
      <c r="D649" s="342" t="s">
        <v>398</v>
      </c>
      <c r="E649" s="341" t="s">
        <v>812</v>
      </c>
      <c r="F649" s="343" t="s">
        <v>785</v>
      </c>
      <c r="G649" s="345">
        <v>1</v>
      </c>
      <c r="H649" s="346">
        <v>1800</v>
      </c>
      <c r="I649" s="345">
        <v>1800</v>
      </c>
      <c r="J649" s="347">
        <v>0.04</v>
      </c>
      <c r="K649" s="375">
        <v>1728</v>
      </c>
    </row>
    <row r="650" spans="1:11" x14ac:dyDescent="0.3">
      <c r="A650" s="338">
        <v>1643</v>
      </c>
      <c r="B650" s="339">
        <v>42908</v>
      </c>
      <c r="C650" s="341" t="s">
        <v>1291</v>
      </c>
      <c r="D650" s="342" t="s">
        <v>398</v>
      </c>
      <c r="E650" s="341" t="s">
        <v>812</v>
      </c>
      <c r="F650" s="343" t="s">
        <v>770</v>
      </c>
      <c r="G650" s="345">
        <v>18</v>
      </c>
      <c r="H650" s="346">
        <v>1200</v>
      </c>
      <c r="I650" s="345">
        <v>21600</v>
      </c>
      <c r="J650" s="347">
        <v>0</v>
      </c>
      <c r="K650" s="375">
        <v>21600</v>
      </c>
    </row>
    <row r="651" spans="1:11" x14ac:dyDescent="0.3">
      <c r="A651" s="338">
        <v>1644</v>
      </c>
      <c r="B651" s="339">
        <v>42908</v>
      </c>
      <c r="C651" s="341" t="s">
        <v>1287</v>
      </c>
      <c r="D651" s="342" t="s">
        <v>405</v>
      </c>
      <c r="E651" s="341" t="s">
        <v>765</v>
      </c>
      <c r="F651" s="343" t="s">
        <v>764</v>
      </c>
      <c r="G651" s="345">
        <v>49</v>
      </c>
      <c r="H651" s="346">
        <v>720</v>
      </c>
      <c r="I651" s="345">
        <v>35280</v>
      </c>
      <c r="J651" s="347">
        <v>7.0000000000000007E-2</v>
      </c>
      <c r="K651" s="375">
        <v>32810.400000000001</v>
      </c>
    </row>
    <row r="652" spans="1:11" x14ac:dyDescent="0.3">
      <c r="A652" s="338">
        <v>1645</v>
      </c>
      <c r="B652" s="339">
        <v>42908</v>
      </c>
      <c r="C652" s="341" t="s">
        <v>1287</v>
      </c>
      <c r="D652" s="342" t="s">
        <v>405</v>
      </c>
      <c r="E652" s="341" t="s">
        <v>765</v>
      </c>
      <c r="F652" s="343" t="s">
        <v>764</v>
      </c>
      <c r="G652" s="345">
        <v>49</v>
      </c>
      <c r="H652" s="346">
        <v>180</v>
      </c>
      <c r="I652" s="345">
        <v>8820</v>
      </c>
      <c r="J652" s="347">
        <v>0.08</v>
      </c>
      <c r="K652" s="375">
        <v>8114.4</v>
      </c>
    </row>
    <row r="653" spans="1:11" x14ac:dyDescent="0.3">
      <c r="A653" s="338">
        <v>1646</v>
      </c>
      <c r="B653" s="339">
        <v>42908</v>
      </c>
      <c r="C653" s="341" t="s">
        <v>1288</v>
      </c>
      <c r="D653" s="342" t="s">
        <v>405</v>
      </c>
      <c r="E653" s="341" t="s">
        <v>790</v>
      </c>
      <c r="F653" s="343" t="s">
        <v>764</v>
      </c>
      <c r="G653" s="345">
        <v>9</v>
      </c>
      <c r="H653" s="346">
        <v>300</v>
      </c>
      <c r="I653" s="345">
        <v>2700</v>
      </c>
      <c r="J653" s="347">
        <v>0.01</v>
      </c>
      <c r="K653" s="375">
        <v>2673</v>
      </c>
    </row>
    <row r="654" spans="1:11" x14ac:dyDescent="0.3">
      <c r="A654" s="338">
        <v>1647</v>
      </c>
      <c r="B654" s="339">
        <v>42908</v>
      </c>
      <c r="C654" s="341" t="s">
        <v>1287</v>
      </c>
      <c r="D654" s="342" t="s">
        <v>405</v>
      </c>
      <c r="E654" s="341" t="s">
        <v>765</v>
      </c>
      <c r="F654" s="343" t="s">
        <v>770</v>
      </c>
      <c r="G654" s="345">
        <v>35</v>
      </c>
      <c r="H654" s="346">
        <v>13080</v>
      </c>
      <c r="I654" s="345">
        <v>457800</v>
      </c>
      <c r="J654" s="347">
        <v>0.09</v>
      </c>
      <c r="K654" s="375">
        <v>416598</v>
      </c>
    </row>
    <row r="655" spans="1:11" x14ac:dyDescent="0.3">
      <c r="A655" s="338">
        <v>1648</v>
      </c>
      <c r="B655" s="339">
        <v>42909</v>
      </c>
      <c r="C655" s="341" t="s">
        <v>1285</v>
      </c>
      <c r="D655" s="342" t="s">
        <v>405</v>
      </c>
      <c r="E655" s="341" t="s">
        <v>778</v>
      </c>
      <c r="F655" s="343" t="s">
        <v>764</v>
      </c>
      <c r="G655" s="345">
        <v>30</v>
      </c>
      <c r="H655" s="346">
        <v>360</v>
      </c>
      <c r="I655" s="345">
        <v>10800</v>
      </c>
      <c r="J655" s="347">
        <v>0.06</v>
      </c>
      <c r="K655" s="375">
        <v>10152</v>
      </c>
    </row>
    <row r="656" spans="1:11" x14ac:dyDescent="0.3">
      <c r="A656" s="338">
        <v>1649</v>
      </c>
      <c r="B656" s="339">
        <v>42909</v>
      </c>
      <c r="C656" s="341" t="s">
        <v>1283</v>
      </c>
      <c r="D656" s="342" t="s">
        <v>398</v>
      </c>
      <c r="E656" s="341" t="s">
        <v>812</v>
      </c>
      <c r="F656" s="343" t="s">
        <v>764</v>
      </c>
      <c r="G656" s="345">
        <v>40</v>
      </c>
      <c r="H656" s="346">
        <v>10380</v>
      </c>
      <c r="I656" s="345">
        <v>415200</v>
      </c>
      <c r="J656" s="347">
        <v>0.1</v>
      </c>
      <c r="K656" s="375">
        <v>373680</v>
      </c>
    </row>
    <row r="657" spans="1:11" x14ac:dyDescent="0.3">
      <c r="A657" s="338">
        <v>1650</v>
      </c>
      <c r="B657" s="339">
        <v>42909</v>
      </c>
      <c r="C657" s="341" t="s">
        <v>1283</v>
      </c>
      <c r="D657" s="342" t="s">
        <v>398</v>
      </c>
      <c r="E657" s="341" t="s">
        <v>812</v>
      </c>
      <c r="F657" s="343" t="s">
        <v>764</v>
      </c>
      <c r="G657" s="345">
        <v>36</v>
      </c>
      <c r="H657" s="346">
        <v>480</v>
      </c>
      <c r="I657" s="345">
        <v>17280</v>
      </c>
      <c r="J657" s="347">
        <v>0.04</v>
      </c>
      <c r="K657" s="375">
        <v>16588.8</v>
      </c>
    </row>
    <row r="658" spans="1:11" x14ac:dyDescent="0.3">
      <c r="A658" s="338">
        <v>1651</v>
      </c>
      <c r="B658" s="339">
        <v>42909</v>
      </c>
      <c r="C658" s="341" t="s">
        <v>1280</v>
      </c>
      <c r="D658" s="342" t="s">
        <v>395</v>
      </c>
      <c r="E658" s="341" t="s">
        <v>765</v>
      </c>
      <c r="F658" s="343" t="s">
        <v>770</v>
      </c>
      <c r="G658" s="345">
        <v>10</v>
      </c>
      <c r="H658" s="346">
        <v>14340</v>
      </c>
      <c r="I658" s="345">
        <v>143400</v>
      </c>
      <c r="J658" s="347">
        <v>0.09</v>
      </c>
      <c r="K658" s="375">
        <v>130494</v>
      </c>
    </row>
    <row r="659" spans="1:11" x14ac:dyDescent="0.3">
      <c r="A659" s="338">
        <v>1652</v>
      </c>
      <c r="B659" s="339">
        <v>42909</v>
      </c>
      <c r="C659" s="341" t="s">
        <v>1280</v>
      </c>
      <c r="D659" s="342" t="s">
        <v>395</v>
      </c>
      <c r="E659" s="341" t="s">
        <v>765</v>
      </c>
      <c r="F659" s="343" t="s">
        <v>785</v>
      </c>
      <c r="G659" s="345">
        <v>11</v>
      </c>
      <c r="H659" s="346">
        <v>5160</v>
      </c>
      <c r="I659" s="345">
        <v>56760</v>
      </c>
      <c r="J659" s="347">
        <v>0</v>
      </c>
      <c r="K659" s="375">
        <v>56760</v>
      </c>
    </row>
    <row r="660" spans="1:11" x14ac:dyDescent="0.3">
      <c r="A660" s="338">
        <v>1653</v>
      </c>
      <c r="B660" s="339">
        <v>42909</v>
      </c>
      <c r="C660" s="341" t="s">
        <v>1280</v>
      </c>
      <c r="D660" s="342" t="s">
        <v>395</v>
      </c>
      <c r="E660" s="341" t="s">
        <v>765</v>
      </c>
      <c r="F660" s="343" t="s">
        <v>785</v>
      </c>
      <c r="G660" s="345">
        <v>37</v>
      </c>
      <c r="H660" s="346">
        <v>9360</v>
      </c>
      <c r="I660" s="345">
        <v>346320</v>
      </c>
      <c r="J660" s="347">
        <v>0.06</v>
      </c>
      <c r="K660" s="375">
        <v>325540.8</v>
      </c>
    </row>
    <row r="661" spans="1:11" x14ac:dyDescent="0.3">
      <c r="A661" s="338">
        <v>1654</v>
      </c>
      <c r="B661" s="339">
        <v>42910</v>
      </c>
      <c r="C661" s="341" t="s">
        <v>1278</v>
      </c>
      <c r="D661" s="342" t="s">
        <v>398</v>
      </c>
      <c r="E661" s="341" t="s">
        <v>812</v>
      </c>
      <c r="F661" s="343" t="s">
        <v>764</v>
      </c>
      <c r="G661" s="345">
        <v>27</v>
      </c>
      <c r="H661" s="346">
        <v>300</v>
      </c>
      <c r="I661" s="345">
        <v>8100</v>
      </c>
      <c r="J661" s="347">
        <v>0.06</v>
      </c>
      <c r="K661" s="375">
        <v>7614</v>
      </c>
    </row>
    <row r="662" spans="1:11" x14ac:dyDescent="0.3">
      <c r="A662" s="338">
        <v>1655</v>
      </c>
      <c r="B662" s="339">
        <v>42910</v>
      </c>
      <c r="C662" s="341" t="s">
        <v>1276</v>
      </c>
      <c r="D662" s="342" t="s">
        <v>405</v>
      </c>
      <c r="E662" s="341" t="s">
        <v>790</v>
      </c>
      <c r="F662" s="343" t="s">
        <v>764</v>
      </c>
      <c r="G662" s="345">
        <v>11</v>
      </c>
      <c r="H662" s="346">
        <v>3600</v>
      </c>
      <c r="I662" s="345">
        <v>39600</v>
      </c>
      <c r="J662" s="347">
        <v>0.02</v>
      </c>
      <c r="K662" s="375">
        <v>38808</v>
      </c>
    </row>
    <row r="663" spans="1:11" x14ac:dyDescent="0.3">
      <c r="A663" s="338">
        <v>1656</v>
      </c>
      <c r="B663" s="339">
        <v>42910</v>
      </c>
      <c r="C663" s="341" t="s">
        <v>1274</v>
      </c>
      <c r="D663" s="342" t="s">
        <v>405</v>
      </c>
      <c r="E663" s="341" t="s">
        <v>778</v>
      </c>
      <c r="F663" s="343" t="s">
        <v>764</v>
      </c>
      <c r="G663" s="345">
        <v>48</v>
      </c>
      <c r="H663" s="346">
        <v>240</v>
      </c>
      <c r="I663" s="345">
        <v>11520</v>
      </c>
      <c r="J663" s="347">
        <v>0</v>
      </c>
      <c r="K663" s="375">
        <v>11520</v>
      </c>
    </row>
    <row r="664" spans="1:11" x14ac:dyDescent="0.3">
      <c r="A664" s="338">
        <v>1657</v>
      </c>
      <c r="B664" s="339">
        <v>42910</v>
      </c>
      <c r="C664" s="341" t="s">
        <v>1271</v>
      </c>
      <c r="D664" s="342" t="s">
        <v>398</v>
      </c>
      <c r="E664" s="341" t="s">
        <v>765</v>
      </c>
      <c r="F664" s="343" t="s">
        <v>785</v>
      </c>
      <c r="G664" s="345">
        <v>47</v>
      </c>
      <c r="H664" s="346">
        <v>6960</v>
      </c>
      <c r="I664" s="345">
        <v>327120</v>
      </c>
      <c r="J664" s="347">
        <v>0.01</v>
      </c>
      <c r="K664" s="375">
        <v>323848.8</v>
      </c>
    </row>
    <row r="665" spans="1:11" x14ac:dyDescent="0.3">
      <c r="A665" s="338">
        <v>1658</v>
      </c>
      <c r="B665" s="339">
        <v>42910</v>
      </c>
      <c r="C665" s="341" t="s">
        <v>1271</v>
      </c>
      <c r="D665" s="342" t="s">
        <v>398</v>
      </c>
      <c r="E665" s="341" t="s">
        <v>765</v>
      </c>
      <c r="F665" s="343" t="s">
        <v>764</v>
      </c>
      <c r="G665" s="345">
        <v>50</v>
      </c>
      <c r="H665" s="346">
        <v>420</v>
      </c>
      <c r="I665" s="345">
        <v>21000</v>
      </c>
      <c r="J665" s="347">
        <v>0.09</v>
      </c>
      <c r="K665" s="375">
        <v>19110</v>
      </c>
    </row>
    <row r="666" spans="1:11" x14ac:dyDescent="0.3">
      <c r="A666" s="338">
        <v>1659</v>
      </c>
      <c r="B666" s="339">
        <v>42910</v>
      </c>
      <c r="C666" s="341" t="s">
        <v>1269</v>
      </c>
      <c r="D666" s="342" t="s">
        <v>395</v>
      </c>
      <c r="E666" s="341" t="s">
        <v>790</v>
      </c>
      <c r="F666" s="343" t="s">
        <v>785</v>
      </c>
      <c r="G666" s="345">
        <v>13</v>
      </c>
      <c r="H666" s="346">
        <v>5820</v>
      </c>
      <c r="I666" s="345">
        <v>75660</v>
      </c>
      <c r="J666" s="347">
        <v>7.0000000000000007E-2</v>
      </c>
      <c r="K666" s="375">
        <v>70363.8</v>
      </c>
    </row>
    <row r="667" spans="1:11" x14ac:dyDescent="0.3">
      <c r="A667" s="338">
        <v>1660</v>
      </c>
      <c r="B667" s="339">
        <v>42910</v>
      </c>
      <c r="C667" s="341" t="s">
        <v>1267</v>
      </c>
      <c r="D667" s="342" t="s">
        <v>395</v>
      </c>
      <c r="E667" s="341" t="s">
        <v>812</v>
      </c>
      <c r="F667" s="343" t="s">
        <v>764</v>
      </c>
      <c r="G667" s="345">
        <v>7</v>
      </c>
      <c r="H667" s="346">
        <v>420</v>
      </c>
      <c r="I667" s="345">
        <v>2940</v>
      </c>
      <c r="J667" s="347">
        <v>0.02</v>
      </c>
      <c r="K667" s="375">
        <v>2881.2</v>
      </c>
    </row>
    <row r="668" spans="1:11" x14ac:dyDescent="0.3">
      <c r="A668" s="338">
        <v>1661</v>
      </c>
      <c r="B668" s="339">
        <v>42911</v>
      </c>
      <c r="C668" s="341" t="s">
        <v>886</v>
      </c>
      <c r="D668" s="342" t="s">
        <v>405</v>
      </c>
      <c r="E668" s="341" t="s">
        <v>812</v>
      </c>
      <c r="F668" s="343" t="s">
        <v>764</v>
      </c>
      <c r="G668" s="345">
        <v>11</v>
      </c>
      <c r="H668" s="346">
        <v>240</v>
      </c>
      <c r="I668" s="345">
        <v>2640</v>
      </c>
      <c r="J668" s="347">
        <v>0.03</v>
      </c>
      <c r="K668" s="375">
        <v>2560.8000000000002</v>
      </c>
    </row>
    <row r="669" spans="1:11" x14ac:dyDescent="0.3">
      <c r="A669" s="338">
        <v>1662</v>
      </c>
      <c r="B669" s="339">
        <v>42911</v>
      </c>
      <c r="C669" s="341" t="s">
        <v>1100</v>
      </c>
      <c r="D669" s="342" t="s">
        <v>398</v>
      </c>
      <c r="E669" s="341" t="s">
        <v>790</v>
      </c>
      <c r="F669" s="343" t="s">
        <v>770</v>
      </c>
      <c r="G669" s="345">
        <v>5</v>
      </c>
      <c r="H669" s="346">
        <v>480</v>
      </c>
      <c r="I669" s="345">
        <v>2400</v>
      </c>
      <c r="J669" s="347">
        <v>0.04</v>
      </c>
      <c r="K669" s="375">
        <v>2304</v>
      </c>
    </row>
    <row r="670" spans="1:11" x14ac:dyDescent="0.3">
      <c r="A670" s="338">
        <v>1663</v>
      </c>
      <c r="B670" s="339">
        <v>42911</v>
      </c>
      <c r="C670" s="341" t="s">
        <v>1100</v>
      </c>
      <c r="D670" s="342" t="s">
        <v>398</v>
      </c>
      <c r="E670" s="341" t="s">
        <v>790</v>
      </c>
      <c r="F670" s="343" t="s">
        <v>764</v>
      </c>
      <c r="G670" s="345">
        <v>39</v>
      </c>
      <c r="H670" s="346">
        <v>600</v>
      </c>
      <c r="I670" s="345">
        <v>23400</v>
      </c>
      <c r="J670" s="347">
        <v>0.05</v>
      </c>
      <c r="K670" s="375">
        <v>22230</v>
      </c>
    </row>
    <row r="671" spans="1:11" x14ac:dyDescent="0.3">
      <c r="A671" s="338">
        <v>1664</v>
      </c>
      <c r="B671" s="339">
        <v>42911</v>
      </c>
      <c r="C671" s="341" t="s">
        <v>1100</v>
      </c>
      <c r="D671" s="342" t="s">
        <v>398</v>
      </c>
      <c r="E671" s="341" t="s">
        <v>790</v>
      </c>
      <c r="F671" s="343" t="s">
        <v>764</v>
      </c>
      <c r="G671" s="345">
        <v>7</v>
      </c>
      <c r="H671" s="346">
        <v>360</v>
      </c>
      <c r="I671" s="345">
        <v>2520</v>
      </c>
      <c r="J671" s="347">
        <v>0.1</v>
      </c>
      <c r="K671" s="375">
        <v>2268</v>
      </c>
    </row>
    <row r="672" spans="1:11" x14ac:dyDescent="0.3">
      <c r="A672" s="338">
        <v>1665</v>
      </c>
      <c r="B672" s="339">
        <v>42911</v>
      </c>
      <c r="C672" s="341" t="s">
        <v>1264</v>
      </c>
      <c r="D672" s="342" t="s">
        <v>405</v>
      </c>
      <c r="E672" s="341" t="s">
        <v>812</v>
      </c>
      <c r="F672" s="343" t="s">
        <v>764</v>
      </c>
      <c r="G672" s="345">
        <v>3</v>
      </c>
      <c r="H672" s="346">
        <v>120</v>
      </c>
      <c r="I672" s="345">
        <v>360</v>
      </c>
      <c r="J672" s="347">
        <v>0.1</v>
      </c>
      <c r="K672" s="375">
        <v>324</v>
      </c>
    </row>
    <row r="673" spans="1:11" x14ac:dyDescent="0.3">
      <c r="A673" s="338">
        <v>1666</v>
      </c>
      <c r="B673" s="339">
        <v>42911</v>
      </c>
      <c r="C673" s="341" t="s">
        <v>1261</v>
      </c>
      <c r="D673" s="342" t="s">
        <v>398</v>
      </c>
      <c r="E673" s="341" t="s">
        <v>778</v>
      </c>
      <c r="F673" s="343" t="s">
        <v>764</v>
      </c>
      <c r="G673" s="345">
        <v>31</v>
      </c>
      <c r="H673" s="346">
        <v>240</v>
      </c>
      <c r="I673" s="345">
        <v>7440</v>
      </c>
      <c r="J673" s="347">
        <v>0.05</v>
      </c>
      <c r="K673" s="375">
        <v>7068</v>
      </c>
    </row>
    <row r="674" spans="1:11" x14ac:dyDescent="0.3">
      <c r="A674" s="338">
        <v>1667</v>
      </c>
      <c r="B674" s="339">
        <v>42911</v>
      </c>
      <c r="C674" s="341" t="s">
        <v>1261</v>
      </c>
      <c r="D674" s="342" t="s">
        <v>398</v>
      </c>
      <c r="E674" s="341" t="s">
        <v>778</v>
      </c>
      <c r="F674" s="343" t="s">
        <v>770</v>
      </c>
      <c r="G674" s="345">
        <v>7</v>
      </c>
      <c r="H674" s="346">
        <v>600</v>
      </c>
      <c r="I674" s="345">
        <v>4200</v>
      </c>
      <c r="J674" s="347">
        <v>0</v>
      </c>
      <c r="K674" s="375">
        <v>4200</v>
      </c>
    </row>
    <row r="675" spans="1:11" x14ac:dyDescent="0.3">
      <c r="A675" s="338">
        <v>1668</v>
      </c>
      <c r="B675" s="339">
        <v>42911</v>
      </c>
      <c r="C675" s="341" t="s">
        <v>1261</v>
      </c>
      <c r="D675" s="342" t="s">
        <v>398</v>
      </c>
      <c r="E675" s="341" t="s">
        <v>778</v>
      </c>
      <c r="F675" s="343" t="s">
        <v>770</v>
      </c>
      <c r="G675" s="345">
        <v>3</v>
      </c>
      <c r="H675" s="346">
        <v>4260</v>
      </c>
      <c r="I675" s="345">
        <v>12780</v>
      </c>
      <c r="J675" s="347">
        <v>0.04</v>
      </c>
      <c r="K675" s="375">
        <v>12268.8</v>
      </c>
    </row>
    <row r="676" spans="1:11" x14ac:dyDescent="0.3">
      <c r="A676" s="338">
        <v>1669</v>
      </c>
      <c r="B676" s="339">
        <v>42911</v>
      </c>
      <c r="C676" s="341" t="s">
        <v>1259</v>
      </c>
      <c r="D676" s="342" t="s">
        <v>522</v>
      </c>
      <c r="E676" s="341" t="s">
        <v>778</v>
      </c>
      <c r="F676" s="343" t="s">
        <v>785</v>
      </c>
      <c r="G676" s="345">
        <v>25</v>
      </c>
      <c r="H676" s="346">
        <v>1740</v>
      </c>
      <c r="I676" s="345">
        <v>43500</v>
      </c>
      <c r="J676" s="347">
        <v>7.0000000000000007E-2</v>
      </c>
      <c r="K676" s="375">
        <v>40455</v>
      </c>
    </row>
    <row r="677" spans="1:11" x14ac:dyDescent="0.3">
      <c r="A677" s="338">
        <v>1670</v>
      </c>
      <c r="B677" s="339">
        <v>42911</v>
      </c>
      <c r="C677" s="341" t="s">
        <v>1257</v>
      </c>
      <c r="D677" s="342" t="s">
        <v>395</v>
      </c>
      <c r="E677" s="341" t="s">
        <v>765</v>
      </c>
      <c r="F677" s="343" t="s">
        <v>764</v>
      </c>
      <c r="G677" s="345">
        <v>9</v>
      </c>
      <c r="H677" s="346">
        <v>21840</v>
      </c>
      <c r="I677" s="345">
        <v>196560</v>
      </c>
      <c r="J677" s="347">
        <v>0.09</v>
      </c>
      <c r="K677" s="375">
        <v>178869.6</v>
      </c>
    </row>
    <row r="678" spans="1:11" x14ac:dyDescent="0.3">
      <c r="A678" s="338">
        <v>1671</v>
      </c>
      <c r="B678" s="339">
        <v>42911</v>
      </c>
      <c r="C678" s="341" t="s">
        <v>1257</v>
      </c>
      <c r="D678" s="342" t="s">
        <v>395</v>
      </c>
      <c r="E678" s="341" t="s">
        <v>765</v>
      </c>
      <c r="F678" s="343" t="s">
        <v>770</v>
      </c>
      <c r="G678" s="345">
        <v>22</v>
      </c>
      <c r="H678" s="346">
        <v>1200</v>
      </c>
      <c r="I678" s="345">
        <v>26400</v>
      </c>
      <c r="J678" s="347">
        <v>0.02</v>
      </c>
      <c r="K678" s="375">
        <v>25872</v>
      </c>
    </row>
    <row r="679" spans="1:11" x14ac:dyDescent="0.3">
      <c r="A679" s="338">
        <v>1672</v>
      </c>
      <c r="B679" s="339">
        <v>42911</v>
      </c>
      <c r="C679" s="341" t="s">
        <v>1257</v>
      </c>
      <c r="D679" s="342" t="s">
        <v>395</v>
      </c>
      <c r="E679" s="341" t="s">
        <v>765</v>
      </c>
      <c r="F679" s="343" t="s">
        <v>770</v>
      </c>
      <c r="G679" s="345">
        <v>15</v>
      </c>
      <c r="H679" s="346">
        <v>540</v>
      </c>
      <c r="I679" s="345">
        <v>8100</v>
      </c>
      <c r="J679" s="347">
        <v>0.09</v>
      </c>
      <c r="K679" s="375">
        <v>7371</v>
      </c>
    </row>
    <row r="680" spans="1:11" x14ac:dyDescent="0.3">
      <c r="A680" s="338">
        <v>1673</v>
      </c>
      <c r="B680" s="339">
        <v>42912</v>
      </c>
      <c r="C680" s="341" t="s">
        <v>1256</v>
      </c>
      <c r="D680" s="342" t="s">
        <v>395</v>
      </c>
      <c r="E680" s="341" t="s">
        <v>765</v>
      </c>
      <c r="F680" s="343" t="s">
        <v>785</v>
      </c>
      <c r="G680" s="345">
        <v>21</v>
      </c>
      <c r="H680" s="346">
        <v>7560</v>
      </c>
      <c r="I680" s="345">
        <v>158760</v>
      </c>
      <c r="J680" s="347">
        <v>0.1</v>
      </c>
      <c r="K680" s="375">
        <v>142884</v>
      </c>
    </row>
    <row r="681" spans="1:11" x14ac:dyDescent="0.3">
      <c r="A681" s="338">
        <v>1674</v>
      </c>
      <c r="B681" s="339">
        <v>42912</v>
      </c>
      <c r="C681" s="341" t="s">
        <v>1226</v>
      </c>
      <c r="D681" s="342" t="s">
        <v>398</v>
      </c>
      <c r="E681" s="341" t="s">
        <v>778</v>
      </c>
      <c r="F681" s="343" t="s">
        <v>785</v>
      </c>
      <c r="G681" s="345">
        <v>40</v>
      </c>
      <c r="H681" s="346">
        <v>4680</v>
      </c>
      <c r="I681" s="345">
        <v>187200</v>
      </c>
      <c r="J681" s="347">
        <v>7.0000000000000007E-2</v>
      </c>
      <c r="K681" s="375">
        <v>174096</v>
      </c>
    </row>
    <row r="682" spans="1:11" x14ac:dyDescent="0.3">
      <c r="A682" s="338">
        <v>1675</v>
      </c>
      <c r="B682" s="339">
        <v>42912</v>
      </c>
      <c r="C682" s="341" t="s">
        <v>1226</v>
      </c>
      <c r="D682" s="342" t="s">
        <v>398</v>
      </c>
      <c r="E682" s="341" t="s">
        <v>778</v>
      </c>
      <c r="F682" s="343" t="s">
        <v>764</v>
      </c>
      <c r="G682" s="345">
        <v>5</v>
      </c>
      <c r="H682" s="346">
        <v>300</v>
      </c>
      <c r="I682" s="345">
        <v>1500</v>
      </c>
      <c r="J682" s="347">
        <v>0.05</v>
      </c>
      <c r="K682" s="375">
        <v>1425</v>
      </c>
    </row>
    <row r="683" spans="1:11" x14ac:dyDescent="0.3">
      <c r="A683" s="338">
        <v>1676</v>
      </c>
      <c r="B683" s="339">
        <v>42912</v>
      </c>
      <c r="C683" s="341" t="s">
        <v>1252</v>
      </c>
      <c r="D683" s="342" t="s">
        <v>395</v>
      </c>
      <c r="E683" s="341" t="s">
        <v>790</v>
      </c>
      <c r="F683" s="343" t="s">
        <v>764</v>
      </c>
      <c r="G683" s="345">
        <v>36</v>
      </c>
      <c r="H683" s="346">
        <v>960</v>
      </c>
      <c r="I683" s="345">
        <v>34560</v>
      </c>
      <c r="J683" s="347">
        <v>0.03</v>
      </c>
      <c r="K683" s="375">
        <v>33523.199999999997</v>
      </c>
    </row>
    <row r="684" spans="1:11" x14ac:dyDescent="0.3">
      <c r="A684" s="338">
        <v>1677</v>
      </c>
      <c r="B684" s="339">
        <v>42913</v>
      </c>
      <c r="C684" s="341" t="s">
        <v>1130</v>
      </c>
      <c r="D684" s="342" t="s">
        <v>405</v>
      </c>
      <c r="E684" s="341" t="s">
        <v>778</v>
      </c>
      <c r="F684" s="343" t="s">
        <v>785</v>
      </c>
      <c r="G684" s="345">
        <v>3</v>
      </c>
      <c r="H684" s="346">
        <v>1260</v>
      </c>
      <c r="I684" s="345">
        <v>3780</v>
      </c>
      <c r="J684" s="347">
        <v>0.01</v>
      </c>
      <c r="K684" s="375">
        <v>3742.2</v>
      </c>
    </row>
    <row r="685" spans="1:11" x14ac:dyDescent="0.3">
      <c r="A685" s="338">
        <v>1678</v>
      </c>
      <c r="B685" s="339">
        <v>42913</v>
      </c>
      <c r="C685" s="341" t="s">
        <v>1250</v>
      </c>
      <c r="D685" s="342" t="s">
        <v>395</v>
      </c>
      <c r="E685" s="341" t="s">
        <v>765</v>
      </c>
      <c r="F685" s="343" t="s">
        <v>785</v>
      </c>
      <c r="G685" s="345">
        <v>34</v>
      </c>
      <c r="H685" s="346">
        <v>1800</v>
      </c>
      <c r="I685" s="345">
        <v>61200</v>
      </c>
      <c r="J685" s="347">
        <v>0.04</v>
      </c>
      <c r="K685" s="375">
        <v>58752</v>
      </c>
    </row>
    <row r="686" spans="1:11" x14ac:dyDescent="0.3">
      <c r="A686" s="338">
        <v>1679</v>
      </c>
      <c r="B686" s="339">
        <v>42913</v>
      </c>
      <c r="C686" s="341" t="s">
        <v>1249</v>
      </c>
      <c r="D686" s="342" t="s">
        <v>398</v>
      </c>
      <c r="E686" s="341" t="s">
        <v>765</v>
      </c>
      <c r="F686" s="343" t="s">
        <v>764</v>
      </c>
      <c r="G686" s="345">
        <v>25</v>
      </c>
      <c r="H686" s="346">
        <v>2400</v>
      </c>
      <c r="I686" s="345">
        <v>60000</v>
      </c>
      <c r="J686" s="347">
        <v>0.1</v>
      </c>
      <c r="K686" s="375">
        <v>54000</v>
      </c>
    </row>
    <row r="687" spans="1:11" x14ac:dyDescent="0.3">
      <c r="A687" s="338">
        <v>1680</v>
      </c>
      <c r="B687" s="339">
        <v>42913</v>
      </c>
      <c r="C687" s="341" t="s">
        <v>1247</v>
      </c>
      <c r="D687" s="342" t="s">
        <v>398</v>
      </c>
      <c r="E687" s="341" t="s">
        <v>790</v>
      </c>
      <c r="F687" s="343" t="s">
        <v>785</v>
      </c>
      <c r="G687" s="345">
        <v>47</v>
      </c>
      <c r="H687" s="346">
        <v>1800</v>
      </c>
      <c r="I687" s="345">
        <v>84600</v>
      </c>
      <c r="J687" s="347">
        <v>0</v>
      </c>
      <c r="K687" s="375">
        <v>84600</v>
      </c>
    </row>
    <row r="688" spans="1:11" x14ac:dyDescent="0.3">
      <c r="A688" s="338">
        <v>1681</v>
      </c>
      <c r="B688" s="339">
        <v>42913</v>
      </c>
      <c r="C688" s="341" t="s">
        <v>1245</v>
      </c>
      <c r="D688" s="342" t="s">
        <v>405</v>
      </c>
      <c r="E688" s="341" t="s">
        <v>790</v>
      </c>
      <c r="F688" s="343" t="s">
        <v>785</v>
      </c>
      <c r="G688" s="345">
        <v>21</v>
      </c>
      <c r="H688" s="346">
        <v>3240</v>
      </c>
      <c r="I688" s="345">
        <v>68040</v>
      </c>
      <c r="J688" s="347">
        <v>0.08</v>
      </c>
      <c r="K688" s="375">
        <v>62596.800000000003</v>
      </c>
    </row>
    <row r="689" spans="1:11" x14ac:dyDescent="0.3">
      <c r="A689" s="338">
        <v>1682</v>
      </c>
      <c r="B689" s="339">
        <v>42913</v>
      </c>
      <c r="C689" s="341" t="s">
        <v>1245</v>
      </c>
      <c r="D689" s="342" t="s">
        <v>405</v>
      </c>
      <c r="E689" s="341" t="s">
        <v>790</v>
      </c>
      <c r="F689" s="343" t="s">
        <v>785</v>
      </c>
      <c r="G689" s="345">
        <v>18</v>
      </c>
      <c r="H689" s="346">
        <v>12360</v>
      </c>
      <c r="I689" s="345">
        <v>222480</v>
      </c>
      <c r="J689" s="347">
        <v>7.0000000000000007E-2</v>
      </c>
      <c r="K689" s="375">
        <v>206906.4</v>
      </c>
    </row>
    <row r="690" spans="1:11" x14ac:dyDescent="0.3">
      <c r="A690" s="338">
        <v>1683</v>
      </c>
      <c r="B690" s="339">
        <v>42913</v>
      </c>
      <c r="C690" s="341" t="s">
        <v>1243</v>
      </c>
      <c r="D690" s="342" t="s">
        <v>405</v>
      </c>
      <c r="E690" s="341" t="s">
        <v>778</v>
      </c>
      <c r="F690" s="343" t="s">
        <v>764</v>
      </c>
      <c r="G690" s="345">
        <v>34</v>
      </c>
      <c r="H690" s="346">
        <v>120</v>
      </c>
      <c r="I690" s="345">
        <v>4080</v>
      </c>
      <c r="J690" s="347">
        <v>0.06</v>
      </c>
      <c r="K690" s="375">
        <v>3835.2</v>
      </c>
    </row>
    <row r="691" spans="1:11" x14ac:dyDescent="0.3">
      <c r="A691" s="338">
        <v>1684</v>
      </c>
      <c r="B691" s="339">
        <v>42913</v>
      </c>
      <c r="C691" s="341" t="s">
        <v>1240</v>
      </c>
      <c r="D691" s="342" t="s">
        <v>398</v>
      </c>
      <c r="E691" s="341" t="s">
        <v>778</v>
      </c>
      <c r="F691" s="343" t="s">
        <v>785</v>
      </c>
      <c r="G691" s="345">
        <v>30</v>
      </c>
      <c r="H691" s="346">
        <v>6960</v>
      </c>
      <c r="I691" s="345">
        <v>208800</v>
      </c>
      <c r="J691" s="347">
        <v>7.0000000000000007E-2</v>
      </c>
      <c r="K691" s="375">
        <v>194184</v>
      </c>
    </row>
    <row r="692" spans="1:11" x14ac:dyDescent="0.3">
      <c r="A692" s="338">
        <v>1685</v>
      </c>
      <c r="B692" s="339">
        <v>42913</v>
      </c>
      <c r="C692" s="341" t="s">
        <v>1240</v>
      </c>
      <c r="D692" s="342" t="s">
        <v>398</v>
      </c>
      <c r="E692" s="341" t="s">
        <v>778</v>
      </c>
      <c r="F692" s="343" t="s">
        <v>764</v>
      </c>
      <c r="G692" s="345">
        <v>1</v>
      </c>
      <c r="H692" s="346">
        <v>2280</v>
      </c>
      <c r="I692" s="345">
        <v>2280</v>
      </c>
      <c r="J692" s="347">
        <v>0.02</v>
      </c>
      <c r="K692" s="375">
        <v>2234.4</v>
      </c>
    </row>
    <row r="693" spans="1:11" x14ac:dyDescent="0.3">
      <c r="A693" s="338">
        <v>1686</v>
      </c>
      <c r="B693" s="339">
        <v>42913</v>
      </c>
      <c r="C693" s="341" t="s">
        <v>1237</v>
      </c>
      <c r="D693" s="342" t="s">
        <v>522</v>
      </c>
      <c r="E693" s="341" t="s">
        <v>790</v>
      </c>
      <c r="F693" s="343" t="s">
        <v>764</v>
      </c>
      <c r="G693" s="345">
        <v>50</v>
      </c>
      <c r="H693" s="346">
        <v>300</v>
      </c>
      <c r="I693" s="345">
        <v>15000</v>
      </c>
      <c r="J693" s="347">
        <v>0.03</v>
      </c>
      <c r="K693" s="375">
        <v>14550</v>
      </c>
    </row>
    <row r="694" spans="1:11" x14ac:dyDescent="0.3">
      <c r="A694" s="338">
        <v>1687</v>
      </c>
      <c r="B694" s="339">
        <v>42913</v>
      </c>
      <c r="C694" s="341" t="s">
        <v>1237</v>
      </c>
      <c r="D694" s="342" t="s">
        <v>522</v>
      </c>
      <c r="E694" s="341" t="s">
        <v>790</v>
      </c>
      <c r="F694" s="343" t="s">
        <v>764</v>
      </c>
      <c r="G694" s="345">
        <v>4</v>
      </c>
      <c r="H694" s="346">
        <v>240</v>
      </c>
      <c r="I694" s="345">
        <v>960</v>
      </c>
      <c r="J694" s="347">
        <v>0.06</v>
      </c>
      <c r="K694" s="375">
        <v>902.4</v>
      </c>
    </row>
    <row r="695" spans="1:11" x14ac:dyDescent="0.3">
      <c r="A695" s="338">
        <v>1688</v>
      </c>
      <c r="B695" s="339">
        <v>42914</v>
      </c>
      <c r="C695" s="341" t="s">
        <v>1236</v>
      </c>
      <c r="D695" s="342" t="s">
        <v>398</v>
      </c>
      <c r="E695" s="341" t="s">
        <v>812</v>
      </c>
      <c r="F695" s="343" t="s">
        <v>764</v>
      </c>
      <c r="G695" s="345">
        <v>37</v>
      </c>
      <c r="H695" s="346">
        <v>3360</v>
      </c>
      <c r="I695" s="345">
        <v>124320</v>
      </c>
      <c r="J695" s="347">
        <v>0.05</v>
      </c>
      <c r="K695" s="375">
        <v>118104</v>
      </c>
    </row>
    <row r="696" spans="1:11" x14ac:dyDescent="0.3">
      <c r="A696" s="338">
        <v>1689</v>
      </c>
      <c r="B696" s="339">
        <v>42914</v>
      </c>
      <c r="C696" s="341" t="s">
        <v>1234</v>
      </c>
      <c r="D696" s="342" t="s">
        <v>522</v>
      </c>
      <c r="E696" s="341" t="s">
        <v>790</v>
      </c>
      <c r="F696" s="343" t="s">
        <v>770</v>
      </c>
      <c r="G696" s="345">
        <v>7</v>
      </c>
      <c r="H696" s="346">
        <v>24060</v>
      </c>
      <c r="I696" s="345">
        <v>168420</v>
      </c>
      <c r="J696" s="347">
        <v>0.05</v>
      </c>
      <c r="K696" s="375">
        <v>159999</v>
      </c>
    </row>
    <row r="697" spans="1:11" x14ac:dyDescent="0.3">
      <c r="A697" s="338">
        <v>1690</v>
      </c>
      <c r="B697" s="339">
        <v>42914</v>
      </c>
      <c r="C697" s="341" t="s">
        <v>1232</v>
      </c>
      <c r="D697" s="342" t="s">
        <v>522</v>
      </c>
      <c r="E697" s="341" t="s">
        <v>765</v>
      </c>
      <c r="F697" s="343" t="s">
        <v>770</v>
      </c>
      <c r="G697" s="345">
        <v>9</v>
      </c>
      <c r="H697" s="346">
        <v>480</v>
      </c>
      <c r="I697" s="345">
        <v>4320</v>
      </c>
      <c r="J697" s="347">
        <v>0.06</v>
      </c>
      <c r="K697" s="375">
        <v>4060.8</v>
      </c>
    </row>
    <row r="698" spans="1:11" x14ac:dyDescent="0.3">
      <c r="A698" s="338">
        <v>1691</v>
      </c>
      <c r="B698" s="339">
        <v>42914</v>
      </c>
      <c r="C698" s="341" t="s">
        <v>1231</v>
      </c>
      <c r="D698" s="342" t="s">
        <v>522</v>
      </c>
      <c r="E698" s="341" t="s">
        <v>778</v>
      </c>
      <c r="F698" s="343" t="s">
        <v>785</v>
      </c>
      <c r="G698" s="345">
        <v>37</v>
      </c>
      <c r="H698" s="346">
        <v>5460</v>
      </c>
      <c r="I698" s="345">
        <v>202020</v>
      </c>
      <c r="J698" s="347">
        <v>0.04</v>
      </c>
      <c r="K698" s="375">
        <v>193939.20000000001</v>
      </c>
    </row>
    <row r="699" spans="1:11" x14ac:dyDescent="0.3">
      <c r="A699" s="338">
        <v>1692</v>
      </c>
      <c r="B699" s="339">
        <v>42914</v>
      </c>
      <c r="C699" s="341" t="s">
        <v>1229</v>
      </c>
      <c r="D699" s="342" t="s">
        <v>395</v>
      </c>
      <c r="E699" s="341" t="s">
        <v>812</v>
      </c>
      <c r="F699" s="343" t="s">
        <v>764</v>
      </c>
      <c r="G699" s="345">
        <v>36</v>
      </c>
      <c r="H699" s="346">
        <v>300</v>
      </c>
      <c r="I699" s="345">
        <v>10800</v>
      </c>
      <c r="J699" s="347">
        <v>0.03</v>
      </c>
      <c r="K699" s="375">
        <v>10476</v>
      </c>
    </row>
    <row r="700" spans="1:11" x14ac:dyDescent="0.3">
      <c r="A700" s="338">
        <v>1693</v>
      </c>
      <c r="B700" s="339">
        <v>42914</v>
      </c>
      <c r="C700" s="341" t="s">
        <v>1229</v>
      </c>
      <c r="D700" s="342" t="s">
        <v>395</v>
      </c>
      <c r="E700" s="341" t="s">
        <v>812</v>
      </c>
      <c r="F700" s="343" t="s">
        <v>785</v>
      </c>
      <c r="G700" s="345">
        <v>31</v>
      </c>
      <c r="H700" s="346">
        <v>4980</v>
      </c>
      <c r="I700" s="345">
        <v>154380</v>
      </c>
      <c r="J700" s="347">
        <v>0.08</v>
      </c>
      <c r="K700" s="375">
        <v>142029.6</v>
      </c>
    </row>
    <row r="701" spans="1:11" x14ac:dyDescent="0.3">
      <c r="A701" s="338">
        <v>1694</v>
      </c>
      <c r="B701" s="339">
        <v>42915</v>
      </c>
      <c r="C701" s="341" t="s">
        <v>1228</v>
      </c>
      <c r="D701" s="342" t="s">
        <v>398</v>
      </c>
      <c r="E701" s="341" t="s">
        <v>765</v>
      </c>
      <c r="F701" s="343" t="s">
        <v>785</v>
      </c>
      <c r="G701" s="345">
        <v>41</v>
      </c>
      <c r="H701" s="346">
        <v>3960</v>
      </c>
      <c r="I701" s="345">
        <v>162360</v>
      </c>
      <c r="J701" s="347">
        <v>0.04</v>
      </c>
      <c r="K701" s="375">
        <v>155865.60000000001</v>
      </c>
    </row>
    <row r="702" spans="1:11" x14ac:dyDescent="0.3">
      <c r="A702" s="338">
        <v>1695</v>
      </c>
      <c r="B702" s="339">
        <v>42915</v>
      </c>
      <c r="C702" s="341" t="s">
        <v>1226</v>
      </c>
      <c r="D702" s="342" t="s">
        <v>398</v>
      </c>
      <c r="E702" s="341" t="s">
        <v>778</v>
      </c>
      <c r="F702" s="343" t="s">
        <v>770</v>
      </c>
      <c r="G702" s="345">
        <v>14</v>
      </c>
      <c r="H702" s="346">
        <v>15660</v>
      </c>
      <c r="I702" s="345">
        <v>219240</v>
      </c>
      <c r="J702" s="347">
        <v>0.1</v>
      </c>
      <c r="K702" s="375">
        <v>197316</v>
      </c>
    </row>
    <row r="703" spans="1:11" x14ac:dyDescent="0.3">
      <c r="A703" s="338">
        <v>1696</v>
      </c>
      <c r="B703" s="339">
        <v>42915</v>
      </c>
      <c r="C703" s="341" t="s">
        <v>1214</v>
      </c>
      <c r="D703" s="342" t="s">
        <v>405</v>
      </c>
      <c r="E703" s="341" t="s">
        <v>778</v>
      </c>
      <c r="F703" s="343" t="s">
        <v>764</v>
      </c>
      <c r="G703" s="345">
        <v>6</v>
      </c>
      <c r="H703" s="346">
        <v>1260</v>
      </c>
      <c r="I703" s="345">
        <v>7560</v>
      </c>
      <c r="J703" s="347">
        <v>0.09</v>
      </c>
      <c r="K703" s="375">
        <v>6879.6</v>
      </c>
    </row>
    <row r="704" spans="1:11" x14ac:dyDescent="0.3">
      <c r="A704" s="338">
        <v>1697</v>
      </c>
      <c r="B704" s="339">
        <v>42915</v>
      </c>
      <c r="C704" s="341" t="s">
        <v>1223</v>
      </c>
      <c r="D704" s="342" t="s">
        <v>398</v>
      </c>
      <c r="E704" s="341" t="s">
        <v>778</v>
      </c>
      <c r="F704" s="343" t="s">
        <v>785</v>
      </c>
      <c r="G704" s="345">
        <v>30</v>
      </c>
      <c r="H704" s="346">
        <v>5160</v>
      </c>
      <c r="I704" s="345">
        <v>154800</v>
      </c>
      <c r="J704" s="347">
        <v>0</v>
      </c>
      <c r="K704" s="375">
        <v>154800</v>
      </c>
    </row>
    <row r="705" spans="1:11" x14ac:dyDescent="0.3">
      <c r="A705" s="338">
        <v>1698</v>
      </c>
      <c r="B705" s="339">
        <v>42915</v>
      </c>
      <c r="C705" s="341" t="s">
        <v>935</v>
      </c>
      <c r="D705" s="342" t="s">
        <v>405</v>
      </c>
      <c r="E705" s="341" t="s">
        <v>790</v>
      </c>
      <c r="F705" s="343" t="s">
        <v>770</v>
      </c>
      <c r="G705" s="345">
        <v>10</v>
      </c>
      <c r="H705" s="346">
        <v>300</v>
      </c>
      <c r="I705" s="345">
        <v>3000</v>
      </c>
      <c r="J705" s="347">
        <v>0.01</v>
      </c>
      <c r="K705" s="375">
        <v>2970</v>
      </c>
    </row>
    <row r="706" spans="1:11" x14ac:dyDescent="0.3">
      <c r="A706" s="338">
        <v>1699</v>
      </c>
      <c r="B706" s="339">
        <v>42915</v>
      </c>
      <c r="C706" s="341" t="s">
        <v>935</v>
      </c>
      <c r="D706" s="342" t="s">
        <v>405</v>
      </c>
      <c r="E706" s="341" t="s">
        <v>790</v>
      </c>
      <c r="F706" s="343" t="s">
        <v>785</v>
      </c>
      <c r="G706" s="345">
        <v>45</v>
      </c>
      <c r="H706" s="346">
        <v>2160</v>
      </c>
      <c r="I706" s="345">
        <v>97200</v>
      </c>
      <c r="J706" s="347">
        <v>0.03</v>
      </c>
      <c r="K706" s="375">
        <v>94284</v>
      </c>
    </row>
    <row r="707" spans="1:11" x14ac:dyDescent="0.3">
      <c r="A707" s="338">
        <v>1700</v>
      </c>
      <c r="B707" s="339">
        <v>42915</v>
      </c>
      <c r="C707" s="341" t="s">
        <v>1218</v>
      </c>
      <c r="D707" s="342" t="s">
        <v>522</v>
      </c>
      <c r="E707" s="341" t="s">
        <v>778</v>
      </c>
      <c r="F707" s="343" t="s">
        <v>764</v>
      </c>
      <c r="G707" s="345">
        <v>35</v>
      </c>
      <c r="H707" s="346">
        <v>1020</v>
      </c>
      <c r="I707" s="345">
        <v>35700</v>
      </c>
      <c r="J707" s="347">
        <v>0.09</v>
      </c>
      <c r="K707" s="375">
        <v>32487</v>
      </c>
    </row>
    <row r="708" spans="1:11" x14ac:dyDescent="0.3">
      <c r="A708" s="338">
        <v>1701</v>
      </c>
      <c r="B708" s="339">
        <v>42915</v>
      </c>
      <c r="C708" s="341" t="s">
        <v>1218</v>
      </c>
      <c r="D708" s="342" t="s">
        <v>522</v>
      </c>
      <c r="E708" s="341" t="s">
        <v>778</v>
      </c>
      <c r="F708" s="343" t="s">
        <v>770</v>
      </c>
      <c r="G708" s="345">
        <v>7</v>
      </c>
      <c r="H708" s="346">
        <v>22620</v>
      </c>
      <c r="I708" s="345">
        <v>158340</v>
      </c>
      <c r="J708" s="347">
        <v>0.04</v>
      </c>
      <c r="K708" s="375">
        <v>152006.39999999999</v>
      </c>
    </row>
    <row r="709" spans="1:11" x14ac:dyDescent="0.3">
      <c r="A709" s="338">
        <v>1702</v>
      </c>
      <c r="B709" s="339">
        <v>42915</v>
      </c>
      <c r="C709" s="341" t="s">
        <v>1216</v>
      </c>
      <c r="D709" s="342" t="s">
        <v>395</v>
      </c>
      <c r="E709" s="341" t="s">
        <v>778</v>
      </c>
      <c r="F709" s="343" t="s">
        <v>770</v>
      </c>
      <c r="G709" s="345">
        <v>1</v>
      </c>
      <c r="H709" s="346">
        <v>480</v>
      </c>
      <c r="I709" s="345">
        <v>480</v>
      </c>
      <c r="J709" s="347">
        <v>0.05</v>
      </c>
      <c r="K709" s="375">
        <v>456</v>
      </c>
    </row>
    <row r="710" spans="1:11" x14ac:dyDescent="0.3">
      <c r="A710" s="338">
        <v>1703</v>
      </c>
      <c r="B710" s="339">
        <v>42916</v>
      </c>
      <c r="C710" s="341" t="s">
        <v>875</v>
      </c>
      <c r="D710" s="342" t="s">
        <v>398</v>
      </c>
      <c r="E710" s="341" t="s">
        <v>790</v>
      </c>
      <c r="F710" s="343" t="s">
        <v>764</v>
      </c>
      <c r="G710" s="345">
        <v>11</v>
      </c>
      <c r="H710" s="346">
        <v>5760</v>
      </c>
      <c r="I710" s="345">
        <v>63360</v>
      </c>
      <c r="J710" s="347">
        <v>0.01</v>
      </c>
      <c r="K710" s="375">
        <v>62726.400000000001</v>
      </c>
    </row>
    <row r="711" spans="1:11" x14ac:dyDescent="0.3">
      <c r="A711" s="338">
        <v>1704</v>
      </c>
      <c r="B711" s="339">
        <v>42916</v>
      </c>
      <c r="C711" s="341" t="s">
        <v>1214</v>
      </c>
      <c r="D711" s="342" t="s">
        <v>405</v>
      </c>
      <c r="E711" s="341" t="s">
        <v>778</v>
      </c>
      <c r="F711" s="343" t="s">
        <v>770</v>
      </c>
      <c r="G711" s="345">
        <v>5</v>
      </c>
      <c r="H711" s="346">
        <v>19260</v>
      </c>
      <c r="I711" s="345">
        <v>96300</v>
      </c>
      <c r="J711" s="347">
        <v>0.01</v>
      </c>
      <c r="K711" s="375">
        <v>95337</v>
      </c>
    </row>
    <row r="712" spans="1:11" x14ac:dyDescent="0.3">
      <c r="A712" s="338">
        <v>1705</v>
      </c>
      <c r="B712" s="339">
        <v>42917</v>
      </c>
      <c r="C712" s="341" t="s">
        <v>869</v>
      </c>
      <c r="D712" s="342" t="s">
        <v>405</v>
      </c>
      <c r="E712" s="341" t="s">
        <v>790</v>
      </c>
      <c r="F712" s="343" t="s">
        <v>764</v>
      </c>
      <c r="G712" s="345">
        <v>47</v>
      </c>
      <c r="H712" s="346">
        <v>10080</v>
      </c>
      <c r="I712" s="345">
        <v>473760</v>
      </c>
      <c r="J712" s="347">
        <v>0.01</v>
      </c>
      <c r="K712" s="375">
        <v>469022.4</v>
      </c>
    </row>
    <row r="713" spans="1:11" x14ac:dyDescent="0.3">
      <c r="A713" s="338">
        <v>1706</v>
      </c>
      <c r="B713" s="339">
        <v>42917</v>
      </c>
      <c r="C713" s="341" t="s">
        <v>1020</v>
      </c>
      <c r="D713" s="342" t="s">
        <v>395</v>
      </c>
      <c r="E713" s="341" t="s">
        <v>778</v>
      </c>
      <c r="F713" s="343" t="s">
        <v>764</v>
      </c>
      <c r="G713" s="345">
        <v>16</v>
      </c>
      <c r="H713" s="346">
        <v>7440</v>
      </c>
      <c r="I713" s="345">
        <v>119040</v>
      </c>
      <c r="J713" s="347">
        <v>0.01</v>
      </c>
      <c r="K713" s="375">
        <v>117849.60000000001</v>
      </c>
    </row>
    <row r="714" spans="1:11" x14ac:dyDescent="0.3">
      <c r="A714" s="338">
        <v>1707</v>
      </c>
      <c r="B714" s="339">
        <v>42918</v>
      </c>
      <c r="C714" s="341" t="s">
        <v>1199</v>
      </c>
      <c r="D714" s="342" t="s">
        <v>398</v>
      </c>
      <c r="E714" s="341" t="s">
        <v>812</v>
      </c>
      <c r="F714" s="343" t="s">
        <v>764</v>
      </c>
      <c r="G714" s="345">
        <v>21</v>
      </c>
      <c r="H714" s="346">
        <v>1140</v>
      </c>
      <c r="I714" s="345">
        <v>23940</v>
      </c>
      <c r="J714" s="347">
        <v>0</v>
      </c>
      <c r="K714" s="375">
        <v>23940</v>
      </c>
    </row>
    <row r="715" spans="1:11" x14ac:dyDescent="0.3">
      <c r="A715" s="338">
        <v>1708</v>
      </c>
      <c r="B715" s="339">
        <v>42918</v>
      </c>
      <c r="C715" s="341" t="s">
        <v>1211</v>
      </c>
      <c r="D715" s="342" t="s">
        <v>398</v>
      </c>
      <c r="E715" s="341" t="s">
        <v>778</v>
      </c>
      <c r="F715" s="343" t="s">
        <v>764</v>
      </c>
      <c r="G715" s="345">
        <v>48</v>
      </c>
      <c r="H715" s="346">
        <v>3600</v>
      </c>
      <c r="I715" s="345">
        <v>172800</v>
      </c>
      <c r="J715" s="347">
        <v>0.02</v>
      </c>
      <c r="K715" s="375">
        <v>169344</v>
      </c>
    </row>
    <row r="716" spans="1:11" x14ac:dyDescent="0.3">
      <c r="A716" s="338">
        <v>1709</v>
      </c>
      <c r="B716" s="339">
        <v>42918</v>
      </c>
      <c r="C716" s="341" t="s">
        <v>1211</v>
      </c>
      <c r="D716" s="342" t="s">
        <v>398</v>
      </c>
      <c r="E716" s="341" t="s">
        <v>778</v>
      </c>
      <c r="F716" s="343" t="s">
        <v>785</v>
      </c>
      <c r="G716" s="345">
        <v>41</v>
      </c>
      <c r="H716" s="346">
        <v>3960</v>
      </c>
      <c r="I716" s="345">
        <v>162360</v>
      </c>
      <c r="J716" s="347">
        <v>0.06</v>
      </c>
      <c r="K716" s="375">
        <v>152618.4</v>
      </c>
    </row>
    <row r="717" spans="1:11" x14ac:dyDescent="0.3">
      <c r="A717" s="338">
        <v>1710</v>
      </c>
      <c r="B717" s="339">
        <v>42918</v>
      </c>
      <c r="C717" s="341" t="s">
        <v>910</v>
      </c>
      <c r="D717" s="342" t="s">
        <v>398</v>
      </c>
      <c r="E717" s="341" t="s">
        <v>790</v>
      </c>
      <c r="F717" s="343" t="s">
        <v>764</v>
      </c>
      <c r="G717" s="345">
        <v>24</v>
      </c>
      <c r="H717" s="346">
        <v>600</v>
      </c>
      <c r="I717" s="345">
        <v>14400</v>
      </c>
      <c r="J717" s="347">
        <v>0.06</v>
      </c>
      <c r="K717" s="375">
        <v>13536</v>
      </c>
    </row>
    <row r="718" spans="1:11" x14ac:dyDescent="0.3">
      <c r="A718" s="338">
        <v>1711</v>
      </c>
      <c r="B718" s="339">
        <v>42918</v>
      </c>
      <c r="C718" s="341" t="s">
        <v>1208</v>
      </c>
      <c r="D718" s="342" t="s">
        <v>395</v>
      </c>
      <c r="E718" s="341" t="s">
        <v>812</v>
      </c>
      <c r="F718" s="343" t="s">
        <v>764</v>
      </c>
      <c r="G718" s="345">
        <v>3</v>
      </c>
      <c r="H718" s="346">
        <v>360</v>
      </c>
      <c r="I718" s="345">
        <v>1080</v>
      </c>
      <c r="J718" s="347">
        <v>0.05</v>
      </c>
      <c r="K718" s="375">
        <v>1026</v>
      </c>
    </row>
    <row r="719" spans="1:11" x14ac:dyDescent="0.3">
      <c r="A719" s="338">
        <v>1712</v>
      </c>
      <c r="B719" s="339">
        <v>42918</v>
      </c>
      <c r="C719" s="341" t="s">
        <v>1208</v>
      </c>
      <c r="D719" s="342" t="s">
        <v>395</v>
      </c>
      <c r="E719" s="341" t="s">
        <v>812</v>
      </c>
      <c r="F719" s="343" t="s">
        <v>764</v>
      </c>
      <c r="G719" s="345">
        <v>47</v>
      </c>
      <c r="H719" s="346">
        <v>960</v>
      </c>
      <c r="I719" s="345">
        <v>45120</v>
      </c>
      <c r="J719" s="347">
        <v>0</v>
      </c>
      <c r="K719" s="375">
        <v>45120</v>
      </c>
    </row>
    <row r="720" spans="1:11" x14ac:dyDescent="0.3">
      <c r="A720" s="338">
        <v>1713</v>
      </c>
      <c r="B720" s="339">
        <v>42919</v>
      </c>
      <c r="C720" s="341" t="s">
        <v>1206</v>
      </c>
      <c r="D720" s="342" t="s">
        <v>522</v>
      </c>
      <c r="E720" s="341" t="s">
        <v>778</v>
      </c>
      <c r="F720" s="343" t="s">
        <v>764</v>
      </c>
      <c r="G720" s="345">
        <v>42</v>
      </c>
      <c r="H720" s="346">
        <v>540</v>
      </c>
      <c r="I720" s="345">
        <v>22680</v>
      </c>
      <c r="J720" s="347">
        <v>0.01</v>
      </c>
      <c r="K720" s="375">
        <v>22453.200000000001</v>
      </c>
    </row>
    <row r="721" spans="1:11" x14ac:dyDescent="0.3">
      <c r="A721" s="338">
        <v>1714</v>
      </c>
      <c r="B721" s="339">
        <v>42919</v>
      </c>
      <c r="C721" s="341" t="s">
        <v>1205</v>
      </c>
      <c r="D721" s="342" t="s">
        <v>398</v>
      </c>
      <c r="E721" s="341" t="s">
        <v>812</v>
      </c>
      <c r="F721" s="343" t="s">
        <v>764</v>
      </c>
      <c r="G721" s="345">
        <v>14</v>
      </c>
      <c r="H721" s="346">
        <v>180</v>
      </c>
      <c r="I721" s="345">
        <v>2520</v>
      </c>
      <c r="J721" s="347">
        <v>0.08</v>
      </c>
      <c r="K721" s="375">
        <v>2318.4</v>
      </c>
    </row>
    <row r="722" spans="1:11" x14ac:dyDescent="0.3">
      <c r="A722" s="338">
        <v>1715</v>
      </c>
      <c r="B722" s="339">
        <v>42919</v>
      </c>
      <c r="C722" s="341" t="s">
        <v>1203</v>
      </c>
      <c r="D722" s="342" t="s">
        <v>398</v>
      </c>
      <c r="E722" s="341" t="s">
        <v>778</v>
      </c>
      <c r="F722" s="343" t="s">
        <v>785</v>
      </c>
      <c r="G722" s="345">
        <v>24</v>
      </c>
      <c r="H722" s="346">
        <v>3960</v>
      </c>
      <c r="I722" s="345">
        <v>95040</v>
      </c>
      <c r="J722" s="347">
        <v>0.1</v>
      </c>
      <c r="K722" s="375">
        <v>85536</v>
      </c>
    </row>
    <row r="723" spans="1:11" x14ac:dyDescent="0.3">
      <c r="A723" s="338">
        <v>1716</v>
      </c>
      <c r="B723" s="339">
        <v>42919</v>
      </c>
      <c r="C723" s="341" t="s">
        <v>1169</v>
      </c>
      <c r="D723" s="342" t="s">
        <v>522</v>
      </c>
      <c r="E723" s="341" t="s">
        <v>778</v>
      </c>
      <c r="F723" s="343" t="s">
        <v>764</v>
      </c>
      <c r="G723" s="345">
        <v>20</v>
      </c>
      <c r="H723" s="346">
        <v>240</v>
      </c>
      <c r="I723" s="345">
        <v>4800</v>
      </c>
      <c r="J723" s="347">
        <v>0.03</v>
      </c>
      <c r="K723" s="375">
        <v>4656</v>
      </c>
    </row>
    <row r="724" spans="1:11" x14ac:dyDescent="0.3">
      <c r="A724" s="338">
        <v>1717</v>
      </c>
      <c r="B724" s="339">
        <v>42919</v>
      </c>
      <c r="C724" s="341" t="s">
        <v>1202</v>
      </c>
      <c r="D724" s="342" t="s">
        <v>395</v>
      </c>
      <c r="E724" s="341" t="s">
        <v>790</v>
      </c>
      <c r="F724" s="343" t="s">
        <v>770</v>
      </c>
      <c r="G724" s="345">
        <v>46</v>
      </c>
      <c r="H724" s="346">
        <v>6060</v>
      </c>
      <c r="I724" s="345">
        <v>278760</v>
      </c>
      <c r="J724" s="347">
        <v>0.08</v>
      </c>
      <c r="K724" s="375">
        <v>256459.2</v>
      </c>
    </row>
    <row r="725" spans="1:11" x14ac:dyDescent="0.3">
      <c r="A725" s="338">
        <v>1718</v>
      </c>
      <c r="B725" s="339">
        <v>42919</v>
      </c>
      <c r="C725" s="341" t="s">
        <v>1201</v>
      </c>
      <c r="D725" s="342" t="s">
        <v>395</v>
      </c>
      <c r="E725" s="341" t="s">
        <v>778</v>
      </c>
      <c r="F725" s="343" t="s">
        <v>764</v>
      </c>
      <c r="G725" s="345">
        <v>9</v>
      </c>
      <c r="H725" s="346">
        <v>180</v>
      </c>
      <c r="I725" s="345">
        <v>1620</v>
      </c>
      <c r="J725" s="347">
        <v>0.08</v>
      </c>
      <c r="K725" s="375">
        <v>1490.4</v>
      </c>
    </row>
    <row r="726" spans="1:11" x14ac:dyDescent="0.3">
      <c r="A726" s="338">
        <v>1719</v>
      </c>
      <c r="B726" s="339">
        <v>42920</v>
      </c>
      <c r="C726" s="341" t="s">
        <v>1199</v>
      </c>
      <c r="D726" s="342" t="s">
        <v>398</v>
      </c>
      <c r="E726" s="341" t="s">
        <v>812</v>
      </c>
      <c r="F726" s="343" t="s">
        <v>764</v>
      </c>
      <c r="G726" s="345">
        <v>40</v>
      </c>
      <c r="H726" s="346">
        <v>4860</v>
      </c>
      <c r="I726" s="345">
        <v>194400</v>
      </c>
      <c r="J726" s="347">
        <v>0</v>
      </c>
      <c r="K726" s="375">
        <v>194400</v>
      </c>
    </row>
    <row r="727" spans="1:11" x14ac:dyDescent="0.3">
      <c r="A727" s="338">
        <v>1720</v>
      </c>
      <c r="B727" s="339">
        <v>42920</v>
      </c>
      <c r="C727" s="341" t="s">
        <v>1197</v>
      </c>
      <c r="D727" s="342" t="s">
        <v>395</v>
      </c>
      <c r="E727" s="341" t="s">
        <v>778</v>
      </c>
      <c r="F727" s="343" t="s">
        <v>770</v>
      </c>
      <c r="G727" s="345">
        <v>35</v>
      </c>
      <c r="H727" s="346">
        <v>480</v>
      </c>
      <c r="I727" s="345">
        <v>16800</v>
      </c>
      <c r="J727" s="347">
        <v>0.1</v>
      </c>
      <c r="K727" s="375">
        <v>15120</v>
      </c>
    </row>
    <row r="728" spans="1:11" x14ac:dyDescent="0.3">
      <c r="A728" s="338">
        <v>1721</v>
      </c>
      <c r="B728" s="339">
        <v>42920</v>
      </c>
      <c r="C728" s="341" t="s">
        <v>1194</v>
      </c>
      <c r="D728" s="342" t="s">
        <v>398</v>
      </c>
      <c r="E728" s="341" t="s">
        <v>778</v>
      </c>
      <c r="F728" s="343" t="s">
        <v>764</v>
      </c>
      <c r="G728" s="345">
        <v>40</v>
      </c>
      <c r="H728" s="346">
        <v>2700</v>
      </c>
      <c r="I728" s="345">
        <v>108000</v>
      </c>
      <c r="J728" s="347">
        <v>0.02</v>
      </c>
      <c r="K728" s="375">
        <v>105840</v>
      </c>
    </row>
    <row r="729" spans="1:11" x14ac:dyDescent="0.3">
      <c r="A729" s="338">
        <v>1722</v>
      </c>
      <c r="B729" s="339">
        <v>42920</v>
      </c>
      <c r="C729" s="341" t="s">
        <v>1194</v>
      </c>
      <c r="D729" s="342" t="s">
        <v>398</v>
      </c>
      <c r="E729" s="341" t="s">
        <v>778</v>
      </c>
      <c r="F729" s="343" t="s">
        <v>764</v>
      </c>
      <c r="G729" s="345">
        <v>8</v>
      </c>
      <c r="H729" s="346">
        <v>960</v>
      </c>
      <c r="I729" s="345">
        <v>7680</v>
      </c>
      <c r="J729" s="347">
        <v>0.03</v>
      </c>
      <c r="K729" s="375">
        <v>7449.6</v>
      </c>
    </row>
    <row r="730" spans="1:11" x14ac:dyDescent="0.3">
      <c r="A730" s="338">
        <v>1723</v>
      </c>
      <c r="B730" s="339">
        <v>42920</v>
      </c>
      <c r="C730" s="341" t="s">
        <v>1194</v>
      </c>
      <c r="D730" s="342" t="s">
        <v>398</v>
      </c>
      <c r="E730" s="341" t="s">
        <v>778</v>
      </c>
      <c r="F730" s="343" t="s">
        <v>785</v>
      </c>
      <c r="G730" s="345">
        <v>20</v>
      </c>
      <c r="H730" s="346">
        <v>10560</v>
      </c>
      <c r="I730" s="345">
        <v>211200</v>
      </c>
      <c r="J730" s="347">
        <v>0.09</v>
      </c>
      <c r="K730" s="375">
        <v>192192</v>
      </c>
    </row>
    <row r="731" spans="1:11" x14ac:dyDescent="0.3">
      <c r="A731" s="338">
        <v>1724</v>
      </c>
      <c r="B731" s="339">
        <v>42920</v>
      </c>
      <c r="C731" s="341" t="s">
        <v>1193</v>
      </c>
      <c r="D731" s="342" t="s">
        <v>405</v>
      </c>
      <c r="E731" s="341" t="s">
        <v>765</v>
      </c>
      <c r="F731" s="343" t="s">
        <v>785</v>
      </c>
      <c r="G731" s="345">
        <v>11</v>
      </c>
      <c r="H731" s="346">
        <v>116340</v>
      </c>
      <c r="I731" s="345">
        <v>1279740</v>
      </c>
      <c r="J731" s="347">
        <v>0.02</v>
      </c>
      <c r="K731" s="375">
        <v>1254145.2</v>
      </c>
    </row>
    <row r="732" spans="1:11" x14ac:dyDescent="0.3">
      <c r="A732" s="338">
        <v>1725</v>
      </c>
      <c r="B732" s="339">
        <v>42920</v>
      </c>
      <c r="C732" s="341" t="s">
        <v>1040</v>
      </c>
      <c r="D732" s="342" t="s">
        <v>395</v>
      </c>
      <c r="E732" s="341" t="s">
        <v>765</v>
      </c>
      <c r="F732" s="343" t="s">
        <v>764</v>
      </c>
      <c r="G732" s="345">
        <v>5</v>
      </c>
      <c r="H732" s="346">
        <v>180</v>
      </c>
      <c r="I732" s="345">
        <v>900</v>
      </c>
      <c r="J732" s="347">
        <v>0.03</v>
      </c>
      <c r="K732" s="375">
        <v>873</v>
      </c>
    </row>
    <row r="733" spans="1:11" x14ac:dyDescent="0.3">
      <c r="A733" s="338">
        <v>1726</v>
      </c>
      <c r="B733" s="339">
        <v>42920</v>
      </c>
      <c r="C733" s="341" t="s">
        <v>1040</v>
      </c>
      <c r="D733" s="342" t="s">
        <v>395</v>
      </c>
      <c r="E733" s="341" t="s">
        <v>765</v>
      </c>
      <c r="F733" s="343" t="s">
        <v>785</v>
      </c>
      <c r="G733" s="345">
        <v>4</v>
      </c>
      <c r="H733" s="346">
        <v>11760</v>
      </c>
      <c r="I733" s="345">
        <v>47040</v>
      </c>
      <c r="J733" s="347">
        <v>0.03</v>
      </c>
      <c r="K733" s="375">
        <v>45628.800000000003</v>
      </c>
    </row>
    <row r="734" spans="1:11" x14ac:dyDescent="0.3">
      <c r="A734" s="338">
        <v>1727</v>
      </c>
      <c r="B734" s="339">
        <v>42921</v>
      </c>
      <c r="C734" s="341" t="s">
        <v>1188</v>
      </c>
      <c r="D734" s="342" t="s">
        <v>522</v>
      </c>
      <c r="E734" s="341" t="s">
        <v>778</v>
      </c>
      <c r="F734" s="343" t="s">
        <v>770</v>
      </c>
      <c r="G734" s="345">
        <v>32</v>
      </c>
      <c r="H734" s="346">
        <v>5760</v>
      </c>
      <c r="I734" s="345">
        <v>184320</v>
      </c>
      <c r="J734" s="347">
        <v>0.01</v>
      </c>
      <c r="K734" s="375">
        <v>182476.79999999999</v>
      </c>
    </row>
    <row r="735" spans="1:11" x14ac:dyDescent="0.3">
      <c r="A735" s="338">
        <v>1728</v>
      </c>
      <c r="B735" s="339">
        <v>42921</v>
      </c>
      <c r="C735" s="341" t="s">
        <v>1188</v>
      </c>
      <c r="D735" s="342" t="s">
        <v>522</v>
      </c>
      <c r="E735" s="341" t="s">
        <v>778</v>
      </c>
      <c r="F735" s="343" t="s">
        <v>770</v>
      </c>
      <c r="G735" s="345">
        <v>27</v>
      </c>
      <c r="H735" s="346">
        <v>18060</v>
      </c>
      <c r="I735" s="345">
        <v>487620</v>
      </c>
      <c r="J735" s="347">
        <v>0.06</v>
      </c>
      <c r="K735" s="375">
        <v>458362.8</v>
      </c>
    </row>
    <row r="736" spans="1:11" x14ac:dyDescent="0.3">
      <c r="A736" s="338">
        <v>1729</v>
      </c>
      <c r="B736" s="339">
        <v>42921</v>
      </c>
      <c r="C736" s="341" t="s">
        <v>1188</v>
      </c>
      <c r="D736" s="342" t="s">
        <v>522</v>
      </c>
      <c r="E736" s="341" t="s">
        <v>778</v>
      </c>
      <c r="F736" s="343" t="s">
        <v>764</v>
      </c>
      <c r="G736" s="345">
        <v>36</v>
      </c>
      <c r="H736" s="346">
        <v>2280</v>
      </c>
      <c r="I736" s="345">
        <v>82080</v>
      </c>
      <c r="J736" s="347">
        <v>0.06</v>
      </c>
      <c r="K736" s="375">
        <v>77155.199999999997</v>
      </c>
    </row>
    <row r="737" spans="1:11" x14ac:dyDescent="0.3">
      <c r="A737" s="338">
        <v>1730</v>
      </c>
      <c r="B737" s="339">
        <v>42921</v>
      </c>
      <c r="C737" s="341" t="s">
        <v>1188</v>
      </c>
      <c r="D737" s="342" t="s">
        <v>522</v>
      </c>
      <c r="E737" s="341" t="s">
        <v>778</v>
      </c>
      <c r="F737" s="343" t="s">
        <v>764</v>
      </c>
      <c r="G737" s="345">
        <v>28</v>
      </c>
      <c r="H737" s="346">
        <v>9720</v>
      </c>
      <c r="I737" s="345">
        <v>272160</v>
      </c>
      <c r="J737" s="347">
        <v>7.0000000000000007E-2</v>
      </c>
      <c r="K737" s="375">
        <v>253108.8</v>
      </c>
    </row>
    <row r="738" spans="1:11" x14ac:dyDescent="0.3">
      <c r="A738" s="338">
        <v>1731</v>
      </c>
      <c r="B738" s="339">
        <v>42921</v>
      </c>
      <c r="C738" s="341" t="s">
        <v>1186</v>
      </c>
      <c r="D738" s="342" t="s">
        <v>395</v>
      </c>
      <c r="E738" s="341" t="s">
        <v>765</v>
      </c>
      <c r="F738" s="343" t="s">
        <v>770</v>
      </c>
      <c r="G738" s="345">
        <v>32</v>
      </c>
      <c r="H738" s="346">
        <v>2460</v>
      </c>
      <c r="I738" s="345">
        <v>78720</v>
      </c>
      <c r="J738" s="347">
        <v>7.0000000000000007E-2</v>
      </c>
      <c r="K738" s="375">
        <v>73209.600000000006</v>
      </c>
    </row>
    <row r="739" spans="1:11" x14ac:dyDescent="0.3">
      <c r="A739" s="338">
        <v>1732</v>
      </c>
      <c r="B739" s="339">
        <v>42921</v>
      </c>
      <c r="C739" s="341" t="s">
        <v>1185</v>
      </c>
      <c r="D739" s="342" t="s">
        <v>395</v>
      </c>
      <c r="E739" s="341" t="s">
        <v>790</v>
      </c>
      <c r="F739" s="343" t="s">
        <v>785</v>
      </c>
      <c r="G739" s="345">
        <v>12</v>
      </c>
      <c r="H739" s="346">
        <v>9180</v>
      </c>
      <c r="I739" s="345">
        <v>110160</v>
      </c>
      <c r="J739" s="347">
        <v>0.1</v>
      </c>
      <c r="K739" s="375">
        <v>99144</v>
      </c>
    </row>
    <row r="740" spans="1:11" x14ac:dyDescent="0.3">
      <c r="A740" s="338">
        <v>1733</v>
      </c>
      <c r="B740" s="339">
        <v>42921</v>
      </c>
      <c r="C740" s="341" t="s">
        <v>1184</v>
      </c>
      <c r="D740" s="342" t="s">
        <v>395</v>
      </c>
      <c r="E740" s="341" t="s">
        <v>790</v>
      </c>
      <c r="F740" s="343" t="s">
        <v>764</v>
      </c>
      <c r="G740" s="345">
        <v>16</v>
      </c>
      <c r="H740" s="346">
        <v>360</v>
      </c>
      <c r="I740" s="345">
        <v>5760</v>
      </c>
      <c r="J740" s="347">
        <v>0.03</v>
      </c>
      <c r="K740" s="375">
        <v>5587.2</v>
      </c>
    </row>
    <row r="741" spans="1:11" x14ac:dyDescent="0.3">
      <c r="A741" s="338">
        <v>1734</v>
      </c>
      <c r="B741" s="339">
        <v>42921</v>
      </c>
      <c r="C741" s="341" t="s">
        <v>1181</v>
      </c>
      <c r="D741" s="342" t="s">
        <v>522</v>
      </c>
      <c r="E741" s="341" t="s">
        <v>790</v>
      </c>
      <c r="F741" s="343" t="s">
        <v>785</v>
      </c>
      <c r="G741" s="345">
        <v>4</v>
      </c>
      <c r="H741" s="346">
        <v>4440</v>
      </c>
      <c r="I741" s="345">
        <v>17760</v>
      </c>
      <c r="J741" s="347">
        <v>0.09</v>
      </c>
      <c r="K741" s="375">
        <v>16161.6</v>
      </c>
    </row>
    <row r="742" spans="1:11" x14ac:dyDescent="0.3">
      <c r="A742" s="338">
        <v>1735</v>
      </c>
      <c r="B742" s="339">
        <v>42921</v>
      </c>
      <c r="C742" s="341" t="s">
        <v>1181</v>
      </c>
      <c r="D742" s="342" t="s">
        <v>522</v>
      </c>
      <c r="E742" s="341" t="s">
        <v>790</v>
      </c>
      <c r="F742" s="343" t="s">
        <v>764</v>
      </c>
      <c r="G742" s="345">
        <v>50</v>
      </c>
      <c r="H742" s="346">
        <v>300</v>
      </c>
      <c r="I742" s="345">
        <v>15000</v>
      </c>
      <c r="J742" s="347">
        <v>0.06</v>
      </c>
      <c r="K742" s="375">
        <v>14100</v>
      </c>
    </row>
    <row r="743" spans="1:11" x14ac:dyDescent="0.3">
      <c r="A743" s="338">
        <v>1736</v>
      </c>
      <c r="B743" s="339">
        <v>42922</v>
      </c>
      <c r="C743" s="341" t="s">
        <v>1179</v>
      </c>
      <c r="D743" s="342" t="s">
        <v>398</v>
      </c>
      <c r="E743" s="341" t="s">
        <v>790</v>
      </c>
      <c r="F743" s="343" t="s">
        <v>785</v>
      </c>
      <c r="G743" s="345">
        <v>37</v>
      </c>
      <c r="H743" s="346">
        <v>9180</v>
      </c>
      <c r="I743" s="345">
        <v>339660</v>
      </c>
      <c r="J743" s="347">
        <v>0.1</v>
      </c>
      <c r="K743" s="375">
        <v>305694</v>
      </c>
    </row>
    <row r="744" spans="1:11" x14ac:dyDescent="0.3">
      <c r="A744" s="338">
        <v>1737</v>
      </c>
      <c r="B744" s="339">
        <v>42922</v>
      </c>
      <c r="C744" s="341" t="s">
        <v>1179</v>
      </c>
      <c r="D744" s="342" t="s">
        <v>398</v>
      </c>
      <c r="E744" s="341" t="s">
        <v>790</v>
      </c>
      <c r="F744" s="343" t="s">
        <v>785</v>
      </c>
      <c r="G744" s="345">
        <v>30</v>
      </c>
      <c r="H744" s="346">
        <v>2160</v>
      </c>
      <c r="I744" s="345">
        <v>64800</v>
      </c>
      <c r="J744" s="347">
        <v>0.08</v>
      </c>
      <c r="K744" s="375">
        <v>59616</v>
      </c>
    </row>
    <row r="745" spans="1:11" x14ac:dyDescent="0.3">
      <c r="A745" s="338">
        <v>1738</v>
      </c>
      <c r="B745" s="339">
        <v>42922</v>
      </c>
      <c r="C745" s="341" t="s">
        <v>1174</v>
      </c>
      <c r="D745" s="342" t="s">
        <v>398</v>
      </c>
      <c r="E745" s="341" t="s">
        <v>790</v>
      </c>
      <c r="F745" s="343" t="s">
        <v>785</v>
      </c>
      <c r="G745" s="345">
        <v>46</v>
      </c>
      <c r="H745" s="346">
        <v>6000</v>
      </c>
      <c r="I745" s="345">
        <v>276000</v>
      </c>
      <c r="J745" s="347">
        <v>0.04</v>
      </c>
      <c r="K745" s="375">
        <v>264960</v>
      </c>
    </row>
    <row r="746" spans="1:11" x14ac:dyDescent="0.3">
      <c r="A746" s="338">
        <v>1739</v>
      </c>
      <c r="B746" s="339">
        <v>42922</v>
      </c>
      <c r="C746" s="341" t="s">
        <v>1174</v>
      </c>
      <c r="D746" s="342" t="s">
        <v>398</v>
      </c>
      <c r="E746" s="341" t="s">
        <v>790</v>
      </c>
      <c r="F746" s="343" t="s">
        <v>785</v>
      </c>
      <c r="G746" s="345">
        <v>2</v>
      </c>
      <c r="H746" s="346">
        <v>1260</v>
      </c>
      <c r="I746" s="345">
        <v>2520</v>
      </c>
      <c r="J746" s="347">
        <v>0.01</v>
      </c>
      <c r="K746" s="375">
        <v>2494.8000000000002</v>
      </c>
    </row>
    <row r="747" spans="1:11" x14ac:dyDescent="0.3">
      <c r="A747" s="338">
        <v>1740</v>
      </c>
      <c r="B747" s="339">
        <v>42922</v>
      </c>
      <c r="C747" s="341" t="s">
        <v>1174</v>
      </c>
      <c r="D747" s="342" t="s">
        <v>398</v>
      </c>
      <c r="E747" s="341" t="s">
        <v>790</v>
      </c>
      <c r="F747" s="343" t="s">
        <v>764</v>
      </c>
      <c r="G747" s="345">
        <v>41</v>
      </c>
      <c r="H747" s="346">
        <v>960</v>
      </c>
      <c r="I747" s="345">
        <v>39360</v>
      </c>
      <c r="J747" s="347">
        <v>0.1</v>
      </c>
      <c r="K747" s="375">
        <v>35424</v>
      </c>
    </row>
    <row r="748" spans="1:11" x14ac:dyDescent="0.3">
      <c r="A748" s="338">
        <v>1741</v>
      </c>
      <c r="B748" s="339">
        <v>42922</v>
      </c>
      <c r="C748" s="341" t="s">
        <v>1174</v>
      </c>
      <c r="D748" s="342" t="s">
        <v>398</v>
      </c>
      <c r="E748" s="341" t="s">
        <v>790</v>
      </c>
      <c r="F748" s="343" t="s">
        <v>764</v>
      </c>
      <c r="G748" s="345">
        <v>31</v>
      </c>
      <c r="H748" s="346">
        <v>120</v>
      </c>
      <c r="I748" s="345">
        <v>3720</v>
      </c>
      <c r="J748" s="347">
        <v>7.0000000000000007E-2</v>
      </c>
      <c r="K748" s="375">
        <v>3459.6</v>
      </c>
    </row>
    <row r="749" spans="1:11" x14ac:dyDescent="0.3">
      <c r="A749" s="338">
        <v>1742</v>
      </c>
      <c r="B749" s="339">
        <v>42922</v>
      </c>
      <c r="C749" s="341" t="s">
        <v>935</v>
      </c>
      <c r="D749" s="342" t="s">
        <v>405</v>
      </c>
      <c r="E749" s="341" t="s">
        <v>790</v>
      </c>
      <c r="F749" s="343" t="s">
        <v>770</v>
      </c>
      <c r="G749" s="345">
        <v>7</v>
      </c>
      <c r="H749" s="346">
        <v>1560</v>
      </c>
      <c r="I749" s="345">
        <v>10920</v>
      </c>
      <c r="J749" s="347">
        <v>0.03</v>
      </c>
      <c r="K749" s="375">
        <v>10592.4</v>
      </c>
    </row>
    <row r="750" spans="1:11" x14ac:dyDescent="0.3">
      <c r="A750" s="338">
        <v>1743</v>
      </c>
      <c r="B750" s="339">
        <v>42922</v>
      </c>
      <c r="C750" s="341" t="s">
        <v>1169</v>
      </c>
      <c r="D750" s="342" t="s">
        <v>522</v>
      </c>
      <c r="E750" s="341" t="s">
        <v>778</v>
      </c>
      <c r="F750" s="343" t="s">
        <v>785</v>
      </c>
      <c r="G750" s="345">
        <v>49</v>
      </c>
      <c r="H750" s="346">
        <v>18000</v>
      </c>
      <c r="I750" s="345">
        <v>882000</v>
      </c>
      <c r="J750" s="347">
        <v>0.02</v>
      </c>
      <c r="K750" s="375">
        <v>864360</v>
      </c>
    </row>
    <row r="751" spans="1:11" x14ac:dyDescent="0.3">
      <c r="A751" s="338">
        <v>1744</v>
      </c>
      <c r="B751" s="339">
        <v>42922</v>
      </c>
      <c r="C751" s="341" t="s">
        <v>1169</v>
      </c>
      <c r="D751" s="342" t="s">
        <v>522</v>
      </c>
      <c r="E751" s="341" t="s">
        <v>778</v>
      </c>
      <c r="F751" s="343" t="s">
        <v>764</v>
      </c>
      <c r="G751" s="345">
        <v>36</v>
      </c>
      <c r="H751" s="346">
        <v>9780</v>
      </c>
      <c r="I751" s="345">
        <v>352080</v>
      </c>
      <c r="J751" s="347">
        <v>0.05</v>
      </c>
      <c r="K751" s="375">
        <v>334476</v>
      </c>
    </row>
    <row r="752" spans="1:11" x14ac:dyDescent="0.3">
      <c r="A752" s="338">
        <v>1745</v>
      </c>
      <c r="B752" s="339">
        <v>42922</v>
      </c>
      <c r="C752" s="341" t="s">
        <v>1169</v>
      </c>
      <c r="D752" s="342" t="s">
        <v>522</v>
      </c>
      <c r="E752" s="341" t="s">
        <v>778</v>
      </c>
      <c r="F752" s="343" t="s">
        <v>770</v>
      </c>
      <c r="G752" s="345">
        <v>49</v>
      </c>
      <c r="H752" s="346">
        <v>540</v>
      </c>
      <c r="I752" s="345">
        <v>26460</v>
      </c>
      <c r="J752" s="347">
        <v>0.03</v>
      </c>
      <c r="K752" s="375">
        <v>25666.2</v>
      </c>
    </row>
    <row r="753" spans="1:11" x14ac:dyDescent="0.3">
      <c r="A753" s="338">
        <v>1746</v>
      </c>
      <c r="B753" s="339">
        <v>42922</v>
      </c>
      <c r="C753" s="341" t="s">
        <v>1168</v>
      </c>
      <c r="D753" s="342" t="s">
        <v>395</v>
      </c>
      <c r="E753" s="341" t="s">
        <v>790</v>
      </c>
      <c r="F753" s="343" t="s">
        <v>764</v>
      </c>
      <c r="G753" s="345">
        <v>46</v>
      </c>
      <c r="H753" s="346">
        <v>600</v>
      </c>
      <c r="I753" s="345">
        <v>27600</v>
      </c>
      <c r="J753" s="347">
        <v>0.01</v>
      </c>
      <c r="K753" s="375">
        <v>27324</v>
      </c>
    </row>
    <row r="754" spans="1:11" x14ac:dyDescent="0.3">
      <c r="A754" s="338">
        <v>1747</v>
      </c>
      <c r="B754" s="339">
        <v>42923</v>
      </c>
      <c r="C754" s="341" t="s">
        <v>1166</v>
      </c>
      <c r="D754" s="342" t="s">
        <v>398</v>
      </c>
      <c r="E754" s="341" t="s">
        <v>765</v>
      </c>
      <c r="F754" s="343" t="s">
        <v>764</v>
      </c>
      <c r="G754" s="345">
        <v>10</v>
      </c>
      <c r="H754" s="346">
        <v>300</v>
      </c>
      <c r="I754" s="345">
        <v>3000</v>
      </c>
      <c r="J754" s="347">
        <v>0.06</v>
      </c>
      <c r="K754" s="375">
        <v>2820</v>
      </c>
    </row>
    <row r="755" spans="1:11" x14ac:dyDescent="0.3">
      <c r="A755" s="338">
        <v>1748</v>
      </c>
      <c r="B755" s="339">
        <v>42923</v>
      </c>
      <c r="C755" s="341" t="s">
        <v>1166</v>
      </c>
      <c r="D755" s="342" t="s">
        <v>398</v>
      </c>
      <c r="E755" s="341" t="s">
        <v>765</v>
      </c>
      <c r="F755" s="343" t="s">
        <v>785</v>
      </c>
      <c r="G755" s="345">
        <v>19</v>
      </c>
      <c r="H755" s="346">
        <v>10560</v>
      </c>
      <c r="I755" s="345">
        <v>200640</v>
      </c>
      <c r="J755" s="347">
        <v>0.02</v>
      </c>
      <c r="K755" s="375">
        <v>196627.20000000001</v>
      </c>
    </row>
    <row r="756" spans="1:11" x14ac:dyDescent="0.3">
      <c r="A756" s="338">
        <v>1749</v>
      </c>
      <c r="B756" s="339">
        <v>42923</v>
      </c>
      <c r="C756" s="341" t="s">
        <v>1164</v>
      </c>
      <c r="D756" s="342" t="s">
        <v>405</v>
      </c>
      <c r="E756" s="341" t="s">
        <v>812</v>
      </c>
      <c r="F756" s="343" t="s">
        <v>770</v>
      </c>
      <c r="G756" s="345">
        <v>10</v>
      </c>
      <c r="H756" s="346">
        <v>4260</v>
      </c>
      <c r="I756" s="345">
        <v>42600</v>
      </c>
      <c r="J756" s="347">
        <v>0.06</v>
      </c>
      <c r="K756" s="375">
        <v>40044</v>
      </c>
    </row>
    <row r="757" spans="1:11" x14ac:dyDescent="0.3">
      <c r="A757" s="338">
        <v>1750</v>
      </c>
      <c r="B757" s="339">
        <v>42923</v>
      </c>
      <c r="C757" s="341" t="s">
        <v>1164</v>
      </c>
      <c r="D757" s="342" t="s">
        <v>405</v>
      </c>
      <c r="E757" s="341" t="s">
        <v>812</v>
      </c>
      <c r="F757" s="343" t="s">
        <v>764</v>
      </c>
      <c r="G757" s="345">
        <v>48</v>
      </c>
      <c r="H757" s="346">
        <v>420</v>
      </c>
      <c r="I757" s="345">
        <v>20160</v>
      </c>
      <c r="J757" s="347">
        <v>0.02</v>
      </c>
      <c r="K757" s="375">
        <v>19756.8</v>
      </c>
    </row>
    <row r="758" spans="1:11" x14ac:dyDescent="0.3">
      <c r="A758" s="338">
        <v>1751</v>
      </c>
      <c r="B758" s="339">
        <v>42923</v>
      </c>
      <c r="C758" s="341" t="s">
        <v>1162</v>
      </c>
      <c r="D758" s="342" t="s">
        <v>398</v>
      </c>
      <c r="E758" s="341" t="s">
        <v>790</v>
      </c>
      <c r="F758" s="343" t="s">
        <v>764</v>
      </c>
      <c r="G758" s="345">
        <v>11</v>
      </c>
      <c r="H758" s="346">
        <v>1380</v>
      </c>
      <c r="I758" s="345">
        <v>15180</v>
      </c>
      <c r="J758" s="347">
        <v>0.01</v>
      </c>
      <c r="K758" s="375">
        <v>15028.2</v>
      </c>
    </row>
    <row r="759" spans="1:11" x14ac:dyDescent="0.3">
      <c r="A759" s="338">
        <v>1752</v>
      </c>
      <c r="B759" s="339">
        <v>42923</v>
      </c>
      <c r="C759" s="341" t="s">
        <v>779</v>
      </c>
      <c r="D759" s="342" t="s">
        <v>522</v>
      </c>
      <c r="E759" s="341" t="s">
        <v>778</v>
      </c>
      <c r="F759" s="343" t="s">
        <v>785</v>
      </c>
      <c r="G759" s="345">
        <v>1</v>
      </c>
      <c r="H759" s="346">
        <v>1260</v>
      </c>
      <c r="I759" s="345">
        <v>1260</v>
      </c>
      <c r="J759" s="347">
        <v>0</v>
      </c>
      <c r="K759" s="375">
        <v>1260</v>
      </c>
    </row>
    <row r="760" spans="1:11" x14ac:dyDescent="0.3">
      <c r="A760" s="338">
        <v>1753</v>
      </c>
      <c r="B760" s="339">
        <v>42923</v>
      </c>
      <c r="C760" s="341" t="s">
        <v>779</v>
      </c>
      <c r="D760" s="342" t="s">
        <v>522</v>
      </c>
      <c r="E760" s="341" t="s">
        <v>778</v>
      </c>
      <c r="F760" s="343" t="s">
        <v>764</v>
      </c>
      <c r="G760" s="345">
        <v>31</v>
      </c>
      <c r="H760" s="346">
        <v>180</v>
      </c>
      <c r="I760" s="345">
        <v>5580</v>
      </c>
      <c r="J760" s="347">
        <v>0.08</v>
      </c>
      <c r="K760" s="375">
        <v>5133.6000000000004</v>
      </c>
    </row>
    <row r="761" spans="1:11" x14ac:dyDescent="0.3">
      <c r="A761" s="338">
        <v>1754</v>
      </c>
      <c r="B761" s="339">
        <v>42923</v>
      </c>
      <c r="C761" s="341" t="s">
        <v>1159</v>
      </c>
      <c r="D761" s="342" t="s">
        <v>522</v>
      </c>
      <c r="E761" s="341" t="s">
        <v>778</v>
      </c>
      <c r="F761" s="343" t="s">
        <v>785</v>
      </c>
      <c r="G761" s="345">
        <v>3</v>
      </c>
      <c r="H761" s="346">
        <v>9060</v>
      </c>
      <c r="I761" s="345">
        <v>27180</v>
      </c>
      <c r="J761" s="347">
        <v>0.05</v>
      </c>
      <c r="K761" s="375">
        <v>25821</v>
      </c>
    </row>
    <row r="762" spans="1:11" x14ac:dyDescent="0.3">
      <c r="A762" s="338">
        <v>1755</v>
      </c>
      <c r="B762" s="339">
        <v>42923</v>
      </c>
      <c r="C762" s="341" t="s">
        <v>1159</v>
      </c>
      <c r="D762" s="342" t="s">
        <v>522</v>
      </c>
      <c r="E762" s="341" t="s">
        <v>778</v>
      </c>
      <c r="F762" s="343" t="s">
        <v>764</v>
      </c>
      <c r="G762" s="345">
        <v>29</v>
      </c>
      <c r="H762" s="346">
        <v>1140</v>
      </c>
      <c r="I762" s="345">
        <v>33060</v>
      </c>
      <c r="J762" s="347">
        <v>0.02</v>
      </c>
      <c r="K762" s="375">
        <v>32398.799999999999</v>
      </c>
    </row>
    <row r="763" spans="1:11" x14ac:dyDescent="0.3">
      <c r="A763" s="338">
        <v>1756</v>
      </c>
      <c r="B763" s="339">
        <v>42923</v>
      </c>
      <c r="C763" s="341" t="s">
        <v>1159</v>
      </c>
      <c r="D763" s="342" t="s">
        <v>522</v>
      </c>
      <c r="E763" s="341" t="s">
        <v>778</v>
      </c>
      <c r="F763" s="343" t="s">
        <v>764</v>
      </c>
      <c r="G763" s="345">
        <v>23</v>
      </c>
      <c r="H763" s="346">
        <v>600</v>
      </c>
      <c r="I763" s="345">
        <v>13800</v>
      </c>
      <c r="J763" s="347">
        <v>0.05</v>
      </c>
      <c r="K763" s="375">
        <v>13110</v>
      </c>
    </row>
    <row r="764" spans="1:11" x14ac:dyDescent="0.3">
      <c r="A764" s="338">
        <v>1757</v>
      </c>
      <c r="B764" s="339">
        <v>42924</v>
      </c>
      <c r="C764" s="341" t="s">
        <v>1085</v>
      </c>
      <c r="D764" s="342" t="s">
        <v>398</v>
      </c>
      <c r="E764" s="341" t="s">
        <v>812</v>
      </c>
      <c r="F764" s="343" t="s">
        <v>770</v>
      </c>
      <c r="G764" s="345">
        <v>19</v>
      </c>
      <c r="H764" s="346">
        <v>12780</v>
      </c>
      <c r="I764" s="345">
        <v>242820</v>
      </c>
      <c r="J764" s="347">
        <v>0.04</v>
      </c>
      <c r="K764" s="375">
        <v>233107.20000000001</v>
      </c>
    </row>
    <row r="765" spans="1:11" x14ac:dyDescent="0.3">
      <c r="A765" s="338">
        <v>1758</v>
      </c>
      <c r="B765" s="339">
        <v>42924</v>
      </c>
      <c r="C765" s="341" t="s">
        <v>1085</v>
      </c>
      <c r="D765" s="342" t="s">
        <v>398</v>
      </c>
      <c r="E765" s="341" t="s">
        <v>812</v>
      </c>
      <c r="F765" s="343" t="s">
        <v>764</v>
      </c>
      <c r="G765" s="345">
        <v>17</v>
      </c>
      <c r="H765" s="346">
        <v>240</v>
      </c>
      <c r="I765" s="345">
        <v>4080</v>
      </c>
      <c r="J765" s="347">
        <v>0.08</v>
      </c>
      <c r="K765" s="375">
        <v>3753.6</v>
      </c>
    </row>
    <row r="766" spans="1:11" x14ac:dyDescent="0.3">
      <c r="A766" s="338">
        <v>1759</v>
      </c>
      <c r="B766" s="339">
        <v>42924</v>
      </c>
      <c r="C766" s="341" t="s">
        <v>943</v>
      </c>
      <c r="D766" s="342" t="s">
        <v>395</v>
      </c>
      <c r="E766" s="341" t="s">
        <v>778</v>
      </c>
      <c r="F766" s="343" t="s">
        <v>785</v>
      </c>
      <c r="G766" s="345">
        <v>16</v>
      </c>
      <c r="H766" s="346">
        <v>1380</v>
      </c>
      <c r="I766" s="345">
        <v>22080</v>
      </c>
      <c r="J766" s="347">
        <v>0.04</v>
      </c>
      <c r="K766" s="375">
        <v>21196.799999999999</v>
      </c>
    </row>
    <row r="767" spans="1:11" x14ac:dyDescent="0.3">
      <c r="A767" s="338">
        <v>1760</v>
      </c>
      <c r="B767" s="339">
        <v>42924</v>
      </c>
      <c r="C767" s="341" t="s">
        <v>1154</v>
      </c>
      <c r="D767" s="342" t="s">
        <v>395</v>
      </c>
      <c r="E767" s="341" t="s">
        <v>778</v>
      </c>
      <c r="F767" s="343" t="s">
        <v>785</v>
      </c>
      <c r="G767" s="345">
        <v>14</v>
      </c>
      <c r="H767" s="346">
        <v>10560</v>
      </c>
      <c r="I767" s="345">
        <v>147840</v>
      </c>
      <c r="J767" s="347">
        <v>7.0000000000000007E-2</v>
      </c>
      <c r="K767" s="375">
        <v>137491.20000000001</v>
      </c>
    </row>
    <row r="768" spans="1:11" x14ac:dyDescent="0.3">
      <c r="A768" s="338">
        <v>1761</v>
      </c>
      <c r="B768" s="339">
        <v>42924</v>
      </c>
      <c r="C768" s="341" t="s">
        <v>1154</v>
      </c>
      <c r="D768" s="342" t="s">
        <v>395</v>
      </c>
      <c r="E768" s="341" t="s">
        <v>778</v>
      </c>
      <c r="F768" s="343" t="s">
        <v>764</v>
      </c>
      <c r="G768" s="345">
        <v>4</v>
      </c>
      <c r="H768" s="346">
        <v>360</v>
      </c>
      <c r="I768" s="345">
        <v>1440</v>
      </c>
      <c r="J768" s="347">
        <v>0.05</v>
      </c>
      <c r="K768" s="375">
        <v>1368</v>
      </c>
    </row>
    <row r="769" spans="1:11" x14ac:dyDescent="0.3">
      <c r="A769" s="338">
        <v>1762</v>
      </c>
      <c r="B769" s="339">
        <v>42925</v>
      </c>
      <c r="C769" s="341" t="s">
        <v>1151</v>
      </c>
      <c r="D769" s="342" t="s">
        <v>522</v>
      </c>
      <c r="E769" s="341" t="s">
        <v>812</v>
      </c>
      <c r="F769" s="343" t="s">
        <v>764</v>
      </c>
      <c r="G769" s="345">
        <v>6</v>
      </c>
      <c r="H769" s="346">
        <v>3420</v>
      </c>
      <c r="I769" s="345">
        <v>20520</v>
      </c>
      <c r="J769" s="347">
        <v>0.08</v>
      </c>
      <c r="K769" s="375">
        <v>18878.400000000001</v>
      </c>
    </row>
    <row r="770" spans="1:11" x14ac:dyDescent="0.3">
      <c r="A770" s="338">
        <v>1763</v>
      </c>
      <c r="B770" s="339">
        <v>42925</v>
      </c>
      <c r="C770" s="341" t="s">
        <v>1151</v>
      </c>
      <c r="D770" s="342" t="s">
        <v>522</v>
      </c>
      <c r="E770" s="341" t="s">
        <v>812</v>
      </c>
      <c r="F770" s="343" t="s">
        <v>785</v>
      </c>
      <c r="G770" s="345">
        <v>7</v>
      </c>
      <c r="H770" s="346">
        <v>3360</v>
      </c>
      <c r="I770" s="345">
        <v>23520</v>
      </c>
      <c r="J770" s="347">
        <v>0.09</v>
      </c>
      <c r="K770" s="375">
        <v>21403.200000000001</v>
      </c>
    </row>
    <row r="771" spans="1:11" x14ac:dyDescent="0.3">
      <c r="A771" s="338">
        <v>1764</v>
      </c>
      <c r="B771" s="339">
        <v>42925</v>
      </c>
      <c r="C771" s="341" t="s">
        <v>1148</v>
      </c>
      <c r="D771" s="342" t="s">
        <v>522</v>
      </c>
      <c r="E771" s="341" t="s">
        <v>778</v>
      </c>
      <c r="F771" s="343" t="s">
        <v>764</v>
      </c>
      <c r="G771" s="345">
        <v>28</v>
      </c>
      <c r="H771" s="346">
        <v>420</v>
      </c>
      <c r="I771" s="345">
        <v>11760</v>
      </c>
      <c r="J771" s="347">
        <v>0</v>
      </c>
      <c r="K771" s="375">
        <v>11760</v>
      </c>
    </row>
    <row r="772" spans="1:11" x14ac:dyDescent="0.3">
      <c r="A772" s="338">
        <v>1765</v>
      </c>
      <c r="B772" s="339">
        <v>42925</v>
      </c>
      <c r="C772" s="341" t="s">
        <v>1148</v>
      </c>
      <c r="D772" s="342" t="s">
        <v>522</v>
      </c>
      <c r="E772" s="341" t="s">
        <v>778</v>
      </c>
      <c r="F772" s="343" t="s">
        <v>785</v>
      </c>
      <c r="G772" s="345">
        <v>27</v>
      </c>
      <c r="H772" s="346">
        <v>2160</v>
      </c>
      <c r="I772" s="345">
        <v>58320</v>
      </c>
      <c r="J772" s="347">
        <v>7.0000000000000007E-2</v>
      </c>
      <c r="K772" s="375">
        <v>54237.599999999999</v>
      </c>
    </row>
    <row r="773" spans="1:11" x14ac:dyDescent="0.3">
      <c r="A773" s="338">
        <v>1766</v>
      </c>
      <c r="B773" s="339">
        <v>42925</v>
      </c>
      <c r="C773" s="341" t="s">
        <v>1145</v>
      </c>
      <c r="D773" s="342" t="s">
        <v>395</v>
      </c>
      <c r="E773" s="341" t="s">
        <v>778</v>
      </c>
      <c r="F773" s="343" t="s">
        <v>785</v>
      </c>
      <c r="G773" s="345">
        <v>22</v>
      </c>
      <c r="H773" s="346">
        <v>2100</v>
      </c>
      <c r="I773" s="345">
        <v>46200</v>
      </c>
      <c r="J773" s="347">
        <v>0.09</v>
      </c>
      <c r="K773" s="375">
        <v>42042</v>
      </c>
    </row>
    <row r="774" spans="1:11" x14ac:dyDescent="0.3">
      <c r="A774" s="338">
        <v>1767</v>
      </c>
      <c r="B774" s="339">
        <v>42925</v>
      </c>
      <c r="C774" s="341" t="s">
        <v>1145</v>
      </c>
      <c r="D774" s="342" t="s">
        <v>395</v>
      </c>
      <c r="E774" s="341" t="s">
        <v>778</v>
      </c>
      <c r="F774" s="343" t="s">
        <v>764</v>
      </c>
      <c r="G774" s="345">
        <v>2</v>
      </c>
      <c r="H774" s="346">
        <v>420</v>
      </c>
      <c r="I774" s="345">
        <v>840</v>
      </c>
      <c r="J774" s="347">
        <v>0.02</v>
      </c>
      <c r="K774" s="375">
        <v>823.2</v>
      </c>
    </row>
    <row r="775" spans="1:11" x14ac:dyDescent="0.3">
      <c r="A775" s="338">
        <v>1768</v>
      </c>
      <c r="B775" s="339">
        <v>42926</v>
      </c>
      <c r="C775" s="341" t="s">
        <v>1143</v>
      </c>
      <c r="D775" s="342" t="s">
        <v>395</v>
      </c>
      <c r="E775" s="341" t="s">
        <v>778</v>
      </c>
      <c r="F775" s="343" t="s">
        <v>785</v>
      </c>
      <c r="G775" s="345">
        <v>45</v>
      </c>
      <c r="H775" s="346">
        <v>3360</v>
      </c>
      <c r="I775" s="345">
        <v>151200</v>
      </c>
      <c r="J775" s="347">
        <v>7.0000000000000007E-2</v>
      </c>
      <c r="K775" s="375">
        <v>140616</v>
      </c>
    </row>
    <row r="776" spans="1:11" x14ac:dyDescent="0.3">
      <c r="A776" s="338">
        <v>1769</v>
      </c>
      <c r="B776" s="339">
        <v>42926</v>
      </c>
      <c r="C776" s="341" t="s">
        <v>1140</v>
      </c>
      <c r="D776" s="342" t="s">
        <v>395</v>
      </c>
      <c r="E776" s="341" t="s">
        <v>790</v>
      </c>
      <c r="F776" s="343" t="s">
        <v>785</v>
      </c>
      <c r="G776" s="345">
        <v>25</v>
      </c>
      <c r="H776" s="346">
        <v>1860</v>
      </c>
      <c r="I776" s="345">
        <v>46500</v>
      </c>
      <c r="J776" s="347">
        <v>7.0000000000000007E-2</v>
      </c>
      <c r="K776" s="375">
        <v>43245</v>
      </c>
    </row>
    <row r="777" spans="1:11" x14ac:dyDescent="0.3">
      <c r="A777" s="338">
        <v>1770</v>
      </c>
      <c r="B777" s="339">
        <v>42926</v>
      </c>
      <c r="C777" s="341" t="s">
        <v>1140</v>
      </c>
      <c r="D777" s="342" t="s">
        <v>395</v>
      </c>
      <c r="E777" s="341" t="s">
        <v>790</v>
      </c>
      <c r="F777" s="343" t="s">
        <v>764</v>
      </c>
      <c r="G777" s="345">
        <v>40</v>
      </c>
      <c r="H777" s="346">
        <v>420</v>
      </c>
      <c r="I777" s="345">
        <v>16800</v>
      </c>
      <c r="J777" s="347">
        <v>0.09</v>
      </c>
      <c r="K777" s="375">
        <v>15288</v>
      </c>
    </row>
    <row r="778" spans="1:11" x14ac:dyDescent="0.3">
      <c r="A778" s="338">
        <v>1771</v>
      </c>
      <c r="B778" s="339">
        <v>42926</v>
      </c>
      <c r="C778" s="341" t="s">
        <v>1140</v>
      </c>
      <c r="D778" s="342" t="s">
        <v>395</v>
      </c>
      <c r="E778" s="341" t="s">
        <v>790</v>
      </c>
      <c r="F778" s="343" t="s">
        <v>764</v>
      </c>
      <c r="G778" s="345">
        <v>20</v>
      </c>
      <c r="H778" s="346">
        <v>420</v>
      </c>
      <c r="I778" s="345">
        <v>8400</v>
      </c>
      <c r="J778" s="347">
        <v>7.0000000000000007E-2</v>
      </c>
      <c r="K778" s="375">
        <v>7812</v>
      </c>
    </row>
    <row r="779" spans="1:11" x14ac:dyDescent="0.3">
      <c r="A779" s="338">
        <v>1772</v>
      </c>
      <c r="B779" s="339">
        <v>42926</v>
      </c>
      <c r="C779" s="341" t="s">
        <v>1136</v>
      </c>
      <c r="D779" s="342" t="s">
        <v>405</v>
      </c>
      <c r="E779" s="341" t="s">
        <v>790</v>
      </c>
      <c r="F779" s="343" t="s">
        <v>764</v>
      </c>
      <c r="G779" s="345">
        <v>8</v>
      </c>
      <c r="H779" s="346">
        <v>900</v>
      </c>
      <c r="I779" s="345">
        <v>7200</v>
      </c>
      <c r="J779" s="347">
        <v>0.05</v>
      </c>
      <c r="K779" s="375">
        <v>6840</v>
      </c>
    </row>
    <row r="780" spans="1:11" x14ac:dyDescent="0.3">
      <c r="A780" s="338">
        <v>1773</v>
      </c>
      <c r="B780" s="339">
        <v>42926</v>
      </c>
      <c r="C780" s="341" t="s">
        <v>1136</v>
      </c>
      <c r="D780" s="342" t="s">
        <v>405</v>
      </c>
      <c r="E780" s="341" t="s">
        <v>790</v>
      </c>
      <c r="F780" s="343" t="s">
        <v>785</v>
      </c>
      <c r="G780" s="345">
        <v>31</v>
      </c>
      <c r="H780" s="346">
        <v>9600</v>
      </c>
      <c r="I780" s="345">
        <v>297600</v>
      </c>
      <c r="J780" s="347">
        <v>0.01</v>
      </c>
      <c r="K780" s="375">
        <v>294624</v>
      </c>
    </row>
    <row r="781" spans="1:11" x14ac:dyDescent="0.3">
      <c r="A781" s="338">
        <v>1774</v>
      </c>
      <c r="B781" s="339">
        <v>42926</v>
      </c>
      <c r="C781" s="341" t="s">
        <v>1136</v>
      </c>
      <c r="D781" s="342" t="s">
        <v>405</v>
      </c>
      <c r="E781" s="341" t="s">
        <v>790</v>
      </c>
      <c r="F781" s="343" t="s">
        <v>764</v>
      </c>
      <c r="G781" s="345">
        <v>36</v>
      </c>
      <c r="H781" s="346">
        <v>1680</v>
      </c>
      <c r="I781" s="345">
        <v>60480</v>
      </c>
      <c r="J781" s="347">
        <v>0.01</v>
      </c>
      <c r="K781" s="375">
        <v>59875.199999999997</v>
      </c>
    </row>
    <row r="782" spans="1:11" x14ac:dyDescent="0.3">
      <c r="A782" s="338">
        <v>1775</v>
      </c>
      <c r="B782" s="339">
        <v>42926</v>
      </c>
      <c r="C782" s="341" t="s">
        <v>1133</v>
      </c>
      <c r="D782" s="342" t="s">
        <v>522</v>
      </c>
      <c r="E782" s="341" t="s">
        <v>778</v>
      </c>
      <c r="F782" s="343" t="s">
        <v>764</v>
      </c>
      <c r="G782" s="345">
        <v>22</v>
      </c>
      <c r="H782" s="346">
        <v>420</v>
      </c>
      <c r="I782" s="345">
        <v>9240</v>
      </c>
      <c r="J782" s="347">
        <v>0.03</v>
      </c>
      <c r="K782" s="375">
        <v>8962.7999999999993</v>
      </c>
    </row>
    <row r="783" spans="1:11" x14ac:dyDescent="0.3">
      <c r="A783" s="338">
        <v>1776</v>
      </c>
      <c r="B783" s="339">
        <v>42926</v>
      </c>
      <c r="C783" s="341" t="s">
        <v>1133</v>
      </c>
      <c r="D783" s="342" t="s">
        <v>522</v>
      </c>
      <c r="E783" s="341" t="s">
        <v>778</v>
      </c>
      <c r="F783" s="343" t="s">
        <v>764</v>
      </c>
      <c r="G783" s="345">
        <v>14</v>
      </c>
      <c r="H783" s="346">
        <v>300</v>
      </c>
      <c r="I783" s="345">
        <v>4200</v>
      </c>
      <c r="J783" s="347">
        <v>0.05</v>
      </c>
      <c r="K783" s="375">
        <v>3990</v>
      </c>
    </row>
    <row r="784" spans="1:11" x14ac:dyDescent="0.3">
      <c r="A784" s="338">
        <v>1777</v>
      </c>
      <c r="B784" s="339">
        <v>42926</v>
      </c>
      <c r="C784" s="341" t="s">
        <v>1133</v>
      </c>
      <c r="D784" s="342" t="s">
        <v>522</v>
      </c>
      <c r="E784" s="341" t="s">
        <v>778</v>
      </c>
      <c r="F784" s="343" t="s">
        <v>785</v>
      </c>
      <c r="G784" s="345">
        <v>37</v>
      </c>
      <c r="H784" s="346">
        <v>3360</v>
      </c>
      <c r="I784" s="345">
        <v>124320</v>
      </c>
      <c r="J784" s="347">
        <v>0.1</v>
      </c>
      <c r="K784" s="375">
        <v>111888</v>
      </c>
    </row>
    <row r="785" spans="1:11" x14ac:dyDescent="0.3">
      <c r="A785" s="338">
        <v>1778</v>
      </c>
      <c r="B785" s="339">
        <v>42927</v>
      </c>
      <c r="C785" s="341" t="s">
        <v>1130</v>
      </c>
      <c r="D785" s="342" t="s">
        <v>405</v>
      </c>
      <c r="E785" s="341" t="s">
        <v>778</v>
      </c>
      <c r="F785" s="343" t="s">
        <v>770</v>
      </c>
      <c r="G785" s="345">
        <v>4</v>
      </c>
      <c r="H785" s="346">
        <v>1200</v>
      </c>
      <c r="I785" s="345">
        <v>4800</v>
      </c>
      <c r="J785" s="347">
        <v>0.04</v>
      </c>
      <c r="K785" s="375">
        <v>4608</v>
      </c>
    </row>
    <row r="786" spans="1:11" x14ac:dyDescent="0.3">
      <c r="A786" s="338">
        <v>1779</v>
      </c>
      <c r="B786" s="339">
        <v>42927</v>
      </c>
      <c r="C786" s="341" t="s">
        <v>1130</v>
      </c>
      <c r="D786" s="342" t="s">
        <v>405</v>
      </c>
      <c r="E786" s="341" t="s">
        <v>778</v>
      </c>
      <c r="F786" s="343" t="s">
        <v>764</v>
      </c>
      <c r="G786" s="345">
        <v>31</v>
      </c>
      <c r="H786" s="346">
        <v>240</v>
      </c>
      <c r="I786" s="345">
        <v>7440</v>
      </c>
      <c r="J786" s="347">
        <v>0.09</v>
      </c>
      <c r="K786" s="375">
        <v>6770.4</v>
      </c>
    </row>
    <row r="787" spans="1:11" x14ac:dyDescent="0.3">
      <c r="A787" s="338">
        <v>1780</v>
      </c>
      <c r="B787" s="339">
        <v>42927</v>
      </c>
      <c r="C787" s="341" t="s">
        <v>1128</v>
      </c>
      <c r="D787" s="342" t="s">
        <v>398</v>
      </c>
      <c r="E787" s="341" t="s">
        <v>790</v>
      </c>
      <c r="F787" s="343" t="s">
        <v>764</v>
      </c>
      <c r="G787" s="345">
        <v>12</v>
      </c>
      <c r="H787" s="346">
        <v>480</v>
      </c>
      <c r="I787" s="345">
        <v>5760</v>
      </c>
      <c r="J787" s="347">
        <v>0.04</v>
      </c>
      <c r="K787" s="375">
        <v>5529.6</v>
      </c>
    </row>
    <row r="788" spans="1:11" x14ac:dyDescent="0.3">
      <c r="A788" s="338">
        <v>1781</v>
      </c>
      <c r="B788" s="339">
        <v>42927</v>
      </c>
      <c r="C788" s="341" t="s">
        <v>1127</v>
      </c>
      <c r="D788" s="342" t="s">
        <v>522</v>
      </c>
      <c r="E788" s="341" t="s">
        <v>765</v>
      </c>
      <c r="F788" s="343" t="s">
        <v>764</v>
      </c>
      <c r="G788" s="345">
        <v>27</v>
      </c>
      <c r="H788" s="346">
        <v>360</v>
      </c>
      <c r="I788" s="345">
        <v>9720</v>
      </c>
      <c r="J788" s="347">
        <v>0.03</v>
      </c>
      <c r="K788" s="375">
        <v>9428.4</v>
      </c>
    </row>
    <row r="789" spans="1:11" x14ac:dyDescent="0.3">
      <c r="A789" s="338">
        <v>1782</v>
      </c>
      <c r="B789" s="339">
        <v>42927</v>
      </c>
      <c r="C789" s="341" t="s">
        <v>1123</v>
      </c>
      <c r="D789" s="342" t="s">
        <v>522</v>
      </c>
      <c r="E789" s="341" t="s">
        <v>778</v>
      </c>
      <c r="F789" s="343" t="s">
        <v>785</v>
      </c>
      <c r="G789" s="345">
        <v>6</v>
      </c>
      <c r="H789" s="346">
        <v>36000</v>
      </c>
      <c r="I789" s="345">
        <v>216000</v>
      </c>
      <c r="J789" s="347">
        <v>0.08</v>
      </c>
      <c r="K789" s="375">
        <v>198720</v>
      </c>
    </row>
    <row r="790" spans="1:11" x14ac:dyDescent="0.3">
      <c r="A790" s="338">
        <v>1783</v>
      </c>
      <c r="B790" s="339">
        <v>42927</v>
      </c>
      <c r="C790" s="341" t="s">
        <v>1123</v>
      </c>
      <c r="D790" s="342" t="s">
        <v>522</v>
      </c>
      <c r="E790" s="341" t="s">
        <v>778</v>
      </c>
      <c r="F790" s="343" t="s">
        <v>785</v>
      </c>
      <c r="G790" s="345">
        <v>26</v>
      </c>
      <c r="H790" s="346">
        <v>3960</v>
      </c>
      <c r="I790" s="345">
        <v>102960</v>
      </c>
      <c r="J790" s="347">
        <v>0.08</v>
      </c>
      <c r="K790" s="375">
        <v>94723.199999999997</v>
      </c>
    </row>
    <row r="791" spans="1:11" x14ac:dyDescent="0.3">
      <c r="A791" s="338">
        <v>1784</v>
      </c>
      <c r="B791" s="339">
        <v>42928</v>
      </c>
      <c r="C791" s="341" t="s">
        <v>1121</v>
      </c>
      <c r="D791" s="342" t="s">
        <v>405</v>
      </c>
      <c r="E791" s="341" t="s">
        <v>790</v>
      </c>
      <c r="F791" s="343" t="s">
        <v>764</v>
      </c>
      <c r="G791" s="345">
        <v>24</v>
      </c>
      <c r="H791" s="346">
        <v>1500</v>
      </c>
      <c r="I791" s="345">
        <v>36000</v>
      </c>
      <c r="J791" s="347">
        <v>0.09</v>
      </c>
      <c r="K791" s="375">
        <v>32760</v>
      </c>
    </row>
    <row r="792" spans="1:11" x14ac:dyDescent="0.3">
      <c r="A792" s="338">
        <v>1785</v>
      </c>
      <c r="B792" s="339">
        <v>42928</v>
      </c>
      <c r="C792" s="341" t="s">
        <v>1119</v>
      </c>
      <c r="D792" s="342" t="s">
        <v>398</v>
      </c>
      <c r="E792" s="341" t="s">
        <v>790</v>
      </c>
      <c r="F792" s="343" t="s">
        <v>764</v>
      </c>
      <c r="G792" s="345">
        <v>3</v>
      </c>
      <c r="H792" s="346">
        <v>420</v>
      </c>
      <c r="I792" s="345">
        <v>1260</v>
      </c>
      <c r="J792" s="347">
        <v>0</v>
      </c>
      <c r="K792" s="375">
        <v>1260</v>
      </c>
    </row>
    <row r="793" spans="1:11" x14ac:dyDescent="0.3">
      <c r="A793" s="338">
        <v>1786</v>
      </c>
      <c r="B793" s="339">
        <v>42928</v>
      </c>
      <c r="C793" s="341" t="s">
        <v>1116</v>
      </c>
      <c r="D793" s="342" t="s">
        <v>398</v>
      </c>
      <c r="E793" s="341" t="s">
        <v>778</v>
      </c>
      <c r="F793" s="343" t="s">
        <v>770</v>
      </c>
      <c r="G793" s="345">
        <v>9</v>
      </c>
      <c r="H793" s="346">
        <v>1260</v>
      </c>
      <c r="I793" s="345">
        <v>11340</v>
      </c>
      <c r="J793" s="347">
        <v>0.09</v>
      </c>
      <c r="K793" s="375">
        <v>10319.4</v>
      </c>
    </row>
    <row r="794" spans="1:11" x14ac:dyDescent="0.3">
      <c r="A794" s="338">
        <v>1787</v>
      </c>
      <c r="B794" s="339">
        <v>42928</v>
      </c>
      <c r="C794" s="341" t="s">
        <v>1116</v>
      </c>
      <c r="D794" s="342" t="s">
        <v>398</v>
      </c>
      <c r="E794" s="341" t="s">
        <v>778</v>
      </c>
      <c r="F794" s="343" t="s">
        <v>785</v>
      </c>
      <c r="G794" s="345">
        <v>46</v>
      </c>
      <c r="H794" s="346">
        <v>3360</v>
      </c>
      <c r="I794" s="345">
        <v>154560</v>
      </c>
      <c r="J794" s="347">
        <v>0.03</v>
      </c>
      <c r="K794" s="375">
        <v>149923.20000000001</v>
      </c>
    </row>
    <row r="795" spans="1:11" x14ac:dyDescent="0.3">
      <c r="A795" s="338">
        <v>1788</v>
      </c>
      <c r="B795" s="339">
        <v>42928</v>
      </c>
      <c r="C795" s="341" t="s">
        <v>1114</v>
      </c>
      <c r="D795" s="342" t="s">
        <v>405</v>
      </c>
      <c r="E795" s="341" t="s">
        <v>778</v>
      </c>
      <c r="F795" s="343" t="s">
        <v>770</v>
      </c>
      <c r="G795" s="345">
        <v>14</v>
      </c>
      <c r="H795" s="346">
        <v>2520</v>
      </c>
      <c r="I795" s="345">
        <v>35280</v>
      </c>
      <c r="J795" s="347">
        <v>0.05</v>
      </c>
      <c r="K795" s="375">
        <v>33516</v>
      </c>
    </row>
    <row r="796" spans="1:11" x14ac:dyDescent="0.3">
      <c r="A796" s="338">
        <v>1789</v>
      </c>
      <c r="B796" s="339">
        <v>42928</v>
      </c>
      <c r="C796" s="341" t="s">
        <v>1110</v>
      </c>
      <c r="D796" s="342" t="s">
        <v>405</v>
      </c>
      <c r="E796" s="341" t="s">
        <v>765</v>
      </c>
      <c r="F796" s="343" t="s">
        <v>764</v>
      </c>
      <c r="G796" s="345">
        <v>34</v>
      </c>
      <c r="H796" s="346">
        <v>2220</v>
      </c>
      <c r="I796" s="345">
        <v>75480</v>
      </c>
      <c r="J796" s="347">
        <v>0.1</v>
      </c>
      <c r="K796" s="375">
        <v>67932</v>
      </c>
    </row>
    <row r="797" spans="1:11" x14ac:dyDescent="0.3">
      <c r="A797" s="338">
        <v>1790</v>
      </c>
      <c r="B797" s="339">
        <v>42928</v>
      </c>
      <c r="C797" s="341" t="s">
        <v>1110</v>
      </c>
      <c r="D797" s="342" t="s">
        <v>405</v>
      </c>
      <c r="E797" s="341" t="s">
        <v>765</v>
      </c>
      <c r="F797" s="343" t="s">
        <v>770</v>
      </c>
      <c r="G797" s="345">
        <v>8</v>
      </c>
      <c r="H797" s="346">
        <v>5160</v>
      </c>
      <c r="I797" s="345">
        <v>41280</v>
      </c>
      <c r="J797" s="347">
        <v>0.02</v>
      </c>
      <c r="K797" s="375">
        <v>40454.400000000001</v>
      </c>
    </row>
    <row r="798" spans="1:11" x14ac:dyDescent="0.3">
      <c r="A798" s="338">
        <v>1791</v>
      </c>
      <c r="B798" s="339">
        <v>42928</v>
      </c>
      <c r="C798" s="341" t="s">
        <v>1110</v>
      </c>
      <c r="D798" s="342" t="s">
        <v>405</v>
      </c>
      <c r="E798" s="341" t="s">
        <v>765</v>
      </c>
      <c r="F798" s="343" t="s">
        <v>785</v>
      </c>
      <c r="G798" s="345">
        <v>45</v>
      </c>
      <c r="H798" s="346">
        <v>3960</v>
      </c>
      <c r="I798" s="345">
        <v>178200</v>
      </c>
      <c r="J798" s="347">
        <v>0.1</v>
      </c>
      <c r="K798" s="375">
        <v>160380</v>
      </c>
    </row>
    <row r="799" spans="1:11" x14ac:dyDescent="0.3">
      <c r="A799" s="338">
        <v>1792</v>
      </c>
      <c r="B799" s="339">
        <v>42928</v>
      </c>
      <c r="C799" s="341" t="s">
        <v>1108</v>
      </c>
      <c r="D799" s="342" t="s">
        <v>522</v>
      </c>
      <c r="E799" s="341" t="s">
        <v>765</v>
      </c>
      <c r="F799" s="343" t="s">
        <v>764</v>
      </c>
      <c r="G799" s="345">
        <v>28</v>
      </c>
      <c r="H799" s="346">
        <v>11640</v>
      </c>
      <c r="I799" s="345">
        <v>325920</v>
      </c>
      <c r="J799" s="347">
        <v>0.02</v>
      </c>
      <c r="K799" s="375">
        <v>319401.59999999998</v>
      </c>
    </row>
    <row r="800" spans="1:11" x14ac:dyDescent="0.3">
      <c r="A800" s="338">
        <v>1793</v>
      </c>
      <c r="B800" s="339">
        <v>42928</v>
      </c>
      <c r="C800" s="341" t="s">
        <v>1106</v>
      </c>
      <c r="D800" s="342" t="s">
        <v>522</v>
      </c>
      <c r="E800" s="341" t="s">
        <v>778</v>
      </c>
      <c r="F800" s="343" t="s">
        <v>764</v>
      </c>
      <c r="G800" s="345">
        <v>22</v>
      </c>
      <c r="H800" s="346">
        <v>420</v>
      </c>
      <c r="I800" s="345">
        <v>9240</v>
      </c>
      <c r="J800" s="347">
        <v>0.08</v>
      </c>
      <c r="K800" s="375">
        <v>8500.7999999999993</v>
      </c>
    </row>
    <row r="801" spans="1:11" x14ac:dyDescent="0.3">
      <c r="A801" s="338">
        <v>1794</v>
      </c>
      <c r="B801" s="339">
        <v>42928</v>
      </c>
      <c r="C801" s="341" t="s">
        <v>1106</v>
      </c>
      <c r="D801" s="342" t="s">
        <v>395</v>
      </c>
      <c r="E801" s="341" t="s">
        <v>778</v>
      </c>
      <c r="F801" s="343" t="s">
        <v>764</v>
      </c>
      <c r="G801" s="345">
        <v>38</v>
      </c>
      <c r="H801" s="346">
        <v>480</v>
      </c>
      <c r="I801" s="345">
        <v>18240</v>
      </c>
      <c r="J801" s="347">
        <v>0.05</v>
      </c>
      <c r="K801" s="375">
        <v>17328</v>
      </c>
    </row>
    <row r="802" spans="1:11" x14ac:dyDescent="0.3">
      <c r="A802" s="338">
        <v>1795</v>
      </c>
      <c r="B802" s="339">
        <v>42928</v>
      </c>
      <c r="C802" s="341" t="s">
        <v>1103</v>
      </c>
      <c r="D802" s="342" t="s">
        <v>395</v>
      </c>
      <c r="E802" s="341" t="s">
        <v>765</v>
      </c>
      <c r="F802" s="343" t="s">
        <v>764</v>
      </c>
      <c r="G802" s="345">
        <v>8</v>
      </c>
      <c r="H802" s="346">
        <v>420</v>
      </c>
      <c r="I802" s="345">
        <v>3360</v>
      </c>
      <c r="J802" s="347">
        <v>0.08</v>
      </c>
      <c r="K802" s="375">
        <v>3091.2</v>
      </c>
    </row>
    <row r="803" spans="1:11" x14ac:dyDescent="0.3">
      <c r="A803" s="338">
        <v>1796</v>
      </c>
      <c r="B803" s="339">
        <v>42928</v>
      </c>
      <c r="C803" s="341" t="s">
        <v>1103</v>
      </c>
      <c r="D803" s="342" t="s">
        <v>395</v>
      </c>
      <c r="E803" s="341" t="s">
        <v>765</v>
      </c>
      <c r="F803" s="343" t="s">
        <v>764</v>
      </c>
      <c r="G803" s="345">
        <v>47</v>
      </c>
      <c r="H803" s="346">
        <v>180</v>
      </c>
      <c r="I803" s="345">
        <v>8460</v>
      </c>
      <c r="J803" s="347">
        <v>0.1</v>
      </c>
      <c r="K803" s="375">
        <v>7614</v>
      </c>
    </row>
    <row r="804" spans="1:11" x14ac:dyDescent="0.3">
      <c r="A804" s="338">
        <v>1797</v>
      </c>
      <c r="B804" s="339">
        <v>42928</v>
      </c>
      <c r="C804" s="341" t="s">
        <v>1103</v>
      </c>
      <c r="D804" s="342" t="s">
        <v>395</v>
      </c>
      <c r="E804" s="341" t="s">
        <v>765</v>
      </c>
      <c r="F804" s="343" t="s">
        <v>764</v>
      </c>
      <c r="G804" s="345">
        <v>30</v>
      </c>
      <c r="H804" s="346">
        <v>180</v>
      </c>
      <c r="I804" s="345">
        <v>5400</v>
      </c>
      <c r="J804" s="347">
        <v>0.05</v>
      </c>
      <c r="K804" s="375">
        <v>5130</v>
      </c>
    </row>
    <row r="805" spans="1:11" x14ac:dyDescent="0.3">
      <c r="A805" s="338">
        <v>1798</v>
      </c>
      <c r="B805" s="339">
        <v>42929</v>
      </c>
      <c r="C805" s="341" t="s">
        <v>1102</v>
      </c>
      <c r="D805" s="342" t="s">
        <v>405</v>
      </c>
      <c r="E805" s="341" t="s">
        <v>778</v>
      </c>
      <c r="F805" s="343" t="s">
        <v>785</v>
      </c>
      <c r="G805" s="345">
        <v>24</v>
      </c>
      <c r="H805" s="346">
        <v>6000</v>
      </c>
      <c r="I805" s="345">
        <v>144000</v>
      </c>
      <c r="J805" s="347">
        <v>0.06</v>
      </c>
      <c r="K805" s="375">
        <v>135360</v>
      </c>
    </row>
    <row r="806" spans="1:11" x14ac:dyDescent="0.3">
      <c r="A806" s="338">
        <v>1799</v>
      </c>
      <c r="B806" s="339">
        <v>42929</v>
      </c>
      <c r="C806" s="341" t="s">
        <v>1100</v>
      </c>
      <c r="D806" s="342" t="s">
        <v>398</v>
      </c>
      <c r="E806" s="341" t="s">
        <v>790</v>
      </c>
      <c r="F806" s="343" t="s">
        <v>770</v>
      </c>
      <c r="G806" s="345">
        <v>27</v>
      </c>
      <c r="H806" s="346">
        <v>12060</v>
      </c>
      <c r="I806" s="345">
        <v>325620</v>
      </c>
      <c r="J806" s="347">
        <v>0.09</v>
      </c>
      <c r="K806" s="375">
        <v>296314.2</v>
      </c>
    </row>
    <row r="807" spans="1:11" x14ac:dyDescent="0.3">
      <c r="A807" s="338">
        <v>1800</v>
      </c>
      <c r="B807" s="339">
        <v>42929</v>
      </c>
      <c r="C807" s="341" t="s">
        <v>1089</v>
      </c>
      <c r="D807" s="342" t="s">
        <v>405</v>
      </c>
      <c r="E807" s="341" t="s">
        <v>812</v>
      </c>
      <c r="F807" s="343" t="s">
        <v>764</v>
      </c>
      <c r="G807" s="345">
        <v>36</v>
      </c>
      <c r="H807" s="346">
        <v>540</v>
      </c>
      <c r="I807" s="345">
        <v>19440</v>
      </c>
      <c r="J807" s="347">
        <v>0.1</v>
      </c>
      <c r="K807" s="375">
        <v>17496</v>
      </c>
    </row>
    <row r="808" spans="1:11" x14ac:dyDescent="0.3">
      <c r="A808" s="338">
        <v>1801</v>
      </c>
      <c r="B808" s="339">
        <v>42929</v>
      </c>
      <c r="C808" s="341" t="s">
        <v>1091</v>
      </c>
      <c r="D808" s="342" t="s">
        <v>405</v>
      </c>
      <c r="E808" s="341" t="s">
        <v>812</v>
      </c>
      <c r="F808" s="343" t="s">
        <v>785</v>
      </c>
      <c r="G808" s="345">
        <v>46</v>
      </c>
      <c r="H808" s="346">
        <v>3960</v>
      </c>
      <c r="I808" s="345">
        <v>182160</v>
      </c>
      <c r="J808" s="347">
        <v>0.04</v>
      </c>
      <c r="K808" s="375">
        <v>174873.60000000001</v>
      </c>
    </row>
    <row r="809" spans="1:11" x14ac:dyDescent="0.3">
      <c r="A809" s="338">
        <v>1802</v>
      </c>
      <c r="B809" s="339">
        <v>42929</v>
      </c>
      <c r="C809" s="341" t="s">
        <v>1093</v>
      </c>
      <c r="D809" s="342" t="s">
        <v>405</v>
      </c>
      <c r="E809" s="341" t="s">
        <v>778</v>
      </c>
      <c r="F809" s="343" t="s">
        <v>785</v>
      </c>
      <c r="G809" s="345">
        <v>22</v>
      </c>
      <c r="H809" s="346">
        <v>3960</v>
      </c>
      <c r="I809" s="345">
        <v>87120</v>
      </c>
      <c r="J809" s="347">
        <v>0.1</v>
      </c>
      <c r="K809" s="375">
        <v>78408</v>
      </c>
    </row>
    <row r="810" spans="1:11" x14ac:dyDescent="0.3">
      <c r="A810" s="338">
        <v>1803</v>
      </c>
      <c r="B810" s="339">
        <v>42929</v>
      </c>
      <c r="C810" s="341" t="s">
        <v>1093</v>
      </c>
      <c r="D810" s="342" t="s">
        <v>405</v>
      </c>
      <c r="E810" s="341" t="s">
        <v>778</v>
      </c>
      <c r="F810" s="343" t="s">
        <v>764</v>
      </c>
      <c r="G810" s="345">
        <v>40</v>
      </c>
      <c r="H810" s="346">
        <v>960</v>
      </c>
      <c r="I810" s="345">
        <v>38400</v>
      </c>
      <c r="J810" s="347">
        <v>0.04</v>
      </c>
      <c r="K810" s="375">
        <v>36864</v>
      </c>
    </row>
    <row r="811" spans="1:11" x14ac:dyDescent="0.3">
      <c r="A811" s="338">
        <v>1804</v>
      </c>
      <c r="B811" s="339">
        <v>42929</v>
      </c>
      <c r="C811" s="341" t="s">
        <v>1089</v>
      </c>
      <c r="D811" s="342" t="s">
        <v>405</v>
      </c>
      <c r="E811" s="341" t="s">
        <v>812</v>
      </c>
      <c r="F811" s="343" t="s">
        <v>764</v>
      </c>
      <c r="G811" s="345">
        <v>36</v>
      </c>
      <c r="H811" s="346">
        <v>480</v>
      </c>
      <c r="I811" s="345">
        <v>17280</v>
      </c>
      <c r="J811" s="347">
        <v>0.1</v>
      </c>
      <c r="K811" s="375">
        <v>15552</v>
      </c>
    </row>
    <row r="812" spans="1:11" x14ac:dyDescent="0.3">
      <c r="A812" s="338">
        <v>1805</v>
      </c>
      <c r="B812" s="339">
        <v>42929</v>
      </c>
      <c r="C812" s="341" t="s">
        <v>1091</v>
      </c>
      <c r="D812" s="342" t="s">
        <v>405</v>
      </c>
      <c r="E812" s="341" t="s">
        <v>812</v>
      </c>
      <c r="F812" s="343" t="s">
        <v>770</v>
      </c>
      <c r="G812" s="345">
        <v>7</v>
      </c>
      <c r="H812" s="346">
        <v>17100</v>
      </c>
      <c r="I812" s="345">
        <v>119700</v>
      </c>
      <c r="J812" s="347">
        <v>0.01</v>
      </c>
      <c r="K812" s="375">
        <v>118503</v>
      </c>
    </row>
    <row r="813" spans="1:11" x14ac:dyDescent="0.3">
      <c r="A813" s="338">
        <v>1806</v>
      </c>
      <c r="B813" s="339">
        <v>42929</v>
      </c>
      <c r="C813" s="341" t="s">
        <v>1093</v>
      </c>
      <c r="D813" s="342" t="s">
        <v>405</v>
      </c>
      <c r="E813" s="341" t="s">
        <v>778</v>
      </c>
      <c r="F813" s="343" t="s">
        <v>764</v>
      </c>
      <c r="G813" s="345">
        <v>43</v>
      </c>
      <c r="H813" s="346">
        <v>2700</v>
      </c>
      <c r="I813" s="345">
        <v>116100</v>
      </c>
      <c r="J813" s="347">
        <v>0.08</v>
      </c>
      <c r="K813" s="375">
        <v>106812</v>
      </c>
    </row>
    <row r="814" spans="1:11" x14ac:dyDescent="0.3">
      <c r="A814" s="338">
        <v>1807</v>
      </c>
      <c r="B814" s="339">
        <v>42929</v>
      </c>
      <c r="C814" s="341" t="s">
        <v>1091</v>
      </c>
      <c r="D814" s="342" t="s">
        <v>398</v>
      </c>
      <c r="E814" s="341" t="s">
        <v>812</v>
      </c>
      <c r="F814" s="343" t="s">
        <v>785</v>
      </c>
      <c r="G814" s="345">
        <v>38</v>
      </c>
      <c r="H814" s="346">
        <v>7560</v>
      </c>
      <c r="I814" s="345">
        <v>287280</v>
      </c>
      <c r="J814" s="347">
        <v>0.02</v>
      </c>
      <c r="K814" s="375">
        <v>281534.40000000002</v>
      </c>
    </row>
    <row r="815" spans="1:11" x14ac:dyDescent="0.3">
      <c r="A815" s="338">
        <v>1808</v>
      </c>
      <c r="B815" s="339">
        <v>42929</v>
      </c>
      <c r="C815" s="341" t="s">
        <v>1089</v>
      </c>
      <c r="D815" s="342" t="s">
        <v>398</v>
      </c>
      <c r="E815" s="341" t="s">
        <v>812</v>
      </c>
      <c r="F815" s="343" t="s">
        <v>770</v>
      </c>
      <c r="G815" s="345">
        <v>33</v>
      </c>
      <c r="H815" s="346">
        <v>14460</v>
      </c>
      <c r="I815" s="345">
        <v>477180</v>
      </c>
      <c r="J815" s="347">
        <v>0.04</v>
      </c>
      <c r="K815" s="375">
        <v>458092.79999999999</v>
      </c>
    </row>
    <row r="816" spans="1:11" x14ac:dyDescent="0.3">
      <c r="A816" s="338">
        <v>1809</v>
      </c>
      <c r="B816" s="339">
        <v>42929</v>
      </c>
      <c r="C816" s="341" t="s">
        <v>930</v>
      </c>
      <c r="D816" s="342" t="s">
        <v>522</v>
      </c>
      <c r="E816" s="341" t="s">
        <v>765</v>
      </c>
      <c r="F816" s="343" t="s">
        <v>764</v>
      </c>
      <c r="G816" s="345">
        <v>15</v>
      </c>
      <c r="H816" s="346">
        <v>300</v>
      </c>
      <c r="I816" s="345">
        <v>4500</v>
      </c>
      <c r="J816" s="347">
        <v>0.03</v>
      </c>
      <c r="K816" s="375">
        <v>4365</v>
      </c>
    </row>
    <row r="817" spans="1:11" x14ac:dyDescent="0.3">
      <c r="A817" s="338">
        <v>1810</v>
      </c>
      <c r="B817" s="339">
        <v>42929</v>
      </c>
      <c r="C817" s="341" t="s">
        <v>1086</v>
      </c>
      <c r="D817" s="342" t="s">
        <v>522</v>
      </c>
      <c r="E817" s="341" t="s">
        <v>812</v>
      </c>
      <c r="F817" s="343" t="s">
        <v>770</v>
      </c>
      <c r="G817" s="345">
        <v>33</v>
      </c>
      <c r="H817" s="346">
        <v>1560</v>
      </c>
      <c r="I817" s="345">
        <v>51480</v>
      </c>
      <c r="J817" s="347">
        <v>0.08</v>
      </c>
      <c r="K817" s="375">
        <v>47361.599999999999</v>
      </c>
    </row>
    <row r="818" spans="1:11" x14ac:dyDescent="0.3">
      <c r="A818" s="338">
        <v>1811</v>
      </c>
      <c r="B818" s="339">
        <v>42930</v>
      </c>
      <c r="C818" s="341" t="s">
        <v>1085</v>
      </c>
      <c r="D818" s="342" t="s">
        <v>398</v>
      </c>
      <c r="E818" s="341" t="s">
        <v>812</v>
      </c>
      <c r="F818" s="343" t="s">
        <v>785</v>
      </c>
      <c r="G818" s="345">
        <v>32</v>
      </c>
      <c r="H818" s="346">
        <v>1800</v>
      </c>
      <c r="I818" s="345">
        <v>57600</v>
      </c>
      <c r="J818" s="347">
        <v>0.1</v>
      </c>
      <c r="K818" s="375">
        <v>51840</v>
      </c>
    </row>
    <row r="819" spans="1:11" x14ac:dyDescent="0.3">
      <c r="A819" s="338">
        <v>1812</v>
      </c>
      <c r="B819" s="339">
        <v>42930</v>
      </c>
      <c r="C819" s="341" t="s">
        <v>1082</v>
      </c>
      <c r="D819" s="342" t="s">
        <v>398</v>
      </c>
      <c r="E819" s="341" t="s">
        <v>765</v>
      </c>
      <c r="F819" s="343" t="s">
        <v>764</v>
      </c>
      <c r="G819" s="345">
        <v>39</v>
      </c>
      <c r="H819" s="346">
        <v>2160</v>
      </c>
      <c r="I819" s="345">
        <v>84240</v>
      </c>
      <c r="J819" s="347">
        <v>0.06</v>
      </c>
      <c r="K819" s="375">
        <v>79185.600000000006</v>
      </c>
    </row>
    <row r="820" spans="1:11" x14ac:dyDescent="0.3">
      <c r="A820" s="338">
        <v>1813</v>
      </c>
      <c r="B820" s="339">
        <v>42930</v>
      </c>
      <c r="C820" s="341" t="s">
        <v>1082</v>
      </c>
      <c r="D820" s="342" t="s">
        <v>398</v>
      </c>
      <c r="E820" s="341" t="s">
        <v>765</v>
      </c>
      <c r="F820" s="343" t="s">
        <v>764</v>
      </c>
      <c r="G820" s="345">
        <v>8</v>
      </c>
      <c r="H820" s="346">
        <v>240</v>
      </c>
      <c r="I820" s="345">
        <v>1920</v>
      </c>
      <c r="J820" s="347">
        <v>0</v>
      </c>
      <c r="K820" s="375">
        <v>1920</v>
      </c>
    </row>
    <row r="821" spans="1:11" x14ac:dyDescent="0.3">
      <c r="A821" s="338">
        <v>1814</v>
      </c>
      <c r="B821" s="339">
        <v>42932</v>
      </c>
      <c r="C821" s="341" t="s">
        <v>1080</v>
      </c>
      <c r="D821" s="342" t="s">
        <v>405</v>
      </c>
      <c r="E821" s="341" t="s">
        <v>790</v>
      </c>
      <c r="F821" s="343" t="s">
        <v>785</v>
      </c>
      <c r="G821" s="345">
        <v>3</v>
      </c>
      <c r="H821" s="346">
        <v>2640</v>
      </c>
      <c r="I821" s="345">
        <v>7920</v>
      </c>
      <c r="J821" s="347">
        <v>0.1</v>
      </c>
      <c r="K821" s="375">
        <v>7128</v>
      </c>
    </row>
    <row r="822" spans="1:11" x14ac:dyDescent="0.3">
      <c r="A822" s="338">
        <v>1815</v>
      </c>
      <c r="B822" s="339">
        <v>42932</v>
      </c>
      <c r="C822" s="341" t="s">
        <v>1049</v>
      </c>
      <c r="D822" s="342" t="s">
        <v>405</v>
      </c>
      <c r="E822" s="341" t="s">
        <v>778</v>
      </c>
      <c r="F822" s="343" t="s">
        <v>770</v>
      </c>
      <c r="G822" s="345">
        <v>33</v>
      </c>
      <c r="H822" s="346">
        <v>360</v>
      </c>
      <c r="I822" s="345">
        <v>11880</v>
      </c>
      <c r="J822" s="347">
        <v>0</v>
      </c>
      <c r="K822" s="375">
        <v>11880</v>
      </c>
    </row>
    <row r="823" spans="1:11" x14ac:dyDescent="0.3">
      <c r="A823" s="338">
        <v>1816</v>
      </c>
      <c r="B823" s="339">
        <v>42933</v>
      </c>
      <c r="C823" s="341" t="s">
        <v>1076</v>
      </c>
      <c r="D823" s="342" t="s">
        <v>395</v>
      </c>
      <c r="E823" s="341" t="s">
        <v>790</v>
      </c>
      <c r="F823" s="343" t="s">
        <v>785</v>
      </c>
      <c r="G823" s="345">
        <v>24</v>
      </c>
      <c r="H823" s="346">
        <v>5040</v>
      </c>
      <c r="I823" s="345">
        <v>120960</v>
      </c>
      <c r="J823" s="347">
        <v>0</v>
      </c>
      <c r="K823" s="375">
        <v>120960</v>
      </c>
    </row>
    <row r="824" spans="1:11" x14ac:dyDescent="0.3">
      <c r="A824" s="338">
        <v>1817</v>
      </c>
      <c r="B824" s="339">
        <v>42933</v>
      </c>
      <c r="C824" s="341" t="s">
        <v>1076</v>
      </c>
      <c r="D824" s="342" t="s">
        <v>395</v>
      </c>
      <c r="E824" s="341" t="s">
        <v>790</v>
      </c>
      <c r="F824" s="343" t="s">
        <v>764</v>
      </c>
      <c r="G824" s="345">
        <v>46</v>
      </c>
      <c r="H824" s="346">
        <v>2280</v>
      </c>
      <c r="I824" s="345">
        <v>104880</v>
      </c>
      <c r="J824" s="347">
        <v>0.04</v>
      </c>
      <c r="K824" s="375">
        <v>100684.8</v>
      </c>
    </row>
    <row r="825" spans="1:11" x14ac:dyDescent="0.3">
      <c r="A825" s="338">
        <v>1818</v>
      </c>
      <c r="B825" s="339">
        <v>42933</v>
      </c>
      <c r="C825" s="341" t="s">
        <v>1074</v>
      </c>
      <c r="D825" s="342" t="s">
        <v>522</v>
      </c>
      <c r="E825" s="341" t="s">
        <v>765</v>
      </c>
      <c r="F825" s="343" t="s">
        <v>764</v>
      </c>
      <c r="G825" s="345">
        <v>33</v>
      </c>
      <c r="H825" s="346">
        <v>240</v>
      </c>
      <c r="I825" s="345">
        <v>7920</v>
      </c>
      <c r="J825" s="347">
        <v>0.08</v>
      </c>
      <c r="K825" s="375">
        <v>7286.4</v>
      </c>
    </row>
    <row r="826" spans="1:11" x14ac:dyDescent="0.3">
      <c r="A826" s="338">
        <v>1819</v>
      </c>
      <c r="B826" s="339">
        <v>42933</v>
      </c>
      <c r="C826" s="341" t="s">
        <v>1074</v>
      </c>
      <c r="D826" s="342" t="s">
        <v>522</v>
      </c>
      <c r="E826" s="341" t="s">
        <v>765</v>
      </c>
      <c r="F826" s="343" t="s">
        <v>785</v>
      </c>
      <c r="G826" s="345">
        <v>16</v>
      </c>
      <c r="H826" s="346">
        <v>2160</v>
      </c>
      <c r="I826" s="345">
        <v>34560</v>
      </c>
      <c r="J826" s="347">
        <v>0.09</v>
      </c>
      <c r="K826" s="375">
        <v>31449.599999999999</v>
      </c>
    </row>
    <row r="827" spans="1:11" x14ac:dyDescent="0.3">
      <c r="A827" s="338">
        <v>1820</v>
      </c>
      <c r="B827" s="339">
        <v>42933</v>
      </c>
      <c r="C827" s="341" t="s">
        <v>1070</v>
      </c>
      <c r="D827" s="342" t="s">
        <v>398</v>
      </c>
      <c r="E827" s="341" t="s">
        <v>790</v>
      </c>
      <c r="F827" s="343" t="s">
        <v>764</v>
      </c>
      <c r="G827" s="345">
        <v>22</v>
      </c>
      <c r="H827" s="346">
        <v>2280</v>
      </c>
      <c r="I827" s="345">
        <v>50160</v>
      </c>
      <c r="J827" s="347">
        <v>7.0000000000000007E-2</v>
      </c>
      <c r="K827" s="375">
        <v>46648.800000000003</v>
      </c>
    </row>
    <row r="828" spans="1:11" x14ac:dyDescent="0.3">
      <c r="A828" s="338">
        <v>1821</v>
      </c>
      <c r="B828" s="339">
        <v>42933</v>
      </c>
      <c r="C828" s="341" t="s">
        <v>1070</v>
      </c>
      <c r="D828" s="342" t="s">
        <v>398</v>
      </c>
      <c r="E828" s="341" t="s">
        <v>790</v>
      </c>
      <c r="F828" s="343" t="s">
        <v>764</v>
      </c>
      <c r="G828" s="345">
        <v>50</v>
      </c>
      <c r="H828" s="346">
        <v>1200</v>
      </c>
      <c r="I828" s="345">
        <v>60000</v>
      </c>
      <c r="J828" s="347">
        <v>0</v>
      </c>
      <c r="K828" s="375">
        <v>60000</v>
      </c>
    </row>
    <row r="829" spans="1:11" x14ac:dyDescent="0.3">
      <c r="A829" s="338">
        <v>1822</v>
      </c>
      <c r="B829" s="339">
        <v>42933</v>
      </c>
      <c r="C829" s="341" t="s">
        <v>1070</v>
      </c>
      <c r="D829" s="342" t="s">
        <v>398</v>
      </c>
      <c r="E829" s="341" t="s">
        <v>790</v>
      </c>
      <c r="F829" s="343" t="s">
        <v>764</v>
      </c>
      <c r="G829" s="345">
        <v>30</v>
      </c>
      <c r="H829" s="346">
        <v>660</v>
      </c>
      <c r="I829" s="345">
        <v>19800</v>
      </c>
      <c r="J829" s="347">
        <v>0.06</v>
      </c>
      <c r="K829" s="375">
        <v>18612</v>
      </c>
    </row>
    <row r="830" spans="1:11" x14ac:dyDescent="0.3">
      <c r="A830" s="338">
        <v>1823</v>
      </c>
      <c r="B830" s="339">
        <v>42933</v>
      </c>
      <c r="C830" s="341" t="s">
        <v>1068</v>
      </c>
      <c r="D830" s="342" t="s">
        <v>405</v>
      </c>
      <c r="E830" s="341" t="s">
        <v>790</v>
      </c>
      <c r="F830" s="343" t="s">
        <v>785</v>
      </c>
      <c r="G830" s="345">
        <v>7</v>
      </c>
      <c r="H830" s="346">
        <v>360</v>
      </c>
      <c r="I830" s="345">
        <v>2520</v>
      </c>
      <c r="J830" s="347">
        <v>7.0000000000000007E-2</v>
      </c>
      <c r="K830" s="375">
        <v>2343.6</v>
      </c>
    </row>
    <row r="831" spans="1:11" x14ac:dyDescent="0.3">
      <c r="A831" s="338">
        <v>1824</v>
      </c>
      <c r="B831" s="339">
        <v>42933</v>
      </c>
      <c r="C831" s="341" t="s">
        <v>1066</v>
      </c>
      <c r="D831" s="342" t="s">
        <v>522</v>
      </c>
      <c r="E831" s="341" t="s">
        <v>765</v>
      </c>
      <c r="F831" s="343" t="s">
        <v>764</v>
      </c>
      <c r="G831" s="345">
        <v>43</v>
      </c>
      <c r="H831" s="346">
        <v>180</v>
      </c>
      <c r="I831" s="345">
        <v>7740</v>
      </c>
      <c r="J831" s="347">
        <v>0.02</v>
      </c>
      <c r="K831" s="375">
        <v>7585.2</v>
      </c>
    </row>
    <row r="832" spans="1:11" x14ac:dyDescent="0.3">
      <c r="A832" s="338">
        <v>1825</v>
      </c>
      <c r="B832" s="339">
        <v>42933</v>
      </c>
      <c r="C832" s="341" t="s">
        <v>840</v>
      </c>
      <c r="D832" s="342" t="s">
        <v>522</v>
      </c>
      <c r="E832" s="341" t="s">
        <v>778</v>
      </c>
      <c r="F832" s="343" t="s">
        <v>764</v>
      </c>
      <c r="G832" s="345">
        <v>5</v>
      </c>
      <c r="H832" s="346">
        <v>300</v>
      </c>
      <c r="I832" s="345">
        <v>1500</v>
      </c>
      <c r="J832" s="347">
        <v>0.09</v>
      </c>
      <c r="K832" s="375">
        <v>1365</v>
      </c>
    </row>
    <row r="833" spans="1:11" x14ac:dyDescent="0.3">
      <c r="A833" s="338">
        <v>1826</v>
      </c>
      <c r="B833" s="339">
        <v>42934</v>
      </c>
      <c r="C833" s="341" t="s">
        <v>1063</v>
      </c>
      <c r="D833" s="342" t="s">
        <v>398</v>
      </c>
      <c r="E833" s="341" t="s">
        <v>765</v>
      </c>
      <c r="F833" s="343" t="s">
        <v>785</v>
      </c>
      <c r="G833" s="345">
        <v>49</v>
      </c>
      <c r="H833" s="346">
        <v>2460</v>
      </c>
      <c r="I833" s="345">
        <v>120540</v>
      </c>
      <c r="J833" s="347">
        <v>0.01</v>
      </c>
      <c r="K833" s="375">
        <v>119334.6</v>
      </c>
    </row>
    <row r="834" spans="1:11" x14ac:dyDescent="0.3">
      <c r="A834" s="338">
        <v>1827</v>
      </c>
      <c r="B834" s="339">
        <v>42934</v>
      </c>
      <c r="C834" s="341" t="s">
        <v>1063</v>
      </c>
      <c r="D834" s="342" t="s">
        <v>398</v>
      </c>
      <c r="E834" s="341" t="s">
        <v>765</v>
      </c>
      <c r="F834" s="343" t="s">
        <v>770</v>
      </c>
      <c r="G834" s="345">
        <v>1</v>
      </c>
      <c r="H834" s="346">
        <v>2460</v>
      </c>
      <c r="I834" s="345">
        <v>2460</v>
      </c>
      <c r="J834" s="347">
        <v>0.02</v>
      </c>
      <c r="K834" s="375">
        <v>2410.8000000000002</v>
      </c>
    </row>
    <row r="835" spans="1:11" x14ac:dyDescent="0.3">
      <c r="A835" s="338">
        <v>1828</v>
      </c>
      <c r="B835" s="339">
        <v>42934</v>
      </c>
      <c r="C835" s="341" t="s">
        <v>1061</v>
      </c>
      <c r="D835" s="342" t="s">
        <v>398</v>
      </c>
      <c r="E835" s="341" t="s">
        <v>790</v>
      </c>
      <c r="F835" s="343" t="s">
        <v>785</v>
      </c>
      <c r="G835" s="345">
        <v>12</v>
      </c>
      <c r="H835" s="346">
        <v>12840</v>
      </c>
      <c r="I835" s="345">
        <v>154080</v>
      </c>
      <c r="J835" s="347">
        <v>0.03</v>
      </c>
      <c r="K835" s="375">
        <v>149457.60000000001</v>
      </c>
    </row>
    <row r="836" spans="1:11" x14ac:dyDescent="0.3">
      <c r="A836" s="338">
        <v>1829</v>
      </c>
      <c r="B836" s="339">
        <v>42934</v>
      </c>
      <c r="C836" s="341" t="s">
        <v>1059</v>
      </c>
      <c r="D836" s="342" t="s">
        <v>522</v>
      </c>
      <c r="E836" s="341" t="s">
        <v>790</v>
      </c>
      <c r="F836" s="343" t="s">
        <v>770</v>
      </c>
      <c r="G836" s="345">
        <v>43</v>
      </c>
      <c r="H836" s="346">
        <v>1560</v>
      </c>
      <c r="I836" s="345">
        <v>67080</v>
      </c>
      <c r="J836" s="347">
        <v>0.05</v>
      </c>
      <c r="K836" s="375">
        <v>63726</v>
      </c>
    </row>
    <row r="837" spans="1:11" x14ac:dyDescent="0.3">
      <c r="A837" s="338">
        <v>1830</v>
      </c>
      <c r="B837" s="339">
        <v>42934</v>
      </c>
      <c r="C837" s="341" t="s">
        <v>1057</v>
      </c>
      <c r="D837" s="342" t="s">
        <v>395</v>
      </c>
      <c r="E837" s="341" t="s">
        <v>790</v>
      </c>
      <c r="F837" s="343" t="s">
        <v>764</v>
      </c>
      <c r="G837" s="345">
        <v>42</v>
      </c>
      <c r="H837" s="346">
        <v>1140</v>
      </c>
      <c r="I837" s="345">
        <v>47880</v>
      </c>
      <c r="J837" s="347">
        <v>0.01</v>
      </c>
      <c r="K837" s="375">
        <v>47401.2</v>
      </c>
    </row>
    <row r="838" spans="1:11" x14ac:dyDescent="0.3">
      <c r="A838" s="338">
        <v>1831</v>
      </c>
      <c r="B838" s="339">
        <v>42935</v>
      </c>
      <c r="C838" s="341" t="s">
        <v>1053</v>
      </c>
      <c r="D838" s="342" t="s">
        <v>405</v>
      </c>
      <c r="E838" s="341" t="s">
        <v>765</v>
      </c>
      <c r="F838" s="343" t="s">
        <v>764</v>
      </c>
      <c r="G838" s="345">
        <v>32</v>
      </c>
      <c r="H838" s="346">
        <v>300</v>
      </c>
      <c r="I838" s="345">
        <v>9600</v>
      </c>
      <c r="J838" s="347">
        <v>0.02</v>
      </c>
      <c r="K838" s="375">
        <v>9408</v>
      </c>
    </row>
    <row r="839" spans="1:11" x14ac:dyDescent="0.3">
      <c r="A839" s="338">
        <v>1832</v>
      </c>
      <c r="B839" s="339">
        <v>42935</v>
      </c>
      <c r="C839" s="341" t="s">
        <v>971</v>
      </c>
      <c r="D839" s="342" t="s">
        <v>398</v>
      </c>
      <c r="E839" s="341" t="s">
        <v>765</v>
      </c>
      <c r="F839" s="343" t="s">
        <v>764</v>
      </c>
      <c r="G839" s="345">
        <v>42</v>
      </c>
      <c r="H839" s="346">
        <v>5760</v>
      </c>
      <c r="I839" s="345">
        <v>241920</v>
      </c>
      <c r="J839" s="347">
        <v>0</v>
      </c>
      <c r="K839" s="375">
        <v>241920</v>
      </c>
    </row>
    <row r="840" spans="1:11" x14ac:dyDescent="0.3">
      <c r="A840" s="338">
        <v>1833</v>
      </c>
      <c r="B840" s="339">
        <v>42935</v>
      </c>
      <c r="C840" s="341" t="s">
        <v>1053</v>
      </c>
      <c r="D840" s="342" t="s">
        <v>395</v>
      </c>
      <c r="E840" s="341" t="s">
        <v>765</v>
      </c>
      <c r="F840" s="343" t="s">
        <v>764</v>
      </c>
      <c r="G840" s="345">
        <v>47</v>
      </c>
      <c r="H840" s="346">
        <v>1260</v>
      </c>
      <c r="I840" s="345">
        <v>59220</v>
      </c>
      <c r="J840" s="347">
        <v>0.02</v>
      </c>
      <c r="K840" s="375">
        <v>58035.6</v>
      </c>
    </row>
    <row r="841" spans="1:11" x14ac:dyDescent="0.3">
      <c r="A841" s="338">
        <v>1834</v>
      </c>
      <c r="B841" s="339">
        <v>42936</v>
      </c>
      <c r="C841" s="341" t="s">
        <v>1051</v>
      </c>
      <c r="D841" s="342" t="s">
        <v>405</v>
      </c>
      <c r="E841" s="341" t="s">
        <v>778</v>
      </c>
      <c r="F841" s="343" t="s">
        <v>785</v>
      </c>
      <c r="G841" s="345">
        <v>49</v>
      </c>
      <c r="H841" s="346">
        <v>11760</v>
      </c>
      <c r="I841" s="345">
        <v>576240</v>
      </c>
      <c r="J841" s="347">
        <v>0.06</v>
      </c>
      <c r="K841" s="375">
        <v>541665.6</v>
      </c>
    </row>
    <row r="842" spans="1:11" x14ac:dyDescent="0.3">
      <c r="A842" s="338">
        <v>1835</v>
      </c>
      <c r="B842" s="339">
        <v>42936</v>
      </c>
      <c r="C842" s="341" t="s">
        <v>1049</v>
      </c>
      <c r="D842" s="342" t="s">
        <v>398</v>
      </c>
      <c r="E842" s="341" t="s">
        <v>765</v>
      </c>
      <c r="F842" s="343" t="s">
        <v>770</v>
      </c>
      <c r="G842" s="345">
        <v>21</v>
      </c>
      <c r="H842" s="346">
        <v>3000</v>
      </c>
      <c r="I842" s="345">
        <v>63000</v>
      </c>
      <c r="J842" s="347">
        <v>7.0000000000000007E-2</v>
      </c>
      <c r="K842" s="375">
        <v>58590</v>
      </c>
    </row>
    <row r="843" spans="1:11" x14ac:dyDescent="0.3">
      <c r="A843" s="338">
        <v>1836</v>
      </c>
      <c r="B843" s="339">
        <v>42936</v>
      </c>
      <c r="C843" s="341" t="s">
        <v>1049</v>
      </c>
      <c r="D843" s="342" t="s">
        <v>398</v>
      </c>
      <c r="E843" s="341" t="s">
        <v>765</v>
      </c>
      <c r="F843" s="343" t="s">
        <v>770</v>
      </c>
      <c r="G843" s="345">
        <v>17</v>
      </c>
      <c r="H843" s="346">
        <v>660</v>
      </c>
      <c r="I843" s="345">
        <v>11220</v>
      </c>
      <c r="J843" s="347">
        <v>0.01</v>
      </c>
      <c r="K843" s="375">
        <v>11107.8</v>
      </c>
    </row>
    <row r="844" spans="1:11" x14ac:dyDescent="0.3">
      <c r="A844" s="338">
        <v>1837</v>
      </c>
      <c r="B844" s="339">
        <v>42936</v>
      </c>
      <c r="C844" s="341" t="s">
        <v>1047</v>
      </c>
      <c r="D844" s="342" t="s">
        <v>522</v>
      </c>
      <c r="E844" s="341" t="s">
        <v>790</v>
      </c>
      <c r="F844" s="343" t="s">
        <v>764</v>
      </c>
      <c r="G844" s="345">
        <v>7</v>
      </c>
      <c r="H844" s="346">
        <v>1380</v>
      </c>
      <c r="I844" s="345">
        <v>9660</v>
      </c>
      <c r="J844" s="347">
        <v>7.0000000000000007E-2</v>
      </c>
      <c r="K844" s="375">
        <v>8983.7999999999993</v>
      </c>
    </row>
    <row r="845" spans="1:11" x14ac:dyDescent="0.3">
      <c r="A845" s="338">
        <v>1838</v>
      </c>
      <c r="B845" s="339">
        <v>42936</v>
      </c>
      <c r="C845" s="341" t="s">
        <v>1045</v>
      </c>
      <c r="D845" s="342" t="s">
        <v>405</v>
      </c>
      <c r="E845" s="341" t="s">
        <v>765</v>
      </c>
      <c r="F845" s="343" t="s">
        <v>785</v>
      </c>
      <c r="G845" s="345">
        <v>13</v>
      </c>
      <c r="H845" s="346">
        <v>1260</v>
      </c>
      <c r="I845" s="345">
        <v>16380</v>
      </c>
      <c r="J845" s="347">
        <v>0.1</v>
      </c>
      <c r="K845" s="375">
        <v>14742</v>
      </c>
    </row>
    <row r="846" spans="1:11" x14ac:dyDescent="0.3">
      <c r="A846" s="338">
        <v>1839</v>
      </c>
      <c r="B846" s="339">
        <v>42936</v>
      </c>
      <c r="C846" s="341" t="s">
        <v>1044</v>
      </c>
      <c r="D846" s="342" t="s">
        <v>395</v>
      </c>
      <c r="E846" s="341" t="s">
        <v>812</v>
      </c>
      <c r="F846" s="343" t="s">
        <v>764</v>
      </c>
      <c r="G846" s="345">
        <v>34</v>
      </c>
      <c r="H846" s="346">
        <v>360</v>
      </c>
      <c r="I846" s="345">
        <v>12240</v>
      </c>
      <c r="J846" s="347">
        <v>0.02</v>
      </c>
      <c r="K846" s="375">
        <v>11995.2</v>
      </c>
    </row>
    <row r="847" spans="1:11" x14ac:dyDescent="0.3">
      <c r="A847" s="338">
        <v>1840</v>
      </c>
      <c r="B847" s="339">
        <v>42936</v>
      </c>
      <c r="C847" s="341" t="s">
        <v>1042</v>
      </c>
      <c r="D847" s="342" t="s">
        <v>395</v>
      </c>
      <c r="E847" s="341" t="s">
        <v>790</v>
      </c>
      <c r="F847" s="343" t="s">
        <v>770</v>
      </c>
      <c r="G847" s="345">
        <v>32</v>
      </c>
      <c r="H847" s="346">
        <v>480</v>
      </c>
      <c r="I847" s="345">
        <v>15360</v>
      </c>
      <c r="J847" s="347">
        <v>0.06</v>
      </c>
      <c r="K847" s="375">
        <v>14438.4</v>
      </c>
    </row>
    <row r="848" spans="1:11" x14ac:dyDescent="0.3">
      <c r="A848" s="338">
        <v>1841</v>
      </c>
      <c r="B848" s="339">
        <v>42936</v>
      </c>
      <c r="C848" s="341" t="s">
        <v>1040</v>
      </c>
      <c r="D848" s="342" t="s">
        <v>395</v>
      </c>
      <c r="E848" s="341" t="s">
        <v>765</v>
      </c>
      <c r="F848" s="343" t="s">
        <v>785</v>
      </c>
      <c r="G848" s="345">
        <v>1</v>
      </c>
      <c r="H848" s="346">
        <v>300</v>
      </c>
      <c r="I848" s="345">
        <v>300</v>
      </c>
      <c r="J848" s="347">
        <v>0.02</v>
      </c>
      <c r="K848" s="375">
        <v>294</v>
      </c>
    </row>
    <row r="849" spans="1:11" x14ac:dyDescent="0.3">
      <c r="A849" s="338">
        <v>1842</v>
      </c>
      <c r="B849" s="339">
        <v>42937</v>
      </c>
      <c r="C849" s="341" t="s">
        <v>1038</v>
      </c>
      <c r="D849" s="342" t="s">
        <v>405</v>
      </c>
      <c r="E849" s="341" t="s">
        <v>778</v>
      </c>
      <c r="F849" s="343" t="s">
        <v>764</v>
      </c>
      <c r="G849" s="345">
        <v>32</v>
      </c>
      <c r="H849" s="346">
        <v>780</v>
      </c>
      <c r="I849" s="345">
        <v>24960</v>
      </c>
      <c r="J849" s="347">
        <v>7.0000000000000007E-2</v>
      </c>
      <c r="K849" s="375">
        <v>23212.799999999999</v>
      </c>
    </row>
    <row r="850" spans="1:11" x14ac:dyDescent="0.3">
      <c r="A850" s="338">
        <v>1843</v>
      </c>
      <c r="B850" s="339">
        <v>42937</v>
      </c>
      <c r="C850" s="341" t="s">
        <v>1035</v>
      </c>
      <c r="D850" s="342" t="s">
        <v>405</v>
      </c>
      <c r="E850" s="341" t="s">
        <v>812</v>
      </c>
      <c r="F850" s="343" t="s">
        <v>764</v>
      </c>
      <c r="G850" s="345">
        <v>7</v>
      </c>
      <c r="H850" s="346">
        <v>10380</v>
      </c>
      <c r="I850" s="345">
        <v>72660</v>
      </c>
      <c r="J850" s="347">
        <v>0.08</v>
      </c>
      <c r="K850" s="375">
        <v>66847.199999999997</v>
      </c>
    </row>
    <row r="851" spans="1:11" x14ac:dyDescent="0.3">
      <c r="A851" s="338">
        <v>1844</v>
      </c>
      <c r="B851" s="339">
        <v>42937</v>
      </c>
      <c r="C851" s="341" t="s">
        <v>1035</v>
      </c>
      <c r="D851" s="342" t="s">
        <v>405</v>
      </c>
      <c r="E851" s="341" t="s">
        <v>812</v>
      </c>
      <c r="F851" s="343" t="s">
        <v>785</v>
      </c>
      <c r="G851" s="345">
        <v>28</v>
      </c>
      <c r="H851" s="346">
        <v>3960</v>
      </c>
      <c r="I851" s="345">
        <v>110880</v>
      </c>
      <c r="J851" s="347">
        <v>0.1</v>
      </c>
      <c r="K851" s="375">
        <v>99792</v>
      </c>
    </row>
    <row r="852" spans="1:11" x14ac:dyDescent="0.3">
      <c r="A852" s="338">
        <v>1845</v>
      </c>
      <c r="B852" s="339">
        <v>42937</v>
      </c>
      <c r="C852" s="341" t="s">
        <v>1033</v>
      </c>
      <c r="D852" s="342" t="s">
        <v>522</v>
      </c>
      <c r="E852" s="341" t="s">
        <v>778</v>
      </c>
      <c r="F852" s="343" t="s">
        <v>785</v>
      </c>
      <c r="G852" s="345">
        <v>8</v>
      </c>
      <c r="H852" s="346">
        <v>407040</v>
      </c>
      <c r="I852" s="345">
        <v>3256320</v>
      </c>
      <c r="J852" s="347">
        <v>0.09</v>
      </c>
      <c r="K852" s="375">
        <v>2963251.2000000002</v>
      </c>
    </row>
    <row r="853" spans="1:11" x14ac:dyDescent="0.3">
      <c r="A853" s="338">
        <v>1846</v>
      </c>
      <c r="B853" s="339">
        <v>42937</v>
      </c>
      <c r="C853" s="341" t="s">
        <v>849</v>
      </c>
      <c r="D853" s="342" t="s">
        <v>522</v>
      </c>
      <c r="E853" s="341" t="s">
        <v>790</v>
      </c>
      <c r="F853" s="343" t="s">
        <v>764</v>
      </c>
      <c r="G853" s="345">
        <v>21</v>
      </c>
      <c r="H853" s="346">
        <v>240</v>
      </c>
      <c r="I853" s="345">
        <v>5040</v>
      </c>
      <c r="J853" s="347">
        <v>0.09</v>
      </c>
      <c r="K853" s="375">
        <v>4586.3999999999996</v>
      </c>
    </row>
    <row r="854" spans="1:11" x14ac:dyDescent="0.3">
      <c r="A854" s="338">
        <v>1847</v>
      </c>
      <c r="B854" s="339">
        <v>42937</v>
      </c>
      <c r="C854" s="341" t="s">
        <v>1030</v>
      </c>
      <c r="D854" s="342" t="s">
        <v>522</v>
      </c>
      <c r="E854" s="341" t="s">
        <v>778</v>
      </c>
      <c r="F854" s="343" t="s">
        <v>764</v>
      </c>
      <c r="G854" s="345">
        <v>25</v>
      </c>
      <c r="H854" s="346">
        <v>720</v>
      </c>
      <c r="I854" s="345">
        <v>18000</v>
      </c>
      <c r="J854" s="347">
        <v>0.09</v>
      </c>
      <c r="K854" s="375">
        <v>16380</v>
      </c>
    </row>
    <row r="855" spans="1:11" x14ac:dyDescent="0.3">
      <c r="A855" s="338">
        <v>1848</v>
      </c>
      <c r="B855" s="339">
        <v>42937</v>
      </c>
      <c r="C855" s="341" t="s">
        <v>1030</v>
      </c>
      <c r="D855" s="342" t="s">
        <v>522</v>
      </c>
      <c r="E855" s="341" t="s">
        <v>778</v>
      </c>
      <c r="F855" s="343" t="s">
        <v>785</v>
      </c>
      <c r="G855" s="345">
        <v>24</v>
      </c>
      <c r="H855" s="346">
        <v>7260</v>
      </c>
      <c r="I855" s="345">
        <v>174240</v>
      </c>
      <c r="J855" s="347">
        <v>0.08</v>
      </c>
      <c r="K855" s="375">
        <v>160300.79999999999</v>
      </c>
    </row>
    <row r="856" spans="1:11" x14ac:dyDescent="0.3">
      <c r="A856" s="338">
        <v>1849</v>
      </c>
      <c r="B856" s="339">
        <v>42937</v>
      </c>
      <c r="C856" s="341" t="s">
        <v>928</v>
      </c>
      <c r="D856" s="342" t="s">
        <v>395</v>
      </c>
      <c r="E856" s="341" t="s">
        <v>778</v>
      </c>
      <c r="F856" s="343" t="s">
        <v>785</v>
      </c>
      <c r="G856" s="345">
        <v>48</v>
      </c>
      <c r="H856" s="346">
        <v>1860</v>
      </c>
      <c r="I856" s="345">
        <v>89280</v>
      </c>
      <c r="J856" s="347">
        <v>0</v>
      </c>
      <c r="K856" s="375">
        <v>89280</v>
      </c>
    </row>
    <row r="857" spans="1:11" x14ac:dyDescent="0.3">
      <c r="A857" s="338">
        <v>1850</v>
      </c>
      <c r="B857" s="339">
        <v>42937</v>
      </c>
      <c r="C857" s="341" t="s">
        <v>928</v>
      </c>
      <c r="D857" s="342" t="s">
        <v>395</v>
      </c>
      <c r="E857" s="341" t="s">
        <v>778</v>
      </c>
      <c r="F857" s="343" t="s">
        <v>764</v>
      </c>
      <c r="G857" s="345">
        <v>28</v>
      </c>
      <c r="H857" s="346">
        <v>300</v>
      </c>
      <c r="I857" s="345">
        <v>8400</v>
      </c>
      <c r="J857" s="347">
        <v>0.08</v>
      </c>
      <c r="K857" s="375">
        <v>7728</v>
      </c>
    </row>
    <row r="858" spans="1:11" x14ac:dyDescent="0.3">
      <c r="A858" s="338">
        <v>1851</v>
      </c>
      <c r="B858" s="339">
        <v>42938</v>
      </c>
      <c r="C858" s="341" t="s">
        <v>1022</v>
      </c>
      <c r="D858" s="342" t="s">
        <v>398</v>
      </c>
      <c r="E858" s="341" t="s">
        <v>765</v>
      </c>
      <c r="F858" s="343" t="s">
        <v>764</v>
      </c>
      <c r="G858" s="345">
        <v>9</v>
      </c>
      <c r="H858" s="346">
        <v>1380</v>
      </c>
      <c r="I858" s="345">
        <v>12420</v>
      </c>
      <c r="J858" s="347">
        <v>0.03</v>
      </c>
      <c r="K858" s="375">
        <v>12047.4</v>
      </c>
    </row>
    <row r="859" spans="1:11" x14ac:dyDescent="0.3">
      <c r="A859" s="338">
        <v>1852</v>
      </c>
      <c r="B859" s="339">
        <v>42938</v>
      </c>
      <c r="C859" s="341" t="s">
        <v>1022</v>
      </c>
      <c r="D859" s="342" t="s">
        <v>398</v>
      </c>
      <c r="E859" s="341" t="s">
        <v>765</v>
      </c>
      <c r="F859" s="343" t="s">
        <v>764</v>
      </c>
      <c r="G859" s="345">
        <v>5</v>
      </c>
      <c r="H859" s="346">
        <v>360</v>
      </c>
      <c r="I859" s="345">
        <v>1800</v>
      </c>
      <c r="J859" s="347">
        <v>0.02</v>
      </c>
      <c r="K859" s="375">
        <v>1764</v>
      </c>
    </row>
    <row r="860" spans="1:11" x14ac:dyDescent="0.3">
      <c r="A860" s="338">
        <v>1853</v>
      </c>
      <c r="B860" s="339">
        <v>42938</v>
      </c>
      <c r="C860" s="341" t="s">
        <v>1024</v>
      </c>
      <c r="D860" s="342" t="s">
        <v>398</v>
      </c>
      <c r="E860" s="341" t="s">
        <v>778</v>
      </c>
      <c r="F860" s="343" t="s">
        <v>764</v>
      </c>
      <c r="G860" s="345">
        <v>20</v>
      </c>
      <c r="H860" s="346">
        <v>4260</v>
      </c>
      <c r="I860" s="345">
        <v>85200</v>
      </c>
      <c r="J860" s="347">
        <v>0.05</v>
      </c>
      <c r="K860" s="375">
        <v>80940</v>
      </c>
    </row>
    <row r="861" spans="1:11" x14ac:dyDescent="0.3">
      <c r="A861" s="338">
        <v>1854</v>
      </c>
      <c r="B861" s="339">
        <v>42938</v>
      </c>
      <c r="C861" s="341" t="s">
        <v>1022</v>
      </c>
      <c r="D861" s="342" t="s">
        <v>522</v>
      </c>
      <c r="E861" s="341" t="s">
        <v>765</v>
      </c>
      <c r="F861" s="343" t="s">
        <v>764</v>
      </c>
      <c r="G861" s="345">
        <v>43</v>
      </c>
      <c r="H861" s="346">
        <v>420</v>
      </c>
      <c r="I861" s="345">
        <v>18060</v>
      </c>
      <c r="J861" s="347">
        <v>0.01</v>
      </c>
      <c r="K861" s="375">
        <v>17879.400000000001</v>
      </c>
    </row>
    <row r="862" spans="1:11" x14ac:dyDescent="0.3">
      <c r="A862" s="338">
        <v>1855</v>
      </c>
      <c r="B862" s="339">
        <v>42938</v>
      </c>
      <c r="C862" s="341" t="s">
        <v>1020</v>
      </c>
      <c r="D862" s="342" t="s">
        <v>522</v>
      </c>
      <c r="E862" s="341" t="s">
        <v>778</v>
      </c>
      <c r="F862" s="343" t="s">
        <v>764</v>
      </c>
      <c r="G862" s="345">
        <v>47</v>
      </c>
      <c r="H862" s="346">
        <v>120</v>
      </c>
      <c r="I862" s="345">
        <v>5640</v>
      </c>
      <c r="J862" s="347">
        <v>0</v>
      </c>
      <c r="K862" s="375">
        <v>5640</v>
      </c>
    </row>
    <row r="863" spans="1:11" x14ac:dyDescent="0.3">
      <c r="A863" s="338">
        <v>1856</v>
      </c>
      <c r="B863" s="339">
        <v>42938</v>
      </c>
      <c r="C863" s="341" t="s">
        <v>1010</v>
      </c>
      <c r="D863" s="342" t="s">
        <v>522</v>
      </c>
      <c r="E863" s="341" t="s">
        <v>790</v>
      </c>
      <c r="F863" s="343" t="s">
        <v>764</v>
      </c>
      <c r="G863" s="345">
        <v>45</v>
      </c>
      <c r="H863" s="346">
        <v>3900</v>
      </c>
      <c r="I863" s="345">
        <v>175500</v>
      </c>
      <c r="J863" s="347">
        <v>7.0000000000000007E-2</v>
      </c>
      <c r="K863" s="375">
        <v>163215</v>
      </c>
    </row>
    <row r="864" spans="1:11" x14ac:dyDescent="0.3">
      <c r="A864" s="338">
        <v>1857</v>
      </c>
      <c r="B864" s="339">
        <v>42939</v>
      </c>
      <c r="C864" s="341" t="s">
        <v>1017</v>
      </c>
      <c r="D864" s="342" t="s">
        <v>395</v>
      </c>
      <c r="E864" s="341" t="s">
        <v>812</v>
      </c>
      <c r="F864" s="343" t="s">
        <v>764</v>
      </c>
      <c r="G864" s="345">
        <v>50</v>
      </c>
      <c r="H864" s="346">
        <v>360</v>
      </c>
      <c r="I864" s="345">
        <v>18000</v>
      </c>
      <c r="J864" s="347">
        <v>0.04</v>
      </c>
      <c r="K864" s="375">
        <v>17280</v>
      </c>
    </row>
    <row r="865" spans="1:11" x14ac:dyDescent="0.3">
      <c r="A865" s="338">
        <v>1858</v>
      </c>
      <c r="B865" s="339">
        <v>42939</v>
      </c>
      <c r="C865" s="341" t="s">
        <v>1015</v>
      </c>
      <c r="D865" s="342" t="s">
        <v>398</v>
      </c>
      <c r="E865" s="341" t="s">
        <v>790</v>
      </c>
      <c r="F865" s="343" t="s">
        <v>764</v>
      </c>
      <c r="G865" s="345">
        <v>27</v>
      </c>
      <c r="H865" s="346">
        <v>240</v>
      </c>
      <c r="I865" s="345">
        <v>6480</v>
      </c>
      <c r="J865" s="347">
        <v>0.04</v>
      </c>
      <c r="K865" s="375">
        <v>6220.8</v>
      </c>
    </row>
    <row r="866" spans="1:11" x14ac:dyDescent="0.3">
      <c r="A866" s="338">
        <v>1859</v>
      </c>
      <c r="B866" s="339">
        <v>42939</v>
      </c>
      <c r="C866" s="341" t="s">
        <v>1013</v>
      </c>
      <c r="D866" s="342" t="s">
        <v>522</v>
      </c>
      <c r="E866" s="341" t="s">
        <v>778</v>
      </c>
      <c r="F866" s="343" t="s">
        <v>785</v>
      </c>
      <c r="G866" s="345">
        <v>29</v>
      </c>
      <c r="H866" s="346">
        <v>2460</v>
      </c>
      <c r="I866" s="345">
        <v>71340</v>
      </c>
      <c r="J866" s="347">
        <v>0.08</v>
      </c>
      <c r="K866" s="375">
        <v>65632.800000000003</v>
      </c>
    </row>
    <row r="867" spans="1:11" x14ac:dyDescent="0.3">
      <c r="A867" s="338">
        <v>1860</v>
      </c>
      <c r="B867" s="339">
        <v>42939</v>
      </c>
      <c r="C867" s="341" t="s">
        <v>1010</v>
      </c>
      <c r="D867" s="342" t="s">
        <v>522</v>
      </c>
      <c r="E867" s="341" t="s">
        <v>778</v>
      </c>
      <c r="F867" s="343" t="s">
        <v>770</v>
      </c>
      <c r="G867" s="345">
        <v>25</v>
      </c>
      <c r="H867" s="346">
        <v>1380</v>
      </c>
      <c r="I867" s="345">
        <v>34500</v>
      </c>
      <c r="J867" s="347">
        <v>0.09</v>
      </c>
      <c r="K867" s="375">
        <v>31395</v>
      </c>
    </row>
    <row r="868" spans="1:11" x14ac:dyDescent="0.3">
      <c r="A868" s="338">
        <v>1861</v>
      </c>
      <c r="B868" s="339">
        <v>42939</v>
      </c>
      <c r="C868" s="341" t="s">
        <v>1010</v>
      </c>
      <c r="D868" s="342" t="s">
        <v>522</v>
      </c>
      <c r="E868" s="341" t="s">
        <v>778</v>
      </c>
      <c r="F868" s="343" t="s">
        <v>770</v>
      </c>
      <c r="G868" s="345">
        <v>18</v>
      </c>
      <c r="H868" s="346">
        <v>17820</v>
      </c>
      <c r="I868" s="345">
        <v>320760</v>
      </c>
      <c r="J868" s="347">
        <v>0.03</v>
      </c>
      <c r="K868" s="375">
        <v>311137.2</v>
      </c>
    </row>
    <row r="869" spans="1:11" x14ac:dyDescent="0.3">
      <c r="A869" s="338">
        <v>1862</v>
      </c>
      <c r="B869" s="339">
        <v>42940</v>
      </c>
      <c r="C869" s="341" t="s">
        <v>1008</v>
      </c>
      <c r="D869" s="342" t="s">
        <v>398</v>
      </c>
      <c r="E869" s="341" t="s">
        <v>790</v>
      </c>
      <c r="F869" s="343" t="s">
        <v>764</v>
      </c>
      <c r="G869" s="345">
        <v>6</v>
      </c>
      <c r="H869" s="346">
        <v>9960</v>
      </c>
      <c r="I869" s="345">
        <v>59760</v>
      </c>
      <c r="J869" s="347">
        <v>0.04</v>
      </c>
      <c r="K869" s="375">
        <v>57369.599999999999</v>
      </c>
    </row>
    <row r="870" spans="1:11" x14ac:dyDescent="0.3">
      <c r="A870" s="338">
        <v>1863</v>
      </c>
      <c r="B870" s="339">
        <v>42940</v>
      </c>
      <c r="C870" s="341" t="s">
        <v>1006</v>
      </c>
      <c r="D870" s="342" t="s">
        <v>522</v>
      </c>
      <c r="E870" s="341" t="s">
        <v>790</v>
      </c>
      <c r="F870" s="343" t="s">
        <v>764</v>
      </c>
      <c r="G870" s="345">
        <v>18</v>
      </c>
      <c r="H870" s="346">
        <v>180</v>
      </c>
      <c r="I870" s="345">
        <v>3240</v>
      </c>
      <c r="J870" s="347">
        <v>0.03</v>
      </c>
      <c r="K870" s="375">
        <v>3142.8</v>
      </c>
    </row>
    <row r="871" spans="1:11" x14ac:dyDescent="0.3">
      <c r="A871" s="338">
        <v>1864</v>
      </c>
      <c r="B871" s="339">
        <v>42940</v>
      </c>
      <c r="C871" s="341" t="s">
        <v>831</v>
      </c>
      <c r="D871" s="342" t="s">
        <v>522</v>
      </c>
      <c r="E871" s="341" t="s">
        <v>778</v>
      </c>
      <c r="F871" s="343" t="s">
        <v>764</v>
      </c>
      <c r="G871" s="345">
        <v>16</v>
      </c>
      <c r="H871" s="346">
        <v>180</v>
      </c>
      <c r="I871" s="345">
        <v>2880</v>
      </c>
      <c r="J871" s="347">
        <v>0.09</v>
      </c>
      <c r="K871" s="375">
        <v>2620.8000000000002</v>
      </c>
    </row>
    <row r="872" spans="1:11" x14ac:dyDescent="0.3">
      <c r="A872" s="338">
        <v>1865</v>
      </c>
      <c r="B872" s="339">
        <v>42941</v>
      </c>
      <c r="C872" s="341" t="s">
        <v>1002</v>
      </c>
      <c r="D872" s="342" t="s">
        <v>398</v>
      </c>
      <c r="E872" s="341" t="s">
        <v>812</v>
      </c>
      <c r="F872" s="343" t="s">
        <v>764</v>
      </c>
      <c r="G872" s="345">
        <v>45</v>
      </c>
      <c r="H872" s="346">
        <v>4860</v>
      </c>
      <c r="I872" s="345">
        <v>218700</v>
      </c>
      <c r="J872" s="347">
        <v>0.04</v>
      </c>
      <c r="K872" s="375">
        <v>209952</v>
      </c>
    </row>
    <row r="873" spans="1:11" x14ac:dyDescent="0.3">
      <c r="A873" s="338">
        <v>1866</v>
      </c>
      <c r="B873" s="339">
        <v>42941</v>
      </c>
      <c r="C873" s="341" t="s">
        <v>1002</v>
      </c>
      <c r="D873" s="342" t="s">
        <v>398</v>
      </c>
      <c r="E873" s="341" t="s">
        <v>812</v>
      </c>
      <c r="F873" s="343" t="s">
        <v>764</v>
      </c>
      <c r="G873" s="345">
        <v>37</v>
      </c>
      <c r="H873" s="346">
        <v>2040</v>
      </c>
      <c r="I873" s="345">
        <v>75480</v>
      </c>
      <c r="J873" s="347">
        <v>0</v>
      </c>
      <c r="K873" s="375">
        <v>75480</v>
      </c>
    </row>
    <row r="874" spans="1:11" x14ac:dyDescent="0.3">
      <c r="A874" s="338">
        <v>1867</v>
      </c>
      <c r="B874" s="339">
        <v>42941</v>
      </c>
      <c r="C874" s="341" t="s">
        <v>998</v>
      </c>
      <c r="D874" s="342" t="s">
        <v>398</v>
      </c>
      <c r="E874" s="341" t="s">
        <v>778</v>
      </c>
      <c r="F874" s="343" t="s">
        <v>764</v>
      </c>
      <c r="G874" s="345">
        <v>6</v>
      </c>
      <c r="H874" s="346">
        <v>540</v>
      </c>
      <c r="I874" s="345">
        <v>3240</v>
      </c>
      <c r="J874" s="347">
        <v>0.1</v>
      </c>
      <c r="K874" s="375">
        <v>2916</v>
      </c>
    </row>
    <row r="875" spans="1:11" x14ac:dyDescent="0.3">
      <c r="A875" s="338">
        <v>1868</v>
      </c>
      <c r="B875" s="339">
        <v>42941</v>
      </c>
      <c r="C875" s="341" t="s">
        <v>998</v>
      </c>
      <c r="D875" s="342" t="s">
        <v>398</v>
      </c>
      <c r="E875" s="341" t="s">
        <v>778</v>
      </c>
      <c r="F875" s="343" t="s">
        <v>764</v>
      </c>
      <c r="G875" s="345">
        <v>33</v>
      </c>
      <c r="H875" s="346">
        <v>3360</v>
      </c>
      <c r="I875" s="345">
        <v>110880</v>
      </c>
      <c r="J875" s="347">
        <v>0.04</v>
      </c>
      <c r="K875" s="375">
        <v>106444.8</v>
      </c>
    </row>
    <row r="876" spans="1:11" x14ac:dyDescent="0.3">
      <c r="A876" s="338">
        <v>1869</v>
      </c>
      <c r="B876" s="339">
        <v>42941</v>
      </c>
      <c r="C876" s="341" t="s">
        <v>998</v>
      </c>
      <c r="D876" s="342" t="s">
        <v>398</v>
      </c>
      <c r="E876" s="341" t="s">
        <v>778</v>
      </c>
      <c r="F876" s="343" t="s">
        <v>770</v>
      </c>
      <c r="G876" s="345">
        <v>17</v>
      </c>
      <c r="H876" s="346">
        <v>33060</v>
      </c>
      <c r="I876" s="345">
        <v>562020</v>
      </c>
      <c r="J876" s="347">
        <v>0.1</v>
      </c>
      <c r="K876" s="375">
        <v>505818</v>
      </c>
    </row>
    <row r="877" spans="1:11" x14ac:dyDescent="0.3">
      <c r="A877" s="338">
        <v>1870</v>
      </c>
      <c r="B877" s="339">
        <v>42941</v>
      </c>
      <c r="C877" s="341" t="s">
        <v>855</v>
      </c>
      <c r="D877" s="342" t="s">
        <v>522</v>
      </c>
      <c r="E877" s="341" t="s">
        <v>790</v>
      </c>
      <c r="F877" s="343" t="s">
        <v>764</v>
      </c>
      <c r="G877" s="345">
        <v>21</v>
      </c>
      <c r="H877" s="346">
        <v>240</v>
      </c>
      <c r="I877" s="345">
        <v>5040</v>
      </c>
      <c r="J877" s="347">
        <v>0</v>
      </c>
      <c r="K877" s="375">
        <v>5040</v>
      </c>
    </row>
    <row r="878" spans="1:11" x14ac:dyDescent="0.3">
      <c r="A878" s="338">
        <v>1871</v>
      </c>
      <c r="B878" s="339">
        <v>42941</v>
      </c>
      <c r="C878" s="341" t="s">
        <v>855</v>
      </c>
      <c r="D878" s="342" t="s">
        <v>522</v>
      </c>
      <c r="E878" s="341" t="s">
        <v>790</v>
      </c>
      <c r="F878" s="343" t="s">
        <v>764</v>
      </c>
      <c r="G878" s="345">
        <v>50</v>
      </c>
      <c r="H878" s="346">
        <v>120</v>
      </c>
      <c r="I878" s="345">
        <v>6000</v>
      </c>
      <c r="J878" s="347">
        <v>0.08</v>
      </c>
      <c r="K878" s="375">
        <v>5520</v>
      </c>
    </row>
    <row r="879" spans="1:11" x14ac:dyDescent="0.3">
      <c r="A879" s="338">
        <v>1872</v>
      </c>
      <c r="B879" s="339">
        <v>42941</v>
      </c>
      <c r="C879" s="341" t="s">
        <v>855</v>
      </c>
      <c r="D879" s="342" t="s">
        <v>522</v>
      </c>
      <c r="E879" s="341" t="s">
        <v>790</v>
      </c>
      <c r="F879" s="343" t="s">
        <v>764</v>
      </c>
      <c r="G879" s="345">
        <v>34</v>
      </c>
      <c r="H879" s="346">
        <v>1020</v>
      </c>
      <c r="I879" s="345">
        <v>34680</v>
      </c>
      <c r="J879" s="347">
        <v>0.02</v>
      </c>
      <c r="K879" s="375">
        <v>33986.400000000001</v>
      </c>
    </row>
    <row r="880" spans="1:11" x14ac:dyDescent="0.3">
      <c r="A880" s="338">
        <v>1873</v>
      </c>
      <c r="B880" s="339">
        <v>42941</v>
      </c>
      <c r="C880" s="341" t="s">
        <v>843</v>
      </c>
      <c r="D880" s="342" t="s">
        <v>405</v>
      </c>
      <c r="E880" s="341" t="s">
        <v>765</v>
      </c>
      <c r="F880" s="343" t="s">
        <v>764</v>
      </c>
      <c r="G880" s="345">
        <v>1</v>
      </c>
      <c r="H880" s="346">
        <v>420</v>
      </c>
      <c r="I880" s="345">
        <v>420</v>
      </c>
      <c r="J880" s="347">
        <v>0.09</v>
      </c>
      <c r="K880" s="375">
        <v>382.2</v>
      </c>
    </row>
    <row r="881" spans="1:11" x14ac:dyDescent="0.3">
      <c r="A881" s="338">
        <v>1874</v>
      </c>
      <c r="B881" s="339">
        <v>42941</v>
      </c>
      <c r="C881" s="341" t="s">
        <v>843</v>
      </c>
      <c r="D881" s="342" t="s">
        <v>405</v>
      </c>
      <c r="E881" s="341" t="s">
        <v>765</v>
      </c>
      <c r="F881" s="343" t="s">
        <v>764</v>
      </c>
      <c r="G881" s="345">
        <v>35</v>
      </c>
      <c r="H881" s="346">
        <v>1860</v>
      </c>
      <c r="I881" s="345">
        <v>65100</v>
      </c>
      <c r="J881" s="347">
        <v>0.1</v>
      </c>
      <c r="K881" s="375">
        <v>58590</v>
      </c>
    </row>
    <row r="882" spans="1:11" x14ac:dyDescent="0.3">
      <c r="A882" s="338">
        <v>1875</v>
      </c>
      <c r="B882" s="339">
        <v>42941</v>
      </c>
      <c r="C882" s="341" t="s">
        <v>843</v>
      </c>
      <c r="D882" s="342" t="s">
        <v>405</v>
      </c>
      <c r="E882" s="341" t="s">
        <v>765</v>
      </c>
      <c r="F882" s="343" t="s">
        <v>785</v>
      </c>
      <c r="G882" s="345">
        <v>26</v>
      </c>
      <c r="H882" s="346">
        <v>12060</v>
      </c>
      <c r="I882" s="345">
        <v>313560</v>
      </c>
      <c r="J882" s="347">
        <v>0.06</v>
      </c>
      <c r="K882" s="375">
        <v>294746.40000000002</v>
      </c>
    </row>
    <row r="883" spans="1:11" x14ac:dyDescent="0.3">
      <c r="A883" s="338">
        <v>1876</v>
      </c>
      <c r="B883" s="339">
        <v>42942</v>
      </c>
      <c r="C883" s="341" t="s">
        <v>987</v>
      </c>
      <c r="D883" s="342" t="s">
        <v>405</v>
      </c>
      <c r="E883" s="341" t="s">
        <v>790</v>
      </c>
      <c r="F883" s="343" t="s">
        <v>785</v>
      </c>
      <c r="G883" s="345">
        <v>39</v>
      </c>
      <c r="H883" s="346">
        <v>3960</v>
      </c>
      <c r="I883" s="345">
        <v>154440</v>
      </c>
      <c r="J883" s="347">
        <v>0.09</v>
      </c>
      <c r="K883" s="375">
        <v>140540.4</v>
      </c>
    </row>
    <row r="884" spans="1:11" x14ac:dyDescent="0.3">
      <c r="A884" s="338">
        <v>1877</v>
      </c>
      <c r="B884" s="339">
        <v>42942</v>
      </c>
      <c r="C884" s="341" t="s">
        <v>987</v>
      </c>
      <c r="D884" s="342" t="s">
        <v>405</v>
      </c>
      <c r="E884" s="341" t="s">
        <v>790</v>
      </c>
      <c r="F884" s="343" t="s">
        <v>764</v>
      </c>
      <c r="G884" s="345">
        <v>49</v>
      </c>
      <c r="H884" s="346">
        <v>300</v>
      </c>
      <c r="I884" s="345">
        <v>14700</v>
      </c>
      <c r="J884" s="347">
        <v>0.04</v>
      </c>
      <c r="K884" s="375">
        <v>14112</v>
      </c>
    </row>
    <row r="885" spans="1:11" x14ac:dyDescent="0.3">
      <c r="A885" s="338">
        <v>1878</v>
      </c>
      <c r="B885" s="339">
        <v>42942</v>
      </c>
      <c r="C885" s="341" t="s">
        <v>987</v>
      </c>
      <c r="D885" s="342" t="s">
        <v>405</v>
      </c>
      <c r="E885" s="341" t="s">
        <v>790</v>
      </c>
      <c r="F885" s="343" t="s">
        <v>764</v>
      </c>
      <c r="G885" s="345">
        <v>1</v>
      </c>
      <c r="H885" s="346">
        <v>1680</v>
      </c>
      <c r="I885" s="345">
        <v>1680</v>
      </c>
      <c r="J885" s="347">
        <v>0.09</v>
      </c>
      <c r="K885" s="375">
        <v>1528.8</v>
      </c>
    </row>
    <row r="886" spans="1:11" x14ac:dyDescent="0.3">
      <c r="A886" s="338">
        <v>1879</v>
      </c>
      <c r="B886" s="339">
        <v>42942</v>
      </c>
      <c r="C886" s="341" t="s">
        <v>950</v>
      </c>
      <c r="D886" s="342" t="s">
        <v>398</v>
      </c>
      <c r="E886" s="341" t="s">
        <v>812</v>
      </c>
      <c r="F886" s="343" t="s">
        <v>785</v>
      </c>
      <c r="G886" s="345">
        <v>32</v>
      </c>
      <c r="H886" s="346">
        <v>540</v>
      </c>
      <c r="I886" s="345">
        <v>17280</v>
      </c>
      <c r="J886" s="347">
        <v>0.09</v>
      </c>
      <c r="K886" s="375">
        <v>15724.8</v>
      </c>
    </row>
    <row r="887" spans="1:11" x14ac:dyDescent="0.3">
      <c r="A887" s="338">
        <v>1880</v>
      </c>
      <c r="B887" s="339">
        <v>42942</v>
      </c>
      <c r="C887" s="341" t="s">
        <v>950</v>
      </c>
      <c r="D887" s="342" t="s">
        <v>398</v>
      </c>
      <c r="E887" s="341" t="s">
        <v>812</v>
      </c>
      <c r="F887" s="343" t="s">
        <v>770</v>
      </c>
      <c r="G887" s="345">
        <v>32</v>
      </c>
      <c r="H887" s="346">
        <v>540</v>
      </c>
      <c r="I887" s="345">
        <v>17280</v>
      </c>
      <c r="J887" s="347">
        <v>0.02</v>
      </c>
      <c r="K887" s="375">
        <v>16934.400000000001</v>
      </c>
    </row>
    <row r="888" spans="1:11" x14ac:dyDescent="0.3">
      <c r="A888" s="338">
        <v>1881</v>
      </c>
      <c r="B888" s="339">
        <v>42942</v>
      </c>
      <c r="C888" s="341" t="s">
        <v>950</v>
      </c>
      <c r="D888" s="342" t="s">
        <v>398</v>
      </c>
      <c r="E888" s="341" t="s">
        <v>812</v>
      </c>
      <c r="F888" s="343" t="s">
        <v>764</v>
      </c>
      <c r="G888" s="345">
        <v>32</v>
      </c>
      <c r="H888" s="346">
        <v>2940</v>
      </c>
      <c r="I888" s="345">
        <v>94080</v>
      </c>
      <c r="J888" s="347">
        <v>0.02</v>
      </c>
      <c r="K888" s="375">
        <v>92198.399999999994</v>
      </c>
    </row>
    <row r="889" spans="1:11" x14ac:dyDescent="0.3">
      <c r="A889" s="338">
        <v>1882</v>
      </c>
      <c r="B889" s="339">
        <v>42942</v>
      </c>
      <c r="C889" s="341" t="s">
        <v>982</v>
      </c>
      <c r="D889" s="342" t="s">
        <v>398</v>
      </c>
      <c r="E889" s="341" t="s">
        <v>778</v>
      </c>
      <c r="F889" s="343" t="s">
        <v>770</v>
      </c>
      <c r="G889" s="345">
        <v>45</v>
      </c>
      <c r="H889" s="346">
        <v>21360</v>
      </c>
      <c r="I889" s="345">
        <v>961200</v>
      </c>
      <c r="J889" s="347">
        <v>0.02</v>
      </c>
      <c r="K889" s="375">
        <v>941976</v>
      </c>
    </row>
    <row r="890" spans="1:11" x14ac:dyDescent="0.3">
      <c r="A890" s="338">
        <v>1883</v>
      </c>
      <c r="B890" s="339">
        <v>42942</v>
      </c>
      <c r="C890" s="341" t="s">
        <v>896</v>
      </c>
      <c r="D890" s="342" t="s">
        <v>405</v>
      </c>
      <c r="E890" s="341" t="s">
        <v>790</v>
      </c>
      <c r="F890" s="343" t="s">
        <v>764</v>
      </c>
      <c r="G890" s="345">
        <v>49</v>
      </c>
      <c r="H890" s="346">
        <v>2520</v>
      </c>
      <c r="I890" s="345">
        <v>123480</v>
      </c>
      <c r="J890" s="347">
        <v>0.06</v>
      </c>
      <c r="K890" s="375">
        <v>116071.2</v>
      </c>
    </row>
    <row r="891" spans="1:11" x14ac:dyDescent="0.3">
      <c r="A891" s="338">
        <v>1884</v>
      </c>
      <c r="B891" s="339">
        <v>42942</v>
      </c>
      <c r="C891" s="341" t="s">
        <v>896</v>
      </c>
      <c r="D891" s="342" t="s">
        <v>405</v>
      </c>
      <c r="E891" s="341" t="s">
        <v>790</v>
      </c>
      <c r="F891" s="343" t="s">
        <v>764</v>
      </c>
      <c r="G891" s="345">
        <v>12</v>
      </c>
      <c r="H891" s="346">
        <v>360</v>
      </c>
      <c r="I891" s="345">
        <v>4320</v>
      </c>
      <c r="J891" s="347">
        <v>0.1</v>
      </c>
      <c r="K891" s="375">
        <v>3888</v>
      </c>
    </row>
    <row r="892" spans="1:11" x14ac:dyDescent="0.3">
      <c r="A892" s="338">
        <v>1885</v>
      </c>
      <c r="B892" s="339">
        <v>42942</v>
      </c>
      <c r="C892" s="341" t="s">
        <v>977</v>
      </c>
      <c r="D892" s="342" t="s">
        <v>522</v>
      </c>
      <c r="E892" s="341" t="s">
        <v>790</v>
      </c>
      <c r="F892" s="343" t="s">
        <v>785</v>
      </c>
      <c r="G892" s="345">
        <v>39</v>
      </c>
      <c r="H892" s="346">
        <v>2460</v>
      </c>
      <c r="I892" s="345">
        <v>95940</v>
      </c>
      <c r="J892" s="347">
        <v>0.1</v>
      </c>
      <c r="K892" s="375">
        <v>86346</v>
      </c>
    </row>
    <row r="893" spans="1:11" x14ac:dyDescent="0.3">
      <c r="A893" s="338">
        <v>1886</v>
      </c>
      <c r="B893" s="339">
        <v>42942</v>
      </c>
      <c r="C893" s="341" t="s">
        <v>977</v>
      </c>
      <c r="D893" s="342" t="s">
        <v>522</v>
      </c>
      <c r="E893" s="341" t="s">
        <v>790</v>
      </c>
      <c r="F893" s="343" t="s">
        <v>764</v>
      </c>
      <c r="G893" s="345">
        <v>45</v>
      </c>
      <c r="H893" s="346">
        <v>3780</v>
      </c>
      <c r="I893" s="345">
        <v>170100</v>
      </c>
      <c r="J893" s="347">
        <v>0.04</v>
      </c>
      <c r="K893" s="375">
        <v>163296</v>
      </c>
    </row>
    <row r="894" spans="1:11" x14ac:dyDescent="0.3">
      <c r="A894" s="338">
        <v>1887</v>
      </c>
      <c r="B894" s="339">
        <v>42943</v>
      </c>
      <c r="C894" s="341" t="s">
        <v>975</v>
      </c>
      <c r="D894" s="342" t="s">
        <v>405</v>
      </c>
      <c r="E894" s="341" t="s">
        <v>812</v>
      </c>
      <c r="F894" s="343" t="s">
        <v>770</v>
      </c>
      <c r="G894" s="345">
        <v>7</v>
      </c>
      <c r="H894" s="346">
        <v>19260</v>
      </c>
      <c r="I894" s="345">
        <v>134820</v>
      </c>
      <c r="J894" s="347">
        <v>0.05</v>
      </c>
      <c r="K894" s="375">
        <v>128079</v>
      </c>
    </row>
    <row r="895" spans="1:11" x14ac:dyDescent="0.3">
      <c r="A895" s="338">
        <v>1888</v>
      </c>
      <c r="B895" s="339">
        <v>42943</v>
      </c>
      <c r="C895" s="341" t="s">
        <v>973</v>
      </c>
      <c r="D895" s="342" t="s">
        <v>522</v>
      </c>
      <c r="E895" s="341" t="s">
        <v>790</v>
      </c>
      <c r="F895" s="343" t="s">
        <v>764</v>
      </c>
      <c r="G895" s="345">
        <v>36</v>
      </c>
      <c r="H895" s="346">
        <v>240</v>
      </c>
      <c r="I895" s="345">
        <v>8640</v>
      </c>
      <c r="J895" s="347">
        <v>0.04</v>
      </c>
      <c r="K895" s="375">
        <v>8294.4</v>
      </c>
    </row>
    <row r="896" spans="1:11" x14ac:dyDescent="0.3">
      <c r="A896" s="338">
        <v>1889</v>
      </c>
      <c r="B896" s="339">
        <v>42943</v>
      </c>
      <c r="C896" s="341" t="s">
        <v>973</v>
      </c>
      <c r="D896" s="342" t="s">
        <v>522</v>
      </c>
      <c r="E896" s="341" t="s">
        <v>790</v>
      </c>
      <c r="F896" s="343" t="s">
        <v>770</v>
      </c>
      <c r="G896" s="345">
        <v>24</v>
      </c>
      <c r="H896" s="346">
        <v>13020</v>
      </c>
      <c r="I896" s="345">
        <v>312480</v>
      </c>
      <c r="J896" s="347">
        <v>0.03</v>
      </c>
      <c r="K896" s="375">
        <v>303105.59999999998</v>
      </c>
    </row>
    <row r="897" spans="1:11" x14ac:dyDescent="0.3">
      <c r="A897" s="338">
        <v>1890</v>
      </c>
      <c r="B897" s="339">
        <v>42943</v>
      </c>
      <c r="C897" s="341" t="s">
        <v>971</v>
      </c>
      <c r="D897" s="342" t="s">
        <v>395</v>
      </c>
      <c r="E897" s="341" t="s">
        <v>765</v>
      </c>
      <c r="F897" s="343" t="s">
        <v>764</v>
      </c>
      <c r="G897" s="345">
        <v>37</v>
      </c>
      <c r="H897" s="346">
        <v>180</v>
      </c>
      <c r="I897" s="345">
        <v>6660</v>
      </c>
      <c r="J897" s="347">
        <v>0.06</v>
      </c>
      <c r="K897" s="375">
        <v>6260.4</v>
      </c>
    </row>
    <row r="898" spans="1:11" x14ac:dyDescent="0.3">
      <c r="A898" s="338">
        <v>1891</v>
      </c>
      <c r="B898" s="339">
        <v>42944</v>
      </c>
      <c r="C898" s="341" t="s">
        <v>968</v>
      </c>
      <c r="D898" s="342" t="s">
        <v>398</v>
      </c>
      <c r="E898" s="341" t="s">
        <v>778</v>
      </c>
      <c r="F898" s="343" t="s">
        <v>785</v>
      </c>
      <c r="G898" s="345">
        <v>6</v>
      </c>
      <c r="H898" s="346">
        <v>1080</v>
      </c>
      <c r="I898" s="345">
        <v>6480</v>
      </c>
      <c r="J898" s="347">
        <v>0.1</v>
      </c>
      <c r="K898" s="375">
        <v>5832</v>
      </c>
    </row>
    <row r="899" spans="1:11" x14ac:dyDescent="0.3">
      <c r="A899" s="338">
        <v>1892</v>
      </c>
      <c r="B899" s="339">
        <v>42944</v>
      </c>
      <c r="C899" s="341" t="s">
        <v>968</v>
      </c>
      <c r="D899" s="342" t="s">
        <v>398</v>
      </c>
      <c r="E899" s="341" t="s">
        <v>778</v>
      </c>
      <c r="F899" s="343" t="s">
        <v>764</v>
      </c>
      <c r="G899" s="345">
        <v>23</v>
      </c>
      <c r="H899" s="346">
        <v>660</v>
      </c>
      <c r="I899" s="345">
        <v>15180</v>
      </c>
      <c r="J899" s="347">
        <v>0.08</v>
      </c>
      <c r="K899" s="375">
        <v>13965.6</v>
      </c>
    </row>
    <row r="900" spans="1:11" x14ac:dyDescent="0.3">
      <c r="A900" s="338">
        <v>1893</v>
      </c>
      <c r="B900" s="339">
        <v>42944</v>
      </c>
      <c r="C900" s="341" t="s">
        <v>965</v>
      </c>
      <c r="D900" s="342" t="s">
        <v>398</v>
      </c>
      <c r="E900" s="341" t="s">
        <v>790</v>
      </c>
      <c r="F900" s="343" t="s">
        <v>770</v>
      </c>
      <c r="G900" s="345">
        <v>6</v>
      </c>
      <c r="H900" s="346">
        <v>9660</v>
      </c>
      <c r="I900" s="345">
        <v>57960</v>
      </c>
      <c r="J900" s="347">
        <v>0.09</v>
      </c>
      <c r="K900" s="375">
        <v>52743.6</v>
      </c>
    </row>
    <row r="901" spans="1:11" x14ac:dyDescent="0.3">
      <c r="A901" s="338">
        <v>1894</v>
      </c>
      <c r="B901" s="339">
        <v>42944</v>
      </c>
      <c r="C901" s="341" t="s">
        <v>965</v>
      </c>
      <c r="D901" s="342" t="s">
        <v>398</v>
      </c>
      <c r="E901" s="341" t="s">
        <v>790</v>
      </c>
      <c r="F901" s="343" t="s">
        <v>785</v>
      </c>
      <c r="G901" s="345">
        <v>32</v>
      </c>
      <c r="H901" s="346">
        <v>10560</v>
      </c>
      <c r="I901" s="345">
        <v>337920</v>
      </c>
      <c r="J901" s="347">
        <v>0</v>
      </c>
      <c r="K901" s="375">
        <v>337920</v>
      </c>
    </row>
    <row r="902" spans="1:11" x14ac:dyDescent="0.3">
      <c r="A902" s="338">
        <v>1895</v>
      </c>
      <c r="B902" s="339">
        <v>42944</v>
      </c>
      <c r="C902" s="341" t="s">
        <v>964</v>
      </c>
      <c r="D902" s="342" t="s">
        <v>522</v>
      </c>
      <c r="E902" s="341" t="s">
        <v>812</v>
      </c>
      <c r="F902" s="343" t="s">
        <v>764</v>
      </c>
      <c r="G902" s="345">
        <v>40</v>
      </c>
      <c r="H902" s="346">
        <v>420</v>
      </c>
      <c r="I902" s="345">
        <v>16800</v>
      </c>
      <c r="J902" s="347">
        <v>0.1</v>
      </c>
      <c r="K902" s="375">
        <v>15120</v>
      </c>
    </row>
    <row r="903" spans="1:11" x14ac:dyDescent="0.3">
      <c r="A903" s="338">
        <v>1896</v>
      </c>
      <c r="B903" s="339">
        <v>42944</v>
      </c>
      <c r="C903" s="341" t="s">
        <v>963</v>
      </c>
      <c r="D903" s="342" t="s">
        <v>395</v>
      </c>
      <c r="E903" s="341" t="s">
        <v>812</v>
      </c>
      <c r="F903" s="343" t="s">
        <v>785</v>
      </c>
      <c r="G903" s="345">
        <v>22</v>
      </c>
      <c r="H903" s="346">
        <v>3960</v>
      </c>
      <c r="I903" s="345">
        <v>87120</v>
      </c>
      <c r="J903" s="347">
        <v>7.0000000000000007E-2</v>
      </c>
      <c r="K903" s="375">
        <v>81021.600000000006</v>
      </c>
    </row>
    <row r="904" spans="1:11" x14ac:dyDescent="0.3">
      <c r="A904" s="338">
        <v>1897</v>
      </c>
      <c r="B904" s="339">
        <v>42945</v>
      </c>
      <c r="C904" s="341" t="s">
        <v>960</v>
      </c>
      <c r="D904" s="342" t="s">
        <v>395</v>
      </c>
      <c r="E904" s="341" t="s">
        <v>778</v>
      </c>
      <c r="F904" s="343" t="s">
        <v>764</v>
      </c>
      <c r="G904" s="345">
        <v>14</v>
      </c>
      <c r="H904" s="346">
        <v>2580</v>
      </c>
      <c r="I904" s="345">
        <v>36120</v>
      </c>
      <c r="J904" s="347">
        <v>0.04</v>
      </c>
      <c r="K904" s="375">
        <v>34675.199999999997</v>
      </c>
    </row>
    <row r="905" spans="1:11" x14ac:dyDescent="0.3">
      <c r="A905" s="338">
        <v>1898</v>
      </c>
      <c r="B905" s="339">
        <v>42945</v>
      </c>
      <c r="C905" s="341" t="s">
        <v>960</v>
      </c>
      <c r="D905" s="342" t="s">
        <v>395</v>
      </c>
      <c r="E905" s="341" t="s">
        <v>778</v>
      </c>
      <c r="F905" s="343" t="s">
        <v>770</v>
      </c>
      <c r="G905" s="345">
        <v>22</v>
      </c>
      <c r="H905" s="346">
        <v>360</v>
      </c>
      <c r="I905" s="345">
        <v>7920</v>
      </c>
      <c r="J905" s="347">
        <v>0.09</v>
      </c>
      <c r="K905" s="375">
        <v>7207.2</v>
      </c>
    </row>
    <row r="906" spans="1:11" x14ac:dyDescent="0.3">
      <c r="A906" s="338">
        <v>1899</v>
      </c>
      <c r="B906" s="339">
        <v>42945</v>
      </c>
      <c r="C906" s="341" t="s">
        <v>958</v>
      </c>
      <c r="D906" s="342" t="s">
        <v>522</v>
      </c>
      <c r="E906" s="341" t="s">
        <v>778</v>
      </c>
      <c r="F906" s="343" t="s">
        <v>764</v>
      </c>
      <c r="G906" s="345">
        <v>46</v>
      </c>
      <c r="H906" s="346">
        <v>300</v>
      </c>
      <c r="I906" s="345">
        <v>13800</v>
      </c>
      <c r="J906" s="347">
        <v>0.02</v>
      </c>
      <c r="K906" s="375">
        <v>13524</v>
      </c>
    </row>
    <row r="907" spans="1:11" x14ac:dyDescent="0.3">
      <c r="A907" s="338">
        <v>1900</v>
      </c>
      <c r="B907" s="339">
        <v>42945</v>
      </c>
      <c r="C907" s="341" t="s">
        <v>956</v>
      </c>
      <c r="D907" s="342" t="s">
        <v>522</v>
      </c>
      <c r="E907" s="341" t="s">
        <v>765</v>
      </c>
      <c r="F907" s="343" t="s">
        <v>764</v>
      </c>
      <c r="G907" s="345">
        <v>41</v>
      </c>
      <c r="H907" s="346">
        <v>480</v>
      </c>
      <c r="I907" s="345">
        <v>19680</v>
      </c>
      <c r="J907" s="347">
        <v>0</v>
      </c>
      <c r="K907" s="375">
        <v>19680</v>
      </c>
    </row>
    <row r="908" spans="1:11" x14ac:dyDescent="0.3">
      <c r="A908" s="338">
        <v>1901</v>
      </c>
      <c r="B908" s="339">
        <v>42945</v>
      </c>
      <c r="C908" s="341" t="s">
        <v>954</v>
      </c>
      <c r="D908" s="342" t="s">
        <v>395</v>
      </c>
      <c r="E908" s="341" t="s">
        <v>790</v>
      </c>
      <c r="F908" s="343" t="s">
        <v>764</v>
      </c>
      <c r="G908" s="345">
        <v>50</v>
      </c>
      <c r="H908" s="346">
        <v>120</v>
      </c>
      <c r="I908" s="345">
        <v>6000</v>
      </c>
      <c r="J908" s="347">
        <v>0.09</v>
      </c>
      <c r="K908" s="375">
        <v>5460</v>
      </c>
    </row>
    <row r="909" spans="1:11" x14ac:dyDescent="0.3">
      <c r="A909" s="338">
        <v>1902</v>
      </c>
      <c r="B909" s="339">
        <v>42945</v>
      </c>
      <c r="C909" s="341" t="s">
        <v>950</v>
      </c>
      <c r="D909" s="342" t="s">
        <v>395</v>
      </c>
      <c r="E909" s="341" t="s">
        <v>790</v>
      </c>
      <c r="F909" s="343" t="s">
        <v>770</v>
      </c>
      <c r="G909" s="345">
        <v>19</v>
      </c>
      <c r="H909" s="346">
        <v>5580</v>
      </c>
      <c r="I909" s="345">
        <v>106020</v>
      </c>
      <c r="J909" s="347">
        <v>0.04</v>
      </c>
      <c r="K909" s="375">
        <v>101779.2</v>
      </c>
    </row>
    <row r="910" spans="1:11" x14ac:dyDescent="0.3">
      <c r="A910" s="338">
        <v>1903</v>
      </c>
      <c r="B910" s="339">
        <v>42945</v>
      </c>
      <c r="C910" s="341" t="s">
        <v>950</v>
      </c>
      <c r="D910" s="342" t="s">
        <v>395</v>
      </c>
      <c r="E910" s="341" t="s">
        <v>790</v>
      </c>
      <c r="F910" s="343" t="s">
        <v>764</v>
      </c>
      <c r="G910" s="345">
        <v>26</v>
      </c>
      <c r="H910" s="346">
        <v>180</v>
      </c>
      <c r="I910" s="345">
        <v>4680</v>
      </c>
      <c r="J910" s="347">
        <v>0.04</v>
      </c>
      <c r="K910" s="375">
        <v>4492.8</v>
      </c>
    </row>
    <row r="911" spans="1:11" x14ac:dyDescent="0.3">
      <c r="A911" s="338">
        <v>1904</v>
      </c>
      <c r="B911" s="339">
        <v>42945</v>
      </c>
      <c r="C911" s="341" t="s">
        <v>950</v>
      </c>
      <c r="D911" s="342" t="s">
        <v>395</v>
      </c>
      <c r="E911" s="341" t="s">
        <v>790</v>
      </c>
      <c r="F911" s="343" t="s">
        <v>785</v>
      </c>
      <c r="G911" s="345">
        <v>13</v>
      </c>
      <c r="H911" s="346">
        <v>12360</v>
      </c>
      <c r="I911" s="345">
        <v>160680</v>
      </c>
      <c r="J911" s="347">
        <v>0.02</v>
      </c>
      <c r="K911" s="375">
        <v>157466.4</v>
      </c>
    </row>
    <row r="912" spans="1:11" x14ac:dyDescent="0.3">
      <c r="A912" s="338">
        <v>1905</v>
      </c>
      <c r="B912" s="339">
        <v>42946</v>
      </c>
      <c r="C912" s="341" t="s">
        <v>947</v>
      </c>
      <c r="D912" s="342" t="s">
        <v>395</v>
      </c>
      <c r="E912" s="341" t="s">
        <v>812</v>
      </c>
      <c r="F912" s="343" t="s">
        <v>785</v>
      </c>
      <c r="G912" s="345">
        <v>49</v>
      </c>
      <c r="H912" s="346">
        <v>1740</v>
      </c>
      <c r="I912" s="345">
        <v>85260</v>
      </c>
      <c r="J912" s="347">
        <v>0.03</v>
      </c>
      <c r="K912" s="375">
        <v>82702.2</v>
      </c>
    </row>
    <row r="913" spans="1:11" x14ac:dyDescent="0.3">
      <c r="A913" s="338">
        <v>1906</v>
      </c>
      <c r="B913" s="339">
        <v>42946</v>
      </c>
      <c r="C913" s="341" t="s">
        <v>947</v>
      </c>
      <c r="D913" s="342" t="s">
        <v>395</v>
      </c>
      <c r="E913" s="341" t="s">
        <v>812</v>
      </c>
      <c r="F913" s="343" t="s">
        <v>770</v>
      </c>
      <c r="G913" s="345">
        <v>38</v>
      </c>
      <c r="H913" s="346">
        <v>600</v>
      </c>
      <c r="I913" s="345">
        <v>22800</v>
      </c>
      <c r="J913" s="347">
        <v>0</v>
      </c>
      <c r="K913" s="375">
        <v>22800</v>
      </c>
    </row>
    <row r="914" spans="1:11" x14ac:dyDescent="0.3">
      <c r="A914" s="338">
        <v>1907</v>
      </c>
      <c r="B914" s="339">
        <v>42946</v>
      </c>
      <c r="C914" s="341" t="s">
        <v>945</v>
      </c>
      <c r="D914" s="342" t="s">
        <v>398</v>
      </c>
      <c r="E914" s="341" t="s">
        <v>812</v>
      </c>
      <c r="F914" s="343" t="s">
        <v>770</v>
      </c>
      <c r="G914" s="345">
        <v>2</v>
      </c>
      <c r="H914" s="346">
        <v>8160</v>
      </c>
      <c r="I914" s="345">
        <v>16320</v>
      </c>
      <c r="J914" s="347">
        <v>0.04</v>
      </c>
      <c r="K914" s="375">
        <v>15667.2</v>
      </c>
    </row>
    <row r="915" spans="1:11" x14ac:dyDescent="0.3">
      <c r="A915" s="338">
        <v>1908</v>
      </c>
      <c r="B915" s="339">
        <v>42946</v>
      </c>
      <c r="C915" s="341" t="s">
        <v>943</v>
      </c>
      <c r="D915" s="342" t="s">
        <v>395</v>
      </c>
      <c r="E915" s="341" t="s">
        <v>778</v>
      </c>
      <c r="F915" s="343" t="s">
        <v>770</v>
      </c>
      <c r="G915" s="345">
        <v>43</v>
      </c>
      <c r="H915" s="346">
        <v>660</v>
      </c>
      <c r="I915" s="345">
        <v>28380</v>
      </c>
      <c r="J915" s="347">
        <v>0.08</v>
      </c>
      <c r="K915" s="375">
        <v>26109.599999999999</v>
      </c>
    </row>
    <row r="916" spans="1:11" x14ac:dyDescent="0.3">
      <c r="A916" s="338">
        <v>1909</v>
      </c>
      <c r="B916" s="339">
        <v>42946</v>
      </c>
      <c r="C916" s="341" t="s">
        <v>940</v>
      </c>
      <c r="D916" s="342" t="s">
        <v>395</v>
      </c>
      <c r="E916" s="341" t="s">
        <v>790</v>
      </c>
      <c r="F916" s="343" t="s">
        <v>770</v>
      </c>
      <c r="G916" s="345">
        <v>31</v>
      </c>
      <c r="H916" s="346">
        <v>6060</v>
      </c>
      <c r="I916" s="345">
        <v>187860</v>
      </c>
      <c r="J916" s="347">
        <v>7.0000000000000007E-2</v>
      </c>
      <c r="K916" s="375">
        <v>174709.8</v>
      </c>
    </row>
    <row r="917" spans="1:11" x14ac:dyDescent="0.3">
      <c r="A917" s="338">
        <v>1910</v>
      </c>
      <c r="B917" s="339">
        <v>42946</v>
      </c>
      <c r="C917" s="341" t="s">
        <v>940</v>
      </c>
      <c r="D917" s="342" t="s">
        <v>395</v>
      </c>
      <c r="E917" s="341" t="s">
        <v>790</v>
      </c>
      <c r="F917" s="343" t="s">
        <v>785</v>
      </c>
      <c r="G917" s="345">
        <v>37</v>
      </c>
      <c r="H917" s="346">
        <v>3960</v>
      </c>
      <c r="I917" s="345">
        <v>146520</v>
      </c>
      <c r="J917" s="347">
        <v>0.1</v>
      </c>
      <c r="K917" s="375">
        <v>131868</v>
      </c>
    </row>
    <row r="918" spans="1:11" x14ac:dyDescent="0.3">
      <c r="A918" s="338">
        <v>1911</v>
      </c>
      <c r="B918" s="339">
        <v>42947</v>
      </c>
      <c r="C918" s="341" t="s">
        <v>937</v>
      </c>
      <c r="D918" s="342" t="s">
        <v>405</v>
      </c>
      <c r="E918" s="341" t="s">
        <v>778</v>
      </c>
      <c r="F918" s="343" t="s">
        <v>770</v>
      </c>
      <c r="G918" s="345">
        <v>27</v>
      </c>
      <c r="H918" s="346">
        <v>7860</v>
      </c>
      <c r="I918" s="345">
        <v>212220</v>
      </c>
      <c r="J918" s="347">
        <v>0</v>
      </c>
      <c r="K918" s="375">
        <v>212220</v>
      </c>
    </row>
    <row r="919" spans="1:11" x14ac:dyDescent="0.3">
      <c r="A919" s="338">
        <v>1912</v>
      </c>
      <c r="B919" s="339">
        <v>42947</v>
      </c>
      <c r="C919" s="341" t="s">
        <v>937</v>
      </c>
      <c r="D919" s="342" t="s">
        <v>405</v>
      </c>
      <c r="E919" s="341" t="s">
        <v>778</v>
      </c>
      <c r="F919" s="343" t="s">
        <v>770</v>
      </c>
      <c r="G919" s="345">
        <v>8</v>
      </c>
      <c r="H919" s="346">
        <v>13140</v>
      </c>
      <c r="I919" s="345">
        <v>105120</v>
      </c>
      <c r="J919" s="347">
        <v>0.05</v>
      </c>
      <c r="K919" s="375">
        <v>99864</v>
      </c>
    </row>
    <row r="920" spans="1:11" x14ac:dyDescent="0.3">
      <c r="A920" s="338">
        <v>1913</v>
      </c>
      <c r="B920" s="339">
        <v>42947</v>
      </c>
      <c r="C920" s="341" t="s">
        <v>935</v>
      </c>
      <c r="D920" s="342" t="s">
        <v>522</v>
      </c>
      <c r="E920" s="341" t="s">
        <v>778</v>
      </c>
      <c r="F920" s="343" t="s">
        <v>785</v>
      </c>
      <c r="G920" s="345">
        <v>46</v>
      </c>
      <c r="H920" s="346">
        <v>11760</v>
      </c>
      <c r="I920" s="345">
        <v>540960</v>
      </c>
      <c r="J920" s="347">
        <v>0.01</v>
      </c>
      <c r="K920" s="375">
        <v>535550.4</v>
      </c>
    </row>
    <row r="921" spans="1:11" x14ac:dyDescent="0.3">
      <c r="A921" s="338">
        <v>1914</v>
      </c>
      <c r="B921" s="339">
        <v>42947</v>
      </c>
      <c r="C921" s="341" t="s">
        <v>932</v>
      </c>
      <c r="D921" s="342" t="s">
        <v>405</v>
      </c>
      <c r="E921" s="341" t="s">
        <v>765</v>
      </c>
      <c r="F921" s="343" t="s">
        <v>770</v>
      </c>
      <c r="G921" s="345">
        <v>39</v>
      </c>
      <c r="H921" s="346">
        <v>25080</v>
      </c>
      <c r="I921" s="345">
        <v>978120</v>
      </c>
      <c r="J921" s="347">
        <v>0.02</v>
      </c>
      <c r="K921" s="375">
        <v>958557.6</v>
      </c>
    </row>
    <row r="922" spans="1:11" x14ac:dyDescent="0.3">
      <c r="A922" s="338">
        <v>1915</v>
      </c>
      <c r="B922" s="339">
        <v>42947</v>
      </c>
      <c r="C922" s="341" t="s">
        <v>932</v>
      </c>
      <c r="D922" s="342" t="s">
        <v>405</v>
      </c>
      <c r="E922" s="341" t="s">
        <v>765</v>
      </c>
      <c r="F922" s="343" t="s">
        <v>785</v>
      </c>
      <c r="G922" s="345">
        <v>8</v>
      </c>
      <c r="H922" s="346">
        <v>6960</v>
      </c>
      <c r="I922" s="345">
        <v>55680</v>
      </c>
      <c r="J922" s="347">
        <v>0.1</v>
      </c>
      <c r="K922" s="375">
        <v>50112</v>
      </c>
    </row>
    <row r="923" spans="1:11" x14ac:dyDescent="0.3">
      <c r="A923" s="338">
        <v>1916</v>
      </c>
      <c r="B923" s="339">
        <v>42947</v>
      </c>
      <c r="C923" s="341" t="s">
        <v>930</v>
      </c>
      <c r="D923" s="342" t="s">
        <v>522</v>
      </c>
      <c r="E923" s="341" t="s">
        <v>765</v>
      </c>
      <c r="F923" s="343" t="s">
        <v>764</v>
      </c>
      <c r="G923" s="345">
        <v>17</v>
      </c>
      <c r="H923" s="346">
        <v>420</v>
      </c>
      <c r="I923" s="345">
        <v>7140</v>
      </c>
      <c r="J923" s="347">
        <v>0.08</v>
      </c>
      <c r="K923" s="375">
        <v>6568.8</v>
      </c>
    </row>
    <row r="924" spans="1:11" x14ac:dyDescent="0.3">
      <c r="A924" s="338">
        <v>1917</v>
      </c>
      <c r="B924" s="339">
        <v>42947</v>
      </c>
      <c r="C924" s="341" t="s">
        <v>928</v>
      </c>
      <c r="D924" s="342" t="s">
        <v>395</v>
      </c>
      <c r="E924" s="341" t="s">
        <v>778</v>
      </c>
      <c r="F924" s="343" t="s">
        <v>764</v>
      </c>
      <c r="G924" s="345">
        <v>43</v>
      </c>
      <c r="H924" s="346">
        <v>420</v>
      </c>
      <c r="I924" s="345">
        <v>18060</v>
      </c>
      <c r="J924" s="347">
        <v>0.08</v>
      </c>
      <c r="K924" s="375">
        <v>16615.2</v>
      </c>
    </row>
    <row r="925" spans="1:11" x14ac:dyDescent="0.3">
      <c r="A925" s="338">
        <v>1918</v>
      </c>
      <c r="B925" s="339">
        <v>42948</v>
      </c>
      <c r="C925" s="341" t="s">
        <v>926</v>
      </c>
      <c r="D925" s="342" t="s">
        <v>398</v>
      </c>
      <c r="E925" s="341" t="s">
        <v>778</v>
      </c>
      <c r="F925" s="343" t="s">
        <v>770</v>
      </c>
      <c r="G925" s="345">
        <v>35</v>
      </c>
      <c r="H925" s="346">
        <v>10860</v>
      </c>
      <c r="I925" s="345">
        <v>380100</v>
      </c>
      <c r="J925" s="347">
        <v>0.01</v>
      </c>
      <c r="K925" s="375">
        <v>376299</v>
      </c>
    </row>
    <row r="926" spans="1:11" x14ac:dyDescent="0.3">
      <c r="A926" s="338">
        <v>1919</v>
      </c>
      <c r="B926" s="339">
        <v>42948</v>
      </c>
      <c r="C926" s="341" t="s">
        <v>924</v>
      </c>
      <c r="D926" s="342" t="s">
        <v>395</v>
      </c>
      <c r="E926" s="341" t="s">
        <v>812</v>
      </c>
      <c r="F926" s="343" t="s">
        <v>764</v>
      </c>
      <c r="G926" s="345">
        <v>43</v>
      </c>
      <c r="H926" s="346">
        <v>780</v>
      </c>
      <c r="I926" s="345">
        <v>33540</v>
      </c>
      <c r="J926" s="347">
        <v>0.09</v>
      </c>
      <c r="K926" s="375">
        <v>30521.4</v>
      </c>
    </row>
    <row r="927" spans="1:11" x14ac:dyDescent="0.3">
      <c r="A927" s="338">
        <v>1920</v>
      </c>
      <c r="B927" s="339">
        <v>42948</v>
      </c>
      <c r="C927" s="341" t="s">
        <v>924</v>
      </c>
      <c r="D927" s="342" t="s">
        <v>395</v>
      </c>
      <c r="E927" s="341" t="s">
        <v>812</v>
      </c>
      <c r="F927" s="343" t="s">
        <v>785</v>
      </c>
      <c r="G927" s="345">
        <v>24</v>
      </c>
      <c r="H927" s="346">
        <v>180</v>
      </c>
      <c r="I927" s="345">
        <v>4320</v>
      </c>
      <c r="J927" s="347">
        <v>0.06</v>
      </c>
      <c r="K927" s="375">
        <v>4060.8</v>
      </c>
    </row>
    <row r="928" spans="1:11" x14ac:dyDescent="0.3">
      <c r="A928" s="338">
        <v>1921</v>
      </c>
      <c r="B928" s="339">
        <v>42948</v>
      </c>
      <c r="C928" s="341" t="s">
        <v>922</v>
      </c>
      <c r="D928" s="342" t="s">
        <v>395</v>
      </c>
      <c r="E928" s="341" t="s">
        <v>765</v>
      </c>
      <c r="F928" s="343" t="s">
        <v>764</v>
      </c>
      <c r="G928" s="345">
        <v>28</v>
      </c>
      <c r="H928" s="346">
        <v>300</v>
      </c>
      <c r="I928" s="345">
        <v>8400</v>
      </c>
      <c r="J928" s="347">
        <v>7.0000000000000007E-2</v>
      </c>
      <c r="K928" s="375">
        <v>7812</v>
      </c>
    </row>
    <row r="929" spans="1:11" x14ac:dyDescent="0.3">
      <c r="A929" s="338">
        <v>1922</v>
      </c>
      <c r="B929" s="339">
        <v>42948</v>
      </c>
      <c r="C929" s="341" t="s">
        <v>918</v>
      </c>
      <c r="D929" s="342" t="s">
        <v>395</v>
      </c>
      <c r="E929" s="341" t="s">
        <v>790</v>
      </c>
      <c r="F929" s="343" t="s">
        <v>770</v>
      </c>
      <c r="G929" s="345">
        <v>21</v>
      </c>
      <c r="H929" s="346">
        <v>7380</v>
      </c>
      <c r="I929" s="345">
        <v>154980</v>
      </c>
      <c r="J929" s="347">
        <v>0.1</v>
      </c>
      <c r="K929" s="375">
        <v>139482</v>
      </c>
    </row>
    <row r="930" spans="1:11" x14ac:dyDescent="0.3">
      <c r="A930" s="338">
        <v>1923</v>
      </c>
      <c r="B930" s="339">
        <v>42948</v>
      </c>
      <c r="C930" s="341" t="s">
        <v>918</v>
      </c>
      <c r="D930" s="342" t="s">
        <v>395</v>
      </c>
      <c r="E930" s="341" t="s">
        <v>790</v>
      </c>
      <c r="F930" s="343" t="s">
        <v>785</v>
      </c>
      <c r="G930" s="345">
        <v>19</v>
      </c>
      <c r="H930" s="346">
        <v>3060</v>
      </c>
      <c r="I930" s="345">
        <v>58140</v>
      </c>
      <c r="J930" s="347">
        <v>0.03</v>
      </c>
      <c r="K930" s="375">
        <v>56395.8</v>
      </c>
    </row>
    <row r="931" spans="1:11" x14ac:dyDescent="0.3">
      <c r="A931" s="338">
        <v>1924</v>
      </c>
      <c r="B931" s="339">
        <v>42948</v>
      </c>
      <c r="C931" s="341" t="s">
        <v>918</v>
      </c>
      <c r="D931" s="342" t="s">
        <v>395</v>
      </c>
      <c r="E931" s="341" t="s">
        <v>790</v>
      </c>
      <c r="F931" s="343" t="s">
        <v>764</v>
      </c>
      <c r="G931" s="345">
        <v>3</v>
      </c>
      <c r="H931" s="346">
        <v>2160</v>
      </c>
      <c r="I931" s="345">
        <v>6480</v>
      </c>
      <c r="J931" s="347">
        <v>0</v>
      </c>
      <c r="K931" s="375">
        <v>6480</v>
      </c>
    </row>
    <row r="932" spans="1:11" x14ac:dyDescent="0.3">
      <c r="A932" s="338">
        <v>1925</v>
      </c>
      <c r="B932" s="339">
        <v>42949</v>
      </c>
      <c r="C932" s="341" t="s">
        <v>916</v>
      </c>
      <c r="D932" s="342" t="s">
        <v>522</v>
      </c>
      <c r="E932" s="341" t="s">
        <v>765</v>
      </c>
      <c r="F932" s="343" t="s">
        <v>785</v>
      </c>
      <c r="G932" s="345">
        <v>32</v>
      </c>
      <c r="H932" s="346">
        <v>1620</v>
      </c>
      <c r="I932" s="345">
        <v>51840</v>
      </c>
      <c r="J932" s="347">
        <v>0.1</v>
      </c>
      <c r="K932" s="375">
        <v>46656</v>
      </c>
    </row>
    <row r="933" spans="1:11" x14ac:dyDescent="0.3">
      <c r="A933" s="338">
        <v>1926</v>
      </c>
      <c r="B933" s="339">
        <v>42949</v>
      </c>
      <c r="C933" s="341" t="s">
        <v>907</v>
      </c>
      <c r="D933" s="342" t="s">
        <v>405</v>
      </c>
      <c r="E933" s="341" t="s">
        <v>778</v>
      </c>
      <c r="F933" s="343" t="s">
        <v>785</v>
      </c>
      <c r="G933" s="345">
        <v>39</v>
      </c>
      <c r="H933" s="346">
        <v>12300</v>
      </c>
      <c r="I933" s="345">
        <v>479700</v>
      </c>
      <c r="J933" s="347">
        <v>0.03</v>
      </c>
      <c r="K933" s="375">
        <v>465309</v>
      </c>
    </row>
    <row r="934" spans="1:11" x14ac:dyDescent="0.3">
      <c r="A934" s="338">
        <v>1927</v>
      </c>
      <c r="B934" s="339">
        <v>42949</v>
      </c>
      <c r="C934" s="341" t="s">
        <v>907</v>
      </c>
      <c r="D934" s="342" t="s">
        <v>405</v>
      </c>
      <c r="E934" s="341" t="s">
        <v>778</v>
      </c>
      <c r="F934" s="343" t="s">
        <v>764</v>
      </c>
      <c r="G934" s="345">
        <v>47</v>
      </c>
      <c r="H934" s="346">
        <v>16800</v>
      </c>
      <c r="I934" s="345">
        <v>789600</v>
      </c>
      <c r="J934" s="347">
        <v>0.1</v>
      </c>
      <c r="K934" s="375">
        <v>710640</v>
      </c>
    </row>
    <row r="935" spans="1:11" x14ac:dyDescent="0.3">
      <c r="A935" s="338">
        <v>1928</v>
      </c>
      <c r="B935" s="339">
        <v>42949</v>
      </c>
      <c r="C935" s="341" t="s">
        <v>910</v>
      </c>
      <c r="D935" s="342" t="s">
        <v>405</v>
      </c>
      <c r="E935" s="341" t="s">
        <v>790</v>
      </c>
      <c r="F935" s="343" t="s">
        <v>785</v>
      </c>
      <c r="G935" s="345">
        <v>44</v>
      </c>
      <c r="H935" s="346">
        <v>3960</v>
      </c>
      <c r="I935" s="345">
        <v>174240</v>
      </c>
      <c r="J935" s="347">
        <v>7.0000000000000007E-2</v>
      </c>
      <c r="K935" s="375">
        <v>162043.20000000001</v>
      </c>
    </row>
    <row r="936" spans="1:11" x14ac:dyDescent="0.3">
      <c r="A936" s="338">
        <v>1929</v>
      </c>
      <c r="B936" s="339">
        <v>42949</v>
      </c>
      <c r="C936" s="341" t="s">
        <v>910</v>
      </c>
      <c r="D936" s="342" t="s">
        <v>405</v>
      </c>
      <c r="E936" s="341" t="s">
        <v>790</v>
      </c>
      <c r="F936" s="343" t="s">
        <v>764</v>
      </c>
      <c r="G936" s="345">
        <v>2</v>
      </c>
      <c r="H936" s="346">
        <v>360</v>
      </c>
      <c r="I936" s="345">
        <v>720</v>
      </c>
      <c r="J936" s="347">
        <v>0.03</v>
      </c>
      <c r="K936" s="375">
        <v>698.4</v>
      </c>
    </row>
    <row r="937" spans="1:11" x14ac:dyDescent="0.3">
      <c r="A937" s="338">
        <v>1930</v>
      </c>
      <c r="B937" s="339">
        <v>42949</v>
      </c>
      <c r="C937" s="341" t="s">
        <v>910</v>
      </c>
      <c r="D937" s="342" t="s">
        <v>405</v>
      </c>
      <c r="E937" s="341" t="s">
        <v>790</v>
      </c>
      <c r="F937" s="343" t="s">
        <v>785</v>
      </c>
      <c r="G937" s="345">
        <v>30</v>
      </c>
      <c r="H937" s="346">
        <v>2460</v>
      </c>
      <c r="I937" s="345">
        <v>73800</v>
      </c>
      <c r="J937" s="347">
        <v>0.09</v>
      </c>
      <c r="K937" s="375">
        <v>67158</v>
      </c>
    </row>
    <row r="938" spans="1:11" x14ac:dyDescent="0.3">
      <c r="A938" s="338">
        <v>1931</v>
      </c>
      <c r="B938" s="339">
        <v>42949</v>
      </c>
      <c r="C938" s="341" t="s">
        <v>908</v>
      </c>
      <c r="D938" s="342" t="s">
        <v>522</v>
      </c>
      <c r="E938" s="341" t="s">
        <v>765</v>
      </c>
      <c r="F938" s="343" t="s">
        <v>785</v>
      </c>
      <c r="G938" s="345">
        <v>25</v>
      </c>
      <c r="H938" s="346">
        <v>3060</v>
      </c>
      <c r="I938" s="345">
        <v>76500</v>
      </c>
      <c r="J938" s="347">
        <v>0.04</v>
      </c>
      <c r="K938" s="375">
        <v>73440</v>
      </c>
    </row>
    <row r="939" spans="1:11" x14ac:dyDescent="0.3">
      <c r="A939" s="338">
        <v>1932</v>
      </c>
      <c r="B939" s="339">
        <v>42949</v>
      </c>
      <c r="C939" s="341" t="s">
        <v>907</v>
      </c>
      <c r="D939" s="342" t="s">
        <v>522</v>
      </c>
      <c r="E939" s="341" t="s">
        <v>778</v>
      </c>
      <c r="F939" s="343" t="s">
        <v>770</v>
      </c>
      <c r="G939" s="345">
        <v>41</v>
      </c>
      <c r="H939" s="346">
        <v>180</v>
      </c>
      <c r="I939" s="345">
        <v>7380</v>
      </c>
      <c r="J939" s="347">
        <v>0</v>
      </c>
      <c r="K939" s="375">
        <v>7380</v>
      </c>
    </row>
    <row r="940" spans="1:11" x14ac:dyDescent="0.3">
      <c r="A940" s="338">
        <v>1933</v>
      </c>
      <c r="B940" s="339">
        <v>42949</v>
      </c>
      <c r="C940" s="341" t="s">
        <v>904</v>
      </c>
      <c r="D940" s="342" t="s">
        <v>395</v>
      </c>
      <c r="E940" s="341" t="s">
        <v>778</v>
      </c>
      <c r="F940" s="343" t="s">
        <v>770</v>
      </c>
      <c r="G940" s="345">
        <v>28</v>
      </c>
      <c r="H940" s="346">
        <v>5400</v>
      </c>
      <c r="I940" s="345">
        <v>151200</v>
      </c>
      <c r="J940" s="347">
        <v>0.01</v>
      </c>
      <c r="K940" s="375">
        <v>149688</v>
      </c>
    </row>
    <row r="941" spans="1:11" x14ac:dyDescent="0.3">
      <c r="A941" s="338">
        <v>1934</v>
      </c>
      <c r="B941" s="339">
        <v>42949</v>
      </c>
      <c r="C941" s="341" t="s">
        <v>904</v>
      </c>
      <c r="D941" s="342" t="s">
        <v>395</v>
      </c>
      <c r="E941" s="341" t="s">
        <v>778</v>
      </c>
      <c r="F941" s="343" t="s">
        <v>785</v>
      </c>
      <c r="G941" s="345">
        <v>34</v>
      </c>
      <c r="H941" s="346">
        <v>3960</v>
      </c>
      <c r="I941" s="345">
        <v>134640</v>
      </c>
      <c r="J941" s="347">
        <v>0.05</v>
      </c>
      <c r="K941" s="375">
        <v>127908</v>
      </c>
    </row>
    <row r="942" spans="1:11" x14ac:dyDescent="0.3">
      <c r="A942" s="338">
        <v>1935</v>
      </c>
      <c r="B942" s="339">
        <v>42949</v>
      </c>
      <c r="C942" s="341" t="s">
        <v>902</v>
      </c>
      <c r="D942" s="342" t="s">
        <v>395</v>
      </c>
      <c r="E942" s="341" t="s">
        <v>790</v>
      </c>
      <c r="F942" s="343" t="s">
        <v>770</v>
      </c>
      <c r="G942" s="345">
        <v>19</v>
      </c>
      <c r="H942" s="346">
        <v>4260</v>
      </c>
      <c r="I942" s="345">
        <v>80940</v>
      </c>
      <c r="J942" s="347">
        <v>0.04</v>
      </c>
      <c r="K942" s="375">
        <v>77702.399999999994</v>
      </c>
    </row>
    <row r="943" spans="1:11" x14ac:dyDescent="0.3">
      <c r="A943" s="338">
        <v>1936</v>
      </c>
      <c r="B943" s="339">
        <v>42949</v>
      </c>
      <c r="C943" s="341" t="s">
        <v>900</v>
      </c>
      <c r="D943" s="342" t="s">
        <v>395</v>
      </c>
      <c r="E943" s="341" t="s">
        <v>765</v>
      </c>
      <c r="F943" s="343" t="s">
        <v>785</v>
      </c>
      <c r="G943" s="345">
        <v>33</v>
      </c>
      <c r="H943" s="346">
        <v>1260</v>
      </c>
      <c r="I943" s="345">
        <v>41580</v>
      </c>
      <c r="J943" s="347">
        <v>0.05</v>
      </c>
      <c r="K943" s="375">
        <v>39501</v>
      </c>
    </row>
    <row r="944" spans="1:11" x14ac:dyDescent="0.3">
      <c r="A944" s="338">
        <v>1937</v>
      </c>
      <c r="B944" s="339">
        <v>42950</v>
      </c>
      <c r="C944" s="341" t="s">
        <v>898</v>
      </c>
      <c r="D944" s="342" t="s">
        <v>395</v>
      </c>
      <c r="E944" s="341" t="s">
        <v>812</v>
      </c>
      <c r="F944" s="343" t="s">
        <v>764</v>
      </c>
      <c r="G944" s="345">
        <v>22</v>
      </c>
      <c r="H944" s="346">
        <v>360</v>
      </c>
      <c r="I944" s="345">
        <v>7920</v>
      </c>
      <c r="J944" s="347">
        <v>7.0000000000000007E-2</v>
      </c>
      <c r="K944" s="375">
        <v>7365.6</v>
      </c>
    </row>
    <row r="945" spans="1:11" x14ac:dyDescent="0.3">
      <c r="A945" s="338">
        <v>1938</v>
      </c>
      <c r="B945" s="339">
        <v>42950</v>
      </c>
      <c r="C945" s="341" t="s">
        <v>898</v>
      </c>
      <c r="D945" s="342" t="s">
        <v>395</v>
      </c>
      <c r="E945" s="341" t="s">
        <v>812</v>
      </c>
      <c r="F945" s="343" t="s">
        <v>770</v>
      </c>
      <c r="G945" s="345">
        <v>35</v>
      </c>
      <c r="H945" s="346">
        <v>3660</v>
      </c>
      <c r="I945" s="345">
        <v>128100</v>
      </c>
      <c r="J945" s="347">
        <v>0.08</v>
      </c>
      <c r="K945" s="375">
        <v>117852</v>
      </c>
    </row>
    <row r="946" spans="1:11" x14ac:dyDescent="0.3">
      <c r="A946" s="338">
        <v>1939</v>
      </c>
      <c r="B946" s="339">
        <v>42951</v>
      </c>
      <c r="C946" s="341" t="s">
        <v>896</v>
      </c>
      <c r="D946" s="342" t="s">
        <v>405</v>
      </c>
      <c r="E946" s="341" t="s">
        <v>790</v>
      </c>
      <c r="F946" s="343" t="s">
        <v>764</v>
      </c>
      <c r="G946" s="345">
        <v>16</v>
      </c>
      <c r="H946" s="346">
        <v>2280</v>
      </c>
      <c r="I946" s="345">
        <v>36480</v>
      </c>
      <c r="J946" s="347">
        <v>0.03</v>
      </c>
      <c r="K946" s="375">
        <v>35385.599999999999</v>
      </c>
    </row>
    <row r="947" spans="1:11" x14ac:dyDescent="0.3">
      <c r="A947" s="338">
        <v>1940</v>
      </c>
      <c r="B947" s="339">
        <v>42951</v>
      </c>
      <c r="C947" s="341" t="s">
        <v>894</v>
      </c>
      <c r="D947" s="342" t="s">
        <v>405</v>
      </c>
      <c r="E947" s="341" t="s">
        <v>790</v>
      </c>
      <c r="F947" s="343" t="s">
        <v>764</v>
      </c>
      <c r="G947" s="345">
        <v>7</v>
      </c>
      <c r="H947" s="346">
        <v>780</v>
      </c>
      <c r="I947" s="345">
        <v>5460</v>
      </c>
      <c r="J947" s="347">
        <v>0.1</v>
      </c>
      <c r="K947" s="375">
        <v>4914</v>
      </c>
    </row>
    <row r="948" spans="1:11" x14ac:dyDescent="0.3">
      <c r="A948" s="338">
        <v>1941</v>
      </c>
      <c r="B948" s="339">
        <v>42952</v>
      </c>
      <c r="C948" s="341" t="s">
        <v>891</v>
      </c>
      <c r="D948" s="342" t="s">
        <v>395</v>
      </c>
      <c r="E948" s="341" t="s">
        <v>778</v>
      </c>
      <c r="F948" s="343" t="s">
        <v>764</v>
      </c>
      <c r="G948" s="345">
        <v>43</v>
      </c>
      <c r="H948" s="346">
        <v>300</v>
      </c>
      <c r="I948" s="345">
        <v>12900</v>
      </c>
      <c r="J948" s="347">
        <v>0.1</v>
      </c>
      <c r="K948" s="375">
        <v>11610</v>
      </c>
    </row>
    <row r="949" spans="1:11" x14ac:dyDescent="0.3">
      <c r="A949" s="338">
        <v>1942</v>
      </c>
      <c r="B949" s="339">
        <v>42952</v>
      </c>
      <c r="C949" s="341" t="s">
        <v>891</v>
      </c>
      <c r="D949" s="342" t="s">
        <v>395</v>
      </c>
      <c r="E949" s="341" t="s">
        <v>778</v>
      </c>
      <c r="F949" s="343" t="s">
        <v>785</v>
      </c>
      <c r="G949" s="345">
        <v>31</v>
      </c>
      <c r="H949" s="346">
        <v>10560</v>
      </c>
      <c r="I949" s="345">
        <v>327360</v>
      </c>
      <c r="J949" s="347">
        <v>0.05</v>
      </c>
      <c r="K949" s="375">
        <v>310992</v>
      </c>
    </row>
    <row r="950" spans="1:11" x14ac:dyDescent="0.3">
      <c r="A950" s="338">
        <v>1943</v>
      </c>
      <c r="B950" s="339">
        <v>42952</v>
      </c>
      <c r="C950" s="341" t="s">
        <v>889</v>
      </c>
      <c r="D950" s="342" t="s">
        <v>522</v>
      </c>
      <c r="E950" s="341" t="s">
        <v>790</v>
      </c>
      <c r="F950" s="343" t="s">
        <v>764</v>
      </c>
      <c r="G950" s="345">
        <v>13</v>
      </c>
      <c r="H950" s="346">
        <v>21840</v>
      </c>
      <c r="I950" s="345">
        <v>283920</v>
      </c>
      <c r="J950" s="347">
        <v>7.0000000000000007E-2</v>
      </c>
      <c r="K950" s="375">
        <v>264045.59999999998</v>
      </c>
    </row>
    <row r="951" spans="1:11" x14ac:dyDescent="0.3">
      <c r="A951" s="338">
        <v>1944</v>
      </c>
      <c r="B951" s="339">
        <v>42952</v>
      </c>
      <c r="C951" s="341" t="s">
        <v>888</v>
      </c>
      <c r="D951" s="342" t="s">
        <v>522</v>
      </c>
      <c r="E951" s="341" t="s">
        <v>812</v>
      </c>
      <c r="F951" s="343" t="s">
        <v>764</v>
      </c>
      <c r="G951" s="345">
        <v>38</v>
      </c>
      <c r="H951" s="346">
        <v>22260</v>
      </c>
      <c r="I951" s="345">
        <v>845880</v>
      </c>
      <c r="J951" s="347">
        <v>0.01</v>
      </c>
      <c r="K951" s="375">
        <v>837421.2</v>
      </c>
    </row>
    <row r="952" spans="1:11" x14ac:dyDescent="0.3">
      <c r="A952" s="338">
        <v>1945</v>
      </c>
      <c r="B952" s="339">
        <v>42953</v>
      </c>
      <c r="C952" s="341" t="s">
        <v>886</v>
      </c>
      <c r="D952" s="342" t="s">
        <v>405</v>
      </c>
      <c r="E952" s="341" t="s">
        <v>812</v>
      </c>
      <c r="F952" s="343" t="s">
        <v>770</v>
      </c>
      <c r="G952" s="345">
        <v>31</v>
      </c>
      <c r="H952" s="346">
        <v>780</v>
      </c>
      <c r="I952" s="345">
        <v>24180</v>
      </c>
      <c r="J952" s="347">
        <v>0</v>
      </c>
      <c r="K952" s="375">
        <v>24180</v>
      </c>
    </row>
    <row r="953" spans="1:11" x14ac:dyDescent="0.3">
      <c r="A953" s="338">
        <v>1946</v>
      </c>
      <c r="B953" s="339">
        <v>42953</v>
      </c>
      <c r="C953" s="341" t="s">
        <v>884</v>
      </c>
      <c r="D953" s="342" t="s">
        <v>398</v>
      </c>
      <c r="E953" s="341" t="s">
        <v>790</v>
      </c>
      <c r="F953" s="343" t="s">
        <v>785</v>
      </c>
      <c r="G953" s="345">
        <v>2</v>
      </c>
      <c r="H953" s="346">
        <v>3060</v>
      </c>
      <c r="I953" s="345">
        <v>6120</v>
      </c>
      <c r="J953" s="347">
        <v>0.1</v>
      </c>
      <c r="K953" s="375">
        <v>5508</v>
      </c>
    </row>
    <row r="954" spans="1:11" x14ac:dyDescent="0.3">
      <c r="A954" s="338">
        <v>1947</v>
      </c>
      <c r="B954" s="339">
        <v>42953</v>
      </c>
      <c r="C954" s="341" t="s">
        <v>882</v>
      </c>
      <c r="D954" s="342" t="s">
        <v>405</v>
      </c>
      <c r="E954" s="341" t="s">
        <v>812</v>
      </c>
      <c r="F954" s="343" t="s">
        <v>764</v>
      </c>
      <c r="G954" s="345">
        <v>20</v>
      </c>
      <c r="H954" s="346">
        <v>420</v>
      </c>
      <c r="I954" s="345">
        <v>8400</v>
      </c>
      <c r="J954" s="347">
        <v>0.02</v>
      </c>
      <c r="K954" s="375">
        <v>8232</v>
      </c>
    </row>
    <row r="955" spans="1:11" x14ac:dyDescent="0.3">
      <c r="A955" s="338">
        <v>1948</v>
      </c>
      <c r="B955" s="339">
        <v>42954</v>
      </c>
      <c r="C955" s="341" t="s">
        <v>879</v>
      </c>
      <c r="D955" s="342" t="s">
        <v>398</v>
      </c>
      <c r="E955" s="341" t="s">
        <v>765</v>
      </c>
      <c r="F955" s="343" t="s">
        <v>785</v>
      </c>
      <c r="G955" s="345">
        <v>16</v>
      </c>
      <c r="H955" s="346">
        <v>120</v>
      </c>
      <c r="I955" s="345">
        <v>1920</v>
      </c>
      <c r="J955" s="347">
        <v>0.02</v>
      </c>
      <c r="K955" s="375">
        <v>1881.6</v>
      </c>
    </row>
    <row r="956" spans="1:11" x14ac:dyDescent="0.3">
      <c r="A956" s="338">
        <v>1949</v>
      </c>
      <c r="B956" s="339">
        <v>42954</v>
      </c>
      <c r="C956" s="341" t="s">
        <v>879</v>
      </c>
      <c r="D956" s="342" t="s">
        <v>398</v>
      </c>
      <c r="E956" s="341" t="s">
        <v>765</v>
      </c>
      <c r="F956" s="343" t="s">
        <v>785</v>
      </c>
      <c r="G956" s="345">
        <v>12</v>
      </c>
      <c r="H956" s="346">
        <v>1260</v>
      </c>
      <c r="I956" s="345">
        <v>15120</v>
      </c>
      <c r="J956" s="347">
        <v>0.09</v>
      </c>
      <c r="K956" s="375">
        <v>13759.2</v>
      </c>
    </row>
    <row r="957" spans="1:11" x14ac:dyDescent="0.3">
      <c r="A957" s="338">
        <v>1950</v>
      </c>
      <c r="B957" s="339">
        <v>42954</v>
      </c>
      <c r="C957" s="341" t="s">
        <v>877</v>
      </c>
      <c r="D957" s="342" t="s">
        <v>398</v>
      </c>
      <c r="E957" s="341" t="s">
        <v>765</v>
      </c>
      <c r="F957" s="343" t="s">
        <v>764</v>
      </c>
      <c r="G957" s="345">
        <v>38</v>
      </c>
      <c r="H957" s="346">
        <v>720</v>
      </c>
      <c r="I957" s="345">
        <v>27360</v>
      </c>
      <c r="J957" s="347">
        <v>0.04</v>
      </c>
      <c r="K957" s="375">
        <v>26265.599999999999</v>
      </c>
    </row>
    <row r="958" spans="1:11" x14ac:dyDescent="0.3">
      <c r="A958" s="338">
        <v>1951</v>
      </c>
      <c r="B958" s="339">
        <v>42954</v>
      </c>
      <c r="C958" s="341" t="s">
        <v>875</v>
      </c>
      <c r="D958" s="342" t="s">
        <v>398</v>
      </c>
      <c r="E958" s="341" t="s">
        <v>790</v>
      </c>
      <c r="F958" s="343" t="s">
        <v>764</v>
      </c>
      <c r="G958" s="345">
        <v>36</v>
      </c>
      <c r="H958" s="346">
        <v>7260</v>
      </c>
      <c r="I958" s="345">
        <v>261360</v>
      </c>
      <c r="J958" s="347">
        <v>0.1</v>
      </c>
      <c r="K958" s="375">
        <v>235224</v>
      </c>
    </row>
    <row r="959" spans="1:11" x14ac:dyDescent="0.3">
      <c r="A959" s="338">
        <v>1952</v>
      </c>
      <c r="B959" s="339">
        <v>42954</v>
      </c>
      <c r="C959" s="341" t="s">
        <v>872</v>
      </c>
      <c r="D959" s="342" t="s">
        <v>405</v>
      </c>
      <c r="E959" s="341" t="s">
        <v>765</v>
      </c>
      <c r="F959" s="343" t="s">
        <v>764</v>
      </c>
      <c r="G959" s="345">
        <v>1</v>
      </c>
      <c r="H959" s="346">
        <v>21840</v>
      </c>
      <c r="I959" s="345">
        <v>21840</v>
      </c>
      <c r="J959" s="347">
        <v>0.09</v>
      </c>
      <c r="K959" s="375">
        <v>19874.400000000001</v>
      </c>
    </row>
    <row r="960" spans="1:11" x14ac:dyDescent="0.3">
      <c r="A960" s="338">
        <v>1953</v>
      </c>
      <c r="B960" s="339">
        <v>42954</v>
      </c>
      <c r="C960" s="341" t="s">
        <v>872</v>
      </c>
      <c r="D960" s="342" t="s">
        <v>405</v>
      </c>
      <c r="E960" s="341" t="s">
        <v>765</v>
      </c>
      <c r="F960" s="343" t="s">
        <v>770</v>
      </c>
      <c r="G960" s="345">
        <v>34</v>
      </c>
      <c r="H960" s="346">
        <v>1380</v>
      </c>
      <c r="I960" s="345">
        <v>46920</v>
      </c>
      <c r="J960" s="347">
        <v>0.03</v>
      </c>
      <c r="K960" s="375">
        <v>45512.4</v>
      </c>
    </row>
    <row r="961" spans="1:11" x14ac:dyDescent="0.3">
      <c r="A961" s="338">
        <v>1954</v>
      </c>
      <c r="B961" s="339">
        <v>42954</v>
      </c>
      <c r="C961" s="341" t="s">
        <v>869</v>
      </c>
      <c r="D961" s="342" t="s">
        <v>395</v>
      </c>
      <c r="E961" s="341" t="s">
        <v>790</v>
      </c>
      <c r="F961" s="343" t="s">
        <v>785</v>
      </c>
      <c r="G961" s="345">
        <v>2</v>
      </c>
      <c r="H961" s="346">
        <v>9180</v>
      </c>
      <c r="I961" s="345">
        <v>18360</v>
      </c>
      <c r="J961" s="347">
        <v>0.03</v>
      </c>
      <c r="K961" s="375">
        <v>17809.2</v>
      </c>
    </row>
    <row r="962" spans="1:11" x14ac:dyDescent="0.3">
      <c r="A962" s="338">
        <v>1955</v>
      </c>
      <c r="B962" s="339">
        <v>42954</v>
      </c>
      <c r="C962" s="341" t="s">
        <v>869</v>
      </c>
      <c r="D962" s="342" t="s">
        <v>395</v>
      </c>
      <c r="E962" s="341" t="s">
        <v>790</v>
      </c>
      <c r="F962" s="343" t="s">
        <v>785</v>
      </c>
      <c r="G962" s="345">
        <v>5</v>
      </c>
      <c r="H962" s="346">
        <v>1980</v>
      </c>
      <c r="I962" s="345">
        <v>9900</v>
      </c>
      <c r="J962" s="347">
        <v>0.1</v>
      </c>
      <c r="K962" s="375">
        <v>8910</v>
      </c>
    </row>
    <row r="963" spans="1:11" x14ac:dyDescent="0.3">
      <c r="A963" s="338">
        <v>1956</v>
      </c>
      <c r="B963" s="339">
        <v>42955</v>
      </c>
      <c r="C963" s="341" t="s">
        <v>866</v>
      </c>
      <c r="D963" s="342" t="s">
        <v>398</v>
      </c>
      <c r="E963" s="341" t="s">
        <v>790</v>
      </c>
      <c r="F963" s="343" t="s">
        <v>764</v>
      </c>
      <c r="G963" s="345">
        <v>32</v>
      </c>
      <c r="H963" s="346">
        <v>1320</v>
      </c>
      <c r="I963" s="345">
        <v>42240</v>
      </c>
      <c r="J963" s="347">
        <v>0</v>
      </c>
      <c r="K963" s="375">
        <v>42240</v>
      </c>
    </row>
    <row r="964" spans="1:11" x14ac:dyDescent="0.3">
      <c r="A964" s="338">
        <v>1957</v>
      </c>
      <c r="B964" s="339">
        <v>42955</v>
      </c>
      <c r="C964" s="341" t="s">
        <v>866</v>
      </c>
      <c r="D964" s="342" t="s">
        <v>398</v>
      </c>
      <c r="E964" s="341" t="s">
        <v>790</v>
      </c>
      <c r="F964" s="343" t="s">
        <v>785</v>
      </c>
      <c r="G964" s="345">
        <v>31</v>
      </c>
      <c r="H964" s="346">
        <v>2880</v>
      </c>
      <c r="I964" s="345">
        <v>89280</v>
      </c>
      <c r="J964" s="347">
        <v>0.04</v>
      </c>
      <c r="K964" s="375">
        <v>85708.800000000003</v>
      </c>
    </row>
    <row r="965" spans="1:11" x14ac:dyDescent="0.3">
      <c r="A965" s="338">
        <v>1958</v>
      </c>
      <c r="B965" s="339">
        <v>42955</v>
      </c>
      <c r="C965" s="341" t="s">
        <v>864</v>
      </c>
      <c r="D965" s="342" t="s">
        <v>398</v>
      </c>
      <c r="E965" s="341" t="s">
        <v>765</v>
      </c>
      <c r="F965" s="343" t="s">
        <v>764</v>
      </c>
      <c r="G965" s="345">
        <v>24</v>
      </c>
      <c r="H965" s="346">
        <v>300</v>
      </c>
      <c r="I965" s="345">
        <v>7200</v>
      </c>
      <c r="J965" s="347">
        <v>0.04</v>
      </c>
      <c r="K965" s="375">
        <v>6912</v>
      </c>
    </row>
    <row r="966" spans="1:11" x14ac:dyDescent="0.3">
      <c r="A966" s="338">
        <v>1959</v>
      </c>
      <c r="B966" s="339">
        <v>42955</v>
      </c>
      <c r="C966" s="341" t="s">
        <v>861</v>
      </c>
      <c r="D966" s="342" t="s">
        <v>398</v>
      </c>
      <c r="E966" s="341" t="s">
        <v>778</v>
      </c>
      <c r="F966" s="343" t="s">
        <v>764</v>
      </c>
      <c r="G966" s="345">
        <v>10</v>
      </c>
      <c r="H966" s="346">
        <v>720</v>
      </c>
      <c r="I966" s="345">
        <v>7200</v>
      </c>
      <c r="J966" s="347">
        <v>0.04</v>
      </c>
      <c r="K966" s="375">
        <v>6912</v>
      </c>
    </row>
    <row r="967" spans="1:11" x14ac:dyDescent="0.3">
      <c r="A967" s="338">
        <v>1960</v>
      </c>
      <c r="B967" s="339">
        <v>42955</v>
      </c>
      <c r="C967" s="341" t="s">
        <v>861</v>
      </c>
      <c r="D967" s="342" t="s">
        <v>398</v>
      </c>
      <c r="E967" s="341" t="s">
        <v>778</v>
      </c>
      <c r="F967" s="343" t="s">
        <v>785</v>
      </c>
      <c r="G967" s="345">
        <v>11</v>
      </c>
      <c r="H967" s="346">
        <v>11760</v>
      </c>
      <c r="I967" s="345">
        <v>129360</v>
      </c>
      <c r="J967" s="347">
        <v>0.08</v>
      </c>
      <c r="K967" s="375">
        <v>119011.2</v>
      </c>
    </row>
    <row r="968" spans="1:11" x14ac:dyDescent="0.3">
      <c r="A968" s="338">
        <v>1961</v>
      </c>
      <c r="B968" s="339">
        <v>42955</v>
      </c>
      <c r="C968" s="341" t="s">
        <v>859</v>
      </c>
      <c r="D968" s="342" t="s">
        <v>405</v>
      </c>
      <c r="E968" s="341" t="s">
        <v>812</v>
      </c>
      <c r="F968" s="343" t="s">
        <v>764</v>
      </c>
      <c r="G968" s="345">
        <v>31</v>
      </c>
      <c r="H968" s="346">
        <v>600</v>
      </c>
      <c r="I968" s="345">
        <v>18600</v>
      </c>
      <c r="J968" s="347">
        <v>0</v>
      </c>
      <c r="K968" s="375">
        <v>18600</v>
      </c>
    </row>
    <row r="969" spans="1:11" x14ac:dyDescent="0.3">
      <c r="A969" s="338">
        <v>1962</v>
      </c>
      <c r="B969" s="339">
        <v>42955</v>
      </c>
      <c r="C969" s="341" t="s">
        <v>853</v>
      </c>
      <c r="D969" s="342" t="s">
        <v>398</v>
      </c>
      <c r="E969" s="341" t="s">
        <v>778</v>
      </c>
      <c r="F969" s="343" t="s">
        <v>764</v>
      </c>
      <c r="G969" s="345">
        <v>13</v>
      </c>
      <c r="H969" s="346">
        <v>17400</v>
      </c>
      <c r="I969" s="345">
        <v>226200</v>
      </c>
      <c r="J969" s="347">
        <v>0.03</v>
      </c>
      <c r="K969" s="375">
        <v>219414</v>
      </c>
    </row>
    <row r="970" spans="1:11" x14ac:dyDescent="0.3">
      <c r="A970" s="338">
        <v>1963</v>
      </c>
      <c r="B970" s="339">
        <v>42955</v>
      </c>
      <c r="C970" s="341" t="s">
        <v>855</v>
      </c>
      <c r="D970" s="342" t="s">
        <v>398</v>
      </c>
      <c r="E970" s="341" t="s">
        <v>790</v>
      </c>
      <c r="F970" s="343" t="s">
        <v>764</v>
      </c>
      <c r="G970" s="345">
        <v>2</v>
      </c>
      <c r="H970" s="346">
        <v>19740</v>
      </c>
      <c r="I970" s="345">
        <v>39480</v>
      </c>
      <c r="J970" s="347">
        <v>0.06</v>
      </c>
      <c r="K970" s="375">
        <v>37111.199999999997</v>
      </c>
    </row>
    <row r="971" spans="1:11" x14ac:dyDescent="0.3">
      <c r="A971" s="338">
        <v>1964</v>
      </c>
      <c r="B971" s="339">
        <v>42955</v>
      </c>
      <c r="C971" s="341" t="s">
        <v>855</v>
      </c>
      <c r="D971" s="342" t="s">
        <v>398</v>
      </c>
      <c r="E971" s="341" t="s">
        <v>790</v>
      </c>
      <c r="F971" s="343" t="s">
        <v>785</v>
      </c>
      <c r="G971" s="345">
        <v>48</v>
      </c>
      <c r="H971" s="346">
        <v>3960</v>
      </c>
      <c r="I971" s="345">
        <v>190080</v>
      </c>
      <c r="J971" s="347">
        <v>0</v>
      </c>
      <c r="K971" s="375">
        <v>190080</v>
      </c>
    </row>
    <row r="972" spans="1:11" x14ac:dyDescent="0.3">
      <c r="A972" s="338">
        <v>1965</v>
      </c>
      <c r="B972" s="339">
        <v>42955</v>
      </c>
      <c r="C972" s="341" t="s">
        <v>853</v>
      </c>
      <c r="D972" s="342" t="s">
        <v>395</v>
      </c>
      <c r="E972" s="341" t="s">
        <v>778</v>
      </c>
      <c r="F972" s="343" t="s">
        <v>764</v>
      </c>
      <c r="G972" s="345">
        <v>39</v>
      </c>
      <c r="H972" s="346">
        <v>120</v>
      </c>
      <c r="I972" s="345">
        <v>4680</v>
      </c>
      <c r="J972" s="347">
        <v>0.1</v>
      </c>
      <c r="K972" s="375">
        <v>4212</v>
      </c>
    </row>
    <row r="973" spans="1:11" x14ac:dyDescent="0.3">
      <c r="A973" s="338">
        <v>1966</v>
      </c>
      <c r="B973" s="339">
        <v>42956</v>
      </c>
      <c r="C973" s="341" t="s">
        <v>851</v>
      </c>
      <c r="D973" s="342" t="s">
        <v>395</v>
      </c>
      <c r="E973" s="341" t="s">
        <v>790</v>
      </c>
      <c r="F973" s="343" t="s">
        <v>770</v>
      </c>
      <c r="G973" s="345">
        <v>24</v>
      </c>
      <c r="H973" s="346">
        <v>1200</v>
      </c>
      <c r="I973" s="345">
        <v>28800</v>
      </c>
      <c r="J973" s="347">
        <v>0.09</v>
      </c>
      <c r="K973" s="375">
        <v>26208</v>
      </c>
    </row>
    <row r="974" spans="1:11" x14ac:dyDescent="0.3">
      <c r="A974" s="338">
        <v>1967</v>
      </c>
      <c r="B974" s="339">
        <v>42957</v>
      </c>
      <c r="C974" s="341" t="s">
        <v>849</v>
      </c>
      <c r="D974" s="342" t="s">
        <v>405</v>
      </c>
      <c r="E974" s="341" t="s">
        <v>778</v>
      </c>
      <c r="F974" s="343" t="s">
        <v>764</v>
      </c>
      <c r="G974" s="345">
        <v>1</v>
      </c>
      <c r="H974" s="346">
        <v>240</v>
      </c>
      <c r="I974" s="345">
        <v>240</v>
      </c>
      <c r="J974" s="347">
        <v>0.06</v>
      </c>
      <c r="K974" s="375">
        <v>225.6</v>
      </c>
    </row>
    <row r="975" spans="1:11" x14ac:dyDescent="0.3">
      <c r="A975" s="338">
        <v>1968</v>
      </c>
      <c r="B975" s="339">
        <v>42957</v>
      </c>
      <c r="C975" s="341" t="s">
        <v>847</v>
      </c>
      <c r="D975" s="342" t="s">
        <v>398</v>
      </c>
      <c r="E975" s="341" t="s">
        <v>790</v>
      </c>
      <c r="F975" s="343" t="s">
        <v>764</v>
      </c>
      <c r="G975" s="345">
        <v>46</v>
      </c>
      <c r="H975" s="346">
        <v>240</v>
      </c>
      <c r="I975" s="345">
        <v>11040</v>
      </c>
      <c r="J975" s="347">
        <v>0.09</v>
      </c>
      <c r="K975" s="375">
        <v>10046.4</v>
      </c>
    </row>
    <row r="976" spans="1:11" x14ac:dyDescent="0.3">
      <c r="A976" s="338">
        <v>1969</v>
      </c>
      <c r="B976" s="339">
        <v>42957</v>
      </c>
      <c r="C976" s="341" t="s">
        <v>843</v>
      </c>
      <c r="D976" s="342" t="s">
        <v>522</v>
      </c>
      <c r="E976" s="341" t="s">
        <v>765</v>
      </c>
      <c r="F976" s="343" t="s">
        <v>764</v>
      </c>
      <c r="G976" s="345">
        <v>3</v>
      </c>
      <c r="H976" s="346">
        <v>600</v>
      </c>
      <c r="I976" s="345">
        <v>1800</v>
      </c>
      <c r="J976" s="347">
        <v>0.01</v>
      </c>
      <c r="K976" s="375">
        <v>1782</v>
      </c>
    </row>
    <row r="977" spans="1:11" x14ac:dyDescent="0.3">
      <c r="A977" s="338">
        <v>1970</v>
      </c>
      <c r="B977" s="339">
        <v>42957</v>
      </c>
      <c r="C977" s="341" t="s">
        <v>843</v>
      </c>
      <c r="D977" s="342" t="s">
        <v>522</v>
      </c>
      <c r="E977" s="341" t="s">
        <v>765</v>
      </c>
      <c r="F977" s="343" t="s">
        <v>764</v>
      </c>
      <c r="G977" s="345">
        <v>11</v>
      </c>
      <c r="H977" s="346">
        <v>1320</v>
      </c>
      <c r="I977" s="345">
        <v>14520</v>
      </c>
      <c r="J977" s="347">
        <v>0.04</v>
      </c>
      <c r="K977" s="375">
        <v>13939.2</v>
      </c>
    </row>
    <row r="978" spans="1:11" x14ac:dyDescent="0.3">
      <c r="A978" s="338">
        <v>1971</v>
      </c>
      <c r="B978" s="339">
        <v>42957</v>
      </c>
      <c r="C978" s="341" t="s">
        <v>843</v>
      </c>
      <c r="D978" s="342" t="s">
        <v>522</v>
      </c>
      <c r="E978" s="341" t="s">
        <v>765</v>
      </c>
      <c r="F978" s="343" t="s">
        <v>770</v>
      </c>
      <c r="G978" s="345">
        <v>3</v>
      </c>
      <c r="H978" s="346">
        <v>8760</v>
      </c>
      <c r="I978" s="345">
        <v>26280</v>
      </c>
      <c r="J978" s="347">
        <v>0.01</v>
      </c>
      <c r="K978" s="375">
        <v>26017.200000000001</v>
      </c>
    </row>
    <row r="979" spans="1:11" x14ac:dyDescent="0.3">
      <c r="A979" s="338">
        <v>1972</v>
      </c>
      <c r="B979" s="339">
        <v>42957</v>
      </c>
      <c r="C979" s="341" t="s">
        <v>840</v>
      </c>
      <c r="D979" s="342" t="s">
        <v>522</v>
      </c>
      <c r="E979" s="341" t="s">
        <v>778</v>
      </c>
      <c r="F979" s="343" t="s">
        <v>764</v>
      </c>
      <c r="G979" s="345">
        <v>5</v>
      </c>
      <c r="H979" s="346">
        <v>2100</v>
      </c>
      <c r="I979" s="345">
        <v>10500</v>
      </c>
      <c r="J979" s="347">
        <v>0.1</v>
      </c>
      <c r="K979" s="375">
        <v>9450</v>
      </c>
    </row>
    <row r="980" spans="1:11" x14ac:dyDescent="0.3">
      <c r="A980" s="338">
        <v>1973</v>
      </c>
      <c r="B980" s="339">
        <v>42958</v>
      </c>
      <c r="C980" s="341" t="s">
        <v>838</v>
      </c>
      <c r="D980" s="342" t="s">
        <v>405</v>
      </c>
      <c r="E980" s="341" t="s">
        <v>765</v>
      </c>
      <c r="F980" s="343" t="s">
        <v>770</v>
      </c>
      <c r="G980" s="345">
        <v>27</v>
      </c>
      <c r="H980" s="346">
        <v>2040</v>
      </c>
      <c r="I980" s="345">
        <v>55080</v>
      </c>
      <c r="J980" s="347">
        <v>0.09</v>
      </c>
      <c r="K980" s="375">
        <v>50122.8</v>
      </c>
    </row>
    <row r="981" spans="1:11" x14ac:dyDescent="0.3">
      <c r="A981" s="338">
        <v>1974</v>
      </c>
      <c r="B981" s="339">
        <v>42958</v>
      </c>
      <c r="C981" s="341" t="s">
        <v>836</v>
      </c>
      <c r="D981" s="342" t="s">
        <v>395</v>
      </c>
      <c r="E981" s="341" t="s">
        <v>812</v>
      </c>
      <c r="F981" s="343" t="s">
        <v>764</v>
      </c>
      <c r="G981" s="345">
        <v>23</v>
      </c>
      <c r="H981" s="346">
        <v>2460</v>
      </c>
      <c r="I981" s="345">
        <v>56580</v>
      </c>
      <c r="J981" s="347">
        <v>0.1</v>
      </c>
      <c r="K981" s="375">
        <v>50922</v>
      </c>
    </row>
    <row r="982" spans="1:11" x14ac:dyDescent="0.3">
      <c r="A982" s="338">
        <v>1975</v>
      </c>
      <c r="B982" s="339">
        <v>42958</v>
      </c>
      <c r="C982" s="341" t="s">
        <v>833</v>
      </c>
      <c r="D982" s="342" t="s">
        <v>398</v>
      </c>
      <c r="E982" s="341" t="s">
        <v>812</v>
      </c>
      <c r="F982" s="343" t="s">
        <v>785</v>
      </c>
      <c r="G982" s="345">
        <v>46</v>
      </c>
      <c r="H982" s="346">
        <v>7560</v>
      </c>
      <c r="I982" s="345">
        <v>347760</v>
      </c>
      <c r="J982" s="347">
        <v>0.01</v>
      </c>
      <c r="K982" s="375">
        <v>344282.4</v>
      </c>
    </row>
    <row r="983" spans="1:11" x14ac:dyDescent="0.3">
      <c r="A983" s="338">
        <v>1976</v>
      </c>
      <c r="B983" s="339">
        <v>42958</v>
      </c>
      <c r="C983" s="341" t="s">
        <v>831</v>
      </c>
      <c r="D983" s="342" t="s">
        <v>405</v>
      </c>
      <c r="E983" s="341" t="s">
        <v>778</v>
      </c>
      <c r="F983" s="343" t="s">
        <v>764</v>
      </c>
      <c r="G983" s="345">
        <v>2</v>
      </c>
      <c r="H983" s="346">
        <v>540</v>
      </c>
      <c r="I983" s="345">
        <v>1080</v>
      </c>
      <c r="J983" s="347">
        <v>7.0000000000000007E-2</v>
      </c>
      <c r="K983" s="375">
        <v>1004.4</v>
      </c>
    </row>
    <row r="984" spans="1:11" x14ac:dyDescent="0.3">
      <c r="A984" s="338">
        <v>1977</v>
      </c>
      <c r="B984" s="339">
        <v>42958</v>
      </c>
      <c r="C984" s="341" t="s">
        <v>829</v>
      </c>
      <c r="D984" s="342" t="s">
        <v>395</v>
      </c>
      <c r="E984" s="341" t="s">
        <v>765</v>
      </c>
      <c r="F984" s="343" t="s">
        <v>764</v>
      </c>
      <c r="G984" s="345">
        <v>1</v>
      </c>
      <c r="H984" s="346">
        <v>1140</v>
      </c>
      <c r="I984" s="345">
        <v>1140</v>
      </c>
      <c r="J984" s="347">
        <v>0.05</v>
      </c>
      <c r="K984" s="375">
        <v>1083</v>
      </c>
    </row>
    <row r="985" spans="1:11" x14ac:dyDescent="0.3">
      <c r="A985" s="338">
        <v>1978</v>
      </c>
      <c r="B985" s="339">
        <v>42958</v>
      </c>
      <c r="C985" s="341" t="s">
        <v>822</v>
      </c>
      <c r="D985" s="342" t="s">
        <v>395</v>
      </c>
      <c r="E985" s="341" t="s">
        <v>765</v>
      </c>
      <c r="F985" s="343" t="s">
        <v>770</v>
      </c>
      <c r="G985" s="345">
        <v>7</v>
      </c>
      <c r="H985" s="346">
        <v>7260</v>
      </c>
      <c r="I985" s="345">
        <v>50820</v>
      </c>
      <c r="J985" s="347">
        <v>0.09</v>
      </c>
      <c r="K985" s="375">
        <v>46246.2</v>
      </c>
    </row>
    <row r="986" spans="1:11" x14ac:dyDescent="0.3">
      <c r="A986" s="338">
        <v>1979</v>
      </c>
      <c r="B986" s="339">
        <v>42958</v>
      </c>
      <c r="C986" s="341" t="s">
        <v>822</v>
      </c>
      <c r="D986" s="342" t="s">
        <v>395</v>
      </c>
      <c r="E986" s="341" t="s">
        <v>765</v>
      </c>
      <c r="F986" s="343" t="s">
        <v>785</v>
      </c>
      <c r="G986" s="345">
        <v>41</v>
      </c>
      <c r="H986" s="346">
        <v>1260</v>
      </c>
      <c r="I986" s="345">
        <v>51660</v>
      </c>
      <c r="J986" s="347">
        <v>0.01</v>
      </c>
      <c r="K986" s="375">
        <v>51143.4</v>
      </c>
    </row>
    <row r="987" spans="1:11" x14ac:dyDescent="0.3">
      <c r="A987" s="338">
        <v>1980</v>
      </c>
      <c r="B987" s="339">
        <v>42958</v>
      </c>
      <c r="C987" s="341" t="s">
        <v>822</v>
      </c>
      <c r="D987" s="342" t="s">
        <v>395</v>
      </c>
      <c r="E987" s="341" t="s">
        <v>765</v>
      </c>
      <c r="F987" s="343" t="s">
        <v>785</v>
      </c>
      <c r="G987" s="345">
        <v>46</v>
      </c>
      <c r="H987" s="346">
        <v>1260</v>
      </c>
      <c r="I987" s="345">
        <v>57960</v>
      </c>
      <c r="J987" s="347">
        <v>0.1</v>
      </c>
      <c r="K987" s="375">
        <v>52164</v>
      </c>
    </row>
    <row r="988" spans="1:11" x14ac:dyDescent="0.3">
      <c r="A988" s="338">
        <v>1981</v>
      </c>
      <c r="B988" s="339">
        <v>42959</v>
      </c>
      <c r="C988" s="341" t="s">
        <v>820</v>
      </c>
      <c r="D988" s="342" t="s">
        <v>398</v>
      </c>
      <c r="E988" s="341" t="s">
        <v>778</v>
      </c>
      <c r="F988" s="343" t="s">
        <v>764</v>
      </c>
      <c r="G988" s="345">
        <v>11</v>
      </c>
      <c r="H988" s="346">
        <v>1740</v>
      </c>
      <c r="I988" s="345">
        <v>19140</v>
      </c>
      <c r="J988" s="347">
        <v>7.0000000000000007E-2</v>
      </c>
      <c r="K988" s="375">
        <v>17800.2</v>
      </c>
    </row>
    <row r="989" spans="1:11" x14ac:dyDescent="0.3">
      <c r="A989" s="338">
        <v>1982</v>
      </c>
      <c r="B989" s="339">
        <v>42959</v>
      </c>
      <c r="C989" s="341" t="s">
        <v>816</v>
      </c>
      <c r="D989" s="342" t="s">
        <v>395</v>
      </c>
      <c r="E989" s="341" t="s">
        <v>778</v>
      </c>
      <c r="F989" s="343" t="s">
        <v>764</v>
      </c>
      <c r="G989" s="345">
        <v>27</v>
      </c>
      <c r="H989" s="346">
        <v>900</v>
      </c>
      <c r="I989" s="345">
        <v>24300</v>
      </c>
      <c r="J989" s="347">
        <v>0.04</v>
      </c>
      <c r="K989" s="375">
        <v>23328</v>
      </c>
    </row>
    <row r="990" spans="1:11" x14ac:dyDescent="0.3">
      <c r="A990" s="338">
        <v>1983</v>
      </c>
      <c r="B990" s="339">
        <v>42959</v>
      </c>
      <c r="C990" s="341" t="s">
        <v>816</v>
      </c>
      <c r="D990" s="342" t="s">
        <v>395</v>
      </c>
      <c r="E990" s="341" t="s">
        <v>778</v>
      </c>
      <c r="F990" s="343" t="s">
        <v>785</v>
      </c>
      <c r="G990" s="345">
        <v>22</v>
      </c>
      <c r="H990" s="346">
        <v>16260</v>
      </c>
      <c r="I990" s="345">
        <v>357720</v>
      </c>
      <c r="J990" s="347">
        <v>0.1</v>
      </c>
      <c r="K990" s="375">
        <v>321948</v>
      </c>
    </row>
    <row r="991" spans="1:11" x14ac:dyDescent="0.3">
      <c r="A991" s="338">
        <v>1984</v>
      </c>
      <c r="B991" s="339">
        <v>42959</v>
      </c>
      <c r="C991" s="341" t="s">
        <v>813</v>
      </c>
      <c r="D991" s="342" t="s">
        <v>398</v>
      </c>
      <c r="E991" s="341" t="s">
        <v>812</v>
      </c>
      <c r="F991" s="343" t="s">
        <v>764</v>
      </c>
      <c r="G991" s="345">
        <v>21</v>
      </c>
      <c r="H991" s="346">
        <v>180</v>
      </c>
      <c r="I991" s="345">
        <v>3780</v>
      </c>
      <c r="J991" s="347">
        <v>0</v>
      </c>
      <c r="K991" s="375">
        <v>3780</v>
      </c>
    </row>
    <row r="992" spans="1:11" x14ac:dyDescent="0.3">
      <c r="A992" s="338">
        <v>1985</v>
      </c>
      <c r="B992" s="339">
        <v>42959</v>
      </c>
      <c r="C992" s="341" t="s">
        <v>809</v>
      </c>
      <c r="D992" s="342" t="s">
        <v>405</v>
      </c>
      <c r="E992" s="341" t="s">
        <v>790</v>
      </c>
      <c r="F992" s="343" t="s">
        <v>764</v>
      </c>
      <c r="G992" s="345">
        <v>3</v>
      </c>
      <c r="H992" s="346">
        <v>2640</v>
      </c>
      <c r="I992" s="345">
        <v>7920</v>
      </c>
      <c r="J992" s="347">
        <v>0.03</v>
      </c>
      <c r="K992" s="375">
        <v>7682.4</v>
      </c>
    </row>
    <row r="993" spans="1:11" x14ac:dyDescent="0.3">
      <c r="A993" s="338">
        <v>1986</v>
      </c>
      <c r="B993" s="339">
        <v>42959</v>
      </c>
      <c r="C993" s="341" t="s">
        <v>807</v>
      </c>
      <c r="D993" s="342" t="s">
        <v>522</v>
      </c>
      <c r="E993" s="341" t="s">
        <v>778</v>
      </c>
      <c r="F993" s="343" t="s">
        <v>764</v>
      </c>
      <c r="G993" s="345">
        <v>41</v>
      </c>
      <c r="H993" s="346">
        <v>600</v>
      </c>
      <c r="I993" s="345">
        <v>24600</v>
      </c>
      <c r="J993" s="347">
        <v>0.06</v>
      </c>
      <c r="K993" s="375">
        <v>23124</v>
      </c>
    </row>
    <row r="994" spans="1:11" x14ac:dyDescent="0.3">
      <c r="A994" s="338">
        <v>1987</v>
      </c>
      <c r="B994" s="339">
        <v>42960</v>
      </c>
      <c r="C994" s="341" t="s">
        <v>794</v>
      </c>
      <c r="D994" s="342" t="s">
        <v>395</v>
      </c>
      <c r="E994" s="341" t="s">
        <v>790</v>
      </c>
      <c r="F994" s="343" t="s">
        <v>764</v>
      </c>
      <c r="G994" s="345">
        <v>41</v>
      </c>
      <c r="H994" s="346">
        <v>240</v>
      </c>
      <c r="I994" s="345">
        <v>9840</v>
      </c>
      <c r="J994" s="347">
        <v>0</v>
      </c>
      <c r="K994" s="375">
        <v>9840</v>
      </c>
    </row>
    <row r="995" spans="1:11" x14ac:dyDescent="0.3">
      <c r="A995" s="338">
        <v>1988</v>
      </c>
      <c r="B995" s="339">
        <v>42960</v>
      </c>
      <c r="C995" s="341" t="s">
        <v>802</v>
      </c>
      <c r="D995" s="342" t="s">
        <v>522</v>
      </c>
      <c r="E995" s="341" t="s">
        <v>778</v>
      </c>
      <c r="F995" s="343" t="s">
        <v>764</v>
      </c>
      <c r="G995" s="345">
        <v>47</v>
      </c>
      <c r="H995" s="346">
        <v>10080</v>
      </c>
      <c r="I995" s="345">
        <v>473760</v>
      </c>
      <c r="J995" s="347">
        <v>0.05</v>
      </c>
      <c r="K995" s="375">
        <v>450072</v>
      </c>
    </row>
    <row r="996" spans="1:11" x14ac:dyDescent="0.3">
      <c r="A996" s="338">
        <v>1989</v>
      </c>
      <c r="B996" s="339">
        <v>42960</v>
      </c>
      <c r="C996" s="341" t="s">
        <v>802</v>
      </c>
      <c r="D996" s="342" t="s">
        <v>522</v>
      </c>
      <c r="E996" s="341" t="s">
        <v>778</v>
      </c>
      <c r="F996" s="343" t="s">
        <v>785</v>
      </c>
      <c r="G996" s="345">
        <v>43</v>
      </c>
      <c r="H996" s="346">
        <v>11760</v>
      </c>
      <c r="I996" s="345">
        <v>505680</v>
      </c>
      <c r="J996" s="347">
        <v>7.0000000000000007E-2</v>
      </c>
      <c r="K996" s="375">
        <v>470282.4</v>
      </c>
    </row>
    <row r="997" spans="1:11" x14ac:dyDescent="0.3">
      <c r="A997" s="338">
        <v>1990</v>
      </c>
      <c r="B997" s="339">
        <v>42960</v>
      </c>
      <c r="C997" s="341" t="s">
        <v>796</v>
      </c>
      <c r="D997" s="342" t="s">
        <v>395</v>
      </c>
      <c r="E997" s="341" t="s">
        <v>790</v>
      </c>
      <c r="F997" s="343" t="s">
        <v>764</v>
      </c>
      <c r="G997" s="345">
        <v>40</v>
      </c>
      <c r="H997" s="346">
        <v>1020</v>
      </c>
      <c r="I997" s="345">
        <v>40800</v>
      </c>
      <c r="J997" s="347">
        <v>7.0000000000000007E-2</v>
      </c>
      <c r="K997" s="375">
        <v>37944</v>
      </c>
    </row>
    <row r="998" spans="1:11" x14ac:dyDescent="0.3">
      <c r="A998" s="338">
        <v>1991</v>
      </c>
      <c r="B998" s="339">
        <v>42960</v>
      </c>
      <c r="C998" s="341" t="s">
        <v>796</v>
      </c>
      <c r="D998" s="342" t="s">
        <v>395</v>
      </c>
      <c r="E998" s="341" t="s">
        <v>790</v>
      </c>
      <c r="F998" s="343" t="s">
        <v>764</v>
      </c>
      <c r="G998" s="345">
        <v>22</v>
      </c>
      <c r="H998" s="346">
        <v>3360</v>
      </c>
      <c r="I998" s="345">
        <v>73920</v>
      </c>
      <c r="J998" s="347">
        <v>0.01</v>
      </c>
      <c r="K998" s="375">
        <v>73180.800000000003</v>
      </c>
    </row>
    <row r="999" spans="1:11" x14ac:dyDescent="0.3">
      <c r="A999" s="338">
        <v>1992</v>
      </c>
      <c r="B999" s="339">
        <v>42960</v>
      </c>
      <c r="C999" s="341" t="s">
        <v>796</v>
      </c>
      <c r="D999" s="342" t="s">
        <v>395</v>
      </c>
      <c r="E999" s="341" t="s">
        <v>790</v>
      </c>
      <c r="F999" s="343" t="s">
        <v>764</v>
      </c>
      <c r="G999" s="345">
        <v>45</v>
      </c>
      <c r="H999" s="346">
        <v>4740</v>
      </c>
      <c r="I999" s="345">
        <v>213300</v>
      </c>
      <c r="J999" s="347">
        <v>0.03</v>
      </c>
      <c r="K999" s="375">
        <v>206901</v>
      </c>
    </row>
    <row r="1000" spans="1:11" x14ac:dyDescent="0.3">
      <c r="A1000" s="338">
        <v>1993</v>
      </c>
      <c r="B1000" s="339">
        <v>42960</v>
      </c>
      <c r="C1000" s="341" t="s">
        <v>794</v>
      </c>
      <c r="D1000" s="342" t="s">
        <v>395</v>
      </c>
      <c r="E1000" s="341" t="s">
        <v>790</v>
      </c>
      <c r="F1000" s="343" t="s">
        <v>764</v>
      </c>
      <c r="G1000" s="345">
        <v>21</v>
      </c>
      <c r="H1000" s="346">
        <v>420</v>
      </c>
      <c r="I1000" s="345">
        <v>8820</v>
      </c>
      <c r="J1000" s="347">
        <v>0.01</v>
      </c>
      <c r="K1000" s="375">
        <v>8731.7999999999993</v>
      </c>
    </row>
    <row r="1001" spans="1:11" x14ac:dyDescent="0.3">
      <c r="A1001" s="338">
        <v>1994</v>
      </c>
      <c r="B1001" s="339">
        <v>42961</v>
      </c>
      <c r="C1001" s="341" t="s">
        <v>791</v>
      </c>
      <c r="D1001" s="342" t="s">
        <v>522</v>
      </c>
      <c r="E1001" s="341" t="s">
        <v>790</v>
      </c>
      <c r="F1001" s="343" t="s">
        <v>764</v>
      </c>
      <c r="G1001" s="345">
        <v>22</v>
      </c>
      <c r="H1001" s="346">
        <v>720</v>
      </c>
      <c r="I1001" s="345">
        <v>15840</v>
      </c>
      <c r="J1001" s="347">
        <v>0.03</v>
      </c>
      <c r="K1001" s="375">
        <v>15364.8</v>
      </c>
    </row>
    <row r="1002" spans="1:11" x14ac:dyDescent="0.3">
      <c r="A1002" s="338">
        <v>1995</v>
      </c>
      <c r="B1002" s="339">
        <v>42961</v>
      </c>
      <c r="C1002" s="341" t="s">
        <v>786</v>
      </c>
      <c r="D1002" s="342" t="s">
        <v>522</v>
      </c>
      <c r="E1002" s="341" t="s">
        <v>765</v>
      </c>
      <c r="F1002" s="343" t="s">
        <v>785</v>
      </c>
      <c r="G1002" s="345">
        <v>27</v>
      </c>
      <c r="H1002" s="346">
        <v>12360</v>
      </c>
      <c r="I1002" s="345">
        <v>333720</v>
      </c>
      <c r="J1002" s="347">
        <v>0.06</v>
      </c>
      <c r="K1002" s="375">
        <v>313696.8</v>
      </c>
    </row>
    <row r="1003" spans="1:11" x14ac:dyDescent="0.3">
      <c r="A1003" s="338">
        <v>1996</v>
      </c>
      <c r="B1003" s="339">
        <v>42961</v>
      </c>
      <c r="C1003" s="341" t="s">
        <v>779</v>
      </c>
      <c r="D1003" s="342" t="s">
        <v>522</v>
      </c>
      <c r="E1003" s="341" t="s">
        <v>778</v>
      </c>
      <c r="F1003" s="343" t="s">
        <v>770</v>
      </c>
      <c r="G1003" s="345">
        <v>47</v>
      </c>
      <c r="H1003" s="346">
        <v>6360</v>
      </c>
      <c r="I1003" s="345">
        <v>298920</v>
      </c>
      <c r="J1003" s="347">
        <v>0.01</v>
      </c>
      <c r="K1003" s="375">
        <v>295930.8</v>
      </c>
    </row>
    <row r="1004" spans="1:11" x14ac:dyDescent="0.3">
      <c r="A1004" s="338">
        <v>1997</v>
      </c>
      <c r="B1004" s="339">
        <v>42961</v>
      </c>
      <c r="C1004" s="341" t="s">
        <v>779</v>
      </c>
      <c r="D1004" s="342" t="s">
        <v>522</v>
      </c>
      <c r="E1004" s="341" t="s">
        <v>778</v>
      </c>
      <c r="F1004" s="343" t="s">
        <v>770</v>
      </c>
      <c r="G1004" s="345">
        <v>12</v>
      </c>
      <c r="H1004" s="346">
        <v>1920</v>
      </c>
      <c r="I1004" s="345">
        <v>23040</v>
      </c>
      <c r="J1004" s="347">
        <v>0.05</v>
      </c>
      <c r="K1004" s="375">
        <v>21888</v>
      </c>
    </row>
    <row r="1005" spans="1:11" x14ac:dyDescent="0.3">
      <c r="A1005" s="338">
        <v>1998</v>
      </c>
      <c r="B1005" s="339">
        <v>42962</v>
      </c>
      <c r="C1005" s="341" t="s">
        <v>773</v>
      </c>
      <c r="D1005" s="342" t="s">
        <v>398</v>
      </c>
      <c r="E1005" s="341" t="s">
        <v>765</v>
      </c>
      <c r="F1005" s="343" t="s">
        <v>764</v>
      </c>
      <c r="G1005" s="345">
        <v>35</v>
      </c>
      <c r="H1005" s="346">
        <v>1260</v>
      </c>
      <c r="I1005" s="345">
        <v>44100</v>
      </c>
      <c r="J1005" s="347">
        <v>7.0000000000000007E-2</v>
      </c>
      <c r="K1005" s="375">
        <v>41013</v>
      </c>
    </row>
    <row r="1006" spans="1:11" x14ac:dyDescent="0.3">
      <c r="A1006" s="338">
        <v>1999</v>
      </c>
      <c r="B1006" s="339">
        <v>42962</v>
      </c>
      <c r="C1006" s="341" t="s">
        <v>766</v>
      </c>
      <c r="D1006" s="342" t="s">
        <v>398</v>
      </c>
      <c r="E1006" s="341" t="s">
        <v>765</v>
      </c>
      <c r="F1006" s="343" t="s">
        <v>770</v>
      </c>
      <c r="G1006" s="345">
        <v>1</v>
      </c>
      <c r="H1006" s="346">
        <v>19260</v>
      </c>
      <c r="I1006" s="345">
        <v>19260</v>
      </c>
      <c r="J1006" s="347">
        <v>0.02</v>
      </c>
      <c r="K1006" s="375">
        <v>18874.8</v>
      </c>
    </row>
    <row r="1007" spans="1:11" x14ac:dyDescent="0.3">
      <c r="A1007" s="348">
        <v>2000</v>
      </c>
      <c r="B1007" s="349">
        <v>42962</v>
      </c>
      <c r="C1007" s="351" t="s">
        <v>766</v>
      </c>
      <c r="D1007" s="352" t="s">
        <v>398</v>
      </c>
      <c r="E1007" s="351" t="s">
        <v>765</v>
      </c>
      <c r="F1007" s="353" t="s">
        <v>764</v>
      </c>
      <c r="G1007" s="355">
        <v>48</v>
      </c>
      <c r="H1007" s="356">
        <v>180</v>
      </c>
      <c r="I1007" s="355">
        <v>8640</v>
      </c>
      <c r="J1007" s="357">
        <v>0.06</v>
      </c>
      <c r="K1007" s="376">
        <v>8121.6</v>
      </c>
    </row>
  </sheetData>
  <mergeCells count="7">
    <mergeCell ref="P10:Q10"/>
    <mergeCell ref="P11:Q11"/>
    <mergeCell ref="P12:Q12"/>
    <mergeCell ref="A1:E2"/>
    <mergeCell ref="P8:Q8"/>
    <mergeCell ref="P6:R6"/>
    <mergeCell ref="P9:Q9"/>
  </mergeCells>
  <pageMargins left="0.25" right="0.25" top="0.75" bottom="0.75" header="0.3" footer="0.3"/>
  <pageSetup scale="58" fitToHeight="0" orientation="landscape" horizontalDpi="1200" verticalDpi="1200" r:id="rId1"/>
  <rowBreaks count="2" manualBreakCount="2">
    <brk id="42" max="16383" man="1"/>
    <brk id="63" max="4" man="1"/>
  </rowBreaks>
  <colBreaks count="1" manualBreakCount="1">
    <brk id="11"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7" tint="0.39997558519241921"/>
  </sheetPr>
  <dimension ref="A1:H81"/>
  <sheetViews>
    <sheetView showGridLines="0" workbookViewId="0">
      <selection activeCell="J6" sqref="C6:J6"/>
    </sheetView>
  </sheetViews>
  <sheetFormatPr defaultColWidth="9.109375" defaultRowHeight="14.4" x14ac:dyDescent="0.3"/>
  <cols>
    <col min="1" max="1" width="17.6640625" style="50" bestFit="1" customWidth="1"/>
    <col min="2" max="2" width="9" style="50" customWidth="1"/>
    <col min="3" max="3" width="11.33203125" style="50" bestFit="1" customWidth="1"/>
    <col min="4" max="4" width="8.5546875" style="50" customWidth="1"/>
    <col min="5" max="5" width="12.33203125" style="50" bestFit="1" customWidth="1"/>
    <col min="6" max="6" width="6.33203125" style="50" customWidth="1"/>
    <col min="7" max="16384" width="9.109375" style="50"/>
  </cols>
  <sheetData>
    <row r="1" spans="1:8" x14ac:dyDescent="0.3">
      <c r="A1" s="399"/>
      <c r="B1" s="399"/>
      <c r="C1" s="399"/>
      <c r="D1" s="399"/>
      <c r="E1" s="399"/>
      <c r="F1" s="399"/>
      <c r="G1" s="399"/>
    </row>
    <row r="2" spans="1:8" x14ac:dyDescent="0.3">
      <c r="A2" s="400"/>
      <c r="B2" s="400"/>
      <c r="C2" s="400"/>
      <c r="D2" s="400"/>
      <c r="E2" s="400"/>
      <c r="F2" s="400"/>
      <c r="G2" s="400"/>
      <c r="H2" s="56"/>
    </row>
    <row r="3" spans="1:8" x14ac:dyDescent="0.3">
      <c r="A3" s="33"/>
      <c r="B3" s="33"/>
      <c r="C3" s="33"/>
      <c r="D3" s="33"/>
      <c r="E3" s="33"/>
      <c r="F3" s="33"/>
      <c r="G3" s="33"/>
      <c r="H3" s="56"/>
    </row>
    <row r="5" spans="1:8" x14ac:dyDescent="0.3">
      <c r="A5" s="402" t="s">
        <v>1931</v>
      </c>
      <c r="B5" s="403"/>
      <c r="C5" s="403"/>
      <c r="D5" s="403"/>
      <c r="E5" s="403"/>
      <c r="F5" s="404"/>
    </row>
    <row r="6" spans="1:8" ht="55.2" x14ac:dyDescent="0.3">
      <c r="A6" s="270" t="s">
        <v>392</v>
      </c>
      <c r="B6" s="271" t="s">
        <v>391</v>
      </c>
      <c r="C6" s="271" t="s">
        <v>489</v>
      </c>
      <c r="D6" s="271" t="s">
        <v>389</v>
      </c>
      <c r="E6" s="271" t="s">
        <v>388</v>
      </c>
      <c r="F6" s="271" t="s">
        <v>574</v>
      </c>
    </row>
    <row r="7" spans="1:8" x14ac:dyDescent="0.3">
      <c r="A7" s="4" t="s">
        <v>1922</v>
      </c>
      <c r="B7" s="4">
        <v>33040000</v>
      </c>
      <c r="C7" s="79">
        <v>42592</v>
      </c>
      <c r="D7" s="4" t="s">
        <v>377</v>
      </c>
      <c r="E7" s="34">
        <v>37938</v>
      </c>
      <c r="F7" s="35">
        <v>1123.17</v>
      </c>
    </row>
    <row r="8" spans="1:8" x14ac:dyDescent="0.3">
      <c r="A8" s="4" t="s">
        <v>385</v>
      </c>
      <c r="B8" s="4">
        <v>30040000</v>
      </c>
      <c r="C8" s="79">
        <v>42450</v>
      </c>
      <c r="D8" s="4" t="s">
        <v>377</v>
      </c>
      <c r="E8" s="34">
        <v>2795</v>
      </c>
      <c r="F8" s="35">
        <v>296.16000000000003</v>
      </c>
    </row>
    <row r="9" spans="1:8" x14ac:dyDescent="0.3">
      <c r="A9" s="4" t="s">
        <v>384</v>
      </c>
      <c r="B9" s="4">
        <v>30040000</v>
      </c>
      <c r="C9" s="79">
        <v>42710</v>
      </c>
      <c r="D9" s="4" t="s">
        <v>377</v>
      </c>
      <c r="E9" s="34">
        <v>7505</v>
      </c>
      <c r="F9" s="35">
        <v>204.19</v>
      </c>
    </row>
    <row r="10" spans="1:8" x14ac:dyDescent="0.3">
      <c r="A10" s="4" t="s">
        <v>383</v>
      </c>
      <c r="B10" s="4">
        <v>30040000</v>
      </c>
      <c r="C10" s="79">
        <v>42619</v>
      </c>
      <c r="D10" s="4" t="s">
        <v>382</v>
      </c>
      <c r="E10" s="34">
        <v>496986352</v>
      </c>
      <c r="F10" s="35">
        <v>73.14</v>
      </c>
    </row>
    <row r="11" spans="1:8" x14ac:dyDescent="0.3">
      <c r="A11" s="4" t="s">
        <v>633</v>
      </c>
      <c r="B11" s="4">
        <v>20066</v>
      </c>
      <c r="C11" s="79">
        <v>42392</v>
      </c>
      <c r="D11" s="4" t="s">
        <v>634</v>
      </c>
      <c r="E11" s="242" t="s">
        <v>518</v>
      </c>
      <c r="F11" s="35">
        <v>0.99</v>
      </c>
    </row>
    <row r="12" spans="1:8" x14ac:dyDescent="0.3">
      <c r="A12" s="4" t="s">
        <v>379</v>
      </c>
      <c r="B12" s="4">
        <v>63066</v>
      </c>
      <c r="C12" s="79">
        <v>42566</v>
      </c>
      <c r="D12" s="4" t="s">
        <v>634</v>
      </c>
      <c r="E12" s="242" t="s">
        <v>518</v>
      </c>
      <c r="F12" s="35">
        <v>0.93</v>
      </c>
    </row>
    <row r="13" spans="1:8" x14ac:dyDescent="0.3">
      <c r="A13" s="4" t="s">
        <v>1922</v>
      </c>
      <c r="B13" s="4">
        <v>33040000</v>
      </c>
      <c r="C13" s="79">
        <v>42284</v>
      </c>
      <c r="D13" s="4" t="s">
        <v>377</v>
      </c>
      <c r="E13" s="34">
        <v>212341</v>
      </c>
      <c r="F13" s="35">
        <v>840.8</v>
      </c>
    </row>
    <row r="14" spans="1:8" x14ac:dyDescent="0.3">
      <c r="A14" s="4" t="s">
        <v>385</v>
      </c>
      <c r="B14" s="4">
        <v>30040000</v>
      </c>
      <c r="C14" s="79">
        <v>42172</v>
      </c>
      <c r="D14" s="4" t="s">
        <v>377</v>
      </c>
      <c r="E14" s="34">
        <v>1955</v>
      </c>
      <c r="F14" s="35">
        <v>207.11</v>
      </c>
    </row>
    <row r="15" spans="1:8" x14ac:dyDescent="0.3">
      <c r="A15" s="4" t="s">
        <v>384</v>
      </c>
      <c r="B15" s="4">
        <v>30040000</v>
      </c>
      <c r="C15" s="79">
        <v>42108</v>
      </c>
      <c r="D15" s="4" t="s">
        <v>377</v>
      </c>
      <c r="E15" s="34">
        <v>6630</v>
      </c>
      <c r="F15" s="35">
        <v>180.38</v>
      </c>
    </row>
    <row r="16" spans="1:8" x14ac:dyDescent="0.3">
      <c r="A16" s="4" t="s">
        <v>383</v>
      </c>
      <c r="B16" s="4">
        <v>30040000</v>
      </c>
      <c r="C16" s="79">
        <v>42008</v>
      </c>
      <c r="D16" s="4" t="s">
        <v>382</v>
      </c>
      <c r="E16" s="34">
        <v>494947852</v>
      </c>
      <c r="F16" s="35">
        <v>72.84</v>
      </c>
    </row>
    <row r="17" spans="1:6" x14ac:dyDescent="0.3">
      <c r="A17" s="4" t="s">
        <v>379</v>
      </c>
      <c r="B17" s="4">
        <v>63066</v>
      </c>
      <c r="C17" s="79">
        <v>42305</v>
      </c>
      <c r="D17" s="4" t="s">
        <v>634</v>
      </c>
      <c r="E17" s="242" t="s">
        <v>518</v>
      </c>
      <c r="F17" s="35">
        <v>1.87</v>
      </c>
    </row>
    <row r="18" spans="1:6" x14ac:dyDescent="0.3">
      <c r="A18" s="4" t="s">
        <v>633</v>
      </c>
      <c r="B18" s="4">
        <v>20066</v>
      </c>
      <c r="C18" s="79">
        <v>42170</v>
      </c>
      <c r="D18" s="4" t="s">
        <v>634</v>
      </c>
      <c r="E18" s="242" t="s">
        <v>518</v>
      </c>
      <c r="F18" s="35">
        <v>0.84</v>
      </c>
    </row>
    <row r="19" spans="1:6" x14ac:dyDescent="0.3">
      <c r="A19" s="4" t="s">
        <v>1922</v>
      </c>
      <c r="B19" s="4">
        <v>33040000</v>
      </c>
      <c r="C19" s="79">
        <v>41737</v>
      </c>
      <c r="D19" s="4" t="s">
        <v>377</v>
      </c>
      <c r="E19" s="34">
        <v>21049</v>
      </c>
      <c r="F19" s="35">
        <v>623.15</v>
      </c>
    </row>
    <row r="20" spans="1:6" x14ac:dyDescent="0.3">
      <c r="A20" s="4" t="s">
        <v>385</v>
      </c>
      <c r="B20" s="4">
        <v>30040000</v>
      </c>
      <c r="C20" s="79">
        <v>41791</v>
      </c>
      <c r="D20" s="4" t="s">
        <v>377</v>
      </c>
      <c r="E20" s="34">
        <v>1550</v>
      </c>
      <c r="F20" s="35">
        <v>164.22</v>
      </c>
    </row>
    <row r="21" spans="1:6" x14ac:dyDescent="0.3">
      <c r="A21" s="4" t="s">
        <v>384</v>
      </c>
      <c r="B21" s="4">
        <v>31040000</v>
      </c>
      <c r="C21" s="79">
        <v>41697</v>
      </c>
      <c r="D21" s="4" t="s">
        <v>377</v>
      </c>
      <c r="E21" s="34">
        <v>5737</v>
      </c>
      <c r="F21" s="35">
        <v>156.08000000000001</v>
      </c>
    </row>
    <row r="22" spans="1:6" x14ac:dyDescent="0.3">
      <c r="A22" s="4" t="s">
        <v>383</v>
      </c>
      <c r="B22" s="4">
        <v>32040000</v>
      </c>
      <c r="C22" s="79">
        <v>41679</v>
      </c>
      <c r="D22" s="4" t="s">
        <v>382</v>
      </c>
      <c r="E22" s="34">
        <v>473000000</v>
      </c>
      <c r="F22" s="35">
        <v>69.61</v>
      </c>
    </row>
    <row r="23" spans="1:6" x14ac:dyDescent="0.3">
      <c r="A23" s="4" t="s">
        <v>381</v>
      </c>
      <c r="B23" s="4">
        <v>35040000</v>
      </c>
      <c r="C23" s="79">
        <v>41852</v>
      </c>
      <c r="D23" s="4" t="s">
        <v>380</v>
      </c>
      <c r="E23" s="34">
        <v>6</v>
      </c>
      <c r="F23" s="35">
        <v>23.62</v>
      </c>
    </row>
    <row r="24" spans="1:6" x14ac:dyDescent="0.3">
      <c r="A24" s="4" t="s">
        <v>379</v>
      </c>
      <c r="B24" s="4">
        <v>63066</v>
      </c>
      <c r="C24" s="79">
        <v>41669</v>
      </c>
      <c r="D24" s="242" t="s">
        <v>518</v>
      </c>
      <c r="E24" s="242" t="s">
        <v>518</v>
      </c>
      <c r="F24" s="35">
        <v>1.65</v>
      </c>
    </row>
    <row r="25" spans="1:6" x14ac:dyDescent="0.3">
      <c r="A25" s="4" t="s">
        <v>1922</v>
      </c>
      <c r="B25" s="4">
        <v>33040000</v>
      </c>
      <c r="C25" s="79">
        <v>41621</v>
      </c>
      <c r="D25" s="4" t="s">
        <v>377</v>
      </c>
      <c r="E25" s="3">
        <v>16077</v>
      </c>
      <c r="F25" s="3">
        <v>532.42999999999995</v>
      </c>
    </row>
    <row r="26" spans="1:6" x14ac:dyDescent="0.3">
      <c r="A26" s="4" t="s">
        <v>385</v>
      </c>
      <c r="B26" s="4">
        <v>30040000</v>
      </c>
      <c r="C26" s="79">
        <v>41430</v>
      </c>
      <c r="D26" s="4" t="s">
        <v>377</v>
      </c>
      <c r="E26" s="3">
        <v>1477</v>
      </c>
      <c r="F26" s="3">
        <v>161.41999999999999</v>
      </c>
    </row>
    <row r="27" spans="1:6" x14ac:dyDescent="0.3">
      <c r="A27" s="4" t="s">
        <v>384</v>
      </c>
      <c r="B27" s="4">
        <v>31040000</v>
      </c>
      <c r="C27" s="79">
        <v>41602</v>
      </c>
      <c r="D27" s="4" t="s">
        <v>377</v>
      </c>
      <c r="E27" s="3">
        <v>4874</v>
      </c>
      <c r="F27" s="3">
        <v>131.80000000000001</v>
      </c>
    </row>
    <row r="28" spans="1:6" x14ac:dyDescent="0.3">
      <c r="A28" s="4" t="s">
        <v>383</v>
      </c>
      <c r="B28" s="4">
        <v>32040000</v>
      </c>
      <c r="C28" s="79">
        <v>41467</v>
      </c>
      <c r="D28" s="4" t="s">
        <v>382</v>
      </c>
      <c r="E28" s="3">
        <v>476000000</v>
      </c>
      <c r="F28" s="3">
        <v>68.040000000000006</v>
      </c>
    </row>
    <row r="29" spans="1:6" x14ac:dyDescent="0.3">
      <c r="A29" s="4" t="s">
        <v>381</v>
      </c>
      <c r="B29" s="4">
        <v>35040000</v>
      </c>
      <c r="C29" s="79">
        <v>41446</v>
      </c>
      <c r="D29" s="4" t="s">
        <v>380</v>
      </c>
      <c r="E29" s="3">
        <v>6</v>
      </c>
      <c r="F29" s="3">
        <v>19.82</v>
      </c>
    </row>
    <row r="30" spans="1:6" x14ac:dyDescent="0.3">
      <c r="A30" s="4" t="s">
        <v>379</v>
      </c>
      <c r="B30" s="4">
        <v>63066</v>
      </c>
      <c r="C30" s="79">
        <v>41512</v>
      </c>
      <c r="D30" s="242" t="s">
        <v>494</v>
      </c>
      <c r="E30" s="242" t="s">
        <v>518</v>
      </c>
      <c r="F30" s="3">
        <v>1.59</v>
      </c>
    </row>
    <row r="31" spans="1:6" x14ac:dyDescent="0.3">
      <c r="A31" s="79" t="s">
        <v>1922</v>
      </c>
      <c r="B31" s="4">
        <v>33040000</v>
      </c>
      <c r="C31" s="79">
        <v>41149</v>
      </c>
      <c r="D31" s="4" t="s">
        <v>377</v>
      </c>
      <c r="E31" s="3">
        <v>12519</v>
      </c>
      <c r="F31" s="3">
        <v>427.88</v>
      </c>
    </row>
    <row r="32" spans="1:6" x14ac:dyDescent="0.3">
      <c r="A32" s="79" t="s">
        <v>385</v>
      </c>
      <c r="B32" s="4">
        <v>30040000</v>
      </c>
      <c r="C32" s="79">
        <v>41237</v>
      </c>
      <c r="D32" s="4" t="s">
        <v>377</v>
      </c>
      <c r="E32" s="3">
        <v>1270</v>
      </c>
      <c r="F32" s="3">
        <v>148.6</v>
      </c>
    </row>
    <row r="33" spans="1:6" x14ac:dyDescent="0.3">
      <c r="A33" s="79" t="s">
        <v>384</v>
      </c>
      <c r="B33" s="4">
        <v>31040000</v>
      </c>
      <c r="C33" s="79">
        <v>41136</v>
      </c>
      <c r="D33" s="4" t="s">
        <v>377</v>
      </c>
      <c r="E33" s="3">
        <v>4049</v>
      </c>
      <c r="F33" s="3">
        <v>112.2</v>
      </c>
    </row>
    <row r="34" spans="1:6" x14ac:dyDescent="0.3">
      <c r="A34" s="79" t="s">
        <v>383</v>
      </c>
      <c r="B34" s="4">
        <v>32040000</v>
      </c>
      <c r="C34" s="79">
        <v>41244</v>
      </c>
      <c r="D34" s="4" t="s">
        <v>382</v>
      </c>
      <c r="E34" s="3">
        <v>501000000</v>
      </c>
      <c r="F34" s="3">
        <v>67.11</v>
      </c>
    </row>
    <row r="35" spans="1:6" x14ac:dyDescent="0.3">
      <c r="A35" s="79" t="s">
        <v>381</v>
      </c>
      <c r="B35" s="4">
        <v>35040000</v>
      </c>
      <c r="C35" s="79">
        <v>40978</v>
      </c>
      <c r="D35" s="4" t="s">
        <v>380</v>
      </c>
      <c r="E35" s="3">
        <v>5</v>
      </c>
      <c r="F35" s="3">
        <v>16.82</v>
      </c>
    </row>
    <row r="36" spans="1:6" x14ac:dyDescent="0.3">
      <c r="A36" s="4" t="s">
        <v>379</v>
      </c>
      <c r="B36" s="4">
        <v>63066</v>
      </c>
      <c r="C36" s="79">
        <v>41232</v>
      </c>
      <c r="D36" s="242" t="s">
        <v>494</v>
      </c>
      <c r="E36" s="242" t="s">
        <v>518</v>
      </c>
      <c r="F36" s="3">
        <v>1.4</v>
      </c>
    </row>
    <row r="37" spans="1:6" x14ac:dyDescent="0.3">
      <c r="A37" s="4" t="s">
        <v>1922</v>
      </c>
      <c r="B37" s="4">
        <v>33040000</v>
      </c>
      <c r="C37" s="79">
        <v>40765</v>
      </c>
      <c r="D37" s="4" t="s">
        <v>377</v>
      </c>
      <c r="E37" s="3">
        <v>10021</v>
      </c>
      <c r="F37" s="3">
        <v>339.8</v>
      </c>
    </row>
    <row r="38" spans="1:6" x14ac:dyDescent="0.3">
      <c r="A38" s="4" t="s">
        <v>385</v>
      </c>
      <c r="B38" s="4">
        <v>30040000</v>
      </c>
      <c r="C38" s="79">
        <v>40800</v>
      </c>
      <c r="D38" s="4" t="s">
        <v>377</v>
      </c>
      <c r="E38" s="3">
        <v>1236</v>
      </c>
      <c r="F38" s="3">
        <v>135.74</v>
      </c>
    </row>
    <row r="39" spans="1:6" x14ac:dyDescent="0.3">
      <c r="A39" s="4" t="s">
        <v>384</v>
      </c>
      <c r="B39" s="4">
        <v>31040000</v>
      </c>
      <c r="C39" s="79">
        <v>40701</v>
      </c>
      <c r="D39" s="4" t="s">
        <v>377</v>
      </c>
      <c r="E39" s="3">
        <v>3761</v>
      </c>
      <c r="F39" s="3">
        <v>103.94</v>
      </c>
    </row>
    <row r="40" spans="1:6" x14ac:dyDescent="0.3">
      <c r="A40" s="4" t="s">
        <v>383</v>
      </c>
      <c r="B40" s="4">
        <v>32040000</v>
      </c>
      <c r="C40" s="79">
        <v>40601</v>
      </c>
      <c r="D40" s="4" t="s">
        <v>382</v>
      </c>
      <c r="E40" s="3">
        <v>557000000</v>
      </c>
      <c r="F40" s="3">
        <v>58.55</v>
      </c>
    </row>
    <row r="41" spans="1:6" x14ac:dyDescent="0.3">
      <c r="A41" s="4" t="s">
        <v>381</v>
      </c>
      <c r="B41" s="4">
        <v>35040000</v>
      </c>
      <c r="C41" s="79">
        <v>40871</v>
      </c>
      <c r="D41" s="4" t="s">
        <v>380</v>
      </c>
      <c r="E41" s="3">
        <v>4</v>
      </c>
      <c r="F41" s="3">
        <v>14.62</v>
      </c>
    </row>
    <row r="42" spans="1:6" x14ac:dyDescent="0.3">
      <c r="A42" s="79" t="s">
        <v>379</v>
      </c>
      <c r="B42" s="4">
        <v>63066</v>
      </c>
      <c r="C42" s="79">
        <v>40604</v>
      </c>
      <c r="D42" s="242" t="s">
        <v>494</v>
      </c>
      <c r="E42" s="242" t="s">
        <v>518</v>
      </c>
      <c r="F42" s="3">
        <v>2.06</v>
      </c>
    </row>
    <row r="43" spans="1:6" x14ac:dyDescent="0.3">
      <c r="A43" s="79" t="s">
        <v>1922</v>
      </c>
      <c r="B43" s="4">
        <v>33040000</v>
      </c>
      <c r="C43" s="79">
        <v>40502</v>
      </c>
      <c r="D43" s="4" t="s">
        <v>377</v>
      </c>
      <c r="E43" s="3">
        <v>7504</v>
      </c>
      <c r="F43" s="3">
        <v>281.94</v>
      </c>
    </row>
    <row r="44" spans="1:6" x14ac:dyDescent="0.3">
      <c r="A44" s="79" t="s">
        <v>385</v>
      </c>
      <c r="B44" s="4">
        <v>30040000</v>
      </c>
      <c r="C44" s="79">
        <v>40407</v>
      </c>
      <c r="D44" s="4" t="s">
        <v>377</v>
      </c>
      <c r="E44" s="3">
        <v>1050</v>
      </c>
      <c r="F44" s="3">
        <v>110.77</v>
      </c>
    </row>
    <row r="45" spans="1:6" x14ac:dyDescent="0.3">
      <c r="A45" s="4" t="s">
        <v>384</v>
      </c>
      <c r="B45" s="4">
        <v>31040000</v>
      </c>
      <c r="C45" s="79">
        <v>40475</v>
      </c>
      <c r="D45" s="4" t="s">
        <v>377</v>
      </c>
      <c r="E45" s="3">
        <v>3002</v>
      </c>
      <c r="F45" s="3">
        <v>81.95</v>
      </c>
    </row>
    <row r="46" spans="1:6" x14ac:dyDescent="0.3">
      <c r="A46" s="4" t="s">
        <v>383</v>
      </c>
      <c r="B46" s="4">
        <v>32040000</v>
      </c>
      <c r="C46" s="79">
        <v>40230</v>
      </c>
      <c r="D46" s="4" t="s">
        <v>382</v>
      </c>
      <c r="E46" s="3">
        <v>611</v>
      </c>
      <c r="F46" s="3">
        <v>63.89</v>
      </c>
    </row>
    <row r="47" spans="1:6" x14ac:dyDescent="0.3">
      <c r="A47" s="4" t="s">
        <v>381</v>
      </c>
      <c r="B47" s="4">
        <v>35040000</v>
      </c>
      <c r="C47" s="79">
        <v>40285</v>
      </c>
      <c r="D47" s="4" t="s">
        <v>380</v>
      </c>
      <c r="E47" s="3">
        <v>49</v>
      </c>
      <c r="F47" s="3">
        <v>14.4</v>
      </c>
    </row>
    <row r="48" spans="1:6" x14ac:dyDescent="0.3">
      <c r="A48" s="4" t="s">
        <v>379</v>
      </c>
      <c r="B48" s="4">
        <v>63066</v>
      </c>
      <c r="C48" s="79">
        <v>40196</v>
      </c>
      <c r="D48" s="242" t="s">
        <v>494</v>
      </c>
      <c r="E48" s="242" t="s">
        <v>518</v>
      </c>
      <c r="F48" s="3">
        <v>2.06</v>
      </c>
    </row>
    <row r="49" spans="1:6" x14ac:dyDescent="0.3">
      <c r="A49" s="4" t="s">
        <v>1922</v>
      </c>
      <c r="B49" s="4">
        <v>33040000</v>
      </c>
      <c r="C49" s="79">
        <v>39963</v>
      </c>
      <c r="D49" s="4" t="s">
        <v>377</v>
      </c>
      <c r="E49" s="3">
        <v>5247</v>
      </c>
      <c r="F49" s="3">
        <v>228.96</v>
      </c>
    </row>
    <row r="50" spans="1:6" x14ac:dyDescent="0.3">
      <c r="A50" s="79" t="s">
        <v>378</v>
      </c>
      <c r="B50" s="4">
        <v>34010000</v>
      </c>
      <c r="C50" s="79">
        <v>40079</v>
      </c>
      <c r="D50" s="4" t="s">
        <v>386</v>
      </c>
      <c r="E50" s="3">
        <v>566082000</v>
      </c>
      <c r="F50" s="3">
        <v>110.53</v>
      </c>
    </row>
    <row r="51" spans="1:6" x14ac:dyDescent="0.3">
      <c r="A51" s="79" t="s">
        <v>385</v>
      </c>
      <c r="B51" s="4">
        <v>30040000</v>
      </c>
      <c r="C51" s="79">
        <v>39837</v>
      </c>
      <c r="D51" s="4" t="s">
        <v>377</v>
      </c>
      <c r="E51" s="3">
        <v>1001</v>
      </c>
      <c r="F51" s="3">
        <v>100.46</v>
      </c>
    </row>
    <row r="52" spans="1:6" x14ac:dyDescent="0.3">
      <c r="A52" s="79" t="s">
        <v>384</v>
      </c>
      <c r="B52" s="4">
        <v>31040000</v>
      </c>
      <c r="C52" s="79">
        <v>39963</v>
      </c>
      <c r="D52" s="4" t="s">
        <v>377</v>
      </c>
      <c r="E52" s="3">
        <v>3226</v>
      </c>
      <c r="F52" s="3">
        <v>86.68</v>
      </c>
    </row>
    <row r="53" spans="1:6" x14ac:dyDescent="0.3">
      <c r="A53" s="79" t="s">
        <v>383</v>
      </c>
      <c r="B53" s="4">
        <v>32040000</v>
      </c>
      <c r="C53" s="79">
        <v>39981</v>
      </c>
      <c r="D53" s="4" t="s">
        <v>382</v>
      </c>
      <c r="E53" s="3">
        <v>560000000</v>
      </c>
      <c r="F53" s="3">
        <v>55.58</v>
      </c>
    </row>
    <row r="54" spans="1:6" x14ac:dyDescent="0.3">
      <c r="A54" s="79" t="s">
        <v>381</v>
      </c>
      <c r="B54" s="4">
        <v>35040000</v>
      </c>
      <c r="C54" s="79">
        <v>40051</v>
      </c>
      <c r="D54" s="4" t="s">
        <v>380</v>
      </c>
      <c r="E54" s="3">
        <v>150</v>
      </c>
      <c r="F54" s="3">
        <v>14.54</v>
      </c>
    </row>
    <row r="55" spans="1:6" x14ac:dyDescent="0.3">
      <c r="A55" s="79" t="s">
        <v>379</v>
      </c>
      <c r="B55" s="4">
        <v>63066</v>
      </c>
      <c r="C55" s="79">
        <v>40126</v>
      </c>
      <c r="D55" s="242" t="s">
        <v>494</v>
      </c>
      <c r="E55" s="242" t="s">
        <v>518</v>
      </c>
      <c r="F55" s="3">
        <v>1.82</v>
      </c>
    </row>
    <row r="56" spans="1:6" x14ac:dyDescent="0.3">
      <c r="A56" s="4" t="s">
        <v>378</v>
      </c>
      <c r="B56" s="4">
        <v>34010000</v>
      </c>
      <c r="C56" s="79">
        <v>40088</v>
      </c>
      <c r="D56" s="4" t="s">
        <v>377</v>
      </c>
      <c r="E56" s="3">
        <v>0</v>
      </c>
      <c r="F56" s="3">
        <v>0</v>
      </c>
    </row>
    <row r="57" spans="1:6" x14ac:dyDescent="0.3">
      <c r="A57" s="4" t="s">
        <v>378</v>
      </c>
      <c r="B57" s="4">
        <v>34010000</v>
      </c>
      <c r="C57" s="79">
        <v>39129</v>
      </c>
      <c r="D57" s="4" t="s">
        <v>386</v>
      </c>
      <c r="E57" s="3">
        <v>1837760000</v>
      </c>
      <c r="F57" s="3">
        <v>331.37</v>
      </c>
    </row>
    <row r="58" spans="1:6" x14ac:dyDescent="0.3">
      <c r="A58" s="4" t="s">
        <v>1922</v>
      </c>
      <c r="B58" s="4">
        <v>33040000</v>
      </c>
      <c r="C58" s="79">
        <v>39207</v>
      </c>
      <c r="D58" s="4" t="s">
        <v>377</v>
      </c>
      <c r="E58" s="3">
        <v>4785</v>
      </c>
      <c r="F58" s="3">
        <v>186.37</v>
      </c>
    </row>
    <row r="59" spans="1:6" x14ac:dyDescent="0.3">
      <c r="A59" s="4" t="s">
        <v>385</v>
      </c>
      <c r="B59" s="4">
        <v>30040000</v>
      </c>
      <c r="C59" s="79">
        <v>39253</v>
      </c>
      <c r="D59" s="4" t="s">
        <v>377</v>
      </c>
      <c r="E59" s="3">
        <v>838</v>
      </c>
      <c r="F59" s="3">
        <v>84.56</v>
      </c>
    </row>
    <row r="60" spans="1:6" x14ac:dyDescent="0.3">
      <c r="A60" s="4" t="s">
        <v>384</v>
      </c>
      <c r="B60" s="4">
        <v>31040000</v>
      </c>
      <c r="C60" s="79">
        <v>39410</v>
      </c>
      <c r="D60" s="4" t="s">
        <v>377</v>
      </c>
      <c r="E60" s="3">
        <v>2654</v>
      </c>
      <c r="F60" s="3">
        <v>67.08</v>
      </c>
    </row>
    <row r="61" spans="1:6" x14ac:dyDescent="0.3">
      <c r="A61" s="4" t="s">
        <v>383</v>
      </c>
      <c r="B61" s="4">
        <v>32040000</v>
      </c>
      <c r="C61" s="79">
        <v>39316</v>
      </c>
      <c r="D61" s="4" t="s">
        <v>382</v>
      </c>
      <c r="E61" s="3">
        <v>51900000</v>
      </c>
      <c r="F61" s="3">
        <v>53.44</v>
      </c>
    </row>
    <row r="62" spans="1:6" x14ac:dyDescent="0.3">
      <c r="A62" s="4" t="s">
        <v>381</v>
      </c>
      <c r="B62" s="4">
        <v>35040000</v>
      </c>
      <c r="C62" s="79">
        <v>39206</v>
      </c>
      <c r="D62" s="4" t="s">
        <v>380</v>
      </c>
      <c r="E62" s="3">
        <v>176</v>
      </c>
      <c r="F62" s="3">
        <v>15.28</v>
      </c>
    </row>
    <row r="63" spans="1:6" x14ac:dyDescent="0.3">
      <c r="A63" s="4" t="s">
        <v>379</v>
      </c>
      <c r="B63" s="4">
        <v>63066</v>
      </c>
      <c r="C63" s="79">
        <v>39132</v>
      </c>
      <c r="D63" s="242" t="s">
        <v>494</v>
      </c>
      <c r="E63" s="242" t="s">
        <v>518</v>
      </c>
      <c r="F63" s="3">
        <v>2.92</v>
      </c>
    </row>
    <row r="64" spans="1:6" x14ac:dyDescent="0.3">
      <c r="A64" s="79" t="s">
        <v>378</v>
      </c>
      <c r="B64" s="4">
        <v>34010000</v>
      </c>
      <c r="C64" s="79">
        <v>39083</v>
      </c>
      <c r="D64" s="4" t="s">
        <v>377</v>
      </c>
      <c r="E64" s="3">
        <v>0</v>
      </c>
      <c r="F64" s="3">
        <v>0</v>
      </c>
    </row>
    <row r="65" spans="1:6" x14ac:dyDescent="0.3">
      <c r="A65" s="79" t="s">
        <v>378</v>
      </c>
      <c r="B65" s="4">
        <v>34010000</v>
      </c>
      <c r="C65" s="79">
        <v>39407</v>
      </c>
      <c r="D65" s="4" t="s">
        <v>386</v>
      </c>
      <c r="E65" s="3">
        <v>1295703000</v>
      </c>
      <c r="F65" s="3">
        <v>228.79</v>
      </c>
    </row>
    <row r="66" spans="1:6" x14ac:dyDescent="0.3">
      <c r="A66" s="79" t="s">
        <v>1922</v>
      </c>
      <c r="B66" s="4">
        <v>33040000</v>
      </c>
      <c r="C66" s="79">
        <v>39218</v>
      </c>
      <c r="D66" s="4" t="s">
        <v>377</v>
      </c>
      <c r="E66" s="3">
        <v>4570</v>
      </c>
      <c r="F66" s="3">
        <v>161.80000000000001</v>
      </c>
    </row>
    <row r="67" spans="1:6" x14ac:dyDescent="0.3">
      <c r="A67" s="79" t="s">
        <v>385</v>
      </c>
      <c r="B67" s="4">
        <v>30040000</v>
      </c>
      <c r="C67" s="79">
        <v>39120</v>
      </c>
      <c r="D67" s="4" t="s">
        <v>377</v>
      </c>
      <c r="E67" s="3">
        <v>1234</v>
      </c>
      <c r="F67" s="3">
        <v>95.9</v>
      </c>
    </row>
    <row r="68" spans="1:6" x14ac:dyDescent="0.3">
      <c r="A68" s="79" t="s">
        <v>384</v>
      </c>
      <c r="B68" s="4">
        <v>31040000</v>
      </c>
      <c r="C68" s="79">
        <v>39344</v>
      </c>
      <c r="D68" s="4" t="s">
        <v>377</v>
      </c>
      <c r="E68" s="3">
        <v>2320</v>
      </c>
      <c r="F68" s="3">
        <v>59.99</v>
      </c>
    </row>
    <row r="69" spans="1:6" x14ac:dyDescent="0.3">
      <c r="A69" s="79" t="s">
        <v>383</v>
      </c>
      <c r="B69" s="4">
        <v>32040000</v>
      </c>
      <c r="C69" s="79">
        <v>39314</v>
      </c>
      <c r="D69" s="4" t="s">
        <v>382</v>
      </c>
      <c r="E69" s="3">
        <v>512000000</v>
      </c>
      <c r="F69" s="3">
        <v>53.22</v>
      </c>
    </row>
    <row r="70" spans="1:6" x14ac:dyDescent="0.3">
      <c r="A70" s="79" t="s">
        <v>381</v>
      </c>
      <c r="B70" s="4">
        <v>35040000</v>
      </c>
      <c r="C70" s="79">
        <v>39322</v>
      </c>
      <c r="D70" s="4" t="s">
        <v>380</v>
      </c>
      <c r="E70" s="3">
        <v>172</v>
      </c>
      <c r="F70" s="3">
        <v>16.309999999999999</v>
      </c>
    </row>
    <row r="71" spans="1:6" x14ac:dyDescent="0.3">
      <c r="A71" s="4" t="s">
        <v>379</v>
      </c>
      <c r="B71" s="4">
        <v>63066</v>
      </c>
      <c r="C71" s="79">
        <v>39346</v>
      </c>
      <c r="D71" s="242" t="s">
        <v>494</v>
      </c>
      <c r="E71" s="242" t="s">
        <v>518</v>
      </c>
      <c r="F71" s="3">
        <v>2.4500000000000002</v>
      </c>
    </row>
    <row r="72" spans="1:6" x14ac:dyDescent="0.3">
      <c r="A72" s="4" t="s">
        <v>378</v>
      </c>
      <c r="B72" s="4">
        <v>34010000</v>
      </c>
      <c r="C72" s="79">
        <v>39421</v>
      </c>
      <c r="D72" s="4" t="s">
        <v>377</v>
      </c>
      <c r="E72" s="3">
        <v>0</v>
      </c>
      <c r="F72" s="3">
        <v>0</v>
      </c>
    </row>
    <row r="73" spans="1:6" x14ac:dyDescent="0.3">
      <c r="A73" s="4" t="s">
        <v>1922</v>
      </c>
      <c r="B73" s="4">
        <v>33040000</v>
      </c>
      <c r="C73" s="79">
        <v>38937</v>
      </c>
      <c r="D73" s="4" t="s">
        <v>377</v>
      </c>
      <c r="E73" s="3">
        <v>3461</v>
      </c>
      <c r="F73" s="3">
        <v>146.04</v>
      </c>
    </row>
    <row r="74" spans="1:6" x14ac:dyDescent="0.3">
      <c r="A74" s="4" t="s">
        <v>378</v>
      </c>
      <c r="B74" s="4">
        <v>34010000</v>
      </c>
      <c r="C74" s="79">
        <v>38863</v>
      </c>
      <c r="D74" s="4" t="s">
        <v>386</v>
      </c>
      <c r="E74" s="3">
        <v>363880000</v>
      </c>
      <c r="F74" s="3">
        <v>129.94</v>
      </c>
    </row>
    <row r="75" spans="1:6" x14ac:dyDescent="0.3">
      <c r="A75" s="4" t="s">
        <v>385</v>
      </c>
      <c r="B75" s="4">
        <v>30040000</v>
      </c>
      <c r="C75" s="79">
        <v>38789</v>
      </c>
      <c r="D75" s="4" t="s">
        <v>377</v>
      </c>
      <c r="E75" s="3">
        <v>1186</v>
      </c>
      <c r="F75" s="3">
        <v>96.31</v>
      </c>
    </row>
    <row r="76" spans="1:6" x14ac:dyDescent="0.3">
      <c r="A76" s="4" t="s">
        <v>497</v>
      </c>
      <c r="B76" s="4">
        <v>30040000</v>
      </c>
      <c r="C76" s="79">
        <v>38873</v>
      </c>
      <c r="D76" s="4" t="s">
        <v>377</v>
      </c>
      <c r="E76" s="3">
        <v>1787</v>
      </c>
      <c r="F76" s="3">
        <v>46.63</v>
      </c>
    </row>
    <row r="77" spans="1:6" x14ac:dyDescent="0.3">
      <c r="A77" s="4" t="s">
        <v>383</v>
      </c>
      <c r="B77" s="4">
        <v>32040000</v>
      </c>
      <c r="C77" s="79">
        <v>39042</v>
      </c>
      <c r="D77" s="4" t="s">
        <v>382</v>
      </c>
      <c r="E77" s="3">
        <v>423000000</v>
      </c>
      <c r="F77" s="3">
        <v>44.04</v>
      </c>
    </row>
    <row r="78" spans="1:6" x14ac:dyDescent="0.3">
      <c r="A78" s="79" t="s">
        <v>381</v>
      </c>
      <c r="B78" s="4">
        <v>35040000</v>
      </c>
      <c r="C78" s="79">
        <v>38932</v>
      </c>
      <c r="D78" s="4" t="s">
        <v>380</v>
      </c>
      <c r="E78" s="3">
        <v>3</v>
      </c>
      <c r="F78" s="3">
        <v>9.5399999999999991</v>
      </c>
    </row>
    <row r="79" spans="1:6" x14ac:dyDescent="0.3">
      <c r="A79" s="79" t="s">
        <v>1922</v>
      </c>
      <c r="B79" s="4">
        <v>33040000</v>
      </c>
      <c r="C79" s="79">
        <v>38925</v>
      </c>
      <c r="D79" s="4" t="s">
        <v>380</v>
      </c>
      <c r="E79" s="3">
        <v>22</v>
      </c>
      <c r="F79" s="3">
        <v>1.75</v>
      </c>
    </row>
    <row r="80" spans="1:6" x14ac:dyDescent="0.3">
      <c r="A80" s="79" t="s">
        <v>379</v>
      </c>
      <c r="B80" s="4">
        <v>63066</v>
      </c>
      <c r="C80" s="79">
        <v>38828</v>
      </c>
      <c r="D80" s="242" t="s">
        <v>494</v>
      </c>
      <c r="E80" s="242" t="s">
        <v>518</v>
      </c>
      <c r="F80" s="3">
        <v>1.35</v>
      </c>
    </row>
    <row r="81" spans="1:6" x14ac:dyDescent="0.3">
      <c r="A81" s="79" t="s">
        <v>378</v>
      </c>
      <c r="B81" s="4">
        <v>34010000</v>
      </c>
      <c r="C81" s="79">
        <v>38826</v>
      </c>
      <c r="D81" s="4" t="s">
        <v>377</v>
      </c>
      <c r="E81" s="3">
        <v>0</v>
      </c>
      <c r="F81" s="3">
        <v>0</v>
      </c>
    </row>
  </sheetData>
  <mergeCells count="2">
    <mergeCell ref="A1:G2"/>
    <mergeCell ref="A5: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7" tint="0.39997558519241921"/>
  </sheetPr>
  <dimension ref="A1:S1009"/>
  <sheetViews>
    <sheetView showGridLines="0" workbookViewId="0">
      <selection activeCell="J6" sqref="C6:J6"/>
    </sheetView>
  </sheetViews>
  <sheetFormatPr defaultColWidth="9.109375" defaultRowHeight="14.4" x14ac:dyDescent="0.3"/>
  <cols>
    <col min="1" max="1" width="9.5546875" style="50" bestFit="1" customWidth="1"/>
    <col min="2" max="2" width="12.109375" style="50" bestFit="1" customWidth="1"/>
    <col min="3" max="3" width="13.6640625" style="50" bestFit="1" customWidth="1"/>
    <col min="4" max="4" width="22.5546875" style="50" bestFit="1" customWidth="1"/>
    <col min="5" max="5" width="8.44140625" style="50" customWidth="1"/>
    <col min="6" max="6" width="20.109375" style="50" bestFit="1" customWidth="1"/>
    <col min="7" max="7" width="18.6640625" style="50" bestFit="1" customWidth="1"/>
    <col min="8" max="8" width="30.33203125" style="50" bestFit="1" customWidth="1"/>
    <col min="9" max="9" width="49.664062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399"/>
      <c r="B1" s="399"/>
      <c r="C1" s="399"/>
      <c r="D1" s="399"/>
      <c r="E1" s="399"/>
      <c r="F1" s="399"/>
      <c r="G1" s="399"/>
    </row>
    <row r="2" spans="1:19" x14ac:dyDescent="0.3">
      <c r="A2" s="400"/>
      <c r="B2" s="400"/>
      <c r="C2" s="400"/>
      <c r="D2" s="400"/>
      <c r="E2" s="400"/>
      <c r="F2" s="400"/>
      <c r="G2" s="400"/>
      <c r="H2" s="56"/>
    </row>
    <row r="3" spans="1:19" x14ac:dyDescent="0.3">
      <c r="A3" s="33"/>
      <c r="B3" s="33"/>
      <c r="C3" s="33"/>
      <c r="D3" s="33"/>
      <c r="E3" s="33"/>
      <c r="F3" s="33"/>
      <c r="G3" s="33"/>
      <c r="H3" s="56"/>
    </row>
    <row r="4" spans="1:19" x14ac:dyDescent="0.3">
      <c r="A4" s="33">
        <v>1</v>
      </c>
      <c r="B4" s="33" t="s">
        <v>2019</v>
      </c>
      <c r="C4" s="33"/>
      <c r="D4" s="33"/>
      <c r="E4" s="33"/>
      <c r="F4" s="33"/>
      <c r="G4" s="33"/>
      <c r="H4" s="56"/>
    </row>
    <row r="5" spans="1:19" x14ac:dyDescent="0.3">
      <c r="A5" s="33">
        <v>2</v>
      </c>
      <c r="B5" s="33" t="s">
        <v>2020</v>
      </c>
      <c r="C5" s="33"/>
      <c r="D5" s="33"/>
      <c r="E5" s="33"/>
      <c r="F5" s="33"/>
      <c r="G5" s="33"/>
      <c r="H5" s="56"/>
    </row>
    <row r="6" spans="1:19" x14ac:dyDescent="0.3">
      <c r="A6" s="50">
        <v>3</v>
      </c>
      <c r="B6" s="33" t="s">
        <v>2021</v>
      </c>
    </row>
    <row r="9" spans="1:19" x14ac:dyDescent="0.3">
      <c r="A9" s="298" t="s">
        <v>1904</v>
      </c>
      <c r="B9" s="299" t="s">
        <v>1903</v>
      </c>
      <c r="C9" s="299" t="s">
        <v>1902</v>
      </c>
      <c r="D9" s="300" t="s">
        <v>1901</v>
      </c>
      <c r="E9" s="299" t="s">
        <v>491</v>
      </c>
      <c r="F9" s="300" t="s">
        <v>1900</v>
      </c>
      <c r="G9" s="299" t="s">
        <v>1899</v>
      </c>
      <c r="H9" s="300" t="s">
        <v>1898</v>
      </c>
      <c r="I9" s="299" t="s">
        <v>392</v>
      </c>
      <c r="J9" s="300" t="s">
        <v>1897</v>
      </c>
      <c r="K9" s="299" t="s">
        <v>1896</v>
      </c>
      <c r="L9" s="300" t="s">
        <v>650</v>
      </c>
      <c r="M9" s="299" t="s">
        <v>1895</v>
      </c>
      <c r="N9" s="300" t="s">
        <v>1894</v>
      </c>
      <c r="O9" s="299" t="s">
        <v>1893</v>
      </c>
      <c r="P9" s="300" t="s">
        <v>1892</v>
      </c>
      <c r="Q9" s="299" t="s">
        <v>1891</v>
      </c>
      <c r="R9" s="300" t="s">
        <v>1890</v>
      </c>
      <c r="S9" s="299" t="s">
        <v>1889</v>
      </c>
    </row>
    <row r="10" spans="1:19" x14ac:dyDescent="0.3">
      <c r="A10" s="272">
        <v>1001</v>
      </c>
      <c r="B10" s="282">
        <v>42795</v>
      </c>
      <c r="C10" s="284" t="s">
        <v>590</v>
      </c>
      <c r="D10" s="273" t="s">
        <v>1506</v>
      </c>
      <c r="E10" s="286" t="s">
        <v>395</v>
      </c>
      <c r="F10" s="273" t="s">
        <v>778</v>
      </c>
      <c r="G10" s="288" t="s">
        <v>785</v>
      </c>
      <c r="H10" s="273" t="s">
        <v>824</v>
      </c>
      <c r="I10" s="290" t="s">
        <v>1888</v>
      </c>
      <c r="J10" s="274">
        <v>45</v>
      </c>
      <c r="K10" s="292">
        <v>3000</v>
      </c>
      <c r="L10" s="274">
        <v>135000</v>
      </c>
      <c r="M10" s="294">
        <v>0.03</v>
      </c>
      <c r="N10" s="275">
        <v>130950</v>
      </c>
      <c r="O10" s="288" t="s">
        <v>782</v>
      </c>
      <c r="P10" s="276" t="s">
        <v>774</v>
      </c>
      <c r="Q10" s="296" t="s">
        <v>1932</v>
      </c>
      <c r="R10" s="276" t="s">
        <v>1933</v>
      </c>
      <c r="S10" s="296" t="s">
        <v>1934</v>
      </c>
    </row>
    <row r="11" spans="1:19" x14ac:dyDescent="0.3">
      <c r="A11" s="272">
        <v>1002</v>
      </c>
      <c r="B11" s="282">
        <v>42795</v>
      </c>
      <c r="C11" s="284" t="s">
        <v>590</v>
      </c>
      <c r="D11" s="273" t="s">
        <v>1506</v>
      </c>
      <c r="E11" s="286" t="s">
        <v>395</v>
      </c>
      <c r="F11" s="273" t="s">
        <v>778</v>
      </c>
      <c r="G11" s="288" t="s">
        <v>764</v>
      </c>
      <c r="H11" s="273" t="s">
        <v>793</v>
      </c>
      <c r="I11" s="290" t="s">
        <v>1862</v>
      </c>
      <c r="J11" s="274">
        <v>50</v>
      </c>
      <c r="K11" s="292">
        <v>240</v>
      </c>
      <c r="L11" s="274">
        <v>12000</v>
      </c>
      <c r="M11" s="294">
        <v>0.08</v>
      </c>
      <c r="N11" s="275">
        <v>11040</v>
      </c>
      <c r="O11" s="288" t="s">
        <v>782</v>
      </c>
      <c r="P11" s="276" t="s">
        <v>787</v>
      </c>
      <c r="Q11" s="296" t="s">
        <v>1932</v>
      </c>
      <c r="R11" s="276" t="s">
        <v>1933</v>
      </c>
      <c r="S11" s="296" t="s">
        <v>1934</v>
      </c>
    </row>
    <row r="12" spans="1:19" x14ac:dyDescent="0.3">
      <c r="A12" s="272">
        <v>1003</v>
      </c>
      <c r="B12" s="282">
        <v>42796</v>
      </c>
      <c r="C12" s="284" t="s">
        <v>590</v>
      </c>
      <c r="D12" s="273" t="s">
        <v>1506</v>
      </c>
      <c r="E12" s="286" t="s">
        <v>405</v>
      </c>
      <c r="F12" s="273" t="s">
        <v>778</v>
      </c>
      <c r="G12" s="288" t="s">
        <v>764</v>
      </c>
      <c r="H12" s="273" t="s">
        <v>763</v>
      </c>
      <c r="I12" s="290" t="s">
        <v>1887</v>
      </c>
      <c r="J12" s="274">
        <v>10</v>
      </c>
      <c r="K12" s="292">
        <v>1200</v>
      </c>
      <c r="L12" s="274">
        <v>12000</v>
      </c>
      <c r="M12" s="294">
        <v>0.05</v>
      </c>
      <c r="N12" s="275">
        <v>11400</v>
      </c>
      <c r="O12" s="288" t="s">
        <v>775</v>
      </c>
      <c r="P12" s="276" t="s">
        <v>760</v>
      </c>
      <c r="Q12" s="296" t="s">
        <v>1935</v>
      </c>
      <c r="R12" s="276" t="s">
        <v>1933</v>
      </c>
      <c r="S12" s="296" t="s">
        <v>1934</v>
      </c>
    </row>
    <row r="13" spans="1:19" x14ac:dyDescent="0.3">
      <c r="A13" s="272">
        <v>1004</v>
      </c>
      <c r="B13" s="282">
        <v>42796</v>
      </c>
      <c r="C13" s="284" t="s">
        <v>590</v>
      </c>
      <c r="D13" s="273" t="s">
        <v>1484</v>
      </c>
      <c r="E13" s="286" t="s">
        <v>522</v>
      </c>
      <c r="F13" s="273" t="s">
        <v>812</v>
      </c>
      <c r="G13" s="288" t="s">
        <v>764</v>
      </c>
      <c r="H13" s="273" t="s">
        <v>772</v>
      </c>
      <c r="I13" s="290" t="s">
        <v>1826</v>
      </c>
      <c r="J13" s="274">
        <v>27</v>
      </c>
      <c r="K13" s="292">
        <v>660</v>
      </c>
      <c r="L13" s="274">
        <v>17820</v>
      </c>
      <c r="M13" s="294">
        <v>0.1</v>
      </c>
      <c r="N13" s="275">
        <v>16038</v>
      </c>
      <c r="O13" s="288" t="s">
        <v>788</v>
      </c>
      <c r="P13" s="276" t="s">
        <v>760</v>
      </c>
      <c r="Q13" s="296" t="s">
        <v>1936</v>
      </c>
      <c r="R13" s="276" t="s">
        <v>1933</v>
      </c>
      <c r="S13" s="296" t="s">
        <v>1934</v>
      </c>
    </row>
    <row r="14" spans="1:19" x14ac:dyDescent="0.3">
      <c r="A14" s="272">
        <v>1005</v>
      </c>
      <c r="B14" s="282">
        <v>42796</v>
      </c>
      <c r="C14" s="284" t="s">
        <v>590</v>
      </c>
      <c r="D14" s="273" t="s">
        <v>1452</v>
      </c>
      <c r="E14" s="286" t="s">
        <v>395</v>
      </c>
      <c r="F14" s="273" t="s">
        <v>812</v>
      </c>
      <c r="G14" s="288" t="s">
        <v>785</v>
      </c>
      <c r="H14" s="273" t="s">
        <v>1125</v>
      </c>
      <c r="I14" s="290" t="s">
        <v>1886</v>
      </c>
      <c r="J14" s="274">
        <v>38</v>
      </c>
      <c r="K14" s="292">
        <v>12000</v>
      </c>
      <c r="L14" s="274">
        <v>456000</v>
      </c>
      <c r="M14" s="294">
        <v>0.04</v>
      </c>
      <c r="N14" s="275">
        <v>437760</v>
      </c>
      <c r="O14" s="288" t="s">
        <v>775</v>
      </c>
      <c r="P14" s="276" t="s">
        <v>827</v>
      </c>
      <c r="Q14" s="296" t="s">
        <v>1935</v>
      </c>
      <c r="R14" s="276" t="s">
        <v>1933</v>
      </c>
      <c r="S14" s="296" t="s">
        <v>1934</v>
      </c>
    </row>
    <row r="15" spans="1:19" x14ac:dyDescent="0.3">
      <c r="A15" s="272">
        <v>1006</v>
      </c>
      <c r="B15" s="282">
        <v>42797</v>
      </c>
      <c r="C15" s="284" t="s">
        <v>590</v>
      </c>
      <c r="D15" s="273" t="s">
        <v>1861</v>
      </c>
      <c r="E15" s="286" t="s">
        <v>405</v>
      </c>
      <c r="F15" s="273" t="s">
        <v>765</v>
      </c>
      <c r="G15" s="288" t="s">
        <v>785</v>
      </c>
      <c r="H15" s="273" t="s">
        <v>784</v>
      </c>
      <c r="I15" s="290" t="s">
        <v>1787</v>
      </c>
      <c r="J15" s="274">
        <v>14</v>
      </c>
      <c r="K15" s="292">
        <v>5760</v>
      </c>
      <c r="L15" s="274">
        <v>80640</v>
      </c>
      <c r="M15" s="294">
        <v>0.04</v>
      </c>
      <c r="N15" s="275">
        <v>77414.399999999994</v>
      </c>
      <c r="O15" s="288" t="s">
        <v>775</v>
      </c>
      <c r="P15" s="276" t="s">
        <v>767</v>
      </c>
      <c r="Q15" s="296" t="s">
        <v>1935</v>
      </c>
      <c r="R15" s="276" t="s">
        <v>1937</v>
      </c>
      <c r="S15" s="296" t="s">
        <v>1934</v>
      </c>
    </row>
    <row r="16" spans="1:19" x14ac:dyDescent="0.3">
      <c r="A16" s="272">
        <v>1007</v>
      </c>
      <c r="B16" s="282">
        <v>42797</v>
      </c>
      <c r="C16" s="284" t="s">
        <v>590</v>
      </c>
      <c r="D16" s="273" t="s">
        <v>1885</v>
      </c>
      <c r="E16" s="286" t="s">
        <v>405</v>
      </c>
      <c r="F16" s="273" t="s">
        <v>778</v>
      </c>
      <c r="G16" s="288" t="s">
        <v>770</v>
      </c>
      <c r="H16" s="273" t="s">
        <v>769</v>
      </c>
      <c r="I16" s="290" t="s">
        <v>1884</v>
      </c>
      <c r="J16" s="274">
        <v>25</v>
      </c>
      <c r="K16" s="292">
        <v>13620</v>
      </c>
      <c r="L16" s="274">
        <v>340500</v>
      </c>
      <c r="M16" s="294">
        <v>0.02</v>
      </c>
      <c r="N16" s="275">
        <v>333690</v>
      </c>
      <c r="O16" s="288" t="s">
        <v>782</v>
      </c>
      <c r="P16" s="276" t="s">
        <v>760</v>
      </c>
      <c r="Q16" s="296" t="s">
        <v>1932</v>
      </c>
      <c r="R16" s="276" t="s">
        <v>1933</v>
      </c>
      <c r="S16" s="296" t="s">
        <v>1934</v>
      </c>
    </row>
    <row r="17" spans="1:19" x14ac:dyDescent="0.3">
      <c r="A17" s="272">
        <v>1008</v>
      </c>
      <c r="B17" s="282">
        <v>42797</v>
      </c>
      <c r="C17" s="284" t="s">
        <v>590</v>
      </c>
      <c r="D17" s="273" t="s">
        <v>1350</v>
      </c>
      <c r="E17" s="286" t="s">
        <v>522</v>
      </c>
      <c r="F17" s="273" t="s">
        <v>790</v>
      </c>
      <c r="G17" s="288" t="s">
        <v>785</v>
      </c>
      <c r="H17" s="273" t="s">
        <v>815</v>
      </c>
      <c r="I17" s="290" t="s">
        <v>1642</v>
      </c>
      <c r="J17" s="274">
        <v>26</v>
      </c>
      <c r="K17" s="292">
        <v>5460</v>
      </c>
      <c r="L17" s="274">
        <v>141960</v>
      </c>
      <c r="M17" s="294">
        <v>0.03</v>
      </c>
      <c r="N17" s="275">
        <v>137701.20000000001</v>
      </c>
      <c r="O17" s="288" t="s">
        <v>782</v>
      </c>
      <c r="P17" s="276" t="s">
        <v>760</v>
      </c>
      <c r="Q17" s="296" t="s">
        <v>1932</v>
      </c>
      <c r="R17" s="276" t="s">
        <v>1937</v>
      </c>
      <c r="S17" s="296" t="s">
        <v>1934</v>
      </c>
    </row>
    <row r="18" spans="1:19" x14ac:dyDescent="0.3">
      <c r="A18" s="272">
        <v>1009</v>
      </c>
      <c r="B18" s="282">
        <v>42797</v>
      </c>
      <c r="C18" s="284" t="s">
        <v>590</v>
      </c>
      <c r="D18" s="273" t="s">
        <v>1480</v>
      </c>
      <c r="E18" s="286" t="s">
        <v>395</v>
      </c>
      <c r="F18" s="273" t="s">
        <v>765</v>
      </c>
      <c r="G18" s="288" t="s">
        <v>785</v>
      </c>
      <c r="H18" s="273" t="s">
        <v>815</v>
      </c>
      <c r="I18" s="290" t="s">
        <v>1192</v>
      </c>
      <c r="J18" s="274">
        <v>2</v>
      </c>
      <c r="K18" s="292">
        <v>116341</v>
      </c>
      <c r="L18" s="274">
        <v>232682</v>
      </c>
      <c r="M18" s="294">
        <v>0.09</v>
      </c>
      <c r="N18" s="275">
        <v>211740.62</v>
      </c>
      <c r="O18" s="288" t="s">
        <v>775</v>
      </c>
      <c r="P18" s="276" t="s">
        <v>774</v>
      </c>
      <c r="Q18" s="296" t="s">
        <v>1935</v>
      </c>
      <c r="R18" s="276" t="s">
        <v>1937</v>
      </c>
      <c r="S18" s="296" t="s">
        <v>1934</v>
      </c>
    </row>
    <row r="19" spans="1:19" x14ac:dyDescent="0.3">
      <c r="A19" s="272">
        <v>1010</v>
      </c>
      <c r="B19" s="282">
        <v>42797</v>
      </c>
      <c r="C19" s="284" t="s">
        <v>590</v>
      </c>
      <c r="D19" s="273" t="s">
        <v>1350</v>
      </c>
      <c r="E19" s="286" t="s">
        <v>395</v>
      </c>
      <c r="F19" s="273" t="s">
        <v>790</v>
      </c>
      <c r="G19" s="288" t="s">
        <v>764</v>
      </c>
      <c r="H19" s="273" t="s">
        <v>811</v>
      </c>
      <c r="I19" s="290" t="s">
        <v>1170</v>
      </c>
      <c r="J19" s="274">
        <v>22</v>
      </c>
      <c r="K19" s="292">
        <v>9780</v>
      </c>
      <c r="L19" s="274">
        <v>215160</v>
      </c>
      <c r="M19" s="294">
        <v>7.0000000000000007E-2</v>
      </c>
      <c r="N19" s="275">
        <v>200098.8</v>
      </c>
      <c r="O19" s="288" t="s">
        <v>782</v>
      </c>
      <c r="P19" s="276" t="s">
        <v>760</v>
      </c>
      <c r="Q19" s="296" t="s">
        <v>1932</v>
      </c>
      <c r="R19" s="276" t="s">
        <v>1937</v>
      </c>
      <c r="S19" s="296" t="s">
        <v>1934</v>
      </c>
    </row>
    <row r="20" spans="1:19" x14ac:dyDescent="0.3">
      <c r="A20" s="272">
        <v>1011</v>
      </c>
      <c r="B20" s="282">
        <v>42797</v>
      </c>
      <c r="C20" s="284" t="s">
        <v>590</v>
      </c>
      <c r="D20" s="273" t="s">
        <v>1350</v>
      </c>
      <c r="E20" s="286" t="s">
        <v>395</v>
      </c>
      <c r="F20" s="273" t="s">
        <v>790</v>
      </c>
      <c r="G20" s="288" t="s">
        <v>764</v>
      </c>
      <c r="H20" s="273" t="s">
        <v>763</v>
      </c>
      <c r="I20" s="290" t="s">
        <v>970</v>
      </c>
      <c r="J20" s="274">
        <v>26</v>
      </c>
      <c r="K20" s="292">
        <v>180</v>
      </c>
      <c r="L20" s="274">
        <v>4680</v>
      </c>
      <c r="M20" s="294">
        <v>0.08</v>
      </c>
      <c r="N20" s="275">
        <v>4305.6000000000004</v>
      </c>
      <c r="O20" s="288" t="s">
        <v>782</v>
      </c>
      <c r="P20" s="276" t="s">
        <v>760</v>
      </c>
      <c r="Q20" s="296" t="s">
        <v>1932</v>
      </c>
      <c r="R20" s="276" t="s">
        <v>1937</v>
      </c>
      <c r="S20" s="296" t="s">
        <v>1934</v>
      </c>
    </row>
    <row r="21" spans="1:19" x14ac:dyDescent="0.3">
      <c r="A21" s="272">
        <v>1012</v>
      </c>
      <c r="B21" s="282">
        <v>42797</v>
      </c>
      <c r="C21" s="284" t="s">
        <v>590</v>
      </c>
      <c r="D21" s="273" t="s">
        <v>1201</v>
      </c>
      <c r="E21" s="286" t="s">
        <v>395</v>
      </c>
      <c r="F21" s="273" t="s">
        <v>778</v>
      </c>
      <c r="G21" s="288" t="s">
        <v>764</v>
      </c>
      <c r="H21" s="273" t="s">
        <v>811</v>
      </c>
      <c r="I21" s="290" t="s">
        <v>1883</v>
      </c>
      <c r="J21" s="274">
        <v>49</v>
      </c>
      <c r="K21" s="292">
        <v>960</v>
      </c>
      <c r="L21" s="274">
        <v>47040</v>
      </c>
      <c r="M21" s="294">
        <v>0.1</v>
      </c>
      <c r="N21" s="275">
        <v>42336</v>
      </c>
      <c r="O21" s="288" t="s">
        <v>788</v>
      </c>
      <c r="P21" s="276" t="s">
        <v>798</v>
      </c>
      <c r="Q21" s="296" t="s">
        <v>1936</v>
      </c>
      <c r="R21" s="276" t="s">
        <v>1933</v>
      </c>
      <c r="S21" s="296" t="s">
        <v>1934</v>
      </c>
    </row>
    <row r="22" spans="1:19" x14ac:dyDescent="0.3">
      <c r="A22" s="272">
        <v>1013</v>
      </c>
      <c r="B22" s="282">
        <v>42797</v>
      </c>
      <c r="C22" s="284" t="s">
        <v>590</v>
      </c>
      <c r="D22" s="273" t="s">
        <v>1201</v>
      </c>
      <c r="E22" s="286" t="s">
        <v>395</v>
      </c>
      <c r="F22" s="273" t="s">
        <v>778</v>
      </c>
      <c r="G22" s="288" t="s">
        <v>764</v>
      </c>
      <c r="H22" s="273" t="s">
        <v>763</v>
      </c>
      <c r="I22" s="290" t="s">
        <v>1882</v>
      </c>
      <c r="J22" s="274">
        <v>6</v>
      </c>
      <c r="K22" s="292">
        <v>120</v>
      </c>
      <c r="L22" s="274">
        <v>720</v>
      </c>
      <c r="M22" s="294">
        <v>0.1</v>
      </c>
      <c r="N22" s="275">
        <v>648</v>
      </c>
      <c r="O22" s="288" t="s">
        <v>788</v>
      </c>
      <c r="P22" s="276" t="s">
        <v>827</v>
      </c>
      <c r="Q22" s="296" t="s">
        <v>1936</v>
      </c>
      <c r="R22" s="276" t="s">
        <v>1933</v>
      </c>
      <c r="S22" s="296" t="s">
        <v>1934</v>
      </c>
    </row>
    <row r="23" spans="1:19" x14ac:dyDescent="0.3">
      <c r="A23" s="272">
        <v>1014</v>
      </c>
      <c r="B23" s="282">
        <v>42798</v>
      </c>
      <c r="C23" s="284" t="s">
        <v>590</v>
      </c>
      <c r="D23" s="273" t="s">
        <v>1880</v>
      </c>
      <c r="E23" s="286" t="s">
        <v>522</v>
      </c>
      <c r="F23" s="273" t="s">
        <v>778</v>
      </c>
      <c r="G23" s="288" t="s">
        <v>770</v>
      </c>
      <c r="H23" s="273" t="s">
        <v>781</v>
      </c>
      <c r="I23" s="290" t="s">
        <v>1881</v>
      </c>
      <c r="J23" s="274">
        <v>3</v>
      </c>
      <c r="K23" s="292">
        <v>3300</v>
      </c>
      <c r="L23" s="274">
        <v>9900</v>
      </c>
      <c r="M23" s="294">
        <v>0.02</v>
      </c>
      <c r="N23" s="275">
        <v>9702</v>
      </c>
      <c r="O23" s="288" t="s">
        <v>761</v>
      </c>
      <c r="P23" s="276" t="s">
        <v>767</v>
      </c>
      <c r="Q23" s="296" t="s">
        <v>1932</v>
      </c>
      <c r="R23" s="276" t="s">
        <v>1933</v>
      </c>
      <c r="S23" s="296" t="s">
        <v>1934</v>
      </c>
    </row>
    <row r="24" spans="1:19" x14ac:dyDescent="0.3">
      <c r="A24" s="272">
        <v>1015</v>
      </c>
      <c r="B24" s="282">
        <v>42798</v>
      </c>
      <c r="C24" s="284" t="s">
        <v>590</v>
      </c>
      <c r="D24" s="273" t="s">
        <v>1880</v>
      </c>
      <c r="E24" s="286" t="s">
        <v>522</v>
      </c>
      <c r="F24" s="273" t="s">
        <v>778</v>
      </c>
      <c r="G24" s="288" t="s">
        <v>764</v>
      </c>
      <c r="H24" s="273" t="s">
        <v>793</v>
      </c>
      <c r="I24" s="290" t="s">
        <v>895</v>
      </c>
      <c r="J24" s="274">
        <v>3</v>
      </c>
      <c r="K24" s="292">
        <v>2280</v>
      </c>
      <c r="L24" s="274">
        <v>6840</v>
      </c>
      <c r="M24" s="294">
        <v>0.06</v>
      </c>
      <c r="N24" s="275">
        <v>6429.6</v>
      </c>
      <c r="O24" s="288" t="s">
        <v>761</v>
      </c>
      <c r="P24" s="276" t="s">
        <v>760</v>
      </c>
      <c r="Q24" s="296" t="s">
        <v>1932</v>
      </c>
      <c r="R24" s="276" t="s">
        <v>1933</v>
      </c>
      <c r="S24" s="296" t="s">
        <v>1934</v>
      </c>
    </row>
    <row r="25" spans="1:19" x14ac:dyDescent="0.3">
      <c r="A25" s="272">
        <v>1016</v>
      </c>
      <c r="B25" s="282">
        <v>42798</v>
      </c>
      <c r="C25" s="284" t="s">
        <v>590</v>
      </c>
      <c r="D25" s="273" t="s">
        <v>1880</v>
      </c>
      <c r="E25" s="286" t="s">
        <v>522</v>
      </c>
      <c r="F25" s="273" t="s">
        <v>778</v>
      </c>
      <c r="G25" s="288" t="s">
        <v>764</v>
      </c>
      <c r="H25" s="273" t="s">
        <v>772</v>
      </c>
      <c r="I25" s="290" t="s">
        <v>999</v>
      </c>
      <c r="J25" s="274">
        <v>32</v>
      </c>
      <c r="K25" s="292">
        <v>3360</v>
      </c>
      <c r="L25" s="274">
        <v>107520</v>
      </c>
      <c r="M25" s="294">
        <v>0.1</v>
      </c>
      <c r="N25" s="275">
        <v>96768</v>
      </c>
      <c r="O25" s="288" t="s">
        <v>761</v>
      </c>
      <c r="P25" s="276" t="s">
        <v>798</v>
      </c>
      <c r="Q25" s="296" t="s">
        <v>1932</v>
      </c>
      <c r="R25" s="276" t="s">
        <v>1933</v>
      </c>
      <c r="S25" s="296" t="s">
        <v>1934</v>
      </c>
    </row>
    <row r="26" spans="1:19" x14ac:dyDescent="0.3">
      <c r="A26" s="272">
        <v>1017</v>
      </c>
      <c r="B26" s="282">
        <v>42798</v>
      </c>
      <c r="C26" s="284" t="s">
        <v>590</v>
      </c>
      <c r="D26" s="273" t="s">
        <v>1879</v>
      </c>
      <c r="E26" s="286" t="s">
        <v>522</v>
      </c>
      <c r="F26" s="273" t="s">
        <v>765</v>
      </c>
      <c r="G26" s="288" t="s">
        <v>770</v>
      </c>
      <c r="H26" s="273" t="s">
        <v>781</v>
      </c>
      <c r="I26" s="290" t="s">
        <v>1050</v>
      </c>
      <c r="J26" s="274">
        <v>15</v>
      </c>
      <c r="K26" s="292">
        <v>3000</v>
      </c>
      <c r="L26" s="274">
        <v>45000</v>
      </c>
      <c r="M26" s="294">
        <v>0.02</v>
      </c>
      <c r="N26" s="275">
        <v>44100</v>
      </c>
      <c r="O26" s="288" t="s">
        <v>782</v>
      </c>
      <c r="P26" s="276" t="s">
        <v>760</v>
      </c>
      <c r="Q26" s="296" t="s">
        <v>1932</v>
      </c>
      <c r="R26" s="276" t="s">
        <v>1937</v>
      </c>
      <c r="S26" s="296" t="s">
        <v>1934</v>
      </c>
    </row>
    <row r="27" spans="1:19" x14ac:dyDescent="0.3">
      <c r="A27" s="272">
        <v>1018</v>
      </c>
      <c r="B27" s="282">
        <v>42798</v>
      </c>
      <c r="C27" s="284" t="s">
        <v>590</v>
      </c>
      <c r="D27" s="273" t="s">
        <v>1656</v>
      </c>
      <c r="E27" s="286" t="s">
        <v>522</v>
      </c>
      <c r="F27" s="273" t="s">
        <v>790</v>
      </c>
      <c r="G27" s="288" t="s">
        <v>770</v>
      </c>
      <c r="H27" s="273" t="s">
        <v>781</v>
      </c>
      <c r="I27" s="290" t="s">
        <v>1878</v>
      </c>
      <c r="J27" s="274">
        <v>38</v>
      </c>
      <c r="K27" s="292">
        <v>5340</v>
      </c>
      <c r="L27" s="274">
        <v>202920</v>
      </c>
      <c r="M27" s="294">
        <v>0</v>
      </c>
      <c r="N27" s="275">
        <v>202920</v>
      </c>
      <c r="O27" s="288" t="s">
        <v>788</v>
      </c>
      <c r="P27" s="276" t="s">
        <v>841</v>
      </c>
      <c r="Q27" s="296" t="s">
        <v>1936</v>
      </c>
      <c r="R27" s="276" t="s">
        <v>1937</v>
      </c>
      <c r="S27" s="296" t="s">
        <v>1934</v>
      </c>
    </row>
    <row r="28" spans="1:19" x14ac:dyDescent="0.3">
      <c r="A28" s="272">
        <v>1019</v>
      </c>
      <c r="B28" s="282">
        <v>42798</v>
      </c>
      <c r="C28" s="284" t="s">
        <v>590</v>
      </c>
      <c r="D28" s="273" t="s">
        <v>1656</v>
      </c>
      <c r="E28" s="286" t="s">
        <v>522</v>
      </c>
      <c r="F28" s="273" t="s">
        <v>790</v>
      </c>
      <c r="G28" s="288" t="s">
        <v>785</v>
      </c>
      <c r="H28" s="273" t="s">
        <v>815</v>
      </c>
      <c r="I28" s="290" t="s">
        <v>1230</v>
      </c>
      <c r="J28" s="274">
        <v>5</v>
      </c>
      <c r="K28" s="292">
        <v>5460</v>
      </c>
      <c r="L28" s="274">
        <v>27300</v>
      </c>
      <c r="M28" s="294">
        <v>0.02</v>
      </c>
      <c r="N28" s="275">
        <v>26754</v>
      </c>
      <c r="O28" s="288" t="s">
        <v>788</v>
      </c>
      <c r="P28" s="276" t="s">
        <v>774</v>
      </c>
      <c r="Q28" s="296" t="s">
        <v>1936</v>
      </c>
      <c r="R28" s="276" t="s">
        <v>1937</v>
      </c>
      <c r="S28" s="296" t="s">
        <v>1934</v>
      </c>
    </row>
    <row r="29" spans="1:19" x14ac:dyDescent="0.3">
      <c r="A29" s="272">
        <v>1020</v>
      </c>
      <c r="B29" s="282">
        <v>42798</v>
      </c>
      <c r="C29" s="284" t="s">
        <v>590</v>
      </c>
      <c r="D29" s="273" t="s">
        <v>1877</v>
      </c>
      <c r="E29" s="286" t="s">
        <v>522</v>
      </c>
      <c r="F29" s="273" t="s">
        <v>790</v>
      </c>
      <c r="G29" s="288" t="s">
        <v>764</v>
      </c>
      <c r="H29" s="273" t="s">
        <v>772</v>
      </c>
      <c r="I29" s="290" t="s">
        <v>1534</v>
      </c>
      <c r="J29" s="274">
        <v>47</v>
      </c>
      <c r="K29" s="292">
        <v>16800</v>
      </c>
      <c r="L29" s="274">
        <v>789600</v>
      </c>
      <c r="M29" s="294">
        <v>0.08</v>
      </c>
      <c r="N29" s="275">
        <v>726432</v>
      </c>
      <c r="O29" s="288" t="s">
        <v>782</v>
      </c>
      <c r="P29" s="276" t="s">
        <v>760</v>
      </c>
      <c r="Q29" s="296" t="s">
        <v>1932</v>
      </c>
      <c r="R29" s="276" t="s">
        <v>1937</v>
      </c>
      <c r="S29" s="296" t="s">
        <v>1934</v>
      </c>
    </row>
    <row r="30" spans="1:19" x14ac:dyDescent="0.3">
      <c r="A30" s="272">
        <v>1021</v>
      </c>
      <c r="B30" s="282">
        <v>42798</v>
      </c>
      <c r="C30" s="284" t="s">
        <v>590</v>
      </c>
      <c r="D30" s="273" t="s">
        <v>1875</v>
      </c>
      <c r="E30" s="286" t="s">
        <v>395</v>
      </c>
      <c r="F30" s="273" t="s">
        <v>812</v>
      </c>
      <c r="G30" s="288" t="s">
        <v>764</v>
      </c>
      <c r="H30" s="273" t="s">
        <v>763</v>
      </c>
      <c r="I30" s="290" t="s">
        <v>1876</v>
      </c>
      <c r="J30" s="274">
        <v>48</v>
      </c>
      <c r="K30" s="292">
        <v>600</v>
      </c>
      <c r="L30" s="274">
        <v>28800</v>
      </c>
      <c r="M30" s="294">
        <v>0.09</v>
      </c>
      <c r="N30" s="275">
        <v>26208</v>
      </c>
      <c r="O30" s="288" t="s">
        <v>788</v>
      </c>
      <c r="P30" s="276" t="s">
        <v>760</v>
      </c>
      <c r="Q30" s="296" t="s">
        <v>1936</v>
      </c>
      <c r="R30" s="276" t="s">
        <v>1933</v>
      </c>
      <c r="S30" s="296" t="s">
        <v>1934</v>
      </c>
    </row>
    <row r="31" spans="1:19" x14ac:dyDescent="0.3">
      <c r="A31" s="272">
        <v>1022</v>
      </c>
      <c r="B31" s="282">
        <v>42798</v>
      </c>
      <c r="C31" s="284" t="s">
        <v>590</v>
      </c>
      <c r="D31" s="273" t="s">
        <v>1875</v>
      </c>
      <c r="E31" s="286" t="s">
        <v>395</v>
      </c>
      <c r="F31" s="273" t="s">
        <v>812</v>
      </c>
      <c r="G31" s="288" t="s">
        <v>764</v>
      </c>
      <c r="H31" s="273" t="s">
        <v>763</v>
      </c>
      <c r="I31" s="290" t="s">
        <v>1389</v>
      </c>
      <c r="J31" s="274">
        <v>18</v>
      </c>
      <c r="K31" s="292">
        <v>180</v>
      </c>
      <c r="L31" s="274">
        <v>3240</v>
      </c>
      <c r="M31" s="294">
        <v>0.01</v>
      </c>
      <c r="N31" s="275">
        <v>3207.6</v>
      </c>
      <c r="O31" s="288" t="s">
        <v>788</v>
      </c>
      <c r="P31" s="276" t="s">
        <v>760</v>
      </c>
      <c r="Q31" s="296" t="s">
        <v>1936</v>
      </c>
      <c r="R31" s="276" t="s">
        <v>1933</v>
      </c>
      <c r="S31" s="296" t="s">
        <v>1934</v>
      </c>
    </row>
    <row r="32" spans="1:19" x14ac:dyDescent="0.3">
      <c r="A32" s="272">
        <v>1023</v>
      </c>
      <c r="B32" s="282">
        <v>42799</v>
      </c>
      <c r="C32" s="284" t="s">
        <v>590</v>
      </c>
      <c r="D32" s="273" t="s">
        <v>1415</v>
      </c>
      <c r="E32" s="286" t="s">
        <v>395</v>
      </c>
      <c r="F32" s="273" t="s">
        <v>778</v>
      </c>
      <c r="G32" s="288" t="s">
        <v>785</v>
      </c>
      <c r="H32" s="273" t="s">
        <v>824</v>
      </c>
      <c r="I32" s="290" t="s">
        <v>1874</v>
      </c>
      <c r="J32" s="274">
        <v>13</v>
      </c>
      <c r="K32" s="292">
        <v>10800</v>
      </c>
      <c r="L32" s="274">
        <v>140400</v>
      </c>
      <c r="M32" s="294">
        <v>0.08</v>
      </c>
      <c r="N32" s="275">
        <v>129168</v>
      </c>
      <c r="O32" s="288" t="s">
        <v>782</v>
      </c>
      <c r="P32" s="276" t="s">
        <v>798</v>
      </c>
      <c r="Q32" s="296" t="s">
        <v>1932</v>
      </c>
      <c r="R32" s="276" t="s">
        <v>1933</v>
      </c>
      <c r="S32" s="296" t="s">
        <v>1934</v>
      </c>
    </row>
    <row r="33" spans="1:19" x14ac:dyDescent="0.3">
      <c r="A33" s="272">
        <v>1024</v>
      </c>
      <c r="B33" s="282">
        <v>42799</v>
      </c>
      <c r="C33" s="284" t="s">
        <v>590</v>
      </c>
      <c r="D33" s="273" t="s">
        <v>1873</v>
      </c>
      <c r="E33" s="286" t="s">
        <v>398</v>
      </c>
      <c r="F33" s="273" t="s">
        <v>765</v>
      </c>
      <c r="G33" s="288" t="s">
        <v>764</v>
      </c>
      <c r="H33" s="273" t="s">
        <v>793</v>
      </c>
      <c r="I33" s="290" t="s">
        <v>1064</v>
      </c>
      <c r="J33" s="274">
        <v>33</v>
      </c>
      <c r="K33" s="292">
        <v>300</v>
      </c>
      <c r="L33" s="274">
        <v>9900</v>
      </c>
      <c r="M33" s="294">
        <v>0.06</v>
      </c>
      <c r="N33" s="275">
        <v>9306</v>
      </c>
      <c r="O33" s="288" t="s">
        <v>834</v>
      </c>
      <c r="P33" s="276" t="s">
        <v>760</v>
      </c>
      <c r="Q33" s="296" t="s">
        <v>1932</v>
      </c>
      <c r="R33" s="276" t="s">
        <v>1937</v>
      </c>
      <c r="S33" s="296" t="s">
        <v>1934</v>
      </c>
    </row>
    <row r="34" spans="1:19" x14ac:dyDescent="0.3">
      <c r="A34" s="272">
        <v>1025</v>
      </c>
      <c r="B34" s="282">
        <v>42799</v>
      </c>
      <c r="C34" s="284" t="s">
        <v>590</v>
      </c>
      <c r="D34" s="273" t="s">
        <v>1872</v>
      </c>
      <c r="E34" s="286" t="s">
        <v>398</v>
      </c>
      <c r="F34" s="273" t="s">
        <v>765</v>
      </c>
      <c r="G34" s="288" t="s">
        <v>770</v>
      </c>
      <c r="H34" s="273" t="s">
        <v>781</v>
      </c>
      <c r="I34" s="290" t="s">
        <v>1372</v>
      </c>
      <c r="J34" s="274">
        <v>10</v>
      </c>
      <c r="K34" s="292">
        <v>780</v>
      </c>
      <c r="L34" s="274">
        <v>7800</v>
      </c>
      <c r="M34" s="294">
        <v>0.1</v>
      </c>
      <c r="N34" s="275">
        <v>7020</v>
      </c>
      <c r="O34" s="288" t="s">
        <v>834</v>
      </c>
      <c r="P34" s="276" t="s">
        <v>767</v>
      </c>
      <c r="Q34" s="296" t="s">
        <v>1932</v>
      </c>
      <c r="R34" s="276" t="s">
        <v>1937</v>
      </c>
      <c r="S34" s="296" t="s">
        <v>1934</v>
      </c>
    </row>
    <row r="35" spans="1:19" x14ac:dyDescent="0.3">
      <c r="A35" s="272">
        <v>1026</v>
      </c>
      <c r="B35" s="282">
        <v>42799</v>
      </c>
      <c r="C35" s="284" t="s">
        <v>590</v>
      </c>
      <c r="D35" s="273" t="s">
        <v>1395</v>
      </c>
      <c r="E35" s="286" t="s">
        <v>398</v>
      </c>
      <c r="F35" s="273" t="s">
        <v>778</v>
      </c>
      <c r="G35" s="288" t="s">
        <v>785</v>
      </c>
      <c r="H35" s="273" t="s">
        <v>815</v>
      </c>
      <c r="I35" s="290" t="s">
        <v>1438</v>
      </c>
      <c r="J35" s="274">
        <v>50</v>
      </c>
      <c r="K35" s="292">
        <v>7200</v>
      </c>
      <c r="L35" s="274">
        <v>360000</v>
      </c>
      <c r="M35" s="294">
        <v>0.08</v>
      </c>
      <c r="N35" s="275">
        <v>331200</v>
      </c>
      <c r="O35" s="288" t="s">
        <v>834</v>
      </c>
      <c r="P35" s="276" t="s">
        <v>798</v>
      </c>
      <c r="Q35" s="296" t="s">
        <v>1932</v>
      </c>
      <c r="R35" s="276" t="s">
        <v>1933</v>
      </c>
      <c r="S35" s="296" t="s">
        <v>1934</v>
      </c>
    </row>
    <row r="36" spans="1:19" x14ac:dyDescent="0.3">
      <c r="A36" s="272">
        <v>1027</v>
      </c>
      <c r="B36" s="282">
        <v>42799</v>
      </c>
      <c r="C36" s="284" t="s">
        <v>590</v>
      </c>
      <c r="D36" s="273" t="s">
        <v>1395</v>
      </c>
      <c r="E36" s="286" t="s">
        <v>398</v>
      </c>
      <c r="F36" s="273" t="s">
        <v>778</v>
      </c>
      <c r="G36" s="288" t="s">
        <v>764</v>
      </c>
      <c r="H36" s="273" t="s">
        <v>805</v>
      </c>
      <c r="I36" s="290" t="s">
        <v>1871</v>
      </c>
      <c r="J36" s="274">
        <v>19</v>
      </c>
      <c r="K36" s="292">
        <v>660</v>
      </c>
      <c r="L36" s="274">
        <v>12540</v>
      </c>
      <c r="M36" s="294">
        <v>0.08</v>
      </c>
      <c r="N36" s="275">
        <v>11536.8</v>
      </c>
      <c r="O36" s="288" t="s">
        <v>834</v>
      </c>
      <c r="P36" s="276" t="s">
        <v>798</v>
      </c>
      <c r="Q36" s="296" t="s">
        <v>1932</v>
      </c>
      <c r="R36" s="276" t="s">
        <v>1933</v>
      </c>
      <c r="S36" s="296" t="s">
        <v>1934</v>
      </c>
    </row>
    <row r="37" spans="1:19" x14ac:dyDescent="0.3">
      <c r="A37" s="272">
        <v>1028</v>
      </c>
      <c r="B37" s="282">
        <v>42799</v>
      </c>
      <c r="C37" s="284" t="s">
        <v>590</v>
      </c>
      <c r="D37" s="273" t="s">
        <v>1869</v>
      </c>
      <c r="E37" s="286" t="s">
        <v>405</v>
      </c>
      <c r="F37" s="273" t="s">
        <v>790</v>
      </c>
      <c r="G37" s="288" t="s">
        <v>764</v>
      </c>
      <c r="H37" s="273" t="s">
        <v>793</v>
      </c>
      <c r="I37" s="290" t="s">
        <v>1870</v>
      </c>
      <c r="J37" s="274">
        <v>32</v>
      </c>
      <c r="K37" s="292">
        <v>3360</v>
      </c>
      <c r="L37" s="274">
        <v>107520</v>
      </c>
      <c r="M37" s="294">
        <v>0.08</v>
      </c>
      <c r="N37" s="275">
        <v>98918.399999999994</v>
      </c>
      <c r="O37" s="288" t="s">
        <v>834</v>
      </c>
      <c r="P37" s="276" t="s">
        <v>787</v>
      </c>
      <c r="Q37" s="296" t="s">
        <v>1932</v>
      </c>
      <c r="R37" s="276" t="s">
        <v>1937</v>
      </c>
      <c r="S37" s="296" t="s">
        <v>1934</v>
      </c>
    </row>
    <row r="38" spans="1:19" x14ac:dyDescent="0.3">
      <c r="A38" s="272">
        <v>1029</v>
      </c>
      <c r="B38" s="282">
        <v>42799</v>
      </c>
      <c r="C38" s="284" t="s">
        <v>590</v>
      </c>
      <c r="D38" s="273" t="s">
        <v>1103</v>
      </c>
      <c r="E38" s="286" t="s">
        <v>405</v>
      </c>
      <c r="F38" s="273" t="s">
        <v>778</v>
      </c>
      <c r="G38" s="288" t="s">
        <v>764</v>
      </c>
      <c r="H38" s="273" t="s">
        <v>772</v>
      </c>
      <c r="I38" s="290" t="s">
        <v>1198</v>
      </c>
      <c r="J38" s="274">
        <v>28</v>
      </c>
      <c r="K38" s="292">
        <v>4860</v>
      </c>
      <c r="L38" s="274">
        <v>136080</v>
      </c>
      <c r="M38" s="294">
        <v>0.09</v>
      </c>
      <c r="N38" s="275">
        <v>123832.8</v>
      </c>
      <c r="O38" s="288" t="s">
        <v>775</v>
      </c>
      <c r="P38" s="276" t="s">
        <v>760</v>
      </c>
      <c r="Q38" s="296" t="s">
        <v>1935</v>
      </c>
      <c r="R38" s="276" t="s">
        <v>1933</v>
      </c>
      <c r="S38" s="296" t="s">
        <v>1934</v>
      </c>
    </row>
    <row r="39" spans="1:19" x14ac:dyDescent="0.3">
      <c r="A39" s="272">
        <v>1030</v>
      </c>
      <c r="B39" s="282">
        <v>42799</v>
      </c>
      <c r="C39" s="284" t="s">
        <v>590</v>
      </c>
      <c r="D39" s="273" t="s">
        <v>1869</v>
      </c>
      <c r="E39" s="286" t="s">
        <v>405</v>
      </c>
      <c r="F39" s="273" t="s">
        <v>790</v>
      </c>
      <c r="G39" s="288" t="s">
        <v>764</v>
      </c>
      <c r="H39" s="273" t="s">
        <v>793</v>
      </c>
      <c r="I39" s="290" t="s">
        <v>1868</v>
      </c>
      <c r="J39" s="274">
        <v>40</v>
      </c>
      <c r="K39" s="292">
        <v>720</v>
      </c>
      <c r="L39" s="274">
        <v>28800</v>
      </c>
      <c r="M39" s="294">
        <v>0.02</v>
      </c>
      <c r="N39" s="275">
        <v>28224</v>
      </c>
      <c r="O39" s="288" t="s">
        <v>834</v>
      </c>
      <c r="P39" s="276" t="s">
        <v>798</v>
      </c>
      <c r="Q39" s="296" t="s">
        <v>1932</v>
      </c>
      <c r="R39" s="276" t="s">
        <v>1937</v>
      </c>
      <c r="S39" s="296" t="s">
        <v>1934</v>
      </c>
    </row>
    <row r="40" spans="1:19" x14ac:dyDescent="0.3">
      <c r="A40" s="272">
        <v>1031</v>
      </c>
      <c r="B40" s="282">
        <v>42799</v>
      </c>
      <c r="C40" s="284" t="s">
        <v>590</v>
      </c>
      <c r="D40" s="273" t="s">
        <v>1103</v>
      </c>
      <c r="E40" s="286" t="s">
        <v>405</v>
      </c>
      <c r="F40" s="273" t="s">
        <v>778</v>
      </c>
      <c r="G40" s="288" t="s">
        <v>764</v>
      </c>
      <c r="H40" s="273" t="s">
        <v>800</v>
      </c>
      <c r="I40" s="290" t="s">
        <v>1508</v>
      </c>
      <c r="J40" s="274">
        <v>28</v>
      </c>
      <c r="K40" s="292">
        <v>360</v>
      </c>
      <c r="L40" s="274">
        <v>10080</v>
      </c>
      <c r="M40" s="294">
        <v>0.05</v>
      </c>
      <c r="N40" s="275">
        <v>9576</v>
      </c>
      <c r="O40" s="288" t="s">
        <v>775</v>
      </c>
      <c r="P40" s="276" t="s">
        <v>767</v>
      </c>
      <c r="Q40" s="296" t="s">
        <v>1935</v>
      </c>
      <c r="R40" s="276" t="s">
        <v>1933</v>
      </c>
      <c r="S40" s="296" t="s">
        <v>1934</v>
      </c>
    </row>
    <row r="41" spans="1:19" x14ac:dyDescent="0.3">
      <c r="A41" s="272">
        <v>1032</v>
      </c>
      <c r="B41" s="282">
        <v>42799</v>
      </c>
      <c r="C41" s="284" t="s">
        <v>590</v>
      </c>
      <c r="D41" s="273" t="s">
        <v>1103</v>
      </c>
      <c r="E41" s="286" t="s">
        <v>405</v>
      </c>
      <c r="F41" s="273" t="s">
        <v>778</v>
      </c>
      <c r="G41" s="288" t="s">
        <v>785</v>
      </c>
      <c r="H41" s="273" t="s">
        <v>784</v>
      </c>
      <c r="I41" s="290" t="s">
        <v>1462</v>
      </c>
      <c r="J41" s="274">
        <v>10</v>
      </c>
      <c r="K41" s="292">
        <v>9360</v>
      </c>
      <c r="L41" s="274">
        <v>93600</v>
      </c>
      <c r="M41" s="294">
        <v>7.0000000000000007E-2</v>
      </c>
      <c r="N41" s="275">
        <v>87048</v>
      </c>
      <c r="O41" s="288" t="s">
        <v>775</v>
      </c>
      <c r="P41" s="276" t="s">
        <v>760</v>
      </c>
      <c r="Q41" s="296" t="s">
        <v>1935</v>
      </c>
      <c r="R41" s="276" t="s">
        <v>1933</v>
      </c>
      <c r="S41" s="296" t="s">
        <v>1934</v>
      </c>
    </row>
    <row r="42" spans="1:19" x14ac:dyDescent="0.3">
      <c r="A42" s="272">
        <v>1033</v>
      </c>
      <c r="B42" s="282">
        <v>42799</v>
      </c>
      <c r="C42" s="284" t="s">
        <v>590</v>
      </c>
      <c r="D42" s="273" t="s">
        <v>1103</v>
      </c>
      <c r="E42" s="286" t="s">
        <v>405</v>
      </c>
      <c r="F42" s="273" t="s">
        <v>778</v>
      </c>
      <c r="G42" s="288" t="s">
        <v>764</v>
      </c>
      <c r="H42" s="273" t="s">
        <v>772</v>
      </c>
      <c r="I42" s="290" t="s">
        <v>1580</v>
      </c>
      <c r="J42" s="274">
        <v>33</v>
      </c>
      <c r="K42" s="292">
        <v>1080</v>
      </c>
      <c r="L42" s="274">
        <v>35640</v>
      </c>
      <c r="M42" s="294">
        <v>0.1</v>
      </c>
      <c r="N42" s="275">
        <v>32076</v>
      </c>
      <c r="O42" s="288" t="s">
        <v>775</v>
      </c>
      <c r="P42" s="276" t="s">
        <v>760</v>
      </c>
      <c r="Q42" s="296" t="s">
        <v>1935</v>
      </c>
      <c r="R42" s="276" t="s">
        <v>1933</v>
      </c>
      <c r="S42" s="296" t="s">
        <v>1934</v>
      </c>
    </row>
    <row r="43" spans="1:19" x14ac:dyDescent="0.3">
      <c r="A43" s="272">
        <v>1034</v>
      </c>
      <c r="B43" s="282">
        <v>42799</v>
      </c>
      <c r="C43" s="284" t="s">
        <v>590</v>
      </c>
      <c r="D43" s="273" t="s">
        <v>1867</v>
      </c>
      <c r="E43" s="286" t="s">
        <v>405</v>
      </c>
      <c r="F43" s="273" t="s">
        <v>778</v>
      </c>
      <c r="G43" s="288" t="s">
        <v>764</v>
      </c>
      <c r="H43" s="273" t="s">
        <v>800</v>
      </c>
      <c r="I43" s="290" t="s">
        <v>830</v>
      </c>
      <c r="J43" s="274">
        <v>4</v>
      </c>
      <c r="K43" s="292">
        <v>540</v>
      </c>
      <c r="L43" s="274">
        <v>2160</v>
      </c>
      <c r="M43" s="294">
        <v>0.05</v>
      </c>
      <c r="N43" s="275">
        <v>2052</v>
      </c>
      <c r="O43" s="288" t="s">
        <v>782</v>
      </c>
      <c r="P43" s="276" t="s">
        <v>798</v>
      </c>
      <c r="Q43" s="296" t="s">
        <v>1932</v>
      </c>
      <c r="R43" s="276" t="s">
        <v>1933</v>
      </c>
      <c r="S43" s="296" t="s">
        <v>1934</v>
      </c>
    </row>
    <row r="44" spans="1:19" x14ac:dyDescent="0.3">
      <c r="A44" s="272">
        <v>1035</v>
      </c>
      <c r="B44" s="282">
        <v>42799</v>
      </c>
      <c r="C44" s="284" t="s">
        <v>590</v>
      </c>
      <c r="D44" s="273" t="s">
        <v>1867</v>
      </c>
      <c r="E44" s="286" t="s">
        <v>405</v>
      </c>
      <c r="F44" s="273" t="s">
        <v>778</v>
      </c>
      <c r="G44" s="288" t="s">
        <v>764</v>
      </c>
      <c r="H44" s="273" t="s">
        <v>921</v>
      </c>
      <c r="I44" s="290" t="s">
        <v>988</v>
      </c>
      <c r="J44" s="274">
        <v>17</v>
      </c>
      <c r="K44" s="292">
        <v>300</v>
      </c>
      <c r="L44" s="274">
        <v>5100</v>
      </c>
      <c r="M44" s="294">
        <v>0.01</v>
      </c>
      <c r="N44" s="275">
        <v>5049</v>
      </c>
      <c r="O44" s="288" t="s">
        <v>782</v>
      </c>
      <c r="P44" s="276" t="s">
        <v>767</v>
      </c>
      <c r="Q44" s="296" t="s">
        <v>1932</v>
      </c>
      <c r="R44" s="276" t="s">
        <v>1933</v>
      </c>
      <c r="S44" s="296" t="s">
        <v>1934</v>
      </c>
    </row>
    <row r="45" spans="1:19" x14ac:dyDescent="0.3">
      <c r="A45" s="272">
        <v>1036</v>
      </c>
      <c r="B45" s="282">
        <v>42799</v>
      </c>
      <c r="C45" s="284" t="s">
        <v>590</v>
      </c>
      <c r="D45" s="273" t="s">
        <v>1867</v>
      </c>
      <c r="E45" s="286" t="s">
        <v>405</v>
      </c>
      <c r="F45" s="273" t="s">
        <v>778</v>
      </c>
      <c r="G45" s="288" t="s">
        <v>764</v>
      </c>
      <c r="H45" s="273" t="s">
        <v>763</v>
      </c>
      <c r="I45" s="290" t="s">
        <v>789</v>
      </c>
      <c r="J45" s="274">
        <v>7</v>
      </c>
      <c r="K45" s="292">
        <v>720</v>
      </c>
      <c r="L45" s="274">
        <v>5040</v>
      </c>
      <c r="M45" s="294">
        <v>7.0000000000000007E-2</v>
      </c>
      <c r="N45" s="275">
        <v>4687.2</v>
      </c>
      <c r="O45" s="288" t="s">
        <v>782</v>
      </c>
      <c r="P45" s="276" t="s">
        <v>787</v>
      </c>
      <c r="Q45" s="296" t="s">
        <v>1932</v>
      </c>
      <c r="R45" s="276" t="s">
        <v>1933</v>
      </c>
      <c r="S45" s="296" t="s">
        <v>1934</v>
      </c>
    </row>
    <row r="46" spans="1:19" x14ac:dyDescent="0.3">
      <c r="A46" s="272">
        <v>1037</v>
      </c>
      <c r="B46" s="282">
        <v>42800</v>
      </c>
      <c r="C46" s="284" t="s">
        <v>590</v>
      </c>
      <c r="D46" s="273" t="s">
        <v>987</v>
      </c>
      <c r="E46" s="286" t="s">
        <v>522</v>
      </c>
      <c r="F46" s="273" t="s">
        <v>790</v>
      </c>
      <c r="G46" s="288" t="s">
        <v>764</v>
      </c>
      <c r="H46" s="273" t="s">
        <v>793</v>
      </c>
      <c r="I46" s="290" t="s">
        <v>991</v>
      </c>
      <c r="J46" s="274">
        <v>46</v>
      </c>
      <c r="K46" s="292">
        <v>1860</v>
      </c>
      <c r="L46" s="274">
        <v>85560</v>
      </c>
      <c r="M46" s="294">
        <v>0.02</v>
      </c>
      <c r="N46" s="275">
        <v>83848.800000000003</v>
      </c>
      <c r="O46" s="288" t="s">
        <v>782</v>
      </c>
      <c r="P46" s="276" t="s">
        <v>760</v>
      </c>
      <c r="Q46" s="296" t="s">
        <v>1932</v>
      </c>
      <c r="R46" s="276" t="s">
        <v>1937</v>
      </c>
      <c r="S46" s="296" t="s">
        <v>1934</v>
      </c>
    </row>
    <row r="47" spans="1:19" x14ac:dyDescent="0.3">
      <c r="A47" s="272">
        <v>1038</v>
      </c>
      <c r="B47" s="282">
        <v>42800</v>
      </c>
      <c r="C47" s="284" t="s">
        <v>590</v>
      </c>
      <c r="D47" s="273" t="s">
        <v>987</v>
      </c>
      <c r="E47" s="286" t="s">
        <v>522</v>
      </c>
      <c r="F47" s="273" t="s">
        <v>790</v>
      </c>
      <c r="G47" s="288" t="s">
        <v>770</v>
      </c>
      <c r="H47" s="273" t="s">
        <v>777</v>
      </c>
      <c r="I47" s="290" t="s">
        <v>1866</v>
      </c>
      <c r="J47" s="274">
        <v>42</v>
      </c>
      <c r="K47" s="292">
        <v>20940</v>
      </c>
      <c r="L47" s="274">
        <v>879480</v>
      </c>
      <c r="M47" s="294">
        <v>7.0000000000000007E-2</v>
      </c>
      <c r="N47" s="275">
        <v>817916.4</v>
      </c>
      <c r="O47" s="288" t="s">
        <v>782</v>
      </c>
      <c r="P47" s="276" t="s">
        <v>787</v>
      </c>
      <c r="Q47" s="296" t="s">
        <v>1932</v>
      </c>
      <c r="R47" s="276" t="s">
        <v>1937</v>
      </c>
      <c r="S47" s="296" t="s">
        <v>1934</v>
      </c>
    </row>
    <row r="48" spans="1:19" x14ac:dyDescent="0.3">
      <c r="A48" s="272">
        <v>1039</v>
      </c>
      <c r="B48" s="282">
        <v>42800</v>
      </c>
      <c r="C48" s="284" t="s">
        <v>590</v>
      </c>
      <c r="D48" s="273" t="s">
        <v>896</v>
      </c>
      <c r="E48" s="286" t="s">
        <v>405</v>
      </c>
      <c r="F48" s="273" t="s">
        <v>790</v>
      </c>
      <c r="G48" s="288" t="s">
        <v>764</v>
      </c>
      <c r="H48" s="273" t="s">
        <v>818</v>
      </c>
      <c r="I48" s="290" t="s">
        <v>1361</v>
      </c>
      <c r="J48" s="274">
        <v>10</v>
      </c>
      <c r="K48" s="292">
        <v>480</v>
      </c>
      <c r="L48" s="274">
        <v>4800</v>
      </c>
      <c r="M48" s="294">
        <v>0.05</v>
      </c>
      <c r="N48" s="275">
        <v>4560</v>
      </c>
      <c r="O48" s="288" t="s">
        <v>788</v>
      </c>
      <c r="P48" s="276" t="s">
        <v>760</v>
      </c>
      <c r="Q48" s="296" t="s">
        <v>1936</v>
      </c>
      <c r="R48" s="276" t="s">
        <v>1937</v>
      </c>
      <c r="S48" s="296" t="s">
        <v>1934</v>
      </c>
    </row>
    <row r="49" spans="1:19" x14ac:dyDescent="0.3">
      <c r="A49" s="272">
        <v>1040</v>
      </c>
      <c r="B49" s="282">
        <v>42800</v>
      </c>
      <c r="C49" s="284" t="s">
        <v>590</v>
      </c>
      <c r="D49" s="273" t="s">
        <v>896</v>
      </c>
      <c r="E49" s="286" t="s">
        <v>405</v>
      </c>
      <c r="F49" s="273" t="s">
        <v>790</v>
      </c>
      <c r="G49" s="288" t="s">
        <v>764</v>
      </c>
      <c r="H49" s="273" t="s">
        <v>818</v>
      </c>
      <c r="I49" s="290" t="s">
        <v>873</v>
      </c>
      <c r="J49" s="274">
        <v>13</v>
      </c>
      <c r="K49" s="292">
        <v>21840</v>
      </c>
      <c r="L49" s="274">
        <v>283920</v>
      </c>
      <c r="M49" s="294">
        <v>0.04</v>
      </c>
      <c r="N49" s="275">
        <v>272563.20000000001</v>
      </c>
      <c r="O49" s="288" t="s">
        <v>788</v>
      </c>
      <c r="P49" s="276" t="s">
        <v>787</v>
      </c>
      <c r="Q49" s="296" t="s">
        <v>1936</v>
      </c>
      <c r="R49" s="276" t="s">
        <v>1937</v>
      </c>
      <c r="S49" s="296" t="s">
        <v>1934</v>
      </c>
    </row>
    <row r="50" spans="1:19" x14ac:dyDescent="0.3">
      <c r="A50" s="272">
        <v>1041</v>
      </c>
      <c r="B50" s="282">
        <v>42801</v>
      </c>
      <c r="C50" s="284" t="s">
        <v>590</v>
      </c>
      <c r="D50" s="273" t="s">
        <v>1601</v>
      </c>
      <c r="E50" s="286" t="s">
        <v>522</v>
      </c>
      <c r="F50" s="273" t="s">
        <v>778</v>
      </c>
      <c r="G50" s="288" t="s">
        <v>764</v>
      </c>
      <c r="H50" s="273" t="s">
        <v>818</v>
      </c>
      <c r="I50" s="290" t="s">
        <v>1865</v>
      </c>
      <c r="J50" s="274">
        <v>24</v>
      </c>
      <c r="K50" s="292">
        <v>300</v>
      </c>
      <c r="L50" s="274">
        <v>7200</v>
      </c>
      <c r="M50" s="294">
        <v>0.01</v>
      </c>
      <c r="N50" s="275">
        <v>7128</v>
      </c>
      <c r="O50" s="288" t="s">
        <v>782</v>
      </c>
      <c r="P50" s="276" t="s">
        <v>760</v>
      </c>
      <c r="Q50" s="296" t="s">
        <v>1932</v>
      </c>
      <c r="R50" s="276" t="s">
        <v>1933</v>
      </c>
      <c r="S50" s="296" t="s">
        <v>1934</v>
      </c>
    </row>
    <row r="51" spans="1:19" x14ac:dyDescent="0.3">
      <c r="A51" s="272">
        <v>1042</v>
      </c>
      <c r="B51" s="282">
        <v>42801</v>
      </c>
      <c r="C51" s="284" t="s">
        <v>590</v>
      </c>
      <c r="D51" s="273" t="s">
        <v>1601</v>
      </c>
      <c r="E51" s="286" t="s">
        <v>522</v>
      </c>
      <c r="F51" s="273" t="s">
        <v>778</v>
      </c>
      <c r="G51" s="288" t="s">
        <v>764</v>
      </c>
      <c r="H51" s="273" t="s">
        <v>800</v>
      </c>
      <c r="I51" s="290" t="s">
        <v>1864</v>
      </c>
      <c r="J51" s="274">
        <v>39</v>
      </c>
      <c r="K51" s="292">
        <v>300</v>
      </c>
      <c r="L51" s="274">
        <v>11700</v>
      </c>
      <c r="M51" s="294">
        <v>0.03</v>
      </c>
      <c r="N51" s="275">
        <v>11349</v>
      </c>
      <c r="O51" s="288" t="s">
        <v>782</v>
      </c>
      <c r="P51" s="276" t="s">
        <v>760</v>
      </c>
      <c r="Q51" s="296" t="s">
        <v>1932</v>
      </c>
      <c r="R51" s="276" t="s">
        <v>1933</v>
      </c>
      <c r="S51" s="296" t="s">
        <v>1934</v>
      </c>
    </row>
    <row r="52" spans="1:19" x14ac:dyDescent="0.3">
      <c r="A52" s="272">
        <v>1043</v>
      </c>
      <c r="B52" s="282">
        <v>42801</v>
      </c>
      <c r="C52" s="284" t="s">
        <v>590</v>
      </c>
      <c r="D52" s="273" t="s">
        <v>1313</v>
      </c>
      <c r="E52" s="286" t="s">
        <v>395</v>
      </c>
      <c r="F52" s="273" t="s">
        <v>765</v>
      </c>
      <c r="G52" s="288" t="s">
        <v>764</v>
      </c>
      <c r="H52" s="273" t="s">
        <v>763</v>
      </c>
      <c r="I52" s="290" t="s">
        <v>1325</v>
      </c>
      <c r="J52" s="274">
        <v>7</v>
      </c>
      <c r="K52" s="292">
        <v>720</v>
      </c>
      <c r="L52" s="274">
        <v>5040</v>
      </c>
      <c r="M52" s="294">
        <v>0</v>
      </c>
      <c r="N52" s="275">
        <v>5040</v>
      </c>
      <c r="O52" s="288" t="s">
        <v>834</v>
      </c>
      <c r="P52" s="276" t="s">
        <v>760</v>
      </c>
      <c r="Q52" s="296" t="s">
        <v>1932</v>
      </c>
      <c r="R52" s="276" t="s">
        <v>1937</v>
      </c>
      <c r="S52" s="296" t="s">
        <v>1934</v>
      </c>
    </row>
    <row r="53" spans="1:19" x14ac:dyDescent="0.3">
      <c r="A53" s="272">
        <v>1044</v>
      </c>
      <c r="B53" s="282">
        <v>42802</v>
      </c>
      <c r="C53" s="284" t="s">
        <v>590</v>
      </c>
      <c r="D53" s="273" t="s">
        <v>1863</v>
      </c>
      <c r="E53" s="286" t="s">
        <v>398</v>
      </c>
      <c r="F53" s="273" t="s">
        <v>778</v>
      </c>
      <c r="G53" s="288" t="s">
        <v>764</v>
      </c>
      <c r="H53" s="273" t="s">
        <v>793</v>
      </c>
      <c r="I53" s="290" t="s">
        <v>1862</v>
      </c>
      <c r="J53" s="274">
        <v>11</v>
      </c>
      <c r="K53" s="292">
        <v>240</v>
      </c>
      <c r="L53" s="274">
        <v>2640</v>
      </c>
      <c r="M53" s="294">
        <v>0.01</v>
      </c>
      <c r="N53" s="275">
        <v>2613.6</v>
      </c>
      <c r="O53" s="288" t="s">
        <v>782</v>
      </c>
      <c r="P53" s="276" t="s">
        <v>760</v>
      </c>
      <c r="Q53" s="296" t="s">
        <v>1932</v>
      </c>
      <c r="R53" s="276" t="s">
        <v>1933</v>
      </c>
      <c r="S53" s="296" t="s">
        <v>1934</v>
      </c>
    </row>
    <row r="54" spans="1:19" x14ac:dyDescent="0.3">
      <c r="A54" s="272">
        <v>1045</v>
      </c>
      <c r="B54" s="282">
        <v>42802</v>
      </c>
      <c r="C54" s="284" t="s">
        <v>590</v>
      </c>
      <c r="D54" s="273" t="s">
        <v>1861</v>
      </c>
      <c r="E54" s="286" t="s">
        <v>405</v>
      </c>
      <c r="F54" s="273" t="s">
        <v>765</v>
      </c>
      <c r="G54" s="288" t="s">
        <v>785</v>
      </c>
      <c r="H54" s="273" t="s">
        <v>824</v>
      </c>
      <c r="I54" s="290" t="s">
        <v>1423</v>
      </c>
      <c r="J54" s="274">
        <v>15</v>
      </c>
      <c r="K54" s="292">
        <v>1260</v>
      </c>
      <c r="L54" s="274">
        <v>18900</v>
      </c>
      <c r="M54" s="294">
        <v>7.0000000000000007E-2</v>
      </c>
      <c r="N54" s="275">
        <v>17577</v>
      </c>
      <c r="O54" s="288" t="s">
        <v>782</v>
      </c>
      <c r="P54" s="276" t="s">
        <v>774</v>
      </c>
      <c r="Q54" s="296" t="s">
        <v>1932</v>
      </c>
      <c r="R54" s="276" t="s">
        <v>1937</v>
      </c>
      <c r="S54" s="296" t="s">
        <v>1934</v>
      </c>
    </row>
    <row r="55" spans="1:19" x14ac:dyDescent="0.3">
      <c r="A55" s="272">
        <v>1046</v>
      </c>
      <c r="B55" s="282">
        <v>42802</v>
      </c>
      <c r="C55" s="284" t="s">
        <v>590</v>
      </c>
      <c r="D55" s="273" t="s">
        <v>1860</v>
      </c>
      <c r="E55" s="286" t="s">
        <v>405</v>
      </c>
      <c r="F55" s="273" t="s">
        <v>812</v>
      </c>
      <c r="G55" s="288" t="s">
        <v>764</v>
      </c>
      <c r="H55" s="273" t="s">
        <v>800</v>
      </c>
      <c r="I55" s="290" t="s">
        <v>1755</v>
      </c>
      <c r="J55" s="274">
        <v>23</v>
      </c>
      <c r="K55" s="292">
        <v>540</v>
      </c>
      <c r="L55" s="274">
        <v>12420</v>
      </c>
      <c r="M55" s="294">
        <v>0.05</v>
      </c>
      <c r="N55" s="275">
        <v>11799</v>
      </c>
      <c r="O55" s="288" t="s">
        <v>761</v>
      </c>
      <c r="P55" s="276" t="s">
        <v>760</v>
      </c>
      <c r="Q55" s="296" t="s">
        <v>1932</v>
      </c>
      <c r="R55" s="276" t="s">
        <v>1933</v>
      </c>
      <c r="S55" s="296" t="s">
        <v>1934</v>
      </c>
    </row>
    <row r="56" spans="1:19" x14ac:dyDescent="0.3">
      <c r="A56" s="272">
        <v>1047</v>
      </c>
      <c r="B56" s="282">
        <v>42802</v>
      </c>
      <c r="C56" s="284" t="s">
        <v>590</v>
      </c>
      <c r="D56" s="273" t="s">
        <v>1860</v>
      </c>
      <c r="E56" s="286" t="s">
        <v>405</v>
      </c>
      <c r="F56" s="273" t="s">
        <v>812</v>
      </c>
      <c r="G56" s="288" t="s">
        <v>764</v>
      </c>
      <c r="H56" s="273" t="s">
        <v>818</v>
      </c>
      <c r="I56" s="290" t="s">
        <v>862</v>
      </c>
      <c r="J56" s="274">
        <v>5</v>
      </c>
      <c r="K56" s="292">
        <v>720</v>
      </c>
      <c r="L56" s="274">
        <v>3600</v>
      </c>
      <c r="M56" s="294">
        <v>0.01</v>
      </c>
      <c r="N56" s="275">
        <v>3564</v>
      </c>
      <c r="O56" s="288" t="s">
        <v>761</v>
      </c>
      <c r="P56" s="276" t="s">
        <v>760</v>
      </c>
      <c r="Q56" s="296" t="s">
        <v>1932</v>
      </c>
      <c r="R56" s="276" t="s">
        <v>1933</v>
      </c>
      <c r="S56" s="296" t="s">
        <v>1934</v>
      </c>
    </row>
    <row r="57" spans="1:19" x14ac:dyDescent="0.3">
      <c r="A57" s="272">
        <v>1048</v>
      </c>
      <c r="B57" s="282">
        <v>42802</v>
      </c>
      <c r="C57" s="284" t="s">
        <v>590</v>
      </c>
      <c r="D57" s="273" t="s">
        <v>1860</v>
      </c>
      <c r="E57" s="286" t="s">
        <v>405</v>
      </c>
      <c r="F57" s="273" t="s">
        <v>812</v>
      </c>
      <c r="G57" s="288" t="s">
        <v>764</v>
      </c>
      <c r="H57" s="273" t="s">
        <v>800</v>
      </c>
      <c r="I57" s="290" t="s">
        <v>1859</v>
      </c>
      <c r="J57" s="274">
        <v>36</v>
      </c>
      <c r="K57" s="292">
        <v>480</v>
      </c>
      <c r="L57" s="274">
        <v>17280</v>
      </c>
      <c r="M57" s="294">
        <v>0.1</v>
      </c>
      <c r="N57" s="275">
        <v>15552</v>
      </c>
      <c r="O57" s="288" t="s">
        <v>761</v>
      </c>
      <c r="P57" s="276" t="s">
        <v>760</v>
      </c>
      <c r="Q57" s="296" t="s">
        <v>1932</v>
      </c>
      <c r="R57" s="276" t="s">
        <v>1933</v>
      </c>
      <c r="S57" s="296" t="s">
        <v>1934</v>
      </c>
    </row>
    <row r="58" spans="1:19" x14ac:dyDescent="0.3">
      <c r="A58" s="272">
        <v>1049</v>
      </c>
      <c r="B58" s="282">
        <v>42802</v>
      </c>
      <c r="C58" s="284" t="s">
        <v>590</v>
      </c>
      <c r="D58" s="273" t="s">
        <v>1858</v>
      </c>
      <c r="E58" s="286" t="s">
        <v>522</v>
      </c>
      <c r="F58" s="273" t="s">
        <v>778</v>
      </c>
      <c r="G58" s="288" t="s">
        <v>764</v>
      </c>
      <c r="H58" s="273" t="s">
        <v>921</v>
      </c>
      <c r="I58" s="290" t="s">
        <v>1323</v>
      </c>
      <c r="J58" s="274">
        <v>42</v>
      </c>
      <c r="K58" s="292">
        <v>240</v>
      </c>
      <c r="L58" s="274">
        <v>10080</v>
      </c>
      <c r="M58" s="294">
        <v>0.02</v>
      </c>
      <c r="N58" s="275">
        <v>9878.4</v>
      </c>
      <c r="O58" s="288" t="s">
        <v>775</v>
      </c>
      <c r="P58" s="276" t="s">
        <v>760</v>
      </c>
      <c r="Q58" s="296" t="s">
        <v>1935</v>
      </c>
      <c r="R58" s="276" t="s">
        <v>1933</v>
      </c>
      <c r="S58" s="296" t="s">
        <v>1934</v>
      </c>
    </row>
    <row r="59" spans="1:19" x14ac:dyDescent="0.3">
      <c r="A59" s="272">
        <v>1050</v>
      </c>
      <c r="B59" s="282">
        <v>42802</v>
      </c>
      <c r="C59" s="284" t="s">
        <v>590</v>
      </c>
      <c r="D59" s="273" t="s">
        <v>1234</v>
      </c>
      <c r="E59" s="286" t="s">
        <v>522</v>
      </c>
      <c r="F59" s="273" t="s">
        <v>790</v>
      </c>
      <c r="G59" s="288" t="s">
        <v>764</v>
      </c>
      <c r="H59" s="273" t="s">
        <v>818</v>
      </c>
      <c r="I59" s="290" t="s">
        <v>1857</v>
      </c>
      <c r="J59" s="274">
        <v>30</v>
      </c>
      <c r="K59" s="292">
        <v>300</v>
      </c>
      <c r="L59" s="274">
        <v>9000</v>
      </c>
      <c r="M59" s="294">
        <v>0.06</v>
      </c>
      <c r="N59" s="275">
        <v>8460</v>
      </c>
      <c r="O59" s="288" t="s">
        <v>782</v>
      </c>
      <c r="P59" s="276" t="s">
        <v>760</v>
      </c>
      <c r="Q59" s="296" t="s">
        <v>1932</v>
      </c>
      <c r="R59" s="276" t="s">
        <v>1937</v>
      </c>
      <c r="S59" s="296" t="s">
        <v>1934</v>
      </c>
    </row>
    <row r="60" spans="1:19" x14ac:dyDescent="0.3">
      <c r="A60" s="272">
        <v>1051</v>
      </c>
      <c r="B60" s="282">
        <v>42802</v>
      </c>
      <c r="C60" s="284" t="s">
        <v>590</v>
      </c>
      <c r="D60" s="273" t="s">
        <v>1856</v>
      </c>
      <c r="E60" s="286" t="s">
        <v>522</v>
      </c>
      <c r="F60" s="273" t="s">
        <v>790</v>
      </c>
      <c r="G60" s="288" t="s">
        <v>770</v>
      </c>
      <c r="H60" s="273" t="s">
        <v>777</v>
      </c>
      <c r="I60" s="290" t="s">
        <v>1217</v>
      </c>
      <c r="J60" s="274">
        <v>4</v>
      </c>
      <c r="K60" s="292">
        <v>22620</v>
      </c>
      <c r="L60" s="274">
        <v>90480</v>
      </c>
      <c r="M60" s="294">
        <v>7.0000000000000007E-2</v>
      </c>
      <c r="N60" s="275">
        <v>84146.4</v>
      </c>
      <c r="O60" s="288" t="s">
        <v>775</v>
      </c>
      <c r="P60" s="276" t="s">
        <v>767</v>
      </c>
      <c r="Q60" s="296" t="s">
        <v>1935</v>
      </c>
      <c r="R60" s="276" t="s">
        <v>1937</v>
      </c>
      <c r="S60" s="296" t="s">
        <v>1934</v>
      </c>
    </row>
    <row r="61" spans="1:19" x14ac:dyDescent="0.3">
      <c r="A61" s="272">
        <v>1052</v>
      </c>
      <c r="B61" s="282">
        <v>42802</v>
      </c>
      <c r="C61" s="284" t="s">
        <v>590</v>
      </c>
      <c r="D61" s="273" t="s">
        <v>1295</v>
      </c>
      <c r="E61" s="286" t="s">
        <v>395</v>
      </c>
      <c r="F61" s="273" t="s">
        <v>778</v>
      </c>
      <c r="G61" s="288" t="s">
        <v>764</v>
      </c>
      <c r="H61" s="273" t="s">
        <v>800</v>
      </c>
      <c r="I61" s="290" t="s">
        <v>1803</v>
      </c>
      <c r="J61" s="274">
        <v>41</v>
      </c>
      <c r="K61" s="292">
        <v>300</v>
      </c>
      <c r="L61" s="274">
        <v>12300</v>
      </c>
      <c r="M61" s="294">
        <v>0.08</v>
      </c>
      <c r="N61" s="275">
        <v>11316</v>
      </c>
      <c r="O61" s="288" t="s">
        <v>834</v>
      </c>
      <c r="P61" s="276" t="s">
        <v>798</v>
      </c>
      <c r="Q61" s="296" t="s">
        <v>1932</v>
      </c>
      <c r="R61" s="276" t="s">
        <v>1933</v>
      </c>
      <c r="S61" s="296" t="s">
        <v>1934</v>
      </c>
    </row>
    <row r="62" spans="1:19" x14ac:dyDescent="0.3">
      <c r="A62" s="272">
        <v>1053</v>
      </c>
      <c r="B62" s="282">
        <v>42802</v>
      </c>
      <c r="C62" s="284" t="s">
        <v>590</v>
      </c>
      <c r="D62" s="273" t="s">
        <v>1295</v>
      </c>
      <c r="E62" s="286" t="s">
        <v>395</v>
      </c>
      <c r="F62" s="273" t="s">
        <v>778</v>
      </c>
      <c r="G62" s="288" t="s">
        <v>770</v>
      </c>
      <c r="H62" s="273" t="s">
        <v>781</v>
      </c>
      <c r="I62" s="290" t="s">
        <v>1754</v>
      </c>
      <c r="J62" s="274">
        <v>15</v>
      </c>
      <c r="K62" s="292">
        <v>900</v>
      </c>
      <c r="L62" s="274">
        <v>13500</v>
      </c>
      <c r="M62" s="294">
        <v>0.01</v>
      </c>
      <c r="N62" s="275">
        <v>13365</v>
      </c>
      <c r="O62" s="288" t="s">
        <v>834</v>
      </c>
      <c r="P62" s="276" t="s">
        <v>798</v>
      </c>
      <c r="Q62" s="296" t="s">
        <v>1932</v>
      </c>
      <c r="R62" s="276" t="s">
        <v>1933</v>
      </c>
      <c r="S62" s="296" t="s">
        <v>1934</v>
      </c>
    </row>
    <row r="63" spans="1:19" x14ac:dyDescent="0.3">
      <c r="A63" s="272">
        <v>1054</v>
      </c>
      <c r="B63" s="282">
        <v>42802</v>
      </c>
      <c r="C63" s="284" t="s">
        <v>590</v>
      </c>
      <c r="D63" s="273" t="s">
        <v>1295</v>
      </c>
      <c r="E63" s="286" t="s">
        <v>395</v>
      </c>
      <c r="F63" s="273" t="s">
        <v>778</v>
      </c>
      <c r="G63" s="288" t="s">
        <v>770</v>
      </c>
      <c r="H63" s="273" t="s">
        <v>777</v>
      </c>
      <c r="I63" s="290" t="s">
        <v>1723</v>
      </c>
      <c r="J63" s="274">
        <v>14</v>
      </c>
      <c r="K63" s="292">
        <v>16860</v>
      </c>
      <c r="L63" s="274">
        <v>236040</v>
      </c>
      <c r="M63" s="294">
        <v>0.04</v>
      </c>
      <c r="N63" s="275">
        <v>226598.39999999999</v>
      </c>
      <c r="O63" s="288" t="s">
        <v>834</v>
      </c>
      <c r="P63" s="276" t="s">
        <v>760</v>
      </c>
      <c r="Q63" s="296" t="s">
        <v>1932</v>
      </c>
      <c r="R63" s="276" t="s">
        <v>1933</v>
      </c>
      <c r="S63" s="296" t="s">
        <v>1934</v>
      </c>
    </row>
    <row r="64" spans="1:19" x14ac:dyDescent="0.3">
      <c r="A64" s="272">
        <v>1055</v>
      </c>
      <c r="B64" s="282">
        <v>42803</v>
      </c>
      <c r="C64" s="284" t="s">
        <v>590</v>
      </c>
      <c r="D64" s="273" t="s">
        <v>875</v>
      </c>
      <c r="E64" s="286" t="s">
        <v>398</v>
      </c>
      <c r="F64" s="273" t="s">
        <v>790</v>
      </c>
      <c r="G64" s="288" t="s">
        <v>785</v>
      </c>
      <c r="H64" s="273" t="s">
        <v>784</v>
      </c>
      <c r="I64" s="290" t="s">
        <v>1697</v>
      </c>
      <c r="J64" s="274">
        <v>39</v>
      </c>
      <c r="K64" s="292">
        <v>480</v>
      </c>
      <c r="L64" s="274">
        <v>18720</v>
      </c>
      <c r="M64" s="294">
        <v>0.04</v>
      </c>
      <c r="N64" s="275">
        <v>17971.2</v>
      </c>
      <c r="O64" s="288" t="s">
        <v>834</v>
      </c>
      <c r="P64" s="276" t="s">
        <v>827</v>
      </c>
      <c r="Q64" s="296" t="s">
        <v>1932</v>
      </c>
      <c r="R64" s="276" t="s">
        <v>1937</v>
      </c>
      <c r="S64" s="296" t="s">
        <v>1934</v>
      </c>
    </row>
    <row r="65" spans="1:19" x14ac:dyDescent="0.3">
      <c r="A65" s="272">
        <v>1056</v>
      </c>
      <c r="B65" s="282">
        <v>42803</v>
      </c>
      <c r="C65" s="284" t="s">
        <v>590</v>
      </c>
      <c r="D65" s="273" t="s">
        <v>1047</v>
      </c>
      <c r="E65" s="286" t="s">
        <v>522</v>
      </c>
      <c r="F65" s="273" t="s">
        <v>790</v>
      </c>
      <c r="G65" s="288" t="s">
        <v>785</v>
      </c>
      <c r="H65" s="273" t="s">
        <v>784</v>
      </c>
      <c r="I65" s="290" t="s">
        <v>1855</v>
      </c>
      <c r="J65" s="274">
        <v>11</v>
      </c>
      <c r="K65" s="292">
        <v>7560</v>
      </c>
      <c r="L65" s="274">
        <v>83160</v>
      </c>
      <c r="M65" s="294">
        <v>0.01</v>
      </c>
      <c r="N65" s="275">
        <v>82328.399999999994</v>
      </c>
      <c r="O65" s="288" t="s">
        <v>834</v>
      </c>
      <c r="P65" s="276" t="s">
        <v>760</v>
      </c>
      <c r="Q65" s="296" t="s">
        <v>1932</v>
      </c>
      <c r="R65" s="276" t="s">
        <v>1937</v>
      </c>
      <c r="S65" s="296" t="s">
        <v>1934</v>
      </c>
    </row>
    <row r="66" spans="1:19" x14ac:dyDescent="0.3">
      <c r="A66" s="272">
        <v>1057</v>
      </c>
      <c r="B66" s="282">
        <v>42803</v>
      </c>
      <c r="C66" s="284" t="s">
        <v>590</v>
      </c>
      <c r="D66" s="273" t="s">
        <v>1267</v>
      </c>
      <c r="E66" s="286" t="s">
        <v>395</v>
      </c>
      <c r="F66" s="273" t="s">
        <v>790</v>
      </c>
      <c r="G66" s="288" t="s">
        <v>764</v>
      </c>
      <c r="H66" s="273" t="s">
        <v>995</v>
      </c>
      <c r="I66" s="290" t="s">
        <v>1004</v>
      </c>
      <c r="J66" s="274">
        <v>48</v>
      </c>
      <c r="K66" s="292">
        <v>180</v>
      </c>
      <c r="L66" s="274">
        <v>8640</v>
      </c>
      <c r="M66" s="294">
        <v>0.1</v>
      </c>
      <c r="N66" s="275">
        <v>7776</v>
      </c>
      <c r="O66" s="288" t="s">
        <v>761</v>
      </c>
      <c r="P66" s="276" t="s">
        <v>760</v>
      </c>
      <c r="Q66" s="296" t="s">
        <v>1932</v>
      </c>
      <c r="R66" s="276" t="s">
        <v>1937</v>
      </c>
      <c r="S66" s="296" t="s">
        <v>1934</v>
      </c>
    </row>
    <row r="67" spans="1:19" x14ac:dyDescent="0.3">
      <c r="A67" s="272">
        <v>1058</v>
      </c>
      <c r="B67" s="282">
        <v>42803</v>
      </c>
      <c r="C67" s="284" t="s">
        <v>590</v>
      </c>
      <c r="D67" s="273" t="s">
        <v>1267</v>
      </c>
      <c r="E67" s="286" t="s">
        <v>395</v>
      </c>
      <c r="F67" s="273" t="s">
        <v>790</v>
      </c>
      <c r="G67" s="288" t="s">
        <v>764</v>
      </c>
      <c r="H67" s="273" t="s">
        <v>772</v>
      </c>
      <c r="I67" s="290" t="s">
        <v>1854</v>
      </c>
      <c r="J67" s="274">
        <v>5</v>
      </c>
      <c r="K67" s="292">
        <v>1020</v>
      </c>
      <c r="L67" s="274">
        <v>5100</v>
      </c>
      <c r="M67" s="294">
        <v>0.05</v>
      </c>
      <c r="N67" s="275">
        <v>4845</v>
      </c>
      <c r="O67" s="288" t="s">
        <v>761</v>
      </c>
      <c r="P67" s="276" t="s">
        <v>827</v>
      </c>
      <c r="Q67" s="296" t="s">
        <v>1932</v>
      </c>
      <c r="R67" s="276" t="s">
        <v>1937</v>
      </c>
      <c r="S67" s="296" t="s">
        <v>1934</v>
      </c>
    </row>
    <row r="68" spans="1:19" x14ac:dyDescent="0.3">
      <c r="A68" s="272">
        <v>1059</v>
      </c>
      <c r="B68" s="282">
        <v>42804</v>
      </c>
      <c r="C68" s="284" t="s">
        <v>590</v>
      </c>
      <c r="D68" s="273" t="s">
        <v>1582</v>
      </c>
      <c r="E68" s="286" t="s">
        <v>405</v>
      </c>
      <c r="F68" s="273" t="s">
        <v>765</v>
      </c>
      <c r="G68" s="288" t="s">
        <v>764</v>
      </c>
      <c r="H68" s="273" t="s">
        <v>772</v>
      </c>
      <c r="I68" s="290" t="s">
        <v>887</v>
      </c>
      <c r="J68" s="274">
        <v>35</v>
      </c>
      <c r="K68" s="292">
        <v>22260</v>
      </c>
      <c r="L68" s="274">
        <v>779100</v>
      </c>
      <c r="M68" s="294">
        <v>0.09</v>
      </c>
      <c r="N68" s="275">
        <v>708981</v>
      </c>
      <c r="O68" s="288" t="s">
        <v>788</v>
      </c>
      <c r="P68" s="276" t="s">
        <v>798</v>
      </c>
      <c r="Q68" s="296" t="s">
        <v>1936</v>
      </c>
      <c r="R68" s="276" t="s">
        <v>1937</v>
      </c>
      <c r="S68" s="296" t="s">
        <v>1934</v>
      </c>
    </row>
    <row r="69" spans="1:19" x14ac:dyDescent="0.3">
      <c r="A69" s="272">
        <v>1060</v>
      </c>
      <c r="B69" s="282">
        <v>42804</v>
      </c>
      <c r="C69" s="284" t="s">
        <v>590</v>
      </c>
      <c r="D69" s="273" t="s">
        <v>1853</v>
      </c>
      <c r="E69" s="286" t="s">
        <v>405</v>
      </c>
      <c r="F69" s="273" t="s">
        <v>778</v>
      </c>
      <c r="G69" s="288" t="s">
        <v>770</v>
      </c>
      <c r="H69" s="273" t="s">
        <v>777</v>
      </c>
      <c r="I69" s="290" t="s">
        <v>1355</v>
      </c>
      <c r="J69" s="274">
        <v>45</v>
      </c>
      <c r="K69" s="292">
        <v>7500</v>
      </c>
      <c r="L69" s="274">
        <v>337500</v>
      </c>
      <c r="M69" s="294">
        <v>0.03</v>
      </c>
      <c r="N69" s="275">
        <v>327375</v>
      </c>
      <c r="O69" s="288" t="s">
        <v>788</v>
      </c>
      <c r="P69" s="276" t="s">
        <v>760</v>
      </c>
      <c r="Q69" s="296" t="s">
        <v>1936</v>
      </c>
      <c r="R69" s="276" t="s">
        <v>1933</v>
      </c>
      <c r="S69" s="296" t="s">
        <v>1934</v>
      </c>
    </row>
    <row r="70" spans="1:19" x14ac:dyDescent="0.3">
      <c r="A70" s="272">
        <v>1061</v>
      </c>
      <c r="B70" s="282">
        <v>42804</v>
      </c>
      <c r="C70" s="284" t="s">
        <v>590</v>
      </c>
      <c r="D70" s="273" t="s">
        <v>888</v>
      </c>
      <c r="E70" s="286" t="s">
        <v>522</v>
      </c>
      <c r="F70" s="273" t="s">
        <v>812</v>
      </c>
      <c r="G70" s="288" t="s">
        <v>785</v>
      </c>
      <c r="H70" s="273" t="s">
        <v>824</v>
      </c>
      <c r="I70" s="290" t="s">
        <v>1296</v>
      </c>
      <c r="J70" s="274">
        <v>31</v>
      </c>
      <c r="K70" s="292">
        <v>300</v>
      </c>
      <c r="L70" s="274">
        <v>9300</v>
      </c>
      <c r="M70" s="294">
        <v>0</v>
      </c>
      <c r="N70" s="275">
        <v>9300</v>
      </c>
      <c r="O70" s="288" t="s">
        <v>834</v>
      </c>
      <c r="P70" s="276" t="s">
        <v>827</v>
      </c>
      <c r="Q70" s="296" t="s">
        <v>1932</v>
      </c>
      <c r="R70" s="276" t="s">
        <v>1933</v>
      </c>
      <c r="S70" s="296" t="s">
        <v>1934</v>
      </c>
    </row>
    <row r="71" spans="1:19" x14ac:dyDescent="0.3">
      <c r="A71" s="272">
        <v>1062</v>
      </c>
      <c r="B71" s="282">
        <v>42804</v>
      </c>
      <c r="C71" s="284" t="s">
        <v>590</v>
      </c>
      <c r="D71" s="273" t="s">
        <v>888</v>
      </c>
      <c r="E71" s="286" t="s">
        <v>522</v>
      </c>
      <c r="F71" s="273" t="s">
        <v>812</v>
      </c>
      <c r="G71" s="288" t="s">
        <v>770</v>
      </c>
      <c r="H71" s="273" t="s">
        <v>777</v>
      </c>
      <c r="I71" s="290" t="s">
        <v>1852</v>
      </c>
      <c r="J71" s="274">
        <v>44</v>
      </c>
      <c r="K71" s="292">
        <v>9060</v>
      </c>
      <c r="L71" s="274">
        <v>398640</v>
      </c>
      <c r="M71" s="294">
        <v>0</v>
      </c>
      <c r="N71" s="275">
        <v>398640</v>
      </c>
      <c r="O71" s="288" t="s">
        <v>834</v>
      </c>
      <c r="P71" s="276" t="s">
        <v>760</v>
      </c>
      <c r="Q71" s="296" t="s">
        <v>1932</v>
      </c>
      <c r="R71" s="276" t="s">
        <v>1933</v>
      </c>
      <c r="S71" s="296" t="s">
        <v>1934</v>
      </c>
    </row>
    <row r="72" spans="1:19" x14ac:dyDescent="0.3">
      <c r="A72" s="272">
        <v>1063</v>
      </c>
      <c r="B72" s="282">
        <v>42804</v>
      </c>
      <c r="C72" s="284" t="s">
        <v>590</v>
      </c>
      <c r="D72" s="273" t="s">
        <v>1590</v>
      </c>
      <c r="E72" s="286" t="s">
        <v>522</v>
      </c>
      <c r="F72" s="273" t="s">
        <v>778</v>
      </c>
      <c r="G72" s="288" t="s">
        <v>770</v>
      </c>
      <c r="H72" s="273" t="s">
        <v>781</v>
      </c>
      <c r="I72" s="290" t="s">
        <v>1851</v>
      </c>
      <c r="J72" s="274">
        <v>25</v>
      </c>
      <c r="K72" s="292">
        <v>840</v>
      </c>
      <c r="L72" s="274">
        <v>21000</v>
      </c>
      <c r="M72" s="294">
        <v>7.0000000000000007E-2</v>
      </c>
      <c r="N72" s="275">
        <v>19530</v>
      </c>
      <c r="O72" s="288" t="s">
        <v>782</v>
      </c>
      <c r="P72" s="276" t="s">
        <v>760</v>
      </c>
      <c r="Q72" s="296" t="s">
        <v>1932</v>
      </c>
      <c r="R72" s="276" t="s">
        <v>1933</v>
      </c>
      <c r="S72" s="296" t="s">
        <v>1934</v>
      </c>
    </row>
    <row r="73" spans="1:19" x14ac:dyDescent="0.3">
      <c r="A73" s="272">
        <v>1064</v>
      </c>
      <c r="B73" s="282">
        <v>42805</v>
      </c>
      <c r="C73" s="284" t="s">
        <v>590</v>
      </c>
      <c r="D73" s="273" t="s">
        <v>1850</v>
      </c>
      <c r="E73" s="286" t="s">
        <v>405</v>
      </c>
      <c r="F73" s="273" t="s">
        <v>812</v>
      </c>
      <c r="G73" s="288" t="s">
        <v>785</v>
      </c>
      <c r="H73" s="273" t="s">
        <v>815</v>
      </c>
      <c r="I73" s="290" t="s">
        <v>1849</v>
      </c>
      <c r="J73" s="274">
        <v>1</v>
      </c>
      <c r="K73" s="292">
        <v>6960</v>
      </c>
      <c r="L73" s="274">
        <v>6960</v>
      </c>
      <c r="M73" s="294">
        <v>0.06</v>
      </c>
      <c r="N73" s="275">
        <v>6542.4</v>
      </c>
      <c r="O73" s="288" t="s">
        <v>761</v>
      </c>
      <c r="P73" s="276" t="s">
        <v>767</v>
      </c>
      <c r="Q73" s="296" t="s">
        <v>1932</v>
      </c>
      <c r="R73" s="276" t="s">
        <v>1933</v>
      </c>
      <c r="S73" s="296" t="s">
        <v>1934</v>
      </c>
    </row>
    <row r="74" spans="1:19" x14ac:dyDescent="0.3">
      <c r="A74" s="272">
        <v>1065</v>
      </c>
      <c r="B74" s="282">
        <v>42805</v>
      </c>
      <c r="C74" s="284" t="s">
        <v>590</v>
      </c>
      <c r="D74" s="273" t="s">
        <v>1628</v>
      </c>
      <c r="E74" s="286" t="s">
        <v>522</v>
      </c>
      <c r="F74" s="273" t="s">
        <v>778</v>
      </c>
      <c r="G74" s="288" t="s">
        <v>770</v>
      </c>
      <c r="H74" s="273" t="s">
        <v>769</v>
      </c>
      <c r="I74" s="290" t="s">
        <v>1848</v>
      </c>
      <c r="J74" s="274">
        <v>35</v>
      </c>
      <c r="K74" s="292">
        <v>16860</v>
      </c>
      <c r="L74" s="274">
        <v>590100</v>
      </c>
      <c r="M74" s="294">
        <v>7.0000000000000007E-2</v>
      </c>
      <c r="N74" s="275">
        <v>548793</v>
      </c>
      <c r="O74" s="288" t="s">
        <v>782</v>
      </c>
      <c r="P74" s="276" t="s">
        <v>760</v>
      </c>
      <c r="Q74" s="296" t="s">
        <v>1932</v>
      </c>
      <c r="R74" s="276" t="s">
        <v>1933</v>
      </c>
      <c r="S74" s="296" t="s">
        <v>1934</v>
      </c>
    </row>
    <row r="75" spans="1:19" x14ac:dyDescent="0.3">
      <c r="A75" s="272">
        <v>1066</v>
      </c>
      <c r="B75" s="282">
        <v>42805</v>
      </c>
      <c r="C75" s="284" t="s">
        <v>590</v>
      </c>
      <c r="D75" s="273" t="s">
        <v>1628</v>
      </c>
      <c r="E75" s="286" t="s">
        <v>522</v>
      </c>
      <c r="F75" s="273" t="s">
        <v>778</v>
      </c>
      <c r="G75" s="288" t="s">
        <v>785</v>
      </c>
      <c r="H75" s="273" t="s">
        <v>815</v>
      </c>
      <c r="I75" s="290" t="s">
        <v>1847</v>
      </c>
      <c r="J75" s="274">
        <v>15</v>
      </c>
      <c r="K75" s="292">
        <v>30060</v>
      </c>
      <c r="L75" s="274">
        <v>450900</v>
      </c>
      <c r="M75" s="294">
        <v>0.08</v>
      </c>
      <c r="N75" s="275">
        <v>414828</v>
      </c>
      <c r="O75" s="288" t="s">
        <v>782</v>
      </c>
      <c r="P75" s="276" t="s">
        <v>798</v>
      </c>
      <c r="Q75" s="296" t="s">
        <v>1932</v>
      </c>
      <c r="R75" s="276" t="s">
        <v>1933</v>
      </c>
      <c r="S75" s="296" t="s">
        <v>1934</v>
      </c>
    </row>
    <row r="76" spans="1:19" x14ac:dyDescent="0.3">
      <c r="A76" s="272">
        <v>1067</v>
      </c>
      <c r="B76" s="282">
        <v>42805</v>
      </c>
      <c r="C76" s="284" t="s">
        <v>590</v>
      </c>
      <c r="D76" s="273" t="s">
        <v>1385</v>
      </c>
      <c r="E76" s="286" t="s">
        <v>405</v>
      </c>
      <c r="F76" s="273" t="s">
        <v>765</v>
      </c>
      <c r="G76" s="288" t="s">
        <v>764</v>
      </c>
      <c r="H76" s="273" t="s">
        <v>763</v>
      </c>
      <c r="I76" s="290" t="s">
        <v>1846</v>
      </c>
      <c r="J76" s="274">
        <v>40</v>
      </c>
      <c r="K76" s="292">
        <v>360</v>
      </c>
      <c r="L76" s="274">
        <v>14400</v>
      </c>
      <c r="M76" s="294">
        <v>0.01</v>
      </c>
      <c r="N76" s="275">
        <v>14256</v>
      </c>
      <c r="O76" s="288" t="s">
        <v>834</v>
      </c>
      <c r="P76" s="276" t="s">
        <v>760</v>
      </c>
      <c r="Q76" s="296" t="s">
        <v>1932</v>
      </c>
      <c r="R76" s="276" t="s">
        <v>1937</v>
      </c>
      <c r="S76" s="296" t="s">
        <v>1934</v>
      </c>
    </row>
    <row r="77" spans="1:19" x14ac:dyDescent="0.3">
      <c r="A77" s="272">
        <v>1068</v>
      </c>
      <c r="B77" s="282">
        <v>42805</v>
      </c>
      <c r="C77" s="284" t="s">
        <v>590</v>
      </c>
      <c r="D77" s="273" t="s">
        <v>1338</v>
      </c>
      <c r="E77" s="286" t="s">
        <v>522</v>
      </c>
      <c r="F77" s="273" t="s">
        <v>790</v>
      </c>
      <c r="G77" s="288" t="s">
        <v>764</v>
      </c>
      <c r="H77" s="273" t="s">
        <v>811</v>
      </c>
      <c r="I77" s="290" t="s">
        <v>1825</v>
      </c>
      <c r="J77" s="274">
        <v>42</v>
      </c>
      <c r="K77" s="292">
        <v>600</v>
      </c>
      <c r="L77" s="274">
        <v>25200</v>
      </c>
      <c r="M77" s="294">
        <v>0.01</v>
      </c>
      <c r="N77" s="275">
        <v>24948</v>
      </c>
      <c r="O77" s="288" t="s">
        <v>834</v>
      </c>
      <c r="P77" s="276" t="s">
        <v>760</v>
      </c>
      <c r="Q77" s="296" t="s">
        <v>1932</v>
      </c>
      <c r="R77" s="276" t="s">
        <v>1937</v>
      </c>
      <c r="S77" s="296" t="s">
        <v>1934</v>
      </c>
    </row>
    <row r="78" spans="1:19" x14ac:dyDescent="0.3">
      <c r="A78" s="272">
        <v>1069</v>
      </c>
      <c r="B78" s="282">
        <v>42805</v>
      </c>
      <c r="C78" s="284" t="s">
        <v>590</v>
      </c>
      <c r="D78" s="273" t="s">
        <v>1338</v>
      </c>
      <c r="E78" s="286" t="s">
        <v>522</v>
      </c>
      <c r="F78" s="273" t="s">
        <v>790</v>
      </c>
      <c r="G78" s="288" t="s">
        <v>764</v>
      </c>
      <c r="H78" s="273" t="s">
        <v>772</v>
      </c>
      <c r="I78" s="290" t="s">
        <v>1845</v>
      </c>
      <c r="J78" s="274">
        <v>16</v>
      </c>
      <c r="K78" s="292">
        <v>960</v>
      </c>
      <c r="L78" s="274">
        <v>15360</v>
      </c>
      <c r="M78" s="294">
        <v>0</v>
      </c>
      <c r="N78" s="275">
        <v>15360</v>
      </c>
      <c r="O78" s="288" t="s">
        <v>834</v>
      </c>
      <c r="P78" s="276" t="s">
        <v>767</v>
      </c>
      <c r="Q78" s="296" t="s">
        <v>1932</v>
      </c>
      <c r="R78" s="276" t="s">
        <v>1937</v>
      </c>
      <c r="S78" s="296" t="s">
        <v>1934</v>
      </c>
    </row>
    <row r="79" spans="1:19" x14ac:dyDescent="0.3">
      <c r="A79" s="272">
        <v>1070</v>
      </c>
      <c r="B79" s="282">
        <v>42805</v>
      </c>
      <c r="C79" s="284" t="s">
        <v>590</v>
      </c>
      <c r="D79" s="273" t="s">
        <v>1844</v>
      </c>
      <c r="E79" s="286" t="s">
        <v>522</v>
      </c>
      <c r="F79" s="273" t="s">
        <v>790</v>
      </c>
      <c r="G79" s="288" t="s">
        <v>764</v>
      </c>
      <c r="H79" s="273" t="s">
        <v>772</v>
      </c>
      <c r="I79" s="290" t="s">
        <v>1430</v>
      </c>
      <c r="J79" s="274">
        <v>30</v>
      </c>
      <c r="K79" s="292">
        <v>840</v>
      </c>
      <c r="L79" s="274">
        <v>25200</v>
      </c>
      <c r="M79" s="294">
        <v>0.08</v>
      </c>
      <c r="N79" s="275">
        <v>23184</v>
      </c>
      <c r="O79" s="288" t="s">
        <v>761</v>
      </c>
      <c r="P79" s="276" t="s">
        <v>841</v>
      </c>
      <c r="Q79" s="296" t="s">
        <v>1932</v>
      </c>
      <c r="R79" s="276" t="s">
        <v>1937</v>
      </c>
      <c r="S79" s="296" t="s">
        <v>1934</v>
      </c>
    </row>
    <row r="80" spans="1:19" x14ac:dyDescent="0.3">
      <c r="A80" s="272">
        <v>1071</v>
      </c>
      <c r="B80" s="282">
        <v>42805</v>
      </c>
      <c r="C80" s="284" t="s">
        <v>590</v>
      </c>
      <c r="D80" s="273" t="s">
        <v>1467</v>
      </c>
      <c r="E80" s="286" t="s">
        <v>395</v>
      </c>
      <c r="F80" s="273" t="s">
        <v>778</v>
      </c>
      <c r="G80" s="288" t="s">
        <v>764</v>
      </c>
      <c r="H80" s="273" t="s">
        <v>793</v>
      </c>
      <c r="I80" s="290" t="s">
        <v>806</v>
      </c>
      <c r="J80" s="274">
        <v>19</v>
      </c>
      <c r="K80" s="292">
        <v>600</v>
      </c>
      <c r="L80" s="274">
        <v>11400</v>
      </c>
      <c r="M80" s="294">
        <v>0.08</v>
      </c>
      <c r="N80" s="275">
        <v>10488</v>
      </c>
      <c r="O80" s="288" t="s">
        <v>788</v>
      </c>
      <c r="P80" s="276" t="s">
        <v>760</v>
      </c>
      <c r="Q80" s="296" t="s">
        <v>1936</v>
      </c>
      <c r="R80" s="276" t="s">
        <v>1933</v>
      </c>
      <c r="S80" s="296" t="s">
        <v>1934</v>
      </c>
    </row>
    <row r="81" spans="1:19" x14ac:dyDescent="0.3">
      <c r="A81" s="272">
        <v>1072</v>
      </c>
      <c r="B81" s="282">
        <v>42806</v>
      </c>
      <c r="C81" s="284" t="s">
        <v>590</v>
      </c>
      <c r="D81" s="273" t="s">
        <v>1839</v>
      </c>
      <c r="E81" s="286" t="s">
        <v>398</v>
      </c>
      <c r="F81" s="273" t="s">
        <v>778</v>
      </c>
      <c r="G81" s="288" t="s">
        <v>764</v>
      </c>
      <c r="H81" s="273" t="s">
        <v>793</v>
      </c>
      <c r="I81" s="290" t="s">
        <v>1843</v>
      </c>
      <c r="J81" s="274">
        <v>27</v>
      </c>
      <c r="K81" s="292">
        <v>300</v>
      </c>
      <c r="L81" s="274">
        <v>8100</v>
      </c>
      <c r="M81" s="294">
        <v>0</v>
      </c>
      <c r="N81" s="275">
        <v>8100</v>
      </c>
      <c r="O81" s="288" t="s">
        <v>788</v>
      </c>
      <c r="P81" s="276" t="s">
        <v>774</v>
      </c>
      <c r="Q81" s="296" t="s">
        <v>1936</v>
      </c>
      <c r="R81" s="276" t="s">
        <v>1933</v>
      </c>
      <c r="S81" s="296" t="s">
        <v>1934</v>
      </c>
    </row>
    <row r="82" spans="1:19" x14ac:dyDescent="0.3">
      <c r="A82" s="272">
        <v>1073</v>
      </c>
      <c r="B82" s="282">
        <v>42806</v>
      </c>
      <c r="C82" s="284" t="s">
        <v>590</v>
      </c>
      <c r="D82" s="273" t="s">
        <v>1842</v>
      </c>
      <c r="E82" s="286" t="s">
        <v>405</v>
      </c>
      <c r="F82" s="273" t="s">
        <v>765</v>
      </c>
      <c r="G82" s="288" t="s">
        <v>770</v>
      </c>
      <c r="H82" s="273" t="s">
        <v>781</v>
      </c>
      <c r="I82" s="290" t="s">
        <v>1841</v>
      </c>
      <c r="J82" s="274">
        <v>30</v>
      </c>
      <c r="K82" s="292">
        <v>540</v>
      </c>
      <c r="L82" s="274">
        <v>16200</v>
      </c>
      <c r="M82" s="294">
        <v>0.05</v>
      </c>
      <c r="N82" s="275">
        <v>15390</v>
      </c>
      <c r="O82" s="288" t="s">
        <v>782</v>
      </c>
      <c r="P82" s="276" t="s">
        <v>760</v>
      </c>
      <c r="Q82" s="296" t="s">
        <v>1932</v>
      </c>
      <c r="R82" s="276" t="s">
        <v>1937</v>
      </c>
      <c r="S82" s="296" t="s">
        <v>1934</v>
      </c>
    </row>
    <row r="83" spans="1:19" x14ac:dyDescent="0.3">
      <c r="A83" s="272">
        <v>1074</v>
      </c>
      <c r="B83" s="282">
        <v>42806</v>
      </c>
      <c r="C83" s="284" t="s">
        <v>590</v>
      </c>
      <c r="D83" s="273" t="s">
        <v>1840</v>
      </c>
      <c r="E83" s="286" t="s">
        <v>522</v>
      </c>
      <c r="F83" s="273" t="s">
        <v>778</v>
      </c>
      <c r="G83" s="288" t="s">
        <v>764</v>
      </c>
      <c r="H83" s="273" t="s">
        <v>800</v>
      </c>
      <c r="I83" s="290" t="s">
        <v>1755</v>
      </c>
      <c r="J83" s="274">
        <v>3</v>
      </c>
      <c r="K83" s="292">
        <v>540</v>
      </c>
      <c r="L83" s="274">
        <v>1620</v>
      </c>
      <c r="M83" s="294">
        <v>0.03</v>
      </c>
      <c r="N83" s="275">
        <v>1571.4</v>
      </c>
      <c r="O83" s="288" t="s">
        <v>775</v>
      </c>
      <c r="P83" s="276" t="s">
        <v>827</v>
      </c>
      <c r="Q83" s="296" t="s">
        <v>1935</v>
      </c>
      <c r="R83" s="276" t="s">
        <v>1933</v>
      </c>
      <c r="S83" s="296" t="s">
        <v>1934</v>
      </c>
    </row>
    <row r="84" spans="1:19" x14ac:dyDescent="0.3">
      <c r="A84" s="272">
        <v>1075</v>
      </c>
      <c r="B84" s="282">
        <v>42806</v>
      </c>
      <c r="C84" s="284" t="s">
        <v>590</v>
      </c>
      <c r="D84" s="273" t="s">
        <v>1839</v>
      </c>
      <c r="E84" s="286" t="s">
        <v>522</v>
      </c>
      <c r="F84" s="273" t="s">
        <v>778</v>
      </c>
      <c r="G84" s="288" t="s">
        <v>770</v>
      </c>
      <c r="H84" s="273" t="s">
        <v>769</v>
      </c>
      <c r="I84" s="290" t="s">
        <v>1189</v>
      </c>
      <c r="J84" s="274">
        <v>21</v>
      </c>
      <c r="K84" s="292">
        <v>18060</v>
      </c>
      <c r="L84" s="274">
        <v>379260</v>
      </c>
      <c r="M84" s="294">
        <v>0.04</v>
      </c>
      <c r="N84" s="275">
        <v>364089.59999999998</v>
      </c>
      <c r="O84" s="288" t="s">
        <v>788</v>
      </c>
      <c r="P84" s="276" t="s">
        <v>787</v>
      </c>
      <c r="Q84" s="296" t="s">
        <v>1936</v>
      </c>
      <c r="R84" s="276" t="s">
        <v>1933</v>
      </c>
      <c r="S84" s="296" t="s">
        <v>1934</v>
      </c>
    </row>
    <row r="85" spans="1:19" x14ac:dyDescent="0.3">
      <c r="A85" s="272">
        <v>1076</v>
      </c>
      <c r="B85" s="282">
        <v>42806</v>
      </c>
      <c r="C85" s="284" t="s">
        <v>590</v>
      </c>
      <c r="D85" s="273" t="s">
        <v>1839</v>
      </c>
      <c r="E85" s="286" t="s">
        <v>522</v>
      </c>
      <c r="F85" s="273" t="s">
        <v>778</v>
      </c>
      <c r="G85" s="288" t="s">
        <v>785</v>
      </c>
      <c r="H85" s="273" t="s">
        <v>824</v>
      </c>
      <c r="I85" s="290" t="s">
        <v>1292</v>
      </c>
      <c r="J85" s="274">
        <v>11</v>
      </c>
      <c r="K85" s="292">
        <v>1800</v>
      </c>
      <c r="L85" s="274">
        <v>19800</v>
      </c>
      <c r="M85" s="294">
        <v>0.08</v>
      </c>
      <c r="N85" s="275">
        <v>18216</v>
      </c>
      <c r="O85" s="288" t="s">
        <v>788</v>
      </c>
      <c r="P85" s="276" t="s">
        <v>760</v>
      </c>
      <c r="Q85" s="296" t="s">
        <v>1936</v>
      </c>
      <c r="R85" s="276" t="s">
        <v>1933</v>
      </c>
      <c r="S85" s="296" t="s">
        <v>1934</v>
      </c>
    </row>
    <row r="86" spans="1:19" x14ac:dyDescent="0.3">
      <c r="A86" s="272">
        <v>1077</v>
      </c>
      <c r="B86" s="282">
        <v>42806</v>
      </c>
      <c r="C86" s="284" t="s">
        <v>590</v>
      </c>
      <c r="D86" s="273" t="s">
        <v>1040</v>
      </c>
      <c r="E86" s="286" t="s">
        <v>522</v>
      </c>
      <c r="F86" s="273" t="s">
        <v>765</v>
      </c>
      <c r="G86" s="288" t="s">
        <v>764</v>
      </c>
      <c r="H86" s="273" t="s">
        <v>811</v>
      </c>
      <c r="I86" s="290" t="s">
        <v>1825</v>
      </c>
      <c r="J86" s="274">
        <v>43</v>
      </c>
      <c r="K86" s="292">
        <v>600</v>
      </c>
      <c r="L86" s="274">
        <v>25800</v>
      </c>
      <c r="M86" s="294">
        <v>0.08</v>
      </c>
      <c r="N86" s="275">
        <v>23736</v>
      </c>
      <c r="O86" s="288" t="s">
        <v>834</v>
      </c>
      <c r="P86" s="276" t="s">
        <v>760</v>
      </c>
      <c r="Q86" s="296" t="s">
        <v>1932</v>
      </c>
      <c r="R86" s="276" t="s">
        <v>1937</v>
      </c>
      <c r="S86" s="296" t="s">
        <v>1934</v>
      </c>
    </row>
    <row r="87" spans="1:19" x14ac:dyDescent="0.3">
      <c r="A87" s="272">
        <v>1078</v>
      </c>
      <c r="B87" s="282">
        <v>42806</v>
      </c>
      <c r="C87" s="284" t="s">
        <v>590</v>
      </c>
      <c r="D87" s="273" t="s">
        <v>1761</v>
      </c>
      <c r="E87" s="286" t="s">
        <v>522</v>
      </c>
      <c r="F87" s="273" t="s">
        <v>765</v>
      </c>
      <c r="G87" s="288" t="s">
        <v>764</v>
      </c>
      <c r="H87" s="273" t="s">
        <v>763</v>
      </c>
      <c r="I87" s="290" t="s">
        <v>1838</v>
      </c>
      <c r="J87" s="274">
        <v>12</v>
      </c>
      <c r="K87" s="292">
        <v>300</v>
      </c>
      <c r="L87" s="274">
        <v>3600</v>
      </c>
      <c r="M87" s="294">
        <v>7.0000000000000007E-2</v>
      </c>
      <c r="N87" s="275">
        <v>3348</v>
      </c>
      <c r="O87" s="288" t="s">
        <v>834</v>
      </c>
      <c r="P87" s="276" t="s">
        <v>774</v>
      </c>
      <c r="Q87" s="296" t="s">
        <v>1932</v>
      </c>
      <c r="R87" s="276" t="s">
        <v>1937</v>
      </c>
      <c r="S87" s="296" t="s">
        <v>1934</v>
      </c>
    </row>
    <row r="88" spans="1:19" x14ac:dyDescent="0.3">
      <c r="A88" s="272">
        <v>1079</v>
      </c>
      <c r="B88" s="282">
        <v>42806</v>
      </c>
      <c r="C88" s="284" t="s">
        <v>590</v>
      </c>
      <c r="D88" s="273" t="s">
        <v>1837</v>
      </c>
      <c r="E88" s="286" t="s">
        <v>395</v>
      </c>
      <c r="F88" s="273" t="s">
        <v>812</v>
      </c>
      <c r="G88" s="288" t="s">
        <v>764</v>
      </c>
      <c r="H88" s="273" t="s">
        <v>800</v>
      </c>
      <c r="I88" s="290" t="s">
        <v>1353</v>
      </c>
      <c r="J88" s="274">
        <v>2</v>
      </c>
      <c r="K88" s="292">
        <v>540</v>
      </c>
      <c r="L88" s="274">
        <v>1080</v>
      </c>
      <c r="M88" s="294">
        <v>0</v>
      </c>
      <c r="N88" s="275">
        <v>1080</v>
      </c>
      <c r="O88" s="288" t="s">
        <v>834</v>
      </c>
      <c r="P88" s="276" t="s">
        <v>760</v>
      </c>
      <c r="Q88" s="296" t="s">
        <v>1932</v>
      </c>
      <c r="R88" s="276" t="s">
        <v>1933</v>
      </c>
      <c r="S88" s="296" t="s">
        <v>1934</v>
      </c>
    </row>
    <row r="89" spans="1:19" x14ac:dyDescent="0.3">
      <c r="A89" s="272">
        <v>1080</v>
      </c>
      <c r="B89" s="282">
        <v>42806</v>
      </c>
      <c r="C89" s="284" t="s">
        <v>590</v>
      </c>
      <c r="D89" s="273" t="s">
        <v>1837</v>
      </c>
      <c r="E89" s="286" t="s">
        <v>395</v>
      </c>
      <c r="F89" s="273" t="s">
        <v>812</v>
      </c>
      <c r="G89" s="288" t="s">
        <v>770</v>
      </c>
      <c r="H89" s="273" t="s">
        <v>781</v>
      </c>
      <c r="I89" s="290" t="s">
        <v>871</v>
      </c>
      <c r="J89" s="274">
        <v>20</v>
      </c>
      <c r="K89" s="292">
        <v>1380</v>
      </c>
      <c r="L89" s="274">
        <v>27600</v>
      </c>
      <c r="M89" s="294">
        <v>0.08</v>
      </c>
      <c r="N89" s="275">
        <v>25392</v>
      </c>
      <c r="O89" s="288" t="s">
        <v>788</v>
      </c>
      <c r="P89" s="276" t="s">
        <v>760</v>
      </c>
      <c r="Q89" s="296" t="s">
        <v>1936</v>
      </c>
      <c r="R89" s="276" t="s">
        <v>1933</v>
      </c>
      <c r="S89" s="296" t="s">
        <v>1934</v>
      </c>
    </row>
    <row r="90" spans="1:19" x14ac:dyDescent="0.3">
      <c r="A90" s="272">
        <v>1081</v>
      </c>
      <c r="B90" s="282">
        <v>42807</v>
      </c>
      <c r="C90" s="284" t="s">
        <v>590</v>
      </c>
      <c r="D90" s="273" t="s">
        <v>1835</v>
      </c>
      <c r="E90" s="286" t="s">
        <v>522</v>
      </c>
      <c r="F90" s="273" t="s">
        <v>778</v>
      </c>
      <c r="G90" s="288" t="s">
        <v>764</v>
      </c>
      <c r="H90" s="273" t="s">
        <v>800</v>
      </c>
      <c r="I90" s="290" t="s">
        <v>1780</v>
      </c>
      <c r="J90" s="274">
        <v>31</v>
      </c>
      <c r="K90" s="292">
        <v>360</v>
      </c>
      <c r="L90" s="274">
        <v>11160</v>
      </c>
      <c r="M90" s="294">
        <v>0.04</v>
      </c>
      <c r="N90" s="275">
        <v>10713.6</v>
      </c>
      <c r="O90" s="288" t="s">
        <v>761</v>
      </c>
      <c r="P90" s="276" t="s">
        <v>774</v>
      </c>
      <c r="Q90" s="296" t="s">
        <v>1932</v>
      </c>
      <c r="R90" s="276" t="s">
        <v>1933</v>
      </c>
      <c r="S90" s="296" t="s">
        <v>1934</v>
      </c>
    </row>
    <row r="91" spans="1:19" x14ac:dyDescent="0.3">
      <c r="A91" s="272">
        <v>1082</v>
      </c>
      <c r="B91" s="282">
        <v>42807</v>
      </c>
      <c r="C91" s="284" t="s">
        <v>590</v>
      </c>
      <c r="D91" s="273" t="s">
        <v>1835</v>
      </c>
      <c r="E91" s="286" t="s">
        <v>522</v>
      </c>
      <c r="F91" s="273" t="s">
        <v>778</v>
      </c>
      <c r="G91" s="288" t="s">
        <v>785</v>
      </c>
      <c r="H91" s="273" t="s">
        <v>815</v>
      </c>
      <c r="I91" s="290" t="s">
        <v>1836</v>
      </c>
      <c r="J91" s="274">
        <v>47</v>
      </c>
      <c r="K91" s="292">
        <v>31080</v>
      </c>
      <c r="L91" s="274">
        <v>1460760</v>
      </c>
      <c r="M91" s="294">
        <v>0.01</v>
      </c>
      <c r="N91" s="275">
        <v>1446152.4</v>
      </c>
      <c r="O91" s="288" t="s">
        <v>761</v>
      </c>
      <c r="P91" s="276" t="s">
        <v>760</v>
      </c>
      <c r="Q91" s="296" t="s">
        <v>1932</v>
      </c>
      <c r="R91" s="276" t="s">
        <v>1933</v>
      </c>
      <c r="S91" s="296" t="s">
        <v>1934</v>
      </c>
    </row>
    <row r="92" spans="1:19" x14ac:dyDescent="0.3">
      <c r="A92" s="272">
        <v>1083</v>
      </c>
      <c r="B92" s="282">
        <v>42807</v>
      </c>
      <c r="C92" s="284" t="s">
        <v>590</v>
      </c>
      <c r="D92" s="273" t="s">
        <v>1835</v>
      </c>
      <c r="E92" s="286" t="s">
        <v>522</v>
      </c>
      <c r="F92" s="273" t="s">
        <v>778</v>
      </c>
      <c r="G92" s="288" t="s">
        <v>770</v>
      </c>
      <c r="H92" s="273" t="s">
        <v>826</v>
      </c>
      <c r="I92" s="290" t="s">
        <v>1715</v>
      </c>
      <c r="J92" s="274">
        <v>21</v>
      </c>
      <c r="K92" s="292">
        <v>3540</v>
      </c>
      <c r="L92" s="274">
        <v>74340</v>
      </c>
      <c r="M92" s="294">
        <v>7.0000000000000007E-2</v>
      </c>
      <c r="N92" s="275">
        <v>69136.2</v>
      </c>
      <c r="O92" s="288" t="s">
        <v>761</v>
      </c>
      <c r="P92" s="276" t="s">
        <v>798</v>
      </c>
      <c r="Q92" s="296" t="s">
        <v>1932</v>
      </c>
      <c r="R92" s="276" t="s">
        <v>1933</v>
      </c>
      <c r="S92" s="296" t="s">
        <v>1934</v>
      </c>
    </row>
    <row r="93" spans="1:19" x14ac:dyDescent="0.3">
      <c r="A93" s="272">
        <v>1084</v>
      </c>
      <c r="B93" s="282">
        <v>42807</v>
      </c>
      <c r="C93" s="284" t="s">
        <v>590</v>
      </c>
      <c r="D93" s="273" t="s">
        <v>1835</v>
      </c>
      <c r="E93" s="286" t="s">
        <v>522</v>
      </c>
      <c r="F93" s="273" t="s">
        <v>778</v>
      </c>
      <c r="G93" s="288" t="s">
        <v>770</v>
      </c>
      <c r="H93" s="273" t="s">
        <v>769</v>
      </c>
      <c r="I93" s="290" t="s">
        <v>1058</v>
      </c>
      <c r="J93" s="274">
        <v>17</v>
      </c>
      <c r="K93" s="292">
        <v>1560</v>
      </c>
      <c r="L93" s="274">
        <v>26520</v>
      </c>
      <c r="M93" s="294">
        <v>7.0000000000000007E-2</v>
      </c>
      <c r="N93" s="275">
        <v>24663.599999999999</v>
      </c>
      <c r="O93" s="288" t="s">
        <v>761</v>
      </c>
      <c r="P93" s="276" t="s">
        <v>760</v>
      </c>
      <c r="Q93" s="296" t="s">
        <v>1932</v>
      </c>
      <c r="R93" s="276" t="s">
        <v>1933</v>
      </c>
      <c r="S93" s="296" t="s">
        <v>1934</v>
      </c>
    </row>
    <row r="94" spans="1:19" x14ac:dyDescent="0.3">
      <c r="A94" s="272">
        <v>1085</v>
      </c>
      <c r="B94" s="282">
        <v>42807</v>
      </c>
      <c r="C94" s="284" t="s">
        <v>590</v>
      </c>
      <c r="D94" s="273" t="s">
        <v>1834</v>
      </c>
      <c r="E94" s="286" t="s">
        <v>522</v>
      </c>
      <c r="F94" s="273" t="s">
        <v>778</v>
      </c>
      <c r="G94" s="288" t="s">
        <v>764</v>
      </c>
      <c r="H94" s="273" t="s">
        <v>793</v>
      </c>
      <c r="I94" s="290" t="s">
        <v>881</v>
      </c>
      <c r="J94" s="274">
        <v>35</v>
      </c>
      <c r="K94" s="292">
        <v>420</v>
      </c>
      <c r="L94" s="274">
        <v>14700</v>
      </c>
      <c r="M94" s="294">
        <v>0.06</v>
      </c>
      <c r="N94" s="275">
        <v>13818</v>
      </c>
      <c r="O94" s="288" t="s">
        <v>834</v>
      </c>
      <c r="P94" s="276" t="s">
        <v>774</v>
      </c>
      <c r="Q94" s="296" t="s">
        <v>1932</v>
      </c>
      <c r="R94" s="276" t="s">
        <v>1933</v>
      </c>
      <c r="S94" s="296" t="s">
        <v>1934</v>
      </c>
    </row>
    <row r="95" spans="1:19" x14ac:dyDescent="0.3">
      <c r="A95" s="272">
        <v>1086</v>
      </c>
      <c r="B95" s="282">
        <v>42807</v>
      </c>
      <c r="C95" s="284" t="s">
        <v>590</v>
      </c>
      <c r="D95" s="273" t="s">
        <v>1834</v>
      </c>
      <c r="E95" s="286" t="s">
        <v>522</v>
      </c>
      <c r="F95" s="273" t="s">
        <v>778</v>
      </c>
      <c r="G95" s="288" t="s">
        <v>785</v>
      </c>
      <c r="H95" s="273" t="s">
        <v>784</v>
      </c>
      <c r="I95" s="290" t="s">
        <v>1564</v>
      </c>
      <c r="J95" s="274">
        <v>46</v>
      </c>
      <c r="K95" s="292">
        <v>7560</v>
      </c>
      <c r="L95" s="274">
        <v>347760</v>
      </c>
      <c r="M95" s="294">
        <v>0.09</v>
      </c>
      <c r="N95" s="275">
        <v>316461.59999999998</v>
      </c>
      <c r="O95" s="288" t="s">
        <v>834</v>
      </c>
      <c r="P95" s="276" t="s">
        <v>787</v>
      </c>
      <c r="Q95" s="296" t="s">
        <v>1932</v>
      </c>
      <c r="R95" s="276" t="s">
        <v>1933</v>
      </c>
      <c r="S95" s="296" t="s">
        <v>1934</v>
      </c>
    </row>
    <row r="96" spans="1:19" x14ac:dyDescent="0.3">
      <c r="A96" s="272">
        <v>1087</v>
      </c>
      <c r="B96" s="282">
        <v>42807</v>
      </c>
      <c r="C96" s="284" t="s">
        <v>590</v>
      </c>
      <c r="D96" s="273" t="s">
        <v>1336</v>
      </c>
      <c r="E96" s="286" t="s">
        <v>522</v>
      </c>
      <c r="F96" s="273" t="s">
        <v>778</v>
      </c>
      <c r="G96" s="288" t="s">
        <v>764</v>
      </c>
      <c r="H96" s="273" t="s">
        <v>818</v>
      </c>
      <c r="I96" s="290" t="s">
        <v>1833</v>
      </c>
      <c r="J96" s="274">
        <v>30</v>
      </c>
      <c r="K96" s="292">
        <v>720</v>
      </c>
      <c r="L96" s="274">
        <v>21600</v>
      </c>
      <c r="M96" s="294">
        <v>7.0000000000000007E-2</v>
      </c>
      <c r="N96" s="275">
        <v>20088</v>
      </c>
      <c r="O96" s="288" t="s">
        <v>788</v>
      </c>
      <c r="P96" s="276" t="s">
        <v>760</v>
      </c>
      <c r="Q96" s="296" t="s">
        <v>1936</v>
      </c>
      <c r="R96" s="276" t="s">
        <v>1933</v>
      </c>
      <c r="S96" s="296" t="s">
        <v>1934</v>
      </c>
    </row>
    <row r="97" spans="1:19" x14ac:dyDescent="0.3">
      <c r="A97" s="272">
        <v>1088</v>
      </c>
      <c r="B97" s="282">
        <v>42808</v>
      </c>
      <c r="C97" s="284" t="s">
        <v>590</v>
      </c>
      <c r="D97" s="273" t="s">
        <v>1832</v>
      </c>
      <c r="E97" s="286" t="s">
        <v>395</v>
      </c>
      <c r="F97" s="273" t="s">
        <v>812</v>
      </c>
      <c r="G97" s="288" t="s">
        <v>785</v>
      </c>
      <c r="H97" s="273" t="s">
        <v>1125</v>
      </c>
      <c r="I97" s="290" t="s">
        <v>1597</v>
      </c>
      <c r="J97" s="274">
        <v>38</v>
      </c>
      <c r="K97" s="292">
        <v>27000</v>
      </c>
      <c r="L97" s="274">
        <v>1026000</v>
      </c>
      <c r="M97" s="294">
        <v>0.01</v>
      </c>
      <c r="N97" s="275">
        <v>1015740</v>
      </c>
      <c r="O97" s="288" t="s">
        <v>761</v>
      </c>
      <c r="P97" s="276" t="s">
        <v>760</v>
      </c>
      <c r="Q97" s="296" t="s">
        <v>1932</v>
      </c>
      <c r="R97" s="276" t="s">
        <v>1933</v>
      </c>
      <c r="S97" s="296" t="s">
        <v>1934</v>
      </c>
    </row>
    <row r="98" spans="1:19" x14ac:dyDescent="0.3">
      <c r="A98" s="272">
        <v>1089</v>
      </c>
      <c r="B98" s="282">
        <v>42809</v>
      </c>
      <c r="C98" s="284" t="s">
        <v>590</v>
      </c>
      <c r="D98" s="273" t="s">
        <v>1089</v>
      </c>
      <c r="E98" s="286" t="s">
        <v>405</v>
      </c>
      <c r="F98" s="273" t="s">
        <v>812</v>
      </c>
      <c r="G98" s="288" t="s">
        <v>764</v>
      </c>
      <c r="H98" s="273" t="s">
        <v>793</v>
      </c>
      <c r="I98" s="290" t="s">
        <v>1831</v>
      </c>
      <c r="J98" s="274">
        <v>42</v>
      </c>
      <c r="K98" s="292">
        <v>420</v>
      </c>
      <c r="L98" s="274">
        <v>17640</v>
      </c>
      <c r="M98" s="294">
        <v>0.03</v>
      </c>
      <c r="N98" s="275">
        <v>17110.8</v>
      </c>
      <c r="O98" s="288" t="s">
        <v>788</v>
      </c>
      <c r="P98" s="276" t="s">
        <v>760</v>
      </c>
      <c r="Q98" s="296" t="s">
        <v>1936</v>
      </c>
      <c r="R98" s="276" t="s">
        <v>1933</v>
      </c>
      <c r="S98" s="296" t="s">
        <v>1934</v>
      </c>
    </row>
    <row r="99" spans="1:19" x14ac:dyDescent="0.3">
      <c r="A99" s="272">
        <v>1090</v>
      </c>
      <c r="B99" s="282">
        <v>42809</v>
      </c>
      <c r="C99" s="284" t="s">
        <v>590</v>
      </c>
      <c r="D99" s="273" t="s">
        <v>1442</v>
      </c>
      <c r="E99" s="286" t="s">
        <v>522</v>
      </c>
      <c r="F99" s="273" t="s">
        <v>812</v>
      </c>
      <c r="G99" s="288" t="s">
        <v>764</v>
      </c>
      <c r="H99" s="273" t="s">
        <v>793</v>
      </c>
      <c r="I99" s="290" t="s">
        <v>1830</v>
      </c>
      <c r="J99" s="274">
        <v>48</v>
      </c>
      <c r="K99" s="292">
        <v>2160</v>
      </c>
      <c r="L99" s="274">
        <v>103680</v>
      </c>
      <c r="M99" s="294">
        <v>0.08</v>
      </c>
      <c r="N99" s="275">
        <v>95385.600000000006</v>
      </c>
      <c r="O99" s="288" t="s">
        <v>775</v>
      </c>
      <c r="P99" s="276" t="s">
        <v>841</v>
      </c>
      <c r="Q99" s="296" t="s">
        <v>1935</v>
      </c>
      <c r="R99" s="276" t="s">
        <v>1933</v>
      </c>
      <c r="S99" s="296" t="s">
        <v>1934</v>
      </c>
    </row>
    <row r="100" spans="1:19" x14ac:dyDescent="0.3">
      <c r="A100" s="272">
        <v>1091</v>
      </c>
      <c r="B100" s="282">
        <v>42809</v>
      </c>
      <c r="C100" s="284" t="s">
        <v>590</v>
      </c>
      <c r="D100" s="273" t="s">
        <v>1442</v>
      </c>
      <c r="E100" s="286" t="s">
        <v>522</v>
      </c>
      <c r="F100" s="273" t="s">
        <v>812</v>
      </c>
      <c r="G100" s="288" t="s">
        <v>764</v>
      </c>
      <c r="H100" s="273" t="s">
        <v>793</v>
      </c>
      <c r="I100" s="290" t="s">
        <v>1343</v>
      </c>
      <c r="J100" s="274">
        <v>30</v>
      </c>
      <c r="K100" s="292">
        <v>480</v>
      </c>
      <c r="L100" s="274">
        <v>14400</v>
      </c>
      <c r="M100" s="294">
        <v>0.09</v>
      </c>
      <c r="N100" s="275">
        <v>13104</v>
      </c>
      <c r="O100" s="288" t="s">
        <v>775</v>
      </c>
      <c r="P100" s="276" t="s">
        <v>774</v>
      </c>
      <c r="Q100" s="296" t="s">
        <v>1935</v>
      </c>
      <c r="R100" s="276" t="s">
        <v>1933</v>
      </c>
      <c r="S100" s="296" t="s">
        <v>1934</v>
      </c>
    </row>
    <row r="101" spans="1:19" x14ac:dyDescent="0.3">
      <c r="A101" s="272">
        <v>1092</v>
      </c>
      <c r="B101" s="282">
        <v>42810</v>
      </c>
      <c r="C101" s="284" t="s">
        <v>590</v>
      </c>
      <c r="D101" s="273" t="s">
        <v>1829</v>
      </c>
      <c r="E101" s="286" t="s">
        <v>395</v>
      </c>
      <c r="F101" s="273" t="s">
        <v>812</v>
      </c>
      <c r="G101" s="288" t="s">
        <v>764</v>
      </c>
      <c r="H101" s="273" t="s">
        <v>763</v>
      </c>
      <c r="I101" s="290" t="s">
        <v>846</v>
      </c>
      <c r="J101" s="274">
        <v>29</v>
      </c>
      <c r="K101" s="292">
        <v>240</v>
      </c>
      <c r="L101" s="274">
        <v>6960</v>
      </c>
      <c r="M101" s="294">
        <v>0</v>
      </c>
      <c r="N101" s="275">
        <v>6960</v>
      </c>
      <c r="O101" s="288" t="s">
        <v>775</v>
      </c>
      <c r="P101" s="276" t="s">
        <v>760</v>
      </c>
      <c r="Q101" s="296" t="s">
        <v>1935</v>
      </c>
      <c r="R101" s="276" t="s">
        <v>1933</v>
      </c>
      <c r="S101" s="296" t="s">
        <v>1934</v>
      </c>
    </row>
    <row r="102" spans="1:19" x14ac:dyDescent="0.3">
      <c r="A102" s="272">
        <v>1093</v>
      </c>
      <c r="B102" s="282">
        <v>42810</v>
      </c>
      <c r="C102" s="284" t="s">
        <v>590</v>
      </c>
      <c r="D102" s="273" t="s">
        <v>875</v>
      </c>
      <c r="E102" s="286" t="s">
        <v>398</v>
      </c>
      <c r="F102" s="273" t="s">
        <v>790</v>
      </c>
      <c r="G102" s="288" t="s">
        <v>764</v>
      </c>
      <c r="H102" s="273" t="s">
        <v>793</v>
      </c>
      <c r="I102" s="290" t="s">
        <v>1056</v>
      </c>
      <c r="J102" s="274">
        <v>43</v>
      </c>
      <c r="K102" s="292">
        <v>1140</v>
      </c>
      <c r="L102" s="274">
        <v>49020</v>
      </c>
      <c r="M102" s="294">
        <v>0.05</v>
      </c>
      <c r="N102" s="275">
        <v>46569</v>
      </c>
      <c r="O102" s="288" t="s">
        <v>788</v>
      </c>
      <c r="P102" s="276" t="s">
        <v>798</v>
      </c>
      <c r="Q102" s="296" t="s">
        <v>1936</v>
      </c>
      <c r="R102" s="276" t="s">
        <v>1937</v>
      </c>
      <c r="S102" s="296" t="s">
        <v>1934</v>
      </c>
    </row>
    <row r="103" spans="1:19" x14ac:dyDescent="0.3">
      <c r="A103" s="272">
        <v>1094</v>
      </c>
      <c r="B103" s="282">
        <v>42810</v>
      </c>
      <c r="C103" s="284" t="s">
        <v>590</v>
      </c>
      <c r="D103" s="273" t="s">
        <v>1068</v>
      </c>
      <c r="E103" s="286" t="s">
        <v>405</v>
      </c>
      <c r="F103" s="273" t="s">
        <v>790</v>
      </c>
      <c r="G103" s="288" t="s">
        <v>764</v>
      </c>
      <c r="H103" s="273" t="s">
        <v>793</v>
      </c>
      <c r="I103" s="290" t="s">
        <v>1623</v>
      </c>
      <c r="J103" s="274">
        <v>5</v>
      </c>
      <c r="K103" s="292">
        <v>2940</v>
      </c>
      <c r="L103" s="274">
        <v>14700</v>
      </c>
      <c r="M103" s="294">
        <v>0.02</v>
      </c>
      <c r="N103" s="275">
        <v>14406</v>
      </c>
      <c r="O103" s="288" t="s">
        <v>834</v>
      </c>
      <c r="P103" s="276" t="s">
        <v>760</v>
      </c>
      <c r="Q103" s="296" t="s">
        <v>1932</v>
      </c>
      <c r="R103" s="276" t="s">
        <v>1937</v>
      </c>
      <c r="S103" s="296" t="s">
        <v>1934</v>
      </c>
    </row>
    <row r="104" spans="1:19" x14ac:dyDescent="0.3">
      <c r="A104" s="272">
        <v>1095</v>
      </c>
      <c r="B104" s="282">
        <v>42810</v>
      </c>
      <c r="C104" s="284" t="s">
        <v>590</v>
      </c>
      <c r="D104" s="273" t="s">
        <v>1068</v>
      </c>
      <c r="E104" s="286" t="s">
        <v>405</v>
      </c>
      <c r="F104" s="273" t="s">
        <v>790</v>
      </c>
      <c r="G104" s="288" t="s">
        <v>764</v>
      </c>
      <c r="H104" s="273" t="s">
        <v>793</v>
      </c>
      <c r="I104" s="290" t="s">
        <v>1828</v>
      </c>
      <c r="J104" s="274">
        <v>14</v>
      </c>
      <c r="K104" s="292">
        <v>240</v>
      </c>
      <c r="L104" s="274">
        <v>3360</v>
      </c>
      <c r="M104" s="294">
        <v>0.09</v>
      </c>
      <c r="N104" s="275">
        <v>3057.6</v>
      </c>
      <c r="O104" s="288" t="s">
        <v>834</v>
      </c>
      <c r="P104" s="276" t="s">
        <v>841</v>
      </c>
      <c r="Q104" s="296" t="s">
        <v>1932</v>
      </c>
      <c r="R104" s="276" t="s">
        <v>1937</v>
      </c>
      <c r="S104" s="296" t="s">
        <v>1934</v>
      </c>
    </row>
    <row r="105" spans="1:19" x14ac:dyDescent="0.3">
      <c r="A105" s="272">
        <v>1096</v>
      </c>
      <c r="B105" s="282">
        <v>42810</v>
      </c>
      <c r="C105" s="284" t="s">
        <v>590</v>
      </c>
      <c r="D105" s="273" t="s">
        <v>1827</v>
      </c>
      <c r="E105" s="286" t="s">
        <v>522</v>
      </c>
      <c r="F105" s="273" t="s">
        <v>765</v>
      </c>
      <c r="G105" s="288" t="s">
        <v>764</v>
      </c>
      <c r="H105" s="273" t="s">
        <v>921</v>
      </c>
      <c r="I105" s="290" t="s">
        <v>1578</v>
      </c>
      <c r="J105" s="274">
        <v>24</v>
      </c>
      <c r="K105" s="292">
        <v>300</v>
      </c>
      <c r="L105" s="274">
        <v>7200</v>
      </c>
      <c r="M105" s="294">
        <v>0.02</v>
      </c>
      <c r="N105" s="275">
        <v>7056</v>
      </c>
      <c r="O105" s="288" t="s">
        <v>775</v>
      </c>
      <c r="P105" s="276" t="s">
        <v>760</v>
      </c>
      <c r="Q105" s="296" t="s">
        <v>1935</v>
      </c>
      <c r="R105" s="276" t="s">
        <v>1937</v>
      </c>
      <c r="S105" s="296" t="s">
        <v>1934</v>
      </c>
    </row>
    <row r="106" spans="1:19" x14ac:dyDescent="0.3">
      <c r="A106" s="272">
        <v>1097</v>
      </c>
      <c r="B106" s="282">
        <v>42810</v>
      </c>
      <c r="C106" s="284" t="s">
        <v>590</v>
      </c>
      <c r="D106" s="273" t="s">
        <v>1827</v>
      </c>
      <c r="E106" s="286" t="s">
        <v>522</v>
      </c>
      <c r="F106" s="273" t="s">
        <v>765</v>
      </c>
      <c r="G106" s="288" t="s">
        <v>764</v>
      </c>
      <c r="H106" s="273" t="s">
        <v>772</v>
      </c>
      <c r="I106" s="290" t="s">
        <v>1826</v>
      </c>
      <c r="J106" s="274">
        <v>36</v>
      </c>
      <c r="K106" s="292">
        <v>660</v>
      </c>
      <c r="L106" s="274">
        <v>23760</v>
      </c>
      <c r="M106" s="294">
        <v>0.02</v>
      </c>
      <c r="N106" s="275">
        <v>23284.799999999999</v>
      </c>
      <c r="O106" s="288" t="s">
        <v>775</v>
      </c>
      <c r="P106" s="276" t="s">
        <v>798</v>
      </c>
      <c r="Q106" s="296" t="s">
        <v>1935</v>
      </c>
      <c r="R106" s="276" t="s">
        <v>1937</v>
      </c>
      <c r="S106" s="296" t="s">
        <v>1934</v>
      </c>
    </row>
    <row r="107" spans="1:19" x14ac:dyDescent="0.3">
      <c r="A107" s="272">
        <v>1098</v>
      </c>
      <c r="B107" s="282">
        <v>42810</v>
      </c>
      <c r="C107" s="284" t="s">
        <v>590</v>
      </c>
      <c r="D107" s="273" t="s">
        <v>950</v>
      </c>
      <c r="E107" s="286" t="s">
        <v>395</v>
      </c>
      <c r="F107" s="273" t="s">
        <v>790</v>
      </c>
      <c r="G107" s="288" t="s">
        <v>764</v>
      </c>
      <c r="H107" s="273" t="s">
        <v>800</v>
      </c>
      <c r="I107" s="290" t="s">
        <v>874</v>
      </c>
      <c r="J107" s="274">
        <v>33</v>
      </c>
      <c r="K107" s="292">
        <v>7260</v>
      </c>
      <c r="L107" s="274">
        <v>239580</v>
      </c>
      <c r="M107" s="294">
        <v>0.09</v>
      </c>
      <c r="N107" s="275">
        <v>218017.8</v>
      </c>
      <c r="O107" s="288" t="s">
        <v>782</v>
      </c>
      <c r="P107" s="276" t="s">
        <v>798</v>
      </c>
      <c r="Q107" s="296" t="s">
        <v>1932</v>
      </c>
      <c r="R107" s="276" t="s">
        <v>1937</v>
      </c>
      <c r="S107" s="296" t="s">
        <v>1934</v>
      </c>
    </row>
    <row r="108" spans="1:19" x14ac:dyDescent="0.3">
      <c r="A108" s="272">
        <v>1099</v>
      </c>
      <c r="B108" s="282">
        <v>42812</v>
      </c>
      <c r="C108" s="284" t="s">
        <v>590</v>
      </c>
      <c r="D108" s="273" t="s">
        <v>1446</v>
      </c>
      <c r="E108" s="286" t="s">
        <v>405</v>
      </c>
      <c r="F108" s="273" t="s">
        <v>778</v>
      </c>
      <c r="G108" s="288" t="s">
        <v>764</v>
      </c>
      <c r="H108" s="273" t="s">
        <v>772</v>
      </c>
      <c r="I108" s="290" t="s">
        <v>1107</v>
      </c>
      <c r="J108" s="274">
        <v>32</v>
      </c>
      <c r="K108" s="292">
        <v>11640</v>
      </c>
      <c r="L108" s="274">
        <v>372480</v>
      </c>
      <c r="M108" s="294">
        <v>0.08</v>
      </c>
      <c r="N108" s="275">
        <v>342681.59999999998</v>
      </c>
      <c r="O108" s="288" t="s">
        <v>788</v>
      </c>
      <c r="P108" s="276" t="s">
        <v>760</v>
      </c>
      <c r="Q108" s="296" t="s">
        <v>1936</v>
      </c>
      <c r="R108" s="276" t="s">
        <v>1933</v>
      </c>
      <c r="S108" s="296" t="s">
        <v>1934</v>
      </c>
    </row>
    <row r="109" spans="1:19" x14ac:dyDescent="0.3">
      <c r="A109" s="272">
        <v>1100</v>
      </c>
      <c r="B109" s="282">
        <v>42812</v>
      </c>
      <c r="C109" s="284" t="s">
        <v>590</v>
      </c>
      <c r="D109" s="273" t="s">
        <v>1108</v>
      </c>
      <c r="E109" s="286" t="s">
        <v>522</v>
      </c>
      <c r="F109" s="273" t="s">
        <v>765</v>
      </c>
      <c r="G109" s="288" t="s">
        <v>764</v>
      </c>
      <c r="H109" s="273" t="s">
        <v>811</v>
      </c>
      <c r="I109" s="290" t="s">
        <v>1825</v>
      </c>
      <c r="J109" s="274">
        <v>17</v>
      </c>
      <c r="K109" s="292">
        <v>600</v>
      </c>
      <c r="L109" s="274">
        <v>10200</v>
      </c>
      <c r="M109" s="294">
        <v>0.1</v>
      </c>
      <c r="N109" s="275">
        <v>9180</v>
      </c>
      <c r="O109" s="288" t="s">
        <v>782</v>
      </c>
      <c r="P109" s="276" t="s">
        <v>760</v>
      </c>
      <c r="Q109" s="296" t="s">
        <v>1932</v>
      </c>
      <c r="R109" s="276" t="s">
        <v>1937</v>
      </c>
      <c r="S109" s="296" t="s">
        <v>1934</v>
      </c>
    </row>
    <row r="110" spans="1:19" x14ac:dyDescent="0.3">
      <c r="A110" s="272">
        <v>1101</v>
      </c>
      <c r="B110" s="282">
        <v>42812</v>
      </c>
      <c r="C110" s="284" t="s">
        <v>590</v>
      </c>
      <c r="D110" s="273" t="s">
        <v>1108</v>
      </c>
      <c r="E110" s="286" t="s">
        <v>522</v>
      </c>
      <c r="F110" s="273" t="s">
        <v>765</v>
      </c>
      <c r="G110" s="288" t="s">
        <v>770</v>
      </c>
      <c r="H110" s="273" t="s">
        <v>769</v>
      </c>
      <c r="I110" s="290" t="s">
        <v>1298</v>
      </c>
      <c r="J110" s="274">
        <v>26</v>
      </c>
      <c r="K110" s="292">
        <v>3060</v>
      </c>
      <c r="L110" s="274">
        <v>79560</v>
      </c>
      <c r="M110" s="294">
        <v>7.0000000000000007E-2</v>
      </c>
      <c r="N110" s="275">
        <v>73990.8</v>
      </c>
      <c r="O110" s="288" t="s">
        <v>782</v>
      </c>
      <c r="P110" s="276" t="s">
        <v>760</v>
      </c>
      <c r="Q110" s="296" t="s">
        <v>1932</v>
      </c>
      <c r="R110" s="276" t="s">
        <v>1937</v>
      </c>
      <c r="S110" s="296" t="s">
        <v>1934</v>
      </c>
    </row>
    <row r="111" spans="1:19" x14ac:dyDescent="0.3">
      <c r="A111" s="272">
        <v>1102</v>
      </c>
      <c r="B111" s="282">
        <v>42812</v>
      </c>
      <c r="C111" s="284" t="s">
        <v>590</v>
      </c>
      <c r="D111" s="273" t="s">
        <v>1108</v>
      </c>
      <c r="E111" s="286" t="s">
        <v>522</v>
      </c>
      <c r="F111" s="273" t="s">
        <v>765</v>
      </c>
      <c r="G111" s="288" t="s">
        <v>764</v>
      </c>
      <c r="H111" s="273" t="s">
        <v>763</v>
      </c>
      <c r="I111" s="290" t="s">
        <v>1824</v>
      </c>
      <c r="J111" s="274">
        <v>19</v>
      </c>
      <c r="K111" s="292">
        <v>360</v>
      </c>
      <c r="L111" s="274">
        <v>6840</v>
      </c>
      <c r="M111" s="294">
        <v>0.01</v>
      </c>
      <c r="N111" s="275">
        <v>6771.6</v>
      </c>
      <c r="O111" s="288" t="s">
        <v>782</v>
      </c>
      <c r="P111" s="276" t="s">
        <v>760</v>
      </c>
      <c r="Q111" s="296" t="s">
        <v>1932</v>
      </c>
      <c r="R111" s="276" t="s">
        <v>1937</v>
      </c>
      <c r="S111" s="296" t="s">
        <v>1934</v>
      </c>
    </row>
    <row r="112" spans="1:19" x14ac:dyDescent="0.3">
      <c r="A112" s="272">
        <v>1103</v>
      </c>
      <c r="B112" s="282">
        <v>42812</v>
      </c>
      <c r="C112" s="284" t="s">
        <v>590</v>
      </c>
      <c r="D112" s="273" t="s">
        <v>1817</v>
      </c>
      <c r="E112" s="286" t="s">
        <v>522</v>
      </c>
      <c r="F112" s="273" t="s">
        <v>812</v>
      </c>
      <c r="G112" s="288" t="s">
        <v>785</v>
      </c>
      <c r="H112" s="273" t="s">
        <v>784</v>
      </c>
      <c r="I112" s="290" t="s">
        <v>1823</v>
      </c>
      <c r="J112" s="274">
        <v>5</v>
      </c>
      <c r="K112" s="292">
        <v>12360</v>
      </c>
      <c r="L112" s="274">
        <v>61800</v>
      </c>
      <c r="M112" s="294">
        <v>0.01</v>
      </c>
      <c r="N112" s="275">
        <v>61182</v>
      </c>
      <c r="O112" s="288" t="s">
        <v>775</v>
      </c>
      <c r="P112" s="276" t="s">
        <v>774</v>
      </c>
      <c r="Q112" s="296" t="s">
        <v>1935</v>
      </c>
      <c r="R112" s="276" t="s">
        <v>1933</v>
      </c>
      <c r="S112" s="296" t="s">
        <v>1934</v>
      </c>
    </row>
    <row r="113" spans="1:19" x14ac:dyDescent="0.3">
      <c r="A113" s="272">
        <v>1104</v>
      </c>
      <c r="B113" s="282">
        <v>42812</v>
      </c>
      <c r="C113" s="284" t="s">
        <v>590</v>
      </c>
      <c r="D113" s="273" t="s">
        <v>1822</v>
      </c>
      <c r="E113" s="286" t="s">
        <v>395</v>
      </c>
      <c r="F113" s="273" t="s">
        <v>812</v>
      </c>
      <c r="G113" s="288" t="s">
        <v>785</v>
      </c>
      <c r="H113" s="273" t="s">
        <v>784</v>
      </c>
      <c r="I113" s="290" t="s">
        <v>1821</v>
      </c>
      <c r="J113" s="274">
        <v>45</v>
      </c>
      <c r="K113" s="292">
        <v>6960</v>
      </c>
      <c r="L113" s="274">
        <v>313200</v>
      </c>
      <c r="M113" s="294">
        <v>0.1</v>
      </c>
      <c r="N113" s="275">
        <v>281880</v>
      </c>
      <c r="O113" s="288" t="s">
        <v>775</v>
      </c>
      <c r="P113" s="276" t="s">
        <v>760</v>
      </c>
      <c r="Q113" s="296" t="s">
        <v>1935</v>
      </c>
      <c r="R113" s="276" t="s">
        <v>1933</v>
      </c>
      <c r="S113" s="296" t="s">
        <v>1934</v>
      </c>
    </row>
    <row r="114" spans="1:19" x14ac:dyDescent="0.3">
      <c r="A114" s="272">
        <v>1105</v>
      </c>
      <c r="B114" s="282">
        <v>42813</v>
      </c>
      <c r="C114" s="284" t="s">
        <v>590</v>
      </c>
      <c r="D114" s="273" t="s">
        <v>922</v>
      </c>
      <c r="E114" s="286" t="s">
        <v>405</v>
      </c>
      <c r="F114" s="273" t="s">
        <v>765</v>
      </c>
      <c r="G114" s="288" t="s">
        <v>764</v>
      </c>
      <c r="H114" s="273" t="s">
        <v>772</v>
      </c>
      <c r="I114" s="290" t="s">
        <v>1820</v>
      </c>
      <c r="J114" s="274">
        <v>16</v>
      </c>
      <c r="K114" s="292">
        <v>6660</v>
      </c>
      <c r="L114" s="274">
        <v>106560</v>
      </c>
      <c r="M114" s="294">
        <v>0.08</v>
      </c>
      <c r="N114" s="275">
        <v>98035.199999999997</v>
      </c>
      <c r="O114" s="288" t="s">
        <v>761</v>
      </c>
      <c r="P114" s="276" t="s">
        <v>841</v>
      </c>
      <c r="Q114" s="296" t="s">
        <v>1932</v>
      </c>
      <c r="R114" s="276" t="s">
        <v>1937</v>
      </c>
      <c r="S114" s="296" t="s">
        <v>1934</v>
      </c>
    </row>
    <row r="115" spans="1:19" x14ac:dyDescent="0.3">
      <c r="A115" s="272">
        <v>1106</v>
      </c>
      <c r="B115" s="282">
        <v>42813</v>
      </c>
      <c r="C115" s="284" t="s">
        <v>590</v>
      </c>
      <c r="D115" s="273" t="s">
        <v>922</v>
      </c>
      <c r="E115" s="286" t="s">
        <v>405</v>
      </c>
      <c r="F115" s="273" t="s">
        <v>765</v>
      </c>
      <c r="G115" s="288" t="s">
        <v>770</v>
      </c>
      <c r="H115" s="273" t="s">
        <v>777</v>
      </c>
      <c r="I115" s="290" t="s">
        <v>1158</v>
      </c>
      <c r="J115" s="274">
        <v>9</v>
      </c>
      <c r="K115" s="292">
        <v>12780</v>
      </c>
      <c r="L115" s="274">
        <v>115020</v>
      </c>
      <c r="M115" s="294">
        <v>0.03</v>
      </c>
      <c r="N115" s="275">
        <v>111569.4</v>
      </c>
      <c r="O115" s="288" t="s">
        <v>761</v>
      </c>
      <c r="P115" s="276" t="s">
        <v>760</v>
      </c>
      <c r="Q115" s="296" t="s">
        <v>1932</v>
      </c>
      <c r="R115" s="276" t="s">
        <v>1937</v>
      </c>
      <c r="S115" s="296" t="s">
        <v>1934</v>
      </c>
    </row>
    <row r="116" spans="1:19" x14ac:dyDescent="0.3">
      <c r="A116" s="272">
        <v>1107</v>
      </c>
      <c r="B116" s="282">
        <v>42813</v>
      </c>
      <c r="C116" s="284" t="s">
        <v>590</v>
      </c>
      <c r="D116" s="273" t="s">
        <v>922</v>
      </c>
      <c r="E116" s="286" t="s">
        <v>405</v>
      </c>
      <c r="F116" s="273" t="s">
        <v>765</v>
      </c>
      <c r="G116" s="288" t="s">
        <v>770</v>
      </c>
      <c r="H116" s="273" t="s">
        <v>777</v>
      </c>
      <c r="I116" s="290" t="s">
        <v>1464</v>
      </c>
      <c r="J116" s="274">
        <v>42</v>
      </c>
      <c r="K116" s="292">
        <v>21000</v>
      </c>
      <c r="L116" s="274">
        <v>882000</v>
      </c>
      <c r="M116" s="294">
        <v>0.1</v>
      </c>
      <c r="N116" s="275">
        <v>793800</v>
      </c>
      <c r="O116" s="288" t="s">
        <v>761</v>
      </c>
      <c r="P116" s="276" t="s">
        <v>760</v>
      </c>
      <c r="Q116" s="296" t="s">
        <v>1932</v>
      </c>
      <c r="R116" s="276" t="s">
        <v>1937</v>
      </c>
      <c r="S116" s="296" t="s">
        <v>1934</v>
      </c>
    </row>
    <row r="117" spans="1:19" x14ac:dyDescent="0.3">
      <c r="A117" s="272">
        <v>1108</v>
      </c>
      <c r="B117" s="282">
        <v>42813</v>
      </c>
      <c r="C117" s="284" t="s">
        <v>590</v>
      </c>
      <c r="D117" s="273" t="s">
        <v>1644</v>
      </c>
      <c r="E117" s="286" t="s">
        <v>398</v>
      </c>
      <c r="F117" s="273" t="s">
        <v>790</v>
      </c>
      <c r="G117" s="288" t="s">
        <v>785</v>
      </c>
      <c r="H117" s="273" t="s">
        <v>815</v>
      </c>
      <c r="I117" s="290" t="s">
        <v>1819</v>
      </c>
      <c r="J117" s="274">
        <v>50</v>
      </c>
      <c r="K117" s="292">
        <v>8760</v>
      </c>
      <c r="L117" s="274">
        <v>438000</v>
      </c>
      <c r="M117" s="294">
        <v>0.1</v>
      </c>
      <c r="N117" s="275">
        <v>394200</v>
      </c>
      <c r="O117" s="288" t="s">
        <v>788</v>
      </c>
      <c r="P117" s="276" t="s">
        <v>841</v>
      </c>
      <c r="Q117" s="296" t="s">
        <v>1936</v>
      </c>
      <c r="R117" s="276" t="s">
        <v>1937</v>
      </c>
      <c r="S117" s="296" t="s">
        <v>1934</v>
      </c>
    </row>
    <row r="118" spans="1:19" x14ac:dyDescent="0.3">
      <c r="A118" s="272">
        <v>1109</v>
      </c>
      <c r="B118" s="282">
        <v>42813</v>
      </c>
      <c r="C118" s="284" t="s">
        <v>590</v>
      </c>
      <c r="D118" s="273" t="s">
        <v>1818</v>
      </c>
      <c r="E118" s="286" t="s">
        <v>405</v>
      </c>
      <c r="F118" s="273" t="s">
        <v>812</v>
      </c>
      <c r="G118" s="288" t="s">
        <v>770</v>
      </c>
      <c r="H118" s="273" t="s">
        <v>781</v>
      </c>
      <c r="I118" s="290" t="s">
        <v>1215</v>
      </c>
      <c r="J118" s="274">
        <v>13</v>
      </c>
      <c r="K118" s="292">
        <v>480</v>
      </c>
      <c r="L118" s="274">
        <v>6240</v>
      </c>
      <c r="M118" s="294">
        <v>0</v>
      </c>
      <c r="N118" s="275">
        <v>6240</v>
      </c>
      <c r="O118" s="288" t="s">
        <v>782</v>
      </c>
      <c r="P118" s="276" t="s">
        <v>760</v>
      </c>
      <c r="Q118" s="296" t="s">
        <v>1932</v>
      </c>
      <c r="R118" s="276" t="s">
        <v>1933</v>
      </c>
      <c r="S118" s="296" t="s">
        <v>1934</v>
      </c>
    </row>
    <row r="119" spans="1:19" x14ac:dyDescent="0.3">
      <c r="A119" s="272">
        <v>1110</v>
      </c>
      <c r="B119" s="282">
        <v>42813</v>
      </c>
      <c r="C119" s="284" t="s">
        <v>590</v>
      </c>
      <c r="D119" s="273" t="s">
        <v>1817</v>
      </c>
      <c r="E119" s="286" t="s">
        <v>522</v>
      </c>
      <c r="F119" s="273" t="s">
        <v>812</v>
      </c>
      <c r="G119" s="288" t="s">
        <v>764</v>
      </c>
      <c r="H119" s="273" t="s">
        <v>772</v>
      </c>
      <c r="I119" s="290" t="s">
        <v>1800</v>
      </c>
      <c r="J119" s="274">
        <v>5</v>
      </c>
      <c r="K119" s="292">
        <v>780</v>
      </c>
      <c r="L119" s="274">
        <v>3900</v>
      </c>
      <c r="M119" s="294">
        <v>0.01</v>
      </c>
      <c r="N119" s="275">
        <v>3861</v>
      </c>
      <c r="O119" s="288" t="s">
        <v>834</v>
      </c>
      <c r="P119" s="276" t="s">
        <v>774</v>
      </c>
      <c r="Q119" s="296" t="s">
        <v>1932</v>
      </c>
      <c r="R119" s="276" t="s">
        <v>1933</v>
      </c>
      <c r="S119" s="296" t="s">
        <v>1934</v>
      </c>
    </row>
    <row r="120" spans="1:19" x14ac:dyDescent="0.3">
      <c r="A120" s="272">
        <v>1111</v>
      </c>
      <c r="B120" s="282">
        <v>42813</v>
      </c>
      <c r="C120" s="284" t="s">
        <v>590</v>
      </c>
      <c r="D120" s="273" t="s">
        <v>1705</v>
      </c>
      <c r="E120" s="286" t="s">
        <v>522</v>
      </c>
      <c r="F120" s="273" t="s">
        <v>778</v>
      </c>
      <c r="G120" s="288" t="s">
        <v>764</v>
      </c>
      <c r="H120" s="273" t="s">
        <v>818</v>
      </c>
      <c r="I120" s="290" t="s">
        <v>1648</v>
      </c>
      <c r="J120" s="274">
        <v>31</v>
      </c>
      <c r="K120" s="292">
        <v>660</v>
      </c>
      <c r="L120" s="274">
        <v>20460</v>
      </c>
      <c r="M120" s="294">
        <v>0.01</v>
      </c>
      <c r="N120" s="275">
        <v>20255.400000000001</v>
      </c>
      <c r="O120" s="288" t="s">
        <v>834</v>
      </c>
      <c r="P120" s="276" t="s">
        <v>827</v>
      </c>
      <c r="Q120" s="296" t="s">
        <v>1932</v>
      </c>
      <c r="R120" s="276" t="s">
        <v>1933</v>
      </c>
      <c r="S120" s="296" t="s">
        <v>1934</v>
      </c>
    </row>
    <row r="121" spans="1:19" x14ac:dyDescent="0.3">
      <c r="A121" s="272">
        <v>1112</v>
      </c>
      <c r="B121" s="282">
        <v>42813</v>
      </c>
      <c r="C121" s="284" t="s">
        <v>590</v>
      </c>
      <c r="D121" s="273" t="s">
        <v>1705</v>
      </c>
      <c r="E121" s="286" t="s">
        <v>522</v>
      </c>
      <c r="F121" s="273" t="s">
        <v>778</v>
      </c>
      <c r="G121" s="288" t="s">
        <v>764</v>
      </c>
      <c r="H121" s="273" t="s">
        <v>763</v>
      </c>
      <c r="I121" s="290" t="s">
        <v>1816</v>
      </c>
      <c r="J121" s="274">
        <v>13</v>
      </c>
      <c r="K121" s="292">
        <v>1020</v>
      </c>
      <c r="L121" s="274">
        <v>13260</v>
      </c>
      <c r="M121" s="294">
        <v>0.02</v>
      </c>
      <c r="N121" s="275">
        <v>12994.8</v>
      </c>
      <c r="O121" s="288" t="s">
        <v>834</v>
      </c>
      <c r="P121" s="276" t="s">
        <v>760</v>
      </c>
      <c r="Q121" s="296" t="s">
        <v>1932</v>
      </c>
      <c r="R121" s="276" t="s">
        <v>1933</v>
      </c>
      <c r="S121" s="296" t="s">
        <v>1934</v>
      </c>
    </row>
    <row r="122" spans="1:19" x14ac:dyDescent="0.3">
      <c r="A122" s="272">
        <v>1113</v>
      </c>
      <c r="B122" s="282">
        <v>42813</v>
      </c>
      <c r="C122" s="284" t="s">
        <v>590</v>
      </c>
      <c r="D122" s="273" t="s">
        <v>1705</v>
      </c>
      <c r="E122" s="286" t="s">
        <v>522</v>
      </c>
      <c r="F122" s="273" t="s">
        <v>778</v>
      </c>
      <c r="G122" s="288" t="s">
        <v>770</v>
      </c>
      <c r="H122" s="273" t="s">
        <v>777</v>
      </c>
      <c r="I122" s="290" t="s">
        <v>1550</v>
      </c>
      <c r="J122" s="274">
        <v>36</v>
      </c>
      <c r="K122" s="292">
        <v>2700</v>
      </c>
      <c r="L122" s="274">
        <v>97200</v>
      </c>
      <c r="M122" s="294">
        <v>0.08</v>
      </c>
      <c r="N122" s="275">
        <v>89424</v>
      </c>
      <c r="O122" s="288" t="s">
        <v>834</v>
      </c>
      <c r="P122" s="276" t="s">
        <v>827</v>
      </c>
      <c r="Q122" s="296" t="s">
        <v>1932</v>
      </c>
      <c r="R122" s="276" t="s">
        <v>1933</v>
      </c>
      <c r="S122" s="296" t="s">
        <v>1934</v>
      </c>
    </row>
    <row r="123" spans="1:19" x14ac:dyDescent="0.3">
      <c r="A123" s="272">
        <v>1114</v>
      </c>
      <c r="B123" s="282">
        <v>42813</v>
      </c>
      <c r="C123" s="284" t="s">
        <v>590</v>
      </c>
      <c r="D123" s="273" t="s">
        <v>1815</v>
      </c>
      <c r="E123" s="286" t="s">
        <v>522</v>
      </c>
      <c r="F123" s="273" t="s">
        <v>765</v>
      </c>
      <c r="G123" s="288" t="s">
        <v>764</v>
      </c>
      <c r="H123" s="273" t="s">
        <v>772</v>
      </c>
      <c r="I123" s="290" t="s">
        <v>1439</v>
      </c>
      <c r="J123" s="274">
        <v>46</v>
      </c>
      <c r="K123" s="292">
        <v>10740</v>
      </c>
      <c r="L123" s="274">
        <v>494040</v>
      </c>
      <c r="M123" s="294">
        <v>0.08</v>
      </c>
      <c r="N123" s="275">
        <v>454516.8</v>
      </c>
      <c r="O123" s="288" t="s">
        <v>834</v>
      </c>
      <c r="P123" s="276" t="s">
        <v>787</v>
      </c>
      <c r="Q123" s="296" t="s">
        <v>1932</v>
      </c>
      <c r="R123" s="276" t="s">
        <v>1937</v>
      </c>
      <c r="S123" s="296" t="s">
        <v>1934</v>
      </c>
    </row>
    <row r="124" spans="1:19" x14ac:dyDescent="0.3">
      <c r="A124" s="272">
        <v>1115</v>
      </c>
      <c r="B124" s="282">
        <v>42814</v>
      </c>
      <c r="C124" s="284" t="s">
        <v>590</v>
      </c>
      <c r="D124" s="273" t="s">
        <v>1814</v>
      </c>
      <c r="E124" s="286" t="s">
        <v>398</v>
      </c>
      <c r="F124" s="273" t="s">
        <v>790</v>
      </c>
      <c r="G124" s="288" t="s">
        <v>764</v>
      </c>
      <c r="H124" s="273" t="s">
        <v>793</v>
      </c>
      <c r="I124" s="290" t="s">
        <v>1290</v>
      </c>
      <c r="J124" s="274">
        <v>19</v>
      </c>
      <c r="K124" s="292">
        <v>720</v>
      </c>
      <c r="L124" s="274">
        <v>13680</v>
      </c>
      <c r="M124" s="294">
        <v>7.0000000000000007E-2</v>
      </c>
      <c r="N124" s="275">
        <v>12722.4</v>
      </c>
      <c r="O124" s="288" t="s">
        <v>834</v>
      </c>
      <c r="P124" s="276" t="s">
        <v>760</v>
      </c>
      <c r="Q124" s="296" t="s">
        <v>1932</v>
      </c>
      <c r="R124" s="276" t="s">
        <v>1937</v>
      </c>
      <c r="S124" s="296" t="s">
        <v>1934</v>
      </c>
    </row>
    <row r="125" spans="1:19" x14ac:dyDescent="0.3">
      <c r="A125" s="272">
        <v>1116</v>
      </c>
      <c r="B125" s="282">
        <v>42814</v>
      </c>
      <c r="C125" s="284" t="s">
        <v>590</v>
      </c>
      <c r="D125" s="273" t="s">
        <v>1345</v>
      </c>
      <c r="E125" s="286" t="s">
        <v>405</v>
      </c>
      <c r="F125" s="273" t="s">
        <v>778</v>
      </c>
      <c r="G125" s="288" t="s">
        <v>785</v>
      </c>
      <c r="H125" s="273" t="s">
        <v>815</v>
      </c>
      <c r="I125" s="290" t="s">
        <v>1407</v>
      </c>
      <c r="J125" s="274">
        <v>38</v>
      </c>
      <c r="K125" s="292">
        <v>1440</v>
      </c>
      <c r="L125" s="274">
        <v>54720</v>
      </c>
      <c r="M125" s="294">
        <v>0.03</v>
      </c>
      <c r="N125" s="275">
        <v>53078.400000000001</v>
      </c>
      <c r="O125" s="288" t="s">
        <v>782</v>
      </c>
      <c r="P125" s="276" t="s">
        <v>774</v>
      </c>
      <c r="Q125" s="296" t="s">
        <v>1932</v>
      </c>
      <c r="R125" s="276" t="s">
        <v>1933</v>
      </c>
      <c r="S125" s="296" t="s">
        <v>1934</v>
      </c>
    </row>
    <row r="126" spans="1:19" x14ac:dyDescent="0.3">
      <c r="A126" s="272">
        <v>1117</v>
      </c>
      <c r="B126" s="282">
        <v>42814</v>
      </c>
      <c r="C126" s="284" t="s">
        <v>590</v>
      </c>
      <c r="D126" s="273" t="s">
        <v>1345</v>
      </c>
      <c r="E126" s="286" t="s">
        <v>405</v>
      </c>
      <c r="F126" s="273" t="s">
        <v>778</v>
      </c>
      <c r="G126" s="288" t="s">
        <v>785</v>
      </c>
      <c r="H126" s="273" t="s">
        <v>784</v>
      </c>
      <c r="I126" s="290" t="s">
        <v>939</v>
      </c>
      <c r="J126" s="274">
        <v>3</v>
      </c>
      <c r="K126" s="292">
        <v>3960</v>
      </c>
      <c r="L126" s="274">
        <v>11880</v>
      </c>
      <c r="M126" s="294">
        <v>7.0000000000000007E-2</v>
      </c>
      <c r="N126" s="275">
        <v>11048.4</v>
      </c>
      <c r="O126" s="288" t="s">
        <v>782</v>
      </c>
      <c r="P126" s="276" t="s">
        <v>787</v>
      </c>
      <c r="Q126" s="296" t="s">
        <v>1932</v>
      </c>
      <c r="R126" s="276" t="s">
        <v>1933</v>
      </c>
      <c r="S126" s="296" t="s">
        <v>1934</v>
      </c>
    </row>
    <row r="127" spans="1:19" x14ac:dyDescent="0.3">
      <c r="A127" s="272">
        <v>1118</v>
      </c>
      <c r="B127" s="282">
        <v>42814</v>
      </c>
      <c r="C127" s="284" t="s">
        <v>590</v>
      </c>
      <c r="D127" s="273" t="s">
        <v>1813</v>
      </c>
      <c r="E127" s="286" t="s">
        <v>395</v>
      </c>
      <c r="F127" s="273" t="s">
        <v>778</v>
      </c>
      <c r="G127" s="288" t="s">
        <v>785</v>
      </c>
      <c r="H127" s="273" t="s">
        <v>815</v>
      </c>
      <c r="I127" s="290" t="s">
        <v>1407</v>
      </c>
      <c r="J127" s="274">
        <v>28</v>
      </c>
      <c r="K127" s="292">
        <v>1440</v>
      </c>
      <c r="L127" s="274">
        <v>40320</v>
      </c>
      <c r="M127" s="294">
        <v>0.02</v>
      </c>
      <c r="N127" s="275">
        <v>39513.599999999999</v>
      </c>
      <c r="O127" s="288" t="s">
        <v>782</v>
      </c>
      <c r="P127" s="276" t="s">
        <v>760</v>
      </c>
      <c r="Q127" s="296" t="s">
        <v>1932</v>
      </c>
      <c r="R127" s="276" t="s">
        <v>1933</v>
      </c>
      <c r="S127" s="296" t="s">
        <v>1934</v>
      </c>
    </row>
    <row r="128" spans="1:19" x14ac:dyDescent="0.3">
      <c r="A128" s="272">
        <v>1119</v>
      </c>
      <c r="B128" s="282">
        <v>42814</v>
      </c>
      <c r="C128" s="284" t="s">
        <v>590</v>
      </c>
      <c r="D128" s="273" t="s">
        <v>1812</v>
      </c>
      <c r="E128" s="286" t="s">
        <v>405</v>
      </c>
      <c r="F128" s="273" t="s">
        <v>790</v>
      </c>
      <c r="G128" s="288" t="s">
        <v>770</v>
      </c>
      <c r="H128" s="273" t="s">
        <v>769</v>
      </c>
      <c r="I128" s="290" t="s">
        <v>1658</v>
      </c>
      <c r="J128" s="274">
        <v>48</v>
      </c>
      <c r="K128" s="292">
        <v>30060</v>
      </c>
      <c r="L128" s="274">
        <v>1442880</v>
      </c>
      <c r="M128" s="294">
        <v>0.04</v>
      </c>
      <c r="N128" s="275">
        <v>1385164.8</v>
      </c>
      <c r="O128" s="288" t="s">
        <v>834</v>
      </c>
      <c r="P128" s="276" t="s">
        <v>798</v>
      </c>
      <c r="Q128" s="296" t="s">
        <v>1932</v>
      </c>
      <c r="R128" s="276" t="s">
        <v>1937</v>
      </c>
      <c r="S128" s="296" t="s">
        <v>1934</v>
      </c>
    </row>
    <row r="129" spans="1:19" x14ac:dyDescent="0.3">
      <c r="A129" s="272">
        <v>1120</v>
      </c>
      <c r="B129" s="282">
        <v>42815</v>
      </c>
      <c r="C129" s="284" t="s">
        <v>590</v>
      </c>
      <c r="D129" s="273" t="s">
        <v>1601</v>
      </c>
      <c r="E129" s="286" t="s">
        <v>522</v>
      </c>
      <c r="F129" s="273" t="s">
        <v>778</v>
      </c>
      <c r="G129" s="288" t="s">
        <v>785</v>
      </c>
      <c r="H129" s="273" t="s">
        <v>784</v>
      </c>
      <c r="I129" s="290" t="s">
        <v>1811</v>
      </c>
      <c r="J129" s="274">
        <v>48</v>
      </c>
      <c r="K129" s="292">
        <v>2160</v>
      </c>
      <c r="L129" s="274">
        <v>103680</v>
      </c>
      <c r="M129" s="294">
        <v>0.04</v>
      </c>
      <c r="N129" s="275">
        <v>99532.800000000003</v>
      </c>
      <c r="O129" s="288" t="s">
        <v>775</v>
      </c>
      <c r="P129" s="276" t="s">
        <v>787</v>
      </c>
      <c r="Q129" s="296" t="s">
        <v>1935</v>
      </c>
      <c r="R129" s="276" t="s">
        <v>1933</v>
      </c>
      <c r="S129" s="296" t="s">
        <v>1934</v>
      </c>
    </row>
    <row r="130" spans="1:19" x14ac:dyDescent="0.3">
      <c r="A130" s="272">
        <v>1121</v>
      </c>
      <c r="B130" s="282">
        <v>42815</v>
      </c>
      <c r="C130" s="284" t="s">
        <v>590</v>
      </c>
      <c r="D130" s="273" t="s">
        <v>1291</v>
      </c>
      <c r="E130" s="286" t="s">
        <v>398</v>
      </c>
      <c r="F130" s="273" t="s">
        <v>812</v>
      </c>
      <c r="G130" s="288" t="s">
        <v>764</v>
      </c>
      <c r="H130" s="273" t="s">
        <v>811</v>
      </c>
      <c r="I130" s="290" t="s">
        <v>1810</v>
      </c>
      <c r="J130" s="274">
        <v>16</v>
      </c>
      <c r="K130" s="292">
        <v>5460</v>
      </c>
      <c r="L130" s="274">
        <v>87360</v>
      </c>
      <c r="M130" s="294">
        <v>0</v>
      </c>
      <c r="N130" s="275">
        <v>87360</v>
      </c>
      <c r="O130" s="288" t="s">
        <v>775</v>
      </c>
      <c r="P130" s="276" t="s">
        <v>798</v>
      </c>
      <c r="Q130" s="296" t="s">
        <v>1935</v>
      </c>
      <c r="R130" s="276" t="s">
        <v>1933</v>
      </c>
      <c r="S130" s="296" t="s">
        <v>1934</v>
      </c>
    </row>
    <row r="131" spans="1:19" x14ac:dyDescent="0.3">
      <c r="A131" s="272">
        <v>1122</v>
      </c>
      <c r="B131" s="282">
        <v>42815</v>
      </c>
      <c r="C131" s="284" t="s">
        <v>590</v>
      </c>
      <c r="D131" s="273" t="s">
        <v>1809</v>
      </c>
      <c r="E131" s="286" t="s">
        <v>522</v>
      </c>
      <c r="F131" s="273" t="s">
        <v>790</v>
      </c>
      <c r="G131" s="288" t="s">
        <v>764</v>
      </c>
      <c r="H131" s="273" t="s">
        <v>921</v>
      </c>
      <c r="I131" s="290" t="s">
        <v>1691</v>
      </c>
      <c r="J131" s="274">
        <v>40</v>
      </c>
      <c r="K131" s="292">
        <v>180</v>
      </c>
      <c r="L131" s="274">
        <v>7200</v>
      </c>
      <c r="M131" s="294">
        <v>0.08</v>
      </c>
      <c r="N131" s="275">
        <v>6624</v>
      </c>
      <c r="O131" s="288" t="s">
        <v>775</v>
      </c>
      <c r="P131" s="276" t="s">
        <v>760</v>
      </c>
      <c r="Q131" s="296" t="s">
        <v>1935</v>
      </c>
      <c r="R131" s="276" t="s">
        <v>1937</v>
      </c>
      <c r="S131" s="296" t="s">
        <v>1934</v>
      </c>
    </row>
    <row r="132" spans="1:19" x14ac:dyDescent="0.3">
      <c r="A132" s="272">
        <v>1123</v>
      </c>
      <c r="B132" s="282">
        <v>42816</v>
      </c>
      <c r="C132" s="284" t="s">
        <v>590</v>
      </c>
      <c r="D132" s="273" t="s">
        <v>1527</v>
      </c>
      <c r="E132" s="286" t="s">
        <v>395</v>
      </c>
      <c r="F132" s="273" t="s">
        <v>790</v>
      </c>
      <c r="G132" s="288" t="s">
        <v>785</v>
      </c>
      <c r="H132" s="273" t="s">
        <v>824</v>
      </c>
      <c r="I132" s="290" t="s">
        <v>1635</v>
      </c>
      <c r="J132" s="274">
        <v>40</v>
      </c>
      <c r="K132" s="292">
        <v>2400</v>
      </c>
      <c r="L132" s="274">
        <v>96000</v>
      </c>
      <c r="M132" s="294">
        <v>0.06</v>
      </c>
      <c r="N132" s="275">
        <v>90240</v>
      </c>
      <c r="O132" s="288" t="s">
        <v>761</v>
      </c>
      <c r="P132" s="276" t="s">
        <v>827</v>
      </c>
      <c r="Q132" s="296" t="s">
        <v>1932</v>
      </c>
      <c r="R132" s="276" t="s">
        <v>1937</v>
      </c>
      <c r="S132" s="296" t="s">
        <v>1934</v>
      </c>
    </row>
    <row r="133" spans="1:19" x14ac:dyDescent="0.3">
      <c r="A133" s="272">
        <v>1124</v>
      </c>
      <c r="B133" s="282">
        <v>42816</v>
      </c>
      <c r="C133" s="284" t="s">
        <v>590</v>
      </c>
      <c r="D133" s="273" t="s">
        <v>1527</v>
      </c>
      <c r="E133" s="286" t="s">
        <v>395</v>
      </c>
      <c r="F133" s="273" t="s">
        <v>790</v>
      </c>
      <c r="G133" s="288" t="s">
        <v>764</v>
      </c>
      <c r="H133" s="273" t="s">
        <v>793</v>
      </c>
      <c r="I133" s="290" t="s">
        <v>1808</v>
      </c>
      <c r="J133" s="274">
        <v>45</v>
      </c>
      <c r="K133" s="292">
        <v>540</v>
      </c>
      <c r="L133" s="274">
        <v>24300</v>
      </c>
      <c r="M133" s="294">
        <v>0.02</v>
      </c>
      <c r="N133" s="275">
        <v>23814</v>
      </c>
      <c r="O133" s="288" t="s">
        <v>761</v>
      </c>
      <c r="P133" s="276" t="s">
        <v>827</v>
      </c>
      <c r="Q133" s="296" t="s">
        <v>1932</v>
      </c>
      <c r="R133" s="276" t="s">
        <v>1937</v>
      </c>
      <c r="S133" s="296" t="s">
        <v>1934</v>
      </c>
    </row>
    <row r="134" spans="1:19" x14ac:dyDescent="0.3">
      <c r="A134" s="272">
        <v>1125</v>
      </c>
      <c r="B134" s="282">
        <v>42816</v>
      </c>
      <c r="C134" s="284" t="s">
        <v>590</v>
      </c>
      <c r="D134" s="273" t="s">
        <v>1807</v>
      </c>
      <c r="E134" s="286" t="s">
        <v>398</v>
      </c>
      <c r="F134" s="273" t="s">
        <v>812</v>
      </c>
      <c r="G134" s="288" t="s">
        <v>785</v>
      </c>
      <c r="H134" s="273" t="s">
        <v>815</v>
      </c>
      <c r="I134" s="290" t="s">
        <v>1642</v>
      </c>
      <c r="J134" s="274">
        <v>2</v>
      </c>
      <c r="K134" s="292">
        <v>5460</v>
      </c>
      <c r="L134" s="274">
        <v>10920</v>
      </c>
      <c r="M134" s="294">
        <v>0.04</v>
      </c>
      <c r="N134" s="275">
        <v>10483.200000000001</v>
      </c>
      <c r="O134" s="288" t="s">
        <v>761</v>
      </c>
      <c r="P134" s="276" t="s">
        <v>760</v>
      </c>
      <c r="Q134" s="296" t="s">
        <v>1932</v>
      </c>
      <c r="R134" s="276" t="s">
        <v>1933</v>
      </c>
      <c r="S134" s="296" t="s">
        <v>1934</v>
      </c>
    </row>
    <row r="135" spans="1:19" x14ac:dyDescent="0.3">
      <c r="A135" s="272">
        <v>1126</v>
      </c>
      <c r="B135" s="282">
        <v>42816</v>
      </c>
      <c r="C135" s="284" t="s">
        <v>590</v>
      </c>
      <c r="D135" s="273" t="s">
        <v>1807</v>
      </c>
      <c r="E135" s="286" t="s">
        <v>398</v>
      </c>
      <c r="F135" s="273" t="s">
        <v>812</v>
      </c>
      <c r="G135" s="288" t="s">
        <v>764</v>
      </c>
      <c r="H135" s="273" t="s">
        <v>793</v>
      </c>
      <c r="I135" s="290" t="s">
        <v>1806</v>
      </c>
      <c r="J135" s="274">
        <v>23</v>
      </c>
      <c r="K135" s="292">
        <v>360</v>
      </c>
      <c r="L135" s="274">
        <v>8280</v>
      </c>
      <c r="M135" s="294">
        <v>0.08</v>
      </c>
      <c r="N135" s="275">
        <v>7617.6</v>
      </c>
      <c r="O135" s="288" t="s">
        <v>761</v>
      </c>
      <c r="P135" s="276" t="s">
        <v>760</v>
      </c>
      <c r="Q135" s="296" t="s">
        <v>1932</v>
      </c>
      <c r="R135" s="276" t="s">
        <v>1933</v>
      </c>
      <c r="S135" s="296" t="s">
        <v>1934</v>
      </c>
    </row>
    <row r="136" spans="1:19" x14ac:dyDescent="0.3">
      <c r="A136" s="272">
        <v>1127</v>
      </c>
      <c r="B136" s="282">
        <v>42816</v>
      </c>
      <c r="C136" s="284" t="s">
        <v>590</v>
      </c>
      <c r="D136" s="273" t="s">
        <v>1473</v>
      </c>
      <c r="E136" s="286" t="s">
        <v>395</v>
      </c>
      <c r="F136" s="273" t="s">
        <v>812</v>
      </c>
      <c r="G136" s="288" t="s">
        <v>764</v>
      </c>
      <c r="H136" s="273" t="s">
        <v>800</v>
      </c>
      <c r="I136" s="290" t="s">
        <v>1204</v>
      </c>
      <c r="J136" s="274">
        <v>5</v>
      </c>
      <c r="K136" s="292">
        <v>180</v>
      </c>
      <c r="L136" s="274">
        <v>900</v>
      </c>
      <c r="M136" s="294">
        <v>0.08</v>
      </c>
      <c r="N136" s="275">
        <v>828</v>
      </c>
      <c r="O136" s="288" t="s">
        <v>775</v>
      </c>
      <c r="P136" s="276" t="s">
        <v>760</v>
      </c>
      <c r="Q136" s="296" t="s">
        <v>1935</v>
      </c>
      <c r="R136" s="276" t="s">
        <v>1933</v>
      </c>
      <c r="S136" s="296" t="s">
        <v>1934</v>
      </c>
    </row>
    <row r="137" spans="1:19" x14ac:dyDescent="0.3">
      <c r="A137" s="272">
        <v>1128</v>
      </c>
      <c r="B137" s="282">
        <v>42817</v>
      </c>
      <c r="C137" s="284" t="s">
        <v>590</v>
      </c>
      <c r="D137" s="273" t="s">
        <v>1805</v>
      </c>
      <c r="E137" s="286" t="s">
        <v>405</v>
      </c>
      <c r="F137" s="273" t="s">
        <v>790</v>
      </c>
      <c r="G137" s="288" t="s">
        <v>764</v>
      </c>
      <c r="H137" s="273" t="s">
        <v>818</v>
      </c>
      <c r="I137" s="290" t="s">
        <v>1804</v>
      </c>
      <c r="J137" s="274">
        <v>1</v>
      </c>
      <c r="K137" s="292">
        <v>3660</v>
      </c>
      <c r="L137" s="274">
        <v>3660</v>
      </c>
      <c r="M137" s="294">
        <v>0.01</v>
      </c>
      <c r="N137" s="275">
        <v>3623.4</v>
      </c>
      <c r="O137" s="288" t="s">
        <v>761</v>
      </c>
      <c r="P137" s="276" t="s">
        <v>760</v>
      </c>
      <c r="Q137" s="296" t="s">
        <v>1932</v>
      </c>
      <c r="R137" s="276" t="s">
        <v>1937</v>
      </c>
      <c r="S137" s="296" t="s">
        <v>1934</v>
      </c>
    </row>
    <row r="138" spans="1:19" x14ac:dyDescent="0.3">
      <c r="A138" s="272">
        <v>1129</v>
      </c>
      <c r="B138" s="282">
        <v>42817</v>
      </c>
      <c r="C138" s="284" t="s">
        <v>590</v>
      </c>
      <c r="D138" s="273" t="s">
        <v>1164</v>
      </c>
      <c r="E138" s="286" t="s">
        <v>405</v>
      </c>
      <c r="F138" s="273" t="s">
        <v>778</v>
      </c>
      <c r="G138" s="288" t="s">
        <v>764</v>
      </c>
      <c r="H138" s="273" t="s">
        <v>800</v>
      </c>
      <c r="I138" s="290" t="s">
        <v>1803</v>
      </c>
      <c r="J138" s="274">
        <v>41</v>
      </c>
      <c r="K138" s="292">
        <v>300</v>
      </c>
      <c r="L138" s="274">
        <v>12300</v>
      </c>
      <c r="M138" s="294">
        <v>0</v>
      </c>
      <c r="N138" s="275">
        <v>12300</v>
      </c>
      <c r="O138" s="288" t="s">
        <v>775</v>
      </c>
      <c r="P138" s="276" t="s">
        <v>760</v>
      </c>
      <c r="Q138" s="296" t="s">
        <v>1935</v>
      </c>
      <c r="R138" s="276" t="s">
        <v>1933</v>
      </c>
      <c r="S138" s="296" t="s">
        <v>1934</v>
      </c>
    </row>
    <row r="139" spans="1:19" x14ac:dyDescent="0.3">
      <c r="A139" s="272">
        <v>1130</v>
      </c>
      <c r="B139" s="282">
        <v>42817</v>
      </c>
      <c r="C139" s="284" t="s">
        <v>590</v>
      </c>
      <c r="D139" s="273" t="s">
        <v>1352</v>
      </c>
      <c r="E139" s="286" t="s">
        <v>522</v>
      </c>
      <c r="F139" s="273" t="s">
        <v>812</v>
      </c>
      <c r="G139" s="288" t="s">
        <v>785</v>
      </c>
      <c r="H139" s="273" t="s">
        <v>784</v>
      </c>
      <c r="I139" s="290" t="s">
        <v>1222</v>
      </c>
      <c r="J139" s="274">
        <v>31</v>
      </c>
      <c r="K139" s="292">
        <v>5160</v>
      </c>
      <c r="L139" s="274">
        <v>159960</v>
      </c>
      <c r="M139" s="294">
        <v>0.1</v>
      </c>
      <c r="N139" s="275">
        <v>143964</v>
      </c>
      <c r="O139" s="288" t="s">
        <v>834</v>
      </c>
      <c r="P139" s="276" t="s">
        <v>760</v>
      </c>
      <c r="Q139" s="296" t="s">
        <v>1932</v>
      </c>
      <c r="R139" s="276" t="s">
        <v>1933</v>
      </c>
      <c r="S139" s="296" t="s">
        <v>1934</v>
      </c>
    </row>
    <row r="140" spans="1:19" x14ac:dyDescent="0.3">
      <c r="A140" s="272">
        <v>1131</v>
      </c>
      <c r="B140" s="282">
        <v>42817</v>
      </c>
      <c r="C140" s="284" t="s">
        <v>590</v>
      </c>
      <c r="D140" s="273" t="s">
        <v>1352</v>
      </c>
      <c r="E140" s="286" t="s">
        <v>522</v>
      </c>
      <c r="F140" s="273" t="s">
        <v>812</v>
      </c>
      <c r="G140" s="288" t="s">
        <v>785</v>
      </c>
      <c r="H140" s="273" t="s">
        <v>824</v>
      </c>
      <c r="I140" s="290" t="s">
        <v>823</v>
      </c>
      <c r="J140" s="274">
        <v>7</v>
      </c>
      <c r="K140" s="292">
        <v>1260</v>
      </c>
      <c r="L140" s="274">
        <v>8820</v>
      </c>
      <c r="M140" s="294">
        <v>0.09</v>
      </c>
      <c r="N140" s="275">
        <v>8026.2</v>
      </c>
      <c r="O140" s="288" t="s">
        <v>834</v>
      </c>
      <c r="P140" s="276" t="s">
        <v>760</v>
      </c>
      <c r="Q140" s="296" t="s">
        <v>1932</v>
      </c>
      <c r="R140" s="276" t="s">
        <v>1933</v>
      </c>
      <c r="S140" s="296" t="s">
        <v>1934</v>
      </c>
    </row>
    <row r="141" spans="1:19" x14ac:dyDescent="0.3">
      <c r="A141" s="272">
        <v>1132</v>
      </c>
      <c r="B141" s="282">
        <v>42817</v>
      </c>
      <c r="C141" s="284" t="s">
        <v>590</v>
      </c>
      <c r="D141" s="273" t="s">
        <v>1352</v>
      </c>
      <c r="E141" s="286" t="s">
        <v>522</v>
      </c>
      <c r="F141" s="273" t="s">
        <v>812</v>
      </c>
      <c r="G141" s="288" t="s">
        <v>785</v>
      </c>
      <c r="H141" s="273" t="s">
        <v>784</v>
      </c>
      <c r="I141" s="290" t="s">
        <v>1279</v>
      </c>
      <c r="J141" s="274">
        <v>11</v>
      </c>
      <c r="K141" s="292">
        <v>9360</v>
      </c>
      <c r="L141" s="274">
        <v>102960</v>
      </c>
      <c r="M141" s="294">
        <v>0.01</v>
      </c>
      <c r="N141" s="275">
        <v>101930.4</v>
      </c>
      <c r="O141" s="288" t="s">
        <v>834</v>
      </c>
      <c r="P141" s="276" t="s">
        <v>841</v>
      </c>
      <c r="Q141" s="296" t="s">
        <v>1932</v>
      </c>
      <c r="R141" s="276" t="s">
        <v>1933</v>
      </c>
      <c r="S141" s="296" t="s">
        <v>1934</v>
      </c>
    </row>
    <row r="142" spans="1:19" x14ac:dyDescent="0.3">
      <c r="A142" s="272">
        <v>1133</v>
      </c>
      <c r="B142" s="282">
        <v>42818</v>
      </c>
      <c r="C142" s="284" t="s">
        <v>590</v>
      </c>
      <c r="D142" s="273" t="s">
        <v>1628</v>
      </c>
      <c r="E142" s="286" t="s">
        <v>398</v>
      </c>
      <c r="F142" s="273" t="s">
        <v>778</v>
      </c>
      <c r="G142" s="288" t="s">
        <v>764</v>
      </c>
      <c r="H142" s="273" t="s">
        <v>793</v>
      </c>
      <c r="I142" s="290" t="s">
        <v>828</v>
      </c>
      <c r="J142" s="274">
        <v>31</v>
      </c>
      <c r="K142" s="292">
        <v>1140</v>
      </c>
      <c r="L142" s="274">
        <v>35340</v>
      </c>
      <c r="M142" s="294">
        <v>0.02</v>
      </c>
      <c r="N142" s="275">
        <v>34633.199999999997</v>
      </c>
      <c r="O142" s="288" t="s">
        <v>782</v>
      </c>
      <c r="P142" s="276" t="s">
        <v>760</v>
      </c>
      <c r="Q142" s="296" t="s">
        <v>1932</v>
      </c>
      <c r="R142" s="276" t="s">
        <v>1933</v>
      </c>
      <c r="S142" s="296" t="s">
        <v>1934</v>
      </c>
    </row>
    <row r="143" spans="1:19" x14ac:dyDescent="0.3">
      <c r="A143" s="272">
        <v>1134</v>
      </c>
      <c r="B143" s="282">
        <v>42818</v>
      </c>
      <c r="C143" s="284" t="s">
        <v>590</v>
      </c>
      <c r="D143" s="273" t="s">
        <v>1628</v>
      </c>
      <c r="E143" s="286" t="s">
        <v>398</v>
      </c>
      <c r="F143" s="273" t="s">
        <v>778</v>
      </c>
      <c r="G143" s="288" t="s">
        <v>764</v>
      </c>
      <c r="H143" s="273" t="s">
        <v>763</v>
      </c>
      <c r="I143" s="290" t="s">
        <v>1802</v>
      </c>
      <c r="J143" s="274">
        <v>1</v>
      </c>
      <c r="K143" s="292">
        <v>180</v>
      </c>
      <c r="L143" s="274">
        <v>180</v>
      </c>
      <c r="M143" s="294">
        <v>0.03</v>
      </c>
      <c r="N143" s="275">
        <v>174.6</v>
      </c>
      <c r="O143" s="288" t="s">
        <v>782</v>
      </c>
      <c r="P143" s="276" t="s">
        <v>760</v>
      </c>
      <c r="Q143" s="296" t="s">
        <v>1932</v>
      </c>
      <c r="R143" s="276" t="s">
        <v>1933</v>
      </c>
      <c r="S143" s="296" t="s">
        <v>1934</v>
      </c>
    </row>
    <row r="144" spans="1:19" x14ac:dyDescent="0.3">
      <c r="A144" s="272">
        <v>1135</v>
      </c>
      <c r="B144" s="282">
        <v>42818</v>
      </c>
      <c r="C144" s="284" t="s">
        <v>590</v>
      </c>
      <c r="D144" s="273" t="s">
        <v>1628</v>
      </c>
      <c r="E144" s="286" t="s">
        <v>398</v>
      </c>
      <c r="F144" s="273" t="s">
        <v>778</v>
      </c>
      <c r="G144" s="288" t="s">
        <v>764</v>
      </c>
      <c r="H144" s="273" t="s">
        <v>763</v>
      </c>
      <c r="I144" s="290" t="s">
        <v>1284</v>
      </c>
      <c r="J144" s="274">
        <v>31</v>
      </c>
      <c r="K144" s="292">
        <v>360</v>
      </c>
      <c r="L144" s="274">
        <v>11160</v>
      </c>
      <c r="M144" s="294">
        <v>0.05</v>
      </c>
      <c r="N144" s="275">
        <v>10602</v>
      </c>
      <c r="O144" s="288" t="s">
        <v>782</v>
      </c>
      <c r="P144" s="276" t="s">
        <v>841</v>
      </c>
      <c r="Q144" s="296" t="s">
        <v>1932</v>
      </c>
      <c r="R144" s="276" t="s">
        <v>1933</v>
      </c>
      <c r="S144" s="296" t="s">
        <v>1934</v>
      </c>
    </row>
    <row r="145" spans="1:19" x14ac:dyDescent="0.3">
      <c r="A145" s="272">
        <v>1136</v>
      </c>
      <c r="B145" s="282">
        <v>42818</v>
      </c>
      <c r="C145" s="284" t="s">
        <v>590</v>
      </c>
      <c r="D145" s="273" t="s">
        <v>1801</v>
      </c>
      <c r="E145" s="286" t="s">
        <v>405</v>
      </c>
      <c r="F145" s="273" t="s">
        <v>778</v>
      </c>
      <c r="G145" s="288" t="s">
        <v>770</v>
      </c>
      <c r="H145" s="273" t="s">
        <v>769</v>
      </c>
      <c r="I145" s="290" t="s">
        <v>1658</v>
      </c>
      <c r="J145" s="274">
        <v>47</v>
      </c>
      <c r="K145" s="292">
        <v>30060</v>
      </c>
      <c r="L145" s="274">
        <v>1412820</v>
      </c>
      <c r="M145" s="294">
        <v>0.06</v>
      </c>
      <c r="N145" s="275">
        <v>1328050.8</v>
      </c>
      <c r="O145" s="288" t="s">
        <v>782</v>
      </c>
      <c r="P145" s="276" t="s">
        <v>767</v>
      </c>
      <c r="Q145" s="296" t="s">
        <v>1932</v>
      </c>
      <c r="R145" s="276" t="s">
        <v>1933</v>
      </c>
      <c r="S145" s="296" t="s">
        <v>1934</v>
      </c>
    </row>
    <row r="146" spans="1:19" x14ac:dyDescent="0.3">
      <c r="A146" s="272">
        <v>1137</v>
      </c>
      <c r="B146" s="282">
        <v>42818</v>
      </c>
      <c r="C146" s="284" t="s">
        <v>590</v>
      </c>
      <c r="D146" s="273" t="s">
        <v>1801</v>
      </c>
      <c r="E146" s="286" t="s">
        <v>405</v>
      </c>
      <c r="F146" s="273" t="s">
        <v>778</v>
      </c>
      <c r="G146" s="288" t="s">
        <v>764</v>
      </c>
      <c r="H146" s="273" t="s">
        <v>772</v>
      </c>
      <c r="I146" s="290" t="s">
        <v>1800</v>
      </c>
      <c r="J146" s="274">
        <v>24</v>
      </c>
      <c r="K146" s="292">
        <v>780</v>
      </c>
      <c r="L146" s="274">
        <v>18720</v>
      </c>
      <c r="M146" s="294">
        <v>0.05</v>
      </c>
      <c r="N146" s="275">
        <v>17784</v>
      </c>
      <c r="O146" s="288" t="s">
        <v>782</v>
      </c>
      <c r="P146" s="276" t="s">
        <v>787</v>
      </c>
      <c r="Q146" s="296" t="s">
        <v>1932</v>
      </c>
      <c r="R146" s="276" t="s">
        <v>1933</v>
      </c>
      <c r="S146" s="296" t="s">
        <v>1934</v>
      </c>
    </row>
    <row r="147" spans="1:19" x14ac:dyDescent="0.3">
      <c r="A147" s="272">
        <v>1138</v>
      </c>
      <c r="B147" s="282">
        <v>42818</v>
      </c>
      <c r="C147" s="284" t="s">
        <v>590</v>
      </c>
      <c r="D147" s="273" t="s">
        <v>1799</v>
      </c>
      <c r="E147" s="286" t="s">
        <v>395</v>
      </c>
      <c r="F147" s="273" t="s">
        <v>778</v>
      </c>
      <c r="G147" s="288" t="s">
        <v>764</v>
      </c>
      <c r="H147" s="273" t="s">
        <v>793</v>
      </c>
      <c r="I147" s="290" t="s">
        <v>828</v>
      </c>
      <c r="J147" s="274">
        <v>48</v>
      </c>
      <c r="K147" s="292">
        <v>1140</v>
      </c>
      <c r="L147" s="274">
        <v>54720</v>
      </c>
      <c r="M147" s="294">
        <v>7.0000000000000007E-2</v>
      </c>
      <c r="N147" s="275">
        <v>50889.599999999999</v>
      </c>
      <c r="O147" s="288" t="s">
        <v>782</v>
      </c>
      <c r="P147" s="276" t="s">
        <v>798</v>
      </c>
      <c r="Q147" s="296" t="s">
        <v>1932</v>
      </c>
      <c r="R147" s="276" t="s">
        <v>1933</v>
      </c>
      <c r="S147" s="296" t="s">
        <v>1934</v>
      </c>
    </row>
    <row r="148" spans="1:19" x14ac:dyDescent="0.3">
      <c r="A148" s="272">
        <v>1139</v>
      </c>
      <c r="B148" s="282">
        <v>42819</v>
      </c>
      <c r="C148" s="284" t="s">
        <v>590</v>
      </c>
      <c r="D148" s="273" t="s">
        <v>1628</v>
      </c>
      <c r="E148" s="286" t="s">
        <v>398</v>
      </c>
      <c r="F148" s="273" t="s">
        <v>790</v>
      </c>
      <c r="G148" s="288" t="s">
        <v>764</v>
      </c>
      <c r="H148" s="273" t="s">
        <v>800</v>
      </c>
      <c r="I148" s="290" t="s">
        <v>1798</v>
      </c>
      <c r="J148" s="274">
        <v>12</v>
      </c>
      <c r="K148" s="292">
        <v>2580</v>
      </c>
      <c r="L148" s="274">
        <v>30960</v>
      </c>
      <c r="M148" s="294">
        <v>0.1</v>
      </c>
      <c r="N148" s="275">
        <v>27864</v>
      </c>
      <c r="O148" s="288" t="s">
        <v>788</v>
      </c>
      <c r="P148" s="276" t="s">
        <v>760</v>
      </c>
      <c r="Q148" s="296" t="s">
        <v>1936</v>
      </c>
      <c r="R148" s="276" t="s">
        <v>1937</v>
      </c>
      <c r="S148" s="296" t="s">
        <v>1934</v>
      </c>
    </row>
    <row r="149" spans="1:19" x14ac:dyDescent="0.3">
      <c r="A149" s="272">
        <v>1140</v>
      </c>
      <c r="B149" s="282">
        <v>42819</v>
      </c>
      <c r="C149" s="284" t="s">
        <v>590</v>
      </c>
      <c r="D149" s="273" t="s">
        <v>1628</v>
      </c>
      <c r="E149" s="286" t="s">
        <v>398</v>
      </c>
      <c r="F149" s="273" t="s">
        <v>790</v>
      </c>
      <c r="G149" s="288" t="s">
        <v>764</v>
      </c>
      <c r="H149" s="273" t="s">
        <v>793</v>
      </c>
      <c r="I149" s="290" t="s">
        <v>1139</v>
      </c>
      <c r="J149" s="274">
        <v>25</v>
      </c>
      <c r="K149" s="292">
        <v>420</v>
      </c>
      <c r="L149" s="274">
        <v>10500</v>
      </c>
      <c r="M149" s="294">
        <v>0.1</v>
      </c>
      <c r="N149" s="275">
        <v>9450</v>
      </c>
      <c r="O149" s="288" t="s">
        <v>788</v>
      </c>
      <c r="P149" s="276" t="s">
        <v>787</v>
      </c>
      <c r="Q149" s="296" t="s">
        <v>1936</v>
      </c>
      <c r="R149" s="276" t="s">
        <v>1937</v>
      </c>
      <c r="S149" s="296" t="s">
        <v>1934</v>
      </c>
    </row>
    <row r="150" spans="1:19" x14ac:dyDescent="0.3">
      <c r="A150" s="272">
        <v>1141</v>
      </c>
      <c r="B150" s="282">
        <v>42819</v>
      </c>
      <c r="C150" s="284" t="s">
        <v>590</v>
      </c>
      <c r="D150" s="273" t="s">
        <v>1504</v>
      </c>
      <c r="E150" s="286" t="s">
        <v>398</v>
      </c>
      <c r="F150" s="273" t="s">
        <v>765</v>
      </c>
      <c r="G150" s="288" t="s">
        <v>764</v>
      </c>
      <c r="H150" s="273" t="s">
        <v>800</v>
      </c>
      <c r="I150" s="290" t="s">
        <v>1797</v>
      </c>
      <c r="J150" s="274">
        <v>30</v>
      </c>
      <c r="K150" s="292">
        <v>480</v>
      </c>
      <c r="L150" s="274">
        <v>14400</v>
      </c>
      <c r="M150" s="294">
        <v>0.03</v>
      </c>
      <c r="N150" s="275">
        <v>13968</v>
      </c>
      <c r="O150" s="288" t="s">
        <v>761</v>
      </c>
      <c r="P150" s="276" t="s">
        <v>798</v>
      </c>
      <c r="Q150" s="296" t="s">
        <v>1932</v>
      </c>
      <c r="R150" s="276" t="s">
        <v>1937</v>
      </c>
      <c r="S150" s="296" t="s">
        <v>1934</v>
      </c>
    </row>
    <row r="151" spans="1:19" x14ac:dyDescent="0.3">
      <c r="A151" s="272">
        <v>1142</v>
      </c>
      <c r="B151" s="282">
        <v>42820</v>
      </c>
      <c r="C151" s="284" t="s">
        <v>590</v>
      </c>
      <c r="D151" s="273" t="s">
        <v>1049</v>
      </c>
      <c r="E151" s="286" t="s">
        <v>398</v>
      </c>
      <c r="F151" s="273" t="s">
        <v>765</v>
      </c>
      <c r="G151" s="288" t="s">
        <v>785</v>
      </c>
      <c r="H151" s="273" t="s">
        <v>824</v>
      </c>
      <c r="I151" s="290" t="s">
        <v>1796</v>
      </c>
      <c r="J151" s="274">
        <v>30</v>
      </c>
      <c r="K151" s="292">
        <v>360</v>
      </c>
      <c r="L151" s="274">
        <v>10800</v>
      </c>
      <c r="M151" s="294">
        <v>0.05</v>
      </c>
      <c r="N151" s="275">
        <v>10260</v>
      </c>
      <c r="O151" s="288" t="s">
        <v>775</v>
      </c>
      <c r="P151" s="276" t="s">
        <v>760</v>
      </c>
      <c r="Q151" s="296" t="s">
        <v>1935</v>
      </c>
      <c r="R151" s="276" t="s">
        <v>1937</v>
      </c>
      <c r="S151" s="296" t="s">
        <v>1934</v>
      </c>
    </row>
    <row r="152" spans="1:19" x14ac:dyDescent="0.3">
      <c r="A152" s="272">
        <v>1143</v>
      </c>
      <c r="B152" s="282">
        <v>42820</v>
      </c>
      <c r="C152" s="284" t="s">
        <v>590</v>
      </c>
      <c r="D152" s="273" t="s">
        <v>1049</v>
      </c>
      <c r="E152" s="286" t="s">
        <v>398</v>
      </c>
      <c r="F152" s="273" t="s">
        <v>765</v>
      </c>
      <c r="G152" s="288" t="s">
        <v>770</v>
      </c>
      <c r="H152" s="273" t="s">
        <v>781</v>
      </c>
      <c r="I152" s="290" t="s">
        <v>1011</v>
      </c>
      <c r="J152" s="274">
        <v>12</v>
      </c>
      <c r="K152" s="292">
        <v>420</v>
      </c>
      <c r="L152" s="274">
        <v>5040</v>
      </c>
      <c r="M152" s="294">
        <v>0.04</v>
      </c>
      <c r="N152" s="275">
        <v>4838.3999999999996</v>
      </c>
      <c r="O152" s="288" t="s">
        <v>775</v>
      </c>
      <c r="P152" s="276" t="s">
        <v>841</v>
      </c>
      <c r="Q152" s="296" t="s">
        <v>1935</v>
      </c>
      <c r="R152" s="276" t="s">
        <v>1937</v>
      </c>
      <c r="S152" s="296" t="s">
        <v>1934</v>
      </c>
    </row>
    <row r="153" spans="1:19" x14ac:dyDescent="0.3">
      <c r="A153" s="272">
        <v>1144</v>
      </c>
      <c r="B153" s="282">
        <v>42820</v>
      </c>
      <c r="C153" s="284" t="s">
        <v>590</v>
      </c>
      <c r="D153" s="273" t="s">
        <v>1059</v>
      </c>
      <c r="E153" s="286" t="s">
        <v>522</v>
      </c>
      <c r="F153" s="273" t="s">
        <v>790</v>
      </c>
      <c r="G153" s="288" t="s">
        <v>785</v>
      </c>
      <c r="H153" s="273" t="s">
        <v>815</v>
      </c>
      <c r="I153" s="290" t="s">
        <v>814</v>
      </c>
      <c r="J153" s="274">
        <v>4</v>
      </c>
      <c r="K153" s="292">
        <v>16260</v>
      </c>
      <c r="L153" s="274">
        <v>65040</v>
      </c>
      <c r="M153" s="294">
        <v>0.08</v>
      </c>
      <c r="N153" s="275">
        <v>59836.800000000003</v>
      </c>
      <c r="O153" s="288" t="s">
        <v>782</v>
      </c>
      <c r="P153" s="276" t="s">
        <v>827</v>
      </c>
      <c r="Q153" s="296" t="s">
        <v>1932</v>
      </c>
      <c r="R153" s="276" t="s">
        <v>1937</v>
      </c>
      <c r="S153" s="296" t="s">
        <v>1934</v>
      </c>
    </row>
    <row r="154" spans="1:19" x14ac:dyDescent="0.3">
      <c r="A154" s="272">
        <v>1145</v>
      </c>
      <c r="B154" s="282">
        <v>42820</v>
      </c>
      <c r="C154" s="284" t="s">
        <v>590</v>
      </c>
      <c r="D154" s="273" t="s">
        <v>1059</v>
      </c>
      <c r="E154" s="286" t="s">
        <v>522</v>
      </c>
      <c r="F154" s="273" t="s">
        <v>790</v>
      </c>
      <c r="G154" s="288" t="s">
        <v>764</v>
      </c>
      <c r="H154" s="273" t="s">
        <v>763</v>
      </c>
      <c r="I154" s="290" t="s">
        <v>852</v>
      </c>
      <c r="J154" s="274">
        <v>43</v>
      </c>
      <c r="K154" s="292">
        <v>120</v>
      </c>
      <c r="L154" s="274">
        <v>5160</v>
      </c>
      <c r="M154" s="294">
        <v>0.01</v>
      </c>
      <c r="N154" s="275">
        <v>5108.3999999999996</v>
      </c>
      <c r="O154" s="288" t="s">
        <v>782</v>
      </c>
      <c r="P154" s="276" t="s">
        <v>798</v>
      </c>
      <c r="Q154" s="296" t="s">
        <v>1932</v>
      </c>
      <c r="R154" s="276" t="s">
        <v>1937</v>
      </c>
      <c r="S154" s="296" t="s">
        <v>1934</v>
      </c>
    </row>
    <row r="155" spans="1:19" x14ac:dyDescent="0.3">
      <c r="A155" s="272">
        <v>1146</v>
      </c>
      <c r="B155" s="282">
        <v>42820</v>
      </c>
      <c r="C155" s="284" t="s">
        <v>590</v>
      </c>
      <c r="D155" s="273" t="s">
        <v>1795</v>
      </c>
      <c r="E155" s="286" t="s">
        <v>522</v>
      </c>
      <c r="F155" s="273" t="s">
        <v>812</v>
      </c>
      <c r="G155" s="288" t="s">
        <v>764</v>
      </c>
      <c r="H155" s="273" t="s">
        <v>793</v>
      </c>
      <c r="I155" s="290" t="s">
        <v>1794</v>
      </c>
      <c r="J155" s="274">
        <v>5</v>
      </c>
      <c r="K155" s="292">
        <v>1200</v>
      </c>
      <c r="L155" s="274">
        <v>6000</v>
      </c>
      <c r="M155" s="294">
        <v>0.05</v>
      </c>
      <c r="N155" s="275">
        <v>5700</v>
      </c>
      <c r="O155" s="288" t="s">
        <v>775</v>
      </c>
      <c r="P155" s="276" t="s">
        <v>767</v>
      </c>
      <c r="Q155" s="296" t="s">
        <v>1935</v>
      </c>
      <c r="R155" s="276" t="s">
        <v>1933</v>
      </c>
      <c r="S155" s="296" t="s">
        <v>1934</v>
      </c>
    </row>
    <row r="156" spans="1:19" x14ac:dyDescent="0.3">
      <c r="A156" s="272">
        <v>1147</v>
      </c>
      <c r="B156" s="282">
        <v>42821</v>
      </c>
      <c r="C156" s="284" t="s">
        <v>590</v>
      </c>
      <c r="D156" s="273" t="s">
        <v>1713</v>
      </c>
      <c r="E156" s="286" t="s">
        <v>405</v>
      </c>
      <c r="F156" s="273" t="s">
        <v>778</v>
      </c>
      <c r="G156" s="288" t="s">
        <v>764</v>
      </c>
      <c r="H156" s="273" t="s">
        <v>763</v>
      </c>
      <c r="I156" s="290" t="s">
        <v>1793</v>
      </c>
      <c r="J156" s="274">
        <v>27</v>
      </c>
      <c r="K156" s="292">
        <v>180</v>
      </c>
      <c r="L156" s="274">
        <v>4860</v>
      </c>
      <c r="M156" s="294">
        <v>0.01</v>
      </c>
      <c r="N156" s="275">
        <v>4811.3999999999996</v>
      </c>
      <c r="O156" s="288" t="s">
        <v>775</v>
      </c>
      <c r="P156" s="276" t="s">
        <v>767</v>
      </c>
      <c r="Q156" s="296" t="s">
        <v>1935</v>
      </c>
      <c r="R156" s="276" t="s">
        <v>1933</v>
      </c>
      <c r="S156" s="296" t="s">
        <v>1934</v>
      </c>
    </row>
    <row r="157" spans="1:19" x14ac:dyDescent="0.3">
      <c r="A157" s="272">
        <v>1148</v>
      </c>
      <c r="B157" s="282">
        <v>42821</v>
      </c>
      <c r="C157" s="284" t="s">
        <v>590</v>
      </c>
      <c r="D157" s="273" t="s">
        <v>1733</v>
      </c>
      <c r="E157" s="286" t="s">
        <v>398</v>
      </c>
      <c r="F157" s="273" t="s">
        <v>778</v>
      </c>
      <c r="G157" s="288" t="s">
        <v>764</v>
      </c>
      <c r="H157" s="273" t="s">
        <v>800</v>
      </c>
      <c r="I157" s="290" t="s">
        <v>1615</v>
      </c>
      <c r="J157" s="274">
        <v>33</v>
      </c>
      <c r="K157" s="292">
        <v>420</v>
      </c>
      <c r="L157" s="274">
        <v>13860</v>
      </c>
      <c r="M157" s="294">
        <v>0.08</v>
      </c>
      <c r="N157" s="275">
        <v>12751.2</v>
      </c>
      <c r="O157" s="288" t="s">
        <v>761</v>
      </c>
      <c r="P157" s="276" t="s">
        <v>767</v>
      </c>
      <c r="Q157" s="296" t="s">
        <v>1932</v>
      </c>
      <c r="R157" s="276" t="s">
        <v>1933</v>
      </c>
      <c r="S157" s="296" t="s">
        <v>1934</v>
      </c>
    </row>
    <row r="158" spans="1:19" x14ac:dyDescent="0.3">
      <c r="A158" s="272">
        <v>1149</v>
      </c>
      <c r="B158" s="282">
        <v>42821</v>
      </c>
      <c r="C158" s="284" t="s">
        <v>590</v>
      </c>
      <c r="D158" s="273" t="s">
        <v>1322</v>
      </c>
      <c r="E158" s="286" t="s">
        <v>522</v>
      </c>
      <c r="F158" s="273" t="s">
        <v>778</v>
      </c>
      <c r="G158" s="288" t="s">
        <v>785</v>
      </c>
      <c r="H158" s="273" t="s">
        <v>824</v>
      </c>
      <c r="I158" s="290" t="s">
        <v>1792</v>
      </c>
      <c r="J158" s="274">
        <v>32</v>
      </c>
      <c r="K158" s="292">
        <v>660</v>
      </c>
      <c r="L158" s="274">
        <v>21120</v>
      </c>
      <c r="M158" s="294">
        <v>0.09</v>
      </c>
      <c r="N158" s="275">
        <v>19219.2</v>
      </c>
      <c r="O158" s="288" t="s">
        <v>775</v>
      </c>
      <c r="P158" s="276" t="s">
        <v>760</v>
      </c>
      <c r="Q158" s="296" t="s">
        <v>1935</v>
      </c>
      <c r="R158" s="276" t="s">
        <v>1933</v>
      </c>
      <c r="S158" s="296" t="s">
        <v>1934</v>
      </c>
    </row>
    <row r="159" spans="1:19" x14ac:dyDescent="0.3">
      <c r="A159" s="272">
        <v>1150</v>
      </c>
      <c r="B159" s="282">
        <v>42821</v>
      </c>
      <c r="C159" s="284" t="s">
        <v>590</v>
      </c>
      <c r="D159" s="273" t="s">
        <v>853</v>
      </c>
      <c r="E159" s="286" t="s">
        <v>522</v>
      </c>
      <c r="F159" s="273" t="s">
        <v>778</v>
      </c>
      <c r="G159" s="288" t="s">
        <v>785</v>
      </c>
      <c r="H159" s="273" t="s">
        <v>824</v>
      </c>
      <c r="I159" s="290" t="s">
        <v>1791</v>
      </c>
      <c r="J159" s="274">
        <v>13</v>
      </c>
      <c r="K159" s="292">
        <v>2040</v>
      </c>
      <c r="L159" s="274">
        <v>26520</v>
      </c>
      <c r="M159" s="294">
        <v>0</v>
      </c>
      <c r="N159" s="275">
        <v>26520</v>
      </c>
      <c r="O159" s="288" t="s">
        <v>834</v>
      </c>
      <c r="P159" s="276" t="s">
        <v>767</v>
      </c>
      <c r="Q159" s="296" t="s">
        <v>1932</v>
      </c>
      <c r="R159" s="276" t="s">
        <v>1933</v>
      </c>
      <c r="S159" s="296" t="s">
        <v>1934</v>
      </c>
    </row>
    <row r="160" spans="1:19" x14ac:dyDescent="0.3">
      <c r="A160" s="272">
        <v>1151</v>
      </c>
      <c r="B160" s="282">
        <v>42821</v>
      </c>
      <c r="C160" s="284" t="s">
        <v>590</v>
      </c>
      <c r="D160" s="273" t="s">
        <v>1788</v>
      </c>
      <c r="E160" s="286" t="s">
        <v>395</v>
      </c>
      <c r="F160" s="273" t="s">
        <v>812</v>
      </c>
      <c r="G160" s="288" t="s">
        <v>764</v>
      </c>
      <c r="H160" s="273" t="s">
        <v>800</v>
      </c>
      <c r="I160" s="290" t="s">
        <v>1790</v>
      </c>
      <c r="J160" s="274">
        <v>21</v>
      </c>
      <c r="K160" s="292">
        <v>18960</v>
      </c>
      <c r="L160" s="274">
        <v>398160</v>
      </c>
      <c r="M160" s="294">
        <v>0.04</v>
      </c>
      <c r="N160" s="275">
        <v>382233.59999999998</v>
      </c>
      <c r="O160" s="288" t="s">
        <v>782</v>
      </c>
      <c r="P160" s="276" t="s">
        <v>760</v>
      </c>
      <c r="Q160" s="296" t="s">
        <v>1932</v>
      </c>
      <c r="R160" s="276" t="s">
        <v>1933</v>
      </c>
      <c r="S160" s="296" t="s">
        <v>1934</v>
      </c>
    </row>
    <row r="161" spans="1:19" x14ac:dyDescent="0.3">
      <c r="A161" s="272">
        <v>1152</v>
      </c>
      <c r="B161" s="282">
        <v>42821</v>
      </c>
      <c r="C161" s="284" t="s">
        <v>590</v>
      </c>
      <c r="D161" s="273" t="s">
        <v>1788</v>
      </c>
      <c r="E161" s="286" t="s">
        <v>395</v>
      </c>
      <c r="F161" s="273" t="s">
        <v>812</v>
      </c>
      <c r="G161" s="288" t="s">
        <v>770</v>
      </c>
      <c r="H161" s="273" t="s">
        <v>781</v>
      </c>
      <c r="I161" s="290" t="s">
        <v>1789</v>
      </c>
      <c r="J161" s="274">
        <v>22</v>
      </c>
      <c r="K161" s="292">
        <v>600</v>
      </c>
      <c r="L161" s="274">
        <v>13200</v>
      </c>
      <c r="M161" s="294">
        <v>0</v>
      </c>
      <c r="N161" s="275">
        <v>13200</v>
      </c>
      <c r="O161" s="288" t="s">
        <v>782</v>
      </c>
      <c r="P161" s="276" t="s">
        <v>760</v>
      </c>
      <c r="Q161" s="296" t="s">
        <v>1932</v>
      </c>
      <c r="R161" s="276" t="s">
        <v>1933</v>
      </c>
      <c r="S161" s="296" t="s">
        <v>1934</v>
      </c>
    </row>
    <row r="162" spans="1:19" x14ac:dyDescent="0.3">
      <c r="A162" s="272">
        <v>1153</v>
      </c>
      <c r="B162" s="282">
        <v>42821</v>
      </c>
      <c r="C162" s="284" t="s">
        <v>590</v>
      </c>
      <c r="D162" s="273" t="s">
        <v>1788</v>
      </c>
      <c r="E162" s="286" t="s">
        <v>395</v>
      </c>
      <c r="F162" s="273" t="s">
        <v>812</v>
      </c>
      <c r="G162" s="288" t="s">
        <v>785</v>
      </c>
      <c r="H162" s="273" t="s">
        <v>784</v>
      </c>
      <c r="I162" s="290" t="s">
        <v>931</v>
      </c>
      <c r="J162" s="274">
        <v>7</v>
      </c>
      <c r="K162" s="292">
        <v>6960</v>
      </c>
      <c r="L162" s="274">
        <v>48720</v>
      </c>
      <c r="M162" s="294">
        <v>0.08</v>
      </c>
      <c r="N162" s="275">
        <v>44822.400000000001</v>
      </c>
      <c r="O162" s="288" t="s">
        <v>782</v>
      </c>
      <c r="P162" s="276" t="s">
        <v>798</v>
      </c>
      <c r="Q162" s="296" t="s">
        <v>1932</v>
      </c>
      <c r="R162" s="276" t="s">
        <v>1933</v>
      </c>
      <c r="S162" s="296" t="s">
        <v>1934</v>
      </c>
    </row>
    <row r="163" spans="1:19" x14ac:dyDescent="0.3">
      <c r="A163" s="272">
        <v>1154</v>
      </c>
      <c r="B163" s="282">
        <v>42821</v>
      </c>
      <c r="C163" s="284" t="s">
        <v>590</v>
      </c>
      <c r="D163" s="273" t="s">
        <v>1788</v>
      </c>
      <c r="E163" s="286" t="s">
        <v>395</v>
      </c>
      <c r="F163" s="273" t="s">
        <v>812</v>
      </c>
      <c r="G163" s="288" t="s">
        <v>785</v>
      </c>
      <c r="H163" s="273" t="s">
        <v>784</v>
      </c>
      <c r="I163" s="290" t="s">
        <v>1787</v>
      </c>
      <c r="J163" s="274">
        <v>40</v>
      </c>
      <c r="K163" s="292">
        <v>5760</v>
      </c>
      <c r="L163" s="274">
        <v>230400</v>
      </c>
      <c r="M163" s="294">
        <v>0.05</v>
      </c>
      <c r="N163" s="275">
        <v>218880</v>
      </c>
      <c r="O163" s="288" t="s">
        <v>782</v>
      </c>
      <c r="P163" s="276" t="s">
        <v>798</v>
      </c>
      <c r="Q163" s="296" t="s">
        <v>1932</v>
      </c>
      <c r="R163" s="276" t="s">
        <v>1933</v>
      </c>
      <c r="S163" s="296" t="s">
        <v>1934</v>
      </c>
    </row>
    <row r="164" spans="1:19" x14ac:dyDescent="0.3">
      <c r="A164" s="272">
        <v>1155</v>
      </c>
      <c r="B164" s="282">
        <v>42822</v>
      </c>
      <c r="C164" s="284" t="s">
        <v>590</v>
      </c>
      <c r="D164" s="273" t="s">
        <v>1786</v>
      </c>
      <c r="E164" s="286" t="s">
        <v>398</v>
      </c>
      <c r="F164" s="273" t="s">
        <v>778</v>
      </c>
      <c r="G164" s="288" t="s">
        <v>785</v>
      </c>
      <c r="H164" s="273" t="s">
        <v>784</v>
      </c>
      <c r="I164" s="290" t="s">
        <v>1785</v>
      </c>
      <c r="J164" s="274">
        <v>41</v>
      </c>
      <c r="K164" s="292">
        <v>3960</v>
      </c>
      <c r="L164" s="274">
        <v>162360</v>
      </c>
      <c r="M164" s="294">
        <v>0.01</v>
      </c>
      <c r="N164" s="275">
        <v>160736.4</v>
      </c>
      <c r="O164" s="288" t="s">
        <v>788</v>
      </c>
      <c r="P164" s="276" t="s">
        <v>787</v>
      </c>
      <c r="Q164" s="296" t="s">
        <v>1936</v>
      </c>
      <c r="R164" s="276" t="s">
        <v>1933</v>
      </c>
      <c r="S164" s="296" t="s">
        <v>1934</v>
      </c>
    </row>
    <row r="165" spans="1:19" x14ac:dyDescent="0.3">
      <c r="A165" s="272">
        <v>1156</v>
      </c>
      <c r="B165" s="282">
        <v>42822</v>
      </c>
      <c r="C165" s="284" t="s">
        <v>590</v>
      </c>
      <c r="D165" s="273" t="s">
        <v>1471</v>
      </c>
      <c r="E165" s="286" t="s">
        <v>522</v>
      </c>
      <c r="F165" s="273" t="s">
        <v>812</v>
      </c>
      <c r="G165" s="288" t="s">
        <v>785</v>
      </c>
      <c r="H165" s="273" t="s">
        <v>824</v>
      </c>
      <c r="I165" s="290" t="s">
        <v>1146</v>
      </c>
      <c r="J165" s="274">
        <v>46</v>
      </c>
      <c r="K165" s="292">
        <v>2100</v>
      </c>
      <c r="L165" s="274">
        <v>96600</v>
      </c>
      <c r="M165" s="294">
        <v>0.02</v>
      </c>
      <c r="N165" s="275">
        <v>94668</v>
      </c>
      <c r="O165" s="288" t="s">
        <v>761</v>
      </c>
      <c r="P165" s="276" t="s">
        <v>841</v>
      </c>
      <c r="Q165" s="296" t="s">
        <v>1932</v>
      </c>
      <c r="R165" s="276" t="s">
        <v>1933</v>
      </c>
      <c r="S165" s="296" t="s">
        <v>1934</v>
      </c>
    </row>
    <row r="166" spans="1:19" x14ac:dyDescent="0.3">
      <c r="A166" s="272">
        <v>1157</v>
      </c>
      <c r="B166" s="282">
        <v>42822</v>
      </c>
      <c r="C166" s="284" t="s">
        <v>590</v>
      </c>
      <c r="D166" s="273" t="s">
        <v>1471</v>
      </c>
      <c r="E166" s="286" t="s">
        <v>522</v>
      </c>
      <c r="F166" s="273" t="s">
        <v>812</v>
      </c>
      <c r="G166" s="288" t="s">
        <v>785</v>
      </c>
      <c r="H166" s="273" t="s">
        <v>824</v>
      </c>
      <c r="I166" s="290" t="s">
        <v>1296</v>
      </c>
      <c r="J166" s="274">
        <v>44</v>
      </c>
      <c r="K166" s="292">
        <v>300</v>
      </c>
      <c r="L166" s="274">
        <v>13200</v>
      </c>
      <c r="M166" s="294">
        <v>0.01</v>
      </c>
      <c r="N166" s="275">
        <v>13068</v>
      </c>
      <c r="O166" s="288" t="s">
        <v>761</v>
      </c>
      <c r="P166" s="276" t="s">
        <v>798</v>
      </c>
      <c r="Q166" s="296" t="s">
        <v>1932</v>
      </c>
      <c r="R166" s="276" t="s">
        <v>1933</v>
      </c>
      <c r="S166" s="296" t="s">
        <v>1934</v>
      </c>
    </row>
    <row r="167" spans="1:19" x14ac:dyDescent="0.3">
      <c r="A167" s="272">
        <v>1158</v>
      </c>
      <c r="B167" s="282">
        <v>42822</v>
      </c>
      <c r="C167" s="284" t="s">
        <v>590</v>
      </c>
      <c r="D167" s="273" t="s">
        <v>1218</v>
      </c>
      <c r="E167" s="286" t="s">
        <v>522</v>
      </c>
      <c r="F167" s="273" t="s">
        <v>790</v>
      </c>
      <c r="G167" s="288" t="s">
        <v>764</v>
      </c>
      <c r="H167" s="273" t="s">
        <v>763</v>
      </c>
      <c r="I167" s="290" t="s">
        <v>1784</v>
      </c>
      <c r="J167" s="274">
        <v>14</v>
      </c>
      <c r="K167" s="292">
        <v>2460</v>
      </c>
      <c r="L167" s="274">
        <v>34440</v>
      </c>
      <c r="M167" s="294">
        <v>0</v>
      </c>
      <c r="N167" s="275">
        <v>34440</v>
      </c>
      <c r="O167" s="288" t="s">
        <v>775</v>
      </c>
      <c r="P167" s="276" t="s">
        <v>798</v>
      </c>
      <c r="Q167" s="296" t="s">
        <v>1935</v>
      </c>
      <c r="R167" s="276" t="s">
        <v>1937</v>
      </c>
      <c r="S167" s="296" t="s">
        <v>1934</v>
      </c>
    </row>
    <row r="168" spans="1:19" x14ac:dyDescent="0.3">
      <c r="A168" s="272">
        <v>1159</v>
      </c>
      <c r="B168" s="282">
        <v>42823</v>
      </c>
      <c r="C168" s="284" t="s">
        <v>590</v>
      </c>
      <c r="D168" s="273" t="s">
        <v>1783</v>
      </c>
      <c r="E168" s="286" t="s">
        <v>405</v>
      </c>
      <c r="F168" s="273" t="s">
        <v>790</v>
      </c>
      <c r="G168" s="288" t="s">
        <v>770</v>
      </c>
      <c r="H168" s="273" t="s">
        <v>781</v>
      </c>
      <c r="I168" s="290" t="s">
        <v>1782</v>
      </c>
      <c r="J168" s="274">
        <v>14</v>
      </c>
      <c r="K168" s="292">
        <v>360</v>
      </c>
      <c r="L168" s="274">
        <v>5040</v>
      </c>
      <c r="M168" s="294">
        <v>0.04</v>
      </c>
      <c r="N168" s="275">
        <v>4838.3999999999996</v>
      </c>
      <c r="O168" s="288" t="s">
        <v>782</v>
      </c>
      <c r="P168" s="276" t="s">
        <v>760</v>
      </c>
      <c r="Q168" s="296" t="s">
        <v>1932</v>
      </c>
      <c r="R168" s="276" t="s">
        <v>1937</v>
      </c>
      <c r="S168" s="296" t="s">
        <v>1934</v>
      </c>
    </row>
    <row r="169" spans="1:19" x14ac:dyDescent="0.3">
      <c r="A169" s="272">
        <v>1160</v>
      </c>
      <c r="B169" s="282">
        <v>42824</v>
      </c>
      <c r="C169" s="284" t="s">
        <v>590</v>
      </c>
      <c r="D169" s="273" t="s">
        <v>1779</v>
      </c>
      <c r="E169" s="286" t="s">
        <v>405</v>
      </c>
      <c r="F169" s="273" t="s">
        <v>778</v>
      </c>
      <c r="G169" s="288" t="s">
        <v>764</v>
      </c>
      <c r="H169" s="273" t="s">
        <v>800</v>
      </c>
      <c r="I169" s="290" t="s">
        <v>1781</v>
      </c>
      <c r="J169" s="274">
        <v>43</v>
      </c>
      <c r="K169" s="292">
        <v>2520</v>
      </c>
      <c r="L169" s="274">
        <v>108360</v>
      </c>
      <c r="M169" s="294">
        <v>0.1</v>
      </c>
      <c r="N169" s="275">
        <v>97524</v>
      </c>
      <c r="O169" s="288" t="s">
        <v>788</v>
      </c>
      <c r="P169" s="276" t="s">
        <v>760</v>
      </c>
      <c r="Q169" s="296" t="s">
        <v>1936</v>
      </c>
      <c r="R169" s="276" t="s">
        <v>1933</v>
      </c>
      <c r="S169" s="296" t="s">
        <v>1934</v>
      </c>
    </row>
    <row r="170" spans="1:19" x14ac:dyDescent="0.3">
      <c r="A170" s="272">
        <v>1161</v>
      </c>
      <c r="B170" s="282">
        <v>42824</v>
      </c>
      <c r="C170" s="284" t="s">
        <v>590</v>
      </c>
      <c r="D170" s="273" t="s">
        <v>1779</v>
      </c>
      <c r="E170" s="286" t="s">
        <v>405</v>
      </c>
      <c r="F170" s="273" t="s">
        <v>778</v>
      </c>
      <c r="G170" s="288" t="s">
        <v>764</v>
      </c>
      <c r="H170" s="273" t="s">
        <v>800</v>
      </c>
      <c r="I170" s="290" t="s">
        <v>1780</v>
      </c>
      <c r="J170" s="274">
        <v>17</v>
      </c>
      <c r="K170" s="292">
        <v>360</v>
      </c>
      <c r="L170" s="274">
        <v>6120</v>
      </c>
      <c r="M170" s="294">
        <v>7.0000000000000007E-2</v>
      </c>
      <c r="N170" s="275">
        <v>5691.6</v>
      </c>
      <c r="O170" s="288" t="s">
        <v>788</v>
      </c>
      <c r="P170" s="276" t="s">
        <v>760</v>
      </c>
      <c r="Q170" s="296" t="s">
        <v>1936</v>
      </c>
      <c r="R170" s="276" t="s">
        <v>1933</v>
      </c>
      <c r="S170" s="296" t="s">
        <v>1934</v>
      </c>
    </row>
    <row r="171" spans="1:19" x14ac:dyDescent="0.3">
      <c r="A171" s="272">
        <v>1162</v>
      </c>
      <c r="B171" s="282">
        <v>42824</v>
      </c>
      <c r="C171" s="284" t="s">
        <v>590</v>
      </c>
      <c r="D171" s="273" t="s">
        <v>1779</v>
      </c>
      <c r="E171" s="286" t="s">
        <v>405</v>
      </c>
      <c r="F171" s="273" t="s">
        <v>778</v>
      </c>
      <c r="G171" s="288" t="s">
        <v>764</v>
      </c>
      <c r="H171" s="273" t="s">
        <v>763</v>
      </c>
      <c r="I171" s="290" t="s">
        <v>844</v>
      </c>
      <c r="J171" s="274">
        <v>31</v>
      </c>
      <c r="K171" s="292">
        <v>1320</v>
      </c>
      <c r="L171" s="274">
        <v>40920</v>
      </c>
      <c r="M171" s="294">
        <v>0.02</v>
      </c>
      <c r="N171" s="275">
        <v>40101.599999999999</v>
      </c>
      <c r="O171" s="288" t="s">
        <v>788</v>
      </c>
      <c r="P171" s="276" t="s">
        <v>798</v>
      </c>
      <c r="Q171" s="296" t="s">
        <v>1936</v>
      </c>
      <c r="R171" s="276" t="s">
        <v>1933</v>
      </c>
      <c r="S171" s="296" t="s">
        <v>1934</v>
      </c>
    </row>
    <row r="172" spans="1:19" x14ac:dyDescent="0.3">
      <c r="A172" s="272">
        <v>1163</v>
      </c>
      <c r="B172" s="282">
        <v>42824</v>
      </c>
      <c r="C172" s="284" t="s">
        <v>590</v>
      </c>
      <c r="D172" s="273" t="s">
        <v>1776</v>
      </c>
      <c r="E172" s="286" t="s">
        <v>398</v>
      </c>
      <c r="F172" s="273" t="s">
        <v>778</v>
      </c>
      <c r="G172" s="288" t="s">
        <v>785</v>
      </c>
      <c r="H172" s="273" t="s">
        <v>824</v>
      </c>
      <c r="I172" s="290" t="s">
        <v>1778</v>
      </c>
      <c r="J172" s="274">
        <v>39</v>
      </c>
      <c r="K172" s="292">
        <v>1200</v>
      </c>
      <c r="L172" s="274">
        <v>46800</v>
      </c>
      <c r="M172" s="294">
        <v>0.05</v>
      </c>
      <c r="N172" s="275">
        <v>44460</v>
      </c>
      <c r="O172" s="288" t="s">
        <v>775</v>
      </c>
      <c r="P172" s="276" t="s">
        <v>787</v>
      </c>
      <c r="Q172" s="296" t="s">
        <v>1935</v>
      </c>
      <c r="R172" s="276" t="s">
        <v>1933</v>
      </c>
      <c r="S172" s="296" t="s">
        <v>1934</v>
      </c>
    </row>
    <row r="173" spans="1:19" x14ac:dyDescent="0.3">
      <c r="A173" s="272">
        <v>1164</v>
      </c>
      <c r="B173" s="282">
        <v>42824</v>
      </c>
      <c r="C173" s="284" t="s">
        <v>590</v>
      </c>
      <c r="D173" s="273" t="s">
        <v>1342</v>
      </c>
      <c r="E173" s="286" t="s">
        <v>405</v>
      </c>
      <c r="F173" s="273" t="s">
        <v>812</v>
      </c>
      <c r="G173" s="288" t="s">
        <v>770</v>
      </c>
      <c r="H173" s="273" t="s">
        <v>781</v>
      </c>
      <c r="I173" s="290" t="s">
        <v>1777</v>
      </c>
      <c r="J173" s="274">
        <v>36</v>
      </c>
      <c r="K173" s="292">
        <v>2820</v>
      </c>
      <c r="L173" s="274">
        <v>101520</v>
      </c>
      <c r="M173" s="294">
        <v>0.05</v>
      </c>
      <c r="N173" s="275">
        <v>96444</v>
      </c>
      <c r="O173" s="288" t="s">
        <v>788</v>
      </c>
      <c r="P173" s="276" t="s">
        <v>787</v>
      </c>
      <c r="Q173" s="296" t="s">
        <v>1936</v>
      </c>
      <c r="R173" s="276" t="s">
        <v>1933</v>
      </c>
      <c r="S173" s="296" t="s">
        <v>1934</v>
      </c>
    </row>
    <row r="174" spans="1:19" x14ac:dyDescent="0.3">
      <c r="A174" s="272">
        <v>1165</v>
      </c>
      <c r="B174" s="282">
        <v>42824</v>
      </c>
      <c r="C174" s="284" t="s">
        <v>590</v>
      </c>
      <c r="D174" s="273" t="s">
        <v>1776</v>
      </c>
      <c r="E174" s="286" t="s">
        <v>405</v>
      </c>
      <c r="F174" s="273" t="s">
        <v>778</v>
      </c>
      <c r="G174" s="288" t="s">
        <v>785</v>
      </c>
      <c r="H174" s="273" t="s">
        <v>784</v>
      </c>
      <c r="I174" s="290" t="s">
        <v>1220</v>
      </c>
      <c r="J174" s="274">
        <v>5</v>
      </c>
      <c r="K174" s="292">
        <v>2160</v>
      </c>
      <c r="L174" s="274">
        <v>10800</v>
      </c>
      <c r="M174" s="294">
        <v>0.09</v>
      </c>
      <c r="N174" s="275">
        <v>9828</v>
      </c>
      <c r="O174" s="288" t="s">
        <v>775</v>
      </c>
      <c r="P174" s="276" t="s">
        <v>760</v>
      </c>
      <c r="Q174" s="296" t="s">
        <v>1935</v>
      </c>
      <c r="R174" s="276" t="s">
        <v>1933</v>
      </c>
      <c r="S174" s="296" t="s">
        <v>1934</v>
      </c>
    </row>
    <row r="175" spans="1:19" x14ac:dyDescent="0.3">
      <c r="A175" s="272">
        <v>1166</v>
      </c>
      <c r="B175" s="282">
        <v>42824</v>
      </c>
      <c r="C175" s="284" t="s">
        <v>590</v>
      </c>
      <c r="D175" s="273" t="s">
        <v>1757</v>
      </c>
      <c r="E175" s="286" t="s">
        <v>398</v>
      </c>
      <c r="F175" s="273" t="s">
        <v>790</v>
      </c>
      <c r="G175" s="288" t="s">
        <v>764</v>
      </c>
      <c r="H175" s="273" t="s">
        <v>793</v>
      </c>
      <c r="I175" s="290" t="s">
        <v>929</v>
      </c>
      <c r="J175" s="274">
        <v>40</v>
      </c>
      <c r="K175" s="292">
        <v>420</v>
      </c>
      <c r="L175" s="274">
        <v>16800</v>
      </c>
      <c r="M175" s="294">
        <v>0.1</v>
      </c>
      <c r="N175" s="275">
        <v>15120</v>
      </c>
      <c r="O175" s="288" t="s">
        <v>834</v>
      </c>
      <c r="P175" s="276" t="s">
        <v>760</v>
      </c>
      <c r="Q175" s="296" t="s">
        <v>1932</v>
      </c>
      <c r="R175" s="276" t="s">
        <v>1937</v>
      </c>
      <c r="S175" s="296" t="s">
        <v>1934</v>
      </c>
    </row>
    <row r="176" spans="1:19" x14ac:dyDescent="0.3">
      <c r="A176" s="272">
        <v>1167</v>
      </c>
      <c r="B176" s="282">
        <v>42824</v>
      </c>
      <c r="C176" s="284" t="s">
        <v>590</v>
      </c>
      <c r="D176" s="273" t="s">
        <v>1757</v>
      </c>
      <c r="E176" s="286" t="s">
        <v>398</v>
      </c>
      <c r="F176" s="273" t="s">
        <v>790</v>
      </c>
      <c r="G176" s="288" t="s">
        <v>785</v>
      </c>
      <c r="H176" s="273" t="s">
        <v>784</v>
      </c>
      <c r="I176" s="290" t="s">
        <v>1775</v>
      </c>
      <c r="J176" s="274">
        <v>21</v>
      </c>
      <c r="K176" s="292">
        <v>11760</v>
      </c>
      <c r="L176" s="274">
        <v>246960</v>
      </c>
      <c r="M176" s="294">
        <v>0.05</v>
      </c>
      <c r="N176" s="275">
        <v>234612</v>
      </c>
      <c r="O176" s="288" t="s">
        <v>834</v>
      </c>
      <c r="P176" s="276" t="s">
        <v>787</v>
      </c>
      <c r="Q176" s="296" t="s">
        <v>1932</v>
      </c>
      <c r="R176" s="276" t="s">
        <v>1937</v>
      </c>
      <c r="S176" s="296" t="s">
        <v>1934</v>
      </c>
    </row>
    <row r="177" spans="1:19" x14ac:dyDescent="0.3">
      <c r="A177" s="272">
        <v>1168</v>
      </c>
      <c r="B177" s="282">
        <v>42824</v>
      </c>
      <c r="C177" s="284" t="s">
        <v>590</v>
      </c>
      <c r="D177" s="273" t="s">
        <v>1347</v>
      </c>
      <c r="E177" s="286" t="s">
        <v>405</v>
      </c>
      <c r="F177" s="273" t="s">
        <v>812</v>
      </c>
      <c r="G177" s="288" t="s">
        <v>764</v>
      </c>
      <c r="H177" s="273" t="s">
        <v>772</v>
      </c>
      <c r="I177" s="290" t="s">
        <v>1774</v>
      </c>
      <c r="J177" s="274">
        <v>23</v>
      </c>
      <c r="K177" s="292">
        <v>8580</v>
      </c>
      <c r="L177" s="274">
        <v>197340</v>
      </c>
      <c r="M177" s="294">
        <v>0.08</v>
      </c>
      <c r="N177" s="275">
        <v>181552.8</v>
      </c>
      <c r="O177" s="288" t="s">
        <v>788</v>
      </c>
      <c r="P177" s="276" t="s">
        <v>787</v>
      </c>
      <c r="Q177" s="296" t="s">
        <v>1936</v>
      </c>
      <c r="R177" s="276" t="s">
        <v>1933</v>
      </c>
      <c r="S177" s="296" t="s">
        <v>1934</v>
      </c>
    </row>
    <row r="178" spans="1:19" x14ac:dyDescent="0.3">
      <c r="A178" s="272">
        <v>1169</v>
      </c>
      <c r="B178" s="282">
        <v>42825</v>
      </c>
      <c r="C178" s="284" t="s">
        <v>590</v>
      </c>
      <c r="D178" s="273" t="s">
        <v>1773</v>
      </c>
      <c r="E178" s="286" t="s">
        <v>405</v>
      </c>
      <c r="F178" s="273" t="s">
        <v>812</v>
      </c>
      <c r="G178" s="288" t="s">
        <v>764</v>
      </c>
      <c r="H178" s="273" t="s">
        <v>772</v>
      </c>
      <c r="I178" s="290" t="s">
        <v>1772</v>
      </c>
      <c r="J178" s="274">
        <v>24</v>
      </c>
      <c r="K178" s="292">
        <v>1260</v>
      </c>
      <c r="L178" s="274">
        <v>30240</v>
      </c>
      <c r="M178" s="294">
        <v>0.01</v>
      </c>
      <c r="N178" s="275">
        <v>29937.599999999999</v>
      </c>
      <c r="O178" s="288" t="s">
        <v>782</v>
      </c>
      <c r="P178" s="276" t="s">
        <v>760</v>
      </c>
      <c r="Q178" s="296" t="s">
        <v>1932</v>
      </c>
      <c r="R178" s="276" t="s">
        <v>1933</v>
      </c>
      <c r="S178" s="296" t="s">
        <v>1934</v>
      </c>
    </row>
    <row r="179" spans="1:19" x14ac:dyDescent="0.3">
      <c r="A179" s="272">
        <v>1170</v>
      </c>
      <c r="B179" s="282">
        <v>42825</v>
      </c>
      <c r="C179" s="284" t="s">
        <v>590</v>
      </c>
      <c r="D179" s="273" t="s">
        <v>1771</v>
      </c>
      <c r="E179" s="286" t="s">
        <v>398</v>
      </c>
      <c r="F179" s="273" t="s">
        <v>765</v>
      </c>
      <c r="G179" s="288" t="s">
        <v>785</v>
      </c>
      <c r="H179" s="273" t="s">
        <v>824</v>
      </c>
      <c r="I179" s="290" t="s">
        <v>1419</v>
      </c>
      <c r="J179" s="274">
        <v>21</v>
      </c>
      <c r="K179" s="292">
        <v>2400</v>
      </c>
      <c r="L179" s="274">
        <v>50400</v>
      </c>
      <c r="M179" s="294">
        <v>0.05</v>
      </c>
      <c r="N179" s="275">
        <v>47880</v>
      </c>
      <c r="O179" s="288" t="s">
        <v>761</v>
      </c>
      <c r="P179" s="276" t="s">
        <v>827</v>
      </c>
      <c r="Q179" s="296" t="s">
        <v>1932</v>
      </c>
      <c r="R179" s="276" t="s">
        <v>1937</v>
      </c>
      <c r="S179" s="296" t="s">
        <v>1934</v>
      </c>
    </row>
    <row r="180" spans="1:19" x14ac:dyDescent="0.3">
      <c r="A180" s="272">
        <v>1171</v>
      </c>
      <c r="B180" s="282">
        <v>42825</v>
      </c>
      <c r="C180" s="284" t="s">
        <v>590</v>
      </c>
      <c r="D180" s="273" t="s">
        <v>1769</v>
      </c>
      <c r="E180" s="286" t="s">
        <v>405</v>
      </c>
      <c r="F180" s="273" t="s">
        <v>778</v>
      </c>
      <c r="G180" s="288" t="s">
        <v>764</v>
      </c>
      <c r="H180" s="273" t="s">
        <v>793</v>
      </c>
      <c r="I180" s="290" t="s">
        <v>1770</v>
      </c>
      <c r="J180" s="274">
        <v>35</v>
      </c>
      <c r="K180" s="292">
        <v>1140</v>
      </c>
      <c r="L180" s="274">
        <v>39900</v>
      </c>
      <c r="M180" s="294">
        <v>0.05</v>
      </c>
      <c r="N180" s="275">
        <v>37905</v>
      </c>
      <c r="O180" s="288" t="s">
        <v>782</v>
      </c>
      <c r="P180" s="276" t="s">
        <v>767</v>
      </c>
      <c r="Q180" s="296" t="s">
        <v>1932</v>
      </c>
      <c r="R180" s="276" t="s">
        <v>1933</v>
      </c>
      <c r="S180" s="296" t="s">
        <v>1934</v>
      </c>
    </row>
    <row r="181" spans="1:19" x14ac:dyDescent="0.3">
      <c r="A181" s="272">
        <v>1172</v>
      </c>
      <c r="B181" s="282">
        <v>42825</v>
      </c>
      <c r="C181" s="284" t="s">
        <v>590</v>
      </c>
      <c r="D181" s="273" t="s">
        <v>1769</v>
      </c>
      <c r="E181" s="286" t="s">
        <v>405</v>
      </c>
      <c r="F181" s="273" t="s">
        <v>778</v>
      </c>
      <c r="G181" s="288" t="s">
        <v>764</v>
      </c>
      <c r="H181" s="273" t="s">
        <v>793</v>
      </c>
      <c r="I181" s="290" t="s">
        <v>1768</v>
      </c>
      <c r="J181" s="274">
        <v>43</v>
      </c>
      <c r="K181" s="292">
        <v>420</v>
      </c>
      <c r="L181" s="274">
        <v>18060</v>
      </c>
      <c r="M181" s="294">
        <v>0.09</v>
      </c>
      <c r="N181" s="275">
        <v>16434.599999999999</v>
      </c>
      <c r="O181" s="288" t="s">
        <v>782</v>
      </c>
      <c r="P181" s="276" t="s">
        <v>760</v>
      </c>
      <c r="Q181" s="296" t="s">
        <v>1932</v>
      </c>
      <c r="R181" s="276" t="s">
        <v>1933</v>
      </c>
      <c r="S181" s="296" t="s">
        <v>1934</v>
      </c>
    </row>
    <row r="182" spans="1:19" x14ac:dyDescent="0.3">
      <c r="A182" s="272">
        <v>1173</v>
      </c>
      <c r="B182" s="282">
        <v>42825</v>
      </c>
      <c r="C182" s="284" t="s">
        <v>590</v>
      </c>
      <c r="D182" s="273" t="s">
        <v>1705</v>
      </c>
      <c r="E182" s="286" t="s">
        <v>522</v>
      </c>
      <c r="F182" s="273" t="s">
        <v>778</v>
      </c>
      <c r="G182" s="288" t="s">
        <v>764</v>
      </c>
      <c r="H182" s="273" t="s">
        <v>793</v>
      </c>
      <c r="I182" s="290" t="s">
        <v>1531</v>
      </c>
      <c r="J182" s="274">
        <v>44</v>
      </c>
      <c r="K182" s="292">
        <v>420</v>
      </c>
      <c r="L182" s="274">
        <v>18480</v>
      </c>
      <c r="M182" s="294">
        <v>0.03</v>
      </c>
      <c r="N182" s="275">
        <v>17925.599999999999</v>
      </c>
      <c r="O182" s="288" t="s">
        <v>775</v>
      </c>
      <c r="P182" s="276" t="s">
        <v>760</v>
      </c>
      <c r="Q182" s="296" t="s">
        <v>1935</v>
      </c>
      <c r="R182" s="276" t="s">
        <v>1933</v>
      </c>
      <c r="S182" s="296" t="s">
        <v>1934</v>
      </c>
    </row>
    <row r="183" spans="1:19" x14ac:dyDescent="0.3">
      <c r="A183" s="272">
        <v>1174</v>
      </c>
      <c r="B183" s="282">
        <v>42826</v>
      </c>
      <c r="C183" s="284" t="s">
        <v>591</v>
      </c>
      <c r="D183" s="273" t="s">
        <v>882</v>
      </c>
      <c r="E183" s="286" t="s">
        <v>398</v>
      </c>
      <c r="F183" s="273" t="s">
        <v>812</v>
      </c>
      <c r="G183" s="288" t="s">
        <v>764</v>
      </c>
      <c r="H183" s="273" t="s">
        <v>800</v>
      </c>
      <c r="I183" s="290" t="s">
        <v>1767</v>
      </c>
      <c r="J183" s="274">
        <v>48</v>
      </c>
      <c r="K183" s="292">
        <v>480</v>
      </c>
      <c r="L183" s="274">
        <v>23040</v>
      </c>
      <c r="M183" s="294">
        <v>7.0000000000000007E-2</v>
      </c>
      <c r="N183" s="275">
        <v>21427.200000000001</v>
      </c>
      <c r="O183" s="288" t="s">
        <v>834</v>
      </c>
      <c r="P183" s="276" t="s">
        <v>760</v>
      </c>
      <c r="Q183" s="296" t="s">
        <v>1932</v>
      </c>
      <c r="R183" s="276" t="s">
        <v>1933</v>
      </c>
      <c r="S183" s="296" t="s">
        <v>1934</v>
      </c>
    </row>
    <row r="184" spans="1:19" x14ac:dyDescent="0.3">
      <c r="A184" s="272">
        <v>1175</v>
      </c>
      <c r="B184" s="282">
        <v>42826</v>
      </c>
      <c r="C184" s="284" t="s">
        <v>591</v>
      </c>
      <c r="D184" s="273" t="s">
        <v>882</v>
      </c>
      <c r="E184" s="286" t="s">
        <v>398</v>
      </c>
      <c r="F184" s="273" t="s">
        <v>812</v>
      </c>
      <c r="G184" s="288" t="s">
        <v>785</v>
      </c>
      <c r="H184" s="273" t="s">
        <v>784</v>
      </c>
      <c r="I184" s="290" t="s">
        <v>1766</v>
      </c>
      <c r="J184" s="274">
        <v>12</v>
      </c>
      <c r="K184" s="292">
        <v>12060</v>
      </c>
      <c r="L184" s="274">
        <v>144720</v>
      </c>
      <c r="M184" s="294">
        <v>0.05</v>
      </c>
      <c r="N184" s="275">
        <v>137484</v>
      </c>
      <c r="O184" s="288" t="s">
        <v>834</v>
      </c>
      <c r="P184" s="276" t="s">
        <v>798</v>
      </c>
      <c r="Q184" s="296" t="s">
        <v>1932</v>
      </c>
      <c r="R184" s="276" t="s">
        <v>1933</v>
      </c>
      <c r="S184" s="296" t="s">
        <v>1934</v>
      </c>
    </row>
    <row r="185" spans="1:19" x14ac:dyDescent="0.3">
      <c r="A185" s="272">
        <v>1176</v>
      </c>
      <c r="B185" s="282">
        <v>42826</v>
      </c>
      <c r="C185" s="284" t="s">
        <v>591</v>
      </c>
      <c r="D185" s="273" t="s">
        <v>1752</v>
      </c>
      <c r="E185" s="286" t="s">
        <v>405</v>
      </c>
      <c r="F185" s="273" t="s">
        <v>790</v>
      </c>
      <c r="G185" s="288" t="s">
        <v>770</v>
      </c>
      <c r="H185" s="273" t="s">
        <v>826</v>
      </c>
      <c r="I185" s="290" t="s">
        <v>1765</v>
      </c>
      <c r="J185" s="274">
        <v>31</v>
      </c>
      <c r="K185" s="292">
        <v>6060</v>
      </c>
      <c r="L185" s="274">
        <v>187860</v>
      </c>
      <c r="M185" s="294">
        <v>0.08</v>
      </c>
      <c r="N185" s="275">
        <v>172831.2</v>
      </c>
      <c r="O185" s="288" t="s">
        <v>788</v>
      </c>
      <c r="P185" s="276" t="s">
        <v>760</v>
      </c>
      <c r="Q185" s="296" t="s">
        <v>1936</v>
      </c>
      <c r="R185" s="276" t="s">
        <v>1937</v>
      </c>
      <c r="S185" s="296" t="s">
        <v>1934</v>
      </c>
    </row>
    <row r="186" spans="1:19" x14ac:dyDescent="0.3">
      <c r="A186" s="272">
        <v>1177</v>
      </c>
      <c r="B186" s="282">
        <v>42826</v>
      </c>
      <c r="C186" s="284" t="s">
        <v>591</v>
      </c>
      <c r="D186" s="273" t="s">
        <v>1673</v>
      </c>
      <c r="E186" s="286" t="s">
        <v>395</v>
      </c>
      <c r="F186" s="273" t="s">
        <v>812</v>
      </c>
      <c r="G186" s="288" t="s">
        <v>764</v>
      </c>
      <c r="H186" s="273" t="s">
        <v>772</v>
      </c>
      <c r="I186" s="290" t="s">
        <v>1301</v>
      </c>
      <c r="J186" s="274">
        <v>27</v>
      </c>
      <c r="K186" s="292">
        <v>2100</v>
      </c>
      <c r="L186" s="274">
        <v>56700</v>
      </c>
      <c r="M186" s="294">
        <v>0.1</v>
      </c>
      <c r="N186" s="275">
        <v>51030</v>
      </c>
      <c r="O186" s="288" t="s">
        <v>775</v>
      </c>
      <c r="P186" s="276" t="s">
        <v>760</v>
      </c>
      <c r="Q186" s="296" t="s">
        <v>1935</v>
      </c>
      <c r="R186" s="276" t="s">
        <v>1933</v>
      </c>
      <c r="S186" s="296" t="s">
        <v>1934</v>
      </c>
    </row>
    <row r="187" spans="1:19" x14ac:dyDescent="0.3">
      <c r="A187" s="272">
        <v>1178</v>
      </c>
      <c r="B187" s="282">
        <v>42826</v>
      </c>
      <c r="C187" s="284" t="s">
        <v>591</v>
      </c>
      <c r="D187" s="273" t="s">
        <v>1673</v>
      </c>
      <c r="E187" s="286" t="s">
        <v>395</v>
      </c>
      <c r="F187" s="273" t="s">
        <v>812</v>
      </c>
      <c r="G187" s="288" t="s">
        <v>770</v>
      </c>
      <c r="H187" s="273" t="s">
        <v>777</v>
      </c>
      <c r="I187" s="290" t="s">
        <v>1764</v>
      </c>
      <c r="J187" s="274">
        <v>11</v>
      </c>
      <c r="K187" s="292">
        <v>17220</v>
      </c>
      <c r="L187" s="274">
        <v>189420</v>
      </c>
      <c r="M187" s="294">
        <v>0.1</v>
      </c>
      <c r="N187" s="275">
        <v>170478</v>
      </c>
      <c r="O187" s="288" t="s">
        <v>775</v>
      </c>
      <c r="P187" s="276" t="s">
        <v>760</v>
      </c>
      <c r="Q187" s="296" t="s">
        <v>1935</v>
      </c>
      <c r="R187" s="276" t="s">
        <v>1933</v>
      </c>
      <c r="S187" s="296" t="s">
        <v>1934</v>
      </c>
    </row>
    <row r="188" spans="1:19" x14ac:dyDescent="0.3">
      <c r="A188" s="272">
        <v>1179</v>
      </c>
      <c r="B188" s="282">
        <v>42826</v>
      </c>
      <c r="C188" s="284" t="s">
        <v>591</v>
      </c>
      <c r="D188" s="273" t="s">
        <v>1145</v>
      </c>
      <c r="E188" s="286" t="s">
        <v>395</v>
      </c>
      <c r="F188" s="273" t="s">
        <v>765</v>
      </c>
      <c r="G188" s="288" t="s">
        <v>785</v>
      </c>
      <c r="H188" s="273" t="s">
        <v>815</v>
      </c>
      <c r="I188" s="290" t="s">
        <v>1192</v>
      </c>
      <c r="J188" s="274">
        <v>9</v>
      </c>
      <c r="K188" s="292">
        <v>116340</v>
      </c>
      <c r="L188" s="274">
        <v>1047060</v>
      </c>
      <c r="M188" s="294">
        <v>0</v>
      </c>
      <c r="N188" s="275">
        <v>1047060</v>
      </c>
      <c r="O188" s="288" t="s">
        <v>775</v>
      </c>
      <c r="P188" s="276" t="s">
        <v>767</v>
      </c>
      <c r="Q188" s="296" t="s">
        <v>1935</v>
      </c>
      <c r="R188" s="276" t="s">
        <v>1937</v>
      </c>
      <c r="S188" s="296" t="s">
        <v>1934</v>
      </c>
    </row>
    <row r="189" spans="1:19" x14ac:dyDescent="0.3">
      <c r="A189" s="272">
        <v>1180</v>
      </c>
      <c r="B189" s="282">
        <v>42827</v>
      </c>
      <c r="C189" s="284" t="s">
        <v>591</v>
      </c>
      <c r="D189" s="273" t="s">
        <v>1379</v>
      </c>
      <c r="E189" s="286" t="s">
        <v>398</v>
      </c>
      <c r="F189" s="273" t="s">
        <v>790</v>
      </c>
      <c r="G189" s="288" t="s">
        <v>764</v>
      </c>
      <c r="H189" s="273" t="s">
        <v>995</v>
      </c>
      <c r="I189" s="290" t="s">
        <v>1763</v>
      </c>
      <c r="J189" s="274">
        <v>36</v>
      </c>
      <c r="K189" s="292">
        <v>120</v>
      </c>
      <c r="L189" s="274">
        <v>4320</v>
      </c>
      <c r="M189" s="294">
        <v>0.04</v>
      </c>
      <c r="N189" s="275">
        <v>4147.2</v>
      </c>
      <c r="O189" s="288" t="s">
        <v>775</v>
      </c>
      <c r="P189" s="276" t="s">
        <v>827</v>
      </c>
      <c r="Q189" s="296" t="s">
        <v>1935</v>
      </c>
      <c r="R189" s="276" t="s">
        <v>1937</v>
      </c>
      <c r="S189" s="296" t="s">
        <v>1934</v>
      </c>
    </row>
    <row r="190" spans="1:19" x14ac:dyDescent="0.3">
      <c r="A190" s="272">
        <v>1181</v>
      </c>
      <c r="B190" s="282">
        <v>42827</v>
      </c>
      <c r="C190" s="284" t="s">
        <v>591</v>
      </c>
      <c r="D190" s="273" t="s">
        <v>1762</v>
      </c>
      <c r="E190" s="286" t="s">
        <v>398</v>
      </c>
      <c r="F190" s="273" t="s">
        <v>778</v>
      </c>
      <c r="G190" s="288" t="s">
        <v>764</v>
      </c>
      <c r="H190" s="273" t="s">
        <v>793</v>
      </c>
      <c r="I190" s="290" t="s">
        <v>1531</v>
      </c>
      <c r="J190" s="274">
        <v>18</v>
      </c>
      <c r="K190" s="292">
        <v>420</v>
      </c>
      <c r="L190" s="274">
        <v>7560</v>
      </c>
      <c r="M190" s="294">
        <v>0.04</v>
      </c>
      <c r="N190" s="275">
        <v>7257.6</v>
      </c>
      <c r="O190" s="288" t="s">
        <v>775</v>
      </c>
      <c r="P190" s="276" t="s">
        <v>760</v>
      </c>
      <c r="Q190" s="296" t="s">
        <v>1935</v>
      </c>
      <c r="R190" s="276" t="s">
        <v>1933</v>
      </c>
      <c r="S190" s="296" t="s">
        <v>1934</v>
      </c>
    </row>
    <row r="191" spans="1:19" x14ac:dyDescent="0.3">
      <c r="A191" s="272">
        <v>1182</v>
      </c>
      <c r="B191" s="282">
        <v>42827</v>
      </c>
      <c r="C191" s="284" t="s">
        <v>591</v>
      </c>
      <c r="D191" s="273" t="s">
        <v>1761</v>
      </c>
      <c r="E191" s="286" t="s">
        <v>522</v>
      </c>
      <c r="F191" s="273" t="s">
        <v>812</v>
      </c>
      <c r="G191" s="288" t="s">
        <v>770</v>
      </c>
      <c r="H191" s="273" t="s">
        <v>781</v>
      </c>
      <c r="I191" s="290" t="s">
        <v>1760</v>
      </c>
      <c r="J191" s="274">
        <v>39</v>
      </c>
      <c r="K191" s="292">
        <v>1080</v>
      </c>
      <c r="L191" s="274">
        <v>42120</v>
      </c>
      <c r="M191" s="294">
        <v>0.1</v>
      </c>
      <c r="N191" s="275">
        <v>37908</v>
      </c>
      <c r="O191" s="288" t="s">
        <v>782</v>
      </c>
      <c r="P191" s="276" t="s">
        <v>798</v>
      </c>
      <c r="Q191" s="296" t="s">
        <v>1932</v>
      </c>
      <c r="R191" s="276" t="s">
        <v>1933</v>
      </c>
      <c r="S191" s="296" t="s">
        <v>1934</v>
      </c>
    </row>
    <row r="192" spans="1:19" x14ac:dyDescent="0.3">
      <c r="A192" s="272">
        <v>1183</v>
      </c>
      <c r="B192" s="282">
        <v>42827</v>
      </c>
      <c r="C192" s="284" t="s">
        <v>591</v>
      </c>
      <c r="D192" s="273" t="s">
        <v>1759</v>
      </c>
      <c r="E192" s="286" t="s">
        <v>395</v>
      </c>
      <c r="F192" s="273" t="s">
        <v>778</v>
      </c>
      <c r="G192" s="288" t="s">
        <v>764</v>
      </c>
      <c r="H192" s="273" t="s">
        <v>800</v>
      </c>
      <c r="I192" s="290" t="s">
        <v>1007</v>
      </c>
      <c r="J192" s="274">
        <v>23</v>
      </c>
      <c r="K192" s="292">
        <v>9960</v>
      </c>
      <c r="L192" s="274">
        <v>229080</v>
      </c>
      <c r="M192" s="294">
        <v>0.03</v>
      </c>
      <c r="N192" s="275">
        <v>222207.6</v>
      </c>
      <c r="O192" s="288" t="s">
        <v>782</v>
      </c>
      <c r="P192" s="276" t="s">
        <v>787</v>
      </c>
      <c r="Q192" s="296" t="s">
        <v>1932</v>
      </c>
      <c r="R192" s="276" t="s">
        <v>1933</v>
      </c>
      <c r="S192" s="296" t="s">
        <v>1934</v>
      </c>
    </row>
    <row r="193" spans="1:19" x14ac:dyDescent="0.3">
      <c r="A193" s="272">
        <v>1184</v>
      </c>
      <c r="B193" s="282">
        <v>42827</v>
      </c>
      <c r="C193" s="284" t="s">
        <v>591</v>
      </c>
      <c r="D193" s="273" t="s">
        <v>1759</v>
      </c>
      <c r="E193" s="286" t="s">
        <v>395</v>
      </c>
      <c r="F193" s="273" t="s">
        <v>778</v>
      </c>
      <c r="G193" s="288" t="s">
        <v>764</v>
      </c>
      <c r="H193" s="273" t="s">
        <v>763</v>
      </c>
      <c r="I193" s="290" t="s">
        <v>852</v>
      </c>
      <c r="J193" s="274">
        <v>40</v>
      </c>
      <c r="K193" s="292">
        <v>120</v>
      </c>
      <c r="L193" s="274">
        <v>4800</v>
      </c>
      <c r="M193" s="294">
        <v>0.01</v>
      </c>
      <c r="N193" s="275">
        <v>4752</v>
      </c>
      <c r="O193" s="288" t="s">
        <v>782</v>
      </c>
      <c r="P193" s="276" t="s">
        <v>798</v>
      </c>
      <c r="Q193" s="296" t="s">
        <v>1932</v>
      </c>
      <c r="R193" s="276" t="s">
        <v>1933</v>
      </c>
      <c r="S193" s="296" t="s">
        <v>1934</v>
      </c>
    </row>
    <row r="194" spans="1:19" x14ac:dyDescent="0.3">
      <c r="A194" s="272">
        <v>1185</v>
      </c>
      <c r="B194" s="282">
        <v>42827</v>
      </c>
      <c r="C194" s="284" t="s">
        <v>591</v>
      </c>
      <c r="D194" s="273" t="s">
        <v>1758</v>
      </c>
      <c r="E194" s="286" t="s">
        <v>395</v>
      </c>
      <c r="F194" s="273" t="s">
        <v>765</v>
      </c>
      <c r="G194" s="288" t="s">
        <v>764</v>
      </c>
      <c r="H194" s="273" t="s">
        <v>793</v>
      </c>
      <c r="I194" s="290" t="s">
        <v>1118</v>
      </c>
      <c r="J194" s="274">
        <v>48</v>
      </c>
      <c r="K194" s="292">
        <v>420</v>
      </c>
      <c r="L194" s="274">
        <v>20160</v>
      </c>
      <c r="M194" s="294">
        <v>0.03</v>
      </c>
      <c r="N194" s="275">
        <v>19555.2</v>
      </c>
      <c r="O194" s="288" t="s">
        <v>788</v>
      </c>
      <c r="P194" s="276" t="s">
        <v>760</v>
      </c>
      <c r="Q194" s="296" t="s">
        <v>1936</v>
      </c>
      <c r="R194" s="276" t="s">
        <v>1937</v>
      </c>
      <c r="S194" s="296" t="s">
        <v>1934</v>
      </c>
    </row>
    <row r="195" spans="1:19" x14ac:dyDescent="0.3">
      <c r="A195" s="272">
        <v>1186</v>
      </c>
      <c r="B195" s="282">
        <v>42829</v>
      </c>
      <c r="C195" s="284" t="s">
        <v>591</v>
      </c>
      <c r="D195" s="273" t="s">
        <v>1757</v>
      </c>
      <c r="E195" s="286" t="s">
        <v>398</v>
      </c>
      <c r="F195" s="273" t="s">
        <v>790</v>
      </c>
      <c r="G195" s="288" t="s">
        <v>764</v>
      </c>
      <c r="H195" s="273" t="s">
        <v>793</v>
      </c>
      <c r="I195" s="290" t="s">
        <v>1756</v>
      </c>
      <c r="J195" s="274">
        <v>47</v>
      </c>
      <c r="K195" s="292">
        <v>1200</v>
      </c>
      <c r="L195" s="274">
        <v>56400</v>
      </c>
      <c r="M195" s="294">
        <v>0</v>
      </c>
      <c r="N195" s="275">
        <v>56400</v>
      </c>
      <c r="O195" s="288" t="s">
        <v>782</v>
      </c>
      <c r="P195" s="276" t="s">
        <v>767</v>
      </c>
      <c r="Q195" s="296" t="s">
        <v>1932</v>
      </c>
      <c r="R195" s="276" t="s">
        <v>1937</v>
      </c>
      <c r="S195" s="296" t="s">
        <v>1934</v>
      </c>
    </row>
    <row r="196" spans="1:19" x14ac:dyDescent="0.3">
      <c r="A196" s="272">
        <v>1187</v>
      </c>
      <c r="B196" s="282">
        <v>42829</v>
      </c>
      <c r="C196" s="284" t="s">
        <v>591</v>
      </c>
      <c r="D196" s="273" t="s">
        <v>1317</v>
      </c>
      <c r="E196" s="286" t="s">
        <v>398</v>
      </c>
      <c r="F196" s="273" t="s">
        <v>778</v>
      </c>
      <c r="G196" s="288" t="s">
        <v>764</v>
      </c>
      <c r="H196" s="273" t="s">
        <v>800</v>
      </c>
      <c r="I196" s="290" t="s">
        <v>1755</v>
      </c>
      <c r="J196" s="274">
        <v>29</v>
      </c>
      <c r="K196" s="292">
        <v>540</v>
      </c>
      <c r="L196" s="274">
        <v>15660</v>
      </c>
      <c r="M196" s="294">
        <v>7.0000000000000007E-2</v>
      </c>
      <c r="N196" s="275">
        <v>14563.8</v>
      </c>
      <c r="O196" s="288" t="s">
        <v>788</v>
      </c>
      <c r="P196" s="276" t="s">
        <v>798</v>
      </c>
      <c r="Q196" s="296" t="s">
        <v>1936</v>
      </c>
      <c r="R196" s="276" t="s">
        <v>1933</v>
      </c>
      <c r="S196" s="296" t="s">
        <v>1934</v>
      </c>
    </row>
    <row r="197" spans="1:19" x14ac:dyDescent="0.3">
      <c r="A197" s="272">
        <v>1188</v>
      </c>
      <c r="B197" s="282">
        <v>42830</v>
      </c>
      <c r="C197" s="284" t="s">
        <v>591</v>
      </c>
      <c r="D197" s="273" t="s">
        <v>1049</v>
      </c>
      <c r="E197" s="286" t="s">
        <v>398</v>
      </c>
      <c r="F197" s="273" t="s">
        <v>765</v>
      </c>
      <c r="G197" s="288" t="s">
        <v>770</v>
      </c>
      <c r="H197" s="273" t="s">
        <v>781</v>
      </c>
      <c r="I197" s="290" t="s">
        <v>1754</v>
      </c>
      <c r="J197" s="274">
        <v>22</v>
      </c>
      <c r="K197" s="292">
        <v>240</v>
      </c>
      <c r="L197" s="274">
        <v>5280</v>
      </c>
      <c r="M197" s="294">
        <v>0.06</v>
      </c>
      <c r="N197" s="275">
        <v>4963.2</v>
      </c>
      <c r="O197" s="288" t="s">
        <v>761</v>
      </c>
      <c r="P197" s="276" t="s">
        <v>798</v>
      </c>
      <c r="Q197" s="296" t="s">
        <v>1932</v>
      </c>
      <c r="R197" s="276" t="s">
        <v>1937</v>
      </c>
      <c r="S197" s="296" t="s">
        <v>1934</v>
      </c>
    </row>
    <row r="198" spans="1:19" x14ac:dyDescent="0.3">
      <c r="A198" s="272">
        <v>1189</v>
      </c>
      <c r="B198" s="282">
        <v>42830</v>
      </c>
      <c r="C198" s="284" t="s">
        <v>591</v>
      </c>
      <c r="D198" s="273" t="s">
        <v>1753</v>
      </c>
      <c r="E198" s="286" t="s">
        <v>405</v>
      </c>
      <c r="F198" s="273" t="s">
        <v>765</v>
      </c>
      <c r="G198" s="288" t="s">
        <v>770</v>
      </c>
      <c r="H198" s="273" t="s">
        <v>777</v>
      </c>
      <c r="I198" s="290" t="s">
        <v>1384</v>
      </c>
      <c r="J198" s="274">
        <v>40</v>
      </c>
      <c r="K198" s="292">
        <v>4320</v>
      </c>
      <c r="L198" s="274">
        <v>172800</v>
      </c>
      <c r="M198" s="294">
        <v>0.04</v>
      </c>
      <c r="N198" s="275">
        <v>165888</v>
      </c>
      <c r="O198" s="288" t="s">
        <v>761</v>
      </c>
      <c r="P198" s="276" t="s">
        <v>774</v>
      </c>
      <c r="Q198" s="296" t="s">
        <v>1932</v>
      </c>
      <c r="R198" s="276" t="s">
        <v>1937</v>
      </c>
      <c r="S198" s="296" t="s">
        <v>1934</v>
      </c>
    </row>
    <row r="199" spans="1:19" x14ac:dyDescent="0.3">
      <c r="A199" s="272">
        <v>1190</v>
      </c>
      <c r="B199" s="282">
        <v>42830</v>
      </c>
      <c r="C199" s="284" t="s">
        <v>591</v>
      </c>
      <c r="D199" s="273" t="s">
        <v>1752</v>
      </c>
      <c r="E199" s="286" t="s">
        <v>405</v>
      </c>
      <c r="F199" s="273" t="s">
        <v>790</v>
      </c>
      <c r="G199" s="288" t="s">
        <v>770</v>
      </c>
      <c r="H199" s="273" t="s">
        <v>769</v>
      </c>
      <c r="I199" s="290" t="s">
        <v>1751</v>
      </c>
      <c r="J199" s="274">
        <v>22</v>
      </c>
      <c r="K199" s="292">
        <v>4260</v>
      </c>
      <c r="L199" s="274">
        <v>93720</v>
      </c>
      <c r="M199" s="294">
        <v>0.1</v>
      </c>
      <c r="N199" s="275">
        <v>84348</v>
      </c>
      <c r="O199" s="288" t="s">
        <v>775</v>
      </c>
      <c r="P199" s="276" t="s">
        <v>798</v>
      </c>
      <c r="Q199" s="296" t="s">
        <v>1935</v>
      </c>
      <c r="R199" s="276" t="s">
        <v>1937</v>
      </c>
      <c r="S199" s="296" t="s">
        <v>1934</v>
      </c>
    </row>
    <row r="200" spans="1:19" x14ac:dyDescent="0.3">
      <c r="A200" s="272">
        <v>1191</v>
      </c>
      <c r="B200" s="282">
        <v>42830</v>
      </c>
      <c r="C200" s="284" t="s">
        <v>591</v>
      </c>
      <c r="D200" s="273" t="s">
        <v>1749</v>
      </c>
      <c r="E200" s="286" t="s">
        <v>522</v>
      </c>
      <c r="F200" s="273" t="s">
        <v>778</v>
      </c>
      <c r="G200" s="288" t="s">
        <v>764</v>
      </c>
      <c r="H200" s="273" t="s">
        <v>800</v>
      </c>
      <c r="I200" s="290" t="s">
        <v>1750</v>
      </c>
      <c r="J200" s="274">
        <v>46</v>
      </c>
      <c r="K200" s="292">
        <v>720</v>
      </c>
      <c r="L200" s="274">
        <v>33120</v>
      </c>
      <c r="M200" s="294">
        <v>0</v>
      </c>
      <c r="N200" s="275">
        <v>33120</v>
      </c>
      <c r="O200" s="288" t="s">
        <v>782</v>
      </c>
      <c r="P200" s="276" t="s">
        <v>767</v>
      </c>
      <c r="Q200" s="296" t="s">
        <v>1932</v>
      </c>
      <c r="R200" s="276" t="s">
        <v>1933</v>
      </c>
      <c r="S200" s="296" t="s">
        <v>1934</v>
      </c>
    </row>
    <row r="201" spans="1:19" x14ac:dyDescent="0.3">
      <c r="A201" s="272">
        <v>1192</v>
      </c>
      <c r="B201" s="282">
        <v>42830</v>
      </c>
      <c r="C201" s="284" t="s">
        <v>591</v>
      </c>
      <c r="D201" s="273" t="s">
        <v>1749</v>
      </c>
      <c r="E201" s="286" t="s">
        <v>522</v>
      </c>
      <c r="F201" s="273" t="s">
        <v>778</v>
      </c>
      <c r="G201" s="288" t="s">
        <v>764</v>
      </c>
      <c r="H201" s="273" t="s">
        <v>793</v>
      </c>
      <c r="I201" s="290" t="s">
        <v>1748</v>
      </c>
      <c r="J201" s="274">
        <v>50</v>
      </c>
      <c r="K201" s="292">
        <v>600</v>
      </c>
      <c r="L201" s="274">
        <v>30000</v>
      </c>
      <c r="M201" s="294">
        <v>0</v>
      </c>
      <c r="N201" s="275">
        <v>30000</v>
      </c>
      <c r="O201" s="288" t="s">
        <v>782</v>
      </c>
      <c r="P201" s="276" t="s">
        <v>760</v>
      </c>
      <c r="Q201" s="296" t="s">
        <v>1932</v>
      </c>
      <c r="R201" s="276" t="s">
        <v>1933</v>
      </c>
      <c r="S201" s="296" t="s">
        <v>1934</v>
      </c>
    </row>
    <row r="202" spans="1:19" x14ac:dyDescent="0.3">
      <c r="A202" s="272">
        <v>1193</v>
      </c>
      <c r="B202" s="282">
        <v>42830</v>
      </c>
      <c r="C202" s="284" t="s">
        <v>591</v>
      </c>
      <c r="D202" s="273" t="s">
        <v>1747</v>
      </c>
      <c r="E202" s="286" t="s">
        <v>395</v>
      </c>
      <c r="F202" s="273" t="s">
        <v>812</v>
      </c>
      <c r="G202" s="288" t="s">
        <v>785</v>
      </c>
      <c r="H202" s="273" t="s">
        <v>784</v>
      </c>
      <c r="I202" s="290" t="s">
        <v>1115</v>
      </c>
      <c r="J202" s="274">
        <v>29</v>
      </c>
      <c r="K202" s="292">
        <v>3360</v>
      </c>
      <c r="L202" s="274">
        <v>97440</v>
      </c>
      <c r="M202" s="294">
        <v>0.02</v>
      </c>
      <c r="N202" s="275">
        <v>95491.199999999997</v>
      </c>
      <c r="O202" s="288" t="s">
        <v>761</v>
      </c>
      <c r="P202" s="276" t="s">
        <v>760</v>
      </c>
      <c r="Q202" s="296" t="s">
        <v>1932</v>
      </c>
      <c r="R202" s="276" t="s">
        <v>1933</v>
      </c>
      <c r="S202" s="296" t="s">
        <v>1934</v>
      </c>
    </row>
    <row r="203" spans="1:19" x14ac:dyDescent="0.3">
      <c r="A203" s="272">
        <v>1194</v>
      </c>
      <c r="B203" s="282">
        <v>42831</v>
      </c>
      <c r="C203" s="284" t="s">
        <v>591</v>
      </c>
      <c r="D203" s="273" t="s">
        <v>1746</v>
      </c>
      <c r="E203" s="286" t="s">
        <v>405</v>
      </c>
      <c r="F203" s="273" t="s">
        <v>765</v>
      </c>
      <c r="G203" s="288" t="s">
        <v>764</v>
      </c>
      <c r="H203" s="273" t="s">
        <v>793</v>
      </c>
      <c r="I203" s="290" t="s">
        <v>1745</v>
      </c>
      <c r="J203" s="274">
        <v>13</v>
      </c>
      <c r="K203" s="292">
        <v>360</v>
      </c>
      <c r="L203" s="274">
        <v>4680</v>
      </c>
      <c r="M203" s="294">
        <v>0.09</v>
      </c>
      <c r="N203" s="275">
        <v>4258.8</v>
      </c>
      <c r="O203" s="288" t="s">
        <v>782</v>
      </c>
      <c r="P203" s="276" t="s">
        <v>760</v>
      </c>
      <c r="Q203" s="296" t="s">
        <v>1932</v>
      </c>
      <c r="R203" s="276" t="s">
        <v>1937</v>
      </c>
      <c r="S203" s="296" t="s">
        <v>1934</v>
      </c>
    </row>
    <row r="204" spans="1:19" x14ac:dyDescent="0.3">
      <c r="A204" s="272">
        <v>1195</v>
      </c>
      <c r="B204" s="282">
        <v>42831</v>
      </c>
      <c r="C204" s="284" t="s">
        <v>591</v>
      </c>
      <c r="D204" s="273" t="s">
        <v>1743</v>
      </c>
      <c r="E204" s="286" t="s">
        <v>398</v>
      </c>
      <c r="F204" s="273" t="s">
        <v>778</v>
      </c>
      <c r="G204" s="288" t="s">
        <v>764</v>
      </c>
      <c r="H204" s="273" t="s">
        <v>800</v>
      </c>
      <c r="I204" s="290" t="s">
        <v>1744</v>
      </c>
      <c r="J204" s="274">
        <v>30</v>
      </c>
      <c r="K204" s="292">
        <v>1500</v>
      </c>
      <c r="L204" s="274">
        <v>45000</v>
      </c>
      <c r="M204" s="294">
        <v>0.03</v>
      </c>
      <c r="N204" s="275">
        <v>43650</v>
      </c>
      <c r="O204" s="288" t="s">
        <v>761</v>
      </c>
      <c r="P204" s="276" t="s">
        <v>767</v>
      </c>
      <c r="Q204" s="296" t="s">
        <v>1932</v>
      </c>
      <c r="R204" s="276" t="s">
        <v>1933</v>
      </c>
      <c r="S204" s="296" t="s">
        <v>1934</v>
      </c>
    </row>
    <row r="205" spans="1:19" x14ac:dyDescent="0.3">
      <c r="A205" s="272">
        <v>1196</v>
      </c>
      <c r="B205" s="282">
        <v>42831</v>
      </c>
      <c r="C205" s="284" t="s">
        <v>591</v>
      </c>
      <c r="D205" s="273" t="s">
        <v>1743</v>
      </c>
      <c r="E205" s="286" t="s">
        <v>398</v>
      </c>
      <c r="F205" s="273" t="s">
        <v>778</v>
      </c>
      <c r="G205" s="288" t="s">
        <v>764</v>
      </c>
      <c r="H205" s="273" t="s">
        <v>793</v>
      </c>
      <c r="I205" s="290" t="s">
        <v>1742</v>
      </c>
      <c r="J205" s="274">
        <v>50</v>
      </c>
      <c r="K205" s="292">
        <v>420</v>
      </c>
      <c r="L205" s="274">
        <v>21000</v>
      </c>
      <c r="M205" s="294">
        <v>0</v>
      </c>
      <c r="N205" s="275">
        <v>21000</v>
      </c>
      <c r="O205" s="288" t="s">
        <v>761</v>
      </c>
      <c r="P205" s="276" t="s">
        <v>827</v>
      </c>
      <c r="Q205" s="296" t="s">
        <v>1932</v>
      </c>
      <c r="R205" s="276" t="s">
        <v>1933</v>
      </c>
      <c r="S205" s="296" t="s">
        <v>1934</v>
      </c>
    </row>
    <row r="206" spans="1:19" x14ac:dyDescent="0.3">
      <c r="A206" s="272">
        <v>1197</v>
      </c>
      <c r="B206" s="282">
        <v>42831</v>
      </c>
      <c r="C206" s="284" t="s">
        <v>591</v>
      </c>
      <c r="D206" s="273" t="s">
        <v>1252</v>
      </c>
      <c r="E206" s="286" t="s">
        <v>522</v>
      </c>
      <c r="F206" s="273" t="s">
        <v>790</v>
      </c>
      <c r="G206" s="288" t="s">
        <v>785</v>
      </c>
      <c r="H206" s="273" t="s">
        <v>784</v>
      </c>
      <c r="I206" s="290" t="s">
        <v>962</v>
      </c>
      <c r="J206" s="274">
        <v>43</v>
      </c>
      <c r="K206" s="292">
        <v>3960</v>
      </c>
      <c r="L206" s="274">
        <v>170280</v>
      </c>
      <c r="M206" s="294">
        <v>0.06</v>
      </c>
      <c r="N206" s="275">
        <v>160063.20000000001</v>
      </c>
      <c r="O206" s="288" t="s">
        <v>761</v>
      </c>
      <c r="P206" s="276" t="s">
        <v>760</v>
      </c>
      <c r="Q206" s="296" t="s">
        <v>1932</v>
      </c>
      <c r="R206" s="276" t="s">
        <v>1937</v>
      </c>
      <c r="S206" s="296" t="s">
        <v>1934</v>
      </c>
    </row>
    <row r="207" spans="1:19" x14ac:dyDescent="0.3">
      <c r="A207" s="272">
        <v>1198</v>
      </c>
      <c r="B207" s="282">
        <v>42831</v>
      </c>
      <c r="C207" s="284" t="s">
        <v>591</v>
      </c>
      <c r="D207" s="273" t="s">
        <v>1506</v>
      </c>
      <c r="E207" s="286" t="s">
        <v>522</v>
      </c>
      <c r="F207" s="273" t="s">
        <v>778</v>
      </c>
      <c r="G207" s="288" t="s">
        <v>770</v>
      </c>
      <c r="H207" s="273" t="s">
        <v>777</v>
      </c>
      <c r="I207" s="290" t="s">
        <v>1392</v>
      </c>
      <c r="J207" s="274">
        <v>46</v>
      </c>
      <c r="K207" s="292">
        <v>14220</v>
      </c>
      <c r="L207" s="274">
        <v>654120</v>
      </c>
      <c r="M207" s="294">
        <v>0.05</v>
      </c>
      <c r="N207" s="275">
        <v>621414</v>
      </c>
      <c r="O207" s="288" t="s">
        <v>834</v>
      </c>
      <c r="P207" s="276" t="s">
        <v>760</v>
      </c>
      <c r="Q207" s="296" t="s">
        <v>1932</v>
      </c>
      <c r="R207" s="276" t="s">
        <v>1933</v>
      </c>
      <c r="S207" s="296" t="s">
        <v>1934</v>
      </c>
    </row>
    <row r="208" spans="1:19" x14ac:dyDescent="0.3">
      <c r="A208" s="272">
        <v>1199</v>
      </c>
      <c r="B208" s="282">
        <v>42832</v>
      </c>
      <c r="C208" s="284" t="s">
        <v>591</v>
      </c>
      <c r="D208" s="273" t="s">
        <v>1741</v>
      </c>
      <c r="E208" s="286" t="s">
        <v>405</v>
      </c>
      <c r="F208" s="273" t="s">
        <v>778</v>
      </c>
      <c r="G208" s="288" t="s">
        <v>764</v>
      </c>
      <c r="H208" s="273" t="s">
        <v>793</v>
      </c>
      <c r="I208" s="290" t="s">
        <v>1370</v>
      </c>
      <c r="J208" s="274">
        <v>1</v>
      </c>
      <c r="K208" s="292">
        <v>3300</v>
      </c>
      <c r="L208" s="274">
        <v>3300</v>
      </c>
      <c r="M208" s="294">
        <v>0.09</v>
      </c>
      <c r="N208" s="275">
        <v>3003</v>
      </c>
      <c r="O208" s="288" t="s">
        <v>788</v>
      </c>
      <c r="P208" s="276" t="s">
        <v>760</v>
      </c>
      <c r="Q208" s="296" t="s">
        <v>1936</v>
      </c>
      <c r="R208" s="276" t="s">
        <v>1933</v>
      </c>
      <c r="S208" s="296" t="s">
        <v>1934</v>
      </c>
    </row>
    <row r="209" spans="1:19" x14ac:dyDescent="0.3">
      <c r="A209" s="272">
        <v>1200</v>
      </c>
      <c r="B209" s="282">
        <v>42832</v>
      </c>
      <c r="C209" s="284" t="s">
        <v>591</v>
      </c>
      <c r="D209" s="273" t="s">
        <v>1741</v>
      </c>
      <c r="E209" s="286" t="s">
        <v>405</v>
      </c>
      <c r="F209" s="273" t="s">
        <v>778</v>
      </c>
      <c r="G209" s="288" t="s">
        <v>764</v>
      </c>
      <c r="H209" s="273" t="s">
        <v>995</v>
      </c>
      <c r="I209" s="290" t="s">
        <v>1019</v>
      </c>
      <c r="J209" s="274">
        <v>47</v>
      </c>
      <c r="K209" s="292">
        <v>120</v>
      </c>
      <c r="L209" s="274">
        <v>5640</v>
      </c>
      <c r="M209" s="294">
        <v>7.0000000000000007E-2</v>
      </c>
      <c r="N209" s="275">
        <v>5245.2</v>
      </c>
      <c r="O209" s="288" t="s">
        <v>788</v>
      </c>
      <c r="P209" s="276" t="s">
        <v>760</v>
      </c>
      <c r="Q209" s="296" t="s">
        <v>1936</v>
      </c>
      <c r="R209" s="276" t="s">
        <v>1933</v>
      </c>
      <c r="S209" s="296" t="s">
        <v>1934</v>
      </c>
    </row>
    <row r="210" spans="1:19" x14ac:dyDescent="0.3">
      <c r="A210" s="272">
        <v>1201</v>
      </c>
      <c r="B210" s="282">
        <v>42832</v>
      </c>
      <c r="C210" s="284" t="s">
        <v>591</v>
      </c>
      <c r="D210" s="273" t="s">
        <v>1740</v>
      </c>
      <c r="E210" s="286" t="s">
        <v>405</v>
      </c>
      <c r="F210" s="273" t="s">
        <v>812</v>
      </c>
      <c r="G210" s="288" t="s">
        <v>770</v>
      </c>
      <c r="H210" s="273" t="s">
        <v>781</v>
      </c>
      <c r="I210" s="290" t="s">
        <v>1739</v>
      </c>
      <c r="J210" s="274">
        <v>44</v>
      </c>
      <c r="K210" s="292">
        <v>1260</v>
      </c>
      <c r="L210" s="274">
        <v>55440</v>
      </c>
      <c r="M210" s="294">
        <v>0.1</v>
      </c>
      <c r="N210" s="275">
        <v>49896</v>
      </c>
      <c r="O210" s="288" t="s">
        <v>834</v>
      </c>
      <c r="P210" s="276" t="s">
        <v>841</v>
      </c>
      <c r="Q210" s="296" t="s">
        <v>1932</v>
      </c>
      <c r="R210" s="276" t="s">
        <v>1933</v>
      </c>
      <c r="S210" s="296" t="s">
        <v>1934</v>
      </c>
    </row>
    <row r="211" spans="1:19" x14ac:dyDescent="0.3">
      <c r="A211" s="272">
        <v>1202</v>
      </c>
      <c r="B211" s="282">
        <v>42832</v>
      </c>
      <c r="C211" s="284" t="s">
        <v>591</v>
      </c>
      <c r="D211" s="273" t="s">
        <v>1738</v>
      </c>
      <c r="E211" s="286" t="s">
        <v>405</v>
      </c>
      <c r="F211" s="273" t="s">
        <v>778</v>
      </c>
      <c r="G211" s="288" t="s">
        <v>785</v>
      </c>
      <c r="H211" s="273" t="s">
        <v>784</v>
      </c>
      <c r="I211" s="290" t="s">
        <v>989</v>
      </c>
      <c r="J211" s="274">
        <v>28</v>
      </c>
      <c r="K211" s="292">
        <v>3960</v>
      </c>
      <c r="L211" s="274">
        <v>110880</v>
      </c>
      <c r="M211" s="294">
        <v>0.03</v>
      </c>
      <c r="N211" s="275">
        <v>107553.60000000001</v>
      </c>
      <c r="O211" s="288" t="s">
        <v>761</v>
      </c>
      <c r="P211" s="276" t="s">
        <v>787</v>
      </c>
      <c r="Q211" s="296" t="s">
        <v>1932</v>
      </c>
      <c r="R211" s="276" t="s">
        <v>1933</v>
      </c>
      <c r="S211" s="296" t="s">
        <v>1934</v>
      </c>
    </row>
    <row r="212" spans="1:19" x14ac:dyDescent="0.3">
      <c r="A212" s="272">
        <v>1203</v>
      </c>
      <c r="B212" s="282">
        <v>42832</v>
      </c>
      <c r="C212" s="284" t="s">
        <v>591</v>
      </c>
      <c r="D212" s="273" t="s">
        <v>1737</v>
      </c>
      <c r="E212" s="286" t="s">
        <v>398</v>
      </c>
      <c r="F212" s="273" t="s">
        <v>778</v>
      </c>
      <c r="G212" s="288" t="s">
        <v>764</v>
      </c>
      <c r="H212" s="273" t="s">
        <v>763</v>
      </c>
      <c r="I212" s="290" t="s">
        <v>762</v>
      </c>
      <c r="J212" s="274">
        <v>41</v>
      </c>
      <c r="K212" s="292">
        <v>180</v>
      </c>
      <c r="L212" s="274">
        <v>7380</v>
      </c>
      <c r="M212" s="294">
        <v>0.03</v>
      </c>
      <c r="N212" s="275">
        <v>7158.6</v>
      </c>
      <c r="O212" s="288" t="s">
        <v>761</v>
      </c>
      <c r="P212" s="276" t="s">
        <v>767</v>
      </c>
      <c r="Q212" s="296" t="s">
        <v>1932</v>
      </c>
      <c r="R212" s="276" t="s">
        <v>1933</v>
      </c>
      <c r="S212" s="296" t="s">
        <v>1934</v>
      </c>
    </row>
    <row r="213" spans="1:19" x14ac:dyDescent="0.3">
      <c r="A213" s="272">
        <v>1204</v>
      </c>
      <c r="B213" s="282">
        <v>42832</v>
      </c>
      <c r="C213" s="284" t="s">
        <v>591</v>
      </c>
      <c r="D213" s="273" t="s">
        <v>1057</v>
      </c>
      <c r="E213" s="286" t="s">
        <v>395</v>
      </c>
      <c r="F213" s="273" t="s">
        <v>812</v>
      </c>
      <c r="G213" s="288" t="s">
        <v>770</v>
      </c>
      <c r="H213" s="273" t="s">
        <v>769</v>
      </c>
      <c r="I213" s="290" t="s">
        <v>1608</v>
      </c>
      <c r="J213" s="274">
        <v>6</v>
      </c>
      <c r="K213" s="292">
        <v>16620</v>
      </c>
      <c r="L213" s="274">
        <v>99720</v>
      </c>
      <c r="M213" s="294">
        <v>0.1</v>
      </c>
      <c r="N213" s="275">
        <v>89748</v>
      </c>
      <c r="O213" s="288" t="s">
        <v>775</v>
      </c>
      <c r="P213" s="276" t="s">
        <v>760</v>
      </c>
      <c r="Q213" s="296" t="s">
        <v>1935</v>
      </c>
      <c r="R213" s="276" t="s">
        <v>1933</v>
      </c>
      <c r="S213" s="296" t="s">
        <v>1934</v>
      </c>
    </row>
    <row r="214" spans="1:19" x14ac:dyDescent="0.3">
      <c r="A214" s="272">
        <v>1205</v>
      </c>
      <c r="B214" s="282">
        <v>42832</v>
      </c>
      <c r="C214" s="284" t="s">
        <v>591</v>
      </c>
      <c r="D214" s="273" t="s">
        <v>1057</v>
      </c>
      <c r="E214" s="286" t="s">
        <v>395</v>
      </c>
      <c r="F214" s="273" t="s">
        <v>812</v>
      </c>
      <c r="G214" s="288" t="s">
        <v>785</v>
      </c>
      <c r="H214" s="273" t="s">
        <v>824</v>
      </c>
      <c r="I214" s="290" t="s">
        <v>1736</v>
      </c>
      <c r="J214" s="274">
        <v>37</v>
      </c>
      <c r="K214" s="292">
        <v>540</v>
      </c>
      <c r="L214" s="274">
        <v>19980</v>
      </c>
      <c r="M214" s="294">
        <v>0.01</v>
      </c>
      <c r="N214" s="275">
        <v>19780.2</v>
      </c>
      <c r="O214" s="288" t="s">
        <v>775</v>
      </c>
      <c r="P214" s="276" t="s">
        <v>760</v>
      </c>
      <c r="Q214" s="296" t="s">
        <v>1935</v>
      </c>
      <c r="R214" s="276" t="s">
        <v>1933</v>
      </c>
      <c r="S214" s="296" t="s">
        <v>1934</v>
      </c>
    </row>
    <row r="215" spans="1:19" x14ac:dyDescent="0.3">
      <c r="A215" s="272">
        <v>1206</v>
      </c>
      <c r="B215" s="282">
        <v>42832</v>
      </c>
      <c r="C215" s="284" t="s">
        <v>591</v>
      </c>
      <c r="D215" s="273" t="s">
        <v>1267</v>
      </c>
      <c r="E215" s="286" t="s">
        <v>395</v>
      </c>
      <c r="F215" s="273" t="s">
        <v>812</v>
      </c>
      <c r="G215" s="288" t="s">
        <v>764</v>
      </c>
      <c r="H215" s="273" t="s">
        <v>800</v>
      </c>
      <c r="I215" s="290" t="s">
        <v>1735</v>
      </c>
      <c r="J215" s="274">
        <v>45</v>
      </c>
      <c r="K215" s="292">
        <v>420</v>
      </c>
      <c r="L215" s="274">
        <v>18900</v>
      </c>
      <c r="M215" s="294">
        <v>0.06</v>
      </c>
      <c r="N215" s="275">
        <v>17766</v>
      </c>
      <c r="O215" s="288" t="s">
        <v>834</v>
      </c>
      <c r="P215" s="276" t="s">
        <v>798</v>
      </c>
      <c r="Q215" s="296" t="s">
        <v>1932</v>
      </c>
      <c r="R215" s="276" t="s">
        <v>1933</v>
      </c>
      <c r="S215" s="296" t="s">
        <v>1934</v>
      </c>
    </row>
    <row r="216" spans="1:19" x14ac:dyDescent="0.3">
      <c r="A216" s="272">
        <v>1207</v>
      </c>
      <c r="B216" s="282">
        <v>42833</v>
      </c>
      <c r="C216" s="284" t="s">
        <v>591</v>
      </c>
      <c r="D216" s="273" t="s">
        <v>1734</v>
      </c>
      <c r="E216" s="286" t="s">
        <v>405</v>
      </c>
      <c r="F216" s="273" t="s">
        <v>765</v>
      </c>
      <c r="G216" s="288" t="s">
        <v>785</v>
      </c>
      <c r="H216" s="273" t="s">
        <v>824</v>
      </c>
      <c r="I216" s="290" t="s">
        <v>1420</v>
      </c>
      <c r="J216" s="274">
        <v>48</v>
      </c>
      <c r="K216" s="292">
        <v>660</v>
      </c>
      <c r="L216" s="274">
        <v>31680</v>
      </c>
      <c r="M216" s="294">
        <v>0.01</v>
      </c>
      <c r="N216" s="275">
        <v>31363.200000000001</v>
      </c>
      <c r="O216" s="288" t="s">
        <v>788</v>
      </c>
      <c r="P216" s="276" t="s">
        <v>767</v>
      </c>
      <c r="Q216" s="296" t="s">
        <v>1936</v>
      </c>
      <c r="R216" s="276" t="s">
        <v>1937</v>
      </c>
      <c r="S216" s="296" t="s">
        <v>1934</v>
      </c>
    </row>
    <row r="217" spans="1:19" x14ac:dyDescent="0.3">
      <c r="A217" s="272">
        <v>1208</v>
      </c>
      <c r="B217" s="282">
        <v>42833</v>
      </c>
      <c r="C217" s="284" t="s">
        <v>591</v>
      </c>
      <c r="D217" s="273" t="s">
        <v>1385</v>
      </c>
      <c r="E217" s="286" t="s">
        <v>405</v>
      </c>
      <c r="F217" s="273" t="s">
        <v>765</v>
      </c>
      <c r="G217" s="288" t="s">
        <v>764</v>
      </c>
      <c r="H217" s="273" t="s">
        <v>800</v>
      </c>
      <c r="I217" s="290" t="s">
        <v>1025</v>
      </c>
      <c r="J217" s="274">
        <v>29</v>
      </c>
      <c r="K217" s="292">
        <v>360</v>
      </c>
      <c r="L217" s="274">
        <v>10440</v>
      </c>
      <c r="M217" s="294">
        <v>0.1</v>
      </c>
      <c r="N217" s="275">
        <v>9396</v>
      </c>
      <c r="O217" s="288" t="s">
        <v>761</v>
      </c>
      <c r="P217" s="276" t="s">
        <v>760</v>
      </c>
      <c r="Q217" s="296" t="s">
        <v>1932</v>
      </c>
      <c r="R217" s="276" t="s">
        <v>1937</v>
      </c>
      <c r="S217" s="296" t="s">
        <v>1934</v>
      </c>
    </row>
    <row r="218" spans="1:19" x14ac:dyDescent="0.3">
      <c r="A218" s="272">
        <v>1209</v>
      </c>
      <c r="B218" s="282">
        <v>42833</v>
      </c>
      <c r="C218" s="284" t="s">
        <v>591</v>
      </c>
      <c r="D218" s="273" t="s">
        <v>1385</v>
      </c>
      <c r="E218" s="286" t="s">
        <v>405</v>
      </c>
      <c r="F218" s="273" t="s">
        <v>765</v>
      </c>
      <c r="G218" s="288" t="s">
        <v>785</v>
      </c>
      <c r="H218" s="273" t="s">
        <v>784</v>
      </c>
      <c r="I218" s="290" t="s">
        <v>1227</v>
      </c>
      <c r="J218" s="274">
        <v>24</v>
      </c>
      <c r="K218" s="292">
        <v>3960</v>
      </c>
      <c r="L218" s="274">
        <v>95040</v>
      </c>
      <c r="M218" s="294">
        <v>0.1</v>
      </c>
      <c r="N218" s="275">
        <v>85536</v>
      </c>
      <c r="O218" s="288" t="s">
        <v>761</v>
      </c>
      <c r="P218" s="276" t="s">
        <v>760</v>
      </c>
      <c r="Q218" s="296" t="s">
        <v>1932</v>
      </c>
      <c r="R218" s="276" t="s">
        <v>1937</v>
      </c>
      <c r="S218" s="296" t="s">
        <v>1934</v>
      </c>
    </row>
    <row r="219" spans="1:19" x14ac:dyDescent="0.3">
      <c r="A219" s="272">
        <v>1210</v>
      </c>
      <c r="B219" s="282">
        <v>42833</v>
      </c>
      <c r="C219" s="284" t="s">
        <v>591</v>
      </c>
      <c r="D219" s="273" t="s">
        <v>1733</v>
      </c>
      <c r="E219" s="286" t="s">
        <v>398</v>
      </c>
      <c r="F219" s="273" t="s">
        <v>778</v>
      </c>
      <c r="G219" s="288" t="s">
        <v>764</v>
      </c>
      <c r="H219" s="273" t="s">
        <v>921</v>
      </c>
      <c r="I219" s="290" t="s">
        <v>1732</v>
      </c>
      <c r="J219" s="274">
        <v>18</v>
      </c>
      <c r="K219" s="292">
        <v>180</v>
      </c>
      <c r="L219" s="274">
        <v>3240</v>
      </c>
      <c r="M219" s="294">
        <v>0.02</v>
      </c>
      <c r="N219" s="275">
        <v>3175.2</v>
      </c>
      <c r="O219" s="288" t="s">
        <v>782</v>
      </c>
      <c r="P219" s="276" t="s">
        <v>798</v>
      </c>
      <c r="Q219" s="296" t="s">
        <v>1932</v>
      </c>
      <c r="R219" s="276" t="s">
        <v>1933</v>
      </c>
      <c r="S219" s="296" t="s">
        <v>1934</v>
      </c>
    </row>
    <row r="220" spans="1:19" x14ac:dyDescent="0.3">
      <c r="A220" s="272">
        <v>1211</v>
      </c>
      <c r="B220" s="282">
        <v>42833</v>
      </c>
      <c r="C220" s="284" t="s">
        <v>591</v>
      </c>
      <c r="D220" s="273" t="s">
        <v>1731</v>
      </c>
      <c r="E220" s="286" t="s">
        <v>522</v>
      </c>
      <c r="F220" s="273" t="s">
        <v>778</v>
      </c>
      <c r="G220" s="288" t="s">
        <v>785</v>
      </c>
      <c r="H220" s="273" t="s">
        <v>824</v>
      </c>
      <c r="I220" s="290" t="s">
        <v>1730</v>
      </c>
      <c r="J220" s="274">
        <v>50</v>
      </c>
      <c r="K220" s="292">
        <v>4440</v>
      </c>
      <c r="L220" s="274">
        <v>222000</v>
      </c>
      <c r="M220" s="294">
        <v>0.04</v>
      </c>
      <c r="N220" s="275">
        <v>213120</v>
      </c>
      <c r="O220" s="288" t="s">
        <v>834</v>
      </c>
      <c r="P220" s="276" t="s">
        <v>760</v>
      </c>
      <c r="Q220" s="296" t="s">
        <v>1932</v>
      </c>
      <c r="R220" s="276" t="s">
        <v>1933</v>
      </c>
      <c r="S220" s="296" t="s">
        <v>1934</v>
      </c>
    </row>
    <row r="221" spans="1:19" x14ac:dyDescent="0.3">
      <c r="A221" s="272">
        <v>1212</v>
      </c>
      <c r="B221" s="282">
        <v>42833</v>
      </c>
      <c r="C221" s="284" t="s">
        <v>591</v>
      </c>
      <c r="D221" s="273" t="s">
        <v>791</v>
      </c>
      <c r="E221" s="286" t="s">
        <v>522</v>
      </c>
      <c r="F221" s="273" t="s">
        <v>790</v>
      </c>
      <c r="G221" s="288" t="s">
        <v>770</v>
      </c>
      <c r="H221" s="273" t="s">
        <v>781</v>
      </c>
      <c r="I221" s="290" t="s">
        <v>1729</v>
      </c>
      <c r="J221" s="274">
        <v>18</v>
      </c>
      <c r="K221" s="292">
        <v>6000</v>
      </c>
      <c r="L221" s="274">
        <v>108000</v>
      </c>
      <c r="M221" s="294">
        <v>0.05</v>
      </c>
      <c r="N221" s="275">
        <v>102600</v>
      </c>
      <c r="O221" s="288" t="s">
        <v>834</v>
      </c>
      <c r="P221" s="276" t="s">
        <v>787</v>
      </c>
      <c r="Q221" s="296" t="s">
        <v>1932</v>
      </c>
      <c r="R221" s="276" t="s">
        <v>1937</v>
      </c>
      <c r="S221" s="296" t="s">
        <v>1934</v>
      </c>
    </row>
    <row r="222" spans="1:19" x14ac:dyDescent="0.3">
      <c r="A222" s="272">
        <v>1213</v>
      </c>
      <c r="B222" s="282">
        <v>42833</v>
      </c>
      <c r="C222" s="284" t="s">
        <v>591</v>
      </c>
      <c r="D222" s="273" t="s">
        <v>791</v>
      </c>
      <c r="E222" s="286" t="s">
        <v>522</v>
      </c>
      <c r="F222" s="273" t="s">
        <v>790</v>
      </c>
      <c r="G222" s="288" t="s">
        <v>764</v>
      </c>
      <c r="H222" s="273" t="s">
        <v>763</v>
      </c>
      <c r="I222" s="290" t="s">
        <v>1728</v>
      </c>
      <c r="J222" s="274">
        <v>16</v>
      </c>
      <c r="K222" s="292">
        <v>480</v>
      </c>
      <c r="L222" s="274">
        <v>7680</v>
      </c>
      <c r="M222" s="294">
        <v>0.02</v>
      </c>
      <c r="N222" s="275">
        <v>7526.4</v>
      </c>
      <c r="O222" s="288" t="s">
        <v>834</v>
      </c>
      <c r="P222" s="276" t="s">
        <v>774</v>
      </c>
      <c r="Q222" s="296" t="s">
        <v>1932</v>
      </c>
      <c r="R222" s="276" t="s">
        <v>1937</v>
      </c>
      <c r="S222" s="296" t="s">
        <v>1934</v>
      </c>
    </row>
    <row r="223" spans="1:19" x14ac:dyDescent="0.3">
      <c r="A223" s="272">
        <v>1214</v>
      </c>
      <c r="B223" s="282">
        <v>42833</v>
      </c>
      <c r="C223" s="284" t="s">
        <v>591</v>
      </c>
      <c r="D223" s="273" t="s">
        <v>1727</v>
      </c>
      <c r="E223" s="286" t="s">
        <v>405</v>
      </c>
      <c r="F223" s="273" t="s">
        <v>765</v>
      </c>
      <c r="G223" s="288" t="s">
        <v>785</v>
      </c>
      <c r="H223" s="273" t="s">
        <v>784</v>
      </c>
      <c r="I223" s="290" t="s">
        <v>1155</v>
      </c>
      <c r="J223" s="274">
        <v>50</v>
      </c>
      <c r="K223" s="292">
        <v>10560</v>
      </c>
      <c r="L223" s="274">
        <v>528000</v>
      </c>
      <c r="M223" s="294">
        <v>0</v>
      </c>
      <c r="N223" s="275">
        <v>528000</v>
      </c>
      <c r="O223" s="288" t="s">
        <v>775</v>
      </c>
      <c r="P223" s="276" t="s">
        <v>787</v>
      </c>
      <c r="Q223" s="296" t="s">
        <v>1935</v>
      </c>
      <c r="R223" s="276" t="s">
        <v>1937</v>
      </c>
      <c r="S223" s="296" t="s">
        <v>1934</v>
      </c>
    </row>
    <row r="224" spans="1:19" x14ac:dyDescent="0.3">
      <c r="A224" s="272">
        <v>1215</v>
      </c>
      <c r="B224" s="282">
        <v>42834</v>
      </c>
      <c r="C224" s="284" t="s">
        <v>591</v>
      </c>
      <c r="D224" s="273" t="s">
        <v>1726</v>
      </c>
      <c r="E224" s="286" t="s">
        <v>405</v>
      </c>
      <c r="F224" s="273" t="s">
        <v>790</v>
      </c>
      <c r="G224" s="288" t="s">
        <v>785</v>
      </c>
      <c r="H224" s="273" t="s">
        <v>784</v>
      </c>
      <c r="I224" s="290" t="s">
        <v>1725</v>
      </c>
      <c r="J224" s="274">
        <v>1</v>
      </c>
      <c r="K224" s="292">
        <v>3960</v>
      </c>
      <c r="L224" s="274">
        <v>3960</v>
      </c>
      <c r="M224" s="294">
        <v>0.02</v>
      </c>
      <c r="N224" s="275">
        <v>3880.8</v>
      </c>
      <c r="O224" s="288" t="s">
        <v>761</v>
      </c>
      <c r="P224" s="276" t="s">
        <v>787</v>
      </c>
      <c r="Q224" s="296" t="s">
        <v>1932</v>
      </c>
      <c r="R224" s="276" t="s">
        <v>1937</v>
      </c>
      <c r="S224" s="296" t="s">
        <v>1934</v>
      </c>
    </row>
    <row r="225" spans="1:19" x14ac:dyDescent="0.3">
      <c r="A225" s="272">
        <v>1216</v>
      </c>
      <c r="B225" s="282">
        <v>42834</v>
      </c>
      <c r="C225" s="284" t="s">
        <v>591</v>
      </c>
      <c r="D225" s="273" t="s">
        <v>1724</v>
      </c>
      <c r="E225" s="286" t="s">
        <v>405</v>
      </c>
      <c r="F225" s="273" t="s">
        <v>812</v>
      </c>
      <c r="G225" s="288" t="s">
        <v>764</v>
      </c>
      <c r="H225" s="273" t="s">
        <v>772</v>
      </c>
      <c r="I225" s="290" t="s">
        <v>1107</v>
      </c>
      <c r="J225" s="274">
        <v>2</v>
      </c>
      <c r="K225" s="292">
        <v>11640</v>
      </c>
      <c r="L225" s="274">
        <v>23280</v>
      </c>
      <c r="M225" s="294">
        <v>0.1</v>
      </c>
      <c r="N225" s="275">
        <v>20952</v>
      </c>
      <c r="O225" s="288" t="s">
        <v>782</v>
      </c>
      <c r="P225" s="276" t="s">
        <v>787</v>
      </c>
      <c r="Q225" s="296" t="s">
        <v>1932</v>
      </c>
      <c r="R225" s="276" t="s">
        <v>1933</v>
      </c>
      <c r="S225" s="296" t="s">
        <v>1934</v>
      </c>
    </row>
    <row r="226" spans="1:19" x14ac:dyDescent="0.3">
      <c r="A226" s="272">
        <v>1217</v>
      </c>
      <c r="B226" s="282">
        <v>42834</v>
      </c>
      <c r="C226" s="284" t="s">
        <v>591</v>
      </c>
      <c r="D226" s="273" t="s">
        <v>1283</v>
      </c>
      <c r="E226" s="286" t="s">
        <v>398</v>
      </c>
      <c r="F226" s="273" t="s">
        <v>812</v>
      </c>
      <c r="G226" s="288" t="s">
        <v>770</v>
      </c>
      <c r="H226" s="273" t="s">
        <v>777</v>
      </c>
      <c r="I226" s="290" t="s">
        <v>1641</v>
      </c>
      <c r="J226" s="274">
        <v>33</v>
      </c>
      <c r="K226" s="292">
        <v>10800</v>
      </c>
      <c r="L226" s="274">
        <v>356400</v>
      </c>
      <c r="M226" s="294">
        <v>0.03</v>
      </c>
      <c r="N226" s="275">
        <v>345708</v>
      </c>
      <c r="O226" s="288" t="s">
        <v>788</v>
      </c>
      <c r="P226" s="276" t="s">
        <v>774</v>
      </c>
      <c r="Q226" s="296" t="s">
        <v>1936</v>
      </c>
      <c r="R226" s="276" t="s">
        <v>1933</v>
      </c>
      <c r="S226" s="296" t="s">
        <v>1934</v>
      </c>
    </row>
    <row r="227" spans="1:19" x14ac:dyDescent="0.3">
      <c r="A227" s="272">
        <v>1218</v>
      </c>
      <c r="B227" s="282">
        <v>42834</v>
      </c>
      <c r="C227" s="284" t="s">
        <v>591</v>
      </c>
      <c r="D227" s="273" t="s">
        <v>766</v>
      </c>
      <c r="E227" s="286" t="s">
        <v>398</v>
      </c>
      <c r="F227" s="273" t="s">
        <v>765</v>
      </c>
      <c r="G227" s="288" t="s">
        <v>770</v>
      </c>
      <c r="H227" s="273" t="s">
        <v>777</v>
      </c>
      <c r="I227" s="290" t="s">
        <v>1723</v>
      </c>
      <c r="J227" s="274">
        <v>14</v>
      </c>
      <c r="K227" s="292">
        <v>16860</v>
      </c>
      <c r="L227" s="274">
        <v>236040</v>
      </c>
      <c r="M227" s="294">
        <v>0.04</v>
      </c>
      <c r="N227" s="275">
        <v>226598.39999999999</v>
      </c>
      <c r="O227" s="288" t="s">
        <v>782</v>
      </c>
      <c r="P227" s="276" t="s">
        <v>767</v>
      </c>
      <c r="Q227" s="296" t="s">
        <v>1932</v>
      </c>
      <c r="R227" s="276" t="s">
        <v>1937</v>
      </c>
      <c r="S227" s="296" t="s">
        <v>1934</v>
      </c>
    </row>
    <row r="228" spans="1:19" x14ac:dyDescent="0.3">
      <c r="A228" s="272">
        <v>1219</v>
      </c>
      <c r="B228" s="282">
        <v>42834</v>
      </c>
      <c r="C228" s="284" t="s">
        <v>591</v>
      </c>
      <c r="D228" s="273" t="s">
        <v>766</v>
      </c>
      <c r="E228" s="286" t="s">
        <v>398</v>
      </c>
      <c r="F228" s="273" t="s">
        <v>765</v>
      </c>
      <c r="G228" s="288" t="s">
        <v>785</v>
      </c>
      <c r="H228" s="273" t="s">
        <v>784</v>
      </c>
      <c r="I228" s="290" t="s">
        <v>1073</v>
      </c>
      <c r="J228" s="274">
        <v>41</v>
      </c>
      <c r="K228" s="292">
        <v>2160</v>
      </c>
      <c r="L228" s="274">
        <v>88560</v>
      </c>
      <c r="M228" s="294">
        <v>0.05</v>
      </c>
      <c r="N228" s="275">
        <v>84132</v>
      </c>
      <c r="O228" s="288" t="s">
        <v>782</v>
      </c>
      <c r="P228" s="276" t="s">
        <v>760</v>
      </c>
      <c r="Q228" s="296" t="s">
        <v>1932</v>
      </c>
      <c r="R228" s="276" t="s">
        <v>1937</v>
      </c>
      <c r="S228" s="296" t="s">
        <v>1934</v>
      </c>
    </row>
    <row r="229" spans="1:19" x14ac:dyDescent="0.3">
      <c r="A229" s="272">
        <v>1220</v>
      </c>
      <c r="B229" s="282">
        <v>42835</v>
      </c>
      <c r="C229" s="284" t="s">
        <v>591</v>
      </c>
      <c r="D229" s="273" t="s">
        <v>1722</v>
      </c>
      <c r="E229" s="286" t="s">
        <v>522</v>
      </c>
      <c r="F229" s="273" t="s">
        <v>778</v>
      </c>
      <c r="G229" s="288" t="s">
        <v>785</v>
      </c>
      <c r="H229" s="273" t="s">
        <v>824</v>
      </c>
      <c r="I229" s="290" t="s">
        <v>868</v>
      </c>
      <c r="J229" s="274">
        <v>20</v>
      </c>
      <c r="K229" s="292">
        <v>1980</v>
      </c>
      <c r="L229" s="274">
        <v>39600</v>
      </c>
      <c r="M229" s="294">
        <v>0.04</v>
      </c>
      <c r="N229" s="275">
        <v>38016</v>
      </c>
      <c r="O229" s="288" t="s">
        <v>834</v>
      </c>
      <c r="P229" s="276" t="s">
        <v>787</v>
      </c>
      <c r="Q229" s="296" t="s">
        <v>1932</v>
      </c>
      <c r="R229" s="276" t="s">
        <v>1933</v>
      </c>
      <c r="S229" s="296" t="s">
        <v>1934</v>
      </c>
    </row>
    <row r="230" spans="1:19" x14ac:dyDescent="0.3">
      <c r="A230" s="272">
        <v>1221</v>
      </c>
      <c r="B230" s="282">
        <v>42835</v>
      </c>
      <c r="C230" s="284" t="s">
        <v>591</v>
      </c>
      <c r="D230" s="273" t="s">
        <v>1713</v>
      </c>
      <c r="E230" s="286" t="s">
        <v>405</v>
      </c>
      <c r="F230" s="273" t="s">
        <v>778</v>
      </c>
      <c r="G230" s="288" t="s">
        <v>770</v>
      </c>
      <c r="H230" s="273" t="s">
        <v>781</v>
      </c>
      <c r="I230" s="290" t="s">
        <v>1721</v>
      </c>
      <c r="J230" s="274">
        <v>36</v>
      </c>
      <c r="K230" s="292">
        <v>780</v>
      </c>
      <c r="L230" s="274">
        <v>28080</v>
      </c>
      <c r="M230" s="294">
        <v>0.02</v>
      </c>
      <c r="N230" s="275">
        <v>27518.400000000001</v>
      </c>
      <c r="O230" s="288" t="s">
        <v>775</v>
      </c>
      <c r="P230" s="276" t="s">
        <v>760</v>
      </c>
      <c r="Q230" s="296" t="s">
        <v>1935</v>
      </c>
      <c r="R230" s="276" t="s">
        <v>1933</v>
      </c>
      <c r="S230" s="296" t="s">
        <v>1934</v>
      </c>
    </row>
    <row r="231" spans="1:19" x14ac:dyDescent="0.3">
      <c r="A231" s="272">
        <v>1222</v>
      </c>
      <c r="B231" s="282">
        <v>42835</v>
      </c>
      <c r="C231" s="284" t="s">
        <v>591</v>
      </c>
      <c r="D231" s="273" t="s">
        <v>1093</v>
      </c>
      <c r="E231" s="286" t="s">
        <v>398</v>
      </c>
      <c r="F231" s="273" t="s">
        <v>778</v>
      </c>
      <c r="G231" s="288" t="s">
        <v>764</v>
      </c>
      <c r="H231" s="273" t="s">
        <v>793</v>
      </c>
      <c r="I231" s="290" t="s">
        <v>1064</v>
      </c>
      <c r="J231" s="274">
        <v>23</v>
      </c>
      <c r="K231" s="292">
        <v>300</v>
      </c>
      <c r="L231" s="274">
        <v>6900</v>
      </c>
      <c r="M231" s="294">
        <v>0.05</v>
      </c>
      <c r="N231" s="275">
        <v>6555</v>
      </c>
      <c r="O231" s="288" t="s">
        <v>761</v>
      </c>
      <c r="P231" s="276" t="s">
        <v>760</v>
      </c>
      <c r="Q231" s="296" t="s">
        <v>1932</v>
      </c>
      <c r="R231" s="276" t="s">
        <v>1933</v>
      </c>
      <c r="S231" s="296" t="s">
        <v>1934</v>
      </c>
    </row>
    <row r="232" spans="1:19" x14ac:dyDescent="0.3">
      <c r="A232" s="272">
        <v>1223</v>
      </c>
      <c r="B232" s="282">
        <v>42835</v>
      </c>
      <c r="C232" s="284" t="s">
        <v>591</v>
      </c>
      <c r="D232" s="273" t="s">
        <v>1638</v>
      </c>
      <c r="E232" s="286" t="s">
        <v>405</v>
      </c>
      <c r="F232" s="273" t="s">
        <v>812</v>
      </c>
      <c r="G232" s="288" t="s">
        <v>764</v>
      </c>
      <c r="H232" s="273" t="s">
        <v>763</v>
      </c>
      <c r="I232" s="290" t="s">
        <v>1500</v>
      </c>
      <c r="J232" s="274">
        <v>9</v>
      </c>
      <c r="K232" s="292">
        <v>300</v>
      </c>
      <c r="L232" s="274">
        <v>2700</v>
      </c>
      <c r="M232" s="294">
        <v>0.03</v>
      </c>
      <c r="N232" s="275">
        <v>2619</v>
      </c>
      <c r="O232" s="288" t="s">
        <v>761</v>
      </c>
      <c r="P232" s="276" t="s">
        <v>760</v>
      </c>
      <c r="Q232" s="296" t="s">
        <v>1932</v>
      </c>
      <c r="R232" s="276" t="s">
        <v>1933</v>
      </c>
      <c r="S232" s="296" t="s">
        <v>1934</v>
      </c>
    </row>
    <row r="233" spans="1:19" x14ac:dyDescent="0.3">
      <c r="A233" s="272">
        <v>1224</v>
      </c>
      <c r="B233" s="282">
        <v>42835</v>
      </c>
      <c r="C233" s="284" t="s">
        <v>591</v>
      </c>
      <c r="D233" s="273" t="s">
        <v>1304</v>
      </c>
      <c r="E233" s="286" t="s">
        <v>395</v>
      </c>
      <c r="F233" s="273" t="s">
        <v>778</v>
      </c>
      <c r="G233" s="288" t="s">
        <v>785</v>
      </c>
      <c r="H233" s="273" t="s">
        <v>784</v>
      </c>
      <c r="I233" s="290" t="s">
        <v>1696</v>
      </c>
      <c r="J233" s="274">
        <v>14</v>
      </c>
      <c r="K233" s="292">
        <v>6960</v>
      </c>
      <c r="L233" s="274">
        <v>97440</v>
      </c>
      <c r="M233" s="294">
        <v>0.09</v>
      </c>
      <c r="N233" s="275">
        <v>88670.399999999994</v>
      </c>
      <c r="O233" s="288" t="s">
        <v>788</v>
      </c>
      <c r="P233" s="276" t="s">
        <v>767</v>
      </c>
      <c r="Q233" s="296" t="s">
        <v>1936</v>
      </c>
      <c r="R233" s="276" t="s">
        <v>1933</v>
      </c>
      <c r="S233" s="296" t="s">
        <v>1934</v>
      </c>
    </row>
    <row r="234" spans="1:19" x14ac:dyDescent="0.3">
      <c r="A234" s="272">
        <v>1225</v>
      </c>
      <c r="B234" s="282">
        <v>42836</v>
      </c>
      <c r="C234" s="284" t="s">
        <v>591</v>
      </c>
      <c r="D234" s="273" t="s">
        <v>1649</v>
      </c>
      <c r="E234" s="286" t="s">
        <v>405</v>
      </c>
      <c r="F234" s="273" t="s">
        <v>778</v>
      </c>
      <c r="G234" s="288" t="s">
        <v>785</v>
      </c>
      <c r="H234" s="273" t="s">
        <v>784</v>
      </c>
      <c r="I234" s="290" t="s">
        <v>1720</v>
      </c>
      <c r="J234" s="274">
        <v>5</v>
      </c>
      <c r="K234" s="292">
        <v>12360</v>
      </c>
      <c r="L234" s="274">
        <v>61800</v>
      </c>
      <c r="M234" s="294">
        <v>0.09</v>
      </c>
      <c r="N234" s="275">
        <v>56238</v>
      </c>
      <c r="O234" s="288" t="s">
        <v>782</v>
      </c>
      <c r="P234" s="276" t="s">
        <v>760</v>
      </c>
      <c r="Q234" s="296" t="s">
        <v>1932</v>
      </c>
      <c r="R234" s="276" t="s">
        <v>1933</v>
      </c>
      <c r="S234" s="296" t="s">
        <v>1934</v>
      </c>
    </row>
    <row r="235" spans="1:19" x14ac:dyDescent="0.3">
      <c r="A235" s="272">
        <v>1226</v>
      </c>
      <c r="B235" s="282">
        <v>42836</v>
      </c>
      <c r="C235" s="284" t="s">
        <v>591</v>
      </c>
      <c r="D235" s="273" t="s">
        <v>1719</v>
      </c>
      <c r="E235" s="286" t="s">
        <v>405</v>
      </c>
      <c r="F235" s="273" t="s">
        <v>790</v>
      </c>
      <c r="G235" s="288" t="s">
        <v>764</v>
      </c>
      <c r="H235" s="273" t="s">
        <v>800</v>
      </c>
      <c r="I235" s="290" t="s">
        <v>1553</v>
      </c>
      <c r="J235" s="274">
        <v>31</v>
      </c>
      <c r="K235" s="292">
        <v>1920</v>
      </c>
      <c r="L235" s="274">
        <v>59520</v>
      </c>
      <c r="M235" s="294">
        <v>0.03</v>
      </c>
      <c r="N235" s="275">
        <v>57734.400000000001</v>
      </c>
      <c r="O235" s="288" t="s">
        <v>834</v>
      </c>
      <c r="P235" s="276" t="s">
        <v>798</v>
      </c>
      <c r="Q235" s="296" t="s">
        <v>1932</v>
      </c>
      <c r="R235" s="276" t="s">
        <v>1937</v>
      </c>
      <c r="S235" s="296" t="s">
        <v>1934</v>
      </c>
    </row>
    <row r="236" spans="1:19" x14ac:dyDescent="0.3">
      <c r="A236" s="272">
        <v>1227</v>
      </c>
      <c r="B236" s="282">
        <v>42836</v>
      </c>
      <c r="C236" s="284" t="s">
        <v>591</v>
      </c>
      <c r="D236" s="273" t="s">
        <v>1717</v>
      </c>
      <c r="E236" s="286" t="s">
        <v>405</v>
      </c>
      <c r="F236" s="273" t="s">
        <v>778</v>
      </c>
      <c r="G236" s="288" t="s">
        <v>764</v>
      </c>
      <c r="H236" s="273" t="s">
        <v>800</v>
      </c>
      <c r="I236" s="290" t="s">
        <v>1718</v>
      </c>
      <c r="J236" s="274">
        <v>3</v>
      </c>
      <c r="K236" s="292">
        <v>1860</v>
      </c>
      <c r="L236" s="274">
        <v>5580</v>
      </c>
      <c r="M236" s="294">
        <v>0.02</v>
      </c>
      <c r="N236" s="275">
        <v>5468.4</v>
      </c>
      <c r="O236" s="288" t="s">
        <v>782</v>
      </c>
      <c r="P236" s="276" t="s">
        <v>787</v>
      </c>
      <c r="Q236" s="296" t="s">
        <v>1932</v>
      </c>
      <c r="R236" s="276" t="s">
        <v>1933</v>
      </c>
      <c r="S236" s="296" t="s">
        <v>1934</v>
      </c>
    </row>
    <row r="237" spans="1:19" x14ac:dyDescent="0.3">
      <c r="A237" s="272">
        <v>1228</v>
      </c>
      <c r="B237" s="282">
        <v>42836</v>
      </c>
      <c r="C237" s="284" t="s">
        <v>591</v>
      </c>
      <c r="D237" s="273" t="s">
        <v>1717</v>
      </c>
      <c r="E237" s="286" t="s">
        <v>405</v>
      </c>
      <c r="F237" s="273" t="s">
        <v>778</v>
      </c>
      <c r="G237" s="288" t="s">
        <v>764</v>
      </c>
      <c r="H237" s="273" t="s">
        <v>793</v>
      </c>
      <c r="I237" s="290" t="s">
        <v>1613</v>
      </c>
      <c r="J237" s="274">
        <v>35</v>
      </c>
      <c r="K237" s="292">
        <v>300</v>
      </c>
      <c r="L237" s="274">
        <v>10500</v>
      </c>
      <c r="M237" s="294">
        <v>0.02</v>
      </c>
      <c r="N237" s="275">
        <v>10290</v>
      </c>
      <c r="O237" s="288" t="s">
        <v>782</v>
      </c>
      <c r="P237" s="276" t="s">
        <v>767</v>
      </c>
      <c r="Q237" s="296" t="s">
        <v>1932</v>
      </c>
      <c r="R237" s="276" t="s">
        <v>1933</v>
      </c>
      <c r="S237" s="296" t="s">
        <v>1934</v>
      </c>
    </row>
    <row r="238" spans="1:19" x14ac:dyDescent="0.3">
      <c r="A238" s="272">
        <v>1229</v>
      </c>
      <c r="B238" s="282">
        <v>42836</v>
      </c>
      <c r="C238" s="284" t="s">
        <v>591</v>
      </c>
      <c r="D238" s="273" t="s">
        <v>1649</v>
      </c>
      <c r="E238" s="286" t="s">
        <v>522</v>
      </c>
      <c r="F238" s="273" t="s">
        <v>778</v>
      </c>
      <c r="G238" s="288" t="s">
        <v>785</v>
      </c>
      <c r="H238" s="273" t="s">
        <v>815</v>
      </c>
      <c r="I238" s="290" t="s">
        <v>1716</v>
      </c>
      <c r="J238" s="274">
        <v>35</v>
      </c>
      <c r="K238" s="292">
        <v>6000</v>
      </c>
      <c r="L238" s="274">
        <v>210000</v>
      </c>
      <c r="M238" s="294">
        <v>0.09</v>
      </c>
      <c r="N238" s="275">
        <v>191100</v>
      </c>
      <c r="O238" s="288" t="s">
        <v>782</v>
      </c>
      <c r="P238" s="276" t="s">
        <v>760</v>
      </c>
      <c r="Q238" s="296" t="s">
        <v>1932</v>
      </c>
      <c r="R238" s="276" t="s">
        <v>1933</v>
      </c>
      <c r="S238" s="296" t="s">
        <v>1934</v>
      </c>
    </row>
    <row r="239" spans="1:19" x14ac:dyDescent="0.3">
      <c r="A239" s="272">
        <v>1230</v>
      </c>
      <c r="B239" s="282">
        <v>42836</v>
      </c>
      <c r="C239" s="284" t="s">
        <v>591</v>
      </c>
      <c r="D239" s="273" t="s">
        <v>1714</v>
      </c>
      <c r="E239" s="286" t="s">
        <v>522</v>
      </c>
      <c r="F239" s="273" t="s">
        <v>812</v>
      </c>
      <c r="G239" s="288" t="s">
        <v>770</v>
      </c>
      <c r="H239" s="273" t="s">
        <v>826</v>
      </c>
      <c r="I239" s="290" t="s">
        <v>1715</v>
      </c>
      <c r="J239" s="274">
        <v>44</v>
      </c>
      <c r="K239" s="292">
        <v>3540</v>
      </c>
      <c r="L239" s="274">
        <v>155760</v>
      </c>
      <c r="M239" s="294">
        <v>0.08</v>
      </c>
      <c r="N239" s="275">
        <v>143299.20000000001</v>
      </c>
      <c r="O239" s="288" t="s">
        <v>775</v>
      </c>
      <c r="P239" s="276" t="s">
        <v>841</v>
      </c>
      <c r="Q239" s="296" t="s">
        <v>1935</v>
      </c>
      <c r="R239" s="276" t="s">
        <v>1933</v>
      </c>
      <c r="S239" s="296" t="s">
        <v>1934</v>
      </c>
    </row>
    <row r="240" spans="1:19" x14ac:dyDescent="0.3">
      <c r="A240" s="272">
        <v>1231</v>
      </c>
      <c r="B240" s="282">
        <v>42836</v>
      </c>
      <c r="C240" s="284" t="s">
        <v>591</v>
      </c>
      <c r="D240" s="273" t="s">
        <v>1714</v>
      </c>
      <c r="E240" s="286" t="s">
        <v>522</v>
      </c>
      <c r="F240" s="273" t="s">
        <v>812</v>
      </c>
      <c r="G240" s="288" t="s">
        <v>785</v>
      </c>
      <c r="H240" s="273" t="s">
        <v>824</v>
      </c>
      <c r="I240" s="290" t="s">
        <v>868</v>
      </c>
      <c r="J240" s="274">
        <v>30</v>
      </c>
      <c r="K240" s="292">
        <v>1980</v>
      </c>
      <c r="L240" s="274">
        <v>59400</v>
      </c>
      <c r="M240" s="294">
        <v>0.02</v>
      </c>
      <c r="N240" s="275">
        <v>58212</v>
      </c>
      <c r="O240" s="288" t="s">
        <v>775</v>
      </c>
      <c r="P240" s="276" t="s">
        <v>774</v>
      </c>
      <c r="Q240" s="296" t="s">
        <v>1935</v>
      </c>
      <c r="R240" s="276" t="s">
        <v>1933</v>
      </c>
      <c r="S240" s="296" t="s">
        <v>1934</v>
      </c>
    </row>
    <row r="241" spans="1:19" x14ac:dyDescent="0.3">
      <c r="A241" s="272">
        <v>1232</v>
      </c>
      <c r="B241" s="282">
        <v>42836</v>
      </c>
      <c r="C241" s="284" t="s">
        <v>591</v>
      </c>
      <c r="D241" s="273" t="s">
        <v>1714</v>
      </c>
      <c r="E241" s="286" t="s">
        <v>522</v>
      </c>
      <c r="F241" s="273" t="s">
        <v>812</v>
      </c>
      <c r="G241" s="288" t="s">
        <v>764</v>
      </c>
      <c r="H241" s="273" t="s">
        <v>772</v>
      </c>
      <c r="I241" s="290" t="s">
        <v>1198</v>
      </c>
      <c r="J241" s="274">
        <v>30</v>
      </c>
      <c r="K241" s="292">
        <v>4860</v>
      </c>
      <c r="L241" s="274">
        <v>145800</v>
      </c>
      <c r="M241" s="294">
        <v>0.01</v>
      </c>
      <c r="N241" s="275">
        <v>144342</v>
      </c>
      <c r="O241" s="288" t="s">
        <v>775</v>
      </c>
      <c r="P241" s="276" t="s">
        <v>760</v>
      </c>
      <c r="Q241" s="296" t="s">
        <v>1935</v>
      </c>
      <c r="R241" s="276" t="s">
        <v>1933</v>
      </c>
      <c r="S241" s="296" t="s">
        <v>1934</v>
      </c>
    </row>
    <row r="242" spans="1:19" x14ac:dyDescent="0.3">
      <c r="A242" s="272">
        <v>1233</v>
      </c>
      <c r="B242" s="282">
        <v>42836</v>
      </c>
      <c r="C242" s="284" t="s">
        <v>591</v>
      </c>
      <c r="D242" s="273" t="s">
        <v>1030</v>
      </c>
      <c r="E242" s="286" t="s">
        <v>522</v>
      </c>
      <c r="F242" s="273" t="s">
        <v>778</v>
      </c>
      <c r="G242" s="288" t="s">
        <v>785</v>
      </c>
      <c r="H242" s="273" t="s">
        <v>784</v>
      </c>
      <c r="I242" s="290" t="s">
        <v>1176</v>
      </c>
      <c r="J242" s="274">
        <v>2</v>
      </c>
      <c r="K242" s="292">
        <v>1260</v>
      </c>
      <c r="L242" s="274">
        <v>2520</v>
      </c>
      <c r="M242" s="294">
        <v>7.0000000000000007E-2</v>
      </c>
      <c r="N242" s="275">
        <v>2343.6</v>
      </c>
      <c r="O242" s="288" t="s">
        <v>775</v>
      </c>
      <c r="P242" s="276" t="s">
        <v>760</v>
      </c>
      <c r="Q242" s="296" t="s">
        <v>1935</v>
      </c>
      <c r="R242" s="276" t="s">
        <v>1933</v>
      </c>
      <c r="S242" s="296" t="s">
        <v>1934</v>
      </c>
    </row>
    <row r="243" spans="1:19" x14ac:dyDescent="0.3">
      <c r="A243" s="272">
        <v>1234</v>
      </c>
      <c r="B243" s="282">
        <v>42836</v>
      </c>
      <c r="C243" s="284" t="s">
        <v>591</v>
      </c>
      <c r="D243" s="273" t="s">
        <v>1713</v>
      </c>
      <c r="E243" s="286" t="s">
        <v>522</v>
      </c>
      <c r="F243" s="273" t="s">
        <v>778</v>
      </c>
      <c r="G243" s="288" t="s">
        <v>770</v>
      </c>
      <c r="H243" s="273" t="s">
        <v>769</v>
      </c>
      <c r="I243" s="290" t="s">
        <v>1712</v>
      </c>
      <c r="J243" s="274">
        <v>50</v>
      </c>
      <c r="K243" s="292">
        <v>5760</v>
      </c>
      <c r="L243" s="274">
        <v>288000</v>
      </c>
      <c r="M243" s="294">
        <v>0.1</v>
      </c>
      <c r="N243" s="275">
        <v>259200</v>
      </c>
      <c r="O243" s="288" t="s">
        <v>761</v>
      </c>
      <c r="P243" s="276" t="s">
        <v>760</v>
      </c>
      <c r="Q243" s="296" t="s">
        <v>1932</v>
      </c>
      <c r="R243" s="276" t="s">
        <v>1933</v>
      </c>
      <c r="S243" s="296" t="s">
        <v>1934</v>
      </c>
    </row>
    <row r="244" spans="1:19" x14ac:dyDescent="0.3">
      <c r="A244" s="272">
        <v>1235</v>
      </c>
      <c r="B244" s="282">
        <v>42837</v>
      </c>
      <c r="C244" s="284" t="s">
        <v>591</v>
      </c>
      <c r="D244" s="273" t="s">
        <v>937</v>
      </c>
      <c r="E244" s="286" t="s">
        <v>405</v>
      </c>
      <c r="F244" s="273" t="s">
        <v>790</v>
      </c>
      <c r="G244" s="288" t="s">
        <v>785</v>
      </c>
      <c r="H244" s="273" t="s">
        <v>824</v>
      </c>
      <c r="I244" s="290" t="s">
        <v>1711</v>
      </c>
      <c r="J244" s="274">
        <v>27</v>
      </c>
      <c r="K244" s="292">
        <v>960</v>
      </c>
      <c r="L244" s="274">
        <v>25920</v>
      </c>
      <c r="M244" s="294">
        <v>0.05</v>
      </c>
      <c r="N244" s="275">
        <v>24624</v>
      </c>
      <c r="O244" s="288" t="s">
        <v>834</v>
      </c>
      <c r="P244" s="276" t="s">
        <v>760</v>
      </c>
      <c r="Q244" s="296" t="s">
        <v>1932</v>
      </c>
      <c r="R244" s="276" t="s">
        <v>1937</v>
      </c>
      <c r="S244" s="296" t="s">
        <v>1934</v>
      </c>
    </row>
    <row r="245" spans="1:19" x14ac:dyDescent="0.3">
      <c r="A245" s="272">
        <v>1236</v>
      </c>
      <c r="B245" s="282">
        <v>42837</v>
      </c>
      <c r="C245" s="284" t="s">
        <v>591</v>
      </c>
      <c r="D245" s="273" t="s">
        <v>937</v>
      </c>
      <c r="E245" s="286" t="s">
        <v>405</v>
      </c>
      <c r="F245" s="273" t="s">
        <v>790</v>
      </c>
      <c r="G245" s="288" t="s">
        <v>770</v>
      </c>
      <c r="H245" s="273" t="s">
        <v>781</v>
      </c>
      <c r="I245" s="290" t="s">
        <v>1710</v>
      </c>
      <c r="J245" s="274">
        <v>26</v>
      </c>
      <c r="K245" s="292">
        <v>1680</v>
      </c>
      <c r="L245" s="274">
        <v>43680</v>
      </c>
      <c r="M245" s="294">
        <v>0.05</v>
      </c>
      <c r="N245" s="275">
        <v>41496</v>
      </c>
      <c r="O245" s="288" t="s">
        <v>834</v>
      </c>
      <c r="P245" s="276" t="s">
        <v>760</v>
      </c>
      <c r="Q245" s="296" t="s">
        <v>1932</v>
      </c>
      <c r="R245" s="276" t="s">
        <v>1937</v>
      </c>
      <c r="S245" s="296" t="s">
        <v>1934</v>
      </c>
    </row>
    <row r="246" spans="1:19" x14ac:dyDescent="0.3">
      <c r="A246" s="272">
        <v>1237</v>
      </c>
      <c r="B246" s="282">
        <v>42837</v>
      </c>
      <c r="C246" s="284" t="s">
        <v>591</v>
      </c>
      <c r="D246" s="273" t="s">
        <v>1538</v>
      </c>
      <c r="E246" s="286" t="s">
        <v>405</v>
      </c>
      <c r="F246" s="273" t="s">
        <v>790</v>
      </c>
      <c r="G246" s="288" t="s">
        <v>764</v>
      </c>
      <c r="H246" s="273" t="s">
        <v>818</v>
      </c>
      <c r="I246" s="290" t="s">
        <v>1003</v>
      </c>
      <c r="J246" s="274">
        <v>32</v>
      </c>
      <c r="K246" s="292">
        <v>4860</v>
      </c>
      <c r="L246" s="274">
        <v>155520</v>
      </c>
      <c r="M246" s="294">
        <v>7.0000000000000007E-2</v>
      </c>
      <c r="N246" s="275">
        <v>144633.60000000001</v>
      </c>
      <c r="O246" s="288" t="s">
        <v>775</v>
      </c>
      <c r="P246" s="276" t="s">
        <v>767</v>
      </c>
      <c r="Q246" s="296" t="s">
        <v>1935</v>
      </c>
      <c r="R246" s="276" t="s">
        <v>1937</v>
      </c>
      <c r="S246" s="296" t="s">
        <v>1934</v>
      </c>
    </row>
    <row r="247" spans="1:19" x14ac:dyDescent="0.3">
      <c r="A247" s="272">
        <v>1238</v>
      </c>
      <c r="B247" s="282">
        <v>42837</v>
      </c>
      <c r="C247" s="284" t="s">
        <v>591</v>
      </c>
      <c r="D247" s="273" t="s">
        <v>1709</v>
      </c>
      <c r="E247" s="286" t="s">
        <v>395</v>
      </c>
      <c r="F247" s="273" t="s">
        <v>778</v>
      </c>
      <c r="G247" s="288" t="s">
        <v>764</v>
      </c>
      <c r="H247" s="273" t="s">
        <v>793</v>
      </c>
      <c r="I247" s="290" t="s">
        <v>1118</v>
      </c>
      <c r="J247" s="274">
        <v>48</v>
      </c>
      <c r="K247" s="292">
        <v>420</v>
      </c>
      <c r="L247" s="274">
        <v>20160</v>
      </c>
      <c r="M247" s="294">
        <v>0.04</v>
      </c>
      <c r="N247" s="275">
        <v>19353.599999999999</v>
      </c>
      <c r="O247" s="288" t="s">
        <v>834</v>
      </c>
      <c r="P247" s="276" t="s">
        <v>767</v>
      </c>
      <c r="Q247" s="296" t="s">
        <v>1932</v>
      </c>
      <c r="R247" s="276" t="s">
        <v>1933</v>
      </c>
      <c r="S247" s="296" t="s">
        <v>1934</v>
      </c>
    </row>
    <row r="248" spans="1:19" x14ac:dyDescent="0.3">
      <c r="A248" s="272">
        <v>1239</v>
      </c>
      <c r="B248" s="282">
        <v>42837</v>
      </c>
      <c r="C248" s="284" t="s">
        <v>591</v>
      </c>
      <c r="D248" s="273" t="s">
        <v>1709</v>
      </c>
      <c r="E248" s="286" t="s">
        <v>395</v>
      </c>
      <c r="F248" s="273" t="s">
        <v>778</v>
      </c>
      <c r="G248" s="288" t="s">
        <v>785</v>
      </c>
      <c r="H248" s="273" t="s">
        <v>784</v>
      </c>
      <c r="I248" s="290" t="s">
        <v>1220</v>
      </c>
      <c r="J248" s="274">
        <v>6</v>
      </c>
      <c r="K248" s="292">
        <v>2160</v>
      </c>
      <c r="L248" s="274">
        <v>12960</v>
      </c>
      <c r="M248" s="294">
        <v>0.09</v>
      </c>
      <c r="N248" s="275">
        <v>11793.6</v>
      </c>
      <c r="O248" s="288" t="s">
        <v>834</v>
      </c>
      <c r="P248" s="276" t="s">
        <v>760</v>
      </c>
      <c r="Q248" s="296" t="s">
        <v>1932</v>
      </c>
      <c r="R248" s="276" t="s">
        <v>1933</v>
      </c>
      <c r="S248" s="296" t="s">
        <v>1934</v>
      </c>
    </row>
    <row r="249" spans="1:19" x14ac:dyDescent="0.3">
      <c r="A249" s="272">
        <v>1240</v>
      </c>
      <c r="B249" s="282">
        <v>42837</v>
      </c>
      <c r="C249" s="284" t="s">
        <v>591</v>
      </c>
      <c r="D249" s="273" t="s">
        <v>1383</v>
      </c>
      <c r="E249" s="286" t="s">
        <v>395</v>
      </c>
      <c r="F249" s="273" t="s">
        <v>778</v>
      </c>
      <c r="G249" s="288" t="s">
        <v>770</v>
      </c>
      <c r="H249" s="273" t="s">
        <v>781</v>
      </c>
      <c r="I249" s="290" t="s">
        <v>1048</v>
      </c>
      <c r="J249" s="274">
        <v>43</v>
      </c>
      <c r="K249" s="292">
        <v>900</v>
      </c>
      <c r="L249" s="274">
        <v>38700</v>
      </c>
      <c r="M249" s="294">
        <v>0.01</v>
      </c>
      <c r="N249" s="275">
        <v>38313</v>
      </c>
      <c r="O249" s="288" t="s">
        <v>788</v>
      </c>
      <c r="P249" s="276" t="s">
        <v>767</v>
      </c>
      <c r="Q249" s="296" t="s">
        <v>1936</v>
      </c>
      <c r="R249" s="276" t="s">
        <v>1933</v>
      </c>
      <c r="S249" s="296" t="s">
        <v>1934</v>
      </c>
    </row>
    <row r="250" spans="1:19" x14ac:dyDescent="0.3">
      <c r="A250" s="272">
        <v>1241</v>
      </c>
      <c r="B250" s="282">
        <v>42838</v>
      </c>
      <c r="C250" s="284" t="s">
        <v>591</v>
      </c>
      <c r="D250" s="273" t="s">
        <v>1211</v>
      </c>
      <c r="E250" s="286" t="s">
        <v>398</v>
      </c>
      <c r="F250" s="273" t="s">
        <v>812</v>
      </c>
      <c r="G250" s="288" t="s">
        <v>764</v>
      </c>
      <c r="H250" s="273" t="s">
        <v>763</v>
      </c>
      <c r="I250" s="290" t="s">
        <v>1708</v>
      </c>
      <c r="J250" s="274">
        <v>15</v>
      </c>
      <c r="K250" s="292">
        <v>600</v>
      </c>
      <c r="L250" s="274">
        <v>9000</v>
      </c>
      <c r="M250" s="294">
        <v>0.1</v>
      </c>
      <c r="N250" s="275">
        <v>8100</v>
      </c>
      <c r="O250" s="288" t="s">
        <v>761</v>
      </c>
      <c r="P250" s="276" t="s">
        <v>760</v>
      </c>
      <c r="Q250" s="296" t="s">
        <v>1932</v>
      </c>
      <c r="R250" s="276" t="s">
        <v>1933</v>
      </c>
      <c r="S250" s="296" t="s">
        <v>1934</v>
      </c>
    </row>
    <row r="251" spans="1:19" x14ac:dyDescent="0.3">
      <c r="A251" s="272">
        <v>1242</v>
      </c>
      <c r="B251" s="282">
        <v>42838</v>
      </c>
      <c r="C251" s="284" t="s">
        <v>591</v>
      </c>
      <c r="D251" s="273" t="s">
        <v>1707</v>
      </c>
      <c r="E251" s="286" t="s">
        <v>522</v>
      </c>
      <c r="F251" s="273" t="s">
        <v>765</v>
      </c>
      <c r="G251" s="288" t="s">
        <v>764</v>
      </c>
      <c r="H251" s="273" t="s">
        <v>995</v>
      </c>
      <c r="I251" s="290" t="s">
        <v>1706</v>
      </c>
      <c r="J251" s="274">
        <v>15</v>
      </c>
      <c r="K251" s="292">
        <v>480</v>
      </c>
      <c r="L251" s="274">
        <v>7200</v>
      </c>
      <c r="M251" s="294">
        <v>0</v>
      </c>
      <c r="N251" s="275">
        <v>7200</v>
      </c>
      <c r="O251" s="288" t="s">
        <v>788</v>
      </c>
      <c r="P251" s="276" t="s">
        <v>760</v>
      </c>
      <c r="Q251" s="296" t="s">
        <v>1936</v>
      </c>
      <c r="R251" s="276" t="s">
        <v>1937</v>
      </c>
      <c r="S251" s="296" t="s">
        <v>1934</v>
      </c>
    </row>
    <row r="252" spans="1:19" x14ac:dyDescent="0.3">
      <c r="A252" s="272">
        <v>1243</v>
      </c>
      <c r="B252" s="282">
        <v>42838</v>
      </c>
      <c r="C252" s="284" t="s">
        <v>591</v>
      </c>
      <c r="D252" s="273" t="s">
        <v>1705</v>
      </c>
      <c r="E252" s="286" t="s">
        <v>522</v>
      </c>
      <c r="F252" s="273" t="s">
        <v>812</v>
      </c>
      <c r="G252" s="288" t="s">
        <v>764</v>
      </c>
      <c r="H252" s="273" t="s">
        <v>800</v>
      </c>
      <c r="I252" s="290" t="s">
        <v>1661</v>
      </c>
      <c r="J252" s="274">
        <v>32</v>
      </c>
      <c r="K252" s="292">
        <v>720</v>
      </c>
      <c r="L252" s="274">
        <v>23040</v>
      </c>
      <c r="M252" s="294">
        <v>0</v>
      </c>
      <c r="N252" s="275">
        <v>23040</v>
      </c>
      <c r="O252" s="288" t="s">
        <v>761</v>
      </c>
      <c r="P252" s="276" t="s">
        <v>760</v>
      </c>
      <c r="Q252" s="296" t="s">
        <v>1932</v>
      </c>
      <c r="R252" s="276" t="s">
        <v>1933</v>
      </c>
      <c r="S252" s="296" t="s">
        <v>1934</v>
      </c>
    </row>
    <row r="253" spans="1:19" x14ac:dyDescent="0.3">
      <c r="A253" s="272">
        <v>1244</v>
      </c>
      <c r="B253" s="282">
        <v>42838</v>
      </c>
      <c r="C253" s="284" t="s">
        <v>591</v>
      </c>
      <c r="D253" s="273" t="s">
        <v>1705</v>
      </c>
      <c r="E253" s="286" t="s">
        <v>522</v>
      </c>
      <c r="F253" s="273" t="s">
        <v>812</v>
      </c>
      <c r="G253" s="288" t="s">
        <v>764</v>
      </c>
      <c r="H253" s="273" t="s">
        <v>800</v>
      </c>
      <c r="I253" s="290" t="s">
        <v>1704</v>
      </c>
      <c r="J253" s="274">
        <v>1</v>
      </c>
      <c r="K253" s="292">
        <v>113400</v>
      </c>
      <c r="L253" s="274">
        <v>113400</v>
      </c>
      <c r="M253" s="294">
        <v>0.09</v>
      </c>
      <c r="N253" s="275">
        <v>103194</v>
      </c>
      <c r="O253" s="288" t="s">
        <v>761</v>
      </c>
      <c r="P253" s="276" t="s">
        <v>767</v>
      </c>
      <c r="Q253" s="296" t="s">
        <v>1932</v>
      </c>
      <c r="R253" s="276" t="s">
        <v>1933</v>
      </c>
      <c r="S253" s="296" t="s">
        <v>1934</v>
      </c>
    </row>
    <row r="254" spans="1:19" x14ac:dyDescent="0.3">
      <c r="A254" s="272">
        <v>1245</v>
      </c>
      <c r="B254" s="282">
        <v>42839</v>
      </c>
      <c r="C254" s="284" t="s">
        <v>591</v>
      </c>
      <c r="D254" s="273" t="s">
        <v>1703</v>
      </c>
      <c r="E254" s="286" t="s">
        <v>398</v>
      </c>
      <c r="F254" s="273" t="s">
        <v>790</v>
      </c>
      <c r="G254" s="288" t="s">
        <v>770</v>
      </c>
      <c r="H254" s="273" t="s">
        <v>826</v>
      </c>
      <c r="I254" s="290" t="s">
        <v>1545</v>
      </c>
      <c r="J254" s="274">
        <v>44</v>
      </c>
      <c r="K254" s="292">
        <v>6060</v>
      </c>
      <c r="L254" s="274">
        <v>266640</v>
      </c>
      <c r="M254" s="294">
        <v>0.04</v>
      </c>
      <c r="N254" s="275">
        <v>255974.39999999999</v>
      </c>
      <c r="O254" s="288" t="s">
        <v>788</v>
      </c>
      <c r="P254" s="276" t="s">
        <v>774</v>
      </c>
      <c r="Q254" s="296" t="s">
        <v>1936</v>
      </c>
      <c r="R254" s="276" t="s">
        <v>1937</v>
      </c>
      <c r="S254" s="296" t="s">
        <v>1934</v>
      </c>
    </row>
    <row r="255" spans="1:19" x14ac:dyDescent="0.3">
      <c r="A255" s="272">
        <v>1246</v>
      </c>
      <c r="B255" s="282">
        <v>42839</v>
      </c>
      <c r="C255" s="284" t="s">
        <v>591</v>
      </c>
      <c r="D255" s="273" t="s">
        <v>1703</v>
      </c>
      <c r="E255" s="286" t="s">
        <v>398</v>
      </c>
      <c r="F255" s="273" t="s">
        <v>790</v>
      </c>
      <c r="G255" s="288" t="s">
        <v>770</v>
      </c>
      <c r="H255" s="273" t="s">
        <v>777</v>
      </c>
      <c r="I255" s="290" t="s">
        <v>1384</v>
      </c>
      <c r="J255" s="274">
        <v>11</v>
      </c>
      <c r="K255" s="292">
        <v>4320</v>
      </c>
      <c r="L255" s="274">
        <v>47520</v>
      </c>
      <c r="M255" s="294">
        <v>0.25</v>
      </c>
      <c r="N255" s="275">
        <v>35640</v>
      </c>
      <c r="O255" s="288" t="s">
        <v>788</v>
      </c>
      <c r="P255" s="276" t="s">
        <v>827</v>
      </c>
      <c r="Q255" s="296" t="s">
        <v>1936</v>
      </c>
      <c r="R255" s="276" t="s">
        <v>1937</v>
      </c>
      <c r="S255" s="296" t="s">
        <v>1934</v>
      </c>
    </row>
    <row r="256" spans="1:19" x14ac:dyDescent="0.3">
      <c r="A256" s="272">
        <v>1247</v>
      </c>
      <c r="B256" s="282">
        <v>42839</v>
      </c>
      <c r="C256" s="284" t="s">
        <v>591</v>
      </c>
      <c r="D256" s="273" t="s">
        <v>1328</v>
      </c>
      <c r="E256" s="286" t="s">
        <v>405</v>
      </c>
      <c r="F256" s="273" t="s">
        <v>790</v>
      </c>
      <c r="G256" s="288" t="s">
        <v>764</v>
      </c>
      <c r="H256" s="273" t="s">
        <v>793</v>
      </c>
      <c r="I256" s="290" t="s">
        <v>1702</v>
      </c>
      <c r="J256" s="274">
        <v>32</v>
      </c>
      <c r="K256" s="292">
        <v>420</v>
      </c>
      <c r="L256" s="274">
        <v>13440</v>
      </c>
      <c r="M256" s="294">
        <v>0.02</v>
      </c>
      <c r="N256" s="275">
        <v>13171.2</v>
      </c>
      <c r="O256" s="288" t="s">
        <v>761</v>
      </c>
      <c r="P256" s="276" t="s">
        <v>787</v>
      </c>
      <c r="Q256" s="296" t="s">
        <v>1932</v>
      </c>
      <c r="R256" s="276" t="s">
        <v>1937</v>
      </c>
      <c r="S256" s="296" t="s">
        <v>1934</v>
      </c>
    </row>
    <row r="257" spans="1:19" x14ac:dyDescent="0.3">
      <c r="A257" s="272">
        <v>1248</v>
      </c>
      <c r="B257" s="282">
        <v>42839</v>
      </c>
      <c r="C257" s="284" t="s">
        <v>591</v>
      </c>
      <c r="D257" s="273" t="s">
        <v>954</v>
      </c>
      <c r="E257" s="286" t="s">
        <v>405</v>
      </c>
      <c r="F257" s="273" t="s">
        <v>790</v>
      </c>
      <c r="G257" s="288" t="s">
        <v>764</v>
      </c>
      <c r="H257" s="273" t="s">
        <v>818</v>
      </c>
      <c r="I257" s="290" t="s">
        <v>1023</v>
      </c>
      <c r="J257" s="274">
        <v>7</v>
      </c>
      <c r="K257" s="292">
        <v>4260</v>
      </c>
      <c r="L257" s="274">
        <v>29820</v>
      </c>
      <c r="M257" s="294">
        <v>0.01</v>
      </c>
      <c r="N257" s="275">
        <v>29521.8</v>
      </c>
      <c r="O257" s="288" t="s">
        <v>788</v>
      </c>
      <c r="P257" s="276" t="s">
        <v>827</v>
      </c>
      <c r="Q257" s="296" t="s">
        <v>1936</v>
      </c>
      <c r="R257" s="276" t="s">
        <v>1937</v>
      </c>
      <c r="S257" s="296" t="s">
        <v>1934</v>
      </c>
    </row>
    <row r="258" spans="1:19" x14ac:dyDescent="0.3">
      <c r="A258" s="272">
        <v>1249</v>
      </c>
      <c r="B258" s="282">
        <v>42839</v>
      </c>
      <c r="C258" s="284" t="s">
        <v>591</v>
      </c>
      <c r="D258" s="273" t="s">
        <v>1699</v>
      </c>
      <c r="E258" s="286" t="s">
        <v>405</v>
      </c>
      <c r="F258" s="273" t="s">
        <v>765</v>
      </c>
      <c r="G258" s="288" t="s">
        <v>785</v>
      </c>
      <c r="H258" s="273" t="s">
        <v>784</v>
      </c>
      <c r="I258" s="290" t="s">
        <v>1115</v>
      </c>
      <c r="J258" s="274">
        <v>18</v>
      </c>
      <c r="K258" s="292">
        <v>3360</v>
      </c>
      <c r="L258" s="274">
        <v>60480</v>
      </c>
      <c r="M258" s="294">
        <v>0.06</v>
      </c>
      <c r="N258" s="275">
        <v>56851.199999999997</v>
      </c>
      <c r="O258" s="288" t="s">
        <v>834</v>
      </c>
      <c r="P258" s="276" t="s">
        <v>798</v>
      </c>
      <c r="Q258" s="296" t="s">
        <v>1932</v>
      </c>
      <c r="R258" s="276" t="s">
        <v>1937</v>
      </c>
      <c r="S258" s="296" t="s">
        <v>1934</v>
      </c>
    </row>
    <row r="259" spans="1:19" x14ac:dyDescent="0.3">
      <c r="A259" s="272">
        <v>1250</v>
      </c>
      <c r="B259" s="282">
        <v>42839</v>
      </c>
      <c r="C259" s="284" t="s">
        <v>591</v>
      </c>
      <c r="D259" s="273" t="s">
        <v>954</v>
      </c>
      <c r="E259" s="286" t="s">
        <v>405</v>
      </c>
      <c r="F259" s="273" t="s">
        <v>790</v>
      </c>
      <c r="G259" s="288" t="s">
        <v>764</v>
      </c>
      <c r="H259" s="273" t="s">
        <v>921</v>
      </c>
      <c r="I259" s="290" t="s">
        <v>988</v>
      </c>
      <c r="J259" s="274">
        <v>23</v>
      </c>
      <c r="K259" s="292">
        <v>300</v>
      </c>
      <c r="L259" s="274">
        <v>6900</v>
      </c>
      <c r="M259" s="294">
        <v>0.02</v>
      </c>
      <c r="N259" s="275">
        <v>6762</v>
      </c>
      <c r="O259" s="288" t="s">
        <v>788</v>
      </c>
      <c r="P259" s="276" t="s">
        <v>760</v>
      </c>
      <c r="Q259" s="296" t="s">
        <v>1936</v>
      </c>
      <c r="R259" s="276" t="s">
        <v>1937</v>
      </c>
      <c r="S259" s="296" t="s">
        <v>1934</v>
      </c>
    </row>
    <row r="260" spans="1:19" x14ac:dyDescent="0.3">
      <c r="A260" s="272">
        <v>1251</v>
      </c>
      <c r="B260" s="282">
        <v>42839</v>
      </c>
      <c r="C260" s="284" t="s">
        <v>591</v>
      </c>
      <c r="D260" s="273" t="s">
        <v>1701</v>
      </c>
      <c r="E260" s="286" t="s">
        <v>405</v>
      </c>
      <c r="F260" s="273" t="s">
        <v>778</v>
      </c>
      <c r="G260" s="288" t="s">
        <v>764</v>
      </c>
      <c r="H260" s="273" t="s">
        <v>800</v>
      </c>
      <c r="I260" s="290" t="s">
        <v>1700</v>
      </c>
      <c r="J260" s="274">
        <v>5</v>
      </c>
      <c r="K260" s="292">
        <v>180</v>
      </c>
      <c r="L260" s="274">
        <v>900</v>
      </c>
      <c r="M260" s="294">
        <v>7.0000000000000007E-2</v>
      </c>
      <c r="N260" s="275">
        <v>837</v>
      </c>
      <c r="O260" s="288" t="s">
        <v>761</v>
      </c>
      <c r="P260" s="276" t="s">
        <v>760</v>
      </c>
      <c r="Q260" s="296" t="s">
        <v>1932</v>
      </c>
      <c r="R260" s="276" t="s">
        <v>1933</v>
      </c>
      <c r="S260" s="296" t="s">
        <v>1934</v>
      </c>
    </row>
    <row r="261" spans="1:19" x14ac:dyDescent="0.3">
      <c r="A261" s="272">
        <v>1252</v>
      </c>
      <c r="B261" s="282">
        <v>42839</v>
      </c>
      <c r="C261" s="284" t="s">
        <v>591</v>
      </c>
      <c r="D261" s="273" t="s">
        <v>1699</v>
      </c>
      <c r="E261" s="286" t="s">
        <v>405</v>
      </c>
      <c r="F261" s="273" t="s">
        <v>765</v>
      </c>
      <c r="G261" s="288" t="s">
        <v>785</v>
      </c>
      <c r="H261" s="273" t="s">
        <v>784</v>
      </c>
      <c r="I261" s="290" t="s">
        <v>990</v>
      </c>
      <c r="J261" s="274">
        <v>34</v>
      </c>
      <c r="K261" s="292">
        <v>12060</v>
      </c>
      <c r="L261" s="274">
        <v>410040</v>
      </c>
      <c r="M261" s="294">
        <v>0.03</v>
      </c>
      <c r="N261" s="275">
        <v>397738.8</v>
      </c>
      <c r="O261" s="288" t="s">
        <v>834</v>
      </c>
      <c r="P261" s="276" t="s">
        <v>760</v>
      </c>
      <c r="Q261" s="296" t="s">
        <v>1932</v>
      </c>
      <c r="R261" s="276" t="s">
        <v>1937</v>
      </c>
      <c r="S261" s="296" t="s">
        <v>1934</v>
      </c>
    </row>
    <row r="262" spans="1:19" x14ac:dyDescent="0.3">
      <c r="A262" s="272">
        <v>1253</v>
      </c>
      <c r="B262" s="282">
        <v>42840</v>
      </c>
      <c r="C262" s="284" t="s">
        <v>591</v>
      </c>
      <c r="D262" s="273" t="s">
        <v>1698</v>
      </c>
      <c r="E262" s="286" t="s">
        <v>398</v>
      </c>
      <c r="F262" s="273" t="s">
        <v>765</v>
      </c>
      <c r="G262" s="288" t="s">
        <v>785</v>
      </c>
      <c r="H262" s="273" t="s">
        <v>824</v>
      </c>
      <c r="I262" s="290" t="s">
        <v>1012</v>
      </c>
      <c r="J262" s="274">
        <v>13</v>
      </c>
      <c r="K262" s="292">
        <v>2460</v>
      </c>
      <c r="L262" s="274">
        <v>31980</v>
      </c>
      <c r="M262" s="294">
        <v>0.03</v>
      </c>
      <c r="N262" s="275">
        <v>31020.6</v>
      </c>
      <c r="O262" s="288" t="s">
        <v>782</v>
      </c>
      <c r="P262" s="276" t="s">
        <v>841</v>
      </c>
      <c r="Q262" s="296" t="s">
        <v>1932</v>
      </c>
      <c r="R262" s="276" t="s">
        <v>1937</v>
      </c>
      <c r="S262" s="296" t="s">
        <v>1934</v>
      </c>
    </row>
    <row r="263" spans="1:19" x14ac:dyDescent="0.3">
      <c r="A263" s="272">
        <v>1254</v>
      </c>
      <c r="B263" s="282">
        <v>42840</v>
      </c>
      <c r="C263" s="284" t="s">
        <v>591</v>
      </c>
      <c r="D263" s="273" t="s">
        <v>872</v>
      </c>
      <c r="E263" s="286" t="s">
        <v>405</v>
      </c>
      <c r="F263" s="273" t="s">
        <v>765</v>
      </c>
      <c r="G263" s="288" t="s">
        <v>785</v>
      </c>
      <c r="H263" s="273" t="s">
        <v>784</v>
      </c>
      <c r="I263" s="290" t="s">
        <v>1697</v>
      </c>
      <c r="J263" s="274">
        <v>31</v>
      </c>
      <c r="K263" s="292">
        <v>480</v>
      </c>
      <c r="L263" s="274">
        <v>14880</v>
      </c>
      <c r="M263" s="294">
        <v>0.05</v>
      </c>
      <c r="N263" s="275">
        <v>14136</v>
      </c>
      <c r="O263" s="288" t="s">
        <v>775</v>
      </c>
      <c r="P263" s="276" t="s">
        <v>760</v>
      </c>
      <c r="Q263" s="296" t="s">
        <v>1935</v>
      </c>
      <c r="R263" s="276" t="s">
        <v>1937</v>
      </c>
      <c r="S263" s="296" t="s">
        <v>1934</v>
      </c>
    </row>
    <row r="264" spans="1:19" x14ac:dyDescent="0.3">
      <c r="A264" s="272">
        <v>1255</v>
      </c>
      <c r="B264" s="282">
        <v>42840</v>
      </c>
      <c r="C264" s="284" t="s">
        <v>591</v>
      </c>
      <c r="D264" s="273" t="s">
        <v>1585</v>
      </c>
      <c r="E264" s="286" t="s">
        <v>405</v>
      </c>
      <c r="F264" s="273" t="s">
        <v>778</v>
      </c>
      <c r="G264" s="288" t="s">
        <v>785</v>
      </c>
      <c r="H264" s="273" t="s">
        <v>784</v>
      </c>
      <c r="I264" s="290" t="s">
        <v>1696</v>
      </c>
      <c r="J264" s="274">
        <v>49</v>
      </c>
      <c r="K264" s="292">
        <v>6960</v>
      </c>
      <c r="L264" s="274">
        <v>341040</v>
      </c>
      <c r="M264" s="294">
        <v>0.04</v>
      </c>
      <c r="N264" s="275">
        <v>327398.40000000002</v>
      </c>
      <c r="O264" s="288" t="s">
        <v>782</v>
      </c>
      <c r="P264" s="276" t="s">
        <v>798</v>
      </c>
      <c r="Q264" s="296" t="s">
        <v>1932</v>
      </c>
      <c r="R264" s="276" t="s">
        <v>1933</v>
      </c>
      <c r="S264" s="296" t="s">
        <v>1934</v>
      </c>
    </row>
    <row r="265" spans="1:19" x14ac:dyDescent="0.3">
      <c r="A265" s="272">
        <v>1256</v>
      </c>
      <c r="B265" s="282">
        <v>42840</v>
      </c>
      <c r="C265" s="284" t="s">
        <v>591</v>
      </c>
      <c r="D265" s="273" t="s">
        <v>872</v>
      </c>
      <c r="E265" s="286" t="s">
        <v>405</v>
      </c>
      <c r="F265" s="273" t="s">
        <v>765</v>
      </c>
      <c r="G265" s="288" t="s">
        <v>770</v>
      </c>
      <c r="H265" s="273" t="s">
        <v>777</v>
      </c>
      <c r="I265" s="290" t="s">
        <v>1695</v>
      </c>
      <c r="J265" s="274">
        <v>40</v>
      </c>
      <c r="K265" s="292">
        <v>19260</v>
      </c>
      <c r="L265" s="274">
        <v>770400</v>
      </c>
      <c r="M265" s="294">
        <v>0</v>
      </c>
      <c r="N265" s="275">
        <v>770400</v>
      </c>
      <c r="O265" s="288" t="s">
        <v>775</v>
      </c>
      <c r="P265" s="276" t="s">
        <v>760</v>
      </c>
      <c r="Q265" s="296" t="s">
        <v>1935</v>
      </c>
      <c r="R265" s="276" t="s">
        <v>1937</v>
      </c>
      <c r="S265" s="296" t="s">
        <v>1934</v>
      </c>
    </row>
    <row r="266" spans="1:19" x14ac:dyDescent="0.3">
      <c r="A266" s="272">
        <v>1257</v>
      </c>
      <c r="B266" s="282">
        <v>42840</v>
      </c>
      <c r="C266" s="284" t="s">
        <v>591</v>
      </c>
      <c r="D266" s="273" t="s">
        <v>1585</v>
      </c>
      <c r="E266" s="286" t="s">
        <v>398</v>
      </c>
      <c r="F266" s="273" t="s">
        <v>778</v>
      </c>
      <c r="G266" s="288" t="s">
        <v>764</v>
      </c>
      <c r="H266" s="273" t="s">
        <v>763</v>
      </c>
      <c r="I266" s="290" t="s">
        <v>789</v>
      </c>
      <c r="J266" s="274">
        <v>1</v>
      </c>
      <c r="K266" s="292">
        <v>720</v>
      </c>
      <c r="L266" s="274">
        <v>720</v>
      </c>
      <c r="M266" s="294">
        <v>7.0000000000000007E-2</v>
      </c>
      <c r="N266" s="275">
        <v>669.6</v>
      </c>
      <c r="O266" s="288" t="s">
        <v>782</v>
      </c>
      <c r="P266" s="276" t="s">
        <v>760</v>
      </c>
      <c r="Q266" s="296" t="s">
        <v>1932</v>
      </c>
      <c r="R266" s="276" t="s">
        <v>1933</v>
      </c>
      <c r="S266" s="296" t="s">
        <v>1934</v>
      </c>
    </row>
    <row r="267" spans="1:19" x14ac:dyDescent="0.3">
      <c r="A267" s="272">
        <v>1258</v>
      </c>
      <c r="B267" s="282">
        <v>42840</v>
      </c>
      <c r="C267" s="284" t="s">
        <v>591</v>
      </c>
      <c r="D267" s="273" t="s">
        <v>1693</v>
      </c>
      <c r="E267" s="286" t="s">
        <v>522</v>
      </c>
      <c r="F267" s="273" t="s">
        <v>778</v>
      </c>
      <c r="G267" s="288" t="s">
        <v>764</v>
      </c>
      <c r="H267" s="273" t="s">
        <v>995</v>
      </c>
      <c r="I267" s="290" t="s">
        <v>1694</v>
      </c>
      <c r="J267" s="274">
        <v>28</v>
      </c>
      <c r="K267" s="292">
        <v>240</v>
      </c>
      <c r="L267" s="274">
        <v>6720</v>
      </c>
      <c r="M267" s="294">
        <v>0</v>
      </c>
      <c r="N267" s="275">
        <v>6720</v>
      </c>
      <c r="O267" s="288" t="s">
        <v>761</v>
      </c>
      <c r="P267" s="276" t="s">
        <v>827</v>
      </c>
      <c r="Q267" s="296" t="s">
        <v>1932</v>
      </c>
      <c r="R267" s="276" t="s">
        <v>1933</v>
      </c>
      <c r="S267" s="296" t="s">
        <v>1934</v>
      </c>
    </row>
    <row r="268" spans="1:19" x14ac:dyDescent="0.3">
      <c r="A268" s="272">
        <v>1259</v>
      </c>
      <c r="B268" s="282">
        <v>42840</v>
      </c>
      <c r="C268" s="284" t="s">
        <v>591</v>
      </c>
      <c r="D268" s="273" t="s">
        <v>1693</v>
      </c>
      <c r="E268" s="286" t="s">
        <v>522</v>
      </c>
      <c r="F268" s="273" t="s">
        <v>778</v>
      </c>
      <c r="G268" s="288" t="s">
        <v>764</v>
      </c>
      <c r="H268" s="273" t="s">
        <v>800</v>
      </c>
      <c r="I268" s="290" t="s">
        <v>1692</v>
      </c>
      <c r="J268" s="274">
        <v>7</v>
      </c>
      <c r="K268" s="292">
        <v>1020</v>
      </c>
      <c r="L268" s="274">
        <v>7140</v>
      </c>
      <c r="M268" s="294">
        <v>0.05</v>
      </c>
      <c r="N268" s="275">
        <v>6783</v>
      </c>
      <c r="O268" s="288" t="s">
        <v>761</v>
      </c>
      <c r="P268" s="276" t="s">
        <v>767</v>
      </c>
      <c r="Q268" s="296" t="s">
        <v>1932</v>
      </c>
      <c r="R268" s="276" t="s">
        <v>1933</v>
      </c>
      <c r="S268" s="296" t="s">
        <v>1934</v>
      </c>
    </row>
    <row r="269" spans="1:19" x14ac:dyDescent="0.3">
      <c r="A269" s="272">
        <v>1260</v>
      </c>
      <c r="B269" s="282">
        <v>42841</v>
      </c>
      <c r="C269" s="284" t="s">
        <v>591</v>
      </c>
      <c r="D269" s="273" t="s">
        <v>1133</v>
      </c>
      <c r="E269" s="286" t="s">
        <v>522</v>
      </c>
      <c r="F269" s="273" t="s">
        <v>778</v>
      </c>
      <c r="G269" s="288" t="s">
        <v>764</v>
      </c>
      <c r="H269" s="273" t="s">
        <v>921</v>
      </c>
      <c r="I269" s="290" t="s">
        <v>1691</v>
      </c>
      <c r="J269" s="274">
        <v>37</v>
      </c>
      <c r="K269" s="292">
        <v>180</v>
      </c>
      <c r="L269" s="274">
        <v>6660</v>
      </c>
      <c r="M269" s="294">
        <v>0</v>
      </c>
      <c r="N269" s="275">
        <v>6660</v>
      </c>
      <c r="O269" s="288" t="s">
        <v>782</v>
      </c>
      <c r="P269" s="276" t="s">
        <v>760</v>
      </c>
      <c r="Q269" s="296" t="s">
        <v>1932</v>
      </c>
      <c r="R269" s="276" t="s">
        <v>1933</v>
      </c>
      <c r="S269" s="296" t="s">
        <v>1934</v>
      </c>
    </row>
    <row r="270" spans="1:19" x14ac:dyDescent="0.3">
      <c r="A270" s="272">
        <v>1261</v>
      </c>
      <c r="B270" s="282">
        <v>42841</v>
      </c>
      <c r="C270" s="284" t="s">
        <v>591</v>
      </c>
      <c r="D270" s="273" t="s">
        <v>1133</v>
      </c>
      <c r="E270" s="286" t="s">
        <v>522</v>
      </c>
      <c r="F270" s="273" t="s">
        <v>778</v>
      </c>
      <c r="G270" s="288" t="s">
        <v>770</v>
      </c>
      <c r="H270" s="273" t="s">
        <v>781</v>
      </c>
      <c r="I270" s="290" t="s">
        <v>1690</v>
      </c>
      <c r="J270" s="274">
        <v>7</v>
      </c>
      <c r="K270" s="292">
        <v>1560</v>
      </c>
      <c r="L270" s="274">
        <v>10920</v>
      </c>
      <c r="M270" s="294">
        <v>0.03</v>
      </c>
      <c r="N270" s="275">
        <v>10592.4</v>
      </c>
      <c r="O270" s="288" t="s">
        <v>782</v>
      </c>
      <c r="P270" s="276" t="s">
        <v>760</v>
      </c>
      <c r="Q270" s="296" t="s">
        <v>1932</v>
      </c>
      <c r="R270" s="276" t="s">
        <v>1933</v>
      </c>
      <c r="S270" s="296" t="s">
        <v>1934</v>
      </c>
    </row>
    <row r="271" spans="1:19" x14ac:dyDescent="0.3">
      <c r="A271" s="272">
        <v>1262</v>
      </c>
      <c r="B271" s="282">
        <v>42841</v>
      </c>
      <c r="C271" s="284" t="s">
        <v>591</v>
      </c>
      <c r="D271" s="273" t="s">
        <v>1133</v>
      </c>
      <c r="E271" s="286" t="s">
        <v>522</v>
      </c>
      <c r="F271" s="273" t="s">
        <v>778</v>
      </c>
      <c r="G271" s="288" t="s">
        <v>764</v>
      </c>
      <c r="H271" s="273" t="s">
        <v>805</v>
      </c>
      <c r="I271" s="290" t="s">
        <v>1126</v>
      </c>
      <c r="J271" s="274">
        <v>45</v>
      </c>
      <c r="K271" s="292">
        <v>360</v>
      </c>
      <c r="L271" s="274">
        <v>16200</v>
      </c>
      <c r="M271" s="294">
        <v>0.01</v>
      </c>
      <c r="N271" s="275">
        <v>16038</v>
      </c>
      <c r="O271" s="288" t="s">
        <v>782</v>
      </c>
      <c r="P271" s="276" t="s">
        <v>760</v>
      </c>
      <c r="Q271" s="296" t="s">
        <v>1932</v>
      </c>
      <c r="R271" s="276" t="s">
        <v>1933</v>
      </c>
      <c r="S271" s="296" t="s">
        <v>1934</v>
      </c>
    </row>
    <row r="272" spans="1:19" x14ac:dyDescent="0.3">
      <c r="A272" s="272">
        <v>1263</v>
      </c>
      <c r="B272" s="282">
        <v>42841</v>
      </c>
      <c r="C272" s="284" t="s">
        <v>591</v>
      </c>
      <c r="D272" s="273" t="s">
        <v>1133</v>
      </c>
      <c r="E272" s="286" t="s">
        <v>522</v>
      </c>
      <c r="F272" s="273" t="s">
        <v>778</v>
      </c>
      <c r="G272" s="288" t="s">
        <v>785</v>
      </c>
      <c r="H272" s="273" t="s">
        <v>784</v>
      </c>
      <c r="I272" s="290" t="s">
        <v>1689</v>
      </c>
      <c r="J272" s="274">
        <v>43</v>
      </c>
      <c r="K272" s="292">
        <v>7560</v>
      </c>
      <c r="L272" s="274">
        <v>325080</v>
      </c>
      <c r="M272" s="294">
        <v>0</v>
      </c>
      <c r="N272" s="275">
        <v>325080</v>
      </c>
      <c r="O272" s="288" t="s">
        <v>782</v>
      </c>
      <c r="P272" s="276" t="s">
        <v>760</v>
      </c>
      <c r="Q272" s="296" t="s">
        <v>1932</v>
      </c>
      <c r="R272" s="276" t="s">
        <v>1933</v>
      </c>
      <c r="S272" s="296" t="s">
        <v>1934</v>
      </c>
    </row>
    <row r="273" spans="1:19" x14ac:dyDescent="0.3">
      <c r="A273" s="272">
        <v>1264</v>
      </c>
      <c r="B273" s="282">
        <v>42841</v>
      </c>
      <c r="C273" s="284" t="s">
        <v>591</v>
      </c>
      <c r="D273" s="273" t="s">
        <v>1688</v>
      </c>
      <c r="E273" s="286" t="s">
        <v>395</v>
      </c>
      <c r="F273" s="273" t="s">
        <v>812</v>
      </c>
      <c r="G273" s="288" t="s">
        <v>770</v>
      </c>
      <c r="H273" s="273" t="s">
        <v>781</v>
      </c>
      <c r="I273" s="290" t="s">
        <v>1655</v>
      </c>
      <c r="J273" s="274">
        <v>4</v>
      </c>
      <c r="K273" s="292">
        <v>420</v>
      </c>
      <c r="L273" s="274">
        <v>1680</v>
      </c>
      <c r="M273" s="294">
        <v>0</v>
      </c>
      <c r="N273" s="275">
        <v>1680</v>
      </c>
      <c r="O273" s="288" t="s">
        <v>788</v>
      </c>
      <c r="P273" s="276" t="s">
        <v>760</v>
      </c>
      <c r="Q273" s="296" t="s">
        <v>1936</v>
      </c>
      <c r="R273" s="276" t="s">
        <v>1933</v>
      </c>
      <c r="S273" s="296" t="s">
        <v>1934</v>
      </c>
    </row>
    <row r="274" spans="1:19" x14ac:dyDescent="0.3">
      <c r="A274" s="272">
        <v>1265</v>
      </c>
      <c r="B274" s="282">
        <v>42841</v>
      </c>
      <c r="C274" s="284" t="s">
        <v>591</v>
      </c>
      <c r="D274" s="273" t="s">
        <v>1688</v>
      </c>
      <c r="E274" s="286" t="s">
        <v>395</v>
      </c>
      <c r="F274" s="273" t="s">
        <v>812</v>
      </c>
      <c r="G274" s="288" t="s">
        <v>764</v>
      </c>
      <c r="H274" s="273" t="s">
        <v>921</v>
      </c>
      <c r="I274" s="290" t="s">
        <v>1687</v>
      </c>
      <c r="J274" s="274">
        <v>8</v>
      </c>
      <c r="K274" s="292">
        <v>180</v>
      </c>
      <c r="L274" s="274">
        <v>1440</v>
      </c>
      <c r="M274" s="294">
        <v>0.02</v>
      </c>
      <c r="N274" s="275">
        <v>1411.2</v>
      </c>
      <c r="O274" s="288" t="s">
        <v>788</v>
      </c>
      <c r="P274" s="276" t="s">
        <v>767</v>
      </c>
      <c r="Q274" s="296" t="s">
        <v>1936</v>
      </c>
      <c r="R274" s="276" t="s">
        <v>1933</v>
      </c>
      <c r="S274" s="296" t="s">
        <v>1934</v>
      </c>
    </row>
    <row r="275" spans="1:19" x14ac:dyDescent="0.3">
      <c r="A275" s="272">
        <v>1266</v>
      </c>
      <c r="B275" s="282">
        <v>42842</v>
      </c>
      <c r="C275" s="284" t="s">
        <v>591</v>
      </c>
      <c r="D275" s="273" t="s">
        <v>1567</v>
      </c>
      <c r="E275" s="286" t="s">
        <v>405</v>
      </c>
      <c r="F275" s="273" t="s">
        <v>778</v>
      </c>
      <c r="G275" s="288" t="s">
        <v>785</v>
      </c>
      <c r="H275" s="273" t="s">
        <v>784</v>
      </c>
      <c r="I275" s="290" t="s">
        <v>1210</v>
      </c>
      <c r="J275" s="274">
        <v>38</v>
      </c>
      <c r="K275" s="292">
        <v>3960</v>
      </c>
      <c r="L275" s="274">
        <v>150480</v>
      </c>
      <c r="M275" s="294">
        <v>0</v>
      </c>
      <c r="N275" s="275">
        <v>150480</v>
      </c>
      <c r="O275" s="288" t="s">
        <v>782</v>
      </c>
      <c r="P275" s="276" t="s">
        <v>798</v>
      </c>
      <c r="Q275" s="296" t="s">
        <v>1932</v>
      </c>
      <c r="R275" s="276" t="s">
        <v>1933</v>
      </c>
      <c r="S275" s="296" t="s">
        <v>1934</v>
      </c>
    </row>
    <row r="276" spans="1:19" x14ac:dyDescent="0.3">
      <c r="A276" s="272">
        <v>1267</v>
      </c>
      <c r="B276" s="282">
        <v>42842</v>
      </c>
      <c r="C276" s="284" t="s">
        <v>591</v>
      </c>
      <c r="D276" s="273" t="s">
        <v>1143</v>
      </c>
      <c r="E276" s="286" t="s">
        <v>395</v>
      </c>
      <c r="F276" s="273" t="s">
        <v>778</v>
      </c>
      <c r="G276" s="288" t="s">
        <v>764</v>
      </c>
      <c r="H276" s="273" t="s">
        <v>800</v>
      </c>
      <c r="I276" s="290" t="s">
        <v>1686</v>
      </c>
      <c r="J276" s="274">
        <v>24</v>
      </c>
      <c r="K276" s="292">
        <v>180</v>
      </c>
      <c r="L276" s="274">
        <v>4320</v>
      </c>
      <c r="M276" s="294">
        <v>0</v>
      </c>
      <c r="N276" s="275">
        <v>4320</v>
      </c>
      <c r="O276" s="288" t="s">
        <v>834</v>
      </c>
      <c r="P276" s="276" t="s">
        <v>760</v>
      </c>
      <c r="Q276" s="296" t="s">
        <v>1932</v>
      </c>
      <c r="R276" s="276" t="s">
        <v>1933</v>
      </c>
      <c r="S276" s="296" t="s">
        <v>1934</v>
      </c>
    </row>
    <row r="277" spans="1:19" x14ac:dyDescent="0.3">
      <c r="A277" s="272">
        <v>1268</v>
      </c>
      <c r="B277" s="282">
        <v>42842</v>
      </c>
      <c r="C277" s="284" t="s">
        <v>591</v>
      </c>
      <c r="D277" s="273" t="s">
        <v>1685</v>
      </c>
      <c r="E277" s="286" t="s">
        <v>405</v>
      </c>
      <c r="F277" s="273" t="s">
        <v>790</v>
      </c>
      <c r="G277" s="288" t="s">
        <v>785</v>
      </c>
      <c r="H277" s="273" t="s">
        <v>815</v>
      </c>
      <c r="I277" s="290" t="s">
        <v>1684</v>
      </c>
      <c r="J277" s="274">
        <v>42</v>
      </c>
      <c r="K277" s="292">
        <v>7260</v>
      </c>
      <c r="L277" s="274">
        <v>304920</v>
      </c>
      <c r="M277" s="294">
        <v>0</v>
      </c>
      <c r="N277" s="275">
        <v>304920</v>
      </c>
      <c r="O277" s="288" t="s">
        <v>782</v>
      </c>
      <c r="P277" s="276" t="s">
        <v>760</v>
      </c>
      <c r="Q277" s="296" t="s">
        <v>1932</v>
      </c>
      <c r="R277" s="276" t="s">
        <v>1937</v>
      </c>
      <c r="S277" s="296" t="s">
        <v>1934</v>
      </c>
    </row>
    <row r="278" spans="1:19" x14ac:dyDescent="0.3">
      <c r="A278" s="272">
        <v>1269</v>
      </c>
      <c r="B278" s="282">
        <v>42842</v>
      </c>
      <c r="C278" s="284" t="s">
        <v>591</v>
      </c>
      <c r="D278" s="273" t="s">
        <v>1352</v>
      </c>
      <c r="E278" s="286" t="s">
        <v>522</v>
      </c>
      <c r="F278" s="273" t="s">
        <v>778</v>
      </c>
      <c r="G278" s="288" t="s">
        <v>764</v>
      </c>
      <c r="H278" s="273" t="s">
        <v>763</v>
      </c>
      <c r="I278" s="290" t="s">
        <v>1683</v>
      </c>
      <c r="J278" s="274">
        <v>20</v>
      </c>
      <c r="K278" s="292">
        <v>180</v>
      </c>
      <c r="L278" s="274">
        <v>3600</v>
      </c>
      <c r="M278" s="294">
        <v>0.03</v>
      </c>
      <c r="N278" s="275">
        <v>3492</v>
      </c>
      <c r="O278" s="288" t="s">
        <v>788</v>
      </c>
      <c r="P278" s="276" t="s">
        <v>787</v>
      </c>
      <c r="Q278" s="296" t="s">
        <v>1936</v>
      </c>
      <c r="R278" s="276" t="s">
        <v>1933</v>
      </c>
      <c r="S278" s="296" t="s">
        <v>1934</v>
      </c>
    </row>
    <row r="279" spans="1:19" x14ac:dyDescent="0.3">
      <c r="A279" s="272">
        <v>1270</v>
      </c>
      <c r="B279" s="282">
        <v>42842</v>
      </c>
      <c r="C279" s="284" t="s">
        <v>591</v>
      </c>
      <c r="D279" s="273" t="s">
        <v>1682</v>
      </c>
      <c r="E279" s="286" t="s">
        <v>522</v>
      </c>
      <c r="F279" s="273" t="s">
        <v>790</v>
      </c>
      <c r="G279" s="288" t="s">
        <v>770</v>
      </c>
      <c r="H279" s="273" t="s">
        <v>826</v>
      </c>
      <c r="I279" s="290" t="s">
        <v>1545</v>
      </c>
      <c r="J279" s="274">
        <v>15</v>
      </c>
      <c r="K279" s="292">
        <v>6060</v>
      </c>
      <c r="L279" s="274">
        <v>90900</v>
      </c>
      <c r="M279" s="294">
        <v>0</v>
      </c>
      <c r="N279" s="275">
        <v>90900</v>
      </c>
      <c r="O279" s="288" t="s">
        <v>788</v>
      </c>
      <c r="P279" s="276" t="s">
        <v>841</v>
      </c>
      <c r="Q279" s="296" t="s">
        <v>1936</v>
      </c>
      <c r="R279" s="276" t="s">
        <v>1937</v>
      </c>
      <c r="S279" s="296" t="s">
        <v>1934</v>
      </c>
    </row>
    <row r="280" spans="1:19" x14ac:dyDescent="0.3">
      <c r="A280" s="272">
        <v>1271</v>
      </c>
      <c r="B280" s="282">
        <v>42842</v>
      </c>
      <c r="C280" s="284" t="s">
        <v>591</v>
      </c>
      <c r="D280" s="273" t="s">
        <v>1682</v>
      </c>
      <c r="E280" s="286" t="s">
        <v>522</v>
      </c>
      <c r="F280" s="273" t="s">
        <v>790</v>
      </c>
      <c r="G280" s="288" t="s">
        <v>770</v>
      </c>
      <c r="H280" s="273" t="s">
        <v>781</v>
      </c>
      <c r="I280" s="290" t="s">
        <v>1681</v>
      </c>
      <c r="J280" s="274">
        <v>6</v>
      </c>
      <c r="K280" s="292">
        <v>900</v>
      </c>
      <c r="L280" s="274">
        <v>5400</v>
      </c>
      <c r="M280" s="294">
        <v>0.06</v>
      </c>
      <c r="N280" s="275">
        <v>5076</v>
      </c>
      <c r="O280" s="288" t="s">
        <v>788</v>
      </c>
      <c r="P280" s="276" t="s">
        <v>760</v>
      </c>
      <c r="Q280" s="296" t="s">
        <v>1936</v>
      </c>
      <c r="R280" s="276" t="s">
        <v>1937</v>
      </c>
      <c r="S280" s="296" t="s">
        <v>1934</v>
      </c>
    </row>
    <row r="281" spans="1:19" x14ac:dyDescent="0.3">
      <c r="A281" s="272">
        <v>1272</v>
      </c>
      <c r="B281" s="282">
        <v>42842</v>
      </c>
      <c r="C281" s="284" t="s">
        <v>591</v>
      </c>
      <c r="D281" s="273" t="s">
        <v>1490</v>
      </c>
      <c r="E281" s="286" t="s">
        <v>395</v>
      </c>
      <c r="F281" s="273" t="s">
        <v>790</v>
      </c>
      <c r="G281" s="288" t="s">
        <v>785</v>
      </c>
      <c r="H281" s="273" t="s">
        <v>784</v>
      </c>
      <c r="I281" s="290" t="s">
        <v>1279</v>
      </c>
      <c r="J281" s="274">
        <v>20</v>
      </c>
      <c r="K281" s="292">
        <v>9360</v>
      </c>
      <c r="L281" s="274">
        <v>187200</v>
      </c>
      <c r="M281" s="294">
        <v>0.06</v>
      </c>
      <c r="N281" s="275">
        <v>175968</v>
      </c>
      <c r="O281" s="288" t="s">
        <v>834</v>
      </c>
      <c r="P281" s="276" t="s">
        <v>841</v>
      </c>
      <c r="Q281" s="296" t="s">
        <v>1932</v>
      </c>
      <c r="R281" s="276" t="s">
        <v>1937</v>
      </c>
      <c r="S281" s="296" t="s">
        <v>1934</v>
      </c>
    </row>
    <row r="282" spans="1:19" x14ac:dyDescent="0.3">
      <c r="A282" s="272">
        <v>1273</v>
      </c>
      <c r="B282" s="282">
        <v>42842</v>
      </c>
      <c r="C282" s="284" t="s">
        <v>591</v>
      </c>
      <c r="D282" s="273" t="s">
        <v>1015</v>
      </c>
      <c r="E282" s="286" t="s">
        <v>395</v>
      </c>
      <c r="F282" s="273" t="s">
        <v>790</v>
      </c>
      <c r="G282" s="288" t="s">
        <v>764</v>
      </c>
      <c r="H282" s="273" t="s">
        <v>811</v>
      </c>
      <c r="I282" s="290" t="s">
        <v>1680</v>
      </c>
      <c r="J282" s="274">
        <v>14</v>
      </c>
      <c r="K282" s="292">
        <v>660</v>
      </c>
      <c r="L282" s="274">
        <v>9240</v>
      </c>
      <c r="M282" s="294">
        <v>0.02</v>
      </c>
      <c r="N282" s="275">
        <v>9055.2000000000007</v>
      </c>
      <c r="O282" s="288" t="s">
        <v>782</v>
      </c>
      <c r="P282" s="276" t="s">
        <v>760</v>
      </c>
      <c r="Q282" s="296" t="s">
        <v>1932</v>
      </c>
      <c r="R282" s="276" t="s">
        <v>1937</v>
      </c>
      <c r="S282" s="296" t="s">
        <v>1934</v>
      </c>
    </row>
    <row r="283" spans="1:19" x14ac:dyDescent="0.3">
      <c r="A283" s="272">
        <v>1274</v>
      </c>
      <c r="B283" s="282">
        <v>42842</v>
      </c>
      <c r="C283" s="284" t="s">
        <v>591</v>
      </c>
      <c r="D283" s="273" t="s">
        <v>1679</v>
      </c>
      <c r="E283" s="286" t="s">
        <v>395</v>
      </c>
      <c r="F283" s="273" t="s">
        <v>765</v>
      </c>
      <c r="G283" s="288" t="s">
        <v>785</v>
      </c>
      <c r="H283" s="273" t="s">
        <v>1125</v>
      </c>
      <c r="I283" s="290" t="s">
        <v>1597</v>
      </c>
      <c r="J283" s="274">
        <v>49</v>
      </c>
      <c r="K283" s="292">
        <v>27000</v>
      </c>
      <c r="L283" s="274">
        <v>1323000</v>
      </c>
      <c r="M283" s="294">
        <v>0.06</v>
      </c>
      <c r="N283" s="275">
        <v>1243620</v>
      </c>
      <c r="O283" s="288" t="s">
        <v>834</v>
      </c>
      <c r="P283" s="276" t="s">
        <v>774</v>
      </c>
      <c r="Q283" s="296" t="s">
        <v>1932</v>
      </c>
      <c r="R283" s="276" t="s">
        <v>1937</v>
      </c>
      <c r="S283" s="296" t="s">
        <v>1934</v>
      </c>
    </row>
    <row r="284" spans="1:19" x14ac:dyDescent="0.3">
      <c r="A284" s="272">
        <v>1275</v>
      </c>
      <c r="B284" s="282">
        <v>42842</v>
      </c>
      <c r="C284" s="284" t="s">
        <v>591</v>
      </c>
      <c r="D284" s="273" t="s">
        <v>1679</v>
      </c>
      <c r="E284" s="286" t="s">
        <v>395</v>
      </c>
      <c r="F284" s="273" t="s">
        <v>765</v>
      </c>
      <c r="G284" s="288" t="s">
        <v>785</v>
      </c>
      <c r="H284" s="273" t="s">
        <v>784</v>
      </c>
      <c r="I284" s="290" t="s">
        <v>821</v>
      </c>
      <c r="J284" s="274">
        <v>4</v>
      </c>
      <c r="K284" s="292">
        <v>1260</v>
      </c>
      <c r="L284" s="274">
        <v>5040</v>
      </c>
      <c r="M284" s="294">
        <v>0.04</v>
      </c>
      <c r="N284" s="275">
        <v>4838.3999999999996</v>
      </c>
      <c r="O284" s="288" t="s">
        <v>834</v>
      </c>
      <c r="P284" s="276" t="s">
        <v>774</v>
      </c>
      <c r="Q284" s="296" t="s">
        <v>1932</v>
      </c>
      <c r="R284" s="276" t="s">
        <v>1937</v>
      </c>
      <c r="S284" s="296" t="s">
        <v>1934</v>
      </c>
    </row>
    <row r="285" spans="1:19" x14ac:dyDescent="0.3">
      <c r="A285" s="272">
        <v>1276</v>
      </c>
      <c r="B285" s="282">
        <v>42843</v>
      </c>
      <c r="C285" s="284" t="s">
        <v>591</v>
      </c>
      <c r="D285" s="273" t="s">
        <v>1678</v>
      </c>
      <c r="E285" s="286" t="s">
        <v>398</v>
      </c>
      <c r="F285" s="273" t="s">
        <v>812</v>
      </c>
      <c r="G285" s="288" t="s">
        <v>770</v>
      </c>
      <c r="H285" s="273" t="s">
        <v>777</v>
      </c>
      <c r="I285" s="290" t="s">
        <v>1677</v>
      </c>
      <c r="J285" s="274">
        <v>50</v>
      </c>
      <c r="K285" s="292">
        <v>960</v>
      </c>
      <c r="L285" s="274">
        <v>48000</v>
      </c>
      <c r="M285" s="294">
        <v>0.05</v>
      </c>
      <c r="N285" s="275">
        <v>45600</v>
      </c>
      <c r="O285" s="288" t="s">
        <v>834</v>
      </c>
      <c r="P285" s="276" t="s">
        <v>760</v>
      </c>
      <c r="Q285" s="296" t="s">
        <v>1932</v>
      </c>
      <c r="R285" s="276" t="s">
        <v>1933</v>
      </c>
      <c r="S285" s="296" t="s">
        <v>1934</v>
      </c>
    </row>
    <row r="286" spans="1:19" x14ac:dyDescent="0.3">
      <c r="A286" s="272">
        <v>1277</v>
      </c>
      <c r="B286" s="282">
        <v>42843</v>
      </c>
      <c r="C286" s="284" t="s">
        <v>591</v>
      </c>
      <c r="D286" s="273" t="s">
        <v>1338</v>
      </c>
      <c r="E286" s="286" t="s">
        <v>522</v>
      </c>
      <c r="F286" s="273" t="s">
        <v>790</v>
      </c>
      <c r="G286" s="288" t="s">
        <v>764</v>
      </c>
      <c r="H286" s="273" t="s">
        <v>772</v>
      </c>
      <c r="I286" s="290" t="s">
        <v>1514</v>
      </c>
      <c r="J286" s="274">
        <v>38</v>
      </c>
      <c r="K286" s="292">
        <v>480</v>
      </c>
      <c r="L286" s="274">
        <v>18240</v>
      </c>
      <c r="M286" s="294">
        <v>0.09</v>
      </c>
      <c r="N286" s="275">
        <v>16598.400000000001</v>
      </c>
      <c r="O286" s="288" t="s">
        <v>761</v>
      </c>
      <c r="P286" s="276" t="s">
        <v>760</v>
      </c>
      <c r="Q286" s="296" t="s">
        <v>1932</v>
      </c>
      <c r="R286" s="276" t="s">
        <v>1937</v>
      </c>
      <c r="S286" s="296" t="s">
        <v>1934</v>
      </c>
    </row>
    <row r="287" spans="1:19" x14ac:dyDescent="0.3">
      <c r="A287" s="272">
        <v>1278</v>
      </c>
      <c r="B287" s="282">
        <v>42843</v>
      </c>
      <c r="C287" s="284" t="s">
        <v>591</v>
      </c>
      <c r="D287" s="273" t="s">
        <v>1338</v>
      </c>
      <c r="E287" s="286" t="s">
        <v>522</v>
      </c>
      <c r="F287" s="273" t="s">
        <v>790</v>
      </c>
      <c r="G287" s="288" t="s">
        <v>785</v>
      </c>
      <c r="H287" s="273" t="s">
        <v>824</v>
      </c>
      <c r="I287" s="290" t="s">
        <v>1645</v>
      </c>
      <c r="J287" s="274">
        <v>21</v>
      </c>
      <c r="K287" s="292">
        <v>1920</v>
      </c>
      <c r="L287" s="274">
        <v>40320</v>
      </c>
      <c r="M287" s="294">
        <v>0.01</v>
      </c>
      <c r="N287" s="275">
        <v>39916.800000000003</v>
      </c>
      <c r="O287" s="288" t="s">
        <v>788</v>
      </c>
      <c r="P287" s="276" t="s">
        <v>760</v>
      </c>
      <c r="Q287" s="296" t="s">
        <v>1936</v>
      </c>
      <c r="R287" s="276" t="s">
        <v>1937</v>
      </c>
      <c r="S287" s="296" t="s">
        <v>1934</v>
      </c>
    </row>
    <row r="288" spans="1:19" x14ac:dyDescent="0.3">
      <c r="A288" s="272">
        <v>1279</v>
      </c>
      <c r="B288" s="282">
        <v>42843</v>
      </c>
      <c r="C288" s="284" t="s">
        <v>591</v>
      </c>
      <c r="D288" s="273" t="s">
        <v>1338</v>
      </c>
      <c r="E288" s="286" t="s">
        <v>522</v>
      </c>
      <c r="F288" s="273" t="s">
        <v>790</v>
      </c>
      <c r="G288" s="288" t="s">
        <v>764</v>
      </c>
      <c r="H288" s="273" t="s">
        <v>772</v>
      </c>
      <c r="I288" s="290" t="s">
        <v>1676</v>
      </c>
      <c r="J288" s="274">
        <v>19</v>
      </c>
      <c r="K288" s="292">
        <v>1740</v>
      </c>
      <c r="L288" s="274">
        <v>33060</v>
      </c>
      <c r="M288" s="294">
        <v>0.02</v>
      </c>
      <c r="N288" s="275">
        <v>32398.799999999999</v>
      </c>
      <c r="O288" s="288" t="s">
        <v>788</v>
      </c>
      <c r="P288" s="276" t="s">
        <v>798</v>
      </c>
      <c r="Q288" s="296" t="s">
        <v>1936</v>
      </c>
      <c r="R288" s="276" t="s">
        <v>1937</v>
      </c>
      <c r="S288" s="296" t="s">
        <v>1934</v>
      </c>
    </row>
    <row r="289" spans="1:19" x14ac:dyDescent="0.3">
      <c r="A289" s="272">
        <v>1280</v>
      </c>
      <c r="B289" s="282">
        <v>42843</v>
      </c>
      <c r="C289" s="284" t="s">
        <v>591</v>
      </c>
      <c r="D289" s="273" t="s">
        <v>1675</v>
      </c>
      <c r="E289" s="286" t="s">
        <v>395</v>
      </c>
      <c r="F289" s="273" t="s">
        <v>765</v>
      </c>
      <c r="G289" s="288" t="s">
        <v>770</v>
      </c>
      <c r="H289" s="273" t="s">
        <v>777</v>
      </c>
      <c r="I289" s="290" t="s">
        <v>1158</v>
      </c>
      <c r="J289" s="274">
        <v>11</v>
      </c>
      <c r="K289" s="292">
        <v>12780</v>
      </c>
      <c r="L289" s="274">
        <v>140580</v>
      </c>
      <c r="M289" s="294">
        <v>0.04</v>
      </c>
      <c r="N289" s="275">
        <v>134956.79999999999</v>
      </c>
      <c r="O289" s="288" t="s">
        <v>782</v>
      </c>
      <c r="P289" s="276" t="s">
        <v>774</v>
      </c>
      <c r="Q289" s="296" t="s">
        <v>1932</v>
      </c>
      <c r="R289" s="276" t="s">
        <v>1937</v>
      </c>
      <c r="S289" s="296" t="s">
        <v>1934</v>
      </c>
    </row>
    <row r="290" spans="1:19" x14ac:dyDescent="0.3">
      <c r="A290" s="272">
        <v>1281</v>
      </c>
      <c r="B290" s="282">
        <v>42843</v>
      </c>
      <c r="C290" s="284" t="s">
        <v>591</v>
      </c>
      <c r="D290" s="273" t="s">
        <v>1675</v>
      </c>
      <c r="E290" s="286" t="s">
        <v>395</v>
      </c>
      <c r="F290" s="273" t="s">
        <v>765</v>
      </c>
      <c r="G290" s="288" t="s">
        <v>785</v>
      </c>
      <c r="H290" s="273" t="s">
        <v>784</v>
      </c>
      <c r="I290" s="290" t="s">
        <v>1132</v>
      </c>
      <c r="J290" s="274">
        <v>2</v>
      </c>
      <c r="K290" s="292">
        <v>3360</v>
      </c>
      <c r="L290" s="274">
        <v>6720</v>
      </c>
      <c r="M290" s="294">
        <v>0.1</v>
      </c>
      <c r="N290" s="275">
        <v>6048</v>
      </c>
      <c r="O290" s="288" t="s">
        <v>782</v>
      </c>
      <c r="P290" s="276" t="s">
        <v>787</v>
      </c>
      <c r="Q290" s="296" t="s">
        <v>1932</v>
      </c>
      <c r="R290" s="276" t="s">
        <v>1937</v>
      </c>
      <c r="S290" s="296" t="s">
        <v>1934</v>
      </c>
    </row>
    <row r="291" spans="1:19" x14ac:dyDescent="0.3">
      <c r="A291" s="272">
        <v>1282</v>
      </c>
      <c r="B291" s="282">
        <v>42843</v>
      </c>
      <c r="C291" s="284" t="s">
        <v>591</v>
      </c>
      <c r="D291" s="273" t="s">
        <v>1186</v>
      </c>
      <c r="E291" s="286" t="s">
        <v>395</v>
      </c>
      <c r="F291" s="273" t="s">
        <v>778</v>
      </c>
      <c r="G291" s="288" t="s">
        <v>764</v>
      </c>
      <c r="H291" s="273" t="s">
        <v>818</v>
      </c>
      <c r="I291" s="290" t="s">
        <v>1674</v>
      </c>
      <c r="J291" s="274">
        <v>37</v>
      </c>
      <c r="K291" s="292">
        <v>3660</v>
      </c>
      <c r="L291" s="274">
        <v>135420</v>
      </c>
      <c r="M291" s="294">
        <v>0.05</v>
      </c>
      <c r="N291" s="275">
        <v>128649</v>
      </c>
      <c r="O291" s="288" t="s">
        <v>834</v>
      </c>
      <c r="P291" s="276" t="s">
        <v>787</v>
      </c>
      <c r="Q291" s="296" t="s">
        <v>1932</v>
      </c>
      <c r="R291" s="276" t="s">
        <v>1933</v>
      </c>
      <c r="S291" s="296" t="s">
        <v>1934</v>
      </c>
    </row>
    <row r="292" spans="1:19" x14ac:dyDescent="0.3">
      <c r="A292" s="272">
        <v>1283</v>
      </c>
      <c r="B292" s="282">
        <v>42843</v>
      </c>
      <c r="C292" s="284" t="s">
        <v>591</v>
      </c>
      <c r="D292" s="273" t="s">
        <v>1673</v>
      </c>
      <c r="E292" s="286" t="s">
        <v>395</v>
      </c>
      <c r="F292" s="273" t="s">
        <v>812</v>
      </c>
      <c r="G292" s="288" t="s">
        <v>785</v>
      </c>
      <c r="H292" s="273" t="s">
        <v>784</v>
      </c>
      <c r="I292" s="290" t="s">
        <v>1602</v>
      </c>
      <c r="J292" s="274">
        <v>4</v>
      </c>
      <c r="K292" s="292">
        <v>2760</v>
      </c>
      <c r="L292" s="274">
        <v>11040</v>
      </c>
      <c r="M292" s="294">
        <v>0.03</v>
      </c>
      <c r="N292" s="275">
        <v>10708.8</v>
      </c>
      <c r="O292" s="288" t="s">
        <v>761</v>
      </c>
      <c r="P292" s="276" t="s">
        <v>760</v>
      </c>
      <c r="Q292" s="296" t="s">
        <v>1932</v>
      </c>
      <c r="R292" s="276" t="s">
        <v>1933</v>
      </c>
      <c r="S292" s="296" t="s">
        <v>1934</v>
      </c>
    </row>
    <row r="293" spans="1:19" x14ac:dyDescent="0.3">
      <c r="A293" s="272">
        <v>1284</v>
      </c>
      <c r="B293" s="282">
        <v>42844</v>
      </c>
      <c r="C293" s="284" t="s">
        <v>591</v>
      </c>
      <c r="D293" s="273" t="s">
        <v>1672</v>
      </c>
      <c r="E293" s="286" t="s">
        <v>398</v>
      </c>
      <c r="F293" s="273" t="s">
        <v>778</v>
      </c>
      <c r="G293" s="288" t="s">
        <v>785</v>
      </c>
      <c r="H293" s="273" t="s">
        <v>824</v>
      </c>
      <c r="I293" s="290" t="s">
        <v>1671</v>
      </c>
      <c r="J293" s="274">
        <v>41</v>
      </c>
      <c r="K293" s="292">
        <v>540</v>
      </c>
      <c r="L293" s="274">
        <v>22140</v>
      </c>
      <c r="M293" s="294">
        <v>0.09</v>
      </c>
      <c r="N293" s="275">
        <v>20147.400000000001</v>
      </c>
      <c r="O293" s="288" t="s">
        <v>788</v>
      </c>
      <c r="P293" s="276" t="s">
        <v>760</v>
      </c>
      <c r="Q293" s="296" t="s">
        <v>1936</v>
      </c>
      <c r="R293" s="276" t="s">
        <v>1933</v>
      </c>
      <c r="S293" s="296" t="s">
        <v>1934</v>
      </c>
    </row>
    <row r="294" spans="1:19" x14ac:dyDescent="0.3">
      <c r="A294" s="272">
        <v>1285</v>
      </c>
      <c r="B294" s="282">
        <v>42844</v>
      </c>
      <c r="C294" s="284" t="s">
        <v>591</v>
      </c>
      <c r="D294" s="273" t="s">
        <v>1030</v>
      </c>
      <c r="E294" s="286" t="s">
        <v>405</v>
      </c>
      <c r="F294" s="273" t="s">
        <v>778</v>
      </c>
      <c r="G294" s="288" t="s">
        <v>764</v>
      </c>
      <c r="H294" s="273" t="s">
        <v>763</v>
      </c>
      <c r="I294" s="290" t="s">
        <v>1670</v>
      </c>
      <c r="J294" s="274">
        <v>20</v>
      </c>
      <c r="K294" s="292">
        <v>120</v>
      </c>
      <c r="L294" s="274">
        <v>2400</v>
      </c>
      <c r="M294" s="294">
        <v>0.09</v>
      </c>
      <c r="N294" s="275">
        <v>2184</v>
      </c>
      <c r="O294" s="288" t="s">
        <v>782</v>
      </c>
      <c r="P294" s="276" t="s">
        <v>774</v>
      </c>
      <c r="Q294" s="296" t="s">
        <v>1932</v>
      </c>
      <c r="R294" s="276" t="s">
        <v>1933</v>
      </c>
      <c r="S294" s="296" t="s">
        <v>1934</v>
      </c>
    </row>
    <row r="295" spans="1:19" x14ac:dyDescent="0.3">
      <c r="A295" s="272">
        <v>1286</v>
      </c>
      <c r="B295" s="282">
        <v>42844</v>
      </c>
      <c r="C295" s="284" t="s">
        <v>591</v>
      </c>
      <c r="D295" s="273" t="s">
        <v>1259</v>
      </c>
      <c r="E295" s="286" t="s">
        <v>522</v>
      </c>
      <c r="F295" s="273" t="s">
        <v>778</v>
      </c>
      <c r="G295" s="288" t="s">
        <v>764</v>
      </c>
      <c r="H295" s="273" t="s">
        <v>763</v>
      </c>
      <c r="I295" s="290" t="s">
        <v>1669</v>
      </c>
      <c r="J295" s="274">
        <v>32</v>
      </c>
      <c r="K295" s="292">
        <v>2640</v>
      </c>
      <c r="L295" s="274">
        <v>84480</v>
      </c>
      <c r="M295" s="294">
        <v>0</v>
      </c>
      <c r="N295" s="275">
        <v>84480</v>
      </c>
      <c r="O295" s="288" t="s">
        <v>788</v>
      </c>
      <c r="P295" s="276" t="s">
        <v>798</v>
      </c>
      <c r="Q295" s="296" t="s">
        <v>1936</v>
      </c>
      <c r="R295" s="276" t="s">
        <v>1933</v>
      </c>
      <c r="S295" s="296" t="s">
        <v>1934</v>
      </c>
    </row>
    <row r="296" spans="1:19" x14ac:dyDescent="0.3">
      <c r="A296" s="272">
        <v>1287</v>
      </c>
      <c r="B296" s="282">
        <v>42844</v>
      </c>
      <c r="C296" s="284" t="s">
        <v>591</v>
      </c>
      <c r="D296" s="273" t="s">
        <v>1259</v>
      </c>
      <c r="E296" s="286" t="s">
        <v>522</v>
      </c>
      <c r="F296" s="273" t="s">
        <v>778</v>
      </c>
      <c r="G296" s="288" t="s">
        <v>764</v>
      </c>
      <c r="H296" s="273" t="s">
        <v>805</v>
      </c>
      <c r="I296" s="290" t="s">
        <v>1668</v>
      </c>
      <c r="J296" s="274">
        <v>45</v>
      </c>
      <c r="K296" s="292">
        <v>780</v>
      </c>
      <c r="L296" s="274">
        <v>35100</v>
      </c>
      <c r="M296" s="294">
        <v>0.05</v>
      </c>
      <c r="N296" s="275">
        <v>33345</v>
      </c>
      <c r="O296" s="288" t="s">
        <v>788</v>
      </c>
      <c r="P296" s="276" t="s">
        <v>760</v>
      </c>
      <c r="Q296" s="296" t="s">
        <v>1936</v>
      </c>
      <c r="R296" s="276" t="s">
        <v>1933</v>
      </c>
      <c r="S296" s="296" t="s">
        <v>1934</v>
      </c>
    </row>
    <row r="297" spans="1:19" x14ac:dyDescent="0.3">
      <c r="A297" s="272">
        <v>1288</v>
      </c>
      <c r="B297" s="282">
        <v>42844</v>
      </c>
      <c r="C297" s="284" t="s">
        <v>591</v>
      </c>
      <c r="D297" s="273" t="s">
        <v>1442</v>
      </c>
      <c r="E297" s="286" t="s">
        <v>395</v>
      </c>
      <c r="F297" s="273" t="s">
        <v>778</v>
      </c>
      <c r="G297" s="288" t="s">
        <v>764</v>
      </c>
      <c r="H297" s="273" t="s">
        <v>921</v>
      </c>
      <c r="I297" s="290" t="s">
        <v>1667</v>
      </c>
      <c r="J297" s="274">
        <v>50</v>
      </c>
      <c r="K297" s="292">
        <v>660</v>
      </c>
      <c r="L297" s="274">
        <v>33000</v>
      </c>
      <c r="M297" s="294">
        <v>0.01</v>
      </c>
      <c r="N297" s="275">
        <v>32670</v>
      </c>
      <c r="O297" s="288" t="s">
        <v>761</v>
      </c>
      <c r="P297" s="276" t="s">
        <v>760</v>
      </c>
      <c r="Q297" s="296" t="s">
        <v>1932</v>
      </c>
      <c r="R297" s="276" t="s">
        <v>1933</v>
      </c>
      <c r="S297" s="296" t="s">
        <v>1934</v>
      </c>
    </row>
    <row r="298" spans="1:19" x14ac:dyDescent="0.3">
      <c r="A298" s="272">
        <v>1289</v>
      </c>
      <c r="B298" s="282">
        <v>42844</v>
      </c>
      <c r="C298" s="284" t="s">
        <v>591</v>
      </c>
      <c r="D298" s="273" t="s">
        <v>900</v>
      </c>
      <c r="E298" s="286" t="s">
        <v>395</v>
      </c>
      <c r="F298" s="273" t="s">
        <v>765</v>
      </c>
      <c r="G298" s="288" t="s">
        <v>764</v>
      </c>
      <c r="H298" s="273" t="s">
        <v>763</v>
      </c>
      <c r="I298" s="290" t="s">
        <v>1253</v>
      </c>
      <c r="J298" s="274">
        <v>12</v>
      </c>
      <c r="K298" s="292">
        <v>300</v>
      </c>
      <c r="L298" s="274">
        <v>3600</v>
      </c>
      <c r="M298" s="294">
        <v>0.09</v>
      </c>
      <c r="N298" s="275">
        <v>3276</v>
      </c>
      <c r="O298" s="288" t="s">
        <v>761</v>
      </c>
      <c r="P298" s="276" t="s">
        <v>760</v>
      </c>
      <c r="Q298" s="296" t="s">
        <v>1932</v>
      </c>
      <c r="R298" s="276" t="s">
        <v>1937</v>
      </c>
      <c r="S298" s="296" t="s">
        <v>1934</v>
      </c>
    </row>
    <row r="299" spans="1:19" x14ac:dyDescent="0.3">
      <c r="A299" s="272">
        <v>1290</v>
      </c>
      <c r="B299" s="282">
        <v>42844</v>
      </c>
      <c r="C299" s="284" t="s">
        <v>591</v>
      </c>
      <c r="D299" s="273" t="s">
        <v>1666</v>
      </c>
      <c r="E299" s="286" t="s">
        <v>395</v>
      </c>
      <c r="F299" s="273" t="s">
        <v>778</v>
      </c>
      <c r="G299" s="288" t="s">
        <v>764</v>
      </c>
      <c r="H299" s="273" t="s">
        <v>921</v>
      </c>
      <c r="I299" s="290" t="s">
        <v>1266</v>
      </c>
      <c r="J299" s="274">
        <v>42</v>
      </c>
      <c r="K299" s="292">
        <v>240</v>
      </c>
      <c r="L299" s="274">
        <v>10080</v>
      </c>
      <c r="M299" s="294">
        <v>0.09</v>
      </c>
      <c r="N299" s="275">
        <v>9172.7999999999993</v>
      </c>
      <c r="O299" s="288" t="s">
        <v>782</v>
      </c>
      <c r="P299" s="276" t="s">
        <v>774</v>
      </c>
      <c r="Q299" s="296" t="s">
        <v>1932</v>
      </c>
      <c r="R299" s="276" t="s">
        <v>1933</v>
      </c>
      <c r="S299" s="296" t="s">
        <v>1934</v>
      </c>
    </row>
    <row r="300" spans="1:19" x14ac:dyDescent="0.3">
      <c r="A300" s="272">
        <v>1291</v>
      </c>
      <c r="B300" s="282">
        <v>42845</v>
      </c>
      <c r="C300" s="284" t="s">
        <v>591</v>
      </c>
      <c r="D300" s="273" t="s">
        <v>1154</v>
      </c>
      <c r="E300" s="286" t="s">
        <v>395</v>
      </c>
      <c r="F300" s="273" t="s">
        <v>778</v>
      </c>
      <c r="G300" s="288" t="s">
        <v>764</v>
      </c>
      <c r="H300" s="273" t="s">
        <v>805</v>
      </c>
      <c r="I300" s="290" t="s">
        <v>1289</v>
      </c>
      <c r="J300" s="274">
        <v>2</v>
      </c>
      <c r="K300" s="292">
        <v>180</v>
      </c>
      <c r="L300" s="274">
        <v>360</v>
      </c>
      <c r="M300" s="294">
        <v>0.01</v>
      </c>
      <c r="N300" s="275">
        <v>356.4</v>
      </c>
      <c r="O300" s="288" t="s">
        <v>761</v>
      </c>
      <c r="P300" s="276" t="s">
        <v>767</v>
      </c>
      <c r="Q300" s="296" t="s">
        <v>1932</v>
      </c>
      <c r="R300" s="276" t="s">
        <v>1933</v>
      </c>
      <c r="S300" s="296" t="s">
        <v>1934</v>
      </c>
    </row>
    <row r="301" spans="1:19" x14ac:dyDescent="0.3">
      <c r="A301" s="272">
        <v>1292</v>
      </c>
      <c r="B301" s="282">
        <v>42846</v>
      </c>
      <c r="C301" s="284" t="s">
        <v>591</v>
      </c>
      <c r="D301" s="273" t="s">
        <v>1665</v>
      </c>
      <c r="E301" s="286" t="s">
        <v>398</v>
      </c>
      <c r="F301" s="273" t="s">
        <v>790</v>
      </c>
      <c r="G301" s="288" t="s">
        <v>770</v>
      </c>
      <c r="H301" s="273" t="s">
        <v>781</v>
      </c>
      <c r="I301" s="290" t="s">
        <v>1664</v>
      </c>
      <c r="J301" s="274">
        <v>7</v>
      </c>
      <c r="K301" s="292">
        <v>2280</v>
      </c>
      <c r="L301" s="274">
        <v>15960</v>
      </c>
      <c r="M301" s="294">
        <v>0.05</v>
      </c>
      <c r="N301" s="275">
        <v>15162</v>
      </c>
      <c r="O301" s="288" t="s">
        <v>775</v>
      </c>
      <c r="P301" s="276" t="s">
        <v>760</v>
      </c>
      <c r="Q301" s="296" t="s">
        <v>1935</v>
      </c>
      <c r="R301" s="276" t="s">
        <v>1937</v>
      </c>
      <c r="S301" s="296" t="s">
        <v>1934</v>
      </c>
    </row>
    <row r="302" spans="1:19" x14ac:dyDescent="0.3">
      <c r="A302" s="272">
        <v>1293</v>
      </c>
      <c r="B302" s="282">
        <v>42848</v>
      </c>
      <c r="C302" s="284" t="s">
        <v>591</v>
      </c>
      <c r="D302" s="273" t="s">
        <v>1509</v>
      </c>
      <c r="E302" s="286" t="s">
        <v>405</v>
      </c>
      <c r="F302" s="273" t="s">
        <v>778</v>
      </c>
      <c r="G302" s="288" t="s">
        <v>770</v>
      </c>
      <c r="H302" s="273" t="s">
        <v>769</v>
      </c>
      <c r="I302" s="290" t="s">
        <v>1298</v>
      </c>
      <c r="J302" s="274">
        <v>26</v>
      </c>
      <c r="K302" s="292">
        <v>3060</v>
      </c>
      <c r="L302" s="274">
        <v>79560</v>
      </c>
      <c r="M302" s="294">
        <v>0.04</v>
      </c>
      <c r="N302" s="275">
        <v>76377.600000000006</v>
      </c>
      <c r="O302" s="288" t="s">
        <v>782</v>
      </c>
      <c r="P302" s="276" t="s">
        <v>798</v>
      </c>
      <c r="Q302" s="296" t="s">
        <v>1932</v>
      </c>
      <c r="R302" s="276" t="s">
        <v>1933</v>
      </c>
      <c r="S302" s="296" t="s">
        <v>1934</v>
      </c>
    </row>
    <row r="303" spans="1:19" x14ac:dyDescent="0.3">
      <c r="A303" s="272">
        <v>1294</v>
      </c>
      <c r="B303" s="282">
        <v>42848</v>
      </c>
      <c r="C303" s="284" t="s">
        <v>591</v>
      </c>
      <c r="D303" s="273" t="s">
        <v>1509</v>
      </c>
      <c r="E303" s="286" t="s">
        <v>405</v>
      </c>
      <c r="F303" s="273" t="s">
        <v>778</v>
      </c>
      <c r="G303" s="288" t="s">
        <v>770</v>
      </c>
      <c r="H303" s="273" t="s">
        <v>777</v>
      </c>
      <c r="I303" s="290" t="s">
        <v>1355</v>
      </c>
      <c r="J303" s="274">
        <v>36</v>
      </c>
      <c r="K303" s="292">
        <v>7500</v>
      </c>
      <c r="L303" s="274">
        <v>270000</v>
      </c>
      <c r="M303" s="294">
        <v>0.04</v>
      </c>
      <c r="N303" s="275">
        <v>259200</v>
      </c>
      <c r="O303" s="288" t="s">
        <v>782</v>
      </c>
      <c r="P303" s="276" t="s">
        <v>760</v>
      </c>
      <c r="Q303" s="296" t="s">
        <v>1932</v>
      </c>
      <c r="R303" s="276" t="s">
        <v>1933</v>
      </c>
      <c r="S303" s="296" t="s">
        <v>1934</v>
      </c>
    </row>
    <row r="304" spans="1:19" x14ac:dyDescent="0.3">
      <c r="A304" s="272">
        <v>1295</v>
      </c>
      <c r="B304" s="282">
        <v>42848</v>
      </c>
      <c r="C304" s="284" t="s">
        <v>591</v>
      </c>
      <c r="D304" s="273" t="s">
        <v>1509</v>
      </c>
      <c r="E304" s="286" t="s">
        <v>405</v>
      </c>
      <c r="F304" s="273" t="s">
        <v>778</v>
      </c>
      <c r="G304" s="288" t="s">
        <v>764</v>
      </c>
      <c r="H304" s="273" t="s">
        <v>800</v>
      </c>
      <c r="I304" s="290" t="s">
        <v>1026</v>
      </c>
      <c r="J304" s="274">
        <v>16</v>
      </c>
      <c r="K304" s="292">
        <v>1380</v>
      </c>
      <c r="L304" s="274">
        <v>22080</v>
      </c>
      <c r="M304" s="294">
        <v>0.09</v>
      </c>
      <c r="N304" s="275">
        <v>20092.8</v>
      </c>
      <c r="O304" s="288" t="s">
        <v>782</v>
      </c>
      <c r="P304" s="276" t="s">
        <v>760</v>
      </c>
      <c r="Q304" s="296" t="s">
        <v>1932</v>
      </c>
      <c r="R304" s="276" t="s">
        <v>1933</v>
      </c>
      <c r="S304" s="296" t="s">
        <v>1934</v>
      </c>
    </row>
    <row r="305" spans="1:19" x14ac:dyDescent="0.3">
      <c r="A305" s="272">
        <v>1296</v>
      </c>
      <c r="B305" s="282">
        <v>42848</v>
      </c>
      <c r="C305" s="284" t="s">
        <v>591</v>
      </c>
      <c r="D305" s="273" t="s">
        <v>1211</v>
      </c>
      <c r="E305" s="286" t="s">
        <v>398</v>
      </c>
      <c r="F305" s="273" t="s">
        <v>812</v>
      </c>
      <c r="G305" s="288" t="s">
        <v>764</v>
      </c>
      <c r="H305" s="273" t="s">
        <v>793</v>
      </c>
      <c r="I305" s="290" t="s">
        <v>1663</v>
      </c>
      <c r="J305" s="274">
        <v>31</v>
      </c>
      <c r="K305" s="292">
        <v>420</v>
      </c>
      <c r="L305" s="274">
        <v>13020</v>
      </c>
      <c r="M305" s="294">
        <v>0.08</v>
      </c>
      <c r="N305" s="275">
        <v>11978.4</v>
      </c>
      <c r="O305" s="288" t="s">
        <v>788</v>
      </c>
      <c r="P305" s="276" t="s">
        <v>798</v>
      </c>
      <c r="Q305" s="296" t="s">
        <v>1936</v>
      </c>
      <c r="R305" s="276" t="s">
        <v>1933</v>
      </c>
      <c r="S305" s="296" t="s">
        <v>1934</v>
      </c>
    </row>
    <row r="306" spans="1:19" x14ac:dyDescent="0.3">
      <c r="A306" s="272">
        <v>1297</v>
      </c>
      <c r="B306" s="282">
        <v>42848</v>
      </c>
      <c r="C306" s="284" t="s">
        <v>591</v>
      </c>
      <c r="D306" s="273" t="s">
        <v>1211</v>
      </c>
      <c r="E306" s="286" t="s">
        <v>398</v>
      </c>
      <c r="F306" s="273" t="s">
        <v>812</v>
      </c>
      <c r="G306" s="288" t="s">
        <v>764</v>
      </c>
      <c r="H306" s="273" t="s">
        <v>763</v>
      </c>
      <c r="I306" s="290" t="s">
        <v>1662</v>
      </c>
      <c r="J306" s="274">
        <v>24</v>
      </c>
      <c r="K306" s="292">
        <v>180</v>
      </c>
      <c r="L306" s="274">
        <v>4320</v>
      </c>
      <c r="M306" s="294">
        <v>0.02</v>
      </c>
      <c r="N306" s="275">
        <v>4233.6000000000004</v>
      </c>
      <c r="O306" s="288" t="s">
        <v>788</v>
      </c>
      <c r="P306" s="276" t="s">
        <v>760</v>
      </c>
      <c r="Q306" s="296" t="s">
        <v>1936</v>
      </c>
      <c r="R306" s="276" t="s">
        <v>1933</v>
      </c>
      <c r="S306" s="296" t="s">
        <v>1934</v>
      </c>
    </row>
    <row r="307" spans="1:19" x14ac:dyDescent="0.3">
      <c r="A307" s="272">
        <v>1298</v>
      </c>
      <c r="B307" s="282">
        <v>42848</v>
      </c>
      <c r="C307" s="284" t="s">
        <v>591</v>
      </c>
      <c r="D307" s="273" t="s">
        <v>1660</v>
      </c>
      <c r="E307" s="286" t="s">
        <v>398</v>
      </c>
      <c r="F307" s="273" t="s">
        <v>790</v>
      </c>
      <c r="G307" s="288" t="s">
        <v>770</v>
      </c>
      <c r="H307" s="273" t="s">
        <v>781</v>
      </c>
      <c r="I307" s="290" t="s">
        <v>1215</v>
      </c>
      <c r="J307" s="274">
        <v>39</v>
      </c>
      <c r="K307" s="292">
        <v>480</v>
      </c>
      <c r="L307" s="274">
        <v>18720</v>
      </c>
      <c r="M307" s="294">
        <v>7.0000000000000007E-2</v>
      </c>
      <c r="N307" s="275">
        <v>17409.599999999999</v>
      </c>
      <c r="O307" s="288" t="s">
        <v>782</v>
      </c>
      <c r="P307" s="276" t="s">
        <v>798</v>
      </c>
      <c r="Q307" s="296" t="s">
        <v>1932</v>
      </c>
      <c r="R307" s="276" t="s">
        <v>1937</v>
      </c>
      <c r="S307" s="296" t="s">
        <v>1934</v>
      </c>
    </row>
    <row r="308" spans="1:19" x14ac:dyDescent="0.3">
      <c r="A308" s="272">
        <v>1299</v>
      </c>
      <c r="B308" s="282">
        <v>42848</v>
      </c>
      <c r="C308" s="284" t="s">
        <v>591</v>
      </c>
      <c r="D308" s="273" t="s">
        <v>1660</v>
      </c>
      <c r="E308" s="286" t="s">
        <v>398</v>
      </c>
      <c r="F308" s="273" t="s">
        <v>790</v>
      </c>
      <c r="G308" s="288" t="s">
        <v>764</v>
      </c>
      <c r="H308" s="273" t="s">
        <v>800</v>
      </c>
      <c r="I308" s="290" t="s">
        <v>1661</v>
      </c>
      <c r="J308" s="274">
        <v>37</v>
      </c>
      <c r="K308" s="292">
        <v>720</v>
      </c>
      <c r="L308" s="274">
        <v>26640</v>
      </c>
      <c r="M308" s="294">
        <v>0.02</v>
      </c>
      <c r="N308" s="275">
        <v>26107.200000000001</v>
      </c>
      <c r="O308" s="288" t="s">
        <v>782</v>
      </c>
      <c r="P308" s="276" t="s">
        <v>827</v>
      </c>
      <c r="Q308" s="296" t="s">
        <v>1932</v>
      </c>
      <c r="R308" s="276" t="s">
        <v>1937</v>
      </c>
      <c r="S308" s="296" t="s">
        <v>1934</v>
      </c>
    </row>
    <row r="309" spans="1:19" x14ac:dyDescent="0.3">
      <c r="A309" s="272">
        <v>1300</v>
      </c>
      <c r="B309" s="282">
        <v>42848</v>
      </c>
      <c r="C309" s="284" t="s">
        <v>591</v>
      </c>
      <c r="D309" s="273" t="s">
        <v>1660</v>
      </c>
      <c r="E309" s="286" t="s">
        <v>398</v>
      </c>
      <c r="F309" s="273" t="s">
        <v>790</v>
      </c>
      <c r="G309" s="288" t="s">
        <v>764</v>
      </c>
      <c r="H309" s="273" t="s">
        <v>793</v>
      </c>
      <c r="I309" s="290" t="s">
        <v>1021</v>
      </c>
      <c r="J309" s="274">
        <v>42</v>
      </c>
      <c r="K309" s="292">
        <v>420</v>
      </c>
      <c r="L309" s="274">
        <v>17640</v>
      </c>
      <c r="M309" s="294">
        <v>0.02</v>
      </c>
      <c r="N309" s="275">
        <v>17287.2</v>
      </c>
      <c r="O309" s="288" t="s">
        <v>782</v>
      </c>
      <c r="P309" s="276" t="s">
        <v>798</v>
      </c>
      <c r="Q309" s="296" t="s">
        <v>1932</v>
      </c>
      <c r="R309" s="276" t="s">
        <v>1937</v>
      </c>
      <c r="S309" s="296" t="s">
        <v>1934</v>
      </c>
    </row>
    <row r="310" spans="1:19" x14ac:dyDescent="0.3">
      <c r="A310" s="272">
        <v>1301</v>
      </c>
      <c r="B310" s="282">
        <v>42848</v>
      </c>
      <c r="C310" s="284" t="s">
        <v>591</v>
      </c>
      <c r="D310" s="273" t="s">
        <v>1315</v>
      </c>
      <c r="E310" s="286" t="s">
        <v>405</v>
      </c>
      <c r="F310" s="273" t="s">
        <v>812</v>
      </c>
      <c r="G310" s="288" t="s">
        <v>764</v>
      </c>
      <c r="H310" s="273" t="s">
        <v>793</v>
      </c>
      <c r="I310" s="290" t="s">
        <v>1659</v>
      </c>
      <c r="J310" s="274">
        <v>9</v>
      </c>
      <c r="K310" s="292">
        <v>420</v>
      </c>
      <c r="L310" s="274">
        <v>3780</v>
      </c>
      <c r="M310" s="294">
        <v>0.01</v>
      </c>
      <c r="N310" s="275">
        <v>3742.2</v>
      </c>
      <c r="O310" s="288" t="s">
        <v>834</v>
      </c>
      <c r="P310" s="276" t="s">
        <v>760</v>
      </c>
      <c r="Q310" s="296" t="s">
        <v>1932</v>
      </c>
      <c r="R310" s="276" t="s">
        <v>1933</v>
      </c>
      <c r="S310" s="296" t="s">
        <v>1934</v>
      </c>
    </row>
    <row r="311" spans="1:19" x14ac:dyDescent="0.3">
      <c r="A311" s="272">
        <v>1302</v>
      </c>
      <c r="B311" s="282">
        <v>42848</v>
      </c>
      <c r="C311" s="284" t="s">
        <v>591</v>
      </c>
      <c r="D311" s="273" t="s">
        <v>1657</v>
      </c>
      <c r="E311" s="286" t="s">
        <v>395</v>
      </c>
      <c r="F311" s="273" t="s">
        <v>765</v>
      </c>
      <c r="G311" s="288" t="s">
        <v>770</v>
      </c>
      <c r="H311" s="273" t="s">
        <v>769</v>
      </c>
      <c r="I311" s="290" t="s">
        <v>1658</v>
      </c>
      <c r="J311" s="274">
        <v>32</v>
      </c>
      <c r="K311" s="292">
        <v>30060</v>
      </c>
      <c r="L311" s="274">
        <v>961920</v>
      </c>
      <c r="M311" s="294">
        <v>0.04</v>
      </c>
      <c r="N311" s="275">
        <v>923443.19999999995</v>
      </c>
      <c r="O311" s="288" t="s">
        <v>775</v>
      </c>
      <c r="P311" s="276" t="s">
        <v>767</v>
      </c>
      <c r="Q311" s="296" t="s">
        <v>1935</v>
      </c>
      <c r="R311" s="276" t="s">
        <v>1937</v>
      </c>
      <c r="S311" s="296" t="s">
        <v>1934</v>
      </c>
    </row>
    <row r="312" spans="1:19" x14ac:dyDescent="0.3">
      <c r="A312" s="272">
        <v>1303</v>
      </c>
      <c r="B312" s="282">
        <v>42848</v>
      </c>
      <c r="C312" s="284" t="s">
        <v>591</v>
      </c>
      <c r="D312" s="273" t="s">
        <v>1657</v>
      </c>
      <c r="E312" s="286" t="s">
        <v>395</v>
      </c>
      <c r="F312" s="273" t="s">
        <v>765</v>
      </c>
      <c r="G312" s="288" t="s">
        <v>764</v>
      </c>
      <c r="H312" s="273" t="s">
        <v>811</v>
      </c>
      <c r="I312" s="290" t="s">
        <v>876</v>
      </c>
      <c r="J312" s="274">
        <v>29</v>
      </c>
      <c r="K312" s="292">
        <v>720</v>
      </c>
      <c r="L312" s="274">
        <v>20880</v>
      </c>
      <c r="M312" s="294">
        <v>0.04</v>
      </c>
      <c r="N312" s="275">
        <v>20044.8</v>
      </c>
      <c r="O312" s="288" t="s">
        <v>775</v>
      </c>
      <c r="P312" s="276" t="s">
        <v>841</v>
      </c>
      <c r="Q312" s="296" t="s">
        <v>1935</v>
      </c>
      <c r="R312" s="276" t="s">
        <v>1937</v>
      </c>
      <c r="S312" s="296" t="s">
        <v>1934</v>
      </c>
    </row>
    <row r="313" spans="1:19" x14ac:dyDescent="0.3">
      <c r="A313" s="272">
        <v>1304</v>
      </c>
      <c r="B313" s="282">
        <v>42848</v>
      </c>
      <c r="C313" s="284" t="s">
        <v>591</v>
      </c>
      <c r="D313" s="273" t="s">
        <v>1657</v>
      </c>
      <c r="E313" s="286" t="s">
        <v>395</v>
      </c>
      <c r="F313" s="273" t="s">
        <v>765</v>
      </c>
      <c r="G313" s="288" t="s">
        <v>770</v>
      </c>
      <c r="H313" s="273" t="s">
        <v>777</v>
      </c>
      <c r="I313" s="290" t="s">
        <v>1111</v>
      </c>
      <c r="J313" s="274">
        <v>48</v>
      </c>
      <c r="K313" s="292">
        <v>5160</v>
      </c>
      <c r="L313" s="274">
        <v>247680</v>
      </c>
      <c r="M313" s="294">
        <v>0.09</v>
      </c>
      <c r="N313" s="275">
        <v>225388.79999999999</v>
      </c>
      <c r="O313" s="288" t="s">
        <v>782</v>
      </c>
      <c r="P313" s="276" t="s">
        <v>798</v>
      </c>
      <c r="Q313" s="296" t="s">
        <v>1932</v>
      </c>
      <c r="R313" s="276" t="s">
        <v>1937</v>
      </c>
      <c r="S313" s="296" t="s">
        <v>1934</v>
      </c>
    </row>
    <row r="314" spans="1:19" x14ac:dyDescent="0.3">
      <c r="A314" s="272">
        <v>1305</v>
      </c>
      <c r="B314" s="282">
        <v>42849</v>
      </c>
      <c r="C314" s="284" t="s">
        <v>591</v>
      </c>
      <c r="D314" s="273" t="s">
        <v>1565</v>
      </c>
      <c r="E314" s="286" t="s">
        <v>395</v>
      </c>
      <c r="F314" s="273" t="s">
        <v>812</v>
      </c>
      <c r="G314" s="288" t="s">
        <v>764</v>
      </c>
      <c r="H314" s="273" t="s">
        <v>995</v>
      </c>
      <c r="I314" s="290" t="s">
        <v>1019</v>
      </c>
      <c r="J314" s="274">
        <v>40</v>
      </c>
      <c r="K314" s="292">
        <v>120</v>
      </c>
      <c r="L314" s="274">
        <v>4800</v>
      </c>
      <c r="M314" s="294">
        <v>0.04</v>
      </c>
      <c r="N314" s="275">
        <v>4608</v>
      </c>
      <c r="O314" s="288" t="s">
        <v>782</v>
      </c>
      <c r="P314" s="276" t="s">
        <v>760</v>
      </c>
      <c r="Q314" s="296" t="s">
        <v>1932</v>
      </c>
      <c r="R314" s="276" t="s">
        <v>1933</v>
      </c>
      <c r="S314" s="296" t="s">
        <v>1934</v>
      </c>
    </row>
    <row r="315" spans="1:19" x14ac:dyDescent="0.3">
      <c r="A315" s="272">
        <v>1306</v>
      </c>
      <c r="B315" s="282">
        <v>42849</v>
      </c>
      <c r="C315" s="284" t="s">
        <v>591</v>
      </c>
      <c r="D315" s="273" t="s">
        <v>1133</v>
      </c>
      <c r="E315" s="286" t="s">
        <v>522</v>
      </c>
      <c r="F315" s="273" t="s">
        <v>778</v>
      </c>
      <c r="G315" s="288" t="s">
        <v>785</v>
      </c>
      <c r="H315" s="273" t="s">
        <v>784</v>
      </c>
      <c r="I315" s="290" t="s">
        <v>783</v>
      </c>
      <c r="J315" s="274">
        <v>43</v>
      </c>
      <c r="K315" s="292">
        <v>12360</v>
      </c>
      <c r="L315" s="274">
        <v>531480</v>
      </c>
      <c r="M315" s="294">
        <v>0</v>
      </c>
      <c r="N315" s="275">
        <v>531480</v>
      </c>
      <c r="O315" s="288" t="s">
        <v>834</v>
      </c>
      <c r="P315" s="276" t="s">
        <v>798</v>
      </c>
      <c r="Q315" s="296" t="s">
        <v>1932</v>
      </c>
      <c r="R315" s="276" t="s">
        <v>1933</v>
      </c>
      <c r="S315" s="296" t="s">
        <v>1934</v>
      </c>
    </row>
    <row r="316" spans="1:19" x14ac:dyDescent="0.3">
      <c r="A316" s="272">
        <v>1307</v>
      </c>
      <c r="B316" s="282">
        <v>42849</v>
      </c>
      <c r="C316" s="284" t="s">
        <v>591</v>
      </c>
      <c r="D316" s="273" t="s">
        <v>1656</v>
      </c>
      <c r="E316" s="286" t="s">
        <v>522</v>
      </c>
      <c r="F316" s="273" t="s">
        <v>790</v>
      </c>
      <c r="G316" s="288" t="s">
        <v>770</v>
      </c>
      <c r="H316" s="273" t="s">
        <v>781</v>
      </c>
      <c r="I316" s="290" t="s">
        <v>1655</v>
      </c>
      <c r="J316" s="274">
        <v>42</v>
      </c>
      <c r="K316" s="292">
        <v>420</v>
      </c>
      <c r="L316" s="274">
        <v>17640</v>
      </c>
      <c r="M316" s="294">
        <v>0.02</v>
      </c>
      <c r="N316" s="275">
        <v>17287.2</v>
      </c>
      <c r="O316" s="288" t="s">
        <v>788</v>
      </c>
      <c r="P316" s="276" t="s">
        <v>767</v>
      </c>
      <c r="Q316" s="296" t="s">
        <v>1936</v>
      </c>
      <c r="R316" s="276" t="s">
        <v>1937</v>
      </c>
      <c r="S316" s="296" t="s">
        <v>1934</v>
      </c>
    </row>
    <row r="317" spans="1:19" x14ac:dyDescent="0.3">
      <c r="A317" s="272">
        <v>1308</v>
      </c>
      <c r="B317" s="282">
        <v>42850</v>
      </c>
      <c r="C317" s="284" t="s">
        <v>591</v>
      </c>
      <c r="D317" s="273" t="s">
        <v>1315</v>
      </c>
      <c r="E317" s="286" t="s">
        <v>405</v>
      </c>
      <c r="F317" s="273" t="s">
        <v>812</v>
      </c>
      <c r="G317" s="288" t="s">
        <v>770</v>
      </c>
      <c r="H317" s="273" t="s">
        <v>777</v>
      </c>
      <c r="I317" s="290" t="s">
        <v>1654</v>
      </c>
      <c r="J317" s="274">
        <v>12</v>
      </c>
      <c r="K317" s="292">
        <v>15600</v>
      </c>
      <c r="L317" s="274">
        <v>187200</v>
      </c>
      <c r="M317" s="294">
        <v>0.1</v>
      </c>
      <c r="N317" s="275">
        <v>168480</v>
      </c>
      <c r="O317" s="288" t="s">
        <v>761</v>
      </c>
      <c r="P317" s="276" t="s">
        <v>798</v>
      </c>
      <c r="Q317" s="296" t="s">
        <v>1932</v>
      </c>
      <c r="R317" s="276" t="s">
        <v>1933</v>
      </c>
      <c r="S317" s="296" t="s">
        <v>1934</v>
      </c>
    </row>
    <row r="318" spans="1:19" x14ac:dyDescent="0.3">
      <c r="A318" s="272">
        <v>1309</v>
      </c>
      <c r="B318" s="282">
        <v>42851</v>
      </c>
      <c r="C318" s="284" t="s">
        <v>591</v>
      </c>
      <c r="D318" s="273" t="s">
        <v>1653</v>
      </c>
      <c r="E318" s="286" t="s">
        <v>522</v>
      </c>
      <c r="F318" s="273" t="s">
        <v>778</v>
      </c>
      <c r="G318" s="288" t="s">
        <v>770</v>
      </c>
      <c r="H318" s="273" t="s">
        <v>781</v>
      </c>
      <c r="I318" s="290" t="s">
        <v>1386</v>
      </c>
      <c r="J318" s="274">
        <v>29</v>
      </c>
      <c r="K318" s="292">
        <v>960</v>
      </c>
      <c r="L318" s="274">
        <v>27840</v>
      </c>
      <c r="M318" s="294">
        <v>0.1</v>
      </c>
      <c r="N318" s="275">
        <v>25056</v>
      </c>
      <c r="O318" s="288" t="s">
        <v>761</v>
      </c>
      <c r="P318" s="276" t="s">
        <v>760</v>
      </c>
      <c r="Q318" s="296" t="s">
        <v>1932</v>
      </c>
      <c r="R318" s="276" t="s">
        <v>1933</v>
      </c>
      <c r="S318" s="296" t="s">
        <v>1934</v>
      </c>
    </row>
    <row r="319" spans="1:19" x14ac:dyDescent="0.3">
      <c r="A319" s="272">
        <v>1310</v>
      </c>
      <c r="B319" s="282">
        <v>42851</v>
      </c>
      <c r="C319" s="284" t="s">
        <v>591</v>
      </c>
      <c r="D319" s="273" t="s">
        <v>1651</v>
      </c>
      <c r="E319" s="286" t="s">
        <v>398</v>
      </c>
      <c r="F319" s="273" t="s">
        <v>812</v>
      </c>
      <c r="G319" s="288" t="s">
        <v>764</v>
      </c>
      <c r="H319" s="273" t="s">
        <v>793</v>
      </c>
      <c r="I319" s="290" t="s">
        <v>1652</v>
      </c>
      <c r="J319" s="274">
        <v>38</v>
      </c>
      <c r="K319" s="292">
        <v>720</v>
      </c>
      <c r="L319" s="274">
        <v>27360</v>
      </c>
      <c r="M319" s="294">
        <v>0.02</v>
      </c>
      <c r="N319" s="275">
        <v>26812.799999999999</v>
      </c>
      <c r="O319" s="288" t="s">
        <v>782</v>
      </c>
      <c r="P319" s="276" t="s">
        <v>767</v>
      </c>
      <c r="Q319" s="296" t="s">
        <v>1932</v>
      </c>
      <c r="R319" s="276" t="s">
        <v>1933</v>
      </c>
      <c r="S319" s="296" t="s">
        <v>1934</v>
      </c>
    </row>
    <row r="320" spans="1:19" x14ac:dyDescent="0.3">
      <c r="A320" s="272">
        <v>1311</v>
      </c>
      <c r="B320" s="282">
        <v>42851</v>
      </c>
      <c r="C320" s="284" t="s">
        <v>591</v>
      </c>
      <c r="D320" s="273" t="s">
        <v>1651</v>
      </c>
      <c r="E320" s="286" t="s">
        <v>405</v>
      </c>
      <c r="F320" s="273" t="s">
        <v>812</v>
      </c>
      <c r="G320" s="288" t="s">
        <v>785</v>
      </c>
      <c r="H320" s="273" t="s">
        <v>824</v>
      </c>
      <c r="I320" s="290" t="s">
        <v>1650</v>
      </c>
      <c r="J320" s="274">
        <v>4</v>
      </c>
      <c r="K320" s="292">
        <v>300</v>
      </c>
      <c r="L320" s="274">
        <v>1200</v>
      </c>
      <c r="M320" s="294">
        <v>0.02</v>
      </c>
      <c r="N320" s="275">
        <v>1176</v>
      </c>
      <c r="O320" s="288" t="s">
        <v>782</v>
      </c>
      <c r="P320" s="276" t="s">
        <v>760</v>
      </c>
      <c r="Q320" s="296" t="s">
        <v>1932</v>
      </c>
      <c r="R320" s="276" t="s">
        <v>1933</v>
      </c>
      <c r="S320" s="296" t="s">
        <v>1934</v>
      </c>
    </row>
    <row r="321" spans="1:19" x14ac:dyDescent="0.3">
      <c r="A321" s="272">
        <v>1312</v>
      </c>
      <c r="B321" s="282">
        <v>42851</v>
      </c>
      <c r="C321" s="284" t="s">
        <v>591</v>
      </c>
      <c r="D321" s="273" t="s">
        <v>1649</v>
      </c>
      <c r="E321" s="286" t="s">
        <v>522</v>
      </c>
      <c r="F321" s="273" t="s">
        <v>778</v>
      </c>
      <c r="G321" s="288" t="s">
        <v>764</v>
      </c>
      <c r="H321" s="273" t="s">
        <v>818</v>
      </c>
      <c r="I321" s="290" t="s">
        <v>1648</v>
      </c>
      <c r="J321" s="274">
        <v>18</v>
      </c>
      <c r="K321" s="292">
        <v>660</v>
      </c>
      <c r="L321" s="274">
        <v>11880</v>
      </c>
      <c r="M321" s="294">
        <v>0.01</v>
      </c>
      <c r="N321" s="275">
        <v>11761.2</v>
      </c>
      <c r="O321" s="288" t="s">
        <v>788</v>
      </c>
      <c r="P321" s="276" t="s">
        <v>760</v>
      </c>
      <c r="Q321" s="296" t="s">
        <v>1936</v>
      </c>
      <c r="R321" s="276" t="s">
        <v>1933</v>
      </c>
      <c r="S321" s="296" t="s">
        <v>1934</v>
      </c>
    </row>
    <row r="322" spans="1:19" x14ac:dyDescent="0.3">
      <c r="A322" s="272">
        <v>1313</v>
      </c>
      <c r="B322" s="282">
        <v>42851</v>
      </c>
      <c r="C322" s="284" t="s">
        <v>591</v>
      </c>
      <c r="D322" s="273" t="s">
        <v>1647</v>
      </c>
      <c r="E322" s="286" t="s">
        <v>395</v>
      </c>
      <c r="F322" s="273" t="s">
        <v>765</v>
      </c>
      <c r="G322" s="288" t="s">
        <v>764</v>
      </c>
      <c r="H322" s="273" t="s">
        <v>805</v>
      </c>
      <c r="I322" s="290" t="s">
        <v>1646</v>
      </c>
      <c r="J322" s="274">
        <v>35</v>
      </c>
      <c r="K322" s="292">
        <v>600</v>
      </c>
      <c r="L322" s="274">
        <v>21000</v>
      </c>
      <c r="M322" s="294">
        <v>0.05</v>
      </c>
      <c r="N322" s="275">
        <v>19950</v>
      </c>
      <c r="O322" s="288" t="s">
        <v>782</v>
      </c>
      <c r="P322" s="276" t="s">
        <v>798</v>
      </c>
      <c r="Q322" s="296" t="s">
        <v>1932</v>
      </c>
      <c r="R322" s="276" t="s">
        <v>1937</v>
      </c>
      <c r="S322" s="296" t="s">
        <v>1934</v>
      </c>
    </row>
    <row r="323" spans="1:19" x14ac:dyDescent="0.3">
      <c r="A323" s="272">
        <v>1314</v>
      </c>
      <c r="B323" s="282">
        <v>42852</v>
      </c>
      <c r="C323" s="284" t="s">
        <v>591</v>
      </c>
      <c r="D323" s="273" t="s">
        <v>794</v>
      </c>
      <c r="E323" s="286" t="s">
        <v>395</v>
      </c>
      <c r="F323" s="273" t="s">
        <v>790</v>
      </c>
      <c r="G323" s="288" t="s">
        <v>785</v>
      </c>
      <c r="H323" s="273" t="s">
        <v>824</v>
      </c>
      <c r="I323" s="290" t="s">
        <v>1645</v>
      </c>
      <c r="J323" s="274">
        <v>26</v>
      </c>
      <c r="K323" s="292">
        <v>1920</v>
      </c>
      <c r="L323" s="274">
        <v>49920</v>
      </c>
      <c r="M323" s="294">
        <v>0</v>
      </c>
      <c r="N323" s="275">
        <v>49920</v>
      </c>
      <c r="O323" s="288" t="s">
        <v>761</v>
      </c>
      <c r="P323" s="276" t="s">
        <v>760</v>
      </c>
      <c r="Q323" s="296" t="s">
        <v>1932</v>
      </c>
      <c r="R323" s="276" t="s">
        <v>1937</v>
      </c>
      <c r="S323" s="296" t="s">
        <v>1934</v>
      </c>
    </row>
    <row r="324" spans="1:19" x14ac:dyDescent="0.3">
      <c r="A324" s="272">
        <v>1315</v>
      </c>
      <c r="B324" s="282">
        <v>42852</v>
      </c>
      <c r="C324" s="284" t="s">
        <v>591</v>
      </c>
      <c r="D324" s="273" t="s">
        <v>794</v>
      </c>
      <c r="E324" s="286" t="s">
        <v>395</v>
      </c>
      <c r="F324" s="273" t="s">
        <v>790</v>
      </c>
      <c r="G324" s="288" t="s">
        <v>764</v>
      </c>
      <c r="H324" s="273" t="s">
        <v>763</v>
      </c>
      <c r="I324" s="290" t="s">
        <v>1104</v>
      </c>
      <c r="J324" s="274">
        <v>10</v>
      </c>
      <c r="K324" s="292">
        <v>180</v>
      </c>
      <c r="L324" s="274">
        <v>1800</v>
      </c>
      <c r="M324" s="294">
        <v>0.01</v>
      </c>
      <c r="N324" s="275">
        <v>1782</v>
      </c>
      <c r="O324" s="288" t="s">
        <v>761</v>
      </c>
      <c r="P324" s="276" t="s">
        <v>760</v>
      </c>
      <c r="Q324" s="296" t="s">
        <v>1932</v>
      </c>
      <c r="R324" s="276" t="s">
        <v>1937</v>
      </c>
      <c r="S324" s="296" t="s">
        <v>1934</v>
      </c>
    </row>
    <row r="325" spans="1:19" x14ac:dyDescent="0.3">
      <c r="A325" s="272">
        <v>1316</v>
      </c>
      <c r="B325" s="282">
        <v>42852</v>
      </c>
      <c r="C325" s="284" t="s">
        <v>591</v>
      </c>
      <c r="D325" s="273" t="s">
        <v>1644</v>
      </c>
      <c r="E325" s="286" t="s">
        <v>398</v>
      </c>
      <c r="F325" s="273" t="s">
        <v>790</v>
      </c>
      <c r="G325" s="288" t="s">
        <v>764</v>
      </c>
      <c r="H325" s="273" t="s">
        <v>800</v>
      </c>
      <c r="I325" s="290" t="s">
        <v>1643</v>
      </c>
      <c r="J325" s="274">
        <v>33</v>
      </c>
      <c r="K325" s="292">
        <v>18300</v>
      </c>
      <c r="L325" s="274">
        <v>603900</v>
      </c>
      <c r="M325" s="294">
        <v>0.04</v>
      </c>
      <c r="N325" s="275">
        <v>579744</v>
      </c>
      <c r="O325" s="288" t="s">
        <v>834</v>
      </c>
      <c r="P325" s="276" t="s">
        <v>787</v>
      </c>
      <c r="Q325" s="296" t="s">
        <v>1932</v>
      </c>
      <c r="R325" s="276" t="s">
        <v>1937</v>
      </c>
      <c r="S325" s="296" t="s">
        <v>1934</v>
      </c>
    </row>
    <row r="326" spans="1:19" x14ac:dyDescent="0.3">
      <c r="A326" s="272">
        <v>1317</v>
      </c>
      <c r="B326" s="282">
        <v>42852</v>
      </c>
      <c r="C326" s="284" t="s">
        <v>591</v>
      </c>
      <c r="D326" s="273" t="s">
        <v>1451</v>
      </c>
      <c r="E326" s="286" t="s">
        <v>405</v>
      </c>
      <c r="F326" s="273" t="s">
        <v>812</v>
      </c>
      <c r="G326" s="288" t="s">
        <v>785</v>
      </c>
      <c r="H326" s="273" t="s">
        <v>815</v>
      </c>
      <c r="I326" s="290" t="s">
        <v>1642</v>
      </c>
      <c r="J326" s="274">
        <v>33</v>
      </c>
      <c r="K326" s="292">
        <v>5460</v>
      </c>
      <c r="L326" s="274">
        <v>180180</v>
      </c>
      <c r="M326" s="294">
        <v>0.05</v>
      </c>
      <c r="N326" s="275">
        <v>171171</v>
      </c>
      <c r="O326" s="288" t="s">
        <v>782</v>
      </c>
      <c r="P326" s="276" t="s">
        <v>798</v>
      </c>
      <c r="Q326" s="296" t="s">
        <v>1932</v>
      </c>
      <c r="R326" s="276" t="s">
        <v>1933</v>
      </c>
      <c r="S326" s="296" t="s">
        <v>1934</v>
      </c>
    </row>
    <row r="327" spans="1:19" x14ac:dyDescent="0.3">
      <c r="A327" s="272">
        <v>1318</v>
      </c>
      <c r="B327" s="282">
        <v>42852</v>
      </c>
      <c r="C327" s="284" t="s">
        <v>591</v>
      </c>
      <c r="D327" s="273" t="s">
        <v>1451</v>
      </c>
      <c r="E327" s="286" t="s">
        <v>405</v>
      </c>
      <c r="F327" s="273" t="s">
        <v>765</v>
      </c>
      <c r="G327" s="288" t="s">
        <v>770</v>
      </c>
      <c r="H327" s="273" t="s">
        <v>777</v>
      </c>
      <c r="I327" s="290" t="s">
        <v>1641</v>
      </c>
      <c r="J327" s="274">
        <v>46</v>
      </c>
      <c r="K327" s="292">
        <v>10800</v>
      </c>
      <c r="L327" s="274">
        <v>496800</v>
      </c>
      <c r="M327" s="294">
        <v>0.06</v>
      </c>
      <c r="N327" s="275">
        <v>466992</v>
      </c>
      <c r="O327" s="288" t="s">
        <v>834</v>
      </c>
      <c r="P327" s="276" t="s">
        <v>767</v>
      </c>
      <c r="Q327" s="296" t="s">
        <v>1932</v>
      </c>
      <c r="R327" s="276" t="s">
        <v>1937</v>
      </c>
      <c r="S327" s="296" t="s">
        <v>1934</v>
      </c>
    </row>
    <row r="328" spans="1:19" x14ac:dyDescent="0.3">
      <c r="A328" s="272">
        <v>1319</v>
      </c>
      <c r="B328" s="282">
        <v>42852</v>
      </c>
      <c r="C328" s="284" t="s">
        <v>591</v>
      </c>
      <c r="D328" s="273" t="s">
        <v>1356</v>
      </c>
      <c r="E328" s="286" t="s">
        <v>522</v>
      </c>
      <c r="F328" s="273" t="s">
        <v>765</v>
      </c>
      <c r="G328" s="288" t="s">
        <v>764</v>
      </c>
      <c r="H328" s="273" t="s">
        <v>793</v>
      </c>
      <c r="I328" s="290" t="s">
        <v>1640</v>
      </c>
      <c r="J328" s="274">
        <v>32</v>
      </c>
      <c r="K328" s="292">
        <v>2940</v>
      </c>
      <c r="L328" s="274">
        <v>94080</v>
      </c>
      <c r="M328" s="294">
        <v>0.1</v>
      </c>
      <c r="N328" s="275">
        <v>84672</v>
      </c>
      <c r="O328" s="288" t="s">
        <v>775</v>
      </c>
      <c r="P328" s="276" t="s">
        <v>767</v>
      </c>
      <c r="Q328" s="296" t="s">
        <v>1935</v>
      </c>
      <c r="R328" s="276" t="s">
        <v>1937</v>
      </c>
      <c r="S328" s="296" t="s">
        <v>1934</v>
      </c>
    </row>
    <row r="329" spans="1:19" x14ac:dyDescent="0.3">
      <c r="A329" s="272">
        <v>1320</v>
      </c>
      <c r="B329" s="282">
        <v>42852</v>
      </c>
      <c r="C329" s="284" t="s">
        <v>591</v>
      </c>
      <c r="D329" s="273" t="s">
        <v>1599</v>
      </c>
      <c r="E329" s="286" t="s">
        <v>395</v>
      </c>
      <c r="F329" s="273" t="s">
        <v>765</v>
      </c>
      <c r="G329" s="288" t="s">
        <v>770</v>
      </c>
      <c r="H329" s="273" t="s">
        <v>777</v>
      </c>
      <c r="I329" s="290" t="s">
        <v>1217</v>
      </c>
      <c r="J329" s="274">
        <v>43</v>
      </c>
      <c r="K329" s="292">
        <v>22620</v>
      </c>
      <c r="L329" s="274">
        <v>972660</v>
      </c>
      <c r="M329" s="294">
        <v>0.02</v>
      </c>
      <c r="N329" s="275">
        <v>953206.8</v>
      </c>
      <c r="O329" s="288" t="s">
        <v>788</v>
      </c>
      <c r="P329" s="276" t="s">
        <v>760</v>
      </c>
      <c r="Q329" s="296" t="s">
        <v>1936</v>
      </c>
      <c r="R329" s="276" t="s">
        <v>1937</v>
      </c>
      <c r="S329" s="296" t="s">
        <v>1934</v>
      </c>
    </row>
    <row r="330" spans="1:19" x14ac:dyDescent="0.3">
      <c r="A330" s="272">
        <v>1321</v>
      </c>
      <c r="B330" s="282">
        <v>42852</v>
      </c>
      <c r="C330" s="284" t="s">
        <v>591</v>
      </c>
      <c r="D330" s="273" t="s">
        <v>1639</v>
      </c>
      <c r="E330" s="286" t="s">
        <v>395</v>
      </c>
      <c r="F330" s="273" t="s">
        <v>790</v>
      </c>
      <c r="G330" s="288" t="s">
        <v>785</v>
      </c>
      <c r="H330" s="273" t="s">
        <v>784</v>
      </c>
      <c r="I330" s="290" t="s">
        <v>1122</v>
      </c>
      <c r="J330" s="274">
        <v>36</v>
      </c>
      <c r="K330" s="292">
        <v>3960</v>
      </c>
      <c r="L330" s="274">
        <v>142560</v>
      </c>
      <c r="M330" s="294">
        <v>0.08</v>
      </c>
      <c r="N330" s="275">
        <v>131155.20000000001</v>
      </c>
      <c r="O330" s="288" t="s">
        <v>788</v>
      </c>
      <c r="P330" s="276" t="s">
        <v>787</v>
      </c>
      <c r="Q330" s="296" t="s">
        <v>1936</v>
      </c>
      <c r="R330" s="276" t="s">
        <v>1937</v>
      </c>
      <c r="S330" s="296" t="s">
        <v>1934</v>
      </c>
    </row>
    <row r="331" spans="1:19" x14ac:dyDescent="0.3">
      <c r="A331" s="272">
        <v>1322</v>
      </c>
      <c r="B331" s="282">
        <v>42852</v>
      </c>
      <c r="C331" s="284" t="s">
        <v>591</v>
      </c>
      <c r="D331" s="273" t="s">
        <v>1638</v>
      </c>
      <c r="E331" s="286" t="s">
        <v>395</v>
      </c>
      <c r="F331" s="273" t="s">
        <v>812</v>
      </c>
      <c r="G331" s="288" t="s">
        <v>785</v>
      </c>
      <c r="H331" s="273" t="s">
        <v>824</v>
      </c>
      <c r="I331" s="290" t="s">
        <v>1637</v>
      </c>
      <c r="J331" s="274">
        <v>43</v>
      </c>
      <c r="K331" s="292">
        <v>1260</v>
      </c>
      <c r="L331" s="274">
        <v>54180</v>
      </c>
      <c r="M331" s="294">
        <v>0.08</v>
      </c>
      <c r="N331" s="275">
        <v>49845.599999999999</v>
      </c>
      <c r="O331" s="288" t="s">
        <v>834</v>
      </c>
      <c r="P331" s="276" t="s">
        <v>760</v>
      </c>
      <c r="Q331" s="296" t="s">
        <v>1932</v>
      </c>
      <c r="R331" s="276" t="s">
        <v>1933</v>
      </c>
      <c r="S331" s="296" t="s">
        <v>1934</v>
      </c>
    </row>
    <row r="332" spans="1:19" x14ac:dyDescent="0.3">
      <c r="A332" s="272">
        <v>1323</v>
      </c>
      <c r="B332" s="282">
        <v>42856</v>
      </c>
      <c r="C332" s="284" t="s">
        <v>586</v>
      </c>
      <c r="D332" s="273" t="s">
        <v>796</v>
      </c>
      <c r="E332" s="286" t="s">
        <v>522</v>
      </c>
      <c r="F332" s="273" t="s">
        <v>790</v>
      </c>
      <c r="G332" s="288" t="s">
        <v>764</v>
      </c>
      <c r="H332" s="273" t="s">
        <v>800</v>
      </c>
      <c r="I332" s="290" t="s">
        <v>1636</v>
      </c>
      <c r="J332" s="274">
        <v>25</v>
      </c>
      <c r="K332" s="292">
        <v>360</v>
      </c>
      <c r="L332" s="274">
        <v>9000</v>
      </c>
      <c r="M332" s="294">
        <v>0.04</v>
      </c>
      <c r="N332" s="275">
        <v>8640</v>
      </c>
      <c r="O332" s="288" t="s">
        <v>775</v>
      </c>
      <c r="P332" s="276" t="s">
        <v>760</v>
      </c>
      <c r="Q332" s="296" t="s">
        <v>1935</v>
      </c>
      <c r="R332" s="276" t="s">
        <v>1937</v>
      </c>
      <c r="S332" s="296" t="s">
        <v>1934</v>
      </c>
    </row>
    <row r="333" spans="1:19" x14ac:dyDescent="0.3">
      <c r="A333" s="272">
        <v>1324</v>
      </c>
      <c r="B333" s="282">
        <v>42856</v>
      </c>
      <c r="C333" s="284" t="s">
        <v>586</v>
      </c>
      <c r="D333" s="273" t="s">
        <v>796</v>
      </c>
      <c r="E333" s="286" t="s">
        <v>395</v>
      </c>
      <c r="F333" s="273" t="s">
        <v>790</v>
      </c>
      <c r="G333" s="288" t="s">
        <v>764</v>
      </c>
      <c r="H333" s="273" t="s">
        <v>800</v>
      </c>
      <c r="I333" s="290" t="s">
        <v>1553</v>
      </c>
      <c r="J333" s="274">
        <v>8</v>
      </c>
      <c r="K333" s="292">
        <v>1920</v>
      </c>
      <c r="L333" s="274">
        <v>15360</v>
      </c>
      <c r="M333" s="294">
        <v>0.1</v>
      </c>
      <c r="N333" s="275">
        <v>13824</v>
      </c>
      <c r="O333" s="288" t="s">
        <v>775</v>
      </c>
      <c r="P333" s="276" t="s">
        <v>798</v>
      </c>
      <c r="Q333" s="296" t="s">
        <v>1935</v>
      </c>
      <c r="R333" s="276" t="s">
        <v>1937</v>
      </c>
      <c r="S333" s="296" t="s">
        <v>1934</v>
      </c>
    </row>
    <row r="334" spans="1:19" x14ac:dyDescent="0.3">
      <c r="A334" s="272">
        <v>1325</v>
      </c>
      <c r="B334" s="282">
        <v>42856</v>
      </c>
      <c r="C334" s="284" t="s">
        <v>586</v>
      </c>
      <c r="D334" s="273" t="s">
        <v>796</v>
      </c>
      <c r="E334" s="286" t="s">
        <v>395</v>
      </c>
      <c r="F334" s="273" t="s">
        <v>790</v>
      </c>
      <c r="G334" s="288" t="s">
        <v>764</v>
      </c>
      <c r="H334" s="273" t="s">
        <v>793</v>
      </c>
      <c r="I334" s="290" t="s">
        <v>895</v>
      </c>
      <c r="J334" s="274">
        <v>7</v>
      </c>
      <c r="K334" s="292">
        <v>2280</v>
      </c>
      <c r="L334" s="274">
        <v>15960</v>
      </c>
      <c r="M334" s="294">
        <v>0.09</v>
      </c>
      <c r="N334" s="275">
        <v>14523.6</v>
      </c>
      <c r="O334" s="288" t="s">
        <v>775</v>
      </c>
      <c r="P334" s="276" t="s">
        <v>760</v>
      </c>
      <c r="Q334" s="296" t="s">
        <v>1935</v>
      </c>
      <c r="R334" s="276" t="s">
        <v>1937</v>
      </c>
      <c r="S334" s="296" t="s">
        <v>1934</v>
      </c>
    </row>
    <row r="335" spans="1:19" x14ac:dyDescent="0.3">
      <c r="A335" s="272">
        <v>1326</v>
      </c>
      <c r="B335" s="282">
        <v>42856</v>
      </c>
      <c r="C335" s="284" t="s">
        <v>586</v>
      </c>
      <c r="D335" s="273" t="s">
        <v>836</v>
      </c>
      <c r="E335" s="286" t="s">
        <v>405</v>
      </c>
      <c r="F335" s="273" t="s">
        <v>812</v>
      </c>
      <c r="G335" s="288" t="s">
        <v>785</v>
      </c>
      <c r="H335" s="273" t="s">
        <v>824</v>
      </c>
      <c r="I335" s="290" t="s">
        <v>1635</v>
      </c>
      <c r="J335" s="274">
        <v>36</v>
      </c>
      <c r="K335" s="292">
        <v>2400</v>
      </c>
      <c r="L335" s="274">
        <v>86400</v>
      </c>
      <c r="M335" s="294">
        <v>0.05</v>
      </c>
      <c r="N335" s="275">
        <v>82080</v>
      </c>
      <c r="O335" s="288" t="s">
        <v>782</v>
      </c>
      <c r="P335" s="276" t="s">
        <v>760</v>
      </c>
      <c r="Q335" s="296" t="s">
        <v>1932</v>
      </c>
      <c r="R335" s="276" t="s">
        <v>1933</v>
      </c>
      <c r="S335" s="296" t="s">
        <v>1934</v>
      </c>
    </row>
    <row r="336" spans="1:19" x14ac:dyDescent="0.3">
      <c r="A336" s="272">
        <v>1327</v>
      </c>
      <c r="B336" s="282">
        <v>42856</v>
      </c>
      <c r="C336" s="284" t="s">
        <v>586</v>
      </c>
      <c r="D336" s="273" t="s">
        <v>836</v>
      </c>
      <c r="E336" s="286" t="s">
        <v>405</v>
      </c>
      <c r="F336" s="273" t="s">
        <v>812</v>
      </c>
      <c r="G336" s="288" t="s">
        <v>770</v>
      </c>
      <c r="H336" s="273" t="s">
        <v>781</v>
      </c>
      <c r="I336" s="290" t="s">
        <v>1634</v>
      </c>
      <c r="J336" s="274">
        <v>28</v>
      </c>
      <c r="K336" s="292">
        <v>2100</v>
      </c>
      <c r="L336" s="274">
        <v>58800</v>
      </c>
      <c r="M336" s="294">
        <v>0.05</v>
      </c>
      <c r="N336" s="275">
        <v>55860</v>
      </c>
      <c r="O336" s="288" t="s">
        <v>782</v>
      </c>
      <c r="P336" s="276" t="s">
        <v>760</v>
      </c>
      <c r="Q336" s="296" t="s">
        <v>1932</v>
      </c>
      <c r="R336" s="276" t="s">
        <v>1933</v>
      </c>
      <c r="S336" s="296" t="s">
        <v>1934</v>
      </c>
    </row>
    <row r="337" spans="1:19" x14ac:dyDescent="0.3">
      <c r="A337" s="272">
        <v>1328</v>
      </c>
      <c r="B337" s="282">
        <v>42856</v>
      </c>
      <c r="C337" s="284" t="s">
        <v>586</v>
      </c>
      <c r="D337" s="273" t="s">
        <v>1633</v>
      </c>
      <c r="E337" s="286" t="s">
        <v>405</v>
      </c>
      <c r="F337" s="273" t="s">
        <v>812</v>
      </c>
      <c r="G337" s="288" t="s">
        <v>770</v>
      </c>
      <c r="H337" s="273" t="s">
        <v>781</v>
      </c>
      <c r="I337" s="290" t="s">
        <v>1632</v>
      </c>
      <c r="J337" s="274">
        <v>46</v>
      </c>
      <c r="K337" s="292">
        <v>540</v>
      </c>
      <c r="L337" s="274">
        <v>24840</v>
      </c>
      <c r="M337" s="294">
        <v>0.05</v>
      </c>
      <c r="N337" s="275">
        <v>23598</v>
      </c>
      <c r="O337" s="288" t="s">
        <v>834</v>
      </c>
      <c r="P337" s="276" t="s">
        <v>760</v>
      </c>
      <c r="Q337" s="296" t="s">
        <v>1932</v>
      </c>
      <c r="R337" s="276" t="s">
        <v>1933</v>
      </c>
      <c r="S337" s="296" t="s">
        <v>1934</v>
      </c>
    </row>
    <row r="338" spans="1:19" x14ac:dyDescent="0.3">
      <c r="A338" s="272">
        <v>1329</v>
      </c>
      <c r="B338" s="282">
        <v>42856</v>
      </c>
      <c r="C338" s="284" t="s">
        <v>586</v>
      </c>
      <c r="D338" s="273" t="s">
        <v>1261</v>
      </c>
      <c r="E338" s="286" t="s">
        <v>398</v>
      </c>
      <c r="F338" s="273" t="s">
        <v>778</v>
      </c>
      <c r="G338" s="288" t="s">
        <v>764</v>
      </c>
      <c r="H338" s="273" t="s">
        <v>818</v>
      </c>
      <c r="I338" s="290" t="s">
        <v>1631</v>
      </c>
      <c r="J338" s="274">
        <v>7</v>
      </c>
      <c r="K338" s="292">
        <v>900</v>
      </c>
      <c r="L338" s="274">
        <v>6300</v>
      </c>
      <c r="M338" s="294">
        <v>7.0000000000000007E-2</v>
      </c>
      <c r="N338" s="275">
        <v>5859</v>
      </c>
      <c r="O338" s="288" t="s">
        <v>775</v>
      </c>
      <c r="P338" s="276" t="s">
        <v>760</v>
      </c>
      <c r="Q338" s="296" t="s">
        <v>1935</v>
      </c>
      <c r="R338" s="276" t="s">
        <v>1933</v>
      </c>
      <c r="S338" s="296" t="s">
        <v>1934</v>
      </c>
    </row>
    <row r="339" spans="1:19" x14ac:dyDescent="0.3">
      <c r="A339" s="272">
        <v>1330</v>
      </c>
      <c r="B339" s="282">
        <v>42856</v>
      </c>
      <c r="C339" s="284" t="s">
        <v>586</v>
      </c>
      <c r="D339" s="273" t="s">
        <v>1630</v>
      </c>
      <c r="E339" s="286" t="s">
        <v>395</v>
      </c>
      <c r="F339" s="273" t="s">
        <v>765</v>
      </c>
      <c r="G339" s="288" t="s">
        <v>770</v>
      </c>
      <c r="H339" s="273" t="s">
        <v>781</v>
      </c>
      <c r="I339" s="290" t="s">
        <v>1629</v>
      </c>
      <c r="J339" s="274">
        <v>1</v>
      </c>
      <c r="K339" s="292">
        <v>360</v>
      </c>
      <c r="L339" s="274">
        <v>360</v>
      </c>
      <c r="M339" s="294">
        <v>0</v>
      </c>
      <c r="N339" s="275">
        <v>360</v>
      </c>
      <c r="O339" s="288" t="s">
        <v>761</v>
      </c>
      <c r="P339" s="276" t="s">
        <v>774</v>
      </c>
      <c r="Q339" s="296" t="s">
        <v>1932</v>
      </c>
      <c r="R339" s="276" t="s">
        <v>1937</v>
      </c>
      <c r="S339" s="296" t="s">
        <v>1934</v>
      </c>
    </row>
    <row r="340" spans="1:19" x14ac:dyDescent="0.3">
      <c r="A340" s="272">
        <v>1331</v>
      </c>
      <c r="B340" s="282">
        <v>42857</v>
      </c>
      <c r="C340" s="284" t="s">
        <v>586</v>
      </c>
      <c r="D340" s="273" t="s">
        <v>1329</v>
      </c>
      <c r="E340" s="286" t="s">
        <v>405</v>
      </c>
      <c r="F340" s="273" t="s">
        <v>778</v>
      </c>
      <c r="G340" s="288" t="s">
        <v>785</v>
      </c>
      <c r="H340" s="273" t="s">
        <v>815</v>
      </c>
      <c r="I340" s="290" t="s">
        <v>1160</v>
      </c>
      <c r="J340" s="274">
        <v>37</v>
      </c>
      <c r="K340" s="292">
        <v>9060</v>
      </c>
      <c r="L340" s="274">
        <v>335220</v>
      </c>
      <c r="M340" s="294">
        <v>0</v>
      </c>
      <c r="N340" s="275">
        <v>335220</v>
      </c>
      <c r="O340" s="288" t="s">
        <v>782</v>
      </c>
      <c r="P340" s="276" t="s">
        <v>798</v>
      </c>
      <c r="Q340" s="296" t="s">
        <v>1932</v>
      </c>
      <c r="R340" s="276" t="s">
        <v>1933</v>
      </c>
      <c r="S340" s="296" t="s">
        <v>1934</v>
      </c>
    </row>
    <row r="341" spans="1:19" x14ac:dyDescent="0.3">
      <c r="A341" s="272">
        <v>1332</v>
      </c>
      <c r="B341" s="282">
        <v>42857</v>
      </c>
      <c r="C341" s="284" t="s">
        <v>586</v>
      </c>
      <c r="D341" s="273" t="s">
        <v>1628</v>
      </c>
      <c r="E341" s="286" t="s">
        <v>398</v>
      </c>
      <c r="F341" s="273" t="s">
        <v>790</v>
      </c>
      <c r="G341" s="288" t="s">
        <v>785</v>
      </c>
      <c r="H341" s="273" t="s">
        <v>784</v>
      </c>
      <c r="I341" s="290" t="s">
        <v>1468</v>
      </c>
      <c r="J341" s="274">
        <v>45</v>
      </c>
      <c r="K341" s="292">
        <v>2160</v>
      </c>
      <c r="L341" s="274">
        <v>97200</v>
      </c>
      <c r="M341" s="294">
        <v>0.03</v>
      </c>
      <c r="N341" s="275">
        <v>94284</v>
      </c>
      <c r="O341" s="288" t="s">
        <v>788</v>
      </c>
      <c r="P341" s="276" t="s">
        <v>798</v>
      </c>
      <c r="Q341" s="296" t="s">
        <v>1936</v>
      </c>
      <c r="R341" s="276" t="s">
        <v>1937</v>
      </c>
      <c r="S341" s="296" t="s">
        <v>1934</v>
      </c>
    </row>
    <row r="342" spans="1:19" x14ac:dyDescent="0.3">
      <c r="A342" s="272">
        <v>1333</v>
      </c>
      <c r="B342" s="282">
        <v>42857</v>
      </c>
      <c r="C342" s="284" t="s">
        <v>586</v>
      </c>
      <c r="D342" s="273" t="s">
        <v>1627</v>
      </c>
      <c r="E342" s="286" t="s">
        <v>398</v>
      </c>
      <c r="F342" s="273" t="s">
        <v>790</v>
      </c>
      <c r="G342" s="288" t="s">
        <v>764</v>
      </c>
      <c r="H342" s="273" t="s">
        <v>800</v>
      </c>
      <c r="I342" s="290" t="s">
        <v>1358</v>
      </c>
      <c r="J342" s="274">
        <v>30</v>
      </c>
      <c r="K342" s="292">
        <v>23280</v>
      </c>
      <c r="L342" s="274">
        <v>698400</v>
      </c>
      <c r="M342" s="294">
        <v>7.0000000000000007E-2</v>
      </c>
      <c r="N342" s="275">
        <v>649512</v>
      </c>
      <c r="O342" s="288" t="s">
        <v>834</v>
      </c>
      <c r="P342" s="276" t="s">
        <v>841</v>
      </c>
      <c r="Q342" s="296" t="s">
        <v>1932</v>
      </c>
      <c r="R342" s="276" t="s">
        <v>1937</v>
      </c>
      <c r="S342" s="296" t="s">
        <v>1934</v>
      </c>
    </row>
    <row r="343" spans="1:19" x14ac:dyDescent="0.3">
      <c r="A343" s="272">
        <v>1334</v>
      </c>
      <c r="B343" s="282">
        <v>42857</v>
      </c>
      <c r="C343" s="284" t="s">
        <v>586</v>
      </c>
      <c r="D343" s="273" t="s">
        <v>1626</v>
      </c>
      <c r="E343" s="286" t="s">
        <v>405</v>
      </c>
      <c r="F343" s="273" t="s">
        <v>812</v>
      </c>
      <c r="G343" s="288" t="s">
        <v>785</v>
      </c>
      <c r="H343" s="273" t="s">
        <v>1125</v>
      </c>
      <c r="I343" s="290" t="s">
        <v>1373</v>
      </c>
      <c r="J343" s="274">
        <v>27</v>
      </c>
      <c r="K343" s="292">
        <v>30000</v>
      </c>
      <c r="L343" s="274">
        <v>810000</v>
      </c>
      <c r="M343" s="294">
        <v>0.01</v>
      </c>
      <c r="N343" s="275">
        <v>801900</v>
      </c>
      <c r="O343" s="288" t="s">
        <v>834</v>
      </c>
      <c r="P343" s="276" t="s">
        <v>767</v>
      </c>
      <c r="Q343" s="296" t="s">
        <v>1932</v>
      </c>
      <c r="R343" s="276" t="s">
        <v>1933</v>
      </c>
      <c r="S343" s="296" t="s">
        <v>1934</v>
      </c>
    </row>
    <row r="344" spans="1:19" x14ac:dyDescent="0.3">
      <c r="A344" s="272">
        <v>1335</v>
      </c>
      <c r="B344" s="282">
        <v>42857</v>
      </c>
      <c r="C344" s="284" t="s">
        <v>586</v>
      </c>
      <c r="D344" s="273" t="s">
        <v>1626</v>
      </c>
      <c r="E344" s="286" t="s">
        <v>405</v>
      </c>
      <c r="F344" s="273" t="s">
        <v>812</v>
      </c>
      <c r="G344" s="288" t="s">
        <v>764</v>
      </c>
      <c r="H344" s="273" t="s">
        <v>763</v>
      </c>
      <c r="I344" s="290" t="s">
        <v>1625</v>
      </c>
      <c r="J344" s="274">
        <v>3</v>
      </c>
      <c r="K344" s="292">
        <v>1320</v>
      </c>
      <c r="L344" s="274">
        <v>3960</v>
      </c>
      <c r="M344" s="294">
        <v>0.09</v>
      </c>
      <c r="N344" s="275">
        <v>3603.6</v>
      </c>
      <c r="O344" s="288" t="s">
        <v>834</v>
      </c>
      <c r="P344" s="276" t="s">
        <v>760</v>
      </c>
      <c r="Q344" s="296" t="s">
        <v>1932</v>
      </c>
      <c r="R344" s="276" t="s">
        <v>1933</v>
      </c>
      <c r="S344" s="296" t="s">
        <v>1934</v>
      </c>
    </row>
    <row r="345" spans="1:19" x14ac:dyDescent="0.3">
      <c r="A345" s="272">
        <v>1336</v>
      </c>
      <c r="B345" s="282">
        <v>42857</v>
      </c>
      <c r="C345" s="284" t="s">
        <v>586</v>
      </c>
      <c r="D345" s="273" t="s">
        <v>1558</v>
      </c>
      <c r="E345" s="286" t="s">
        <v>398</v>
      </c>
      <c r="F345" s="273" t="s">
        <v>790</v>
      </c>
      <c r="G345" s="288" t="s">
        <v>785</v>
      </c>
      <c r="H345" s="273" t="s">
        <v>824</v>
      </c>
      <c r="I345" s="290" t="s">
        <v>1077</v>
      </c>
      <c r="J345" s="274">
        <v>17</v>
      </c>
      <c r="K345" s="292">
        <v>5040</v>
      </c>
      <c r="L345" s="274">
        <v>85680</v>
      </c>
      <c r="M345" s="294">
        <v>0.05</v>
      </c>
      <c r="N345" s="275">
        <v>81396</v>
      </c>
      <c r="O345" s="288" t="s">
        <v>782</v>
      </c>
      <c r="P345" s="276" t="s">
        <v>760</v>
      </c>
      <c r="Q345" s="296" t="s">
        <v>1932</v>
      </c>
      <c r="R345" s="276" t="s">
        <v>1937</v>
      </c>
      <c r="S345" s="296" t="s">
        <v>1934</v>
      </c>
    </row>
    <row r="346" spans="1:19" x14ac:dyDescent="0.3">
      <c r="A346" s="272">
        <v>1337</v>
      </c>
      <c r="B346" s="282">
        <v>42857</v>
      </c>
      <c r="C346" s="284" t="s">
        <v>586</v>
      </c>
      <c r="D346" s="273" t="s">
        <v>1624</v>
      </c>
      <c r="E346" s="286" t="s">
        <v>522</v>
      </c>
      <c r="F346" s="273" t="s">
        <v>790</v>
      </c>
      <c r="G346" s="288" t="s">
        <v>770</v>
      </c>
      <c r="H346" s="273" t="s">
        <v>781</v>
      </c>
      <c r="I346" s="290" t="s">
        <v>1172</v>
      </c>
      <c r="J346" s="274">
        <v>16</v>
      </c>
      <c r="K346" s="292">
        <v>1560</v>
      </c>
      <c r="L346" s="274">
        <v>24960</v>
      </c>
      <c r="M346" s="294">
        <v>0.01</v>
      </c>
      <c r="N346" s="275">
        <v>24710.400000000001</v>
      </c>
      <c r="O346" s="288" t="s">
        <v>782</v>
      </c>
      <c r="P346" s="276" t="s">
        <v>760</v>
      </c>
      <c r="Q346" s="296" t="s">
        <v>1932</v>
      </c>
      <c r="R346" s="276" t="s">
        <v>1937</v>
      </c>
      <c r="S346" s="296" t="s">
        <v>1934</v>
      </c>
    </row>
    <row r="347" spans="1:19" x14ac:dyDescent="0.3">
      <c r="A347" s="272">
        <v>1338</v>
      </c>
      <c r="B347" s="282">
        <v>42857</v>
      </c>
      <c r="C347" s="284" t="s">
        <v>586</v>
      </c>
      <c r="D347" s="273" t="s">
        <v>1624</v>
      </c>
      <c r="E347" s="286" t="s">
        <v>522</v>
      </c>
      <c r="F347" s="273" t="s">
        <v>790</v>
      </c>
      <c r="G347" s="288" t="s">
        <v>764</v>
      </c>
      <c r="H347" s="273" t="s">
        <v>793</v>
      </c>
      <c r="I347" s="290" t="s">
        <v>1623</v>
      </c>
      <c r="J347" s="274">
        <v>33</v>
      </c>
      <c r="K347" s="292">
        <v>2940</v>
      </c>
      <c r="L347" s="274">
        <v>97020</v>
      </c>
      <c r="M347" s="294">
        <v>0.05</v>
      </c>
      <c r="N347" s="275">
        <v>92169</v>
      </c>
      <c r="O347" s="288" t="s">
        <v>782</v>
      </c>
      <c r="P347" s="276" t="s">
        <v>767</v>
      </c>
      <c r="Q347" s="296" t="s">
        <v>1932</v>
      </c>
      <c r="R347" s="276" t="s">
        <v>1937</v>
      </c>
      <c r="S347" s="296" t="s">
        <v>1934</v>
      </c>
    </row>
    <row r="348" spans="1:19" x14ac:dyDescent="0.3">
      <c r="A348" s="272">
        <v>1339</v>
      </c>
      <c r="B348" s="282">
        <v>42857</v>
      </c>
      <c r="C348" s="284" t="s">
        <v>586</v>
      </c>
      <c r="D348" s="273" t="s">
        <v>1622</v>
      </c>
      <c r="E348" s="286" t="s">
        <v>395</v>
      </c>
      <c r="F348" s="273" t="s">
        <v>778</v>
      </c>
      <c r="G348" s="288" t="s">
        <v>770</v>
      </c>
      <c r="H348" s="273" t="s">
        <v>777</v>
      </c>
      <c r="I348" s="290" t="s">
        <v>1621</v>
      </c>
      <c r="J348" s="274">
        <v>50</v>
      </c>
      <c r="K348" s="292">
        <v>8820</v>
      </c>
      <c r="L348" s="274">
        <v>441000</v>
      </c>
      <c r="M348" s="294">
        <v>0.02</v>
      </c>
      <c r="N348" s="275">
        <v>432180</v>
      </c>
      <c r="O348" s="288" t="s">
        <v>782</v>
      </c>
      <c r="P348" s="276" t="s">
        <v>760</v>
      </c>
      <c r="Q348" s="296" t="s">
        <v>1932</v>
      </c>
      <c r="R348" s="276" t="s">
        <v>1933</v>
      </c>
      <c r="S348" s="296" t="s">
        <v>1934</v>
      </c>
    </row>
    <row r="349" spans="1:19" x14ac:dyDescent="0.3">
      <c r="A349" s="272">
        <v>1340</v>
      </c>
      <c r="B349" s="282">
        <v>42858</v>
      </c>
      <c r="C349" s="284" t="s">
        <v>586</v>
      </c>
      <c r="D349" s="273" t="s">
        <v>1620</v>
      </c>
      <c r="E349" s="286" t="s">
        <v>405</v>
      </c>
      <c r="F349" s="273" t="s">
        <v>778</v>
      </c>
      <c r="G349" s="288" t="s">
        <v>785</v>
      </c>
      <c r="H349" s="273" t="s">
        <v>824</v>
      </c>
      <c r="I349" s="290" t="s">
        <v>1419</v>
      </c>
      <c r="J349" s="274">
        <v>7</v>
      </c>
      <c r="K349" s="292">
        <v>2400</v>
      </c>
      <c r="L349" s="274">
        <v>16800</v>
      </c>
      <c r="M349" s="294">
        <v>0.08</v>
      </c>
      <c r="N349" s="275">
        <v>15456</v>
      </c>
      <c r="O349" s="288" t="s">
        <v>834</v>
      </c>
      <c r="P349" s="276" t="s">
        <v>774</v>
      </c>
      <c r="Q349" s="296" t="s">
        <v>1932</v>
      </c>
      <c r="R349" s="276" t="s">
        <v>1933</v>
      </c>
      <c r="S349" s="296" t="s">
        <v>1934</v>
      </c>
    </row>
    <row r="350" spans="1:19" x14ac:dyDescent="0.3">
      <c r="A350" s="272">
        <v>1341</v>
      </c>
      <c r="B350" s="282">
        <v>42858</v>
      </c>
      <c r="C350" s="284" t="s">
        <v>586</v>
      </c>
      <c r="D350" s="273" t="s">
        <v>1620</v>
      </c>
      <c r="E350" s="286" t="s">
        <v>405</v>
      </c>
      <c r="F350" s="273" t="s">
        <v>778</v>
      </c>
      <c r="G350" s="288" t="s">
        <v>764</v>
      </c>
      <c r="H350" s="273" t="s">
        <v>793</v>
      </c>
      <c r="I350" s="290" t="s">
        <v>1619</v>
      </c>
      <c r="J350" s="274">
        <v>15</v>
      </c>
      <c r="K350" s="292">
        <v>2340</v>
      </c>
      <c r="L350" s="274">
        <v>35100</v>
      </c>
      <c r="M350" s="294">
        <v>0.04</v>
      </c>
      <c r="N350" s="275">
        <v>33696</v>
      </c>
      <c r="O350" s="288" t="s">
        <v>834</v>
      </c>
      <c r="P350" s="276" t="s">
        <v>798</v>
      </c>
      <c r="Q350" s="296" t="s">
        <v>1932</v>
      </c>
      <c r="R350" s="276" t="s">
        <v>1933</v>
      </c>
      <c r="S350" s="296" t="s">
        <v>1934</v>
      </c>
    </row>
    <row r="351" spans="1:19" x14ac:dyDescent="0.3">
      <c r="A351" s="272">
        <v>1342</v>
      </c>
      <c r="B351" s="282">
        <v>42858</v>
      </c>
      <c r="C351" s="284" t="s">
        <v>586</v>
      </c>
      <c r="D351" s="273" t="s">
        <v>1618</v>
      </c>
      <c r="E351" s="286" t="s">
        <v>405</v>
      </c>
      <c r="F351" s="273" t="s">
        <v>812</v>
      </c>
      <c r="G351" s="288" t="s">
        <v>785</v>
      </c>
      <c r="H351" s="273" t="s">
        <v>784</v>
      </c>
      <c r="I351" s="290" t="s">
        <v>948</v>
      </c>
      <c r="J351" s="274">
        <v>26</v>
      </c>
      <c r="K351" s="292">
        <v>1740</v>
      </c>
      <c r="L351" s="274">
        <v>45240</v>
      </c>
      <c r="M351" s="294">
        <v>0.1</v>
      </c>
      <c r="N351" s="275">
        <v>40716</v>
      </c>
      <c r="O351" s="288" t="s">
        <v>775</v>
      </c>
      <c r="P351" s="276" t="s">
        <v>760</v>
      </c>
      <c r="Q351" s="296" t="s">
        <v>1935</v>
      </c>
      <c r="R351" s="276" t="s">
        <v>1933</v>
      </c>
      <c r="S351" s="296" t="s">
        <v>1934</v>
      </c>
    </row>
    <row r="352" spans="1:19" x14ac:dyDescent="0.3">
      <c r="A352" s="272">
        <v>1343</v>
      </c>
      <c r="B352" s="282">
        <v>42858</v>
      </c>
      <c r="C352" s="284" t="s">
        <v>586</v>
      </c>
      <c r="D352" s="273" t="s">
        <v>1202</v>
      </c>
      <c r="E352" s="286" t="s">
        <v>405</v>
      </c>
      <c r="F352" s="273" t="s">
        <v>790</v>
      </c>
      <c r="G352" s="288" t="s">
        <v>764</v>
      </c>
      <c r="H352" s="273" t="s">
        <v>763</v>
      </c>
      <c r="I352" s="290" t="s">
        <v>1341</v>
      </c>
      <c r="J352" s="274">
        <v>34</v>
      </c>
      <c r="K352" s="292">
        <v>300</v>
      </c>
      <c r="L352" s="274">
        <v>10200</v>
      </c>
      <c r="M352" s="294">
        <v>0.03</v>
      </c>
      <c r="N352" s="275">
        <v>9894</v>
      </c>
      <c r="O352" s="288" t="s">
        <v>834</v>
      </c>
      <c r="P352" s="276" t="s">
        <v>760</v>
      </c>
      <c r="Q352" s="296" t="s">
        <v>1932</v>
      </c>
      <c r="R352" s="276" t="s">
        <v>1937</v>
      </c>
      <c r="S352" s="296" t="s">
        <v>1934</v>
      </c>
    </row>
    <row r="353" spans="1:19" x14ac:dyDescent="0.3">
      <c r="A353" s="272">
        <v>1344</v>
      </c>
      <c r="B353" s="282">
        <v>42858</v>
      </c>
      <c r="C353" s="284" t="s">
        <v>586</v>
      </c>
      <c r="D353" s="273" t="s">
        <v>1467</v>
      </c>
      <c r="E353" s="286" t="s">
        <v>522</v>
      </c>
      <c r="F353" s="273" t="s">
        <v>778</v>
      </c>
      <c r="G353" s="288" t="s">
        <v>770</v>
      </c>
      <c r="H353" s="273" t="s">
        <v>781</v>
      </c>
      <c r="I353" s="290" t="s">
        <v>1011</v>
      </c>
      <c r="J353" s="274">
        <v>18</v>
      </c>
      <c r="K353" s="292">
        <v>1380</v>
      </c>
      <c r="L353" s="274">
        <v>24840</v>
      </c>
      <c r="M353" s="294">
        <v>0.05</v>
      </c>
      <c r="N353" s="275">
        <v>23598</v>
      </c>
      <c r="O353" s="288" t="s">
        <v>788</v>
      </c>
      <c r="P353" s="276" t="s">
        <v>760</v>
      </c>
      <c r="Q353" s="296" t="s">
        <v>1936</v>
      </c>
      <c r="R353" s="276" t="s">
        <v>1933</v>
      </c>
      <c r="S353" s="296" t="s">
        <v>1934</v>
      </c>
    </row>
    <row r="354" spans="1:19" x14ac:dyDescent="0.3">
      <c r="A354" s="272">
        <v>1345</v>
      </c>
      <c r="B354" s="282">
        <v>42858</v>
      </c>
      <c r="C354" s="284" t="s">
        <v>586</v>
      </c>
      <c r="D354" s="273" t="s">
        <v>1467</v>
      </c>
      <c r="E354" s="286" t="s">
        <v>522</v>
      </c>
      <c r="F354" s="273" t="s">
        <v>778</v>
      </c>
      <c r="G354" s="288" t="s">
        <v>785</v>
      </c>
      <c r="H354" s="273" t="s">
        <v>784</v>
      </c>
      <c r="I354" s="290" t="s">
        <v>1617</v>
      </c>
      <c r="J354" s="274">
        <v>46</v>
      </c>
      <c r="K354" s="292">
        <v>3960</v>
      </c>
      <c r="L354" s="274">
        <v>182160</v>
      </c>
      <c r="M354" s="294">
        <v>7.0000000000000007E-2</v>
      </c>
      <c r="N354" s="275">
        <v>169408.8</v>
      </c>
      <c r="O354" s="288" t="s">
        <v>788</v>
      </c>
      <c r="P354" s="276" t="s">
        <v>774</v>
      </c>
      <c r="Q354" s="296" t="s">
        <v>1936</v>
      </c>
      <c r="R354" s="276" t="s">
        <v>1933</v>
      </c>
      <c r="S354" s="296" t="s">
        <v>1934</v>
      </c>
    </row>
    <row r="355" spans="1:19" x14ac:dyDescent="0.3">
      <c r="A355" s="272">
        <v>1346</v>
      </c>
      <c r="B355" s="282">
        <v>42858</v>
      </c>
      <c r="C355" s="284" t="s">
        <v>586</v>
      </c>
      <c r="D355" s="273" t="s">
        <v>1202</v>
      </c>
      <c r="E355" s="286" t="s">
        <v>395</v>
      </c>
      <c r="F355" s="273" t="s">
        <v>790</v>
      </c>
      <c r="G355" s="288" t="s">
        <v>764</v>
      </c>
      <c r="H355" s="273" t="s">
        <v>818</v>
      </c>
      <c r="I355" s="290" t="s">
        <v>1453</v>
      </c>
      <c r="J355" s="274">
        <v>23</v>
      </c>
      <c r="K355" s="292">
        <v>4140</v>
      </c>
      <c r="L355" s="274">
        <v>95220</v>
      </c>
      <c r="M355" s="294">
        <v>0.05</v>
      </c>
      <c r="N355" s="275">
        <v>90459</v>
      </c>
      <c r="O355" s="288" t="s">
        <v>834</v>
      </c>
      <c r="P355" s="276" t="s">
        <v>760</v>
      </c>
      <c r="Q355" s="296" t="s">
        <v>1932</v>
      </c>
      <c r="R355" s="276" t="s">
        <v>1937</v>
      </c>
      <c r="S355" s="296" t="s">
        <v>1934</v>
      </c>
    </row>
    <row r="356" spans="1:19" x14ac:dyDescent="0.3">
      <c r="A356" s="272">
        <v>1347</v>
      </c>
      <c r="B356" s="282">
        <v>42858</v>
      </c>
      <c r="C356" s="284" t="s">
        <v>586</v>
      </c>
      <c r="D356" s="273" t="s">
        <v>1202</v>
      </c>
      <c r="E356" s="286" t="s">
        <v>395</v>
      </c>
      <c r="F356" s="273" t="s">
        <v>790</v>
      </c>
      <c r="G356" s="288" t="s">
        <v>764</v>
      </c>
      <c r="H356" s="273" t="s">
        <v>805</v>
      </c>
      <c r="I356" s="290" t="s">
        <v>1616</v>
      </c>
      <c r="J356" s="274">
        <v>8</v>
      </c>
      <c r="K356" s="292">
        <v>420</v>
      </c>
      <c r="L356" s="274">
        <v>3360</v>
      </c>
      <c r="M356" s="294">
        <v>0.03</v>
      </c>
      <c r="N356" s="275">
        <v>3259.2</v>
      </c>
      <c r="O356" s="288" t="s">
        <v>834</v>
      </c>
      <c r="P356" s="276" t="s">
        <v>767</v>
      </c>
      <c r="Q356" s="296" t="s">
        <v>1932</v>
      </c>
      <c r="R356" s="276" t="s">
        <v>1937</v>
      </c>
      <c r="S356" s="296" t="s">
        <v>1934</v>
      </c>
    </row>
    <row r="357" spans="1:19" x14ac:dyDescent="0.3">
      <c r="A357" s="272">
        <v>1348</v>
      </c>
      <c r="B357" s="282">
        <v>42858</v>
      </c>
      <c r="C357" s="284" t="s">
        <v>586</v>
      </c>
      <c r="D357" s="273" t="s">
        <v>1537</v>
      </c>
      <c r="E357" s="286" t="s">
        <v>395</v>
      </c>
      <c r="F357" s="273" t="s">
        <v>778</v>
      </c>
      <c r="G357" s="288" t="s">
        <v>764</v>
      </c>
      <c r="H357" s="273" t="s">
        <v>800</v>
      </c>
      <c r="I357" s="290" t="s">
        <v>1615</v>
      </c>
      <c r="J357" s="274">
        <v>21</v>
      </c>
      <c r="K357" s="292">
        <v>420</v>
      </c>
      <c r="L357" s="274">
        <v>8820</v>
      </c>
      <c r="M357" s="294">
        <v>0.05</v>
      </c>
      <c r="N357" s="275">
        <v>8379</v>
      </c>
      <c r="O357" s="288" t="s">
        <v>761</v>
      </c>
      <c r="P357" s="276" t="s">
        <v>827</v>
      </c>
      <c r="Q357" s="296" t="s">
        <v>1932</v>
      </c>
      <c r="R357" s="276" t="s">
        <v>1933</v>
      </c>
      <c r="S357" s="296" t="s">
        <v>1934</v>
      </c>
    </row>
    <row r="358" spans="1:19" x14ac:dyDescent="0.3">
      <c r="A358" s="272">
        <v>1349</v>
      </c>
      <c r="B358" s="282">
        <v>42858</v>
      </c>
      <c r="C358" s="284" t="s">
        <v>586</v>
      </c>
      <c r="D358" s="273" t="s">
        <v>1612</v>
      </c>
      <c r="E358" s="286" t="s">
        <v>395</v>
      </c>
      <c r="F358" s="273" t="s">
        <v>778</v>
      </c>
      <c r="G358" s="288" t="s">
        <v>770</v>
      </c>
      <c r="H358" s="273" t="s">
        <v>781</v>
      </c>
      <c r="I358" s="290" t="s">
        <v>1614</v>
      </c>
      <c r="J358" s="274">
        <v>42</v>
      </c>
      <c r="K358" s="292">
        <v>6660</v>
      </c>
      <c r="L358" s="274">
        <v>279720</v>
      </c>
      <c r="M358" s="294">
        <v>0.04</v>
      </c>
      <c r="N358" s="275">
        <v>268531.20000000001</v>
      </c>
      <c r="O358" s="288" t="s">
        <v>788</v>
      </c>
      <c r="P358" s="276" t="s">
        <v>760</v>
      </c>
      <c r="Q358" s="296" t="s">
        <v>1936</v>
      </c>
      <c r="R358" s="276" t="s">
        <v>1933</v>
      </c>
      <c r="S358" s="296" t="s">
        <v>1934</v>
      </c>
    </row>
    <row r="359" spans="1:19" x14ac:dyDescent="0.3">
      <c r="A359" s="272">
        <v>1350</v>
      </c>
      <c r="B359" s="282">
        <v>42858</v>
      </c>
      <c r="C359" s="284" t="s">
        <v>586</v>
      </c>
      <c r="D359" s="273" t="s">
        <v>1612</v>
      </c>
      <c r="E359" s="286" t="s">
        <v>395</v>
      </c>
      <c r="F359" s="273" t="s">
        <v>778</v>
      </c>
      <c r="G359" s="288" t="s">
        <v>764</v>
      </c>
      <c r="H359" s="273" t="s">
        <v>793</v>
      </c>
      <c r="I359" s="290" t="s">
        <v>1613</v>
      </c>
      <c r="J359" s="274">
        <v>5</v>
      </c>
      <c r="K359" s="292">
        <v>300</v>
      </c>
      <c r="L359" s="274">
        <v>1500</v>
      </c>
      <c r="M359" s="294">
        <v>0</v>
      </c>
      <c r="N359" s="275">
        <v>1500</v>
      </c>
      <c r="O359" s="288" t="s">
        <v>788</v>
      </c>
      <c r="P359" s="276" t="s">
        <v>841</v>
      </c>
      <c r="Q359" s="296" t="s">
        <v>1936</v>
      </c>
      <c r="R359" s="276" t="s">
        <v>1933</v>
      </c>
      <c r="S359" s="296" t="s">
        <v>1934</v>
      </c>
    </row>
    <row r="360" spans="1:19" x14ac:dyDescent="0.3">
      <c r="A360" s="272">
        <v>1351</v>
      </c>
      <c r="B360" s="282">
        <v>42858</v>
      </c>
      <c r="C360" s="284" t="s">
        <v>586</v>
      </c>
      <c r="D360" s="273" t="s">
        <v>1612</v>
      </c>
      <c r="E360" s="286" t="s">
        <v>395</v>
      </c>
      <c r="F360" s="273" t="s">
        <v>778</v>
      </c>
      <c r="G360" s="288" t="s">
        <v>764</v>
      </c>
      <c r="H360" s="273" t="s">
        <v>995</v>
      </c>
      <c r="I360" s="290" t="s">
        <v>1611</v>
      </c>
      <c r="J360" s="274">
        <v>22</v>
      </c>
      <c r="K360" s="292">
        <v>120</v>
      </c>
      <c r="L360" s="274">
        <v>2640</v>
      </c>
      <c r="M360" s="294">
        <v>0.09</v>
      </c>
      <c r="N360" s="275">
        <v>2402.4</v>
      </c>
      <c r="O360" s="288" t="s">
        <v>788</v>
      </c>
      <c r="P360" s="276" t="s">
        <v>827</v>
      </c>
      <c r="Q360" s="296" t="s">
        <v>1936</v>
      </c>
      <c r="R360" s="276" t="s">
        <v>1933</v>
      </c>
      <c r="S360" s="296" t="s">
        <v>1934</v>
      </c>
    </row>
    <row r="361" spans="1:19" x14ac:dyDescent="0.3">
      <c r="A361" s="272">
        <v>1352</v>
      </c>
      <c r="B361" s="282">
        <v>42858</v>
      </c>
      <c r="C361" s="284" t="s">
        <v>586</v>
      </c>
      <c r="D361" s="273" t="s">
        <v>1610</v>
      </c>
      <c r="E361" s="286" t="s">
        <v>395</v>
      </c>
      <c r="F361" s="273" t="s">
        <v>778</v>
      </c>
      <c r="G361" s="288" t="s">
        <v>764</v>
      </c>
      <c r="H361" s="273" t="s">
        <v>800</v>
      </c>
      <c r="I361" s="290" t="s">
        <v>1609</v>
      </c>
      <c r="J361" s="274">
        <v>41</v>
      </c>
      <c r="K361" s="292">
        <v>2460</v>
      </c>
      <c r="L361" s="274">
        <v>100860</v>
      </c>
      <c r="M361" s="294">
        <v>0.06</v>
      </c>
      <c r="N361" s="275">
        <v>94808.4</v>
      </c>
      <c r="O361" s="288" t="s">
        <v>775</v>
      </c>
      <c r="P361" s="276" t="s">
        <v>760</v>
      </c>
      <c r="Q361" s="296" t="s">
        <v>1935</v>
      </c>
      <c r="R361" s="276" t="s">
        <v>1933</v>
      </c>
      <c r="S361" s="296" t="s">
        <v>1934</v>
      </c>
    </row>
    <row r="362" spans="1:19" x14ac:dyDescent="0.3">
      <c r="A362" s="272">
        <v>1353</v>
      </c>
      <c r="B362" s="282">
        <v>42859</v>
      </c>
      <c r="C362" s="284" t="s">
        <v>586</v>
      </c>
      <c r="D362" s="273" t="s">
        <v>1601</v>
      </c>
      <c r="E362" s="286" t="s">
        <v>395</v>
      </c>
      <c r="F362" s="273" t="s">
        <v>778</v>
      </c>
      <c r="G362" s="288" t="s">
        <v>770</v>
      </c>
      <c r="H362" s="273" t="s">
        <v>769</v>
      </c>
      <c r="I362" s="290" t="s">
        <v>1608</v>
      </c>
      <c r="J362" s="274">
        <v>7</v>
      </c>
      <c r="K362" s="292">
        <v>16620</v>
      </c>
      <c r="L362" s="274">
        <v>116340</v>
      </c>
      <c r="M362" s="294">
        <v>0.08</v>
      </c>
      <c r="N362" s="275">
        <v>107032.8</v>
      </c>
      <c r="O362" s="288" t="s">
        <v>788</v>
      </c>
      <c r="P362" s="276" t="s">
        <v>787</v>
      </c>
      <c r="Q362" s="296" t="s">
        <v>1936</v>
      </c>
      <c r="R362" s="276" t="s">
        <v>1933</v>
      </c>
      <c r="S362" s="296" t="s">
        <v>1934</v>
      </c>
    </row>
    <row r="363" spans="1:19" x14ac:dyDescent="0.3">
      <c r="A363" s="272">
        <v>1354</v>
      </c>
      <c r="B363" s="282">
        <v>42859</v>
      </c>
      <c r="C363" s="284" t="s">
        <v>586</v>
      </c>
      <c r="D363" s="273" t="s">
        <v>1607</v>
      </c>
      <c r="E363" s="286" t="s">
        <v>395</v>
      </c>
      <c r="F363" s="273" t="s">
        <v>790</v>
      </c>
      <c r="G363" s="288" t="s">
        <v>764</v>
      </c>
      <c r="H363" s="273" t="s">
        <v>995</v>
      </c>
      <c r="I363" s="290" t="s">
        <v>1606</v>
      </c>
      <c r="J363" s="274">
        <v>12</v>
      </c>
      <c r="K363" s="292">
        <v>240</v>
      </c>
      <c r="L363" s="274">
        <v>2880</v>
      </c>
      <c r="M363" s="294">
        <v>0.04</v>
      </c>
      <c r="N363" s="275">
        <v>2764.8</v>
      </c>
      <c r="O363" s="288" t="s">
        <v>782</v>
      </c>
      <c r="P363" s="276" t="s">
        <v>760</v>
      </c>
      <c r="Q363" s="296" t="s">
        <v>1932</v>
      </c>
      <c r="R363" s="276" t="s">
        <v>1937</v>
      </c>
      <c r="S363" s="296" t="s">
        <v>1934</v>
      </c>
    </row>
    <row r="364" spans="1:19" x14ac:dyDescent="0.3">
      <c r="A364" s="272">
        <v>1355</v>
      </c>
      <c r="B364" s="282">
        <v>42859</v>
      </c>
      <c r="C364" s="284" t="s">
        <v>586</v>
      </c>
      <c r="D364" s="273" t="s">
        <v>1605</v>
      </c>
      <c r="E364" s="286" t="s">
        <v>398</v>
      </c>
      <c r="F364" s="273" t="s">
        <v>765</v>
      </c>
      <c r="G364" s="288" t="s">
        <v>764</v>
      </c>
      <c r="H364" s="273" t="s">
        <v>763</v>
      </c>
      <c r="I364" s="290" t="s">
        <v>1604</v>
      </c>
      <c r="J364" s="274">
        <v>34</v>
      </c>
      <c r="K364" s="292">
        <v>1560</v>
      </c>
      <c r="L364" s="274">
        <v>53040</v>
      </c>
      <c r="M364" s="294">
        <v>0.09</v>
      </c>
      <c r="N364" s="275">
        <v>48266.400000000001</v>
      </c>
      <c r="O364" s="288" t="s">
        <v>782</v>
      </c>
      <c r="P364" s="276" t="s">
        <v>774</v>
      </c>
      <c r="Q364" s="296" t="s">
        <v>1932</v>
      </c>
      <c r="R364" s="276" t="s">
        <v>1937</v>
      </c>
      <c r="S364" s="296" t="s">
        <v>1934</v>
      </c>
    </row>
    <row r="365" spans="1:19" x14ac:dyDescent="0.3">
      <c r="A365" s="272">
        <v>1356</v>
      </c>
      <c r="B365" s="282">
        <v>42859</v>
      </c>
      <c r="C365" s="284" t="s">
        <v>586</v>
      </c>
      <c r="D365" s="273" t="s">
        <v>1530</v>
      </c>
      <c r="E365" s="286" t="s">
        <v>405</v>
      </c>
      <c r="F365" s="273" t="s">
        <v>790</v>
      </c>
      <c r="G365" s="288" t="s">
        <v>764</v>
      </c>
      <c r="H365" s="273" t="s">
        <v>793</v>
      </c>
      <c r="I365" s="290" t="s">
        <v>1603</v>
      </c>
      <c r="J365" s="274">
        <v>24</v>
      </c>
      <c r="K365" s="292">
        <v>300</v>
      </c>
      <c r="L365" s="274">
        <v>7200</v>
      </c>
      <c r="M365" s="294">
        <v>0.04</v>
      </c>
      <c r="N365" s="275">
        <v>6912</v>
      </c>
      <c r="O365" s="288" t="s">
        <v>788</v>
      </c>
      <c r="P365" s="276" t="s">
        <v>767</v>
      </c>
      <c r="Q365" s="296" t="s">
        <v>1936</v>
      </c>
      <c r="R365" s="276" t="s">
        <v>1937</v>
      </c>
      <c r="S365" s="296" t="s">
        <v>1934</v>
      </c>
    </row>
    <row r="366" spans="1:19" x14ac:dyDescent="0.3">
      <c r="A366" s="272">
        <v>1357</v>
      </c>
      <c r="B366" s="282">
        <v>42859</v>
      </c>
      <c r="C366" s="284" t="s">
        <v>586</v>
      </c>
      <c r="D366" s="273" t="s">
        <v>1363</v>
      </c>
      <c r="E366" s="286" t="s">
        <v>398</v>
      </c>
      <c r="F366" s="273" t="s">
        <v>812</v>
      </c>
      <c r="G366" s="288" t="s">
        <v>785</v>
      </c>
      <c r="H366" s="273" t="s">
        <v>784</v>
      </c>
      <c r="I366" s="290" t="s">
        <v>1602</v>
      </c>
      <c r="J366" s="274">
        <v>50</v>
      </c>
      <c r="K366" s="292">
        <v>2760</v>
      </c>
      <c r="L366" s="274">
        <v>138000</v>
      </c>
      <c r="M366" s="294">
        <v>0.05</v>
      </c>
      <c r="N366" s="275">
        <v>131100</v>
      </c>
      <c r="O366" s="288" t="s">
        <v>788</v>
      </c>
      <c r="P366" s="276" t="s">
        <v>798</v>
      </c>
      <c r="Q366" s="296" t="s">
        <v>1936</v>
      </c>
      <c r="R366" s="276" t="s">
        <v>1933</v>
      </c>
      <c r="S366" s="296" t="s">
        <v>1934</v>
      </c>
    </row>
    <row r="367" spans="1:19" x14ac:dyDescent="0.3">
      <c r="A367" s="272">
        <v>1358</v>
      </c>
      <c r="B367" s="282">
        <v>42859</v>
      </c>
      <c r="C367" s="284" t="s">
        <v>586</v>
      </c>
      <c r="D367" s="273" t="s">
        <v>1601</v>
      </c>
      <c r="E367" s="286" t="s">
        <v>522</v>
      </c>
      <c r="F367" s="273" t="s">
        <v>778</v>
      </c>
      <c r="G367" s="288" t="s">
        <v>785</v>
      </c>
      <c r="H367" s="273" t="s">
        <v>824</v>
      </c>
      <c r="I367" s="290" t="s">
        <v>1600</v>
      </c>
      <c r="J367" s="274">
        <v>40</v>
      </c>
      <c r="K367" s="292">
        <v>1380</v>
      </c>
      <c r="L367" s="274">
        <v>55200</v>
      </c>
      <c r="M367" s="294">
        <v>0.02</v>
      </c>
      <c r="N367" s="275">
        <v>54096</v>
      </c>
      <c r="O367" s="288" t="s">
        <v>788</v>
      </c>
      <c r="P367" s="276" t="s">
        <v>767</v>
      </c>
      <c r="Q367" s="296" t="s">
        <v>1936</v>
      </c>
      <c r="R367" s="276" t="s">
        <v>1933</v>
      </c>
      <c r="S367" s="296" t="s">
        <v>1934</v>
      </c>
    </row>
    <row r="368" spans="1:19" x14ac:dyDescent="0.3">
      <c r="A368" s="272">
        <v>1359</v>
      </c>
      <c r="B368" s="282">
        <v>42859</v>
      </c>
      <c r="C368" s="284" t="s">
        <v>586</v>
      </c>
      <c r="D368" s="273" t="s">
        <v>1599</v>
      </c>
      <c r="E368" s="286" t="s">
        <v>395</v>
      </c>
      <c r="F368" s="273" t="s">
        <v>765</v>
      </c>
      <c r="G368" s="288" t="s">
        <v>764</v>
      </c>
      <c r="H368" s="273" t="s">
        <v>763</v>
      </c>
      <c r="I368" s="290" t="s">
        <v>1598</v>
      </c>
      <c r="J368" s="274">
        <v>14</v>
      </c>
      <c r="K368" s="292">
        <v>180</v>
      </c>
      <c r="L368" s="274">
        <v>2520</v>
      </c>
      <c r="M368" s="294">
        <v>0.05</v>
      </c>
      <c r="N368" s="275">
        <v>2394</v>
      </c>
      <c r="O368" s="288" t="s">
        <v>775</v>
      </c>
      <c r="P368" s="276" t="s">
        <v>760</v>
      </c>
      <c r="Q368" s="296" t="s">
        <v>1935</v>
      </c>
      <c r="R368" s="276" t="s">
        <v>1937</v>
      </c>
      <c r="S368" s="296" t="s">
        <v>1934</v>
      </c>
    </row>
    <row r="369" spans="1:19" x14ac:dyDescent="0.3">
      <c r="A369" s="272">
        <v>1360</v>
      </c>
      <c r="B369" s="282">
        <v>42860</v>
      </c>
      <c r="C369" s="284" t="s">
        <v>586</v>
      </c>
      <c r="D369" s="273" t="s">
        <v>1404</v>
      </c>
      <c r="E369" s="286" t="s">
        <v>522</v>
      </c>
      <c r="F369" s="273" t="s">
        <v>778</v>
      </c>
      <c r="G369" s="288" t="s">
        <v>785</v>
      </c>
      <c r="H369" s="273" t="s">
        <v>1125</v>
      </c>
      <c r="I369" s="290" t="s">
        <v>1597</v>
      </c>
      <c r="J369" s="274">
        <v>43</v>
      </c>
      <c r="K369" s="292">
        <v>27000</v>
      </c>
      <c r="L369" s="274">
        <v>1161000</v>
      </c>
      <c r="M369" s="294">
        <v>0.06</v>
      </c>
      <c r="N369" s="275">
        <v>1091340</v>
      </c>
      <c r="O369" s="288" t="s">
        <v>788</v>
      </c>
      <c r="P369" s="276" t="s">
        <v>760</v>
      </c>
      <c r="Q369" s="296" t="s">
        <v>1936</v>
      </c>
      <c r="R369" s="276" t="s">
        <v>1933</v>
      </c>
      <c r="S369" s="296" t="s">
        <v>1934</v>
      </c>
    </row>
    <row r="370" spans="1:19" x14ac:dyDescent="0.3">
      <c r="A370" s="272">
        <v>1361</v>
      </c>
      <c r="B370" s="282">
        <v>42860</v>
      </c>
      <c r="C370" s="284" t="s">
        <v>586</v>
      </c>
      <c r="D370" s="273" t="s">
        <v>1404</v>
      </c>
      <c r="E370" s="286" t="s">
        <v>522</v>
      </c>
      <c r="F370" s="273" t="s">
        <v>778</v>
      </c>
      <c r="G370" s="288" t="s">
        <v>764</v>
      </c>
      <c r="H370" s="273" t="s">
        <v>763</v>
      </c>
      <c r="I370" s="290" t="s">
        <v>844</v>
      </c>
      <c r="J370" s="274">
        <v>14</v>
      </c>
      <c r="K370" s="292">
        <v>1320</v>
      </c>
      <c r="L370" s="274">
        <v>18480</v>
      </c>
      <c r="M370" s="294">
        <v>0.03</v>
      </c>
      <c r="N370" s="275">
        <v>17925.599999999999</v>
      </c>
      <c r="O370" s="288" t="s">
        <v>788</v>
      </c>
      <c r="P370" s="276" t="s">
        <v>787</v>
      </c>
      <c r="Q370" s="296" t="s">
        <v>1936</v>
      </c>
      <c r="R370" s="276" t="s">
        <v>1933</v>
      </c>
      <c r="S370" s="296" t="s">
        <v>1934</v>
      </c>
    </row>
    <row r="371" spans="1:19" x14ac:dyDescent="0.3">
      <c r="A371" s="272">
        <v>1362</v>
      </c>
      <c r="B371" s="282">
        <v>42860</v>
      </c>
      <c r="C371" s="284" t="s">
        <v>586</v>
      </c>
      <c r="D371" s="273" t="s">
        <v>1596</v>
      </c>
      <c r="E371" s="286" t="s">
        <v>522</v>
      </c>
      <c r="F371" s="273" t="s">
        <v>765</v>
      </c>
      <c r="G371" s="288" t="s">
        <v>770</v>
      </c>
      <c r="H371" s="273" t="s">
        <v>781</v>
      </c>
      <c r="I371" s="290" t="s">
        <v>942</v>
      </c>
      <c r="J371" s="274">
        <v>17</v>
      </c>
      <c r="K371" s="292">
        <v>660</v>
      </c>
      <c r="L371" s="274">
        <v>11220</v>
      </c>
      <c r="M371" s="294">
        <v>0.01</v>
      </c>
      <c r="N371" s="275">
        <v>11107.8</v>
      </c>
      <c r="O371" s="288" t="s">
        <v>761</v>
      </c>
      <c r="P371" s="276" t="s">
        <v>841</v>
      </c>
      <c r="Q371" s="296" t="s">
        <v>1932</v>
      </c>
      <c r="R371" s="276" t="s">
        <v>1937</v>
      </c>
      <c r="S371" s="296" t="s">
        <v>1934</v>
      </c>
    </row>
    <row r="372" spans="1:19" x14ac:dyDescent="0.3">
      <c r="A372" s="272">
        <v>1363</v>
      </c>
      <c r="B372" s="282">
        <v>42860</v>
      </c>
      <c r="C372" s="284" t="s">
        <v>586</v>
      </c>
      <c r="D372" s="273" t="s">
        <v>1596</v>
      </c>
      <c r="E372" s="286" t="s">
        <v>522</v>
      </c>
      <c r="F372" s="273" t="s">
        <v>765</v>
      </c>
      <c r="G372" s="288" t="s">
        <v>764</v>
      </c>
      <c r="H372" s="273" t="s">
        <v>763</v>
      </c>
      <c r="I372" s="290" t="s">
        <v>1595</v>
      </c>
      <c r="J372" s="274">
        <v>5</v>
      </c>
      <c r="K372" s="292">
        <v>1740</v>
      </c>
      <c r="L372" s="274">
        <v>8700</v>
      </c>
      <c r="M372" s="294">
        <v>0.06</v>
      </c>
      <c r="N372" s="275">
        <v>8178</v>
      </c>
      <c r="O372" s="288" t="s">
        <v>761</v>
      </c>
      <c r="P372" s="276" t="s">
        <v>760</v>
      </c>
      <c r="Q372" s="296" t="s">
        <v>1932</v>
      </c>
      <c r="R372" s="276" t="s">
        <v>1937</v>
      </c>
      <c r="S372" s="296" t="s">
        <v>1934</v>
      </c>
    </row>
    <row r="373" spans="1:19" x14ac:dyDescent="0.3">
      <c r="A373" s="272">
        <v>1364</v>
      </c>
      <c r="B373" s="282">
        <v>42860</v>
      </c>
      <c r="C373" s="284" t="s">
        <v>586</v>
      </c>
      <c r="D373" s="273" t="s">
        <v>1465</v>
      </c>
      <c r="E373" s="286" t="s">
        <v>522</v>
      </c>
      <c r="F373" s="273" t="s">
        <v>765</v>
      </c>
      <c r="G373" s="288" t="s">
        <v>785</v>
      </c>
      <c r="H373" s="273" t="s">
        <v>824</v>
      </c>
      <c r="I373" s="290" t="s">
        <v>985</v>
      </c>
      <c r="J373" s="274">
        <v>44</v>
      </c>
      <c r="K373" s="292">
        <v>540</v>
      </c>
      <c r="L373" s="274">
        <v>23760</v>
      </c>
      <c r="M373" s="294">
        <v>0.05</v>
      </c>
      <c r="N373" s="275">
        <v>22572</v>
      </c>
      <c r="O373" s="288" t="s">
        <v>782</v>
      </c>
      <c r="P373" s="276" t="s">
        <v>760</v>
      </c>
      <c r="Q373" s="296" t="s">
        <v>1932</v>
      </c>
      <c r="R373" s="276" t="s">
        <v>1937</v>
      </c>
      <c r="S373" s="296" t="s">
        <v>1934</v>
      </c>
    </row>
    <row r="374" spans="1:19" x14ac:dyDescent="0.3">
      <c r="A374" s="272">
        <v>1365</v>
      </c>
      <c r="B374" s="282">
        <v>42861</v>
      </c>
      <c r="C374" s="284" t="s">
        <v>586</v>
      </c>
      <c r="D374" s="273" t="s">
        <v>1594</v>
      </c>
      <c r="E374" s="286" t="s">
        <v>405</v>
      </c>
      <c r="F374" s="273" t="s">
        <v>778</v>
      </c>
      <c r="G374" s="288" t="s">
        <v>785</v>
      </c>
      <c r="H374" s="273" t="s">
        <v>824</v>
      </c>
      <c r="I374" s="290" t="s">
        <v>1337</v>
      </c>
      <c r="J374" s="274">
        <v>42</v>
      </c>
      <c r="K374" s="292">
        <v>2400</v>
      </c>
      <c r="L374" s="274">
        <v>100800</v>
      </c>
      <c r="M374" s="294">
        <v>7.0000000000000007E-2</v>
      </c>
      <c r="N374" s="275">
        <v>93744</v>
      </c>
      <c r="O374" s="288" t="s">
        <v>782</v>
      </c>
      <c r="P374" s="276" t="s">
        <v>760</v>
      </c>
      <c r="Q374" s="296" t="s">
        <v>1932</v>
      </c>
      <c r="R374" s="276" t="s">
        <v>1933</v>
      </c>
      <c r="S374" s="296" t="s">
        <v>1934</v>
      </c>
    </row>
    <row r="375" spans="1:19" x14ac:dyDescent="0.3">
      <c r="A375" s="272">
        <v>1366</v>
      </c>
      <c r="B375" s="282">
        <v>42861</v>
      </c>
      <c r="C375" s="284" t="s">
        <v>586</v>
      </c>
      <c r="D375" s="273" t="s">
        <v>1593</v>
      </c>
      <c r="E375" s="286" t="s">
        <v>522</v>
      </c>
      <c r="F375" s="273" t="s">
        <v>765</v>
      </c>
      <c r="G375" s="288" t="s">
        <v>785</v>
      </c>
      <c r="H375" s="273" t="s">
        <v>784</v>
      </c>
      <c r="I375" s="290" t="s">
        <v>1132</v>
      </c>
      <c r="J375" s="274">
        <v>2</v>
      </c>
      <c r="K375" s="292">
        <v>3360</v>
      </c>
      <c r="L375" s="274">
        <v>6720</v>
      </c>
      <c r="M375" s="294">
        <v>0.1</v>
      </c>
      <c r="N375" s="275">
        <v>6048</v>
      </c>
      <c r="O375" s="288" t="s">
        <v>788</v>
      </c>
      <c r="P375" s="276" t="s">
        <v>787</v>
      </c>
      <c r="Q375" s="296" t="s">
        <v>1936</v>
      </c>
      <c r="R375" s="276" t="s">
        <v>1937</v>
      </c>
      <c r="S375" s="296" t="s">
        <v>1934</v>
      </c>
    </row>
    <row r="376" spans="1:19" x14ac:dyDescent="0.3">
      <c r="A376" s="272">
        <v>1367</v>
      </c>
      <c r="B376" s="282">
        <v>42861</v>
      </c>
      <c r="C376" s="284" t="s">
        <v>586</v>
      </c>
      <c r="D376" s="273" t="s">
        <v>1274</v>
      </c>
      <c r="E376" s="286" t="s">
        <v>522</v>
      </c>
      <c r="F376" s="273" t="s">
        <v>778</v>
      </c>
      <c r="G376" s="288" t="s">
        <v>785</v>
      </c>
      <c r="H376" s="273" t="s">
        <v>824</v>
      </c>
      <c r="I376" s="290" t="s">
        <v>1587</v>
      </c>
      <c r="J376" s="274">
        <v>24</v>
      </c>
      <c r="K376" s="292">
        <v>420</v>
      </c>
      <c r="L376" s="274">
        <v>10080</v>
      </c>
      <c r="M376" s="294">
        <v>0</v>
      </c>
      <c r="N376" s="275">
        <v>10080</v>
      </c>
      <c r="O376" s="288" t="s">
        <v>834</v>
      </c>
      <c r="P376" s="276" t="s">
        <v>760</v>
      </c>
      <c r="Q376" s="296" t="s">
        <v>1932</v>
      </c>
      <c r="R376" s="276" t="s">
        <v>1933</v>
      </c>
      <c r="S376" s="296" t="s">
        <v>1934</v>
      </c>
    </row>
    <row r="377" spans="1:19" x14ac:dyDescent="0.3">
      <c r="A377" s="272">
        <v>1368</v>
      </c>
      <c r="B377" s="282">
        <v>42861</v>
      </c>
      <c r="C377" s="284" t="s">
        <v>586</v>
      </c>
      <c r="D377" s="273" t="s">
        <v>1274</v>
      </c>
      <c r="E377" s="286" t="s">
        <v>522</v>
      </c>
      <c r="F377" s="273" t="s">
        <v>778</v>
      </c>
      <c r="G377" s="288" t="s">
        <v>770</v>
      </c>
      <c r="H377" s="273" t="s">
        <v>777</v>
      </c>
      <c r="I377" s="290" t="s">
        <v>1592</v>
      </c>
      <c r="J377" s="274">
        <v>21</v>
      </c>
      <c r="K377" s="292">
        <v>6720</v>
      </c>
      <c r="L377" s="274">
        <v>141120</v>
      </c>
      <c r="M377" s="294">
        <v>7.0000000000000007E-2</v>
      </c>
      <c r="N377" s="275">
        <v>131241.60000000001</v>
      </c>
      <c r="O377" s="288" t="s">
        <v>834</v>
      </c>
      <c r="P377" s="276" t="s">
        <v>767</v>
      </c>
      <c r="Q377" s="296" t="s">
        <v>1932</v>
      </c>
      <c r="R377" s="276" t="s">
        <v>1933</v>
      </c>
      <c r="S377" s="296" t="s">
        <v>1934</v>
      </c>
    </row>
    <row r="378" spans="1:19" x14ac:dyDescent="0.3">
      <c r="A378" s="272">
        <v>1369</v>
      </c>
      <c r="B378" s="282">
        <v>42862</v>
      </c>
      <c r="C378" s="284" t="s">
        <v>586</v>
      </c>
      <c r="D378" s="273" t="s">
        <v>1211</v>
      </c>
      <c r="E378" s="286" t="s">
        <v>398</v>
      </c>
      <c r="F378" s="273" t="s">
        <v>778</v>
      </c>
      <c r="G378" s="288" t="s">
        <v>764</v>
      </c>
      <c r="H378" s="273" t="s">
        <v>763</v>
      </c>
      <c r="I378" s="290" t="s">
        <v>1517</v>
      </c>
      <c r="J378" s="274">
        <v>11</v>
      </c>
      <c r="K378" s="292">
        <v>360</v>
      </c>
      <c r="L378" s="274">
        <v>3960</v>
      </c>
      <c r="M378" s="294">
        <v>0.09</v>
      </c>
      <c r="N378" s="275">
        <v>3603.6</v>
      </c>
      <c r="O378" s="288" t="s">
        <v>782</v>
      </c>
      <c r="P378" s="276" t="s">
        <v>767</v>
      </c>
      <c r="Q378" s="296" t="s">
        <v>1932</v>
      </c>
      <c r="R378" s="276" t="s">
        <v>1933</v>
      </c>
      <c r="S378" s="296" t="s">
        <v>1934</v>
      </c>
    </row>
    <row r="379" spans="1:19" x14ac:dyDescent="0.3">
      <c r="A379" s="272">
        <v>1370</v>
      </c>
      <c r="B379" s="282">
        <v>42862</v>
      </c>
      <c r="C379" s="284" t="s">
        <v>586</v>
      </c>
      <c r="D379" s="273" t="s">
        <v>1211</v>
      </c>
      <c r="E379" s="286" t="s">
        <v>398</v>
      </c>
      <c r="F379" s="273" t="s">
        <v>778</v>
      </c>
      <c r="G379" s="288" t="s">
        <v>764</v>
      </c>
      <c r="H379" s="273" t="s">
        <v>818</v>
      </c>
      <c r="I379" s="290" t="s">
        <v>1023</v>
      </c>
      <c r="J379" s="274">
        <v>10</v>
      </c>
      <c r="K379" s="292">
        <v>4260</v>
      </c>
      <c r="L379" s="274">
        <v>42600</v>
      </c>
      <c r="M379" s="294">
        <v>7.0000000000000007E-2</v>
      </c>
      <c r="N379" s="275">
        <v>39618</v>
      </c>
      <c r="O379" s="288" t="s">
        <v>782</v>
      </c>
      <c r="P379" s="276" t="s">
        <v>767</v>
      </c>
      <c r="Q379" s="296" t="s">
        <v>1932</v>
      </c>
      <c r="R379" s="276" t="s">
        <v>1933</v>
      </c>
      <c r="S379" s="296" t="s">
        <v>1934</v>
      </c>
    </row>
    <row r="380" spans="1:19" x14ac:dyDescent="0.3">
      <c r="A380" s="272">
        <v>1371</v>
      </c>
      <c r="B380" s="282">
        <v>42862</v>
      </c>
      <c r="C380" s="284" t="s">
        <v>586</v>
      </c>
      <c r="D380" s="273" t="s">
        <v>1590</v>
      </c>
      <c r="E380" s="286" t="s">
        <v>522</v>
      </c>
      <c r="F380" s="273" t="s">
        <v>778</v>
      </c>
      <c r="G380" s="288" t="s">
        <v>770</v>
      </c>
      <c r="H380" s="273" t="s">
        <v>781</v>
      </c>
      <c r="I380" s="290" t="s">
        <v>1591</v>
      </c>
      <c r="J380" s="274">
        <v>41</v>
      </c>
      <c r="K380" s="292">
        <v>1260</v>
      </c>
      <c r="L380" s="274">
        <v>51660</v>
      </c>
      <c r="M380" s="294">
        <v>0.01</v>
      </c>
      <c r="N380" s="275">
        <v>51143.4</v>
      </c>
      <c r="O380" s="288" t="s">
        <v>775</v>
      </c>
      <c r="P380" s="276" t="s">
        <v>760</v>
      </c>
      <c r="Q380" s="296" t="s">
        <v>1935</v>
      </c>
      <c r="R380" s="276" t="s">
        <v>1933</v>
      </c>
      <c r="S380" s="296" t="s">
        <v>1934</v>
      </c>
    </row>
    <row r="381" spans="1:19" x14ac:dyDescent="0.3">
      <c r="A381" s="272">
        <v>1372</v>
      </c>
      <c r="B381" s="282">
        <v>42862</v>
      </c>
      <c r="C381" s="284" t="s">
        <v>586</v>
      </c>
      <c r="D381" s="273" t="s">
        <v>1590</v>
      </c>
      <c r="E381" s="286" t="s">
        <v>522</v>
      </c>
      <c r="F381" s="273" t="s">
        <v>778</v>
      </c>
      <c r="G381" s="288" t="s">
        <v>764</v>
      </c>
      <c r="H381" s="273" t="s">
        <v>772</v>
      </c>
      <c r="I381" s="290" t="s">
        <v>986</v>
      </c>
      <c r="J381" s="274">
        <v>2</v>
      </c>
      <c r="K381" s="292">
        <v>1680</v>
      </c>
      <c r="L381" s="274">
        <v>3360</v>
      </c>
      <c r="M381" s="294">
        <v>0</v>
      </c>
      <c r="N381" s="275">
        <v>3360</v>
      </c>
      <c r="O381" s="288" t="s">
        <v>775</v>
      </c>
      <c r="P381" s="276" t="s">
        <v>760</v>
      </c>
      <c r="Q381" s="296" t="s">
        <v>1935</v>
      </c>
      <c r="R381" s="276" t="s">
        <v>1933</v>
      </c>
      <c r="S381" s="296" t="s">
        <v>1934</v>
      </c>
    </row>
    <row r="382" spans="1:19" x14ac:dyDescent="0.3">
      <c r="A382" s="272">
        <v>1373</v>
      </c>
      <c r="B382" s="282">
        <v>42862</v>
      </c>
      <c r="C382" s="284" t="s">
        <v>586</v>
      </c>
      <c r="D382" s="273" t="s">
        <v>1590</v>
      </c>
      <c r="E382" s="286" t="s">
        <v>395</v>
      </c>
      <c r="F382" s="273" t="s">
        <v>778</v>
      </c>
      <c r="G382" s="288" t="s">
        <v>785</v>
      </c>
      <c r="H382" s="273" t="s">
        <v>784</v>
      </c>
      <c r="I382" s="290" t="s">
        <v>1589</v>
      </c>
      <c r="J382" s="274">
        <v>11</v>
      </c>
      <c r="K382" s="292">
        <v>6660</v>
      </c>
      <c r="L382" s="274">
        <v>73260</v>
      </c>
      <c r="M382" s="294">
        <v>0.05</v>
      </c>
      <c r="N382" s="275">
        <v>69597</v>
      </c>
      <c r="O382" s="288" t="s">
        <v>775</v>
      </c>
      <c r="P382" s="276" t="s">
        <v>760</v>
      </c>
      <c r="Q382" s="296" t="s">
        <v>1935</v>
      </c>
      <c r="R382" s="276" t="s">
        <v>1933</v>
      </c>
      <c r="S382" s="296" t="s">
        <v>1934</v>
      </c>
    </row>
    <row r="383" spans="1:19" x14ac:dyDescent="0.3">
      <c r="A383" s="272">
        <v>1374</v>
      </c>
      <c r="B383" s="282">
        <v>42862</v>
      </c>
      <c r="C383" s="284" t="s">
        <v>586</v>
      </c>
      <c r="D383" s="273" t="s">
        <v>971</v>
      </c>
      <c r="E383" s="286" t="s">
        <v>395</v>
      </c>
      <c r="F383" s="273" t="s">
        <v>765</v>
      </c>
      <c r="G383" s="288" t="s">
        <v>764</v>
      </c>
      <c r="H383" s="273" t="s">
        <v>793</v>
      </c>
      <c r="I383" s="290" t="s">
        <v>1588</v>
      </c>
      <c r="J383" s="274">
        <v>25</v>
      </c>
      <c r="K383" s="292">
        <v>420</v>
      </c>
      <c r="L383" s="274">
        <v>10500</v>
      </c>
      <c r="M383" s="294">
        <v>0.05</v>
      </c>
      <c r="N383" s="275">
        <v>9975</v>
      </c>
      <c r="O383" s="288" t="s">
        <v>782</v>
      </c>
      <c r="P383" s="276" t="s">
        <v>774</v>
      </c>
      <c r="Q383" s="296" t="s">
        <v>1932</v>
      </c>
      <c r="R383" s="276" t="s">
        <v>1937</v>
      </c>
      <c r="S383" s="296" t="s">
        <v>1934</v>
      </c>
    </row>
    <row r="384" spans="1:19" x14ac:dyDescent="0.3">
      <c r="A384" s="272">
        <v>1375</v>
      </c>
      <c r="B384" s="282">
        <v>42863</v>
      </c>
      <c r="C384" s="284" t="s">
        <v>586</v>
      </c>
      <c r="D384" s="273" t="s">
        <v>1586</v>
      </c>
      <c r="E384" s="286" t="s">
        <v>398</v>
      </c>
      <c r="F384" s="273" t="s">
        <v>790</v>
      </c>
      <c r="G384" s="288" t="s">
        <v>785</v>
      </c>
      <c r="H384" s="273" t="s">
        <v>824</v>
      </c>
      <c r="I384" s="290" t="s">
        <v>1587</v>
      </c>
      <c r="J384" s="274">
        <v>17</v>
      </c>
      <c r="K384" s="292">
        <v>420</v>
      </c>
      <c r="L384" s="274">
        <v>7140</v>
      </c>
      <c r="M384" s="294">
        <v>0.1</v>
      </c>
      <c r="N384" s="275">
        <v>6426</v>
      </c>
      <c r="O384" s="288" t="s">
        <v>782</v>
      </c>
      <c r="P384" s="276" t="s">
        <v>760</v>
      </c>
      <c r="Q384" s="296" t="s">
        <v>1932</v>
      </c>
      <c r="R384" s="276" t="s">
        <v>1937</v>
      </c>
      <c r="S384" s="296" t="s">
        <v>1934</v>
      </c>
    </row>
    <row r="385" spans="1:19" x14ac:dyDescent="0.3">
      <c r="A385" s="272">
        <v>1376</v>
      </c>
      <c r="B385" s="282">
        <v>42863</v>
      </c>
      <c r="C385" s="284" t="s">
        <v>586</v>
      </c>
      <c r="D385" s="273" t="s">
        <v>1586</v>
      </c>
      <c r="E385" s="286" t="s">
        <v>398</v>
      </c>
      <c r="F385" s="273" t="s">
        <v>790</v>
      </c>
      <c r="G385" s="288" t="s">
        <v>764</v>
      </c>
      <c r="H385" s="273" t="s">
        <v>811</v>
      </c>
      <c r="I385" s="290" t="s">
        <v>1098</v>
      </c>
      <c r="J385" s="274">
        <v>19</v>
      </c>
      <c r="K385" s="292">
        <v>540</v>
      </c>
      <c r="L385" s="274">
        <v>10260</v>
      </c>
      <c r="M385" s="294">
        <v>0</v>
      </c>
      <c r="N385" s="275">
        <v>10260</v>
      </c>
      <c r="O385" s="288" t="s">
        <v>782</v>
      </c>
      <c r="P385" s="276" t="s">
        <v>774</v>
      </c>
      <c r="Q385" s="296" t="s">
        <v>1932</v>
      </c>
      <c r="R385" s="276" t="s">
        <v>1937</v>
      </c>
      <c r="S385" s="296" t="s">
        <v>1934</v>
      </c>
    </row>
    <row r="386" spans="1:19" x14ac:dyDescent="0.3">
      <c r="A386" s="272">
        <v>1377</v>
      </c>
      <c r="B386" s="282">
        <v>42863</v>
      </c>
      <c r="C386" s="284" t="s">
        <v>586</v>
      </c>
      <c r="D386" s="273" t="s">
        <v>1585</v>
      </c>
      <c r="E386" s="286" t="s">
        <v>405</v>
      </c>
      <c r="F386" s="273" t="s">
        <v>778</v>
      </c>
      <c r="G386" s="288" t="s">
        <v>764</v>
      </c>
      <c r="H386" s="273" t="s">
        <v>772</v>
      </c>
      <c r="I386" s="290" t="s">
        <v>1430</v>
      </c>
      <c r="J386" s="274">
        <v>12</v>
      </c>
      <c r="K386" s="292">
        <v>840</v>
      </c>
      <c r="L386" s="274">
        <v>10080</v>
      </c>
      <c r="M386" s="294">
        <v>0.03</v>
      </c>
      <c r="N386" s="275">
        <v>9777.6</v>
      </c>
      <c r="O386" s="288" t="s">
        <v>775</v>
      </c>
      <c r="P386" s="276" t="s">
        <v>760</v>
      </c>
      <c r="Q386" s="296" t="s">
        <v>1935</v>
      </c>
      <c r="R386" s="276" t="s">
        <v>1933</v>
      </c>
      <c r="S386" s="296" t="s">
        <v>1934</v>
      </c>
    </row>
    <row r="387" spans="1:19" x14ac:dyDescent="0.3">
      <c r="A387" s="272">
        <v>1378</v>
      </c>
      <c r="B387" s="282">
        <v>42863</v>
      </c>
      <c r="C387" s="284" t="s">
        <v>586</v>
      </c>
      <c r="D387" s="273" t="s">
        <v>950</v>
      </c>
      <c r="E387" s="286" t="s">
        <v>395</v>
      </c>
      <c r="F387" s="273" t="s">
        <v>790</v>
      </c>
      <c r="G387" s="288" t="s">
        <v>770</v>
      </c>
      <c r="H387" s="273" t="s">
        <v>826</v>
      </c>
      <c r="I387" s="290" t="s">
        <v>1359</v>
      </c>
      <c r="J387" s="274">
        <v>31</v>
      </c>
      <c r="K387" s="292">
        <v>9060</v>
      </c>
      <c r="L387" s="274">
        <v>280860</v>
      </c>
      <c r="M387" s="294">
        <v>0.03</v>
      </c>
      <c r="N387" s="275">
        <v>272434.2</v>
      </c>
      <c r="O387" s="288" t="s">
        <v>761</v>
      </c>
      <c r="P387" s="276" t="s">
        <v>787</v>
      </c>
      <c r="Q387" s="296" t="s">
        <v>1932</v>
      </c>
      <c r="R387" s="276" t="s">
        <v>1937</v>
      </c>
      <c r="S387" s="296" t="s">
        <v>1934</v>
      </c>
    </row>
    <row r="388" spans="1:19" x14ac:dyDescent="0.3">
      <c r="A388" s="272">
        <v>1379</v>
      </c>
      <c r="B388" s="282">
        <v>42864</v>
      </c>
      <c r="C388" s="284" t="s">
        <v>586</v>
      </c>
      <c r="D388" s="273" t="s">
        <v>794</v>
      </c>
      <c r="E388" s="286" t="s">
        <v>395</v>
      </c>
      <c r="F388" s="273" t="s">
        <v>790</v>
      </c>
      <c r="G388" s="288" t="s">
        <v>770</v>
      </c>
      <c r="H388" s="273" t="s">
        <v>781</v>
      </c>
      <c r="I388" s="290" t="s">
        <v>1584</v>
      </c>
      <c r="J388" s="274">
        <v>35</v>
      </c>
      <c r="K388" s="292">
        <v>2640</v>
      </c>
      <c r="L388" s="274">
        <v>92400</v>
      </c>
      <c r="M388" s="294">
        <v>0.06</v>
      </c>
      <c r="N388" s="275">
        <v>86856</v>
      </c>
      <c r="O388" s="288" t="s">
        <v>788</v>
      </c>
      <c r="P388" s="276" t="s">
        <v>760</v>
      </c>
      <c r="Q388" s="296" t="s">
        <v>1936</v>
      </c>
      <c r="R388" s="276" t="s">
        <v>1937</v>
      </c>
      <c r="S388" s="296" t="s">
        <v>1934</v>
      </c>
    </row>
    <row r="389" spans="1:19" x14ac:dyDescent="0.3">
      <c r="A389" s="272">
        <v>1380</v>
      </c>
      <c r="B389" s="282">
        <v>42864</v>
      </c>
      <c r="C389" s="284" t="s">
        <v>586</v>
      </c>
      <c r="D389" s="273" t="s">
        <v>794</v>
      </c>
      <c r="E389" s="286" t="s">
        <v>395</v>
      </c>
      <c r="F389" s="273" t="s">
        <v>790</v>
      </c>
      <c r="G389" s="288" t="s">
        <v>785</v>
      </c>
      <c r="H389" s="273" t="s">
        <v>784</v>
      </c>
      <c r="I389" s="290" t="s">
        <v>1583</v>
      </c>
      <c r="J389" s="274">
        <v>8</v>
      </c>
      <c r="K389" s="292">
        <v>7560</v>
      </c>
      <c r="L389" s="274">
        <v>60480</v>
      </c>
      <c r="M389" s="294">
        <v>0.04</v>
      </c>
      <c r="N389" s="275">
        <v>58060.800000000003</v>
      </c>
      <c r="O389" s="288" t="s">
        <v>788</v>
      </c>
      <c r="P389" s="276" t="s">
        <v>760</v>
      </c>
      <c r="Q389" s="296" t="s">
        <v>1936</v>
      </c>
      <c r="R389" s="276" t="s">
        <v>1937</v>
      </c>
      <c r="S389" s="296" t="s">
        <v>1934</v>
      </c>
    </row>
    <row r="390" spans="1:19" x14ac:dyDescent="0.3">
      <c r="A390" s="272">
        <v>1381</v>
      </c>
      <c r="B390" s="282">
        <v>42864</v>
      </c>
      <c r="C390" s="284" t="s">
        <v>586</v>
      </c>
      <c r="D390" s="273" t="s">
        <v>1582</v>
      </c>
      <c r="E390" s="286" t="s">
        <v>405</v>
      </c>
      <c r="F390" s="273" t="s">
        <v>765</v>
      </c>
      <c r="G390" s="288" t="s">
        <v>764</v>
      </c>
      <c r="H390" s="273" t="s">
        <v>763</v>
      </c>
      <c r="I390" s="290" t="s">
        <v>1581</v>
      </c>
      <c r="J390" s="274">
        <v>23</v>
      </c>
      <c r="K390" s="292">
        <v>120</v>
      </c>
      <c r="L390" s="274">
        <v>2760</v>
      </c>
      <c r="M390" s="294">
        <v>0.09</v>
      </c>
      <c r="N390" s="275">
        <v>2511.6</v>
      </c>
      <c r="O390" s="288" t="s">
        <v>782</v>
      </c>
      <c r="P390" s="276" t="s">
        <v>760</v>
      </c>
      <c r="Q390" s="296" t="s">
        <v>1932</v>
      </c>
      <c r="R390" s="276" t="s">
        <v>1937</v>
      </c>
      <c r="S390" s="296" t="s">
        <v>1934</v>
      </c>
    </row>
    <row r="391" spans="1:19" x14ac:dyDescent="0.3">
      <c r="A391" s="272">
        <v>1382</v>
      </c>
      <c r="B391" s="282">
        <v>42864</v>
      </c>
      <c r="C391" s="284" t="s">
        <v>586</v>
      </c>
      <c r="D391" s="273" t="s">
        <v>1360</v>
      </c>
      <c r="E391" s="286" t="s">
        <v>522</v>
      </c>
      <c r="F391" s="273" t="s">
        <v>790</v>
      </c>
      <c r="G391" s="288" t="s">
        <v>764</v>
      </c>
      <c r="H391" s="273" t="s">
        <v>793</v>
      </c>
      <c r="I391" s="290" t="s">
        <v>1139</v>
      </c>
      <c r="J391" s="274">
        <v>41</v>
      </c>
      <c r="K391" s="292">
        <v>420</v>
      </c>
      <c r="L391" s="274">
        <v>17220</v>
      </c>
      <c r="M391" s="294">
        <v>0.1</v>
      </c>
      <c r="N391" s="275">
        <v>15498</v>
      </c>
      <c r="O391" s="288" t="s">
        <v>782</v>
      </c>
      <c r="P391" s="276" t="s">
        <v>760</v>
      </c>
      <c r="Q391" s="296" t="s">
        <v>1932</v>
      </c>
      <c r="R391" s="276" t="s">
        <v>1937</v>
      </c>
      <c r="S391" s="296" t="s">
        <v>1934</v>
      </c>
    </row>
    <row r="392" spans="1:19" x14ac:dyDescent="0.3">
      <c r="A392" s="272">
        <v>1383</v>
      </c>
      <c r="B392" s="282">
        <v>42864</v>
      </c>
      <c r="C392" s="284" t="s">
        <v>586</v>
      </c>
      <c r="D392" s="273" t="s">
        <v>1360</v>
      </c>
      <c r="E392" s="286" t="s">
        <v>522</v>
      </c>
      <c r="F392" s="273" t="s">
        <v>790</v>
      </c>
      <c r="G392" s="288" t="s">
        <v>764</v>
      </c>
      <c r="H392" s="273" t="s">
        <v>772</v>
      </c>
      <c r="I392" s="290" t="s">
        <v>1580</v>
      </c>
      <c r="J392" s="274">
        <v>27</v>
      </c>
      <c r="K392" s="292">
        <v>1080</v>
      </c>
      <c r="L392" s="274">
        <v>29160</v>
      </c>
      <c r="M392" s="294">
        <v>7.0000000000000007E-2</v>
      </c>
      <c r="N392" s="275">
        <v>27118.799999999999</v>
      </c>
      <c r="O392" s="288" t="s">
        <v>782</v>
      </c>
      <c r="P392" s="276" t="s">
        <v>767</v>
      </c>
      <c r="Q392" s="296" t="s">
        <v>1932</v>
      </c>
      <c r="R392" s="276" t="s">
        <v>1937</v>
      </c>
      <c r="S392" s="296" t="s">
        <v>1934</v>
      </c>
    </row>
    <row r="393" spans="1:19" x14ac:dyDescent="0.3">
      <c r="A393" s="272">
        <v>1384</v>
      </c>
      <c r="B393" s="282">
        <v>42865</v>
      </c>
      <c r="C393" s="284" t="s">
        <v>586</v>
      </c>
      <c r="D393" s="273" t="s">
        <v>1579</v>
      </c>
      <c r="E393" s="286" t="s">
        <v>405</v>
      </c>
      <c r="F393" s="273" t="s">
        <v>778</v>
      </c>
      <c r="G393" s="288" t="s">
        <v>764</v>
      </c>
      <c r="H393" s="273" t="s">
        <v>921</v>
      </c>
      <c r="I393" s="290" t="s">
        <v>1578</v>
      </c>
      <c r="J393" s="274">
        <v>47</v>
      </c>
      <c r="K393" s="292">
        <v>300</v>
      </c>
      <c r="L393" s="274">
        <v>14100</v>
      </c>
      <c r="M393" s="294">
        <v>7.0000000000000007E-2</v>
      </c>
      <c r="N393" s="275">
        <v>13113</v>
      </c>
      <c r="O393" s="288" t="s">
        <v>761</v>
      </c>
      <c r="P393" s="276" t="s">
        <v>760</v>
      </c>
      <c r="Q393" s="296" t="s">
        <v>1932</v>
      </c>
      <c r="R393" s="276" t="s">
        <v>1933</v>
      </c>
      <c r="S393" s="296" t="s">
        <v>1934</v>
      </c>
    </row>
    <row r="394" spans="1:19" x14ac:dyDescent="0.3">
      <c r="A394" s="272">
        <v>1385</v>
      </c>
      <c r="B394" s="282">
        <v>42865</v>
      </c>
      <c r="C394" s="284" t="s">
        <v>586</v>
      </c>
      <c r="D394" s="273" t="s">
        <v>1063</v>
      </c>
      <c r="E394" s="286" t="s">
        <v>398</v>
      </c>
      <c r="F394" s="273" t="s">
        <v>765</v>
      </c>
      <c r="G394" s="288" t="s">
        <v>764</v>
      </c>
      <c r="H394" s="273" t="s">
        <v>793</v>
      </c>
      <c r="I394" s="290" t="s">
        <v>1577</v>
      </c>
      <c r="J394" s="274">
        <v>46</v>
      </c>
      <c r="K394" s="292">
        <v>3360</v>
      </c>
      <c r="L394" s="274">
        <v>154560</v>
      </c>
      <c r="M394" s="294">
        <v>0.08</v>
      </c>
      <c r="N394" s="275">
        <v>142195.20000000001</v>
      </c>
      <c r="O394" s="288" t="s">
        <v>834</v>
      </c>
      <c r="P394" s="276" t="s">
        <v>827</v>
      </c>
      <c r="Q394" s="296" t="s">
        <v>1932</v>
      </c>
      <c r="R394" s="276" t="s">
        <v>1937</v>
      </c>
      <c r="S394" s="296" t="s">
        <v>1934</v>
      </c>
    </row>
    <row r="395" spans="1:19" x14ac:dyDescent="0.3">
      <c r="A395" s="272">
        <v>1386</v>
      </c>
      <c r="B395" s="282">
        <v>42865</v>
      </c>
      <c r="C395" s="284" t="s">
        <v>586</v>
      </c>
      <c r="D395" s="273" t="s">
        <v>1063</v>
      </c>
      <c r="E395" s="286" t="s">
        <v>398</v>
      </c>
      <c r="F395" s="273" t="s">
        <v>765</v>
      </c>
      <c r="G395" s="288" t="s">
        <v>764</v>
      </c>
      <c r="H395" s="273" t="s">
        <v>793</v>
      </c>
      <c r="I395" s="290" t="s">
        <v>1576</v>
      </c>
      <c r="J395" s="274">
        <v>36</v>
      </c>
      <c r="K395" s="292">
        <v>360</v>
      </c>
      <c r="L395" s="274">
        <v>12960</v>
      </c>
      <c r="M395" s="294">
        <v>0.05</v>
      </c>
      <c r="N395" s="275">
        <v>12312</v>
      </c>
      <c r="O395" s="288" t="s">
        <v>834</v>
      </c>
      <c r="P395" s="276" t="s">
        <v>774</v>
      </c>
      <c r="Q395" s="296" t="s">
        <v>1932</v>
      </c>
      <c r="R395" s="276" t="s">
        <v>1937</v>
      </c>
      <c r="S395" s="296" t="s">
        <v>1934</v>
      </c>
    </row>
    <row r="396" spans="1:19" x14ac:dyDescent="0.3">
      <c r="A396" s="272">
        <v>1387</v>
      </c>
      <c r="B396" s="282">
        <v>42865</v>
      </c>
      <c r="C396" s="284" t="s">
        <v>586</v>
      </c>
      <c r="D396" s="273" t="s">
        <v>1363</v>
      </c>
      <c r="E396" s="286" t="s">
        <v>398</v>
      </c>
      <c r="F396" s="273" t="s">
        <v>812</v>
      </c>
      <c r="G396" s="288" t="s">
        <v>785</v>
      </c>
      <c r="H396" s="273" t="s">
        <v>784</v>
      </c>
      <c r="I396" s="290" t="s">
        <v>1575</v>
      </c>
      <c r="J396" s="274">
        <v>26</v>
      </c>
      <c r="K396" s="292">
        <v>12360</v>
      </c>
      <c r="L396" s="274">
        <v>321360</v>
      </c>
      <c r="M396" s="294">
        <v>0.03</v>
      </c>
      <c r="N396" s="275">
        <v>311719.2</v>
      </c>
      <c r="O396" s="288" t="s">
        <v>775</v>
      </c>
      <c r="P396" s="276" t="s">
        <v>760</v>
      </c>
      <c r="Q396" s="296" t="s">
        <v>1935</v>
      </c>
      <c r="R396" s="276" t="s">
        <v>1933</v>
      </c>
      <c r="S396" s="296" t="s">
        <v>1934</v>
      </c>
    </row>
    <row r="397" spans="1:19" x14ac:dyDescent="0.3">
      <c r="A397" s="272">
        <v>1388</v>
      </c>
      <c r="B397" s="282">
        <v>42865</v>
      </c>
      <c r="C397" s="284" t="s">
        <v>586</v>
      </c>
      <c r="D397" s="273" t="s">
        <v>884</v>
      </c>
      <c r="E397" s="286" t="s">
        <v>398</v>
      </c>
      <c r="F397" s="273" t="s">
        <v>790</v>
      </c>
      <c r="G397" s="288" t="s">
        <v>770</v>
      </c>
      <c r="H397" s="273" t="s">
        <v>769</v>
      </c>
      <c r="I397" s="290" t="s">
        <v>1574</v>
      </c>
      <c r="J397" s="274">
        <v>26</v>
      </c>
      <c r="K397" s="292">
        <v>9660</v>
      </c>
      <c r="L397" s="274">
        <v>251160</v>
      </c>
      <c r="M397" s="294">
        <v>0.08</v>
      </c>
      <c r="N397" s="275">
        <v>231067.2</v>
      </c>
      <c r="O397" s="288" t="s">
        <v>788</v>
      </c>
      <c r="P397" s="276" t="s">
        <v>760</v>
      </c>
      <c r="Q397" s="296" t="s">
        <v>1936</v>
      </c>
      <c r="R397" s="276" t="s">
        <v>1937</v>
      </c>
      <c r="S397" s="296" t="s">
        <v>1934</v>
      </c>
    </row>
    <row r="398" spans="1:19" x14ac:dyDescent="0.3">
      <c r="A398" s="272">
        <v>1389</v>
      </c>
      <c r="B398" s="282">
        <v>42865</v>
      </c>
      <c r="C398" s="284" t="s">
        <v>586</v>
      </c>
      <c r="D398" s="273" t="s">
        <v>1261</v>
      </c>
      <c r="E398" s="286" t="s">
        <v>398</v>
      </c>
      <c r="F398" s="273" t="s">
        <v>778</v>
      </c>
      <c r="G398" s="288" t="s">
        <v>770</v>
      </c>
      <c r="H398" s="273" t="s">
        <v>781</v>
      </c>
      <c r="I398" s="290" t="s">
        <v>1573</v>
      </c>
      <c r="J398" s="274">
        <v>14</v>
      </c>
      <c r="K398" s="292">
        <v>8220</v>
      </c>
      <c r="L398" s="274">
        <v>115080</v>
      </c>
      <c r="M398" s="294">
        <v>0</v>
      </c>
      <c r="N398" s="275">
        <v>115080</v>
      </c>
      <c r="O398" s="288" t="s">
        <v>775</v>
      </c>
      <c r="P398" s="276" t="s">
        <v>760</v>
      </c>
      <c r="Q398" s="296" t="s">
        <v>1935</v>
      </c>
      <c r="R398" s="276" t="s">
        <v>1933</v>
      </c>
      <c r="S398" s="296" t="s">
        <v>1934</v>
      </c>
    </row>
    <row r="399" spans="1:19" x14ac:dyDescent="0.3">
      <c r="A399" s="272">
        <v>1390</v>
      </c>
      <c r="B399" s="282">
        <v>42865</v>
      </c>
      <c r="C399" s="284" t="s">
        <v>586</v>
      </c>
      <c r="D399" s="273" t="s">
        <v>1261</v>
      </c>
      <c r="E399" s="286" t="s">
        <v>398</v>
      </c>
      <c r="F399" s="273" t="s">
        <v>778</v>
      </c>
      <c r="G399" s="288" t="s">
        <v>764</v>
      </c>
      <c r="H399" s="273" t="s">
        <v>995</v>
      </c>
      <c r="I399" s="290" t="s">
        <v>1572</v>
      </c>
      <c r="J399" s="274">
        <v>3</v>
      </c>
      <c r="K399" s="292">
        <v>120</v>
      </c>
      <c r="L399" s="274">
        <v>360</v>
      </c>
      <c r="M399" s="294">
        <v>0.1</v>
      </c>
      <c r="N399" s="275">
        <v>324</v>
      </c>
      <c r="O399" s="288" t="s">
        <v>775</v>
      </c>
      <c r="P399" s="276" t="s">
        <v>760</v>
      </c>
      <c r="Q399" s="296" t="s">
        <v>1935</v>
      </c>
      <c r="R399" s="276" t="s">
        <v>1933</v>
      </c>
      <c r="S399" s="296" t="s">
        <v>1934</v>
      </c>
    </row>
    <row r="400" spans="1:19" x14ac:dyDescent="0.3">
      <c r="A400" s="272">
        <v>1391</v>
      </c>
      <c r="B400" s="282">
        <v>42865</v>
      </c>
      <c r="C400" s="284" t="s">
        <v>586</v>
      </c>
      <c r="D400" s="273" t="s">
        <v>829</v>
      </c>
      <c r="E400" s="286" t="s">
        <v>522</v>
      </c>
      <c r="F400" s="273" t="s">
        <v>765</v>
      </c>
      <c r="G400" s="288" t="s">
        <v>770</v>
      </c>
      <c r="H400" s="273" t="s">
        <v>781</v>
      </c>
      <c r="I400" s="290" t="s">
        <v>1571</v>
      </c>
      <c r="J400" s="274">
        <v>10</v>
      </c>
      <c r="K400" s="292">
        <v>840</v>
      </c>
      <c r="L400" s="274">
        <v>8400</v>
      </c>
      <c r="M400" s="294">
        <v>0.06</v>
      </c>
      <c r="N400" s="275">
        <v>7896</v>
      </c>
      <c r="O400" s="288" t="s">
        <v>761</v>
      </c>
      <c r="P400" s="276" t="s">
        <v>760</v>
      </c>
      <c r="Q400" s="296" t="s">
        <v>1932</v>
      </c>
      <c r="R400" s="276" t="s">
        <v>1937</v>
      </c>
      <c r="S400" s="296" t="s">
        <v>1934</v>
      </c>
    </row>
    <row r="401" spans="1:19" x14ac:dyDescent="0.3">
      <c r="A401" s="272">
        <v>1392</v>
      </c>
      <c r="B401" s="282">
        <v>42866</v>
      </c>
      <c r="C401" s="284" t="s">
        <v>586</v>
      </c>
      <c r="D401" s="273" t="s">
        <v>1570</v>
      </c>
      <c r="E401" s="286" t="s">
        <v>398</v>
      </c>
      <c r="F401" s="273" t="s">
        <v>778</v>
      </c>
      <c r="G401" s="288" t="s">
        <v>785</v>
      </c>
      <c r="H401" s="273" t="s">
        <v>815</v>
      </c>
      <c r="I401" s="290" t="s">
        <v>1381</v>
      </c>
      <c r="J401" s="274">
        <v>7</v>
      </c>
      <c r="K401" s="292">
        <v>153060</v>
      </c>
      <c r="L401" s="274">
        <v>1071420</v>
      </c>
      <c r="M401" s="294">
        <v>0.08</v>
      </c>
      <c r="N401" s="275">
        <v>985706.4</v>
      </c>
      <c r="O401" s="288" t="s">
        <v>782</v>
      </c>
      <c r="P401" s="276" t="s">
        <v>760</v>
      </c>
      <c r="Q401" s="296" t="s">
        <v>1932</v>
      </c>
      <c r="R401" s="276" t="s">
        <v>1933</v>
      </c>
      <c r="S401" s="296" t="s">
        <v>1934</v>
      </c>
    </row>
    <row r="402" spans="1:19" x14ac:dyDescent="0.3">
      <c r="A402" s="272">
        <v>1393</v>
      </c>
      <c r="B402" s="282">
        <v>42866</v>
      </c>
      <c r="C402" s="284" t="s">
        <v>586</v>
      </c>
      <c r="D402" s="273" t="s">
        <v>1570</v>
      </c>
      <c r="E402" s="286" t="s">
        <v>398</v>
      </c>
      <c r="F402" s="273" t="s">
        <v>778</v>
      </c>
      <c r="G402" s="288" t="s">
        <v>764</v>
      </c>
      <c r="H402" s="273" t="s">
        <v>793</v>
      </c>
      <c r="I402" s="290" t="s">
        <v>1569</v>
      </c>
      <c r="J402" s="274">
        <v>9</v>
      </c>
      <c r="K402" s="292">
        <v>3360</v>
      </c>
      <c r="L402" s="274">
        <v>30240</v>
      </c>
      <c r="M402" s="294">
        <v>0.05</v>
      </c>
      <c r="N402" s="275">
        <v>28728</v>
      </c>
      <c r="O402" s="288" t="s">
        <v>782</v>
      </c>
      <c r="P402" s="276" t="s">
        <v>760</v>
      </c>
      <c r="Q402" s="296" t="s">
        <v>1932</v>
      </c>
      <c r="R402" s="276" t="s">
        <v>1933</v>
      </c>
      <c r="S402" s="296" t="s">
        <v>1934</v>
      </c>
    </row>
    <row r="403" spans="1:19" x14ac:dyDescent="0.3">
      <c r="A403" s="272">
        <v>1394</v>
      </c>
      <c r="B403" s="282">
        <v>42866</v>
      </c>
      <c r="C403" s="284" t="s">
        <v>586</v>
      </c>
      <c r="D403" s="273" t="s">
        <v>1440</v>
      </c>
      <c r="E403" s="286" t="s">
        <v>522</v>
      </c>
      <c r="F403" s="273" t="s">
        <v>812</v>
      </c>
      <c r="G403" s="288" t="s">
        <v>764</v>
      </c>
      <c r="H403" s="273" t="s">
        <v>800</v>
      </c>
      <c r="I403" s="290" t="s">
        <v>808</v>
      </c>
      <c r="J403" s="274">
        <v>42</v>
      </c>
      <c r="K403" s="292">
        <v>2640</v>
      </c>
      <c r="L403" s="274">
        <v>110880</v>
      </c>
      <c r="M403" s="294">
        <v>0.02</v>
      </c>
      <c r="N403" s="275">
        <v>108662.39999999999</v>
      </c>
      <c r="O403" s="288" t="s">
        <v>775</v>
      </c>
      <c r="P403" s="276" t="s">
        <v>760</v>
      </c>
      <c r="Q403" s="296" t="s">
        <v>1935</v>
      </c>
      <c r="R403" s="276" t="s">
        <v>1933</v>
      </c>
      <c r="S403" s="296" t="s">
        <v>1934</v>
      </c>
    </row>
    <row r="404" spans="1:19" x14ac:dyDescent="0.3">
      <c r="A404" s="272">
        <v>1395</v>
      </c>
      <c r="B404" s="282">
        <v>42866</v>
      </c>
      <c r="C404" s="284" t="s">
        <v>586</v>
      </c>
      <c r="D404" s="273" t="s">
        <v>1440</v>
      </c>
      <c r="E404" s="286" t="s">
        <v>522</v>
      </c>
      <c r="F404" s="273" t="s">
        <v>812</v>
      </c>
      <c r="G404" s="288" t="s">
        <v>764</v>
      </c>
      <c r="H404" s="273" t="s">
        <v>793</v>
      </c>
      <c r="I404" s="290" t="s">
        <v>1522</v>
      </c>
      <c r="J404" s="274">
        <v>19</v>
      </c>
      <c r="K404" s="292">
        <v>480</v>
      </c>
      <c r="L404" s="274">
        <v>9120</v>
      </c>
      <c r="M404" s="294">
        <v>0.05</v>
      </c>
      <c r="N404" s="275">
        <v>8664</v>
      </c>
      <c r="O404" s="288" t="s">
        <v>775</v>
      </c>
      <c r="P404" s="276" t="s">
        <v>760</v>
      </c>
      <c r="Q404" s="296" t="s">
        <v>1935</v>
      </c>
      <c r="R404" s="276" t="s">
        <v>1933</v>
      </c>
      <c r="S404" s="296" t="s">
        <v>1934</v>
      </c>
    </row>
    <row r="405" spans="1:19" x14ac:dyDescent="0.3">
      <c r="A405" s="272">
        <v>1396</v>
      </c>
      <c r="B405" s="282">
        <v>42866</v>
      </c>
      <c r="C405" s="284" t="s">
        <v>586</v>
      </c>
      <c r="D405" s="273" t="s">
        <v>1103</v>
      </c>
      <c r="E405" s="286" t="s">
        <v>395</v>
      </c>
      <c r="F405" s="273" t="s">
        <v>778</v>
      </c>
      <c r="G405" s="288" t="s">
        <v>764</v>
      </c>
      <c r="H405" s="273" t="s">
        <v>793</v>
      </c>
      <c r="I405" s="290" t="s">
        <v>1568</v>
      </c>
      <c r="J405" s="274">
        <v>39</v>
      </c>
      <c r="K405" s="292">
        <v>1380</v>
      </c>
      <c r="L405" s="274">
        <v>53820</v>
      </c>
      <c r="M405" s="294">
        <v>0.05</v>
      </c>
      <c r="N405" s="275">
        <v>51129</v>
      </c>
      <c r="O405" s="288" t="s">
        <v>761</v>
      </c>
      <c r="P405" s="276" t="s">
        <v>760</v>
      </c>
      <c r="Q405" s="296" t="s">
        <v>1932</v>
      </c>
      <c r="R405" s="276" t="s">
        <v>1933</v>
      </c>
      <c r="S405" s="296" t="s">
        <v>1934</v>
      </c>
    </row>
    <row r="406" spans="1:19" x14ac:dyDescent="0.3">
      <c r="A406" s="272">
        <v>1397</v>
      </c>
      <c r="B406" s="282">
        <v>42867</v>
      </c>
      <c r="C406" s="284" t="s">
        <v>586</v>
      </c>
      <c r="D406" s="273" t="s">
        <v>1567</v>
      </c>
      <c r="E406" s="286" t="s">
        <v>405</v>
      </c>
      <c r="F406" s="273" t="s">
        <v>778</v>
      </c>
      <c r="G406" s="288" t="s">
        <v>785</v>
      </c>
      <c r="H406" s="273" t="s">
        <v>815</v>
      </c>
      <c r="I406" s="290" t="s">
        <v>1566</v>
      </c>
      <c r="J406" s="274">
        <v>14</v>
      </c>
      <c r="K406" s="292">
        <v>12060</v>
      </c>
      <c r="L406" s="274">
        <v>168840</v>
      </c>
      <c r="M406" s="294">
        <v>0.06</v>
      </c>
      <c r="N406" s="275">
        <v>158709.6</v>
      </c>
      <c r="O406" s="288" t="s">
        <v>788</v>
      </c>
      <c r="P406" s="276" t="s">
        <v>787</v>
      </c>
      <c r="Q406" s="296" t="s">
        <v>1936</v>
      </c>
      <c r="R406" s="276" t="s">
        <v>1933</v>
      </c>
      <c r="S406" s="296" t="s">
        <v>1934</v>
      </c>
    </row>
    <row r="407" spans="1:19" x14ac:dyDescent="0.3">
      <c r="A407" s="272">
        <v>1398</v>
      </c>
      <c r="B407" s="282">
        <v>42867</v>
      </c>
      <c r="C407" s="284" t="s">
        <v>586</v>
      </c>
      <c r="D407" s="273" t="s">
        <v>1565</v>
      </c>
      <c r="E407" s="286" t="s">
        <v>398</v>
      </c>
      <c r="F407" s="273" t="s">
        <v>812</v>
      </c>
      <c r="G407" s="288" t="s">
        <v>785</v>
      </c>
      <c r="H407" s="273" t="s">
        <v>784</v>
      </c>
      <c r="I407" s="290" t="s">
        <v>1564</v>
      </c>
      <c r="J407" s="274">
        <v>27</v>
      </c>
      <c r="K407" s="292">
        <v>7560</v>
      </c>
      <c r="L407" s="274">
        <v>204120</v>
      </c>
      <c r="M407" s="294">
        <v>0.06</v>
      </c>
      <c r="N407" s="275">
        <v>191872.8</v>
      </c>
      <c r="O407" s="288" t="s">
        <v>834</v>
      </c>
      <c r="P407" s="276" t="s">
        <v>767</v>
      </c>
      <c r="Q407" s="296" t="s">
        <v>1932</v>
      </c>
      <c r="R407" s="276" t="s">
        <v>1933</v>
      </c>
      <c r="S407" s="296" t="s">
        <v>1934</v>
      </c>
    </row>
    <row r="408" spans="1:19" x14ac:dyDescent="0.3">
      <c r="A408" s="272">
        <v>1399</v>
      </c>
      <c r="B408" s="282">
        <v>42867</v>
      </c>
      <c r="C408" s="284" t="s">
        <v>586</v>
      </c>
      <c r="D408" s="273" t="s">
        <v>1563</v>
      </c>
      <c r="E408" s="286" t="s">
        <v>398</v>
      </c>
      <c r="F408" s="273" t="s">
        <v>790</v>
      </c>
      <c r="G408" s="288" t="s">
        <v>764</v>
      </c>
      <c r="H408" s="273" t="s">
        <v>772</v>
      </c>
      <c r="I408" s="290" t="s">
        <v>1562</v>
      </c>
      <c r="J408" s="274">
        <v>32</v>
      </c>
      <c r="K408" s="292">
        <v>420</v>
      </c>
      <c r="L408" s="274">
        <v>13440</v>
      </c>
      <c r="M408" s="294">
        <v>0.06</v>
      </c>
      <c r="N408" s="275">
        <v>12633.6</v>
      </c>
      <c r="O408" s="288" t="s">
        <v>834</v>
      </c>
      <c r="P408" s="276" t="s">
        <v>767</v>
      </c>
      <c r="Q408" s="296" t="s">
        <v>1932</v>
      </c>
      <c r="R408" s="276" t="s">
        <v>1937</v>
      </c>
      <c r="S408" s="296" t="s">
        <v>1934</v>
      </c>
    </row>
    <row r="409" spans="1:19" x14ac:dyDescent="0.3">
      <c r="A409" s="272">
        <v>1400</v>
      </c>
      <c r="B409" s="282">
        <v>42867</v>
      </c>
      <c r="C409" s="284" t="s">
        <v>586</v>
      </c>
      <c r="D409" s="273" t="s">
        <v>807</v>
      </c>
      <c r="E409" s="286" t="s">
        <v>395</v>
      </c>
      <c r="F409" s="273" t="s">
        <v>778</v>
      </c>
      <c r="G409" s="288" t="s">
        <v>764</v>
      </c>
      <c r="H409" s="273" t="s">
        <v>800</v>
      </c>
      <c r="I409" s="290" t="s">
        <v>1561</v>
      </c>
      <c r="J409" s="274">
        <v>34</v>
      </c>
      <c r="K409" s="292">
        <v>22080</v>
      </c>
      <c r="L409" s="274">
        <v>750720</v>
      </c>
      <c r="M409" s="294">
        <v>0.1</v>
      </c>
      <c r="N409" s="275">
        <v>675648</v>
      </c>
      <c r="O409" s="288" t="s">
        <v>775</v>
      </c>
      <c r="P409" s="276" t="s">
        <v>760</v>
      </c>
      <c r="Q409" s="296" t="s">
        <v>1935</v>
      </c>
      <c r="R409" s="276" t="s">
        <v>1933</v>
      </c>
      <c r="S409" s="296" t="s">
        <v>1934</v>
      </c>
    </row>
    <row r="410" spans="1:19" x14ac:dyDescent="0.3">
      <c r="A410" s="272">
        <v>1401</v>
      </c>
      <c r="B410" s="282">
        <v>42867</v>
      </c>
      <c r="C410" s="284" t="s">
        <v>586</v>
      </c>
      <c r="D410" s="273" t="s">
        <v>807</v>
      </c>
      <c r="E410" s="286" t="s">
        <v>395</v>
      </c>
      <c r="F410" s="273" t="s">
        <v>778</v>
      </c>
      <c r="G410" s="288" t="s">
        <v>764</v>
      </c>
      <c r="H410" s="273" t="s">
        <v>800</v>
      </c>
      <c r="I410" s="290" t="s">
        <v>1307</v>
      </c>
      <c r="J410" s="274">
        <v>19</v>
      </c>
      <c r="K410" s="292">
        <v>300</v>
      </c>
      <c r="L410" s="274">
        <v>5700</v>
      </c>
      <c r="M410" s="294">
        <v>0.1</v>
      </c>
      <c r="N410" s="275">
        <v>5130</v>
      </c>
      <c r="O410" s="288" t="s">
        <v>775</v>
      </c>
      <c r="P410" s="276" t="s">
        <v>760</v>
      </c>
      <c r="Q410" s="296" t="s">
        <v>1935</v>
      </c>
      <c r="R410" s="276" t="s">
        <v>1933</v>
      </c>
      <c r="S410" s="296" t="s">
        <v>1934</v>
      </c>
    </row>
    <row r="411" spans="1:19" x14ac:dyDescent="0.3">
      <c r="A411" s="272">
        <v>1402</v>
      </c>
      <c r="B411" s="282">
        <v>42868</v>
      </c>
      <c r="C411" s="284" t="s">
        <v>586</v>
      </c>
      <c r="D411" s="273" t="s">
        <v>1560</v>
      </c>
      <c r="E411" s="286" t="s">
        <v>395</v>
      </c>
      <c r="F411" s="273" t="s">
        <v>765</v>
      </c>
      <c r="G411" s="288" t="s">
        <v>770</v>
      </c>
      <c r="H411" s="273" t="s">
        <v>781</v>
      </c>
      <c r="I411" s="290" t="s">
        <v>1559</v>
      </c>
      <c r="J411" s="274">
        <v>10</v>
      </c>
      <c r="K411" s="292">
        <v>1260</v>
      </c>
      <c r="L411" s="274">
        <v>12600</v>
      </c>
      <c r="M411" s="294">
        <v>0.1</v>
      </c>
      <c r="N411" s="275">
        <v>11340</v>
      </c>
      <c r="O411" s="288" t="s">
        <v>834</v>
      </c>
      <c r="P411" s="276" t="s">
        <v>787</v>
      </c>
      <c r="Q411" s="296" t="s">
        <v>1932</v>
      </c>
      <c r="R411" s="276" t="s">
        <v>1937</v>
      </c>
      <c r="S411" s="296" t="s">
        <v>1934</v>
      </c>
    </row>
    <row r="412" spans="1:19" x14ac:dyDescent="0.3">
      <c r="A412" s="272">
        <v>1403</v>
      </c>
      <c r="B412" s="282">
        <v>42868</v>
      </c>
      <c r="C412" s="284" t="s">
        <v>586</v>
      </c>
      <c r="D412" s="273" t="s">
        <v>1558</v>
      </c>
      <c r="E412" s="286" t="s">
        <v>398</v>
      </c>
      <c r="F412" s="273" t="s">
        <v>790</v>
      </c>
      <c r="G412" s="288" t="s">
        <v>764</v>
      </c>
      <c r="H412" s="273" t="s">
        <v>793</v>
      </c>
      <c r="I412" s="290" t="s">
        <v>1557</v>
      </c>
      <c r="J412" s="274">
        <v>20</v>
      </c>
      <c r="K412" s="292">
        <v>780</v>
      </c>
      <c r="L412" s="274">
        <v>15600</v>
      </c>
      <c r="M412" s="294">
        <v>0.05</v>
      </c>
      <c r="N412" s="275">
        <v>14820</v>
      </c>
      <c r="O412" s="288" t="s">
        <v>775</v>
      </c>
      <c r="P412" s="276" t="s">
        <v>760</v>
      </c>
      <c r="Q412" s="296" t="s">
        <v>1935</v>
      </c>
      <c r="R412" s="276" t="s">
        <v>1937</v>
      </c>
      <c r="S412" s="296" t="s">
        <v>1934</v>
      </c>
    </row>
    <row r="413" spans="1:19" x14ac:dyDescent="0.3">
      <c r="A413" s="272">
        <v>1404</v>
      </c>
      <c r="B413" s="282">
        <v>42868</v>
      </c>
      <c r="C413" s="284" t="s">
        <v>586</v>
      </c>
      <c r="D413" s="273" t="s">
        <v>1556</v>
      </c>
      <c r="E413" s="286" t="s">
        <v>395</v>
      </c>
      <c r="F413" s="273" t="s">
        <v>778</v>
      </c>
      <c r="G413" s="288" t="s">
        <v>770</v>
      </c>
      <c r="H413" s="273" t="s">
        <v>826</v>
      </c>
      <c r="I413" s="290" t="s">
        <v>1088</v>
      </c>
      <c r="J413" s="274">
        <v>29</v>
      </c>
      <c r="K413" s="292">
        <v>14460</v>
      </c>
      <c r="L413" s="274">
        <v>419340</v>
      </c>
      <c r="M413" s="294">
        <v>0.09</v>
      </c>
      <c r="N413" s="275">
        <v>381599.4</v>
      </c>
      <c r="O413" s="288" t="s">
        <v>761</v>
      </c>
      <c r="P413" s="276" t="s">
        <v>827</v>
      </c>
      <c r="Q413" s="296" t="s">
        <v>1932</v>
      </c>
      <c r="R413" s="276" t="s">
        <v>1933</v>
      </c>
      <c r="S413" s="296" t="s">
        <v>1934</v>
      </c>
    </row>
    <row r="414" spans="1:19" x14ac:dyDescent="0.3">
      <c r="A414" s="272">
        <v>1405</v>
      </c>
      <c r="B414" s="282">
        <v>42868</v>
      </c>
      <c r="C414" s="284" t="s">
        <v>586</v>
      </c>
      <c r="D414" s="273" t="s">
        <v>1556</v>
      </c>
      <c r="E414" s="286" t="s">
        <v>395</v>
      </c>
      <c r="F414" s="273" t="s">
        <v>778</v>
      </c>
      <c r="G414" s="288" t="s">
        <v>785</v>
      </c>
      <c r="H414" s="273" t="s">
        <v>784</v>
      </c>
      <c r="I414" s="290" t="s">
        <v>1555</v>
      </c>
      <c r="J414" s="274">
        <v>13</v>
      </c>
      <c r="K414" s="292">
        <v>7560</v>
      </c>
      <c r="L414" s="274">
        <v>98280</v>
      </c>
      <c r="M414" s="294">
        <v>0.02</v>
      </c>
      <c r="N414" s="275">
        <v>96314.4</v>
      </c>
      <c r="O414" s="288" t="s">
        <v>761</v>
      </c>
      <c r="P414" s="276" t="s">
        <v>798</v>
      </c>
      <c r="Q414" s="296" t="s">
        <v>1932</v>
      </c>
      <c r="R414" s="276" t="s">
        <v>1933</v>
      </c>
      <c r="S414" s="296" t="s">
        <v>1934</v>
      </c>
    </row>
    <row r="415" spans="1:19" x14ac:dyDescent="0.3">
      <c r="A415" s="272">
        <v>1406</v>
      </c>
      <c r="B415" s="282">
        <v>42869</v>
      </c>
      <c r="C415" s="284" t="s">
        <v>586</v>
      </c>
      <c r="D415" s="273" t="s">
        <v>1554</v>
      </c>
      <c r="E415" s="286" t="s">
        <v>398</v>
      </c>
      <c r="F415" s="273" t="s">
        <v>778</v>
      </c>
      <c r="G415" s="288" t="s">
        <v>764</v>
      </c>
      <c r="H415" s="273" t="s">
        <v>800</v>
      </c>
      <c r="I415" s="290" t="s">
        <v>1553</v>
      </c>
      <c r="J415" s="274">
        <v>18</v>
      </c>
      <c r="K415" s="292">
        <v>1920</v>
      </c>
      <c r="L415" s="274">
        <v>34560</v>
      </c>
      <c r="M415" s="294">
        <v>0.02</v>
      </c>
      <c r="N415" s="275">
        <v>33868.800000000003</v>
      </c>
      <c r="O415" s="288" t="s">
        <v>761</v>
      </c>
      <c r="P415" s="276" t="s">
        <v>767</v>
      </c>
      <c r="Q415" s="296" t="s">
        <v>1932</v>
      </c>
      <c r="R415" s="276" t="s">
        <v>1933</v>
      </c>
      <c r="S415" s="296" t="s">
        <v>1934</v>
      </c>
    </row>
    <row r="416" spans="1:19" x14ac:dyDescent="0.3">
      <c r="A416" s="272">
        <v>1407</v>
      </c>
      <c r="B416" s="282">
        <v>42869</v>
      </c>
      <c r="C416" s="284" t="s">
        <v>586</v>
      </c>
      <c r="D416" s="273" t="s">
        <v>1211</v>
      </c>
      <c r="E416" s="286" t="s">
        <v>398</v>
      </c>
      <c r="F416" s="273" t="s">
        <v>778</v>
      </c>
      <c r="G416" s="288" t="s">
        <v>764</v>
      </c>
      <c r="H416" s="273" t="s">
        <v>818</v>
      </c>
      <c r="I416" s="290" t="s">
        <v>1552</v>
      </c>
      <c r="J416" s="274">
        <v>45</v>
      </c>
      <c r="K416" s="292">
        <v>240</v>
      </c>
      <c r="L416" s="274">
        <v>10800</v>
      </c>
      <c r="M416" s="294">
        <v>0</v>
      </c>
      <c r="N416" s="275">
        <v>10800</v>
      </c>
      <c r="O416" s="288" t="s">
        <v>788</v>
      </c>
      <c r="P416" s="276" t="s">
        <v>798</v>
      </c>
      <c r="Q416" s="296" t="s">
        <v>1936</v>
      </c>
      <c r="R416" s="276" t="s">
        <v>1933</v>
      </c>
      <c r="S416" s="296" t="s">
        <v>1934</v>
      </c>
    </row>
    <row r="417" spans="1:19" x14ac:dyDescent="0.3">
      <c r="A417" s="272">
        <v>1408</v>
      </c>
      <c r="B417" s="282">
        <v>42869</v>
      </c>
      <c r="C417" s="284" t="s">
        <v>586</v>
      </c>
      <c r="D417" s="273" t="s">
        <v>1551</v>
      </c>
      <c r="E417" s="286" t="s">
        <v>405</v>
      </c>
      <c r="F417" s="273" t="s">
        <v>812</v>
      </c>
      <c r="G417" s="288" t="s">
        <v>770</v>
      </c>
      <c r="H417" s="273" t="s">
        <v>777</v>
      </c>
      <c r="I417" s="290" t="s">
        <v>1550</v>
      </c>
      <c r="J417" s="274">
        <v>43</v>
      </c>
      <c r="K417" s="292">
        <v>2700</v>
      </c>
      <c r="L417" s="274">
        <v>116100</v>
      </c>
      <c r="M417" s="294">
        <v>0.04</v>
      </c>
      <c r="N417" s="275">
        <v>111456</v>
      </c>
      <c r="O417" s="288" t="s">
        <v>775</v>
      </c>
      <c r="P417" s="276" t="s">
        <v>760</v>
      </c>
      <c r="Q417" s="296" t="s">
        <v>1935</v>
      </c>
      <c r="R417" s="276" t="s">
        <v>1933</v>
      </c>
      <c r="S417" s="296" t="s">
        <v>1934</v>
      </c>
    </row>
    <row r="418" spans="1:19" x14ac:dyDescent="0.3">
      <c r="A418" s="272">
        <v>1409</v>
      </c>
      <c r="B418" s="282">
        <v>42869</v>
      </c>
      <c r="C418" s="284" t="s">
        <v>586</v>
      </c>
      <c r="D418" s="273" t="s">
        <v>1548</v>
      </c>
      <c r="E418" s="286" t="s">
        <v>522</v>
      </c>
      <c r="F418" s="273" t="s">
        <v>790</v>
      </c>
      <c r="G418" s="288" t="s">
        <v>764</v>
      </c>
      <c r="H418" s="273" t="s">
        <v>800</v>
      </c>
      <c r="I418" s="290" t="s">
        <v>1549</v>
      </c>
      <c r="J418" s="274">
        <v>43</v>
      </c>
      <c r="K418" s="292">
        <v>1860</v>
      </c>
      <c r="L418" s="274">
        <v>79980</v>
      </c>
      <c r="M418" s="294">
        <v>0.06</v>
      </c>
      <c r="N418" s="275">
        <v>75181.2</v>
      </c>
      <c r="O418" s="288" t="s">
        <v>782</v>
      </c>
      <c r="P418" s="276" t="s">
        <v>760</v>
      </c>
      <c r="Q418" s="296" t="s">
        <v>1932</v>
      </c>
      <c r="R418" s="276" t="s">
        <v>1937</v>
      </c>
      <c r="S418" s="296" t="s">
        <v>1934</v>
      </c>
    </row>
    <row r="419" spans="1:19" x14ac:dyDescent="0.3">
      <c r="A419" s="272">
        <v>1410</v>
      </c>
      <c r="B419" s="282">
        <v>42869</v>
      </c>
      <c r="C419" s="284" t="s">
        <v>586</v>
      </c>
      <c r="D419" s="273" t="s">
        <v>1548</v>
      </c>
      <c r="E419" s="286" t="s">
        <v>522</v>
      </c>
      <c r="F419" s="273" t="s">
        <v>790</v>
      </c>
      <c r="G419" s="288" t="s">
        <v>770</v>
      </c>
      <c r="H419" s="273" t="s">
        <v>826</v>
      </c>
      <c r="I419" s="290" t="s">
        <v>1547</v>
      </c>
      <c r="J419" s="274">
        <v>50</v>
      </c>
      <c r="K419" s="292">
        <v>8280</v>
      </c>
      <c r="L419" s="274">
        <v>414000</v>
      </c>
      <c r="M419" s="294">
        <v>7.0000000000000007E-2</v>
      </c>
      <c r="N419" s="275">
        <v>385020</v>
      </c>
      <c r="O419" s="288" t="s">
        <v>782</v>
      </c>
      <c r="P419" s="276" t="s">
        <v>798</v>
      </c>
      <c r="Q419" s="296" t="s">
        <v>1932</v>
      </c>
      <c r="R419" s="276" t="s">
        <v>1937</v>
      </c>
      <c r="S419" s="296" t="s">
        <v>1934</v>
      </c>
    </row>
    <row r="420" spans="1:19" x14ac:dyDescent="0.3">
      <c r="A420" s="272">
        <v>1411</v>
      </c>
      <c r="B420" s="282">
        <v>42870</v>
      </c>
      <c r="C420" s="284" t="s">
        <v>586</v>
      </c>
      <c r="D420" s="273" t="s">
        <v>1546</v>
      </c>
      <c r="E420" s="286" t="s">
        <v>405</v>
      </c>
      <c r="F420" s="273" t="s">
        <v>790</v>
      </c>
      <c r="G420" s="288" t="s">
        <v>764</v>
      </c>
      <c r="H420" s="273" t="s">
        <v>763</v>
      </c>
      <c r="I420" s="290" t="s">
        <v>1112</v>
      </c>
      <c r="J420" s="274">
        <v>17</v>
      </c>
      <c r="K420" s="292">
        <v>2220</v>
      </c>
      <c r="L420" s="274">
        <v>37740</v>
      </c>
      <c r="M420" s="294">
        <v>0.09</v>
      </c>
      <c r="N420" s="275">
        <v>34343.4</v>
      </c>
      <c r="O420" s="288" t="s">
        <v>761</v>
      </c>
      <c r="P420" s="276" t="s">
        <v>760</v>
      </c>
      <c r="Q420" s="296" t="s">
        <v>1932</v>
      </c>
      <c r="R420" s="276" t="s">
        <v>1937</v>
      </c>
      <c r="S420" s="296" t="s">
        <v>1934</v>
      </c>
    </row>
    <row r="421" spans="1:19" x14ac:dyDescent="0.3">
      <c r="A421" s="272">
        <v>1412</v>
      </c>
      <c r="B421" s="282">
        <v>42870</v>
      </c>
      <c r="C421" s="284" t="s">
        <v>586</v>
      </c>
      <c r="D421" s="273" t="s">
        <v>987</v>
      </c>
      <c r="E421" s="286" t="s">
        <v>405</v>
      </c>
      <c r="F421" s="273" t="s">
        <v>765</v>
      </c>
      <c r="G421" s="288" t="s">
        <v>770</v>
      </c>
      <c r="H421" s="273" t="s">
        <v>826</v>
      </c>
      <c r="I421" s="290" t="s">
        <v>1545</v>
      </c>
      <c r="J421" s="274">
        <v>3</v>
      </c>
      <c r="K421" s="292">
        <v>6060</v>
      </c>
      <c r="L421" s="274">
        <v>18180</v>
      </c>
      <c r="M421" s="294">
        <v>0.1</v>
      </c>
      <c r="N421" s="275">
        <v>16362</v>
      </c>
      <c r="O421" s="288" t="s">
        <v>761</v>
      </c>
      <c r="P421" s="276" t="s">
        <v>798</v>
      </c>
      <c r="Q421" s="296" t="s">
        <v>1932</v>
      </c>
      <c r="R421" s="276" t="s">
        <v>1937</v>
      </c>
      <c r="S421" s="296" t="s">
        <v>1934</v>
      </c>
    </row>
    <row r="422" spans="1:19" x14ac:dyDescent="0.3">
      <c r="A422" s="272">
        <v>1413</v>
      </c>
      <c r="B422" s="282">
        <v>42870</v>
      </c>
      <c r="C422" s="284" t="s">
        <v>586</v>
      </c>
      <c r="D422" s="273" t="s">
        <v>987</v>
      </c>
      <c r="E422" s="286" t="s">
        <v>405</v>
      </c>
      <c r="F422" s="273" t="s">
        <v>765</v>
      </c>
      <c r="G422" s="288" t="s">
        <v>770</v>
      </c>
      <c r="H422" s="273" t="s">
        <v>781</v>
      </c>
      <c r="I422" s="290" t="s">
        <v>1544</v>
      </c>
      <c r="J422" s="274">
        <v>8</v>
      </c>
      <c r="K422" s="292">
        <v>3120</v>
      </c>
      <c r="L422" s="274">
        <v>24960</v>
      </c>
      <c r="M422" s="294">
        <v>0.03</v>
      </c>
      <c r="N422" s="275">
        <v>24211.200000000001</v>
      </c>
      <c r="O422" s="288" t="s">
        <v>761</v>
      </c>
      <c r="P422" s="276" t="s">
        <v>798</v>
      </c>
      <c r="Q422" s="296" t="s">
        <v>1932</v>
      </c>
      <c r="R422" s="276" t="s">
        <v>1937</v>
      </c>
      <c r="S422" s="296" t="s">
        <v>1934</v>
      </c>
    </row>
    <row r="423" spans="1:19" x14ac:dyDescent="0.3">
      <c r="A423" s="272">
        <v>1414</v>
      </c>
      <c r="B423" s="282">
        <v>42870</v>
      </c>
      <c r="C423" s="284" t="s">
        <v>586</v>
      </c>
      <c r="D423" s="273" t="s">
        <v>1228</v>
      </c>
      <c r="E423" s="286" t="s">
        <v>398</v>
      </c>
      <c r="F423" s="273" t="s">
        <v>765</v>
      </c>
      <c r="G423" s="288" t="s">
        <v>764</v>
      </c>
      <c r="H423" s="273" t="s">
        <v>800</v>
      </c>
      <c r="I423" s="290" t="s">
        <v>1075</v>
      </c>
      <c r="J423" s="274">
        <v>8</v>
      </c>
      <c r="K423" s="292">
        <v>240</v>
      </c>
      <c r="L423" s="274">
        <v>1920</v>
      </c>
      <c r="M423" s="294">
        <v>0.03</v>
      </c>
      <c r="N423" s="275">
        <v>1862.4</v>
      </c>
      <c r="O423" s="288" t="s">
        <v>761</v>
      </c>
      <c r="P423" s="276" t="s">
        <v>767</v>
      </c>
      <c r="Q423" s="296" t="s">
        <v>1932</v>
      </c>
      <c r="R423" s="276" t="s">
        <v>1937</v>
      </c>
      <c r="S423" s="296" t="s">
        <v>1934</v>
      </c>
    </row>
    <row r="424" spans="1:19" x14ac:dyDescent="0.3">
      <c r="A424" s="272">
        <v>1415</v>
      </c>
      <c r="B424" s="282">
        <v>42870</v>
      </c>
      <c r="C424" s="284" t="s">
        <v>586</v>
      </c>
      <c r="D424" s="273" t="s">
        <v>840</v>
      </c>
      <c r="E424" s="286" t="s">
        <v>522</v>
      </c>
      <c r="F424" s="273" t="s">
        <v>778</v>
      </c>
      <c r="G424" s="288" t="s">
        <v>764</v>
      </c>
      <c r="H424" s="273" t="s">
        <v>921</v>
      </c>
      <c r="I424" s="290" t="s">
        <v>1263</v>
      </c>
      <c r="J424" s="274">
        <v>23</v>
      </c>
      <c r="K424" s="292">
        <v>240</v>
      </c>
      <c r="L424" s="274">
        <v>5520</v>
      </c>
      <c r="M424" s="294">
        <v>0.1</v>
      </c>
      <c r="N424" s="275">
        <v>4968</v>
      </c>
      <c r="O424" s="288" t="s">
        <v>761</v>
      </c>
      <c r="P424" s="276" t="s">
        <v>767</v>
      </c>
      <c r="Q424" s="296" t="s">
        <v>1932</v>
      </c>
      <c r="R424" s="276" t="s">
        <v>1933</v>
      </c>
      <c r="S424" s="296" t="s">
        <v>1934</v>
      </c>
    </row>
    <row r="425" spans="1:19" x14ac:dyDescent="0.3">
      <c r="A425" s="272">
        <v>1416</v>
      </c>
      <c r="B425" s="282">
        <v>42870</v>
      </c>
      <c r="C425" s="284" t="s">
        <v>586</v>
      </c>
      <c r="D425" s="273" t="s">
        <v>840</v>
      </c>
      <c r="E425" s="286" t="s">
        <v>522</v>
      </c>
      <c r="F425" s="273" t="s">
        <v>778</v>
      </c>
      <c r="G425" s="288" t="s">
        <v>764</v>
      </c>
      <c r="H425" s="273" t="s">
        <v>995</v>
      </c>
      <c r="I425" s="290" t="s">
        <v>1019</v>
      </c>
      <c r="J425" s="274">
        <v>11</v>
      </c>
      <c r="K425" s="292">
        <v>120</v>
      </c>
      <c r="L425" s="274">
        <v>1320</v>
      </c>
      <c r="M425" s="294">
        <v>0</v>
      </c>
      <c r="N425" s="275">
        <v>1320</v>
      </c>
      <c r="O425" s="288" t="s">
        <v>761</v>
      </c>
      <c r="P425" s="276" t="s">
        <v>760</v>
      </c>
      <c r="Q425" s="296" t="s">
        <v>1932</v>
      </c>
      <c r="R425" s="276" t="s">
        <v>1933</v>
      </c>
      <c r="S425" s="296" t="s">
        <v>1934</v>
      </c>
    </row>
    <row r="426" spans="1:19" x14ac:dyDescent="0.3">
      <c r="A426" s="272">
        <v>1417</v>
      </c>
      <c r="B426" s="282">
        <v>42870</v>
      </c>
      <c r="C426" s="284" t="s">
        <v>586</v>
      </c>
      <c r="D426" s="273" t="s">
        <v>829</v>
      </c>
      <c r="E426" s="286" t="s">
        <v>522</v>
      </c>
      <c r="F426" s="273" t="s">
        <v>765</v>
      </c>
      <c r="G426" s="288" t="s">
        <v>764</v>
      </c>
      <c r="H426" s="273" t="s">
        <v>995</v>
      </c>
      <c r="I426" s="290" t="s">
        <v>1543</v>
      </c>
      <c r="J426" s="274">
        <v>32</v>
      </c>
      <c r="K426" s="292">
        <v>180</v>
      </c>
      <c r="L426" s="274">
        <v>5760</v>
      </c>
      <c r="M426" s="294">
        <v>0.01</v>
      </c>
      <c r="N426" s="275">
        <v>5702.4</v>
      </c>
      <c r="O426" s="288" t="s">
        <v>761</v>
      </c>
      <c r="P426" s="276" t="s">
        <v>760</v>
      </c>
      <c r="Q426" s="296" t="s">
        <v>1932</v>
      </c>
      <c r="R426" s="276" t="s">
        <v>1937</v>
      </c>
      <c r="S426" s="296" t="s">
        <v>1934</v>
      </c>
    </row>
    <row r="427" spans="1:19" x14ac:dyDescent="0.3">
      <c r="A427" s="272">
        <v>1418</v>
      </c>
      <c r="B427" s="282">
        <v>42870</v>
      </c>
      <c r="C427" s="284" t="s">
        <v>586</v>
      </c>
      <c r="D427" s="273" t="s">
        <v>829</v>
      </c>
      <c r="E427" s="286" t="s">
        <v>522</v>
      </c>
      <c r="F427" s="273" t="s">
        <v>765</v>
      </c>
      <c r="G427" s="288" t="s">
        <v>785</v>
      </c>
      <c r="H427" s="273" t="s">
        <v>824</v>
      </c>
      <c r="I427" s="290" t="s">
        <v>868</v>
      </c>
      <c r="J427" s="274">
        <v>50</v>
      </c>
      <c r="K427" s="292">
        <v>1980</v>
      </c>
      <c r="L427" s="274">
        <v>99000</v>
      </c>
      <c r="M427" s="294">
        <v>0.02</v>
      </c>
      <c r="N427" s="275">
        <v>97020</v>
      </c>
      <c r="O427" s="288" t="s">
        <v>761</v>
      </c>
      <c r="P427" s="276" t="s">
        <v>767</v>
      </c>
      <c r="Q427" s="296" t="s">
        <v>1932</v>
      </c>
      <c r="R427" s="276" t="s">
        <v>1937</v>
      </c>
      <c r="S427" s="296" t="s">
        <v>1934</v>
      </c>
    </row>
    <row r="428" spans="1:19" x14ac:dyDescent="0.3">
      <c r="A428" s="272">
        <v>1419</v>
      </c>
      <c r="B428" s="282">
        <v>42870</v>
      </c>
      <c r="C428" s="284" t="s">
        <v>586</v>
      </c>
      <c r="D428" s="273" t="s">
        <v>1542</v>
      </c>
      <c r="E428" s="286" t="s">
        <v>395</v>
      </c>
      <c r="F428" s="273" t="s">
        <v>812</v>
      </c>
      <c r="G428" s="288" t="s">
        <v>764</v>
      </c>
      <c r="H428" s="273" t="s">
        <v>800</v>
      </c>
      <c r="I428" s="290" t="s">
        <v>1394</v>
      </c>
      <c r="J428" s="274">
        <v>21</v>
      </c>
      <c r="K428" s="292">
        <v>660</v>
      </c>
      <c r="L428" s="274">
        <v>13860</v>
      </c>
      <c r="M428" s="294">
        <v>0.05</v>
      </c>
      <c r="N428" s="275">
        <v>13167</v>
      </c>
      <c r="O428" s="288" t="s">
        <v>761</v>
      </c>
      <c r="P428" s="276" t="s">
        <v>760</v>
      </c>
      <c r="Q428" s="296" t="s">
        <v>1932</v>
      </c>
      <c r="R428" s="276" t="s">
        <v>1933</v>
      </c>
      <c r="S428" s="296" t="s">
        <v>1934</v>
      </c>
    </row>
    <row r="429" spans="1:19" x14ac:dyDescent="0.3">
      <c r="A429" s="272">
        <v>1420</v>
      </c>
      <c r="B429" s="282">
        <v>42871</v>
      </c>
      <c r="C429" s="284" t="s">
        <v>586</v>
      </c>
      <c r="D429" s="273" t="s">
        <v>1541</v>
      </c>
      <c r="E429" s="286" t="s">
        <v>398</v>
      </c>
      <c r="F429" s="273" t="s">
        <v>812</v>
      </c>
      <c r="G429" s="288" t="s">
        <v>764</v>
      </c>
      <c r="H429" s="273" t="s">
        <v>793</v>
      </c>
      <c r="I429" s="290" t="s">
        <v>1477</v>
      </c>
      <c r="J429" s="274">
        <v>13</v>
      </c>
      <c r="K429" s="292">
        <v>420</v>
      </c>
      <c r="L429" s="274">
        <v>5460</v>
      </c>
      <c r="M429" s="294">
        <v>0.06</v>
      </c>
      <c r="N429" s="275">
        <v>5132.3999999999996</v>
      </c>
      <c r="O429" s="288" t="s">
        <v>761</v>
      </c>
      <c r="P429" s="276" t="s">
        <v>827</v>
      </c>
      <c r="Q429" s="296" t="s">
        <v>1932</v>
      </c>
      <c r="R429" s="276" t="s">
        <v>1933</v>
      </c>
      <c r="S429" s="296" t="s">
        <v>1934</v>
      </c>
    </row>
    <row r="430" spans="1:19" x14ac:dyDescent="0.3">
      <c r="A430" s="272">
        <v>1421</v>
      </c>
      <c r="B430" s="282">
        <v>42871</v>
      </c>
      <c r="C430" s="284" t="s">
        <v>586</v>
      </c>
      <c r="D430" s="273" t="s">
        <v>1540</v>
      </c>
      <c r="E430" s="286" t="s">
        <v>398</v>
      </c>
      <c r="F430" s="273" t="s">
        <v>790</v>
      </c>
      <c r="G430" s="288" t="s">
        <v>764</v>
      </c>
      <c r="H430" s="273" t="s">
        <v>800</v>
      </c>
      <c r="I430" s="290" t="s">
        <v>1424</v>
      </c>
      <c r="J430" s="274">
        <v>32</v>
      </c>
      <c r="K430" s="292">
        <v>240</v>
      </c>
      <c r="L430" s="274">
        <v>7680</v>
      </c>
      <c r="M430" s="294">
        <v>7.0000000000000007E-2</v>
      </c>
      <c r="N430" s="275">
        <v>7142.4</v>
      </c>
      <c r="O430" s="288" t="s">
        <v>834</v>
      </c>
      <c r="P430" s="276" t="s">
        <v>760</v>
      </c>
      <c r="Q430" s="296" t="s">
        <v>1932</v>
      </c>
      <c r="R430" s="276" t="s">
        <v>1937</v>
      </c>
      <c r="S430" s="296" t="s">
        <v>1934</v>
      </c>
    </row>
    <row r="431" spans="1:19" x14ac:dyDescent="0.3">
      <c r="A431" s="272">
        <v>1422</v>
      </c>
      <c r="B431" s="282">
        <v>42871</v>
      </c>
      <c r="C431" s="284" t="s">
        <v>586</v>
      </c>
      <c r="D431" s="273" t="s">
        <v>1540</v>
      </c>
      <c r="E431" s="286" t="s">
        <v>398</v>
      </c>
      <c r="F431" s="273" t="s">
        <v>790</v>
      </c>
      <c r="G431" s="288" t="s">
        <v>764</v>
      </c>
      <c r="H431" s="273" t="s">
        <v>772</v>
      </c>
      <c r="I431" s="290" t="s">
        <v>1539</v>
      </c>
      <c r="J431" s="274">
        <v>13</v>
      </c>
      <c r="K431" s="292">
        <v>900</v>
      </c>
      <c r="L431" s="274">
        <v>11700</v>
      </c>
      <c r="M431" s="294">
        <v>0</v>
      </c>
      <c r="N431" s="275">
        <v>11700</v>
      </c>
      <c r="O431" s="288" t="s">
        <v>834</v>
      </c>
      <c r="P431" s="276" t="s">
        <v>774</v>
      </c>
      <c r="Q431" s="296" t="s">
        <v>1932</v>
      </c>
      <c r="R431" s="276" t="s">
        <v>1937</v>
      </c>
      <c r="S431" s="296" t="s">
        <v>1934</v>
      </c>
    </row>
    <row r="432" spans="1:19" x14ac:dyDescent="0.3">
      <c r="A432" s="272">
        <v>1423</v>
      </c>
      <c r="B432" s="282">
        <v>42871</v>
      </c>
      <c r="C432" s="284" t="s">
        <v>586</v>
      </c>
      <c r="D432" s="273" t="s">
        <v>1538</v>
      </c>
      <c r="E432" s="286" t="s">
        <v>405</v>
      </c>
      <c r="F432" s="273" t="s">
        <v>765</v>
      </c>
      <c r="G432" s="288" t="s">
        <v>785</v>
      </c>
      <c r="H432" s="273" t="s">
        <v>815</v>
      </c>
      <c r="I432" s="290" t="s">
        <v>1029</v>
      </c>
      <c r="J432" s="274">
        <v>7</v>
      </c>
      <c r="K432" s="292">
        <v>7260</v>
      </c>
      <c r="L432" s="274">
        <v>50820</v>
      </c>
      <c r="M432" s="294">
        <v>0.02</v>
      </c>
      <c r="N432" s="275">
        <v>49803.6</v>
      </c>
      <c r="O432" s="288" t="s">
        <v>788</v>
      </c>
      <c r="P432" s="276" t="s">
        <v>787</v>
      </c>
      <c r="Q432" s="296" t="s">
        <v>1936</v>
      </c>
      <c r="R432" s="276" t="s">
        <v>1937</v>
      </c>
      <c r="S432" s="296" t="s">
        <v>1934</v>
      </c>
    </row>
    <row r="433" spans="1:19" x14ac:dyDescent="0.3">
      <c r="A433" s="272">
        <v>1424</v>
      </c>
      <c r="B433" s="282">
        <v>42872</v>
      </c>
      <c r="C433" s="284" t="s">
        <v>586</v>
      </c>
      <c r="D433" s="273" t="s">
        <v>1537</v>
      </c>
      <c r="E433" s="286" t="s">
        <v>405</v>
      </c>
      <c r="F433" s="273" t="s">
        <v>778</v>
      </c>
      <c r="G433" s="288" t="s">
        <v>764</v>
      </c>
      <c r="H433" s="273" t="s">
        <v>800</v>
      </c>
      <c r="I433" s="290" t="s">
        <v>808</v>
      </c>
      <c r="J433" s="274">
        <v>8</v>
      </c>
      <c r="K433" s="292">
        <v>2640</v>
      </c>
      <c r="L433" s="274">
        <v>21120</v>
      </c>
      <c r="M433" s="294">
        <v>0.05</v>
      </c>
      <c r="N433" s="275">
        <v>20064</v>
      </c>
      <c r="O433" s="288" t="s">
        <v>775</v>
      </c>
      <c r="P433" s="276" t="s">
        <v>760</v>
      </c>
      <c r="Q433" s="296" t="s">
        <v>1935</v>
      </c>
      <c r="R433" s="276" t="s">
        <v>1933</v>
      </c>
      <c r="S433" s="296" t="s">
        <v>1934</v>
      </c>
    </row>
    <row r="434" spans="1:19" x14ac:dyDescent="0.3">
      <c r="A434" s="272">
        <v>1425</v>
      </c>
      <c r="B434" s="282">
        <v>42872</v>
      </c>
      <c r="C434" s="284" t="s">
        <v>586</v>
      </c>
      <c r="D434" s="273" t="s">
        <v>1536</v>
      </c>
      <c r="E434" s="286" t="s">
        <v>405</v>
      </c>
      <c r="F434" s="273" t="s">
        <v>790</v>
      </c>
      <c r="G434" s="288" t="s">
        <v>785</v>
      </c>
      <c r="H434" s="273" t="s">
        <v>824</v>
      </c>
      <c r="I434" s="290" t="s">
        <v>1296</v>
      </c>
      <c r="J434" s="274">
        <v>11</v>
      </c>
      <c r="K434" s="292">
        <v>300</v>
      </c>
      <c r="L434" s="274">
        <v>3300</v>
      </c>
      <c r="M434" s="294">
        <v>0.08</v>
      </c>
      <c r="N434" s="275">
        <v>3036</v>
      </c>
      <c r="O434" s="288" t="s">
        <v>834</v>
      </c>
      <c r="P434" s="276" t="s">
        <v>827</v>
      </c>
      <c r="Q434" s="296" t="s">
        <v>1932</v>
      </c>
      <c r="R434" s="276" t="s">
        <v>1937</v>
      </c>
      <c r="S434" s="296" t="s">
        <v>1934</v>
      </c>
    </row>
    <row r="435" spans="1:19" x14ac:dyDescent="0.3">
      <c r="A435" s="272">
        <v>1426</v>
      </c>
      <c r="B435" s="282">
        <v>42872</v>
      </c>
      <c r="C435" s="284" t="s">
        <v>586</v>
      </c>
      <c r="D435" s="273" t="s">
        <v>1535</v>
      </c>
      <c r="E435" s="286" t="s">
        <v>405</v>
      </c>
      <c r="F435" s="273" t="s">
        <v>765</v>
      </c>
      <c r="G435" s="288" t="s">
        <v>770</v>
      </c>
      <c r="H435" s="273" t="s">
        <v>781</v>
      </c>
      <c r="I435" s="290" t="s">
        <v>1215</v>
      </c>
      <c r="J435" s="274">
        <v>5</v>
      </c>
      <c r="K435" s="292">
        <v>480</v>
      </c>
      <c r="L435" s="274">
        <v>2400</v>
      </c>
      <c r="M435" s="294">
        <v>0.02</v>
      </c>
      <c r="N435" s="275">
        <v>2352</v>
      </c>
      <c r="O435" s="288" t="s">
        <v>775</v>
      </c>
      <c r="P435" s="276" t="s">
        <v>760</v>
      </c>
      <c r="Q435" s="296" t="s">
        <v>1935</v>
      </c>
      <c r="R435" s="276" t="s">
        <v>1937</v>
      </c>
      <c r="S435" s="296" t="s">
        <v>1934</v>
      </c>
    </row>
    <row r="436" spans="1:19" x14ac:dyDescent="0.3">
      <c r="A436" s="272">
        <v>1427</v>
      </c>
      <c r="B436" s="282">
        <v>42872</v>
      </c>
      <c r="C436" s="284" t="s">
        <v>586</v>
      </c>
      <c r="D436" s="273" t="s">
        <v>1535</v>
      </c>
      <c r="E436" s="286" t="s">
        <v>405</v>
      </c>
      <c r="F436" s="273" t="s">
        <v>765</v>
      </c>
      <c r="G436" s="288" t="s">
        <v>764</v>
      </c>
      <c r="H436" s="273" t="s">
        <v>793</v>
      </c>
      <c r="I436" s="290" t="s">
        <v>911</v>
      </c>
      <c r="J436" s="274">
        <v>37</v>
      </c>
      <c r="K436" s="292">
        <v>360</v>
      </c>
      <c r="L436" s="274">
        <v>13320</v>
      </c>
      <c r="M436" s="294">
        <v>0.09</v>
      </c>
      <c r="N436" s="275">
        <v>12121.2</v>
      </c>
      <c r="O436" s="288" t="s">
        <v>775</v>
      </c>
      <c r="P436" s="276" t="s">
        <v>760</v>
      </c>
      <c r="Q436" s="296" t="s">
        <v>1935</v>
      </c>
      <c r="R436" s="276" t="s">
        <v>1937</v>
      </c>
      <c r="S436" s="296" t="s">
        <v>1934</v>
      </c>
    </row>
    <row r="437" spans="1:19" x14ac:dyDescent="0.3">
      <c r="A437" s="272">
        <v>1428</v>
      </c>
      <c r="B437" s="282">
        <v>42872</v>
      </c>
      <c r="C437" s="284" t="s">
        <v>586</v>
      </c>
      <c r="D437" s="273" t="s">
        <v>1535</v>
      </c>
      <c r="E437" s="286" t="s">
        <v>405</v>
      </c>
      <c r="F437" s="273" t="s">
        <v>765</v>
      </c>
      <c r="G437" s="288" t="s">
        <v>764</v>
      </c>
      <c r="H437" s="273" t="s">
        <v>772</v>
      </c>
      <c r="I437" s="290" t="s">
        <v>1534</v>
      </c>
      <c r="J437" s="274">
        <v>37</v>
      </c>
      <c r="K437" s="292">
        <v>16800</v>
      </c>
      <c r="L437" s="274">
        <v>621600</v>
      </c>
      <c r="M437" s="294">
        <v>0.06</v>
      </c>
      <c r="N437" s="275">
        <v>584304</v>
      </c>
      <c r="O437" s="288" t="s">
        <v>775</v>
      </c>
      <c r="P437" s="276" t="s">
        <v>787</v>
      </c>
      <c r="Q437" s="296" t="s">
        <v>1935</v>
      </c>
      <c r="R437" s="276" t="s">
        <v>1937</v>
      </c>
      <c r="S437" s="296" t="s">
        <v>1934</v>
      </c>
    </row>
    <row r="438" spans="1:19" x14ac:dyDescent="0.3">
      <c r="A438" s="272">
        <v>1429</v>
      </c>
      <c r="B438" s="282">
        <v>42872</v>
      </c>
      <c r="C438" s="284" t="s">
        <v>586</v>
      </c>
      <c r="D438" s="273" t="s">
        <v>1532</v>
      </c>
      <c r="E438" s="286" t="s">
        <v>522</v>
      </c>
      <c r="F438" s="273" t="s">
        <v>790</v>
      </c>
      <c r="G438" s="288" t="s">
        <v>785</v>
      </c>
      <c r="H438" s="273" t="s">
        <v>824</v>
      </c>
      <c r="I438" s="290" t="s">
        <v>1533</v>
      </c>
      <c r="J438" s="274">
        <v>18</v>
      </c>
      <c r="K438" s="292">
        <v>960</v>
      </c>
      <c r="L438" s="274">
        <v>17280</v>
      </c>
      <c r="M438" s="294">
        <v>0.1</v>
      </c>
      <c r="N438" s="275">
        <v>15552</v>
      </c>
      <c r="O438" s="288" t="s">
        <v>761</v>
      </c>
      <c r="P438" s="276" t="s">
        <v>760</v>
      </c>
      <c r="Q438" s="296" t="s">
        <v>1932</v>
      </c>
      <c r="R438" s="276" t="s">
        <v>1937</v>
      </c>
      <c r="S438" s="296" t="s">
        <v>1934</v>
      </c>
    </row>
    <row r="439" spans="1:19" x14ac:dyDescent="0.3">
      <c r="A439" s="272">
        <v>1430</v>
      </c>
      <c r="B439" s="282">
        <v>42872</v>
      </c>
      <c r="C439" s="284" t="s">
        <v>586</v>
      </c>
      <c r="D439" s="273" t="s">
        <v>1532</v>
      </c>
      <c r="E439" s="286" t="s">
        <v>522</v>
      </c>
      <c r="F439" s="273" t="s">
        <v>790</v>
      </c>
      <c r="G439" s="288" t="s">
        <v>764</v>
      </c>
      <c r="H439" s="273" t="s">
        <v>793</v>
      </c>
      <c r="I439" s="290" t="s">
        <v>1118</v>
      </c>
      <c r="J439" s="274">
        <v>36</v>
      </c>
      <c r="K439" s="292">
        <v>420</v>
      </c>
      <c r="L439" s="274">
        <v>15120</v>
      </c>
      <c r="M439" s="294">
        <v>0.09</v>
      </c>
      <c r="N439" s="275">
        <v>13759.2</v>
      </c>
      <c r="O439" s="288" t="s">
        <v>761</v>
      </c>
      <c r="P439" s="276" t="s">
        <v>760</v>
      </c>
      <c r="Q439" s="296" t="s">
        <v>1932</v>
      </c>
      <c r="R439" s="276" t="s">
        <v>1937</v>
      </c>
      <c r="S439" s="296" t="s">
        <v>1934</v>
      </c>
    </row>
    <row r="440" spans="1:19" x14ac:dyDescent="0.3">
      <c r="A440" s="272">
        <v>1431</v>
      </c>
      <c r="B440" s="282">
        <v>42873</v>
      </c>
      <c r="C440" s="284" t="s">
        <v>586</v>
      </c>
      <c r="D440" s="273" t="s">
        <v>1140</v>
      </c>
      <c r="E440" s="286" t="s">
        <v>395</v>
      </c>
      <c r="F440" s="273" t="s">
        <v>778</v>
      </c>
      <c r="G440" s="288" t="s">
        <v>785</v>
      </c>
      <c r="H440" s="273" t="s">
        <v>784</v>
      </c>
      <c r="I440" s="290" t="s">
        <v>1462</v>
      </c>
      <c r="J440" s="274">
        <v>20</v>
      </c>
      <c r="K440" s="292">
        <v>9360</v>
      </c>
      <c r="L440" s="274">
        <v>187200</v>
      </c>
      <c r="M440" s="294">
        <v>0.08</v>
      </c>
      <c r="N440" s="275">
        <v>172224</v>
      </c>
      <c r="O440" s="288" t="s">
        <v>788</v>
      </c>
      <c r="P440" s="276" t="s">
        <v>767</v>
      </c>
      <c r="Q440" s="296" t="s">
        <v>1936</v>
      </c>
      <c r="R440" s="276" t="s">
        <v>1933</v>
      </c>
      <c r="S440" s="296" t="s">
        <v>1934</v>
      </c>
    </row>
    <row r="441" spans="1:19" x14ac:dyDescent="0.3">
      <c r="A441" s="272">
        <v>1432</v>
      </c>
      <c r="B441" s="282">
        <v>42873</v>
      </c>
      <c r="C441" s="284" t="s">
        <v>586</v>
      </c>
      <c r="D441" s="273" t="s">
        <v>1140</v>
      </c>
      <c r="E441" s="286" t="s">
        <v>395</v>
      </c>
      <c r="F441" s="273" t="s">
        <v>778</v>
      </c>
      <c r="G441" s="288" t="s">
        <v>764</v>
      </c>
      <c r="H441" s="273" t="s">
        <v>793</v>
      </c>
      <c r="I441" s="290" t="s">
        <v>1531</v>
      </c>
      <c r="J441" s="274">
        <v>46</v>
      </c>
      <c r="K441" s="292">
        <v>420</v>
      </c>
      <c r="L441" s="274">
        <v>19320</v>
      </c>
      <c r="M441" s="294">
        <v>0.1</v>
      </c>
      <c r="N441" s="275">
        <v>17388</v>
      </c>
      <c r="O441" s="288" t="s">
        <v>788</v>
      </c>
      <c r="P441" s="276" t="s">
        <v>827</v>
      </c>
      <c r="Q441" s="296" t="s">
        <v>1936</v>
      </c>
      <c r="R441" s="276" t="s">
        <v>1933</v>
      </c>
      <c r="S441" s="296" t="s">
        <v>1934</v>
      </c>
    </row>
    <row r="442" spans="1:19" x14ac:dyDescent="0.3">
      <c r="A442" s="272">
        <v>1433</v>
      </c>
      <c r="B442" s="282">
        <v>42873</v>
      </c>
      <c r="C442" s="284" t="s">
        <v>586</v>
      </c>
      <c r="D442" s="273" t="s">
        <v>1530</v>
      </c>
      <c r="E442" s="286" t="s">
        <v>405</v>
      </c>
      <c r="F442" s="273" t="s">
        <v>790</v>
      </c>
      <c r="G442" s="288" t="s">
        <v>764</v>
      </c>
      <c r="H442" s="273" t="s">
        <v>793</v>
      </c>
      <c r="I442" s="290" t="s">
        <v>1000</v>
      </c>
      <c r="J442" s="274">
        <v>1</v>
      </c>
      <c r="K442" s="292">
        <v>540</v>
      </c>
      <c r="L442" s="274">
        <v>540</v>
      </c>
      <c r="M442" s="294">
        <v>0.1</v>
      </c>
      <c r="N442" s="275">
        <v>486</v>
      </c>
      <c r="O442" s="288" t="s">
        <v>775</v>
      </c>
      <c r="P442" s="276" t="s">
        <v>760</v>
      </c>
      <c r="Q442" s="296" t="s">
        <v>1935</v>
      </c>
      <c r="R442" s="276" t="s">
        <v>1937</v>
      </c>
      <c r="S442" s="296" t="s">
        <v>1934</v>
      </c>
    </row>
    <row r="443" spans="1:19" x14ac:dyDescent="0.3">
      <c r="A443" s="272">
        <v>1434</v>
      </c>
      <c r="B443" s="282">
        <v>42874</v>
      </c>
      <c r="C443" s="284" t="s">
        <v>586</v>
      </c>
      <c r="D443" s="273" t="s">
        <v>1527</v>
      </c>
      <c r="E443" s="286" t="s">
        <v>395</v>
      </c>
      <c r="F443" s="273" t="s">
        <v>790</v>
      </c>
      <c r="G443" s="288" t="s">
        <v>764</v>
      </c>
      <c r="H443" s="273" t="s">
        <v>818</v>
      </c>
      <c r="I443" s="290" t="s">
        <v>1529</v>
      </c>
      <c r="J443" s="274">
        <v>24</v>
      </c>
      <c r="K443" s="292">
        <v>3660</v>
      </c>
      <c r="L443" s="274">
        <v>87840</v>
      </c>
      <c r="M443" s="294">
        <v>0.08</v>
      </c>
      <c r="N443" s="275">
        <v>80812.800000000003</v>
      </c>
      <c r="O443" s="288" t="s">
        <v>761</v>
      </c>
      <c r="P443" s="276" t="s">
        <v>774</v>
      </c>
      <c r="Q443" s="296" t="s">
        <v>1932</v>
      </c>
      <c r="R443" s="276" t="s">
        <v>1937</v>
      </c>
      <c r="S443" s="296" t="s">
        <v>1934</v>
      </c>
    </row>
    <row r="444" spans="1:19" x14ac:dyDescent="0.3">
      <c r="A444" s="272">
        <v>1435</v>
      </c>
      <c r="B444" s="282">
        <v>42874</v>
      </c>
      <c r="C444" s="284" t="s">
        <v>586</v>
      </c>
      <c r="D444" s="273" t="s">
        <v>1527</v>
      </c>
      <c r="E444" s="286" t="s">
        <v>395</v>
      </c>
      <c r="F444" s="273" t="s">
        <v>790</v>
      </c>
      <c r="G444" s="288" t="s">
        <v>785</v>
      </c>
      <c r="H444" s="273" t="s">
        <v>784</v>
      </c>
      <c r="I444" s="290" t="s">
        <v>1528</v>
      </c>
      <c r="J444" s="274">
        <v>43</v>
      </c>
      <c r="K444" s="292">
        <v>7560</v>
      </c>
      <c r="L444" s="274">
        <v>325080</v>
      </c>
      <c r="M444" s="294">
        <v>0.05</v>
      </c>
      <c r="N444" s="275">
        <v>308826</v>
      </c>
      <c r="O444" s="288" t="s">
        <v>761</v>
      </c>
      <c r="P444" s="276" t="s">
        <v>760</v>
      </c>
      <c r="Q444" s="296" t="s">
        <v>1932</v>
      </c>
      <c r="R444" s="276" t="s">
        <v>1937</v>
      </c>
      <c r="S444" s="296" t="s">
        <v>1934</v>
      </c>
    </row>
    <row r="445" spans="1:19" x14ac:dyDescent="0.3">
      <c r="A445" s="272">
        <v>1436</v>
      </c>
      <c r="B445" s="282">
        <v>42874</v>
      </c>
      <c r="C445" s="284" t="s">
        <v>586</v>
      </c>
      <c r="D445" s="273" t="s">
        <v>1527</v>
      </c>
      <c r="E445" s="286" t="s">
        <v>395</v>
      </c>
      <c r="F445" s="273" t="s">
        <v>790</v>
      </c>
      <c r="G445" s="288" t="s">
        <v>785</v>
      </c>
      <c r="H445" s="273" t="s">
        <v>784</v>
      </c>
      <c r="I445" s="290" t="s">
        <v>1255</v>
      </c>
      <c r="J445" s="274">
        <v>44</v>
      </c>
      <c r="K445" s="292">
        <v>7560</v>
      </c>
      <c r="L445" s="274">
        <v>332640</v>
      </c>
      <c r="M445" s="294">
        <v>0.1</v>
      </c>
      <c r="N445" s="275">
        <v>299376</v>
      </c>
      <c r="O445" s="288" t="s">
        <v>761</v>
      </c>
      <c r="P445" s="276" t="s">
        <v>787</v>
      </c>
      <c r="Q445" s="296" t="s">
        <v>1932</v>
      </c>
      <c r="R445" s="276" t="s">
        <v>1937</v>
      </c>
      <c r="S445" s="296" t="s">
        <v>1934</v>
      </c>
    </row>
    <row r="446" spans="1:19" x14ac:dyDescent="0.3">
      <c r="A446" s="272">
        <v>1437</v>
      </c>
      <c r="B446" s="282">
        <v>42874</v>
      </c>
      <c r="C446" s="284" t="s">
        <v>586</v>
      </c>
      <c r="D446" s="273" t="s">
        <v>1040</v>
      </c>
      <c r="E446" s="286" t="s">
        <v>522</v>
      </c>
      <c r="F446" s="273" t="s">
        <v>765</v>
      </c>
      <c r="G446" s="288" t="s">
        <v>764</v>
      </c>
      <c r="H446" s="273" t="s">
        <v>811</v>
      </c>
      <c r="I446" s="290" t="s">
        <v>1526</v>
      </c>
      <c r="J446" s="274">
        <v>46</v>
      </c>
      <c r="K446" s="292">
        <v>240</v>
      </c>
      <c r="L446" s="274">
        <v>11040</v>
      </c>
      <c r="M446" s="294">
        <v>0.04</v>
      </c>
      <c r="N446" s="275">
        <v>10598.4</v>
      </c>
      <c r="O446" s="288" t="s">
        <v>834</v>
      </c>
      <c r="P446" s="276" t="s">
        <v>774</v>
      </c>
      <c r="Q446" s="296" t="s">
        <v>1932</v>
      </c>
      <c r="R446" s="276" t="s">
        <v>1937</v>
      </c>
      <c r="S446" s="296" t="s">
        <v>1934</v>
      </c>
    </row>
    <row r="447" spans="1:19" x14ac:dyDescent="0.3">
      <c r="A447" s="272">
        <v>1438</v>
      </c>
      <c r="B447" s="282">
        <v>42874</v>
      </c>
      <c r="C447" s="284" t="s">
        <v>586</v>
      </c>
      <c r="D447" s="273" t="s">
        <v>1525</v>
      </c>
      <c r="E447" s="286" t="s">
        <v>522</v>
      </c>
      <c r="F447" s="273" t="s">
        <v>812</v>
      </c>
      <c r="G447" s="288" t="s">
        <v>785</v>
      </c>
      <c r="H447" s="273" t="s">
        <v>784</v>
      </c>
      <c r="I447" s="290" t="s">
        <v>1524</v>
      </c>
      <c r="J447" s="274">
        <v>25</v>
      </c>
      <c r="K447" s="292">
        <v>10800</v>
      </c>
      <c r="L447" s="274">
        <v>270000</v>
      </c>
      <c r="M447" s="294">
        <v>0.02</v>
      </c>
      <c r="N447" s="275">
        <v>264600</v>
      </c>
      <c r="O447" s="288" t="s">
        <v>788</v>
      </c>
      <c r="P447" s="276" t="s">
        <v>774</v>
      </c>
      <c r="Q447" s="296" t="s">
        <v>1936</v>
      </c>
      <c r="R447" s="276" t="s">
        <v>1933</v>
      </c>
      <c r="S447" s="296" t="s">
        <v>1934</v>
      </c>
    </row>
    <row r="448" spans="1:19" x14ac:dyDescent="0.3">
      <c r="A448" s="272">
        <v>1439</v>
      </c>
      <c r="B448" s="282">
        <v>42874</v>
      </c>
      <c r="C448" s="284" t="s">
        <v>586</v>
      </c>
      <c r="D448" s="273" t="s">
        <v>1523</v>
      </c>
      <c r="E448" s="286" t="s">
        <v>395</v>
      </c>
      <c r="F448" s="273" t="s">
        <v>812</v>
      </c>
      <c r="G448" s="288" t="s">
        <v>764</v>
      </c>
      <c r="H448" s="273" t="s">
        <v>793</v>
      </c>
      <c r="I448" s="290" t="s">
        <v>1522</v>
      </c>
      <c r="J448" s="274">
        <v>16</v>
      </c>
      <c r="K448" s="292">
        <v>480</v>
      </c>
      <c r="L448" s="274">
        <v>7680</v>
      </c>
      <c r="M448" s="294">
        <v>0.01</v>
      </c>
      <c r="N448" s="275">
        <v>7603.2</v>
      </c>
      <c r="O448" s="288" t="s">
        <v>761</v>
      </c>
      <c r="P448" s="276" t="s">
        <v>760</v>
      </c>
      <c r="Q448" s="296" t="s">
        <v>1932</v>
      </c>
      <c r="R448" s="276" t="s">
        <v>1933</v>
      </c>
      <c r="S448" s="296" t="s">
        <v>1934</v>
      </c>
    </row>
    <row r="449" spans="1:19" x14ac:dyDescent="0.3">
      <c r="A449" s="272">
        <v>1440</v>
      </c>
      <c r="B449" s="282">
        <v>42875</v>
      </c>
      <c r="C449" s="284" t="s">
        <v>586</v>
      </c>
      <c r="D449" s="273" t="s">
        <v>891</v>
      </c>
      <c r="E449" s="286" t="s">
        <v>395</v>
      </c>
      <c r="F449" s="273" t="s">
        <v>778</v>
      </c>
      <c r="G449" s="288" t="s">
        <v>764</v>
      </c>
      <c r="H449" s="273" t="s">
        <v>763</v>
      </c>
      <c r="I449" s="290" t="s">
        <v>1521</v>
      </c>
      <c r="J449" s="274">
        <v>16</v>
      </c>
      <c r="K449" s="292">
        <v>180</v>
      </c>
      <c r="L449" s="274">
        <v>2880</v>
      </c>
      <c r="M449" s="294">
        <v>0.04</v>
      </c>
      <c r="N449" s="275">
        <v>2764.8</v>
      </c>
      <c r="O449" s="288" t="s">
        <v>788</v>
      </c>
      <c r="P449" s="276" t="s">
        <v>798</v>
      </c>
      <c r="Q449" s="296" t="s">
        <v>1936</v>
      </c>
      <c r="R449" s="276" t="s">
        <v>1933</v>
      </c>
      <c r="S449" s="296" t="s">
        <v>1934</v>
      </c>
    </row>
    <row r="450" spans="1:19" x14ac:dyDescent="0.3">
      <c r="A450" s="272">
        <v>1441</v>
      </c>
      <c r="B450" s="282">
        <v>42875</v>
      </c>
      <c r="C450" s="284" t="s">
        <v>586</v>
      </c>
      <c r="D450" s="273" t="s">
        <v>926</v>
      </c>
      <c r="E450" s="286" t="s">
        <v>398</v>
      </c>
      <c r="F450" s="273" t="s">
        <v>778</v>
      </c>
      <c r="G450" s="288" t="s">
        <v>785</v>
      </c>
      <c r="H450" s="273" t="s">
        <v>824</v>
      </c>
      <c r="I450" s="290" t="s">
        <v>1482</v>
      </c>
      <c r="J450" s="274">
        <v>6</v>
      </c>
      <c r="K450" s="292">
        <v>2400</v>
      </c>
      <c r="L450" s="274">
        <v>14400</v>
      </c>
      <c r="M450" s="294">
        <v>0</v>
      </c>
      <c r="N450" s="275">
        <v>14400</v>
      </c>
      <c r="O450" s="288" t="s">
        <v>834</v>
      </c>
      <c r="P450" s="276" t="s">
        <v>760</v>
      </c>
      <c r="Q450" s="296" t="s">
        <v>1932</v>
      </c>
      <c r="R450" s="276" t="s">
        <v>1933</v>
      </c>
      <c r="S450" s="296" t="s">
        <v>1934</v>
      </c>
    </row>
    <row r="451" spans="1:19" x14ac:dyDescent="0.3">
      <c r="A451" s="272">
        <v>1442</v>
      </c>
      <c r="B451" s="282">
        <v>42875</v>
      </c>
      <c r="C451" s="284" t="s">
        <v>586</v>
      </c>
      <c r="D451" s="273" t="s">
        <v>1319</v>
      </c>
      <c r="E451" s="286" t="s">
        <v>398</v>
      </c>
      <c r="F451" s="273" t="s">
        <v>778</v>
      </c>
      <c r="G451" s="288" t="s">
        <v>764</v>
      </c>
      <c r="H451" s="273" t="s">
        <v>800</v>
      </c>
      <c r="I451" s="290" t="s">
        <v>1520</v>
      </c>
      <c r="J451" s="274">
        <v>33</v>
      </c>
      <c r="K451" s="292">
        <v>240</v>
      </c>
      <c r="L451" s="274">
        <v>7920</v>
      </c>
      <c r="M451" s="294">
        <v>0.02</v>
      </c>
      <c r="N451" s="275">
        <v>7761.6</v>
      </c>
      <c r="O451" s="288" t="s">
        <v>761</v>
      </c>
      <c r="P451" s="276" t="s">
        <v>787</v>
      </c>
      <c r="Q451" s="296" t="s">
        <v>1932</v>
      </c>
      <c r="R451" s="276" t="s">
        <v>1933</v>
      </c>
      <c r="S451" s="296" t="s">
        <v>1934</v>
      </c>
    </row>
    <row r="452" spans="1:19" x14ac:dyDescent="0.3">
      <c r="A452" s="272">
        <v>1443</v>
      </c>
      <c r="B452" s="282">
        <v>42875</v>
      </c>
      <c r="C452" s="284" t="s">
        <v>586</v>
      </c>
      <c r="D452" s="273" t="s">
        <v>1519</v>
      </c>
      <c r="E452" s="286" t="s">
        <v>398</v>
      </c>
      <c r="F452" s="273" t="s">
        <v>778</v>
      </c>
      <c r="G452" s="288" t="s">
        <v>785</v>
      </c>
      <c r="H452" s="273" t="s">
        <v>784</v>
      </c>
      <c r="I452" s="290" t="s">
        <v>903</v>
      </c>
      <c r="J452" s="274">
        <v>40</v>
      </c>
      <c r="K452" s="292">
        <v>3960</v>
      </c>
      <c r="L452" s="274">
        <v>158400</v>
      </c>
      <c r="M452" s="294">
        <v>0.01</v>
      </c>
      <c r="N452" s="275">
        <v>156816</v>
      </c>
      <c r="O452" s="288" t="s">
        <v>782</v>
      </c>
      <c r="P452" s="276" t="s">
        <v>787</v>
      </c>
      <c r="Q452" s="296" t="s">
        <v>1932</v>
      </c>
      <c r="R452" s="276" t="s">
        <v>1933</v>
      </c>
      <c r="S452" s="296" t="s">
        <v>1934</v>
      </c>
    </row>
    <row r="453" spans="1:19" x14ac:dyDescent="0.3">
      <c r="A453" s="272">
        <v>1444</v>
      </c>
      <c r="B453" s="282">
        <v>42875</v>
      </c>
      <c r="C453" s="284" t="s">
        <v>586</v>
      </c>
      <c r="D453" s="273" t="s">
        <v>1518</v>
      </c>
      <c r="E453" s="286" t="s">
        <v>395</v>
      </c>
      <c r="F453" s="273" t="s">
        <v>790</v>
      </c>
      <c r="G453" s="288" t="s">
        <v>764</v>
      </c>
      <c r="H453" s="273" t="s">
        <v>763</v>
      </c>
      <c r="I453" s="290" t="s">
        <v>1517</v>
      </c>
      <c r="J453" s="274">
        <v>42</v>
      </c>
      <c r="K453" s="292">
        <v>360</v>
      </c>
      <c r="L453" s="274">
        <v>15120</v>
      </c>
      <c r="M453" s="294">
        <v>0.02</v>
      </c>
      <c r="N453" s="275">
        <v>14817.6</v>
      </c>
      <c r="O453" s="288" t="s">
        <v>761</v>
      </c>
      <c r="P453" s="276" t="s">
        <v>767</v>
      </c>
      <c r="Q453" s="296" t="s">
        <v>1932</v>
      </c>
      <c r="R453" s="276" t="s">
        <v>1937</v>
      </c>
      <c r="S453" s="296" t="s">
        <v>1934</v>
      </c>
    </row>
    <row r="454" spans="1:19" x14ac:dyDescent="0.3">
      <c r="A454" s="272">
        <v>1445</v>
      </c>
      <c r="B454" s="282">
        <v>42876</v>
      </c>
      <c r="C454" s="284" t="s">
        <v>586</v>
      </c>
      <c r="D454" s="273" t="s">
        <v>1515</v>
      </c>
      <c r="E454" s="286" t="s">
        <v>522</v>
      </c>
      <c r="F454" s="273" t="s">
        <v>790</v>
      </c>
      <c r="G454" s="288" t="s">
        <v>785</v>
      </c>
      <c r="H454" s="273" t="s">
        <v>824</v>
      </c>
      <c r="I454" s="290" t="s">
        <v>1516</v>
      </c>
      <c r="J454" s="274">
        <v>22</v>
      </c>
      <c r="K454" s="292">
        <v>2640</v>
      </c>
      <c r="L454" s="274">
        <v>58080</v>
      </c>
      <c r="M454" s="294">
        <v>0.05</v>
      </c>
      <c r="N454" s="275">
        <v>55176</v>
      </c>
      <c r="O454" s="288" t="s">
        <v>782</v>
      </c>
      <c r="P454" s="276" t="s">
        <v>760</v>
      </c>
      <c r="Q454" s="296" t="s">
        <v>1932</v>
      </c>
      <c r="R454" s="276" t="s">
        <v>1937</v>
      </c>
      <c r="S454" s="296" t="s">
        <v>1934</v>
      </c>
    </row>
    <row r="455" spans="1:19" x14ac:dyDescent="0.3">
      <c r="A455" s="272">
        <v>1446</v>
      </c>
      <c r="B455" s="282">
        <v>42876</v>
      </c>
      <c r="C455" s="284" t="s">
        <v>586</v>
      </c>
      <c r="D455" s="273" t="s">
        <v>1515</v>
      </c>
      <c r="E455" s="286" t="s">
        <v>522</v>
      </c>
      <c r="F455" s="273" t="s">
        <v>790</v>
      </c>
      <c r="G455" s="288" t="s">
        <v>785</v>
      </c>
      <c r="H455" s="273" t="s">
        <v>784</v>
      </c>
      <c r="I455" s="290" t="s">
        <v>1244</v>
      </c>
      <c r="J455" s="274">
        <v>25</v>
      </c>
      <c r="K455" s="292">
        <v>12360</v>
      </c>
      <c r="L455" s="274">
        <v>309000</v>
      </c>
      <c r="M455" s="294">
        <v>0</v>
      </c>
      <c r="N455" s="275">
        <v>309000</v>
      </c>
      <c r="O455" s="288" t="s">
        <v>782</v>
      </c>
      <c r="P455" s="276" t="s">
        <v>798</v>
      </c>
      <c r="Q455" s="296" t="s">
        <v>1932</v>
      </c>
      <c r="R455" s="276" t="s">
        <v>1937</v>
      </c>
      <c r="S455" s="296" t="s">
        <v>1934</v>
      </c>
    </row>
    <row r="456" spans="1:19" x14ac:dyDescent="0.3">
      <c r="A456" s="272">
        <v>1447</v>
      </c>
      <c r="B456" s="282">
        <v>42876</v>
      </c>
      <c r="C456" s="284" t="s">
        <v>586</v>
      </c>
      <c r="D456" s="273" t="s">
        <v>820</v>
      </c>
      <c r="E456" s="286" t="s">
        <v>395</v>
      </c>
      <c r="F456" s="273" t="s">
        <v>778</v>
      </c>
      <c r="G456" s="288" t="s">
        <v>764</v>
      </c>
      <c r="H456" s="273" t="s">
        <v>772</v>
      </c>
      <c r="I456" s="290" t="s">
        <v>1514</v>
      </c>
      <c r="J456" s="274">
        <v>16</v>
      </c>
      <c r="K456" s="292">
        <v>480</v>
      </c>
      <c r="L456" s="274">
        <v>7680</v>
      </c>
      <c r="M456" s="294">
        <v>0.09</v>
      </c>
      <c r="N456" s="275">
        <v>6988.8</v>
      </c>
      <c r="O456" s="288" t="s">
        <v>761</v>
      </c>
      <c r="P456" s="276" t="s">
        <v>798</v>
      </c>
      <c r="Q456" s="296" t="s">
        <v>1932</v>
      </c>
      <c r="R456" s="276" t="s">
        <v>1933</v>
      </c>
      <c r="S456" s="296" t="s">
        <v>1934</v>
      </c>
    </row>
    <row r="457" spans="1:19" x14ac:dyDescent="0.3">
      <c r="A457" s="272">
        <v>1448</v>
      </c>
      <c r="B457" s="282">
        <v>42877</v>
      </c>
      <c r="C457" s="284" t="s">
        <v>586</v>
      </c>
      <c r="D457" s="273" t="s">
        <v>1513</v>
      </c>
      <c r="E457" s="286" t="s">
        <v>395</v>
      </c>
      <c r="F457" s="273" t="s">
        <v>765</v>
      </c>
      <c r="G457" s="288" t="s">
        <v>785</v>
      </c>
      <c r="H457" s="273" t="s">
        <v>824</v>
      </c>
      <c r="I457" s="290" t="s">
        <v>1512</v>
      </c>
      <c r="J457" s="274">
        <v>29</v>
      </c>
      <c r="K457" s="292">
        <v>2400</v>
      </c>
      <c r="L457" s="274">
        <v>69600</v>
      </c>
      <c r="M457" s="294">
        <v>0.04</v>
      </c>
      <c r="N457" s="275">
        <v>66816</v>
      </c>
      <c r="O457" s="288" t="s">
        <v>775</v>
      </c>
      <c r="P457" s="276" t="s">
        <v>798</v>
      </c>
      <c r="Q457" s="296" t="s">
        <v>1935</v>
      </c>
      <c r="R457" s="276" t="s">
        <v>1937</v>
      </c>
      <c r="S457" s="296" t="s">
        <v>1934</v>
      </c>
    </row>
    <row r="458" spans="1:19" x14ac:dyDescent="0.3">
      <c r="A458" s="272">
        <v>1449</v>
      </c>
      <c r="B458" s="282">
        <v>42877</v>
      </c>
      <c r="C458" s="284" t="s">
        <v>586</v>
      </c>
      <c r="D458" s="273" t="s">
        <v>1511</v>
      </c>
      <c r="E458" s="286" t="s">
        <v>522</v>
      </c>
      <c r="F458" s="273" t="s">
        <v>765</v>
      </c>
      <c r="G458" s="288" t="s">
        <v>785</v>
      </c>
      <c r="H458" s="273" t="s">
        <v>824</v>
      </c>
      <c r="I458" s="290" t="s">
        <v>1510</v>
      </c>
      <c r="J458" s="274">
        <v>7</v>
      </c>
      <c r="K458" s="292">
        <v>1080</v>
      </c>
      <c r="L458" s="274">
        <v>7560</v>
      </c>
      <c r="M458" s="294">
        <v>0.01</v>
      </c>
      <c r="N458" s="275">
        <v>7484.4</v>
      </c>
      <c r="O458" s="288" t="s">
        <v>775</v>
      </c>
      <c r="P458" s="276" t="s">
        <v>774</v>
      </c>
      <c r="Q458" s="296" t="s">
        <v>1935</v>
      </c>
      <c r="R458" s="276" t="s">
        <v>1937</v>
      </c>
      <c r="S458" s="296" t="s">
        <v>1934</v>
      </c>
    </row>
    <row r="459" spans="1:19" x14ac:dyDescent="0.3">
      <c r="A459" s="272">
        <v>1450</v>
      </c>
      <c r="B459" s="282">
        <v>42877</v>
      </c>
      <c r="C459" s="284" t="s">
        <v>586</v>
      </c>
      <c r="D459" s="273" t="s">
        <v>1145</v>
      </c>
      <c r="E459" s="286" t="s">
        <v>395</v>
      </c>
      <c r="F459" s="273" t="s">
        <v>778</v>
      </c>
      <c r="G459" s="288" t="s">
        <v>764</v>
      </c>
      <c r="H459" s="273" t="s">
        <v>800</v>
      </c>
      <c r="I459" s="290" t="s">
        <v>1204</v>
      </c>
      <c r="J459" s="274">
        <v>9</v>
      </c>
      <c r="K459" s="292">
        <v>180</v>
      </c>
      <c r="L459" s="274">
        <v>1620</v>
      </c>
      <c r="M459" s="294">
        <v>0</v>
      </c>
      <c r="N459" s="275">
        <v>1620</v>
      </c>
      <c r="O459" s="288" t="s">
        <v>775</v>
      </c>
      <c r="P459" s="276" t="s">
        <v>760</v>
      </c>
      <c r="Q459" s="296" t="s">
        <v>1935</v>
      </c>
      <c r="R459" s="276" t="s">
        <v>1933</v>
      </c>
      <c r="S459" s="296" t="s">
        <v>1934</v>
      </c>
    </row>
    <row r="460" spans="1:19" x14ac:dyDescent="0.3">
      <c r="A460" s="272">
        <v>1451</v>
      </c>
      <c r="B460" s="282">
        <v>42878</v>
      </c>
      <c r="C460" s="284" t="s">
        <v>586</v>
      </c>
      <c r="D460" s="273" t="s">
        <v>1509</v>
      </c>
      <c r="E460" s="286" t="s">
        <v>405</v>
      </c>
      <c r="F460" s="273" t="s">
        <v>778</v>
      </c>
      <c r="G460" s="288" t="s">
        <v>764</v>
      </c>
      <c r="H460" s="273" t="s">
        <v>800</v>
      </c>
      <c r="I460" s="290" t="s">
        <v>1508</v>
      </c>
      <c r="J460" s="274">
        <v>5</v>
      </c>
      <c r="K460" s="292">
        <v>360</v>
      </c>
      <c r="L460" s="274">
        <v>1800</v>
      </c>
      <c r="M460" s="294">
        <v>7.0000000000000007E-2</v>
      </c>
      <c r="N460" s="275">
        <v>1674</v>
      </c>
      <c r="O460" s="288" t="s">
        <v>775</v>
      </c>
      <c r="P460" s="276" t="s">
        <v>760</v>
      </c>
      <c r="Q460" s="296" t="s">
        <v>1935</v>
      </c>
      <c r="R460" s="276" t="s">
        <v>1933</v>
      </c>
      <c r="S460" s="296" t="s">
        <v>1934</v>
      </c>
    </row>
    <row r="461" spans="1:19" x14ac:dyDescent="0.3">
      <c r="A461" s="272">
        <v>1452</v>
      </c>
      <c r="B461" s="282">
        <v>42878</v>
      </c>
      <c r="C461" s="284" t="s">
        <v>586</v>
      </c>
      <c r="D461" s="273" t="s">
        <v>960</v>
      </c>
      <c r="E461" s="286" t="s">
        <v>395</v>
      </c>
      <c r="F461" s="273" t="s">
        <v>765</v>
      </c>
      <c r="G461" s="288" t="s">
        <v>764</v>
      </c>
      <c r="H461" s="273" t="s">
        <v>800</v>
      </c>
      <c r="I461" s="290" t="s">
        <v>1507</v>
      </c>
      <c r="J461" s="274">
        <v>45</v>
      </c>
      <c r="K461" s="292">
        <v>180</v>
      </c>
      <c r="L461" s="274">
        <v>8100</v>
      </c>
      <c r="M461" s="294">
        <v>0.02</v>
      </c>
      <c r="N461" s="275">
        <v>7938</v>
      </c>
      <c r="O461" s="288" t="s">
        <v>761</v>
      </c>
      <c r="P461" s="276" t="s">
        <v>760</v>
      </c>
      <c r="Q461" s="296" t="s">
        <v>1932</v>
      </c>
      <c r="R461" s="276" t="s">
        <v>1937</v>
      </c>
      <c r="S461" s="296" t="s">
        <v>1934</v>
      </c>
    </row>
    <row r="462" spans="1:19" x14ac:dyDescent="0.3">
      <c r="A462" s="272">
        <v>1453</v>
      </c>
      <c r="B462" s="282">
        <v>42878</v>
      </c>
      <c r="C462" s="284" t="s">
        <v>586</v>
      </c>
      <c r="D462" s="273" t="s">
        <v>1415</v>
      </c>
      <c r="E462" s="286" t="s">
        <v>395</v>
      </c>
      <c r="F462" s="273" t="s">
        <v>812</v>
      </c>
      <c r="G462" s="288" t="s">
        <v>764</v>
      </c>
      <c r="H462" s="273" t="s">
        <v>800</v>
      </c>
      <c r="I462" s="290" t="s">
        <v>874</v>
      </c>
      <c r="J462" s="274">
        <v>33</v>
      </c>
      <c r="K462" s="292">
        <v>7260</v>
      </c>
      <c r="L462" s="274">
        <v>239580</v>
      </c>
      <c r="M462" s="294">
        <v>0.06</v>
      </c>
      <c r="N462" s="275">
        <v>225205.2</v>
      </c>
      <c r="O462" s="288" t="s">
        <v>775</v>
      </c>
      <c r="P462" s="276" t="s">
        <v>841</v>
      </c>
      <c r="Q462" s="296" t="s">
        <v>1935</v>
      </c>
      <c r="R462" s="276" t="s">
        <v>1933</v>
      </c>
      <c r="S462" s="296" t="s">
        <v>1934</v>
      </c>
    </row>
    <row r="463" spans="1:19" x14ac:dyDescent="0.3">
      <c r="A463" s="272">
        <v>1454</v>
      </c>
      <c r="B463" s="282">
        <v>42878</v>
      </c>
      <c r="C463" s="284" t="s">
        <v>586</v>
      </c>
      <c r="D463" s="273" t="s">
        <v>1506</v>
      </c>
      <c r="E463" s="286" t="s">
        <v>395</v>
      </c>
      <c r="F463" s="273" t="s">
        <v>778</v>
      </c>
      <c r="G463" s="288" t="s">
        <v>785</v>
      </c>
      <c r="H463" s="273" t="s">
        <v>824</v>
      </c>
      <c r="I463" s="290" t="s">
        <v>1505</v>
      </c>
      <c r="J463" s="274">
        <v>35</v>
      </c>
      <c r="K463" s="292">
        <v>480</v>
      </c>
      <c r="L463" s="274">
        <v>16800</v>
      </c>
      <c r="M463" s="294">
        <v>0.03</v>
      </c>
      <c r="N463" s="275">
        <v>16296</v>
      </c>
      <c r="O463" s="288" t="s">
        <v>834</v>
      </c>
      <c r="P463" s="276" t="s">
        <v>760</v>
      </c>
      <c r="Q463" s="296" t="s">
        <v>1932</v>
      </c>
      <c r="R463" s="276" t="s">
        <v>1933</v>
      </c>
      <c r="S463" s="296" t="s">
        <v>1934</v>
      </c>
    </row>
    <row r="464" spans="1:19" x14ac:dyDescent="0.3">
      <c r="A464" s="272">
        <v>1455</v>
      </c>
      <c r="B464" s="282">
        <v>42878</v>
      </c>
      <c r="C464" s="284" t="s">
        <v>586</v>
      </c>
      <c r="D464" s="273" t="s">
        <v>960</v>
      </c>
      <c r="E464" s="286" t="s">
        <v>405</v>
      </c>
      <c r="F464" s="273" t="s">
        <v>765</v>
      </c>
      <c r="G464" s="288" t="s">
        <v>764</v>
      </c>
      <c r="H464" s="273" t="s">
        <v>818</v>
      </c>
      <c r="I464" s="290" t="s">
        <v>1354</v>
      </c>
      <c r="J464" s="274">
        <v>39</v>
      </c>
      <c r="K464" s="292">
        <v>660</v>
      </c>
      <c r="L464" s="274">
        <v>25740</v>
      </c>
      <c r="M464" s="294">
        <v>0.06</v>
      </c>
      <c r="N464" s="275">
        <v>24195.599999999999</v>
      </c>
      <c r="O464" s="288" t="s">
        <v>761</v>
      </c>
      <c r="P464" s="276" t="s">
        <v>787</v>
      </c>
      <c r="Q464" s="296" t="s">
        <v>1932</v>
      </c>
      <c r="R464" s="276" t="s">
        <v>1937</v>
      </c>
      <c r="S464" s="296" t="s">
        <v>1934</v>
      </c>
    </row>
    <row r="465" spans="1:19" x14ac:dyDescent="0.3">
      <c r="A465" s="272">
        <v>1456</v>
      </c>
      <c r="B465" s="282">
        <v>42878</v>
      </c>
      <c r="C465" s="284" t="s">
        <v>586</v>
      </c>
      <c r="D465" s="273" t="s">
        <v>960</v>
      </c>
      <c r="E465" s="286" t="s">
        <v>405</v>
      </c>
      <c r="F465" s="273" t="s">
        <v>765</v>
      </c>
      <c r="G465" s="288" t="s">
        <v>785</v>
      </c>
      <c r="H465" s="273" t="s">
        <v>824</v>
      </c>
      <c r="I465" s="290" t="s">
        <v>1258</v>
      </c>
      <c r="J465" s="274">
        <v>3</v>
      </c>
      <c r="K465" s="292">
        <v>1740</v>
      </c>
      <c r="L465" s="274">
        <v>5220</v>
      </c>
      <c r="M465" s="294">
        <v>0.05</v>
      </c>
      <c r="N465" s="275">
        <v>4959</v>
      </c>
      <c r="O465" s="288" t="s">
        <v>761</v>
      </c>
      <c r="P465" s="276" t="s">
        <v>827</v>
      </c>
      <c r="Q465" s="296" t="s">
        <v>1932</v>
      </c>
      <c r="R465" s="276" t="s">
        <v>1937</v>
      </c>
      <c r="S465" s="296" t="s">
        <v>1934</v>
      </c>
    </row>
    <row r="466" spans="1:19" x14ac:dyDescent="0.3">
      <c r="A466" s="272">
        <v>1457</v>
      </c>
      <c r="B466" s="282">
        <v>42878</v>
      </c>
      <c r="C466" s="284" t="s">
        <v>586</v>
      </c>
      <c r="D466" s="273" t="s">
        <v>1504</v>
      </c>
      <c r="E466" s="286" t="s">
        <v>398</v>
      </c>
      <c r="F466" s="273" t="s">
        <v>778</v>
      </c>
      <c r="G466" s="288" t="s">
        <v>770</v>
      </c>
      <c r="H466" s="273" t="s">
        <v>781</v>
      </c>
      <c r="I466" s="290" t="s">
        <v>1386</v>
      </c>
      <c r="J466" s="274">
        <v>21</v>
      </c>
      <c r="K466" s="292">
        <v>960</v>
      </c>
      <c r="L466" s="274">
        <v>20160</v>
      </c>
      <c r="M466" s="294">
        <v>0.06</v>
      </c>
      <c r="N466" s="275">
        <v>18950.400000000001</v>
      </c>
      <c r="O466" s="288" t="s">
        <v>761</v>
      </c>
      <c r="P466" s="276" t="s">
        <v>760</v>
      </c>
      <c r="Q466" s="296" t="s">
        <v>1932</v>
      </c>
      <c r="R466" s="276" t="s">
        <v>1933</v>
      </c>
      <c r="S466" s="296" t="s">
        <v>1934</v>
      </c>
    </row>
    <row r="467" spans="1:19" x14ac:dyDescent="0.3">
      <c r="A467" s="272">
        <v>1458</v>
      </c>
      <c r="B467" s="282">
        <v>42878</v>
      </c>
      <c r="C467" s="284" t="s">
        <v>586</v>
      </c>
      <c r="D467" s="273" t="s">
        <v>1061</v>
      </c>
      <c r="E467" s="286" t="s">
        <v>398</v>
      </c>
      <c r="F467" s="273" t="s">
        <v>790</v>
      </c>
      <c r="G467" s="288" t="s">
        <v>785</v>
      </c>
      <c r="H467" s="273" t="s">
        <v>784</v>
      </c>
      <c r="I467" s="290" t="s">
        <v>1503</v>
      </c>
      <c r="J467" s="274">
        <v>13</v>
      </c>
      <c r="K467" s="292">
        <v>3960</v>
      </c>
      <c r="L467" s="274">
        <v>51480</v>
      </c>
      <c r="M467" s="294">
        <v>0.04</v>
      </c>
      <c r="N467" s="275">
        <v>49420.800000000003</v>
      </c>
      <c r="O467" s="288" t="s">
        <v>782</v>
      </c>
      <c r="P467" s="276" t="s">
        <v>767</v>
      </c>
      <c r="Q467" s="296" t="s">
        <v>1932</v>
      </c>
      <c r="R467" s="276" t="s">
        <v>1937</v>
      </c>
      <c r="S467" s="296" t="s">
        <v>1934</v>
      </c>
    </row>
    <row r="468" spans="1:19" x14ac:dyDescent="0.3">
      <c r="A468" s="272">
        <v>1459</v>
      </c>
      <c r="B468" s="282">
        <v>42878</v>
      </c>
      <c r="C468" s="284" t="s">
        <v>586</v>
      </c>
      <c r="D468" s="273" t="s">
        <v>779</v>
      </c>
      <c r="E468" s="286" t="s">
        <v>522</v>
      </c>
      <c r="F468" s="273" t="s">
        <v>778</v>
      </c>
      <c r="G468" s="288" t="s">
        <v>764</v>
      </c>
      <c r="H468" s="273" t="s">
        <v>772</v>
      </c>
      <c r="I468" s="290" t="s">
        <v>999</v>
      </c>
      <c r="J468" s="274">
        <v>50</v>
      </c>
      <c r="K468" s="292">
        <v>3360</v>
      </c>
      <c r="L468" s="274">
        <v>168000</v>
      </c>
      <c r="M468" s="294">
        <v>0.01</v>
      </c>
      <c r="N468" s="275">
        <v>166320</v>
      </c>
      <c r="O468" s="288" t="s">
        <v>782</v>
      </c>
      <c r="P468" s="276" t="s">
        <v>767</v>
      </c>
      <c r="Q468" s="296" t="s">
        <v>1932</v>
      </c>
      <c r="R468" s="276" t="s">
        <v>1933</v>
      </c>
      <c r="S468" s="296" t="s">
        <v>1934</v>
      </c>
    </row>
    <row r="469" spans="1:19" x14ac:dyDescent="0.3">
      <c r="A469" s="272">
        <v>1460</v>
      </c>
      <c r="B469" s="282">
        <v>42878</v>
      </c>
      <c r="C469" s="284" t="s">
        <v>586</v>
      </c>
      <c r="D469" s="273" t="s">
        <v>1501</v>
      </c>
      <c r="E469" s="286" t="s">
        <v>522</v>
      </c>
      <c r="F469" s="273" t="s">
        <v>778</v>
      </c>
      <c r="G469" s="288" t="s">
        <v>785</v>
      </c>
      <c r="H469" s="273" t="s">
        <v>824</v>
      </c>
      <c r="I469" s="290" t="s">
        <v>1502</v>
      </c>
      <c r="J469" s="274">
        <v>12</v>
      </c>
      <c r="K469" s="292">
        <v>1860</v>
      </c>
      <c r="L469" s="274">
        <v>22320</v>
      </c>
      <c r="M469" s="294">
        <v>0.01</v>
      </c>
      <c r="N469" s="275">
        <v>22096.799999999999</v>
      </c>
      <c r="O469" s="288" t="s">
        <v>788</v>
      </c>
      <c r="P469" s="276" t="s">
        <v>760</v>
      </c>
      <c r="Q469" s="296" t="s">
        <v>1936</v>
      </c>
      <c r="R469" s="276" t="s">
        <v>1933</v>
      </c>
      <c r="S469" s="296" t="s">
        <v>1934</v>
      </c>
    </row>
    <row r="470" spans="1:19" x14ac:dyDescent="0.3">
      <c r="A470" s="272">
        <v>1461</v>
      </c>
      <c r="B470" s="282">
        <v>42878</v>
      </c>
      <c r="C470" s="284" t="s">
        <v>586</v>
      </c>
      <c r="D470" s="273" t="s">
        <v>1501</v>
      </c>
      <c r="E470" s="286" t="s">
        <v>522</v>
      </c>
      <c r="F470" s="273" t="s">
        <v>778</v>
      </c>
      <c r="G470" s="288" t="s">
        <v>764</v>
      </c>
      <c r="H470" s="273" t="s">
        <v>763</v>
      </c>
      <c r="I470" s="290" t="s">
        <v>1500</v>
      </c>
      <c r="J470" s="274">
        <v>34</v>
      </c>
      <c r="K470" s="292">
        <v>300</v>
      </c>
      <c r="L470" s="274">
        <v>10200</v>
      </c>
      <c r="M470" s="294">
        <v>0.09</v>
      </c>
      <c r="N470" s="275">
        <v>9282</v>
      </c>
      <c r="O470" s="288" t="s">
        <v>788</v>
      </c>
      <c r="P470" s="276" t="s">
        <v>767</v>
      </c>
      <c r="Q470" s="296" t="s">
        <v>1936</v>
      </c>
      <c r="R470" s="276" t="s">
        <v>1933</v>
      </c>
      <c r="S470" s="296" t="s">
        <v>1934</v>
      </c>
    </row>
    <row r="471" spans="1:19" x14ac:dyDescent="0.3">
      <c r="A471" s="272">
        <v>1462</v>
      </c>
      <c r="B471" s="282">
        <v>42878</v>
      </c>
      <c r="C471" s="284" t="s">
        <v>586</v>
      </c>
      <c r="D471" s="273" t="s">
        <v>1123</v>
      </c>
      <c r="E471" s="286" t="s">
        <v>395</v>
      </c>
      <c r="F471" s="273" t="s">
        <v>778</v>
      </c>
      <c r="G471" s="288" t="s">
        <v>764</v>
      </c>
      <c r="H471" s="273" t="s">
        <v>800</v>
      </c>
      <c r="I471" s="290" t="s">
        <v>1499</v>
      </c>
      <c r="J471" s="274">
        <v>31</v>
      </c>
      <c r="K471" s="292">
        <v>25260</v>
      </c>
      <c r="L471" s="274">
        <v>783060</v>
      </c>
      <c r="M471" s="294">
        <v>0.01</v>
      </c>
      <c r="N471" s="275">
        <v>775229.4</v>
      </c>
      <c r="O471" s="288" t="s">
        <v>834</v>
      </c>
      <c r="P471" s="276" t="s">
        <v>787</v>
      </c>
      <c r="Q471" s="296" t="s">
        <v>1932</v>
      </c>
      <c r="R471" s="276" t="s">
        <v>1933</v>
      </c>
      <c r="S471" s="296" t="s">
        <v>1934</v>
      </c>
    </row>
    <row r="472" spans="1:19" x14ac:dyDescent="0.3">
      <c r="A472" s="272">
        <v>1463</v>
      </c>
      <c r="B472" s="282">
        <v>42878</v>
      </c>
      <c r="C472" s="284" t="s">
        <v>586</v>
      </c>
      <c r="D472" s="273" t="s">
        <v>1123</v>
      </c>
      <c r="E472" s="286" t="s">
        <v>395</v>
      </c>
      <c r="F472" s="273" t="s">
        <v>778</v>
      </c>
      <c r="G472" s="288" t="s">
        <v>770</v>
      </c>
      <c r="H472" s="273" t="s">
        <v>826</v>
      </c>
      <c r="I472" s="290" t="s">
        <v>1498</v>
      </c>
      <c r="J472" s="274">
        <v>34</v>
      </c>
      <c r="K472" s="292">
        <v>8460</v>
      </c>
      <c r="L472" s="274">
        <v>287640</v>
      </c>
      <c r="M472" s="294">
        <v>0.05</v>
      </c>
      <c r="N472" s="275">
        <v>273258</v>
      </c>
      <c r="O472" s="288" t="s">
        <v>834</v>
      </c>
      <c r="P472" s="276" t="s">
        <v>760</v>
      </c>
      <c r="Q472" s="296" t="s">
        <v>1932</v>
      </c>
      <c r="R472" s="276" t="s">
        <v>1933</v>
      </c>
      <c r="S472" s="296" t="s">
        <v>1934</v>
      </c>
    </row>
    <row r="473" spans="1:19" x14ac:dyDescent="0.3">
      <c r="A473" s="272">
        <v>1464</v>
      </c>
      <c r="B473" s="282">
        <v>42878</v>
      </c>
      <c r="C473" s="284" t="s">
        <v>586</v>
      </c>
      <c r="D473" s="273" t="s">
        <v>1123</v>
      </c>
      <c r="E473" s="286" t="s">
        <v>395</v>
      </c>
      <c r="F473" s="273" t="s">
        <v>778</v>
      </c>
      <c r="G473" s="288" t="s">
        <v>785</v>
      </c>
      <c r="H473" s="273" t="s">
        <v>815</v>
      </c>
      <c r="I473" s="290" t="s">
        <v>1497</v>
      </c>
      <c r="J473" s="274">
        <v>1</v>
      </c>
      <c r="K473" s="292">
        <v>210180</v>
      </c>
      <c r="L473" s="274">
        <v>210180</v>
      </c>
      <c r="M473" s="294">
        <v>0.05</v>
      </c>
      <c r="N473" s="275">
        <v>199671</v>
      </c>
      <c r="O473" s="288" t="s">
        <v>834</v>
      </c>
      <c r="P473" s="276" t="s">
        <v>760</v>
      </c>
      <c r="Q473" s="296" t="s">
        <v>1932</v>
      </c>
      <c r="R473" s="276" t="s">
        <v>1933</v>
      </c>
      <c r="S473" s="296" t="s">
        <v>1934</v>
      </c>
    </row>
    <row r="474" spans="1:19" x14ac:dyDescent="0.3">
      <c r="A474" s="272">
        <v>1465</v>
      </c>
      <c r="B474" s="282">
        <v>42878</v>
      </c>
      <c r="C474" s="284" t="s">
        <v>586</v>
      </c>
      <c r="D474" s="273" t="s">
        <v>1123</v>
      </c>
      <c r="E474" s="286" t="s">
        <v>395</v>
      </c>
      <c r="F474" s="273" t="s">
        <v>778</v>
      </c>
      <c r="G474" s="288" t="s">
        <v>785</v>
      </c>
      <c r="H474" s="273" t="s">
        <v>784</v>
      </c>
      <c r="I474" s="290" t="s">
        <v>1496</v>
      </c>
      <c r="J474" s="274">
        <v>10</v>
      </c>
      <c r="K474" s="292">
        <v>2160</v>
      </c>
      <c r="L474" s="274">
        <v>21600</v>
      </c>
      <c r="M474" s="294">
        <v>7.0000000000000007E-2</v>
      </c>
      <c r="N474" s="275">
        <v>20088</v>
      </c>
      <c r="O474" s="288" t="s">
        <v>834</v>
      </c>
      <c r="P474" s="276" t="s">
        <v>760</v>
      </c>
      <c r="Q474" s="296" t="s">
        <v>1932</v>
      </c>
      <c r="R474" s="276" t="s">
        <v>1933</v>
      </c>
      <c r="S474" s="296" t="s">
        <v>1934</v>
      </c>
    </row>
    <row r="475" spans="1:19" x14ac:dyDescent="0.3">
      <c r="A475" s="272">
        <v>1466</v>
      </c>
      <c r="B475" s="282">
        <v>42879</v>
      </c>
      <c r="C475" s="284" t="s">
        <v>586</v>
      </c>
      <c r="D475" s="273" t="s">
        <v>947</v>
      </c>
      <c r="E475" s="286" t="s">
        <v>395</v>
      </c>
      <c r="F475" s="273" t="s">
        <v>812</v>
      </c>
      <c r="G475" s="288" t="s">
        <v>764</v>
      </c>
      <c r="H475" s="273" t="s">
        <v>811</v>
      </c>
      <c r="I475" s="290" t="s">
        <v>1098</v>
      </c>
      <c r="J475" s="274">
        <v>42</v>
      </c>
      <c r="K475" s="292">
        <v>540</v>
      </c>
      <c r="L475" s="274">
        <v>22680</v>
      </c>
      <c r="M475" s="294">
        <v>0.09</v>
      </c>
      <c r="N475" s="275">
        <v>20638.8</v>
      </c>
      <c r="O475" s="288" t="s">
        <v>761</v>
      </c>
      <c r="P475" s="276" t="s">
        <v>798</v>
      </c>
      <c r="Q475" s="296" t="s">
        <v>1932</v>
      </c>
      <c r="R475" s="276" t="s">
        <v>1933</v>
      </c>
      <c r="S475" s="296" t="s">
        <v>1934</v>
      </c>
    </row>
    <row r="476" spans="1:19" x14ac:dyDescent="0.3">
      <c r="A476" s="272">
        <v>1467</v>
      </c>
      <c r="B476" s="282">
        <v>42879</v>
      </c>
      <c r="C476" s="284" t="s">
        <v>586</v>
      </c>
      <c r="D476" s="273" t="s">
        <v>1494</v>
      </c>
      <c r="E476" s="286" t="s">
        <v>398</v>
      </c>
      <c r="F476" s="273" t="s">
        <v>790</v>
      </c>
      <c r="G476" s="288" t="s">
        <v>764</v>
      </c>
      <c r="H476" s="273" t="s">
        <v>800</v>
      </c>
      <c r="I476" s="290" t="s">
        <v>1358</v>
      </c>
      <c r="J476" s="274">
        <v>31</v>
      </c>
      <c r="K476" s="292">
        <v>23280</v>
      </c>
      <c r="L476" s="274">
        <v>721680</v>
      </c>
      <c r="M476" s="294">
        <v>0.04</v>
      </c>
      <c r="N476" s="275">
        <v>692812.80000000005</v>
      </c>
      <c r="O476" s="288" t="s">
        <v>834</v>
      </c>
      <c r="P476" s="276" t="s">
        <v>760</v>
      </c>
      <c r="Q476" s="296" t="s">
        <v>1932</v>
      </c>
      <c r="R476" s="276" t="s">
        <v>1937</v>
      </c>
      <c r="S476" s="296" t="s">
        <v>1934</v>
      </c>
    </row>
    <row r="477" spans="1:19" x14ac:dyDescent="0.3">
      <c r="A477" s="272">
        <v>1468</v>
      </c>
      <c r="B477" s="282">
        <v>42879</v>
      </c>
      <c r="C477" s="284" t="s">
        <v>586</v>
      </c>
      <c r="D477" s="273" t="s">
        <v>1494</v>
      </c>
      <c r="E477" s="286" t="s">
        <v>522</v>
      </c>
      <c r="F477" s="273" t="s">
        <v>790</v>
      </c>
      <c r="G477" s="288" t="s">
        <v>764</v>
      </c>
      <c r="H477" s="273" t="s">
        <v>800</v>
      </c>
      <c r="I477" s="290" t="s">
        <v>974</v>
      </c>
      <c r="J477" s="274">
        <v>8</v>
      </c>
      <c r="K477" s="292">
        <v>240</v>
      </c>
      <c r="L477" s="274">
        <v>1920</v>
      </c>
      <c r="M477" s="294">
        <v>0.09</v>
      </c>
      <c r="N477" s="275">
        <v>1747.2</v>
      </c>
      <c r="O477" s="288" t="s">
        <v>834</v>
      </c>
      <c r="P477" s="276" t="s">
        <v>787</v>
      </c>
      <c r="Q477" s="296" t="s">
        <v>1932</v>
      </c>
      <c r="R477" s="276" t="s">
        <v>1937</v>
      </c>
      <c r="S477" s="296" t="s">
        <v>1934</v>
      </c>
    </row>
    <row r="478" spans="1:19" x14ac:dyDescent="0.3">
      <c r="A478" s="272">
        <v>1469</v>
      </c>
      <c r="B478" s="282">
        <v>42879</v>
      </c>
      <c r="C478" s="284" t="s">
        <v>586</v>
      </c>
      <c r="D478" s="273" t="s">
        <v>1494</v>
      </c>
      <c r="E478" s="286" t="s">
        <v>522</v>
      </c>
      <c r="F478" s="273" t="s">
        <v>790</v>
      </c>
      <c r="G478" s="288" t="s">
        <v>764</v>
      </c>
      <c r="H478" s="273" t="s">
        <v>800</v>
      </c>
      <c r="I478" s="290" t="s">
        <v>1495</v>
      </c>
      <c r="J478" s="274">
        <v>6</v>
      </c>
      <c r="K478" s="292">
        <v>480</v>
      </c>
      <c r="L478" s="274">
        <v>2880</v>
      </c>
      <c r="M478" s="294">
        <v>0.03</v>
      </c>
      <c r="N478" s="275">
        <v>2793.6</v>
      </c>
      <c r="O478" s="288" t="s">
        <v>834</v>
      </c>
      <c r="P478" s="276" t="s">
        <v>760</v>
      </c>
      <c r="Q478" s="296" t="s">
        <v>1932</v>
      </c>
      <c r="R478" s="276" t="s">
        <v>1937</v>
      </c>
      <c r="S478" s="296" t="s">
        <v>1934</v>
      </c>
    </row>
    <row r="479" spans="1:19" x14ac:dyDescent="0.3">
      <c r="A479" s="272">
        <v>1470</v>
      </c>
      <c r="B479" s="282">
        <v>42879</v>
      </c>
      <c r="C479" s="284" t="s">
        <v>586</v>
      </c>
      <c r="D479" s="273" t="s">
        <v>1494</v>
      </c>
      <c r="E479" s="286" t="s">
        <v>522</v>
      </c>
      <c r="F479" s="273" t="s">
        <v>790</v>
      </c>
      <c r="G479" s="288" t="s">
        <v>770</v>
      </c>
      <c r="H479" s="273" t="s">
        <v>781</v>
      </c>
      <c r="I479" s="290" t="s">
        <v>1372</v>
      </c>
      <c r="J479" s="274">
        <v>46</v>
      </c>
      <c r="K479" s="292">
        <v>780</v>
      </c>
      <c r="L479" s="274">
        <v>35880</v>
      </c>
      <c r="M479" s="294">
        <v>0.06</v>
      </c>
      <c r="N479" s="275">
        <v>33727.199999999997</v>
      </c>
      <c r="O479" s="288" t="s">
        <v>834</v>
      </c>
      <c r="P479" s="276" t="s">
        <v>827</v>
      </c>
      <c r="Q479" s="296" t="s">
        <v>1932</v>
      </c>
      <c r="R479" s="276" t="s">
        <v>1937</v>
      </c>
      <c r="S479" s="296" t="s">
        <v>1934</v>
      </c>
    </row>
    <row r="480" spans="1:19" x14ac:dyDescent="0.3">
      <c r="A480" s="272">
        <v>1471</v>
      </c>
      <c r="B480" s="282">
        <v>42879</v>
      </c>
      <c r="C480" s="284" t="s">
        <v>586</v>
      </c>
      <c r="D480" s="273" t="s">
        <v>932</v>
      </c>
      <c r="E480" s="286" t="s">
        <v>395</v>
      </c>
      <c r="F480" s="273" t="s">
        <v>765</v>
      </c>
      <c r="G480" s="288" t="s">
        <v>764</v>
      </c>
      <c r="H480" s="273" t="s">
        <v>805</v>
      </c>
      <c r="I480" s="290" t="s">
        <v>1126</v>
      </c>
      <c r="J480" s="274">
        <v>25</v>
      </c>
      <c r="K480" s="292">
        <v>360</v>
      </c>
      <c r="L480" s="274">
        <v>9000</v>
      </c>
      <c r="M480" s="294">
        <v>0.1</v>
      </c>
      <c r="N480" s="275">
        <v>8100</v>
      </c>
      <c r="O480" s="288" t="s">
        <v>761</v>
      </c>
      <c r="P480" s="276" t="s">
        <v>760</v>
      </c>
      <c r="Q480" s="296" t="s">
        <v>1932</v>
      </c>
      <c r="R480" s="276" t="s">
        <v>1937</v>
      </c>
      <c r="S480" s="296" t="s">
        <v>1934</v>
      </c>
    </row>
    <row r="481" spans="1:19" x14ac:dyDescent="0.3">
      <c r="A481" s="272">
        <v>1472</v>
      </c>
      <c r="B481" s="282">
        <v>42879</v>
      </c>
      <c r="C481" s="284" t="s">
        <v>586</v>
      </c>
      <c r="D481" s="273" t="s">
        <v>1452</v>
      </c>
      <c r="E481" s="286" t="s">
        <v>395</v>
      </c>
      <c r="F481" s="273" t="s">
        <v>812</v>
      </c>
      <c r="G481" s="288" t="s">
        <v>764</v>
      </c>
      <c r="H481" s="273" t="s">
        <v>818</v>
      </c>
      <c r="I481" s="290" t="s">
        <v>1493</v>
      </c>
      <c r="J481" s="274">
        <v>50</v>
      </c>
      <c r="K481" s="292">
        <v>1320</v>
      </c>
      <c r="L481" s="274">
        <v>66000</v>
      </c>
      <c r="M481" s="294">
        <v>7.0000000000000007E-2</v>
      </c>
      <c r="N481" s="275">
        <v>61380</v>
      </c>
      <c r="O481" s="288" t="s">
        <v>761</v>
      </c>
      <c r="P481" s="276" t="s">
        <v>841</v>
      </c>
      <c r="Q481" s="296" t="s">
        <v>1932</v>
      </c>
      <c r="R481" s="276" t="s">
        <v>1933</v>
      </c>
      <c r="S481" s="296" t="s">
        <v>1934</v>
      </c>
    </row>
    <row r="482" spans="1:19" x14ac:dyDescent="0.3">
      <c r="A482" s="272">
        <v>1473</v>
      </c>
      <c r="B482" s="282">
        <v>42879</v>
      </c>
      <c r="C482" s="284" t="s">
        <v>586</v>
      </c>
      <c r="D482" s="273" t="s">
        <v>902</v>
      </c>
      <c r="E482" s="286" t="s">
        <v>395</v>
      </c>
      <c r="F482" s="273" t="s">
        <v>812</v>
      </c>
      <c r="G482" s="288" t="s">
        <v>764</v>
      </c>
      <c r="H482" s="273" t="s">
        <v>793</v>
      </c>
      <c r="I482" s="290" t="s">
        <v>1492</v>
      </c>
      <c r="J482" s="274">
        <v>7</v>
      </c>
      <c r="K482" s="292">
        <v>540</v>
      </c>
      <c r="L482" s="274">
        <v>3780</v>
      </c>
      <c r="M482" s="294">
        <v>0.1</v>
      </c>
      <c r="N482" s="275">
        <v>3402</v>
      </c>
      <c r="O482" s="288" t="s">
        <v>788</v>
      </c>
      <c r="P482" s="276" t="s">
        <v>760</v>
      </c>
      <c r="Q482" s="296" t="s">
        <v>1936</v>
      </c>
      <c r="R482" s="276" t="s">
        <v>1933</v>
      </c>
      <c r="S482" s="296" t="s">
        <v>1934</v>
      </c>
    </row>
    <row r="483" spans="1:19" x14ac:dyDescent="0.3">
      <c r="A483" s="272">
        <v>1474</v>
      </c>
      <c r="B483" s="282">
        <v>42879</v>
      </c>
      <c r="C483" s="284" t="s">
        <v>586</v>
      </c>
      <c r="D483" s="273" t="s">
        <v>1491</v>
      </c>
      <c r="E483" s="286" t="s">
        <v>395</v>
      </c>
      <c r="F483" s="273" t="s">
        <v>765</v>
      </c>
      <c r="G483" s="288" t="s">
        <v>764</v>
      </c>
      <c r="H483" s="273" t="s">
        <v>805</v>
      </c>
      <c r="I483" s="290" t="s">
        <v>1488</v>
      </c>
      <c r="J483" s="274">
        <v>8</v>
      </c>
      <c r="K483" s="292">
        <v>660</v>
      </c>
      <c r="L483" s="274">
        <v>5280</v>
      </c>
      <c r="M483" s="294">
        <v>0.1</v>
      </c>
      <c r="N483" s="275">
        <v>4752</v>
      </c>
      <c r="O483" s="288" t="s">
        <v>775</v>
      </c>
      <c r="P483" s="276" t="s">
        <v>760</v>
      </c>
      <c r="Q483" s="296" t="s">
        <v>1935</v>
      </c>
      <c r="R483" s="276" t="s">
        <v>1937</v>
      </c>
      <c r="S483" s="296" t="s">
        <v>1934</v>
      </c>
    </row>
    <row r="484" spans="1:19" x14ac:dyDescent="0.3">
      <c r="A484" s="272">
        <v>1475</v>
      </c>
      <c r="B484" s="282">
        <v>42880</v>
      </c>
      <c r="C484" s="284" t="s">
        <v>586</v>
      </c>
      <c r="D484" s="273" t="s">
        <v>1490</v>
      </c>
      <c r="E484" s="286" t="s">
        <v>395</v>
      </c>
      <c r="F484" s="273" t="s">
        <v>790</v>
      </c>
      <c r="G484" s="288" t="s">
        <v>764</v>
      </c>
      <c r="H484" s="273" t="s">
        <v>793</v>
      </c>
      <c r="I484" s="290" t="s">
        <v>1489</v>
      </c>
      <c r="J484" s="274">
        <v>35</v>
      </c>
      <c r="K484" s="292">
        <v>1200</v>
      </c>
      <c r="L484" s="274">
        <v>42000</v>
      </c>
      <c r="M484" s="294">
        <v>0.04</v>
      </c>
      <c r="N484" s="275">
        <v>40320</v>
      </c>
      <c r="O484" s="288" t="s">
        <v>775</v>
      </c>
      <c r="P484" s="276" t="s">
        <v>760</v>
      </c>
      <c r="Q484" s="296" t="s">
        <v>1935</v>
      </c>
      <c r="R484" s="276" t="s">
        <v>1937</v>
      </c>
      <c r="S484" s="296" t="s">
        <v>1934</v>
      </c>
    </row>
    <row r="485" spans="1:19" x14ac:dyDescent="0.3">
      <c r="A485" s="272">
        <v>1476</v>
      </c>
      <c r="B485" s="282">
        <v>42881</v>
      </c>
      <c r="C485" s="284" t="s">
        <v>586</v>
      </c>
      <c r="D485" s="273" t="s">
        <v>1179</v>
      </c>
      <c r="E485" s="286" t="s">
        <v>398</v>
      </c>
      <c r="F485" s="273" t="s">
        <v>790</v>
      </c>
      <c r="G485" s="288" t="s">
        <v>764</v>
      </c>
      <c r="H485" s="273" t="s">
        <v>805</v>
      </c>
      <c r="I485" s="290" t="s">
        <v>1488</v>
      </c>
      <c r="J485" s="274">
        <v>7</v>
      </c>
      <c r="K485" s="292">
        <v>660</v>
      </c>
      <c r="L485" s="274">
        <v>4620</v>
      </c>
      <c r="M485" s="294">
        <v>0.04</v>
      </c>
      <c r="N485" s="275">
        <v>4435.2</v>
      </c>
      <c r="O485" s="288" t="s">
        <v>788</v>
      </c>
      <c r="P485" s="276" t="s">
        <v>760</v>
      </c>
      <c r="Q485" s="296" t="s">
        <v>1936</v>
      </c>
      <c r="R485" s="276" t="s">
        <v>1937</v>
      </c>
      <c r="S485" s="296" t="s">
        <v>1934</v>
      </c>
    </row>
    <row r="486" spans="1:19" x14ac:dyDescent="0.3">
      <c r="A486" s="272">
        <v>1477</v>
      </c>
      <c r="B486" s="282">
        <v>42881</v>
      </c>
      <c r="C486" s="284" t="s">
        <v>586</v>
      </c>
      <c r="D486" s="273" t="s">
        <v>1487</v>
      </c>
      <c r="E486" s="286" t="s">
        <v>405</v>
      </c>
      <c r="F486" s="273" t="s">
        <v>790</v>
      </c>
      <c r="G486" s="288" t="s">
        <v>785</v>
      </c>
      <c r="H486" s="273" t="s">
        <v>784</v>
      </c>
      <c r="I486" s="290" t="s">
        <v>1486</v>
      </c>
      <c r="J486" s="274">
        <v>4</v>
      </c>
      <c r="K486" s="292">
        <v>3360</v>
      </c>
      <c r="L486" s="274">
        <v>13440</v>
      </c>
      <c r="M486" s="294">
        <v>0.08</v>
      </c>
      <c r="N486" s="275">
        <v>12364.8</v>
      </c>
      <c r="O486" s="288" t="s">
        <v>782</v>
      </c>
      <c r="P486" s="276" t="s">
        <v>760</v>
      </c>
      <c r="Q486" s="296" t="s">
        <v>1932</v>
      </c>
      <c r="R486" s="276" t="s">
        <v>1937</v>
      </c>
      <c r="S486" s="296" t="s">
        <v>1934</v>
      </c>
    </row>
    <row r="487" spans="1:19" x14ac:dyDescent="0.3">
      <c r="A487" s="272">
        <v>1478</v>
      </c>
      <c r="B487" s="282">
        <v>42881</v>
      </c>
      <c r="C487" s="284" t="s">
        <v>586</v>
      </c>
      <c r="D487" s="273" t="s">
        <v>1485</v>
      </c>
      <c r="E487" s="286" t="s">
        <v>405</v>
      </c>
      <c r="F487" s="273" t="s">
        <v>790</v>
      </c>
      <c r="G487" s="288" t="s">
        <v>785</v>
      </c>
      <c r="H487" s="273" t="s">
        <v>824</v>
      </c>
      <c r="I487" s="290" t="s">
        <v>1258</v>
      </c>
      <c r="J487" s="274">
        <v>39</v>
      </c>
      <c r="K487" s="292">
        <v>1740</v>
      </c>
      <c r="L487" s="274">
        <v>67860</v>
      </c>
      <c r="M487" s="294">
        <v>7.0000000000000007E-2</v>
      </c>
      <c r="N487" s="275">
        <v>63109.8</v>
      </c>
      <c r="O487" s="288" t="s">
        <v>775</v>
      </c>
      <c r="P487" s="276" t="s">
        <v>760</v>
      </c>
      <c r="Q487" s="296" t="s">
        <v>1935</v>
      </c>
      <c r="R487" s="276" t="s">
        <v>1937</v>
      </c>
      <c r="S487" s="296" t="s">
        <v>1934</v>
      </c>
    </row>
    <row r="488" spans="1:19" x14ac:dyDescent="0.3">
      <c r="A488" s="272">
        <v>1479</v>
      </c>
      <c r="B488" s="282">
        <v>42881</v>
      </c>
      <c r="C488" s="284" t="s">
        <v>586</v>
      </c>
      <c r="D488" s="273" t="s">
        <v>1485</v>
      </c>
      <c r="E488" s="286" t="s">
        <v>405</v>
      </c>
      <c r="F488" s="273" t="s">
        <v>790</v>
      </c>
      <c r="G488" s="288" t="s">
        <v>764</v>
      </c>
      <c r="H488" s="273" t="s">
        <v>772</v>
      </c>
      <c r="I488" s="290" t="s">
        <v>1052</v>
      </c>
      <c r="J488" s="274">
        <v>13</v>
      </c>
      <c r="K488" s="292">
        <v>1260</v>
      </c>
      <c r="L488" s="274">
        <v>16380</v>
      </c>
      <c r="M488" s="294">
        <v>0.05</v>
      </c>
      <c r="N488" s="275">
        <v>15561</v>
      </c>
      <c r="O488" s="288" t="s">
        <v>775</v>
      </c>
      <c r="P488" s="276" t="s">
        <v>760</v>
      </c>
      <c r="Q488" s="296" t="s">
        <v>1935</v>
      </c>
      <c r="R488" s="276" t="s">
        <v>1937</v>
      </c>
      <c r="S488" s="296" t="s">
        <v>1934</v>
      </c>
    </row>
    <row r="489" spans="1:19" x14ac:dyDescent="0.3">
      <c r="A489" s="272">
        <v>1480</v>
      </c>
      <c r="B489" s="282">
        <v>42881</v>
      </c>
      <c r="C489" s="284" t="s">
        <v>586</v>
      </c>
      <c r="D489" s="273" t="s">
        <v>1484</v>
      </c>
      <c r="E489" s="286" t="s">
        <v>522</v>
      </c>
      <c r="F489" s="273" t="s">
        <v>812</v>
      </c>
      <c r="G489" s="288" t="s">
        <v>785</v>
      </c>
      <c r="H489" s="273" t="s">
        <v>824</v>
      </c>
      <c r="I489" s="290" t="s">
        <v>1146</v>
      </c>
      <c r="J489" s="274">
        <v>4</v>
      </c>
      <c r="K489" s="292">
        <v>2100</v>
      </c>
      <c r="L489" s="274">
        <v>8400</v>
      </c>
      <c r="M489" s="294">
        <v>0.08</v>
      </c>
      <c r="N489" s="275">
        <v>7728</v>
      </c>
      <c r="O489" s="288" t="s">
        <v>788</v>
      </c>
      <c r="P489" s="276" t="s">
        <v>760</v>
      </c>
      <c r="Q489" s="296" t="s">
        <v>1936</v>
      </c>
      <c r="R489" s="276" t="s">
        <v>1933</v>
      </c>
      <c r="S489" s="296" t="s">
        <v>1934</v>
      </c>
    </row>
    <row r="490" spans="1:19" x14ac:dyDescent="0.3">
      <c r="A490" s="272">
        <v>1481</v>
      </c>
      <c r="B490" s="282">
        <v>42882</v>
      </c>
      <c r="C490" s="284" t="s">
        <v>586</v>
      </c>
      <c r="D490" s="273" t="s">
        <v>1136</v>
      </c>
      <c r="E490" s="286" t="s">
        <v>522</v>
      </c>
      <c r="F490" s="273" t="s">
        <v>790</v>
      </c>
      <c r="G490" s="288" t="s">
        <v>764</v>
      </c>
      <c r="H490" s="273" t="s">
        <v>800</v>
      </c>
      <c r="I490" s="290" t="s">
        <v>1483</v>
      </c>
      <c r="J490" s="274">
        <v>13</v>
      </c>
      <c r="K490" s="292">
        <v>360</v>
      </c>
      <c r="L490" s="274">
        <v>4680</v>
      </c>
      <c r="M490" s="294">
        <v>0.06</v>
      </c>
      <c r="N490" s="275">
        <v>4399.2</v>
      </c>
      <c r="O490" s="288" t="s">
        <v>775</v>
      </c>
      <c r="P490" s="276" t="s">
        <v>760</v>
      </c>
      <c r="Q490" s="296" t="s">
        <v>1935</v>
      </c>
      <c r="R490" s="276" t="s">
        <v>1937</v>
      </c>
      <c r="S490" s="296" t="s">
        <v>1934</v>
      </c>
    </row>
    <row r="491" spans="1:19" x14ac:dyDescent="0.3">
      <c r="A491" s="272">
        <v>1482</v>
      </c>
      <c r="B491" s="282">
        <v>42882</v>
      </c>
      <c r="C491" s="284" t="s">
        <v>586</v>
      </c>
      <c r="D491" s="273" t="s">
        <v>1136</v>
      </c>
      <c r="E491" s="286" t="s">
        <v>522</v>
      </c>
      <c r="F491" s="273" t="s">
        <v>790</v>
      </c>
      <c r="G491" s="288" t="s">
        <v>785</v>
      </c>
      <c r="H491" s="273" t="s">
        <v>824</v>
      </c>
      <c r="I491" s="290" t="s">
        <v>1482</v>
      </c>
      <c r="J491" s="274">
        <v>31</v>
      </c>
      <c r="K491" s="292">
        <v>2400</v>
      </c>
      <c r="L491" s="274">
        <v>74400</v>
      </c>
      <c r="M491" s="294">
        <v>0.05</v>
      </c>
      <c r="N491" s="275">
        <v>70680</v>
      </c>
      <c r="O491" s="288" t="s">
        <v>775</v>
      </c>
      <c r="P491" s="276" t="s">
        <v>760</v>
      </c>
      <c r="Q491" s="296" t="s">
        <v>1935</v>
      </c>
      <c r="R491" s="276" t="s">
        <v>1937</v>
      </c>
      <c r="S491" s="296" t="s">
        <v>1934</v>
      </c>
    </row>
    <row r="492" spans="1:19" x14ac:dyDescent="0.3">
      <c r="A492" s="272">
        <v>1483</v>
      </c>
      <c r="B492" s="282">
        <v>42882</v>
      </c>
      <c r="C492" s="284" t="s">
        <v>586</v>
      </c>
      <c r="D492" s="273" t="s">
        <v>1136</v>
      </c>
      <c r="E492" s="286" t="s">
        <v>522</v>
      </c>
      <c r="F492" s="273" t="s">
        <v>790</v>
      </c>
      <c r="G492" s="288" t="s">
        <v>785</v>
      </c>
      <c r="H492" s="273" t="s">
        <v>784</v>
      </c>
      <c r="I492" s="290" t="s">
        <v>1481</v>
      </c>
      <c r="J492" s="274">
        <v>35</v>
      </c>
      <c r="K492" s="292">
        <v>7560</v>
      </c>
      <c r="L492" s="274">
        <v>264600</v>
      </c>
      <c r="M492" s="294">
        <v>0.09</v>
      </c>
      <c r="N492" s="275">
        <v>240786</v>
      </c>
      <c r="O492" s="288" t="s">
        <v>775</v>
      </c>
      <c r="P492" s="276" t="s">
        <v>767</v>
      </c>
      <c r="Q492" s="296" t="s">
        <v>1935</v>
      </c>
      <c r="R492" s="276" t="s">
        <v>1937</v>
      </c>
      <c r="S492" s="296" t="s">
        <v>1934</v>
      </c>
    </row>
    <row r="493" spans="1:19" x14ac:dyDescent="0.3">
      <c r="A493" s="272">
        <v>1484</v>
      </c>
      <c r="B493" s="282">
        <v>42882</v>
      </c>
      <c r="C493" s="284" t="s">
        <v>586</v>
      </c>
      <c r="D493" s="273" t="s">
        <v>1480</v>
      </c>
      <c r="E493" s="286" t="s">
        <v>522</v>
      </c>
      <c r="F493" s="273" t="s">
        <v>765</v>
      </c>
      <c r="G493" s="288" t="s">
        <v>770</v>
      </c>
      <c r="H493" s="273" t="s">
        <v>826</v>
      </c>
      <c r="I493" s="290" t="s">
        <v>1359</v>
      </c>
      <c r="J493" s="274">
        <v>37</v>
      </c>
      <c r="K493" s="292">
        <v>9060</v>
      </c>
      <c r="L493" s="274">
        <v>335220</v>
      </c>
      <c r="M493" s="294">
        <v>0.01</v>
      </c>
      <c r="N493" s="275">
        <v>331867.8</v>
      </c>
      <c r="O493" s="288" t="s">
        <v>775</v>
      </c>
      <c r="P493" s="276" t="s">
        <v>787</v>
      </c>
      <c r="Q493" s="296" t="s">
        <v>1935</v>
      </c>
      <c r="R493" s="276" t="s">
        <v>1937</v>
      </c>
      <c r="S493" s="296" t="s">
        <v>1934</v>
      </c>
    </row>
    <row r="494" spans="1:19" x14ac:dyDescent="0.3">
      <c r="A494" s="272">
        <v>1485</v>
      </c>
      <c r="B494" s="282">
        <v>42882</v>
      </c>
      <c r="C494" s="284" t="s">
        <v>586</v>
      </c>
      <c r="D494" s="273" t="s">
        <v>851</v>
      </c>
      <c r="E494" s="286" t="s">
        <v>395</v>
      </c>
      <c r="F494" s="273" t="s">
        <v>790</v>
      </c>
      <c r="G494" s="288" t="s">
        <v>770</v>
      </c>
      <c r="H494" s="273" t="s">
        <v>781</v>
      </c>
      <c r="I494" s="290" t="s">
        <v>1479</v>
      </c>
      <c r="J494" s="274">
        <v>11</v>
      </c>
      <c r="K494" s="292">
        <v>1800</v>
      </c>
      <c r="L494" s="274">
        <v>19800</v>
      </c>
      <c r="M494" s="294">
        <v>0.08</v>
      </c>
      <c r="N494" s="275">
        <v>18216</v>
      </c>
      <c r="O494" s="288" t="s">
        <v>834</v>
      </c>
      <c r="P494" s="276" t="s">
        <v>787</v>
      </c>
      <c r="Q494" s="296" t="s">
        <v>1932</v>
      </c>
      <c r="R494" s="276" t="s">
        <v>1937</v>
      </c>
      <c r="S494" s="296" t="s">
        <v>1934</v>
      </c>
    </row>
    <row r="495" spans="1:19" x14ac:dyDescent="0.3">
      <c r="A495" s="272">
        <v>1486</v>
      </c>
      <c r="B495" s="282">
        <v>42883</v>
      </c>
      <c r="C495" s="284" t="s">
        <v>586</v>
      </c>
      <c r="D495" s="273" t="s">
        <v>1476</v>
      </c>
      <c r="E495" s="286" t="s">
        <v>405</v>
      </c>
      <c r="F495" s="273" t="s">
        <v>812</v>
      </c>
      <c r="G495" s="288" t="s">
        <v>764</v>
      </c>
      <c r="H495" s="273" t="s">
        <v>818</v>
      </c>
      <c r="I495" s="290" t="s">
        <v>1478</v>
      </c>
      <c r="J495" s="274">
        <v>27</v>
      </c>
      <c r="K495" s="292">
        <v>10860</v>
      </c>
      <c r="L495" s="274">
        <v>293220</v>
      </c>
      <c r="M495" s="294">
        <v>0.02</v>
      </c>
      <c r="N495" s="275">
        <v>287355.59999999998</v>
      </c>
      <c r="O495" s="288" t="s">
        <v>834</v>
      </c>
      <c r="P495" s="276" t="s">
        <v>767</v>
      </c>
      <c r="Q495" s="296" t="s">
        <v>1932</v>
      </c>
      <c r="R495" s="276" t="s">
        <v>1933</v>
      </c>
      <c r="S495" s="296" t="s">
        <v>1934</v>
      </c>
    </row>
    <row r="496" spans="1:19" x14ac:dyDescent="0.3">
      <c r="A496" s="272">
        <v>1487</v>
      </c>
      <c r="B496" s="282">
        <v>42883</v>
      </c>
      <c r="C496" s="284" t="s">
        <v>586</v>
      </c>
      <c r="D496" s="273" t="s">
        <v>1476</v>
      </c>
      <c r="E496" s="286" t="s">
        <v>405</v>
      </c>
      <c r="F496" s="273" t="s">
        <v>812</v>
      </c>
      <c r="G496" s="288" t="s">
        <v>770</v>
      </c>
      <c r="H496" s="273" t="s">
        <v>826</v>
      </c>
      <c r="I496" s="290" t="s">
        <v>1359</v>
      </c>
      <c r="J496" s="274">
        <v>37</v>
      </c>
      <c r="K496" s="292">
        <v>9060</v>
      </c>
      <c r="L496" s="274">
        <v>335220</v>
      </c>
      <c r="M496" s="294">
        <v>0.01</v>
      </c>
      <c r="N496" s="275">
        <v>331867.8</v>
      </c>
      <c r="O496" s="288" t="s">
        <v>834</v>
      </c>
      <c r="P496" s="276" t="s">
        <v>767</v>
      </c>
      <c r="Q496" s="296" t="s">
        <v>1932</v>
      </c>
      <c r="R496" s="276" t="s">
        <v>1933</v>
      </c>
      <c r="S496" s="296" t="s">
        <v>1934</v>
      </c>
    </row>
    <row r="497" spans="1:19" x14ac:dyDescent="0.3">
      <c r="A497" s="272">
        <v>1488</v>
      </c>
      <c r="B497" s="282">
        <v>42883</v>
      </c>
      <c r="C497" s="284" t="s">
        <v>586</v>
      </c>
      <c r="D497" s="273" t="s">
        <v>1476</v>
      </c>
      <c r="E497" s="286" t="s">
        <v>405</v>
      </c>
      <c r="F497" s="273" t="s">
        <v>812</v>
      </c>
      <c r="G497" s="288" t="s">
        <v>764</v>
      </c>
      <c r="H497" s="273" t="s">
        <v>793</v>
      </c>
      <c r="I497" s="290" t="s">
        <v>1477</v>
      </c>
      <c r="J497" s="274">
        <v>31</v>
      </c>
      <c r="K497" s="292">
        <v>420</v>
      </c>
      <c r="L497" s="274">
        <v>13020</v>
      </c>
      <c r="M497" s="294">
        <v>0.05</v>
      </c>
      <c r="N497" s="275">
        <v>12369</v>
      </c>
      <c r="O497" s="288" t="s">
        <v>834</v>
      </c>
      <c r="P497" s="276" t="s">
        <v>760</v>
      </c>
      <c r="Q497" s="296" t="s">
        <v>1932</v>
      </c>
      <c r="R497" s="276" t="s">
        <v>1933</v>
      </c>
      <c r="S497" s="296" t="s">
        <v>1934</v>
      </c>
    </row>
    <row r="498" spans="1:19" x14ac:dyDescent="0.3">
      <c r="A498" s="272">
        <v>1489</v>
      </c>
      <c r="B498" s="282">
        <v>42883</v>
      </c>
      <c r="C498" s="284" t="s">
        <v>586</v>
      </c>
      <c r="D498" s="273" t="s">
        <v>1476</v>
      </c>
      <c r="E498" s="286" t="s">
        <v>405</v>
      </c>
      <c r="F498" s="273" t="s">
        <v>812</v>
      </c>
      <c r="G498" s="288" t="s">
        <v>764</v>
      </c>
      <c r="H498" s="273" t="s">
        <v>995</v>
      </c>
      <c r="I498" s="290" t="s">
        <v>1475</v>
      </c>
      <c r="J498" s="274">
        <v>41</v>
      </c>
      <c r="K498" s="292">
        <v>120</v>
      </c>
      <c r="L498" s="274">
        <v>4920</v>
      </c>
      <c r="M498" s="294">
        <v>0.01</v>
      </c>
      <c r="N498" s="275">
        <v>4870.8</v>
      </c>
      <c r="O498" s="288" t="s">
        <v>834</v>
      </c>
      <c r="P498" s="276" t="s">
        <v>767</v>
      </c>
      <c r="Q498" s="296" t="s">
        <v>1932</v>
      </c>
      <c r="R498" s="276" t="s">
        <v>1933</v>
      </c>
      <c r="S498" s="296" t="s">
        <v>1934</v>
      </c>
    </row>
    <row r="499" spans="1:19" x14ac:dyDescent="0.3">
      <c r="A499" s="272">
        <v>1490</v>
      </c>
      <c r="B499" s="282">
        <v>42883</v>
      </c>
      <c r="C499" s="284" t="s">
        <v>586</v>
      </c>
      <c r="D499" s="273" t="s">
        <v>1319</v>
      </c>
      <c r="E499" s="286" t="s">
        <v>398</v>
      </c>
      <c r="F499" s="273" t="s">
        <v>778</v>
      </c>
      <c r="G499" s="288" t="s">
        <v>764</v>
      </c>
      <c r="H499" s="273" t="s">
        <v>811</v>
      </c>
      <c r="I499" s="290" t="s">
        <v>1098</v>
      </c>
      <c r="J499" s="274">
        <v>26</v>
      </c>
      <c r="K499" s="292">
        <v>540</v>
      </c>
      <c r="L499" s="274">
        <v>14040</v>
      </c>
      <c r="M499" s="294">
        <v>0.05</v>
      </c>
      <c r="N499" s="275">
        <v>13338</v>
      </c>
      <c r="O499" s="288" t="s">
        <v>834</v>
      </c>
      <c r="P499" s="276" t="s">
        <v>760</v>
      </c>
      <c r="Q499" s="296" t="s">
        <v>1932</v>
      </c>
      <c r="R499" s="276" t="s">
        <v>1933</v>
      </c>
      <c r="S499" s="296" t="s">
        <v>1934</v>
      </c>
    </row>
    <row r="500" spans="1:19" x14ac:dyDescent="0.3">
      <c r="A500" s="272">
        <v>1491</v>
      </c>
      <c r="B500" s="282">
        <v>42883</v>
      </c>
      <c r="C500" s="284" t="s">
        <v>586</v>
      </c>
      <c r="D500" s="273" t="s">
        <v>1473</v>
      </c>
      <c r="E500" s="286" t="s">
        <v>405</v>
      </c>
      <c r="F500" s="273" t="s">
        <v>812</v>
      </c>
      <c r="G500" s="288" t="s">
        <v>785</v>
      </c>
      <c r="H500" s="273" t="s">
        <v>824</v>
      </c>
      <c r="I500" s="290" t="s">
        <v>1474</v>
      </c>
      <c r="J500" s="274">
        <v>30</v>
      </c>
      <c r="K500" s="292">
        <v>1740</v>
      </c>
      <c r="L500" s="274">
        <v>52200</v>
      </c>
      <c r="M500" s="294">
        <v>0.06</v>
      </c>
      <c r="N500" s="275">
        <v>49068</v>
      </c>
      <c r="O500" s="288" t="s">
        <v>775</v>
      </c>
      <c r="P500" s="276" t="s">
        <v>760</v>
      </c>
      <c r="Q500" s="296" t="s">
        <v>1935</v>
      </c>
      <c r="R500" s="276" t="s">
        <v>1933</v>
      </c>
      <c r="S500" s="296" t="s">
        <v>1934</v>
      </c>
    </row>
    <row r="501" spans="1:19" x14ac:dyDescent="0.3">
      <c r="A501" s="272">
        <v>1492</v>
      </c>
      <c r="B501" s="282">
        <v>42883</v>
      </c>
      <c r="C501" s="284" t="s">
        <v>586</v>
      </c>
      <c r="D501" s="273" t="s">
        <v>1473</v>
      </c>
      <c r="E501" s="286" t="s">
        <v>405</v>
      </c>
      <c r="F501" s="273" t="s">
        <v>812</v>
      </c>
      <c r="G501" s="288" t="s">
        <v>764</v>
      </c>
      <c r="H501" s="273" t="s">
        <v>763</v>
      </c>
      <c r="I501" s="290" t="s">
        <v>1472</v>
      </c>
      <c r="J501" s="274">
        <v>19</v>
      </c>
      <c r="K501" s="292">
        <v>720</v>
      </c>
      <c r="L501" s="274">
        <v>13680</v>
      </c>
      <c r="M501" s="294">
        <v>0</v>
      </c>
      <c r="N501" s="275">
        <v>13680</v>
      </c>
      <c r="O501" s="288" t="s">
        <v>775</v>
      </c>
      <c r="P501" s="276" t="s">
        <v>798</v>
      </c>
      <c r="Q501" s="296" t="s">
        <v>1935</v>
      </c>
      <c r="R501" s="276" t="s">
        <v>1933</v>
      </c>
      <c r="S501" s="296" t="s">
        <v>1934</v>
      </c>
    </row>
    <row r="502" spans="1:19" x14ac:dyDescent="0.3">
      <c r="A502" s="272">
        <v>1493</v>
      </c>
      <c r="B502" s="282">
        <v>42883</v>
      </c>
      <c r="C502" s="284" t="s">
        <v>586</v>
      </c>
      <c r="D502" s="273" t="s">
        <v>1471</v>
      </c>
      <c r="E502" s="286" t="s">
        <v>522</v>
      </c>
      <c r="F502" s="273" t="s">
        <v>812</v>
      </c>
      <c r="G502" s="288" t="s">
        <v>770</v>
      </c>
      <c r="H502" s="273" t="s">
        <v>769</v>
      </c>
      <c r="I502" s="290" t="s">
        <v>981</v>
      </c>
      <c r="J502" s="274">
        <v>30</v>
      </c>
      <c r="K502" s="292">
        <v>21360</v>
      </c>
      <c r="L502" s="274">
        <v>640800</v>
      </c>
      <c r="M502" s="294">
        <v>0.04</v>
      </c>
      <c r="N502" s="275">
        <v>615168</v>
      </c>
      <c r="O502" s="288" t="s">
        <v>761</v>
      </c>
      <c r="P502" s="276" t="s">
        <v>841</v>
      </c>
      <c r="Q502" s="296" t="s">
        <v>1932</v>
      </c>
      <c r="R502" s="276" t="s">
        <v>1933</v>
      </c>
      <c r="S502" s="296" t="s">
        <v>1934</v>
      </c>
    </row>
    <row r="503" spans="1:19" x14ac:dyDescent="0.3">
      <c r="A503" s="272">
        <v>1494</v>
      </c>
      <c r="B503" s="282">
        <v>42883</v>
      </c>
      <c r="C503" s="284" t="s">
        <v>586</v>
      </c>
      <c r="D503" s="273" t="s">
        <v>1471</v>
      </c>
      <c r="E503" s="286" t="s">
        <v>522</v>
      </c>
      <c r="F503" s="273" t="s">
        <v>812</v>
      </c>
      <c r="G503" s="288" t="s">
        <v>770</v>
      </c>
      <c r="H503" s="273" t="s">
        <v>781</v>
      </c>
      <c r="I503" s="290" t="s">
        <v>1470</v>
      </c>
      <c r="J503" s="274">
        <v>3</v>
      </c>
      <c r="K503" s="292">
        <v>1200</v>
      </c>
      <c r="L503" s="274">
        <v>3600</v>
      </c>
      <c r="M503" s="294">
        <v>0.06</v>
      </c>
      <c r="N503" s="275">
        <v>3384</v>
      </c>
      <c r="O503" s="288" t="s">
        <v>761</v>
      </c>
      <c r="P503" s="276" t="s">
        <v>760</v>
      </c>
      <c r="Q503" s="296" t="s">
        <v>1932</v>
      </c>
      <c r="R503" s="276" t="s">
        <v>1933</v>
      </c>
      <c r="S503" s="296" t="s">
        <v>1934</v>
      </c>
    </row>
    <row r="504" spans="1:19" x14ac:dyDescent="0.3">
      <c r="A504" s="272">
        <v>1495</v>
      </c>
      <c r="B504" s="282">
        <v>42883</v>
      </c>
      <c r="C504" s="284" t="s">
        <v>586</v>
      </c>
      <c r="D504" s="273" t="s">
        <v>1469</v>
      </c>
      <c r="E504" s="286" t="s">
        <v>522</v>
      </c>
      <c r="F504" s="273" t="s">
        <v>790</v>
      </c>
      <c r="G504" s="288" t="s">
        <v>764</v>
      </c>
      <c r="H504" s="273" t="s">
        <v>793</v>
      </c>
      <c r="I504" s="290" t="s">
        <v>892</v>
      </c>
      <c r="J504" s="274">
        <v>12</v>
      </c>
      <c r="K504" s="292">
        <v>300</v>
      </c>
      <c r="L504" s="274">
        <v>3600</v>
      </c>
      <c r="M504" s="294">
        <v>0.02</v>
      </c>
      <c r="N504" s="275">
        <v>3528</v>
      </c>
      <c r="O504" s="288" t="s">
        <v>761</v>
      </c>
      <c r="P504" s="276" t="s">
        <v>787</v>
      </c>
      <c r="Q504" s="296" t="s">
        <v>1932</v>
      </c>
      <c r="R504" s="276" t="s">
        <v>1937</v>
      </c>
      <c r="S504" s="296" t="s">
        <v>1934</v>
      </c>
    </row>
    <row r="505" spans="1:19" x14ac:dyDescent="0.3">
      <c r="A505" s="272">
        <v>1496</v>
      </c>
      <c r="B505" s="282">
        <v>42883</v>
      </c>
      <c r="C505" s="284" t="s">
        <v>586</v>
      </c>
      <c r="D505" s="273" t="s">
        <v>1469</v>
      </c>
      <c r="E505" s="286" t="s">
        <v>522</v>
      </c>
      <c r="F505" s="273" t="s">
        <v>790</v>
      </c>
      <c r="G505" s="288" t="s">
        <v>785</v>
      </c>
      <c r="H505" s="273" t="s">
        <v>784</v>
      </c>
      <c r="I505" s="290" t="s">
        <v>1468</v>
      </c>
      <c r="J505" s="274">
        <v>43</v>
      </c>
      <c r="K505" s="292">
        <v>2160</v>
      </c>
      <c r="L505" s="274">
        <v>92880</v>
      </c>
      <c r="M505" s="294">
        <v>0</v>
      </c>
      <c r="N505" s="275">
        <v>92880</v>
      </c>
      <c r="O505" s="288" t="s">
        <v>761</v>
      </c>
      <c r="P505" s="276" t="s">
        <v>760</v>
      </c>
      <c r="Q505" s="296" t="s">
        <v>1932</v>
      </c>
      <c r="R505" s="276" t="s">
        <v>1937</v>
      </c>
      <c r="S505" s="296" t="s">
        <v>1934</v>
      </c>
    </row>
    <row r="506" spans="1:19" x14ac:dyDescent="0.3">
      <c r="A506" s="272">
        <v>1497</v>
      </c>
      <c r="B506" s="282">
        <v>42883</v>
      </c>
      <c r="C506" s="284" t="s">
        <v>586</v>
      </c>
      <c r="D506" s="273" t="s">
        <v>1467</v>
      </c>
      <c r="E506" s="286" t="s">
        <v>522</v>
      </c>
      <c r="F506" s="273" t="s">
        <v>778</v>
      </c>
      <c r="G506" s="288" t="s">
        <v>770</v>
      </c>
      <c r="H506" s="273" t="s">
        <v>769</v>
      </c>
      <c r="I506" s="290" t="s">
        <v>925</v>
      </c>
      <c r="J506" s="274">
        <v>31</v>
      </c>
      <c r="K506" s="292">
        <v>10860</v>
      </c>
      <c r="L506" s="274">
        <v>336660</v>
      </c>
      <c r="M506" s="294">
        <v>7.0000000000000007E-2</v>
      </c>
      <c r="N506" s="275">
        <v>313093.8</v>
      </c>
      <c r="O506" s="288" t="s">
        <v>782</v>
      </c>
      <c r="P506" s="276" t="s">
        <v>760</v>
      </c>
      <c r="Q506" s="296" t="s">
        <v>1932</v>
      </c>
      <c r="R506" s="276" t="s">
        <v>1933</v>
      </c>
      <c r="S506" s="296" t="s">
        <v>1934</v>
      </c>
    </row>
    <row r="507" spans="1:19" x14ac:dyDescent="0.3">
      <c r="A507" s="272">
        <v>1498</v>
      </c>
      <c r="B507" s="282">
        <v>42883</v>
      </c>
      <c r="C507" s="284" t="s">
        <v>586</v>
      </c>
      <c r="D507" s="273" t="s">
        <v>1467</v>
      </c>
      <c r="E507" s="286" t="s">
        <v>522</v>
      </c>
      <c r="F507" s="273" t="s">
        <v>778</v>
      </c>
      <c r="G507" s="288" t="s">
        <v>764</v>
      </c>
      <c r="H507" s="273" t="s">
        <v>793</v>
      </c>
      <c r="I507" s="290" t="s">
        <v>1466</v>
      </c>
      <c r="J507" s="274">
        <v>40</v>
      </c>
      <c r="K507" s="292">
        <v>660</v>
      </c>
      <c r="L507" s="274">
        <v>26400</v>
      </c>
      <c r="M507" s="294">
        <v>0.02</v>
      </c>
      <c r="N507" s="275">
        <v>25872</v>
      </c>
      <c r="O507" s="288" t="s">
        <v>782</v>
      </c>
      <c r="P507" s="276" t="s">
        <v>760</v>
      </c>
      <c r="Q507" s="296" t="s">
        <v>1932</v>
      </c>
      <c r="R507" s="276" t="s">
        <v>1933</v>
      </c>
      <c r="S507" s="296" t="s">
        <v>1934</v>
      </c>
    </row>
    <row r="508" spans="1:19" x14ac:dyDescent="0.3">
      <c r="A508" s="272">
        <v>1499</v>
      </c>
      <c r="B508" s="282">
        <v>42883</v>
      </c>
      <c r="C508" s="284" t="s">
        <v>586</v>
      </c>
      <c r="D508" s="273" t="s">
        <v>1465</v>
      </c>
      <c r="E508" s="286" t="s">
        <v>395</v>
      </c>
      <c r="F508" s="273" t="s">
        <v>765</v>
      </c>
      <c r="G508" s="288" t="s">
        <v>770</v>
      </c>
      <c r="H508" s="273" t="s">
        <v>777</v>
      </c>
      <c r="I508" s="290" t="s">
        <v>1464</v>
      </c>
      <c r="J508" s="274">
        <v>3</v>
      </c>
      <c r="K508" s="292">
        <v>21000</v>
      </c>
      <c r="L508" s="274">
        <v>63000</v>
      </c>
      <c r="M508" s="294">
        <v>0.1</v>
      </c>
      <c r="N508" s="275">
        <v>56700</v>
      </c>
      <c r="O508" s="288" t="s">
        <v>761</v>
      </c>
      <c r="P508" s="276" t="s">
        <v>760</v>
      </c>
      <c r="Q508" s="296" t="s">
        <v>1932</v>
      </c>
      <c r="R508" s="276" t="s">
        <v>1937</v>
      </c>
      <c r="S508" s="296" t="s">
        <v>1934</v>
      </c>
    </row>
    <row r="509" spans="1:19" x14ac:dyDescent="0.3">
      <c r="A509" s="272">
        <v>1500</v>
      </c>
      <c r="B509" s="282">
        <v>42883</v>
      </c>
      <c r="C509" s="284" t="s">
        <v>586</v>
      </c>
      <c r="D509" s="273" t="s">
        <v>1216</v>
      </c>
      <c r="E509" s="286" t="s">
        <v>395</v>
      </c>
      <c r="F509" s="273" t="s">
        <v>778</v>
      </c>
      <c r="G509" s="288" t="s">
        <v>764</v>
      </c>
      <c r="H509" s="273" t="s">
        <v>793</v>
      </c>
      <c r="I509" s="290" t="s">
        <v>1463</v>
      </c>
      <c r="J509" s="274">
        <v>43</v>
      </c>
      <c r="K509" s="292">
        <v>480</v>
      </c>
      <c r="L509" s="274">
        <v>20640</v>
      </c>
      <c r="M509" s="294">
        <v>0.05</v>
      </c>
      <c r="N509" s="275">
        <v>19608</v>
      </c>
      <c r="O509" s="288" t="s">
        <v>775</v>
      </c>
      <c r="P509" s="276" t="s">
        <v>767</v>
      </c>
      <c r="Q509" s="296" t="s">
        <v>1935</v>
      </c>
      <c r="R509" s="276" t="s">
        <v>1933</v>
      </c>
      <c r="S509" s="296" t="s">
        <v>1934</v>
      </c>
    </row>
    <row r="510" spans="1:19" x14ac:dyDescent="0.3">
      <c r="A510" s="272">
        <v>1501</v>
      </c>
      <c r="B510" s="282">
        <v>42883</v>
      </c>
      <c r="C510" s="284" t="s">
        <v>586</v>
      </c>
      <c r="D510" s="273" t="s">
        <v>1216</v>
      </c>
      <c r="E510" s="286" t="s">
        <v>395</v>
      </c>
      <c r="F510" s="273" t="s">
        <v>778</v>
      </c>
      <c r="G510" s="288" t="s">
        <v>785</v>
      </c>
      <c r="H510" s="273" t="s">
        <v>784</v>
      </c>
      <c r="I510" s="290" t="s">
        <v>1462</v>
      </c>
      <c r="J510" s="274">
        <v>50</v>
      </c>
      <c r="K510" s="292">
        <v>9360</v>
      </c>
      <c r="L510" s="274">
        <v>468000</v>
      </c>
      <c r="M510" s="294">
        <v>0.09</v>
      </c>
      <c r="N510" s="275">
        <v>425880</v>
      </c>
      <c r="O510" s="288" t="s">
        <v>775</v>
      </c>
      <c r="P510" s="276" t="s">
        <v>760</v>
      </c>
      <c r="Q510" s="296" t="s">
        <v>1935</v>
      </c>
      <c r="R510" s="276" t="s">
        <v>1933</v>
      </c>
      <c r="S510" s="296" t="s">
        <v>1934</v>
      </c>
    </row>
    <row r="511" spans="1:19" x14ac:dyDescent="0.3">
      <c r="A511" s="272">
        <v>1502</v>
      </c>
      <c r="B511" s="282">
        <v>42883</v>
      </c>
      <c r="C511" s="284" t="s">
        <v>586</v>
      </c>
      <c r="D511" s="273" t="s">
        <v>1459</v>
      </c>
      <c r="E511" s="286" t="s">
        <v>395</v>
      </c>
      <c r="F511" s="273" t="s">
        <v>765</v>
      </c>
      <c r="G511" s="288" t="s">
        <v>764</v>
      </c>
      <c r="H511" s="273" t="s">
        <v>800</v>
      </c>
      <c r="I511" s="290" t="s">
        <v>1312</v>
      </c>
      <c r="J511" s="274">
        <v>41</v>
      </c>
      <c r="K511" s="292">
        <v>1140</v>
      </c>
      <c r="L511" s="274">
        <v>46740</v>
      </c>
      <c r="M511" s="294">
        <v>0</v>
      </c>
      <c r="N511" s="275">
        <v>46740</v>
      </c>
      <c r="O511" s="288" t="s">
        <v>761</v>
      </c>
      <c r="P511" s="276" t="s">
        <v>787</v>
      </c>
      <c r="Q511" s="296" t="s">
        <v>1932</v>
      </c>
      <c r="R511" s="276" t="s">
        <v>1937</v>
      </c>
      <c r="S511" s="296" t="s">
        <v>1934</v>
      </c>
    </row>
    <row r="512" spans="1:19" x14ac:dyDescent="0.3">
      <c r="A512" s="272">
        <v>1503</v>
      </c>
      <c r="B512" s="282">
        <v>42883</v>
      </c>
      <c r="C512" s="284" t="s">
        <v>586</v>
      </c>
      <c r="D512" s="273" t="s">
        <v>1459</v>
      </c>
      <c r="E512" s="286" t="s">
        <v>395</v>
      </c>
      <c r="F512" s="273" t="s">
        <v>765</v>
      </c>
      <c r="G512" s="288" t="s">
        <v>785</v>
      </c>
      <c r="H512" s="273" t="s">
        <v>824</v>
      </c>
      <c r="I512" s="290" t="s">
        <v>1461</v>
      </c>
      <c r="J512" s="274">
        <v>30</v>
      </c>
      <c r="K512" s="292">
        <v>1080</v>
      </c>
      <c r="L512" s="274">
        <v>32400</v>
      </c>
      <c r="M512" s="294">
        <v>0.02</v>
      </c>
      <c r="N512" s="275">
        <v>31752</v>
      </c>
      <c r="O512" s="288" t="s">
        <v>761</v>
      </c>
      <c r="P512" s="276" t="s">
        <v>760</v>
      </c>
      <c r="Q512" s="296" t="s">
        <v>1932</v>
      </c>
      <c r="R512" s="276" t="s">
        <v>1937</v>
      </c>
      <c r="S512" s="296" t="s">
        <v>1934</v>
      </c>
    </row>
    <row r="513" spans="1:19" x14ac:dyDescent="0.3">
      <c r="A513" s="272">
        <v>1504</v>
      </c>
      <c r="B513" s="282">
        <v>42883</v>
      </c>
      <c r="C513" s="284" t="s">
        <v>586</v>
      </c>
      <c r="D513" s="273" t="s">
        <v>1459</v>
      </c>
      <c r="E513" s="286" t="s">
        <v>395</v>
      </c>
      <c r="F513" s="273" t="s">
        <v>765</v>
      </c>
      <c r="G513" s="288" t="s">
        <v>764</v>
      </c>
      <c r="H513" s="273" t="s">
        <v>921</v>
      </c>
      <c r="I513" s="290" t="s">
        <v>1460</v>
      </c>
      <c r="J513" s="274">
        <v>27</v>
      </c>
      <c r="K513" s="292">
        <v>180</v>
      </c>
      <c r="L513" s="274">
        <v>4860</v>
      </c>
      <c r="M513" s="294">
        <v>0.09</v>
      </c>
      <c r="N513" s="275">
        <v>4422.6000000000004</v>
      </c>
      <c r="O513" s="288" t="s">
        <v>761</v>
      </c>
      <c r="P513" s="276" t="s">
        <v>760</v>
      </c>
      <c r="Q513" s="296" t="s">
        <v>1932</v>
      </c>
      <c r="R513" s="276" t="s">
        <v>1937</v>
      </c>
      <c r="S513" s="296" t="s">
        <v>1934</v>
      </c>
    </row>
    <row r="514" spans="1:19" x14ac:dyDescent="0.3">
      <c r="A514" s="272">
        <v>1505</v>
      </c>
      <c r="B514" s="282">
        <v>42883</v>
      </c>
      <c r="C514" s="284" t="s">
        <v>586</v>
      </c>
      <c r="D514" s="273" t="s">
        <v>1459</v>
      </c>
      <c r="E514" s="286" t="s">
        <v>395</v>
      </c>
      <c r="F514" s="273" t="s">
        <v>765</v>
      </c>
      <c r="G514" s="288" t="s">
        <v>770</v>
      </c>
      <c r="H514" s="273" t="s">
        <v>781</v>
      </c>
      <c r="I514" s="290" t="s">
        <v>1458</v>
      </c>
      <c r="J514" s="274">
        <v>46</v>
      </c>
      <c r="K514" s="292">
        <v>300</v>
      </c>
      <c r="L514" s="274">
        <v>13800</v>
      </c>
      <c r="M514" s="294">
        <v>0.01</v>
      </c>
      <c r="N514" s="275">
        <v>13662</v>
      </c>
      <c r="O514" s="288" t="s">
        <v>761</v>
      </c>
      <c r="P514" s="276" t="s">
        <v>760</v>
      </c>
      <c r="Q514" s="296" t="s">
        <v>1932</v>
      </c>
      <c r="R514" s="276" t="s">
        <v>1937</v>
      </c>
      <c r="S514" s="296" t="s">
        <v>1934</v>
      </c>
    </row>
    <row r="515" spans="1:19" x14ac:dyDescent="0.3">
      <c r="A515" s="272">
        <v>1506</v>
      </c>
      <c r="B515" s="282">
        <v>42884</v>
      </c>
      <c r="C515" s="284" t="s">
        <v>586</v>
      </c>
      <c r="D515" s="273" t="s">
        <v>1049</v>
      </c>
      <c r="E515" s="286" t="s">
        <v>398</v>
      </c>
      <c r="F515" s="273" t="s">
        <v>778</v>
      </c>
      <c r="G515" s="288" t="s">
        <v>785</v>
      </c>
      <c r="H515" s="273" t="s">
        <v>824</v>
      </c>
      <c r="I515" s="290" t="s">
        <v>1258</v>
      </c>
      <c r="J515" s="274">
        <v>50</v>
      </c>
      <c r="K515" s="292">
        <v>1740</v>
      </c>
      <c r="L515" s="274">
        <v>87000</v>
      </c>
      <c r="M515" s="294">
        <v>0.02</v>
      </c>
      <c r="N515" s="275">
        <v>85260</v>
      </c>
      <c r="O515" s="288" t="s">
        <v>775</v>
      </c>
      <c r="P515" s="276" t="s">
        <v>798</v>
      </c>
      <c r="Q515" s="296" t="s">
        <v>1935</v>
      </c>
      <c r="R515" s="276" t="s">
        <v>1933</v>
      </c>
      <c r="S515" s="296" t="s">
        <v>1934</v>
      </c>
    </row>
    <row r="516" spans="1:19" x14ac:dyDescent="0.3">
      <c r="A516" s="272">
        <v>1507</v>
      </c>
      <c r="B516" s="282">
        <v>42884</v>
      </c>
      <c r="C516" s="284" t="s">
        <v>586</v>
      </c>
      <c r="D516" s="273" t="s">
        <v>1456</v>
      </c>
      <c r="E516" s="286" t="s">
        <v>405</v>
      </c>
      <c r="F516" s="273" t="s">
        <v>778</v>
      </c>
      <c r="G516" s="288" t="s">
        <v>764</v>
      </c>
      <c r="H516" s="273" t="s">
        <v>793</v>
      </c>
      <c r="I516" s="290" t="s">
        <v>1457</v>
      </c>
      <c r="J516" s="274">
        <v>28</v>
      </c>
      <c r="K516" s="292">
        <v>420</v>
      </c>
      <c r="L516" s="274">
        <v>11760</v>
      </c>
      <c r="M516" s="294">
        <v>0.1</v>
      </c>
      <c r="N516" s="275">
        <v>10584</v>
      </c>
      <c r="O516" s="288" t="s">
        <v>775</v>
      </c>
      <c r="P516" s="276" t="s">
        <v>760</v>
      </c>
      <c r="Q516" s="296" t="s">
        <v>1935</v>
      </c>
      <c r="R516" s="276" t="s">
        <v>1933</v>
      </c>
      <c r="S516" s="296" t="s">
        <v>1934</v>
      </c>
    </row>
    <row r="517" spans="1:19" x14ac:dyDescent="0.3">
      <c r="A517" s="272">
        <v>1508</v>
      </c>
      <c r="B517" s="282">
        <v>42884</v>
      </c>
      <c r="C517" s="284" t="s">
        <v>586</v>
      </c>
      <c r="D517" s="273" t="s">
        <v>1456</v>
      </c>
      <c r="E517" s="286" t="s">
        <v>405</v>
      </c>
      <c r="F517" s="273" t="s">
        <v>778</v>
      </c>
      <c r="G517" s="288" t="s">
        <v>764</v>
      </c>
      <c r="H517" s="273" t="s">
        <v>763</v>
      </c>
      <c r="I517" s="290" t="s">
        <v>1046</v>
      </c>
      <c r="J517" s="274">
        <v>32</v>
      </c>
      <c r="K517" s="292">
        <v>1380</v>
      </c>
      <c r="L517" s="274">
        <v>44160</v>
      </c>
      <c r="M517" s="294">
        <v>7.0000000000000007E-2</v>
      </c>
      <c r="N517" s="275">
        <v>41068.800000000003</v>
      </c>
      <c r="O517" s="288" t="s">
        <v>775</v>
      </c>
      <c r="P517" s="276" t="s">
        <v>774</v>
      </c>
      <c r="Q517" s="296" t="s">
        <v>1935</v>
      </c>
      <c r="R517" s="276" t="s">
        <v>1933</v>
      </c>
      <c r="S517" s="296" t="s">
        <v>1934</v>
      </c>
    </row>
    <row r="518" spans="1:19" x14ac:dyDescent="0.3">
      <c r="A518" s="272">
        <v>1509</v>
      </c>
      <c r="B518" s="282">
        <v>42884</v>
      </c>
      <c r="C518" s="284" t="s">
        <v>586</v>
      </c>
      <c r="D518" s="273" t="s">
        <v>1006</v>
      </c>
      <c r="E518" s="286" t="s">
        <v>522</v>
      </c>
      <c r="F518" s="273" t="s">
        <v>790</v>
      </c>
      <c r="G518" s="288" t="s">
        <v>770</v>
      </c>
      <c r="H518" s="273" t="s">
        <v>777</v>
      </c>
      <c r="I518" s="290" t="s">
        <v>1455</v>
      </c>
      <c r="J518" s="274">
        <v>10</v>
      </c>
      <c r="K518" s="292">
        <v>8820</v>
      </c>
      <c r="L518" s="274">
        <v>88200</v>
      </c>
      <c r="M518" s="294">
        <v>0.09</v>
      </c>
      <c r="N518" s="275">
        <v>80262</v>
      </c>
      <c r="O518" s="288" t="s">
        <v>834</v>
      </c>
      <c r="P518" s="276" t="s">
        <v>760</v>
      </c>
      <c r="Q518" s="296" t="s">
        <v>1932</v>
      </c>
      <c r="R518" s="276" t="s">
        <v>1937</v>
      </c>
      <c r="S518" s="296" t="s">
        <v>1934</v>
      </c>
    </row>
    <row r="519" spans="1:19" x14ac:dyDescent="0.3">
      <c r="A519" s="272">
        <v>1510</v>
      </c>
      <c r="B519" s="282">
        <v>42884</v>
      </c>
      <c r="C519" s="284" t="s">
        <v>586</v>
      </c>
      <c r="D519" s="273" t="s">
        <v>1454</v>
      </c>
      <c r="E519" s="286" t="s">
        <v>522</v>
      </c>
      <c r="F519" s="273" t="s">
        <v>812</v>
      </c>
      <c r="G519" s="288" t="s">
        <v>764</v>
      </c>
      <c r="H519" s="273" t="s">
        <v>818</v>
      </c>
      <c r="I519" s="290" t="s">
        <v>1453</v>
      </c>
      <c r="J519" s="274">
        <v>29</v>
      </c>
      <c r="K519" s="292">
        <v>4140</v>
      </c>
      <c r="L519" s="274">
        <v>120060</v>
      </c>
      <c r="M519" s="294">
        <v>0</v>
      </c>
      <c r="N519" s="275">
        <v>120060</v>
      </c>
      <c r="O519" s="288" t="s">
        <v>788</v>
      </c>
      <c r="P519" s="276" t="s">
        <v>760</v>
      </c>
      <c r="Q519" s="296" t="s">
        <v>1936</v>
      </c>
      <c r="R519" s="276" t="s">
        <v>1933</v>
      </c>
      <c r="S519" s="296" t="s">
        <v>1934</v>
      </c>
    </row>
    <row r="520" spans="1:19" x14ac:dyDescent="0.3">
      <c r="A520" s="272">
        <v>1511</v>
      </c>
      <c r="B520" s="282">
        <v>42884</v>
      </c>
      <c r="C520" s="284" t="s">
        <v>586</v>
      </c>
      <c r="D520" s="273" t="s">
        <v>1452</v>
      </c>
      <c r="E520" s="286" t="s">
        <v>395</v>
      </c>
      <c r="F520" s="273" t="s">
        <v>812</v>
      </c>
      <c r="G520" s="288" t="s">
        <v>764</v>
      </c>
      <c r="H520" s="273" t="s">
        <v>800</v>
      </c>
      <c r="I520" s="290" t="s">
        <v>1167</v>
      </c>
      <c r="J520" s="274">
        <v>23</v>
      </c>
      <c r="K520" s="292">
        <v>300</v>
      </c>
      <c r="L520" s="274">
        <v>6900</v>
      </c>
      <c r="M520" s="294">
        <v>0.09</v>
      </c>
      <c r="N520" s="275">
        <v>6279</v>
      </c>
      <c r="O520" s="288" t="s">
        <v>775</v>
      </c>
      <c r="P520" s="276" t="s">
        <v>827</v>
      </c>
      <c r="Q520" s="296" t="s">
        <v>1935</v>
      </c>
      <c r="R520" s="276" t="s">
        <v>1933</v>
      </c>
      <c r="S520" s="296" t="s">
        <v>1934</v>
      </c>
    </row>
    <row r="521" spans="1:19" x14ac:dyDescent="0.3">
      <c r="A521" s="272">
        <v>1512</v>
      </c>
      <c r="B521" s="282">
        <v>42885</v>
      </c>
      <c r="C521" s="284" t="s">
        <v>586</v>
      </c>
      <c r="D521" s="273" t="s">
        <v>1451</v>
      </c>
      <c r="E521" s="286" t="s">
        <v>405</v>
      </c>
      <c r="F521" s="273" t="s">
        <v>812</v>
      </c>
      <c r="G521" s="288" t="s">
        <v>764</v>
      </c>
      <c r="H521" s="273" t="s">
        <v>793</v>
      </c>
      <c r="I521" s="290" t="s">
        <v>1450</v>
      </c>
      <c r="J521" s="274">
        <v>14</v>
      </c>
      <c r="K521" s="292">
        <v>1320</v>
      </c>
      <c r="L521" s="274">
        <v>18480</v>
      </c>
      <c r="M521" s="294">
        <v>0.1</v>
      </c>
      <c r="N521" s="275">
        <v>16632</v>
      </c>
      <c r="O521" s="288" t="s">
        <v>788</v>
      </c>
      <c r="P521" s="276" t="s">
        <v>760</v>
      </c>
      <c r="Q521" s="296" t="s">
        <v>1936</v>
      </c>
      <c r="R521" s="276" t="s">
        <v>1933</v>
      </c>
      <c r="S521" s="296" t="s">
        <v>1934</v>
      </c>
    </row>
    <row r="522" spans="1:19" x14ac:dyDescent="0.3">
      <c r="A522" s="272">
        <v>1513</v>
      </c>
      <c r="B522" s="282">
        <v>42885</v>
      </c>
      <c r="C522" s="284" t="s">
        <v>586</v>
      </c>
      <c r="D522" s="273" t="s">
        <v>1449</v>
      </c>
      <c r="E522" s="286" t="s">
        <v>398</v>
      </c>
      <c r="F522" s="273" t="s">
        <v>778</v>
      </c>
      <c r="G522" s="288" t="s">
        <v>785</v>
      </c>
      <c r="H522" s="273" t="s">
        <v>824</v>
      </c>
      <c r="I522" s="290" t="s">
        <v>1448</v>
      </c>
      <c r="J522" s="274">
        <v>37</v>
      </c>
      <c r="K522" s="292">
        <v>360</v>
      </c>
      <c r="L522" s="274">
        <v>13320</v>
      </c>
      <c r="M522" s="294">
        <v>0.08</v>
      </c>
      <c r="N522" s="275">
        <v>12254.4</v>
      </c>
      <c r="O522" s="288" t="s">
        <v>788</v>
      </c>
      <c r="P522" s="276" t="s">
        <v>767</v>
      </c>
      <c r="Q522" s="296" t="s">
        <v>1936</v>
      </c>
      <c r="R522" s="276" t="s">
        <v>1933</v>
      </c>
      <c r="S522" s="296" t="s">
        <v>1934</v>
      </c>
    </row>
    <row r="523" spans="1:19" x14ac:dyDescent="0.3">
      <c r="A523" s="272">
        <v>1514</v>
      </c>
      <c r="B523" s="282">
        <v>42885</v>
      </c>
      <c r="C523" s="284" t="s">
        <v>586</v>
      </c>
      <c r="D523" s="273" t="s">
        <v>1447</v>
      </c>
      <c r="E523" s="286" t="s">
        <v>405</v>
      </c>
      <c r="F523" s="273" t="s">
        <v>765</v>
      </c>
      <c r="G523" s="288" t="s">
        <v>785</v>
      </c>
      <c r="H523" s="273" t="s">
        <v>784</v>
      </c>
      <c r="I523" s="290" t="s">
        <v>939</v>
      </c>
      <c r="J523" s="274">
        <v>11</v>
      </c>
      <c r="K523" s="292">
        <v>3960</v>
      </c>
      <c r="L523" s="274">
        <v>43560</v>
      </c>
      <c r="M523" s="294">
        <v>0.04</v>
      </c>
      <c r="N523" s="275">
        <v>41817.599999999999</v>
      </c>
      <c r="O523" s="288" t="s">
        <v>788</v>
      </c>
      <c r="P523" s="276" t="s">
        <v>760</v>
      </c>
      <c r="Q523" s="296" t="s">
        <v>1936</v>
      </c>
      <c r="R523" s="276" t="s">
        <v>1937</v>
      </c>
      <c r="S523" s="296" t="s">
        <v>1934</v>
      </c>
    </row>
    <row r="524" spans="1:19" x14ac:dyDescent="0.3">
      <c r="A524" s="272">
        <v>1515</v>
      </c>
      <c r="B524" s="282">
        <v>42885</v>
      </c>
      <c r="C524" s="284" t="s">
        <v>586</v>
      </c>
      <c r="D524" s="273" t="s">
        <v>1446</v>
      </c>
      <c r="E524" s="286" t="s">
        <v>522</v>
      </c>
      <c r="F524" s="273" t="s">
        <v>778</v>
      </c>
      <c r="G524" s="288" t="s">
        <v>785</v>
      </c>
      <c r="H524" s="273" t="s">
        <v>1125</v>
      </c>
      <c r="I524" s="290" t="s">
        <v>1445</v>
      </c>
      <c r="J524" s="274">
        <v>33</v>
      </c>
      <c r="K524" s="292">
        <v>42000</v>
      </c>
      <c r="L524" s="274">
        <v>1386000</v>
      </c>
      <c r="M524" s="294">
        <v>0.1</v>
      </c>
      <c r="N524" s="275">
        <v>1247400</v>
      </c>
      <c r="O524" s="288" t="s">
        <v>782</v>
      </c>
      <c r="P524" s="276" t="s">
        <v>767</v>
      </c>
      <c r="Q524" s="296" t="s">
        <v>1932</v>
      </c>
      <c r="R524" s="276" t="s">
        <v>1933</v>
      </c>
      <c r="S524" s="296" t="s">
        <v>1934</v>
      </c>
    </row>
    <row r="525" spans="1:19" x14ac:dyDescent="0.3">
      <c r="A525" s="272">
        <v>1516</v>
      </c>
      <c r="B525" s="282">
        <v>42885</v>
      </c>
      <c r="C525" s="284" t="s">
        <v>586</v>
      </c>
      <c r="D525" s="273" t="s">
        <v>1444</v>
      </c>
      <c r="E525" s="286" t="s">
        <v>522</v>
      </c>
      <c r="F525" s="273" t="s">
        <v>778</v>
      </c>
      <c r="G525" s="288" t="s">
        <v>764</v>
      </c>
      <c r="H525" s="273" t="s">
        <v>763</v>
      </c>
      <c r="I525" s="290" t="s">
        <v>1443</v>
      </c>
      <c r="J525" s="274">
        <v>27</v>
      </c>
      <c r="K525" s="292">
        <v>240</v>
      </c>
      <c r="L525" s="274">
        <v>6480</v>
      </c>
      <c r="M525" s="294">
        <v>0.06</v>
      </c>
      <c r="N525" s="275">
        <v>6091.2</v>
      </c>
      <c r="O525" s="288" t="s">
        <v>782</v>
      </c>
      <c r="P525" s="276" t="s">
        <v>787</v>
      </c>
      <c r="Q525" s="296" t="s">
        <v>1932</v>
      </c>
      <c r="R525" s="276" t="s">
        <v>1933</v>
      </c>
      <c r="S525" s="296" t="s">
        <v>1934</v>
      </c>
    </row>
    <row r="526" spans="1:19" x14ac:dyDescent="0.3">
      <c r="A526" s="272">
        <v>1517</v>
      </c>
      <c r="B526" s="282">
        <v>42885</v>
      </c>
      <c r="C526" s="284" t="s">
        <v>586</v>
      </c>
      <c r="D526" s="273" t="s">
        <v>1442</v>
      </c>
      <c r="E526" s="286" t="s">
        <v>522</v>
      </c>
      <c r="F526" s="273" t="s">
        <v>778</v>
      </c>
      <c r="G526" s="288" t="s">
        <v>764</v>
      </c>
      <c r="H526" s="273" t="s">
        <v>995</v>
      </c>
      <c r="I526" s="290" t="s">
        <v>1173</v>
      </c>
      <c r="J526" s="274">
        <v>20</v>
      </c>
      <c r="K526" s="292">
        <v>120</v>
      </c>
      <c r="L526" s="274">
        <v>2400</v>
      </c>
      <c r="M526" s="294">
        <v>0.09</v>
      </c>
      <c r="N526" s="275">
        <v>2184</v>
      </c>
      <c r="O526" s="288" t="s">
        <v>782</v>
      </c>
      <c r="P526" s="276" t="s">
        <v>841</v>
      </c>
      <c r="Q526" s="296" t="s">
        <v>1932</v>
      </c>
      <c r="R526" s="276" t="s">
        <v>1933</v>
      </c>
      <c r="S526" s="296" t="s">
        <v>1934</v>
      </c>
    </row>
    <row r="527" spans="1:19" x14ac:dyDescent="0.3">
      <c r="A527" s="272">
        <v>1518</v>
      </c>
      <c r="B527" s="282">
        <v>42885</v>
      </c>
      <c r="C527" s="284" t="s">
        <v>586</v>
      </c>
      <c r="D527" s="273" t="s">
        <v>1311</v>
      </c>
      <c r="E527" s="286" t="s">
        <v>395</v>
      </c>
      <c r="F527" s="273" t="s">
        <v>812</v>
      </c>
      <c r="G527" s="288" t="s">
        <v>770</v>
      </c>
      <c r="H527" s="273" t="s">
        <v>777</v>
      </c>
      <c r="I527" s="290" t="s">
        <v>1384</v>
      </c>
      <c r="J527" s="274">
        <v>35</v>
      </c>
      <c r="K527" s="292">
        <v>4320</v>
      </c>
      <c r="L527" s="274">
        <v>151200</v>
      </c>
      <c r="M527" s="294">
        <v>0.1</v>
      </c>
      <c r="N527" s="275">
        <v>136080</v>
      </c>
      <c r="O527" s="288" t="s">
        <v>834</v>
      </c>
      <c r="P527" s="276" t="s">
        <v>760</v>
      </c>
      <c r="Q527" s="296" t="s">
        <v>1932</v>
      </c>
      <c r="R527" s="276" t="s">
        <v>1933</v>
      </c>
      <c r="S527" s="296" t="s">
        <v>1934</v>
      </c>
    </row>
    <row r="528" spans="1:19" x14ac:dyDescent="0.3">
      <c r="A528" s="272">
        <v>1519</v>
      </c>
      <c r="B528" s="282">
        <v>42886</v>
      </c>
      <c r="C528" s="284" t="s">
        <v>586</v>
      </c>
      <c r="D528" s="273" t="s">
        <v>816</v>
      </c>
      <c r="E528" s="286" t="s">
        <v>395</v>
      </c>
      <c r="F528" s="273" t="s">
        <v>778</v>
      </c>
      <c r="G528" s="288" t="s">
        <v>770</v>
      </c>
      <c r="H528" s="273" t="s">
        <v>781</v>
      </c>
      <c r="I528" s="290" t="s">
        <v>1441</v>
      </c>
      <c r="J528" s="274">
        <v>21</v>
      </c>
      <c r="K528" s="292">
        <v>1380</v>
      </c>
      <c r="L528" s="274">
        <v>28980</v>
      </c>
      <c r="M528" s="294">
        <v>0.01</v>
      </c>
      <c r="N528" s="275">
        <v>28690.2</v>
      </c>
      <c r="O528" s="288" t="s">
        <v>782</v>
      </c>
      <c r="P528" s="276" t="s">
        <v>760</v>
      </c>
      <c r="Q528" s="296" t="s">
        <v>1932</v>
      </c>
      <c r="R528" s="276" t="s">
        <v>1933</v>
      </c>
      <c r="S528" s="296" t="s">
        <v>1934</v>
      </c>
    </row>
    <row r="529" spans="1:19" x14ac:dyDescent="0.3">
      <c r="A529" s="272">
        <v>1520</v>
      </c>
      <c r="B529" s="282">
        <v>42886</v>
      </c>
      <c r="C529" s="284" t="s">
        <v>586</v>
      </c>
      <c r="D529" s="273" t="s">
        <v>1440</v>
      </c>
      <c r="E529" s="286" t="s">
        <v>405</v>
      </c>
      <c r="F529" s="273" t="s">
        <v>812</v>
      </c>
      <c r="G529" s="288" t="s">
        <v>764</v>
      </c>
      <c r="H529" s="273" t="s">
        <v>772</v>
      </c>
      <c r="I529" s="290" t="s">
        <v>1439</v>
      </c>
      <c r="J529" s="274">
        <v>1</v>
      </c>
      <c r="K529" s="292">
        <v>10740</v>
      </c>
      <c r="L529" s="274">
        <v>10740</v>
      </c>
      <c r="M529" s="294">
        <v>0.08</v>
      </c>
      <c r="N529" s="275">
        <v>9880.7999999999993</v>
      </c>
      <c r="O529" s="288" t="s">
        <v>761</v>
      </c>
      <c r="P529" s="276" t="s">
        <v>767</v>
      </c>
      <c r="Q529" s="296" t="s">
        <v>1932</v>
      </c>
      <c r="R529" s="276" t="s">
        <v>1933</v>
      </c>
      <c r="S529" s="296" t="s">
        <v>1934</v>
      </c>
    </row>
    <row r="530" spans="1:19" x14ac:dyDescent="0.3">
      <c r="A530" s="272">
        <v>1521</v>
      </c>
      <c r="B530" s="282">
        <v>42886</v>
      </c>
      <c r="C530" s="284" t="s">
        <v>586</v>
      </c>
      <c r="D530" s="273" t="s">
        <v>1194</v>
      </c>
      <c r="E530" s="286" t="s">
        <v>398</v>
      </c>
      <c r="F530" s="273" t="s">
        <v>778</v>
      </c>
      <c r="G530" s="288" t="s">
        <v>785</v>
      </c>
      <c r="H530" s="273" t="s">
        <v>815</v>
      </c>
      <c r="I530" s="290" t="s">
        <v>1438</v>
      </c>
      <c r="J530" s="274">
        <v>23</v>
      </c>
      <c r="K530" s="292">
        <v>7200</v>
      </c>
      <c r="L530" s="274">
        <v>165600</v>
      </c>
      <c r="M530" s="294">
        <v>0.04</v>
      </c>
      <c r="N530" s="275">
        <v>158976</v>
      </c>
      <c r="O530" s="288" t="s">
        <v>775</v>
      </c>
      <c r="P530" s="276" t="s">
        <v>767</v>
      </c>
      <c r="Q530" s="296" t="s">
        <v>1935</v>
      </c>
      <c r="R530" s="276" t="s">
        <v>1933</v>
      </c>
      <c r="S530" s="296" t="s">
        <v>1934</v>
      </c>
    </row>
    <row r="531" spans="1:19" x14ac:dyDescent="0.3">
      <c r="A531" s="272">
        <v>1522</v>
      </c>
      <c r="B531" s="282">
        <v>42886</v>
      </c>
      <c r="C531" s="284" t="s">
        <v>586</v>
      </c>
      <c r="D531" s="273" t="s">
        <v>1437</v>
      </c>
      <c r="E531" s="286" t="s">
        <v>522</v>
      </c>
      <c r="F531" s="273" t="s">
        <v>778</v>
      </c>
      <c r="G531" s="288" t="s">
        <v>764</v>
      </c>
      <c r="H531" s="273" t="s">
        <v>772</v>
      </c>
      <c r="I531" s="290" t="s">
        <v>1436</v>
      </c>
      <c r="J531" s="274">
        <v>4</v>
      </c>
      <c r="K531" s="292">
        <v>12660</v>
      </c>
      <c r="L531" s="274">
        <v>50640</v>
      </c>
      <c r="M531" s="294">
        <v>0.05</v>
      </c>
      <c r="N531" s="275">
        <v>48108</v>
      </c>
      <c r="O531" s="288" t="s">
        <v>834</v>
      </c>
      <c r="P531" s="276" t="s">
        <v>798</v>
      </c>
      <c r="Q531" s="296" t="s">
        <v>1932</v>
      </c>
      <c r="R531" s="276" t="s">
        <v>1933</v>
      </c>
      <c r="S531" s="296" t="s">
        <v>1934</v>
      </c>
    </row>
    <row r="532" spans="1:19" x14ac:dyDescent="0.3">
      <c r="A532" s="272">
        <v>1523</v>
      </c>
      <c r="B532" s="282">
        <v>42887</v>
      </c>
      <c r="C532" s="284" t="s">
        <v>592</v>
      </c>
      <c r="D532" s="273" t="s">
        <v>1379</v>
      </c>
      <c r="E532" s="286" t="s">
        <v>398</v>
      </c>
      <c r="F532" s="273" t="s">
        <v>790</v>
      </c>
      <c r="G532" s="288" t="s">
        <v>764</v>
      </c>
      <c r="H532" s="273" t="s">
        <v>800</v>
      </c>
      <c r="I532" s="290" t="s">
        <v>1358</v>
      </c>
      <c r="J532" s="274">
        <v>6</v>
      </c>
      <c r="K532" s="292">
        <v>23280</v>
      </c>
      <c r="L532" s="274">
        <v>139680</v>
      </c>
      <c r="M532" s="294">
        <v>0.02</v>
      </c>
      <c r="N532" s="275">
        <v>136886.39999999999</v>
      </c>
      <c r="O532" s="288" t="s">
        <v>775</v>
      </c>
      <c r="P532" s="276" t="s">
        <v>760</v>
      </c>
      <c r="Q532" s="296" t="s">
        <v>1935</v>
      </c>
      <c r="R532" s="276" t="s">
        <v>1937</v>
      </c>
      <c r="S532" s="296" t="s">
        <v>1934</v>
      </c>
    </row>
    <row r="533" spans="1:19" x14ac:dyDescent="0.3">
      <c r="A533" s="272">
        <v>1524</v>
      </c>
      <c r="B533" s="282">
        <v>42887</v>
      </c>
      <c r="C533" s="284" t="s">
        <v>592</v>
      </c>
      <c r="D533" s="273" t="s">
        <v>1085</v>
      </c>
      <c r="E533" s="286" t="s">
        <v>398</v>
      </c>
      <c r="F533" s="273" t="s">
        <v>790</v>
      </c>
      <c r="G533" s="288" t="s">
        <v>764</v>
      </c>
      <c r="H533" s="273" t="s">
        <v>763</v>
      </c>
      <c r="I533" s="290" t="s">
        <v>1435</v>
      </c>
      <c r="J533" s="274">
        <v>35</v>
      </c>
      <c r="K533" s="292">
        <v>300</v>
      </c>
      <c r="L533" s="274">
        <v>10500</v>
      </c>
      <c r="M533" s="294">
        <v>0.08</v>
      </c>
      <c r="N533" s="275">
        <v>9660</v>
      </c>
      <c r="O533" s="288" t="s">
        <v>761</v>
      </c>
      <c r="P533" s="276" t="s">
        <v>841</v>
      </c>
      <c r="Q533" s="296" t="s">
        <v>1932</v>
      </c>
      <c r="R533" s="276" t="s">
        <v>1937</v>
      </c>
      <c r="S533" s="296" t="s">
        <v>1934</v>
      </c>
    </row>
    <row r="534" spans="1:19" x14ac:dyDescent="0.3">
      <c r="A534" s="272">
        <v>1525</v>
      </c>
      <c r="B534" s="282">
        <v>42887</v>
      </c>
      <c r="C534" s="284" t="s">
        <v>592</v>
      </c>
      <c r="D534" s="273" t="s">
        <v>1159</v>
      </c>
      <c r="E534" s="286" t="s">
        <v>522</v>
      </c>
      <c r="F534" s="273" t="s">
        <v>778</v>
      </c>
      <c r="G534" s="288" t="s">
        <v>764</v>
      </c>
      <c r="H534" s="273" t="s">
        <v>811</v>
      </c>
      <c r="I534" s="290" t="s">
        <v>1434</v>
      </c>
      <c r="J534" s="274">
        <v>34</v>
      </c>
      <c r="K534" s="292">
        <v>360</v>
      </c>
      <c r="L534" s="274">
        <v>12240</v>
      </c>
      <c r="M534" s="294">
        <v>0.06</v>
      </c>
      <c r="N534" s="275">
        <v>11505.6</v>
      </c>
      <c r="O534" s="288" t="s">
        <v>761</v>
      </c>
      <c r="P534" s="276" t="s">
        <v>760</v>
      </c>
      <c r="Q534" s="296" t="s">
        <v>1932</v>
      </c>
      <c r="R534" s="276" t="s">
        <v>1933</v>
      </c>
      <c r="S534" s="296" t="s">
        <v>1934</v>
      </c>
    </row>
    <row r="535" spans="1:19" x14ac:dyDescent="0.3">
      <c r="A535" s="272">
        <v>1526</v>
      </c>
      <c r="B535" s="282">
        <v>42887</v>
      </c>
      <c r="C535" s="284" t="s">
        <v>592</v>
      </c>
      <c r="D535" s="273" t="s">
        <v>1159</v>
      </c>
      <c r="E535" s="286" t="s">
        <v>522</v>
      </c>
      <c r="F535" s="273" t="s">
        <v>778</v>
      </c>
      <c r="G535" s="288" t="s">
        <v>764</v>
      </c>
      <c r="H535" s="273" t="s">
        <v>763</v>
      </c>
      <c r="I535" s="290" t="s">
        <v>1433</v>
      </c>
      <c r="J535" s="274">
        <v>36</v>
      </c>
      <c r="K535" s="292">
        <v>180</v>
      </c>
      <c r="L535" s="274">
        <v>6480</v>
      </c>
      <c r="M535" s="294">
        <v>0.08</v>
      </c>
      <c r="N535" s="275">
        <v>5961.6</v>
      </c>
      <c r="O535" s="288" t="s">
        <v>761</v>
      </c>
      <c r="P535" s="276" t="s">
        <v>760</v>
      </c>
      <c r="Q535" s="296" t="s">
        <v>1932</v>
      </c>
      <c r="R535" s="276" t="s">
        <v>1933</v>
      </c>
      <c r="S535" s="296" t="s">
        <v>1934</v>
      </c>
    </row>
    <row r="536" spans="1:19" x14ac:dyDescent="0.3">
      <c r="A536" s="272">
        <v>1527</v>
      </c>
      <c r="B536" s="282">
        <v>42887</v>
      </c>
      <c r="C536" s="284" t="s">
        <v>592</v>
      </c>
      <c r="D536" s="273" t="s">
        <v>894</v>
      </c>
      <c r="E536" s="286" t="s">
        <v>405</v>
      </c>
      <c r="F536" s="273" t="s">
        <v>812</v>
      </c>
      <c r="G536" s="288" t="s">
        <v>785</v>
      </c>
      <c r="H536" s="273" t="s">
        <v>824</v>
      </c>
      <c r="I536" s="290" t="s">
        <v>1432</v>
      </c>
      <c r="J536" s="274">
        <v>4</v>
      </c>
      <c r="K536" s="292">
        <v>660</v>
      </c>
      <c r="L536" s="274">
        <v>2640</v>
      </c>
      <c r="M536" s="294">
        <v>0.03</v>
      </c>
      <c r="N536" s="275">
        <v>2560.8000000000002</v>
      </c>
      <c r="O536" s="288" t="s">
        <v>834</v>
      </c>
      <c r="P536" s="276" t="s">
        <v>760</v>
      </c>
      <c r="Q536" s="296" t="s">
        <v>1932</v>
      </c>
      <c r="R536" s="276" t="s">
        <v>1933</v>
      </c>
      <c r="S536" s="296" t="s">
        <v>1934</v>
      </c>
    </row>
    <row r="537" spans="1:19" x14ac:dyDescent="0.3">
      <c r="A537" s="272">
        <v>1528</v>
      </c>
      <c r="B537" s="282">
        <v>42888</v>
      </c>
      <c r="C537" s="284" t="s">
        <v>592</v>
      </c>
      <c r="D537" s="273" t="s">
        <v>1431</v>
      </c>
      <c r="E537" s="286" t="s">
        <v>522</v>
      </c>
      <c r="F537" s="273" t="s">
        <v>812</v>
      </c>
      <c r="G537" s="288" t="s">
        <v>764</v>
      </c>
      <c r="H537" s="273" t="s">
        <v>772</v>
      </c>
      <c r="I537" s="290" t="s">
        <v>1430</v>
      </c>
      <c r="J537" s="274">
        <v>44</v>
      </c>
      <c r="K537" s="292">
        <v>840</v>
      </c>
      <c r="L537" s="274">
        <v>36960</v>
      </c>
      <c r="M537" s="294">
        <v>0.1</v>
      </c>
      <c r="N537" s="275">
        <v>33264</v>
      </c>
      <c r="O537" s="288" t="s">
        <v>775</v>
      </c>
      <c r="P537" s="276" t="s">
        <v>827</v>
      </c>
      <c r="Q537" s="296" t="s">
        <v>1935</v>
      </c>
      <c r="R537" s="276" t="s">
        <v>1933</v>
      </c>
      <c r="S537" s="296" t="s">
        <v>1934</v>
      </c>
    </row>
    <row r="538" spans="1:19" x14ac:dyDescent="0.3">
      <c r="A538" s="272">
        <v>1529</v>
      </c>
      <c r="B538" s="282">
        <v>42889</v>
      </c>
      <c r="C538" s="284" t="s">
        <v>592</v>
      </c>
      <c r="D538" s="273" t="s">
        <v>1211</v>
      </c>
      <c r="E538" s="286" t="s">
        <v>398</v>
      </c>
      <c r="F538" s="273" t="s">
        <v>778</v>
      </c>
      <c r="G538" s="288" t="s">
        <v>770</v>
      </c>
      <c r="H538" s="273" t="s">
        <v>769</v>
      </c>
      <c r="I538" s="290" t="s">
        <v>1429</v>
      </c>
      <c r="J538" s="274">
        <v>18</v>
      </c>
      <c r="K538" s="292">
        <v>9060</v>
      </c>
      <c r="L538" s="274">
        <v>163080</v>
      </c>
      <c r="M538" s="294">
        <v>0.09</v>
      </c>
      <c r="N538" s="275">
        <v>148402.79999999999</v>
      </c>
      <c r="O538" s="288" t="s">
        <v>761</v>
      </c>
      <c r="P538" s="276" t="s">
        <v>798</v>
      </c>
      <c r="Q538" s="296" t="s">
        <v>1932</v>
      </c>
      <c r="R538" s="276" t="s">
        <v>1933</v>
      </c>
      <c r="S538" s="296" t="s">
        <v>1934</v>
      </c>
    </row>
    <row r="539" spans="1:19" x14ac:dyDescent="0.3">
      <c r="A539" s="272">
        <v>1530</v>
      </c>
      <c r="B539" s="282">
        <v>42889</v>
      </c>
      <c r="C539" s="284" t="s">
        <v>592</v>
      </c>
      <c r="D539" s="273" t="s">
        <v>1211</v>
      </c>
      <c r="E539" s="286" t="s">
        <v>398</v>
      </c>
      <c r="F539" s="273" t="s">
        <v>778</v>
      </c>
      <c r="G539" s="288" t="s">
        <v>764</v>
      </c>
      <c r="H539" s="273" t="s">
        <v>772</v>
      </c>
      <c r="I539" s="290" t="s">
        <v>1428</v>
      </c>
      <c r="J539" s="274">
        <v>39</v>
      </c>
      <c r="K539" s="292">
        <v>2340</v>
      </c>
      <c r="L539" s="274">
        <v>91260</v>
      </c>
      <c r="M539" s="294">
        <v>0.02</v>
      </c>
      <c r="N539" s="275">
        <v>89434.8</v>
      </c>
      <c r="O539" s="288" t="s">
        <v>761</v>
      </c>
      <c r="P539" s="276" t="s">
        <v>774</v>
      </c>
      <c r="Q539" s="296" t="s">
        <v>1932</v>
      </c>
      <c r="R539" s="276" t="s">
        <v>1933</v>
      </c>
      <c r="S539" s="296" t="s">
        <v>1934</v>
      </c>
    </row>
    <row r="540" spans="1:19" x14ac:dyDescent="0.3">
      <c r="A540" s="272">
        <v>1531</v>
      </c>
      <c r="B540" s="282">
        <v>42889</v>
      </c>
      <c r="C540" s="284" t="s">
        <v>592</v>
      </c>
      <c r="D540" s="273" t="s">
        <v>1427</v>
      </c>
      <c r="E540" s="286" t="s">
        <v>405</v>
      </c>
      <c r="F540" s="273" t="s">
        <v>790</v>
      </c>
      <c r="G540" s="288" t="s">
        <v>785</v>
      </c>
      <c r="H540" s="273" t="s">
        <v>815</v>
      </c>
      <c r="I540" s="290" t="s">
        <v>1426</v>
      </c>
      <c r="J540" s="274">
        <v>47</v>
      </c>
      <c r="K540" s="292">
        <v>18420</v>
      </c>
      <c r="L540" s="274">
        <v>865740</v>
      </c>
      <c r="M540" s="294">
        <v>0.09</v>
      </c>
      <c r="N540" s="275">
        <v>787823.4</v>
      </c>
      <c r="O540" s="288" t="s">
        <v>782</v>
      </c>
      <c r="P540" s="276" t="s">
        <v>760</v>
      </c>
      <c r="Q540" s="296" t="s">
        <v>1932</v>
      </c>
      <c r="R540" s="276" t="s">
        <v>1937</v>
      </c>
      <c r="S540" s="296" t="s">
        <v>1934</v>
      </c>
    </row>
    <row r="541" spans="1:19" x14ac:dyDescent="0.3">
      <c r="A541" s="272">
        <v>1532</v>
      </c>
      <c r="B541" s="282">
        <v>42889</v>
      </c>
      <c r="C541" s="284" t="s">
        <v>592</v>
      </c>
      <c r="D541" s="273" t="s">
        <v>1425</v>
      </c>
      <c r="E541" s="286" t="s">
        <v>522</v>
      </c>
      <c r="F541" s="273" t="s">
        <v>778</v>
      </c>
      <c r="G541" s="288" t="s">
        <v>764</v>
      </c>
      <c r="H541" s="273" t="s">
        <v>800</v>
      </c>
      <c r="I541" s="290" t="s">
        <v>1424</v>
      </c>
      <c r="J541" s="274">
        <v>42</v>
      </c>
      <c r="K541" s="292">
        <v>240</v>
      </c>
      <c r="L541" s="274">
        <v>10080</v>
      </c>
      <c r="M541" s="294">
        <v>0.04</v>
      </c>
      <c r="N541" s="275">
        <v>9676.7999999999993</v>
      </c>
      <c r="O541" s="288" t="s">
        <v>788</v>
      </c>
      <c r="P541" s="276" t="s">
        <v>798</v>
      </c>
      <c r="Q541" s="296" t="s">
        <v>1936</v>
      </c>
      <c r="R541" s="276" t="s">
        <v>1933</v>
      </c>
      <c r="S541" s="296" t="s">
        <v>1934</v>
      </c>
    </row>
    <row r="542" spans="1:19" x14ac:dyDescent="0.3">
      <c r="A542" s="272">
        <v>1533</v>
      </c>
      <c r="B542" s="282">
        <v>42889</v>
      </c>
      <c r="C542" s="284" t="s">
        <v>592</v>
      </c>
      <c r="D542" s="273" t="s">
        <v>1145</v>
      </c>
      <c r="E542" s="286" t="s">
        <v>395</v>
      </c>
      <c r="F542" s="273" t="s">
        <v>765</v>
      </c>
      <c r="G542" s="288" t="s">
        <v>785</v>
      </c>
      <c r="H542" s="273" t="s">
        <v>824</v>
      </c>
      <c r="I542" s="290" t="s">
        <v>1423</v>
      </c>
      <c r="J542" s="274">
        <v>8</v>
      </c>
      <c r="K542" s="292">
        <v>1260</v>
      </c>
      <c r="L542" s="274">
        <v>10080</v>
      </c>
      <c r="M542" s="294">
        <v>0.08</v>
      </c>
      <c r="N542" s="275">
        <v>9273.6</v>
      </c>
      <c r="O542" s="288" t="s">
        <v>788</v>
      </c>
      <c r="P542" s="276" t="s">
        <v>760</v>
      </c>
      <c r="Q542" s="296" t="s">
        <v>1936</v>
      </c>
      <c r="R542" s="276" t="s">
        <v>1937</v>
      </c>
      <c r="S542" s="296" t="s">
        <v>1934</v>
      </c>
    </row>
    <row r="543" spans="1:19" x14ac:dyDescent="0.3">
      <c r="A543" s="272">
        <v>1534</v>
      </c>
      <c r="B543" s="282">
        <v>42890</v>
      </c>
      <c r="C543" s="284" t="s">
        <v>592</v>
      </c>
      <c r="D543" s="273" t="s">
        <v>1422</v>
      </c>
      <c r="E543" s="286" t="s">
        <v>522</v>
      </c>
      <c r="F543" s="273" t="s">
        <v>778</v>
      </c>
      <c r="G543" s="288" t="s">
        <v>764</v>
      </c>
      <c r="H543" s="273" t="s">
        <v>800</v>
      </c>
      <c r="I543" s="290" t="s">
        <v>1096</v>
      </c>
      <c r="J543" s="274">
        <v>21</v>
      </c>
      <c r="K543" s="292">
        <v>960</v>
      </c>
      <c r="L543" s="274">
        <v>20160</v>
      </c>
      <c r="M543" s="294">
        <v>7.0000000000000007E-2</v>
      </c>
      <c r="N543" s="275">
        <v>18748.8</v>
      </c>
      <c r="O543" s="288" t="s">
        <v>761</v>
      </c>
      <c r="P543" s="276" t="s">
        <v>760</v>
      </c>
      <c r="Q543" s="296" t="s">
        <v>1932</v>
      </c>
      <c r="R543" s="276" t="s">
        <v>1933</v>
      </c>
      <c r="S543" s="296" t="s">
        <v>1934</v>
      </c>
    </row>
    <row r="544" spans="1:19" x14ac:dyDescent="0.3">
      <c r="A544" s="272">
        <v>1535</v>
      </c>
      <c r="B544" s="282">
        <v>42890</v>
      </c>
      <c r="C544" s="284" t="s">
        <v>592</v>
      </c>
      <c r="D544" s="273" t="s">
        <v>851</v>
      </c>
      <c r="E544" s="286" t="s">
        <v>405</v>
      </c>
      <c r="F544" s="273" t="s">
        <v>778</v>
      </c>
      <c r="G544" s="288" t="s">
        <v>764</v>
      </c>
      <c r="H544" s="273" t="s">
        <v>800</v>
      </c>
      <c r="I544" s="290" t="s">
        <v>1421</v>
      </c>
      <c r="J544" s="274">
        <v>16</v>
      </c>
      <c r="K544" s="292">
        <v>900</v>
      </c>
      <c r="L544" s="274">
        <v>14400</v>
      </c>
      <c r="M544" s="294">
        <v>0.05</v>
      </c>
      <c r="N544" s="275">
        <v>13680</v>
      </c>
      <c r="O544" s="288" t="s">
        <v>788</v>
      </c>
      <c r="P544" s="276" t="s">
        <v>760</v>
      </c>
      <c r="Q544" s="296" t="s">
        <v>1936</v>
      </c>
      <c r="R544" s="276" t="s">
        <v>1933</v>
      </c>
      <c r="S544" s="296" t="s">
        <v>1934</v>
      </c>
    </row>
    <row r="545" spans="1:19" x14ac:dyDescent="0.3">
      <c r="A545" s="272">
        <v>1536</v>
      </c>
      <c r="B545" s="282">
        <v>42890</v>
      </c>
      <c r="C545" s="284" t="s">
        <v>592</v>
      </c>
      <c r="D545" s="273" t="s">
        <v>851</v>
      </c>
      <c r="E545" s="286" t="s">
        <v>405</v>
      </c>
      <c r="F545" s="273" t="s">
        <v>778</v>
      </c>
      <c r="G545" s="288" t="s">
        <v>785</v>
      </c>
      <c r="H545" s="273" t="s">
        <v>824</v>
      </c>
      <c r="I545" s="290" t="s">
        <v>1420</v>
      </c>
      <c r="J545" s="274">
        <v>46</v>
      </c>
      <c r="K545" s="292">
        <v>660</v>
      </c>
      <c r="L545" s="274">
        <v>30360</v>
      </c>
      <c r="M545" s="294">
        <v>0.01</v>
      </c>
      <c r="N545" s="275">
        <v>30056.400000000001</v>
      </c>
      <c r="O545" s="288" t="s">
        <v>788</v>
      </c>
      <c r="P545" s="276" t="s">
        <v>760</v>
      </c>
      <c r="Q545" s="296" t="s">
        <v>1936</v>
      </c>
      <c r="R545" s="276" t="s">
        <v>1933</v>
      </c>
      <c r="S545" s="296" t="s">
        <v>1934</v>
      </c>
    </row>
    <row r="546" spans="1:19" x14ac:dyDescent="0.3">
      <c r="A546" s="272">
        <v>1537</v>
      </c>
      <c r="B546" s="282">
        <v>42890</v>
      </c>
      <c r="C546" s="284" t="s">
        <v>592</v>
      </c>
      <c r="D546" s="273" t="s">
        <v>851</v>
      </c>
      <c r="E546" s="286" t="s">
        <v>522</v>
      </c>
      <c r="F546" s="273" t="s">
        <v>778</v>
      </c>
      <c r="G546" s="288" t="s">
        <v>785</v>
      </c>
      <c r="H546" s="273" t="s">
        <v>824</v>
      </c>
      <c r="I546" s="290" t="s">
        <v>1419</v>
      </c>
      <c r="J546" s="274">
        <v>9</v>
      </c>
      <c r="K546" s="292">
        <v>2400</v>
      </c>
      <c r="L546" s="274">
        <v>21600</v>
      </c>
      <c r="M546" s="294">
        <v>0.06</v>
      </c>
      <c r="N546" s="275">
        <v>20304</v>
      </c>
      <c r="O546" s="288" t="s">
        <v>788</v>
      </c>
      <c r="P546" s="276" t="s">
        <v>798</v>
      </c>
      <c r="Q546" s="296" t="s">
        <v>1936</v>
      </c>
      <c r="R546" s="276" t="s">
        <v>1933</v>
      </c>
      <c r="S546" s="296" t="s">
        <v>1934</v>
      </c>
    </row>
    <row r="547" spans="1:19" x14ac:dyDescent="0.3">
      <c r="A547" s="272">
        <v>1538</v>
      </c>
      <c r="B547" s="282">
        <v>42890</v>
      </c>
      <c r="C547" s="284" t="s">
        <v>592</v>
      </c>
      <c r="D547" s="273" t="s">
        <v>1417</v>
      </c>
      <c r="E547" s="286" t="s">
        <v>395</v>
      </c>
      <c r="F547" s="273" t="s">
        <v>778</v>
      </c>
      <c r="G547" s="288" t="s">
        <v>770</v>
      </c>
      <c r="H547" s="273" t="s">
        <v>781</v>
      </c>
      <c r="I547" s="290" t="s">
        <v>1418</v>
      </c>
      <c r="J547" s="274">
        <v>49</v>
      </c>
      <c r="K547" s="292">
        <v>480</v>
      </c>
      <c r="L547" s="274">
        <v>23520</v>
      </c>
      <c r="M547" s="294">
        <v>0.1</v>
      </c>
      <c r="N547" s="275">
        <v>21168</v>
      </c>
      <c r="O547" s="288" t="s">
        <v>775</v>
      </c>
      <c r="P547" s="276" t="s">
        <v>760</v>
      </c>
      <c r="Q547" s="296" t="s">
        <v>1935</v>
      </c>
      <c r="R547" s="276" t="s">
        <v>1933</v>
      </c>
      <c r="S547" s="296" t="s">
        <v>1934</v>
      </c>
    </row>
    <row r="548" spans="1:19" x14ac:dyDescent="0.3">
      <c r="A548" s="272">
        <v>1539</v>
      </c>
      <c r="B548" s="282">
        <v>42890</v>
      </c>
      <c r="C548" s="284" t="s">
        <v>592</v>
      </c>
      <c r="D548" s="273" t="s">
        <v>1417</v>
      </c>
      <c r="E548" s="286" t="s">
        <v>395</v>
      </c>
      <c r="F548" s="273" t="s">
        <v>778</v>
      </c>
      <c r="G548" s="288" t="s">
        <v>764</v>
      </c>
      <c r="H548" s="273" t="s">
        <v>805</v>
      </c>
      <c r="I548" s="290" t="s">
        <v>804</v>
      </c>
      <c r="J548" s="274">
        <v>6</v>
      </c>
      <c r="K548" s="292">
        <v>240</v>
      </c>
      <c r="L548" s="274">
        <v>1440</v>
      </c>
      <c r="M548" s="294">
        <v>0.04</v>
      </c>
      <c r="N548" s="275">
        <v>1382.4</v>
      </c>
      <c r="O548" s="288" t="s">
        <v>775</v>
      </c>
      <c r="P548" s="276" t="s">
        <v>798</v>
      </c>
      <c r="Q548" s="296" t="s">
        <v>1935</v>
      </c>
      <c r="R548" s="276" t="s">
        <v>1933</v>
      </c>
      <c r="S548" s="296" t="s">
        <v>1934</v>
      </c>
    </row>
    <row r="549" spans="1:19" x14ac:dyDescent="0.3">
      <c r="A549" s="272">
        <v>1540</v>
      </c>
      <c r="B549" s="282">
        <v>42891</v>
      </c>
      <c r="C549" s="284" t="s">
        <v>592</v>
      </c>
      <c r="D549" s="273" t="s">
        <v>1415</v>
      </c>
      <c r="E549" s="286" t="s">
        <v>395</v>
      </c>
      <c r="F549" s="273" t="s">
        <v>778</v>
      </c>
      <c r="G549" s="288" t="s">
        <v>764</v>
      </c>
      <c r="H549" s="273" t="s">
        <v>921</v>
      </c>
      <c r="I549" s="290" t="s">
        <v>1416</v>
      </c>
      <c r="J549" s="274">
        <v>47</v>
      </c>
      <c r="K549" s="292">
        <v>240</v>
      </c>
      <c r="L549" s="274">
        <v>11280</v>
      </c>
      <c r="M549" s="294">
        <v>0.05</v>
      </c>
      <c r="N549" s="275">
        <v>10716</v>
      </c>
      <c r="O549" s="288" t="s">
        <v>761</v>
      </c>
      <c r="P549" s="276" t="s">
        <v>760</v>
      </c>
      <c r="Q549" s="296" t="s">
        <v>1932</v>
      </c>
      <c r="R549" s="276" t="s">
        <v>1933</v>
      </c>
      <c r="S549" s="296" t="s">
        <v>1934</v>
      </c>
    </row>
    <row r="550" spans="1:19" x14ac:dyDescent="0.3">
      <c r="A550" s="272">
        <v>1541</v>
      </c>
      <c r="B550" s="282">
        <v>42891</v>
      </c>
      <c r="C550" s="284" t="s">
        <v>592</v>
      </c>
      <c r="D550" s="273" t="s">
        <v>1415</v>
      </c>
      <c r="E550" s="286" t="s">
        <v>395</v>
      </c>
      <c r="F550" s="273" t="s">
        <v>778</v>
      </c>
      <c r="G550" s="288" t="s">
        <v>764</v>
      </c>
      <c r="H550" s="273" t="s">
        <v>805</v>
      </c>
      <c r="I550" s="290" t="s">
        <v>804</v>
      </c>
      <c r="J550" s="274">
        <v>26</v>
      </c>
      <c r="K550" s="292">
        <v>240</v>
      </c>
      <c r="L550" s="274">
        <v>6240</v>
      </c>
      <c r="M550" s="294">
        <v>0.08</v>
      </c>
      <c r="N550" s="275">
        <v>5740.8</v>
      </c>
      <c r="O550" s="288" t="s">
        <v>761</v>
      </c>
      <c r="P550" s="276" t="s">
        <v>760</v>
      </c>
      <c r="Q550" s="296" t="s">
        <v>1932</v>
      </c>
      <c r="R550" s="276" t="s">
        <v>1933</v>
      </c>
      <c r="S550" s="296" t="s">
        <v>1934</v>
      </c>
    </row>
    <row r="551" spans="1:19" x14ac:dyDescent="0.3">
      <c r="A551" s="272">
        <v>1542</v>
      </c>
      <c r="B551" s="282">
        <v>42891</v>
      </c>
      <c r="C551" s="284" t="s">
        <v>592</v>
      </c>
      <c r="D551" s="273" t="s">
        <v>1017</v>
      </c>
      <c r="E551" s="286" t="s">
        <v>395</v>
      </c>
      <c r="F551" s="273" t="s">
        <v>812</v>
      </c>
      <c r="G551" s="288" t="s">
        <v>764</v>
      </c>
      <c r="H551" s="273" t="s">
        <v>793</v>
      </c>
      <c r="I551" s="290" t="s">
        <v>1414</v>
      </c>
      <c r="J551" s="274">
        <v>30</v>
      </c>
      <c r="K551" s="292">
        <v>420</v>
      </c>
      <c r="L551" s="274">
        <v>12600</v>
      </c>
      <c r="M551" s="294">
        <v>0.05</v>
      </c>
      <c r="N551" s="275">
        <v>11970</v>
      </c>
      <c r="O551" s="288" t="s">
        <v>834</v>
      </c>
      <c r="P551" s="276" t="s">
        <v>760</v>
      </c>
      <c r="Q551" s="296" t="s">
        <v>1932</v>
      </c>
      <c r="R551" s="276" t="s">
        <v>1933</v>
      </c>
      <c r="S551" s="296" t="s">
        <v>1934</v>
      </c>
    </row>
    <row r="552" spans="1:19" x14ac:dyDescent="0.3">
      <c r="A552" s="272">
        <v>1543</v>
      </c>
      <c r="B552" s="282">
        <v>42891</v>
      </c>
      <c r="C552" s="284" t="s">
        <v>592</v>
      </c>
      <c r="D552" s="273" t="s">
        <v>833</v>
      </c>
      <c r="E552" s="286" t="s">
        <v>398</v>
      </c>
      <c r="F552" s="273" t="s">
        <v>812</v>
      </c>
      <c r="G552" s="288" t="s">
        <v>764</v>
      </c>
      <c r="H552" s="273" t="s">
        <v>800</v>
      </c>
      <c r="I552" s="290" t="s">
        <v>1413</v>
      </c>
      <c r="J552" s="274">
        <v>43</v>
      </c>
      <c r="K552" s="292">
        <v>180</v>
      </c>
      <c r="L552" s="274">
        <v>7740</v>
      </c>
      <c r="M552" s="294">
        <v>0.05</v>
      </c>
      <c r="N552" s="275">
        <v>7353</v>
      </c>
      <c r="O552" s="288" t="s">
        <v>761</v>
      </c>
      <c r="P552" s="276" t="s">
        <v>827</v>
      </c>
      <c r="Q552" s="296" t="s">
        <v>1932</v>
      </c>
      <c r="R552" s="276" t="s">
        <v>1933</v>
      </c>
      <c r="S552" s="296" t="s">
        <v>1934</v>
      </c>
    </row>
    <row r="553" spans="1:19" x14ac:dyDescent="0.3">
      <c r="A553" s="272">
        <v>1544</v>
      </c>
      <c r="B553" s="282">
        <v>42891</v>
      </c>
      <c r="C553" s="284" t="s">
        <v>592</v>
      </c>
      <c r="D553" s="273" t="s">
        <v>1412</v>
      </c>
      <c r="E553" s="286" t="s">
        <v>395</v>
      </c>
      <c r="F553" s="273" t="s">
        <v>812</v>
      </c>
      <c r="G553" s="288" t="s">
        <v>764</v>
      </c>
      <c r="H553" s="273" t="s">
        <v>800</v>
      </c>
      <c r="I553" s="290" t="s">
        <v>1411</v>
      </c>
      <c r="J553" s="274">
        <v>24</v>
      </c>
      <c r="K553" s="292">
        <v>2100</v>
      </c>
      <c r="L553" s="274">
        <v>50400</v>
      </c>
      <c r="M553" s="294">
        <v>0.1</v>
      </c>
      <c r="N553" s="275">
        <v>45360</v>
      </c>
      <c r="O553" s="288" t="s">
        <v>788</v>
      </c>
      <c r="P553" s="276" t="s">
        <v>760</v>
      </c>
      <c r="Q553" s="296" t="s">
        <v>1936</v>
      </c>
      <c r="R553" s="276" t="s">
        <v>1933</v>
      </c>
      <c r="S553" s="296" t="s">
        <v>1934</v>
      </c>
    </row>
    <row r="554" spans="1:19" x14ac:dyDescent="0.3">
      <c r="A554" s="272">
        <v>1545</v>
      </c>
      <c r="B554" s="282">
        <v>42892</v>
      </c>
      <c r="C554" s="284" t="s">
        <v>592</v>
      </c>
      <c r="D554" s="273" t="s">
        <v>1408</v>
      </c>
      <c r="E554" s="286" t="s">
        <v>398</v>
      </c>
      <c r="F554" s="273" t="s">
        <v>778</v>
      </c>
      <c r="G554" s="288" t="s">
        <v>764</v>
      </c>
      <c r="H554" s="273" t="s">
        <v>818</v>
      </c>
      <c r="I554" s="290" t="s">
        <v>1410</v>
      </c>
      <c r="J554" s="274">
        <v>29</v>
      </c>
      <c r="K554" s="292">
        <v>180</v>
      </c>
      <c r="L554" s="274">
        <v>5220</v>
      </c>
      <c r="M554" s="294">
        <v>7.0000000000000007E-2</v>
      </c>
      <c r="N554" s="275">
        <v>4854.6000000000004</v>
      </c>
      <c r="O554" s="288" t="s">
        <v>834</v>
      </c>
      <c r="P554" s="276" t="s">
        <v>760</v>
      </c>
      <c r="Q554" s="296" t="s">
        <v>1932</v>
      </c>
      <c r="R554" s="276" t="s">
        <v>1933</v>
      </c>
      <c r="S554" s="296" t="s">
        <v>1934</v>
      </c>
    </row>
    <row r="555" spans="1:19" x14ac:dyDescent="0.3">
      <c r="A555" s="272">
        <v>1546</v>
      </c>
      <c r="B555" s="282">
        <v>42892</v>
      </c>
      <c r="C555" s="284" t="s">
        <v>592</v>
      </c>
      <c r="D555" s="273" t="s">
        <v>1408</v>
      </c>
      <c r="E555" s="286" t="s">
        <v>398</v>
      </c>
      <c r="F555" s="273" t="s">
        <v>778</v>
      </c>
      <c r="G555" s="288" t="s">
        <v>764</v>
      </c>
      <c r="H555" s="273" t="s">
        <v>811</v>
      </c>
      <c r="I555" s="290" t="s">
        <v>1175</v>
      </c>
      <c r="J555" s="274">
        <v>33</v>
      </c>
      <c r="K555" s="292">
        <v>960</v>
      </c>
      <c r="L555" s="274">
        <v>31680</v>
      </c>
      <c r="M555" s="294">
        <v>0.02</v>
      </c>
      <c r="N555" s="275">
        <v>31046.400000000001</v>
      </c>
      <c r="O555" s="288" t="s">
        <v>834</v>
      </c>
      <c r="P555" s="276" t="s">
        <v>787</v>
      </c>
      <c r="Q555" s="296" t="s">
        <v>1932</v>
      </c>
      <c r="R555" s="276" t="s">
        <v>1933</v>
      </c>
      <c r="S555" s="296" t="s">
        <v>1934</v>
      </c>
    </row>
    <row r="556" spans="1:19" x14ac:dyDescent="0.3">
      <c r="A556" s="272">
        <v>1547</v>
      </c>
      <c r="B556" s="282">
        <v>42892</v>
      </c>
      <c r="C556" s="284" t="s">
        <v>592</v>
      </c>
      <c r="D556" s="273" t="s">
        <v>1408</v>
      </c>
      <c r="E556" s="286" t="s">
        <v>398</v>
      </c>
      <c r="F556" s="273" t="s">
        <v>778</v>
      </c>
      <c r="G556" s="288" t="s">
        <v>785</v>
      </c>
      <c r="H556" s="273" t="s">
        <v>815</v>
      </c>
      <c r="I556" s="290" t="s">
        <v>1409</v>
      </c>
      <c r="J556" s="274">
        <v>38</v>
      </c>
      <c r="K556" s="292">
        <v>24060</v>
      </c>
      <c r="L556" s="274">
        <v>914280</v>
      </c>
      <c r="M556" s="294">
        <v>0.02</v>
      </c>
      <c r="N556" s="275">
        <v>895994.4</v>
      </c>
      <c r="O556" s="288" t="s">
        <v>834</v>
      </c>
      <c r="P556" s="276" t="s">
        <v>787</v>
      </c>
      <c r="Q556" s="296" t="s">
        <v>1932</v>
      </c>
      <c r="R556" s="276" t="s">
        <v>1933</v>
      </c>
      <c r="S556" s="296" t="s">
        <v>1934</v>
      </c>
    </row>
    <row r="557" spans="1:19" x14ac:dyDescent="0.3">
      <c r="A557" s="272">
        <v>1548</v>
      </c>
      <c r="B557" s="282">
        <v>42892</v>
      </c>
      <c r="C557" s="284" t="s">
        <v>592</v>
      </c>
      <c r="D557" s="273" t="s">
        <v>1408</v>
      </c>
      <c r="E557" s="286" t="s">
        <v>398</v>
      </c>
      <c r="F557" s="273" t="s">
        <v>778</v>
      </c>
      <c r="G557" s="288" t="s">
        <v>785</v>
      </c>
      <c r="H557" s="273" t="s">
        <v>815</v>
      </c>
      <c r="I557" s="290" t="s">
        <v>1407</v>
      </c>
      <c r="J557" s="274">
        <v>45</v>
      </c>
      <c r="K557" s="292">
        <v>1440</v>
      </c>
      <c r="L557" s="274">
        <v>64800</v>
      </c>
      <c r="M557" s="294">
        <v>0.04</v>
      </c>
      <c r="N557" s="275">
        <v>62208</v>
      </c>
      <c r="O557" s="288" t="s">
        <v>834</v>
      </c>
      <c r="P557" s="276" t="s">
        <v>760</v>
      </c>
      <c r="Q557" s="296" t="s">
        <v>1932</v>
      </c>
      <c r="R557" s="276" t="s">
        <v>1933</v>
      </c>
      <c r="S557" s="296" t="s">
        <v>1934</v>
      </c>
    </row>
    <row r="558" spans="1:19" x14ac:dyDescent="0.3">
      <c r="A558" s="272">
        <v>1549</v>
      </c>
      <c r="B558" s="282">
        <v>42892</v>
      </c>
      <c r="C558" s="284" t="s">
        <v>592</v>
      </c>
      <c r="D558" s="273" t="s">
        <v>1406</v>
      </c>
      <c r="E558" s="286" t="s">
        <v>522</v>
      </c>
      <c r="F558" s="273" t="s">
        <v>765</v>
      </c>
      <c r="G558" s="288" t="s">
        <v>770</v>
      </c>
      <c r="H558" s="273" t="s">
        <v>826</v>
      </c>
      <c r="I558" s="290" t="s">
        <v>1359</v>
      </c>
      <c r="J558" s="274">
        <v>46</v>
      </c>
      <c r="K558" s="292">
        <v>9060</v>
      </c>
      <c r="L558" s="274">
        <v>416760</v>
      </c>
      <c r="M558" s="294">
        <v>0.05</v>
      </c>
      <c r="N558" s="275">
        <v>395922</v>
      </c>
      <c r="O558" s="288" t="s">
        <v>761</v>
      </c>
      <c r="P558" s="276" t="s">
        <v>760</v>
      </c>
      <c r="Q558" s="296" t="s">
        <v>1932</v>
      </c>
      <c r="R558" s="276" t="s">
        <v>1937</v>
      </c>
      <c r="S558" s="296" t="s">
        <v>1934</v>
      </c>
    </row>
    <row r="559" spans="1:19" x14ac:dyDescent="0.3">
      <c r="A559" s="272">
        <v>1550</v>
      </c>
      <c r="B559" s="282">
        <v>42893</v>
      </c>
      <c r="C559" s="284" t="s">
        <v>592</v>
      </c>
      <c r="D559" s="273" t="s">
        <v>1328</v>
      </c>
      <c r="E559" s="286" t="s">
        <v>405</v>
      </c>
      <c r="F559" s="273" t="s">
        <v>778</v>
      </c>
      <c r="G559" s="288" t="s">
        <v>764</v>
      </c>
      <c r="H559" s="273" t="s">
        <v>811</v>
      </c>
      <c r="I559" s="290" t="s">
        <v>1405</v>
      </c>
      <c r="J559" s="274">
        <v>21</v>
      </c>
      <c r="K559" s="292">
        <v>1440</v>
      </c>
      <c r="L559" s="274">
        <v>30240</v>
      </c>
      <c r="M559" s="294">
        <v>0.04</v>
      </c>
      <c r="N559" s="275">
        <v>29030.400000000001</v>
      </c>
      <c r="O559" s="288" t="s">
        <v>834</v>
      </c>
      <c r="P559" s="276" t="s">
        <v>760</v>
      </c>
      <c r="Q559" s="296" t="s">
        <v>1932</v>
      </c>
      <c r="R559" s="276" t="s">
        <v>1933</v>
      </c>
      <c r="S559" s="296" t="s">
        <v>1934</v>
      </c>
    </row>
    <row r="560" spans="1:19" x14ac:dyDescent="0.3">
      <c r="A560" s="272">
        <v>1551</v>
      </c>
      <c r="B560" s="282">
        <v>42893</v>
      </c>
      <c r="C560" s="284" t="s">
        <v>592</v>
      </c>
      <c r="D560" s="273" t="s">
        <v>1404</v>
      </c>
      <c r="E560" s="286" t="s">
        <v>398</v>
      </c>
      <c r="F560" s="273" t="s">
        <v>778</v>
      </c>
      <c r="G560" s="288" t="s">
        <v>785</v>
      </c>
      <c r="H560" s="273" t="s">
        <v>824</v>
      </c>
      <c r="I560" s="290" t="s">
        <v>1079</v>
      </c>
      <c r="J560" s="274">
        <v>50</v>
      </c>
      <c r="K560" s="292">
        <v>2640</v>
      </c>
      <c r="L560" s="274">
        <v>132000</v>
      </c>
      <c r="M560" s="294">
        <v>0.1</v>
      </c>
      <c r="N560" s="275">
        <v>118800</v>
      </c>
      <c r="O560" s="288" t="s">
        <v>782</v>
      </c>
      <c r="P560" s="276" t="s">
        <v>760</v>
      </c>
      <c r="Q560" s="296" t="s">
        <v>1932</v>
      </c>
      <c r="R560" s="276" t="s">
        <v>1933</v>
      </c>
      <c r="S560" s="296" t="s">
        <v>1934</v>
      </c>
    </row>
    <row r="561" spans="1:19" x14ac:dyDescent="0.3">
      <c r="A561" s="272">
        <v>1552</v>
      </c>
      <c r="B561" s="282">
        <v>42893</v>
      </c>
      <c r="C561" s="284" t="s">
        <v>592</v>
      </c>
      <c r="D561" s="273" t="s">
        <v>1403</v>
      </c>
      <c r="E561" s="286" t="s">
        <v>405</v>
      </c>
      <c r="F561" s="273" t="s">
        <v>765</v>
      </c>
      <c r="G561" s="288" t="s">
        <v>785</v>
      </c>
      <c r="H561" s="273" t="s">
        <v>784</v>
      </c>
      <c r="I561" s="290" t="s">
        <v>1314</v>
      </c>
      <c r="J561" s="274">
        <v>27</v>
      </c>
      <c r="K561" s="292">
        <v>9360</v>
      </c>
      <c r="L561" s="274">
        <v>252720</v>
      </c>
      <c r="M561" s="294">
        <v>0.04</v>
      </c>
      <c r="N561" s="275">
        <v>242611.20000000001</v>
      </c>
      <c r="O561" s="288" t="s">
        <v>782</v>
      </c>
      <c r="P561" s="276" t="s">
        <v>767</v>
      </c>
      <c r="Q561" s="296" t="s">
        <v>1932</v>
      </c>
      <c r="R561" s="276" t="s">
        <v>1937</v>
      </c>
      <c r="S561" s="296" t="s">
        <v>1934</v>
      </c>
    </row>
    <row r="562" spans="1:19" x14ac:dyDescent="0.3">
      <c r="A562" s="272">
        <v>1553</v>
      </c>
      <c r="B562" s="282">
        <v>42893</v>
      </c>
      <c r="C562" s="284" t="s">
        <v>592</v>
      </c>
      <c r="D562" s="273" t="s">
        <v>1402</v>
      </c>
      <c r="E562" s="286" t="s">
        <v>522</v>
      </c>
      <c r="F562" s="273" t="s">
        <v>790</v>
      </c>
      <c r="G562" s="288" t="s">
        <v>764</v>
      </c>
      <c r="H562" s="273" t="s">
        <v>995</v>
      </c>
      <c r="I562" s="290" t="s">
        <v>1401</v>
      </c>
      <c r="J562" s="274">
        <v>2</v>
      </c>
      <c r="K562" s="292">
        <v>300</v>
      </c>
      <c r="L562" s="274">
        <v>600</v>
      </c>
      <c r="M562" s="294">
        <v>0.02</v>
      </c>
      <c r="N562" s="275">
        <v>588</v>
      </c>
      <c r="O562" s="288" t="s">
        <v>834</v>
      </c>
      <c r="P562" s="276" t="s">
        <v>760</v>
      </c>
      <c r="Q562" s="296" t="s">
        <v>1932</v>
      </c>
      <c r="R562" s="276" t="s">
        <v>1937</v>
      </c>
      <c r="S562" s="296" t="s">
        <v>1934</v>
      </c>
    </row>
    <row r="563" spans="1:19" x14ac:dyDescent="0.3">
      <c r="A563" s="272">
        <v>1554</v>
      </c>
      <c r="B563" s="282">
        <v>42894</v>
      </c>
      <c r="C563" s="284" t="s">
        <v>592</v>
      </c>
      <c r="D563" s="273" t="s">
        <v>1400</v>
      </c>
      <c r="E563" s="286" t="s">
        <v>405</v>
      </c>
      <c r="F563" s="273" t="s">
        <v>778</v>
      </c>
      <c r="G563" s="288" t="s">
        <v>785</v>
      </c>
      <c r="H563" s="273" t="s">
        <v>824</v>
      </c>
      <c r="I563" s="290" t="s">
        <v>1177</v>
      </c>
      <c r="J563" s="274">
        <v>49</v>
      </c>
      <c r="K563" s="292">
        <v>6000</v>
      </c>
      <c r="L563" s="274">
        <v>294000</v>
      </c>
      <c r="M563" s="294">
        <v>0</v>
      </c>
      <c r="N563" s="275">
        <v>294000</v>
      </c>
      <c r="O563" s="288" t="s">
        <v>761</v>
      </c>
      <c r="P563" s="276" t="s">
        <v>760</v>
      </c>
      <c r="Q563" s="296" t="s">
        <v>1932</v>
      </c>
      <c r="R563" s="276" t="s">
        <v>1933</v>
      </c>
      <c r="S563" s="296" t="s">
        <v>1934</v>
      </c>
    </row>
    <row r="564" spans="1:19" x14ac:dyDescent="0.3">
      <c r="A564" s="272">
        <v>1555</v>
      </c>
      <c r="B564" s="282">
        <v>42894</v>
      </c>
      <c r="C564" s="284" t="s">
        <v>592</v>
      </c>
      <c r="D564" s="273" t="s">
        <v>1398</v>
      </c>
      <c r="E564" s="286" t="s">
        <v>522</v>
      </c>
      <c r="F564" s="273" t="s">
        <v>812</v>
      </c>
      <c r="G564" s="288" t="s">
        <v>770</v>
      </c>
      <c r="H564" s="273" t="s">
        <v>769</v>
      </c>
      <c r="I564" s="290" t="s">
        <v>1399</v>
      </c>
      <c r="J564" s="274">
        <v>32</v>
      </c>
      <c r="K564" s="292">
        <v>3660</v>
      </c>
      <c r="L564" s="274">
        <v>117120</v>
      </c>
      <c r="M564" s="294">
        <v>0.08</v>
      </c>
      <c r="N564" s="275">
        <v>107750.39999999999</v>
      </c>
      <c r="O564" s="288" t="s">
        <v>834</v>
      </c>
      <c r="P564" s="276" t="s">
        <v>841</v>
      </c>
      <c r="Q564" s="296" t="s">
        <v>1932</v>
      </c>
      <c r="R564" s="276" t="s">
        <v>1933</v>
      </c>
      <c r="S564" s="296" t="s">
        <v>1934</v>
      </c>
    </row>
    <row r="565" spans="1:19" x14ac:dyDescent="0.3">
      <c r="A565" s="272">
        <v>1556</v>
      </c>
      <c r="B565" s="282">
        <v>42894</v>
      </c>
      <c r="C565" s="284" t="s">
        <v>592</v>
      </c>
      <c r="D565" s="273" t="s">
        <v>1398</v>
      </c>
      <c r="E565" s="286" t="s">
        <v>522</v>
      </c>
      <c r="F565" s="273" t="s">
        <v>812</v>
      </c>
      <c r="G565" s="288" t="s">
        <v>770</v>
      </c>
      <c r="H565" s="273" t="s">
        <v>781</v>
      </c>
      <c r="I565" s="290" t="s">
        <v>942</v>
      </c>
      <c r="J565" s="274">
        <v>46</v>
      </c>
      <c r="K565" s="292">
        <v>660</v>
      </c>
      <c r="L565" s="274">
        <v>30360</v>
      </c>
      <c r="M565" s="294">
        <v>0.1</v>
      </c>
      <c r="N565" s="275">
        <v>27324</v>
      </c>
      <c r="O565" s="288" t="s">
        <v>834</v>
      </c>
      <c r="P565" s="276" t="s">
        <v>787</v>
      </c>
      <c r="Q565" s="296" t="s">
        <v>1932</v>
      </c>
      <c r="R565" s="276" t="s">
        <v>1933</v>
      </c>
      <c r="S565" s="296" t="s">
        <v>1934</v>
      </c>
    </row>
    <row r="566" spans="1:19" x14ac:dyDescent="0.3">
      <c r="A566" s="272">
        <v>1557</v>
      </c>
      <c r="B566" s="282">
        <v>42895</v>
      </c>
      <c r="C566" s="284" t="s">
        <v>592</v>
      </c>
      <c r="D566" s="273" t="s">
        <v>1329</v>
      </c>
      <c r="E566" s="286" t="s">
        <v>405</v>
      </c>
      <c r="F566" s="273" t="s">
        <v>778</v>
      </c>
      <c r="G566" s="288" t="s">
        <v>764</v>
      </c>
      <c r="H566" s="273" t="s">
        <v>772</v>
      </c>
      <c r="I566" s="290" t="s">
        <v>1301</v>
      </c>
      <c r="J566" s="274">
        <v>8</v>
      </c>
      <c r="K566" s="292">
        <v>2100</v>
      </c>
      <c r="L566" s="274">
        <v>16800</v>
      </c>
      <c r="M566" s="294">
        <v>0</v>
      </c>
      <c r="N566" s="275">
        <v>16800</v>
      </c>
      <c r="O566" s="288" t="s">
        <v>761</v>
      </c>
      <c r="P566" s="276" t="s">
        <v>798</v>
      </c>
      <c r="Q566" s="296" t="s">
        <v>1932</v>
      </c>
      <c r="R566" s="276" t="s">
        <v>1933</v>
      </c>
      <c r="S566" s="296" t="s">
        <v>1934</v>
      </c>
    </row>
    <row r="567" spans="1:19" x14ac:dyDescent="0.3">
      <c r="A567" s="272">
        <v>1558</v>
      </c>
      <c r="B567" s="282">
        <v>42895</v>
      </c>
      <c r="C567" s="284" t="s">
        <v>592</v>
      </c>
      <c r="D567" s="273" t="s">
        <v>1329</v>
      </c>
      <c r="E567" s="286" t="s">
        <v>405</v>
      </c>
      <c r="F567" s="273" t="s">
        <v>778</v>
      </c>
      <c r="G567" s="288" t="s">
        <v>785</v>
      </c>
      <c r="H567" s="273" t="s">
        <v>784</v>
      </c>
      <c r="I567" s="290" t="s">
        <v>1132</v>
      </c>
      <c r="J567" s="274">
        <v>29</v>
      </c>
      <c r="K567" s="292">
        <v>3360</v>
      </c>
      <c r="L567" s="274">
        <v>97440</v>
      </c>
      <c r="M567" s="294">
        <v>7.0000000000000007E-2</v>
      </c>
      <c r="N567" s="275">
        <v>90619.199999999997</v>
      </c>
      <c r="O567" s="288" t="s">
        <v>761</v>
      </c>
      <c r="P567" s="276" t="s">
        <v>767</v>
      </c>
      <c r="Q567" s="296" t="s">
        <v>1932</v>
      </c>
      <c r="R567" s="276" t="s">
        <v>1933</v>
      </c>
      <c r="S567" s="296" t="s">
        <v>1934</v>
      </c>
    </row>
    <row r="568" spans="1:19" x14ac:dyDescent="0.3">
      <c r="A568" s="272">
        <v>1559</v>
      </c>
      <c r="B568" s="282">
        <v>42895</v>
      </c>
      <c r="C568" s="284" t="s">
        <v>592</v>
      </c>
      <c r="D568" s="273" t="s">
        <v>1128</v>
      </c>
      <c r="E568" s="286" t="s">
        <v>398</v>
      </c>
      <c r="F568" s="273" t="s">
        <v>790</v>
      </c>
      <c r="G568" s="288" t="s">
        <v>764</v>
      </c>
      <c r="H568" s="273" t="s">
        <v>800</v>
      </c>
      <c r="I568" s="290" t="s">
        <v>957</v>
      </c>
      <c r="J568" s="274">
        <v>27</v>
      </c>
      <c r="K568" s="292">
        <v>300</v>
      </c>
      <c r="L568" s="274">
        <v>8100</v>
      </c>
      <c r="M568" s="294">
        <v>0.1</v>
      </c>
      <c r="N568" s="275">
        <v>7290</v>
      </c>
      <c r="O568" s="288" t="s">
        <v>775</v>
      </c>
      <c r="P568" s="276" t="s">
        <v>760</v>
      </c>
      <c r="Q568" s="296" t="s">
        <v>1935</v>
      </c>
      <c r="R568" s="276" t="s">
        <v>1937</v>
      </c>
      <c r="S568" s="296" t="s">
        <v>1934</v>
      </c>
    </row>
    <row r="569" spans="1:19" x14ac:dyDescent="0.3">
      <c r="A569" s="272">
        <v>1560</v>
      </c>
      <c r="B569" s="282">
        <v>42895</v>
      </c>
      <c r="C569" s="284" t="s">
        <v>592</v>
      </c>
      <c r="D569" s="273" t="s">
        <v>1128</v>
      </c>
      <c r="E569" s="286" t="s">
        <v>398</v>
      </c>
      <c r="F569" s="273" t="s">
        <v>790</v>
      </c>
      <c r="G569" s="288" t="s">
        <v>785</v>
      </c>
      <c r="H569" s="273" t="s">
        <v>824</v>
      </c>
      <c r="I569" s="290" t="s">
        <v>1258</v>
      </c>
      <c r="J569" s="274">
        <v>43</v>
      </c>
      <c r="K569" s="292">
        <v>1740</v>
      </c>
      <c r="L569" s="274">
        <v>74820</v>
      </c>
      <c r="M569" s="294">
        <v>0.01</v>
      </c>
      <c r="N569" s="275">
        <v>74071.8</v>
      </c>
      <c r="O569" s="288" t="s">
        <v>775</v>
      </c>
      <c r="P569" s="276" t="s">
        <v>798</v>
      </c>
      <c r="Q569" s="296" t="s">
        <v>1935</v>
      </c>
      <c r="R569" s="276" t="s">
        <v>1937</v>
      </c>
      <c r="S569" s="296" t="s">
        <v>1934</v>
      </c>
    </row>
    <row r="570" spans="1:19" x14ac:dyDescent="0.3">
      <c r="A570" s="272">
        <v>1561</v>
      </c>
      <c r="B570" s="282">
        <v>42895</v>
      </c>
      <c r="C570" s="284" t="s">
        <v>592</v>
      </c>
      <c r="D570" s="273" t="s">
        <v>1397</v>
      </c>
      <c r="E570" s="286" t="s">
        <v>398</v>
      </c>
      <c r="F570" s="273" t="s">
        <v>790</v>
      </c>
      <c r="G570" s="288" t="s">
        <v>785</v>
      </c>
      <c r="H570" s="273" t="s">
        <v>824</v>
      </c>
      <c r="I570" s="290" t="s">
        <v>1396</v>
      </c>
      <c r="J570" s="274">
        <v>49</v>
      </c>
      <c r="K570" s="292">
        <v>1920</v>
      </c>
      <c r="L570" s="274">
        <v>94080</v>
      </c>
      <c r="M570" s="294">
        <v>7.0000000000000007E-2</v>
      </c>
      <c r="N570" s="275">
        <v>87494.399999999994</v>
      </c>
      <c r="O570" s="288" t="s">
        <v>775</v>
      </c>
      <c r="P570" s="276" t="s">
        <v>760</v>
      </c>
      <c r="Q570" s="296" t="s">
        <v>1935</v>
      </c>
      <c r="R570" s="276" t="s">
        <v>1937</v>
      </c>
      <c r="S570" s="296" t="s">
        <v>1934</v>
      </c>
    </row>
    <row r="571" spans="1:19" x14ac:dyDescent="0.3">
      <c r="A571" s="272">
        <v>1562</v>
      </c>
      <c r="B571" s="282">
        <v>42895</v>
      </c>
      <c r="C571" s="284" t="s">
        <v>592</v>
      </c>
      <c r="D571" s="273" t="s">
        <v>1395</v>
      </c>
      <c r="E571" s="286" t="s">
        <v>398</v>
      </c>
      <c r="F571" s="273" t="s">
        <v>778</v>
      </c>
      <c r="G571" s="288" t="s">
        <v>764</v>
      </c>
      <c r="H571" s="273" t="s">
        <v>772</v>
      </c>
      <c r="I571" s="290" t="s">
        <v>1198</v>
      </c>
      <c r="J571" s="274">
        <v>8</v>
      </c>
      <c r="K571" s="292">
        <v>4860</v>
      </c>
      <c r="L571" s="274">
        <v>38880</v>
      </c>
      <c r="M571" s="294">
        <v>0.03</v>
      </c>
      <c r="N571" s="275">
        <v>37713.599999999999</v>
      </c>
      <c r="O571" s="288" t="s">
        <v>775</v>
      </c>
      <c r="P571" s="276" t="s">
        <v>774</v>
      </c>
      <c r="Q571" s="296" t="s">
        <v>1935</v>
      </c>
      <c r="R571" s="276" t="s">
        <v>1933</v>
      </c>
      <c r="S571" s="296" t="s">
        <v>1934</v>
      </c>
    </row>
    <row r="572" spans="1:19" x14ac:dyDescent="0.3">
      <c r="A572" s="272">
        <v>1563</v>
      </c>
      <c r="B572" s="282">
        <v>42895</v>
      </c>
      <c r="C572" s="284" t="s">
        <v>592</v>
      </c>
      <c r="D572" s="273" t="s">
        <v>1203</v>
      </c>
      <c r="E572" s="286" t="s">
        <v>398</v>
      </c>
      <c r="F572" s="273" t="s">
        <v>790</v>
      </c>
      <c r="G572" s="288" t="s">
        <v>764</v>
      </c>
      <c r="H572" s="273" t="s">
        <v>800</v>
      </c>
      <c r="I572" s="290" t="s">
        <v>1394</v>
      </c>
      <c r="J572" s="274">
        <v>33</v>
      </c>
      <c r="K572" s="292">
        <v>660</v>
      </c>
      <c r="L572" s="274">
        <v>21780</v>
      </c>
      <c r="M572" s="294">
        <v>0.06</v>
      </c>
      <c r="N572" s="275">
        <v>20473.2</v>
      </c>
      <c r="O572" s="288" t="s">
        <v>761</v>
      </c>
      <c r="P572" s="276" t="s">
        <v>760</v>
      </c>
      <c r="Q572" s="296" t="s">
        <v>1932</v>
      </c>
      <c r="R572" s="276" t="s">
        <v>1937</v>
      </c>
      <c r="S572" s="296" t="s">
        <v>1934</v>
      </c>
    </row>
    <row r="573" spans="1:19" x14ac:dyDescent="0.3">
      <c r="A573" s="272">
        <v>1564</v>
      </c>
      <c r="B573" s="282">
        <v>42895</v>
      </c>
      <c r="C573" s="284" t="s">
        <v>592</v>
      </c>
      <c r="D573" s="273" t="s">
        <v>1203</v>
      </c>
      <c r="E573" s="286" t="s">
        <v>398</v>
      </c>
      <c r="F573" s="273" t="s">
        <v>790</v>
      </c>
      <c r="G573" s="288" t="s">
        <v>770</v>
      </c>
      <c r="H573" s="273" t="s">
        <v>781</v>
      </c>
      <c r="I573" s="290" t="s">
        <v>1393</v>
      </c>
      <c r="J573" s="274">
        <v>30</v>
      </c>
      <c r="K573" s="292">
        <v>780</v>
      </c>
      <c r="L573" s="274">
        <v>23400</v>
      </c>
      <c r="M573" s="294">
        <v>0.01</v>
      </c>
      <c r="N573" s="275">
        <v>23166</v>
      </c>
      <c r="O573" s="288" t="s">
        <v>761</v>
      </c>
      <c r="P573" s="276" t="s">
        <v>760</v>
      </c>
      <c r="Q573" s="296" t="s">
        <v>1932</v>
      </c>
      <c r="R573" s="276" t="s">
        <v>1937</v>
      </c>
      <c r="S573" s="296" t="s">
        <v>1934</v>
      </c>
    </row>
    <row r="574" spans="1:19" x14ac:dyDescent="0.3">
      <c r="A574" s="272">
        <v>1565</v>
      </c>
      <c r="B574" s="282">
        <v>42895</v>
      </c>
      <c r="C574" s="284" t="s">
        <v>592</v>
      </c>
      <c r="D574" s="273" t="s">
        <v>902</v>
      </c>
      <c r="E574" s="286" t="s">
        <v>398</v>
      </c>
      <c r="F574" s="273" t="s">
        <v>790</v>
      </c>
      <c r="G574" s="288" t="s">
        <v>770</v>
      </c>
      <c r="H574" s="273" t="s">
        <v>777</v>
      </c>
      <c r="I574" s="290" t="s">
        <v>1392</v>
      </c>
      <c r="J574" s="274">
        <v>3</v>
      </c>
      <c r="K574" s="292">
        <v>14220</v>
      </c>
      <c r="L574" s="274">
        <v>42660</v>
      </c>
      <c r="M574" s="294">
        <v>0.03</v>
      </c>
      <c r="N574" s="275">
        <v>41380.199999999997</v>
      </c>
      <c r="O574" s="288" t="s">
        <v>782</v>
      </c>
      <c r="P574" s="276" t="s">
        <v>798</v>
      </c>
      <c r="Q574" s="296" t="s">
        <v>1932</v>
      </c>
      <c r="R574" s="276" t="s">
        <v>1937</v>
      </c>
      <c r="S574" s="296" t="s">
        <v>1934</v>
      </c>
    </row>
    <row r="575" spans="1:19" x14ac:dyDescent="0.3">
      <c r="A575" s="272">
        <v>1566</v>
      </c>
      <c r="B575" s="282">
        <v>42895</v>
      </c>
      <c r="C575" s="284" t="s">
        <v>592</v>
      </c>
      <c r="D575" s="273" t="s">
        <v>1091</v>
      </c>
      <c r="E575" s="286" t="s">
        <v>398</v>
      </c>
      <c r="F575" s="273" t="s">
        <v>812</v>
      </c>
      <c r="G575" s="288" t="s">
        <v>770</v>
      </c>
      <c r="H575" s="273" t="s">
        <v>826</v>
      </c>
      <c r="I575" s="290" t="s">
        <v>901</v>
      </c>
      <c r="J575" s="274">
        <v>48</v>
      </c>
      <c r="K575" s="292">
        <v>4260</v>
      </c>
      <c r="L575" s="274">
        <v>204480</v>
      </c>
      <c r="M575" s="294">
        <v>0.08</v>
      </c>
      <c r="N575" s="275">
        <v>188121.60000000001</v>
      </c>
      <c r="O575" s="288" t="s">
        <v>788</v>
      </c>
      <c r="P575" s="276" t="s">
        <v>760</v>
      </c>
      <c r="Q575" s="296" t="s">
        <v>1936</v>
      </c>
      <c r="R575" s="276" t="s">
        <v>1933</v>
      </c>
      <c r="S575" s="296" t="s">
        <v>1934</v>
      </c>
    </row>
    <row r="576" spans="1:19" x14ac:dyDescent="0.3">
      <c r="A576" s="272">
        <v>1567</v>
      </c>
      <c r="B576" s="282">
        <v>42895</v>
      </c>
      <c r="C576" s="284" t="s">
        <v>592</v>
      </c>
      <c r="D576" s="273" t="s">
        <v>1391</v>
      </c>
      <c r="E576" s="286" t="s">
        <v>395</v>
      </c>
      <c r="F576" s="273" t="s">
        <v>778</v>
      </c>
      <c r="G576" s="288" t="s">
        <v>764</v>
      </c>
      <c r="H576" s="273" t="s">
        <v>811</v>
      </c>
      <c r="I576" s="290" t="s">
        <v>1390</v>
      </c>
      <c r="J576" s="274">
        <v>47</v>
      </c>
      <c r="K576" s="292">
        <v>480</v>
      </c>
      <c r="L576" s="274">
        <v>22560</v>
      </c>
      <c r="M576" s="294">
        <v>0.03</v>
      </c>
      <c r="N576" s="275">
        <v>21883.200000000001</v>
      </c>
      <c r="O576" s="288" t="s">
        <v>788</v>
      </c>
      <c r="P576" s="276" t="s">
        <v>827</v>
      </c>
      <c r="Q576" s="296" t="s">
        <v>1936</v>
      </c>
      <c r="R576" s="276" t="s">
        <v>1933</v>
      </c>
      <c r="S576" s="296" t="s">
        <v>1934</v>
      </c>
    </row>
    <row r="577" spans="1:19" x14ac:dyDescent="0.3">
      <c r="A577" s="272">
        <v>1568</v>
      </c>
      <c r="B577" s="282">
        <v>42896</v>
      </c>
      <c r="C577" s="284" t="s">
        <v>592</v>
      </c>
      <c r="D577" s="273" t="s">
        <v>1388</v>
      </c>
      <c r="E577" s="286" t="s">
        <v>398</v>
      </c>
      <c r="F577" s="273" t="s">
        <v>790</v>
      </c>
      <c r="G577" s="288" t="s">
        <v>764</v>
      </c>
      <c r="H577" s="273" t="s">
        <v>763</v>
      </c>
      <c r="I577" s="290" t="s">
        <v>1389</v>
      </c>
      <c r="J577" s="274">
        <v>31</v>
      </c>
      <c r="K577" s="292">
        <v>180</v>
      </c>
      <c r="L577" s="274">
        <v>5580</v>
      </c>
      <c r="M577" s="294">
        <v>0.04</v>
      </c>
      <c r="N577" s="275">
        <v>5356.8</v>
      </c>
      <c r="O577" s="288" t="s">
        <v>775</v>
      </c>
      <c r="P577" s="276" t="s">
        <v>760</v>
      </c>
      <c r="Q577" s="296" t="s">
        <v>1935</v>
      </c>
      <c r="R577" s="276" t="s">
        <v>1937</v>
      </c>
      <c r="S577" s="296" t="s">
        <v>1934</v>
      </c>
    </row>
    <row r="578" spans="1:19" x14ac:dyDescent="0.3">
      <c r="A578" s="272">
        <v>1569</v>
      </c>
      <c r="B578" s="282">
        <v>42896</v>
      </c>
      <c r="C578" s="284" t="s">
        <v>592</v>
      </c>
      <c r="D578" s="273" t="s">
        <v>1388</v>
      </c>
      <c r="E578" s="286" t="s">
        <v>398</v>
      </c>
      <c r="F578" s="273" t="s">
        <v>790</v>
      </c>
      <c r="G578" s="288" t="s">
        <v>785</v>
      </c>
      <c r="H578" s="273" t="s">
        <v>784</v>
      </c>
      <c r="I578" s="290" t="s">
        <v>1387</v>
      </c>
      <c r="J578" s="274">
        <v>50</v>
      </c>
      <c r="K578" s="292">
        <v>2160</v>
      </c>
      <c r="L578" s="274">
        <v>108000</v>
      </c>
      <c r="M578" s="294">
        <v>0.05</v>
      </c>
      <c r="N578" s="275">
        <v>102600</v>
      </c>
      <c r="O578" s="288" t="s">
        <v>775</v>
      </c>
      <c r="P578" s="276" t="s">
        <v>774</v>
      </c>
      <c r="Q578" s="296" t="s">
        <v>1935</v>
      </c>
      <c r="R578" s="276" t="s">
        <v>1937</v>
      </c>
      <c r="S578" s="296" t="s">
        <v>1934</v>
      </c>
    </row>
    <row r="579" spans="1:19" x14ac:dyDescent="0.3">
      <c r="A579" s="272">
        <v>1570</v>
      </c>
      <c r="B579" s="282">
        <v>42896</v>
      </c>
      <c r="C579" s="284" t="s">
        <v>592</v>
      </c>
      <c r="D579" s="273" t="s">
        <v>1385</v>
      </c>
      <c r="E579" s="286" t="s">
        <v>405</v>
      </c>
      <c r="F579" s="273" t="s">
        <v>765</v>
      </c>
      <c r="G579" s="288" t="s">
        <v>770</v>
      </c>
      <c r="H579" s="273" t="s">
        <v>781</v>
      </c>
      <c r="I579" s="290" t="s">
        <v>1386</v>
      </c>
      <c r="J579" s="274">
        <v>8</v>
      </c>
      <c r="K579" s="292">
        <v>960</v>
      </c>
      <c r="L579" s="274">
        <v>7680</v>
      </c>
      <c r="M579" s="294">
        <v>0.01</v>
      </c>
      <c r="N579" s="275">
        <v>7603.2</v>
      </c>
      <c r="O579" s="288" t="s">
        <v>782</v>
      </c>
      <c r="P579" s="276" t="s">
        <v>841</v>
      </c>
      <c r="Q579" s="296" t="s">
        <v>1932</v>
      </c>
      <c r="R579" s="276" t="s">
        <v>1937</v>
      </c>
      <c r="S579" s="296" t="s">
        <v>1934</v>
      </c>
    </row>
    <row r="580" spans="1:19" x14ac:dyDescent="0.3">
      <c r="A580" s="272">
        <v>1571</v>
      </c>
      <c r="B580" s="282">
        <v>42896</v>
      </c>
      <c r="C580" s="284" t="s">
        <v>592</v>
      </c>
      <c r="D580" s="273" t="s">
        <v>1385</v>
      </c>
      <c r="E580" s="286" t="s">
        <v>405</v>
      </c>
      <c r="F580" s="273" t="s">
        <v>765</v>
      </c>
      <c r="G580" s="288" t="s">
        <v>770</v>
      </c>
      <c r="H580" s="273" t="s">
        <v>777</v>
      </c>
      <c r="I580" s="290" t="s">
        <v>1384</v>
      </c>
      <c r="J580" s="274">
        <v>42</v>
      </c>
      <c r="K580" s="292">
        <v>4320</v>
      </c>
      <c r="L580" s="274">
        <v>181440</v>
      </c>
      <c r="M580" s="294">
        <v>0.04</v>
      </c>
      <c r="N580" s="275">
        <v>174182.39999999999</v>
      </c>
      <c r="O580" s="288" t="s">
        <v>782</v>
      </c>
      <c r="P580" s="276" t="s">
        <v>827</v>
      </c>
      <c r="Q580" s="296" t="s">
        <v>1932</v>
      </c>
      <c r="R580" s="276" t="s">
        <v>1937</v>
      </c>
      <c r="S580" s="296" t="s">
        <v>1934</v>
      </c>
    </row>
    <row r="581" spans="1:19" x14ac:dyDescent="0.3">
      <c r="A581" s="272">
        <v>1572</v>
      </c>
      <c r="B581" s="282">
        <v>42896</v>
      </c>
      <c r="C581" s="284" t="s">
        <v>592</v>
      </c>
      <c r="D581" s="273" t="s">
        <v>1383</v>
      </c>
      <c r="E581" s="286" t="s">
        <v>395</v>
      </c>
      <c r="F581" s="273" t="s">
        <v>778</v>
      </c>
      <c r="G581" s="288" t="s">
        <v>764</v>
      </c>
      <c r="H581" s="273" t="s">
        <v>793</v>
      </c>
      <c r="I581" s="290" t="s">
        <v>1382</v>
      </c>
      <c r="J581" s="274">
        <v>8</v>
      </c>
      <c r="K581" s="292">
        <v>420</v>
      </c>
      <c r="L581" s="274">
        <v>3360</v>
      </c>
      <c r="M581" s="294">
        <v>0</v>
      </c>
      <c r="N581" s="275">
        <v>3360</v>
      </c>
      <c r="O581" s="288" t="s">
        <v>775</v>
      </c>
      <c r="P581" s="276" t="s">
        <v>760</v>
      </c>
      <c r="Q581" s="296" t="s">
        <v>1935</v>
      </c>
      <c r="R581" s="276" t="s">
        <v>1933</v>
      </c>
      <c r="S581" s="296" t="s">
        <v>1934</v>
      </c>
    </row>
    <row r="582" spans="1:19" x14ac:dyDescent="0.3">
      <c r="A582" s="272">
        <v>1573</v>
      </c>
      <c r="B582" s="282">
        <v>42897</v>
      </c>
      <c r="C582" s="284" t="s">
        <v>592</v>
      </c>
      <c r="D582" s="273" t="s">
        <v>1102</v>
      </c>
      <c r="E582" s="286" t="s">
        <v>405</v>
      </c>
      <c r="F582" s="273" t="s">
        <v>778</v>
      </c>
      <c r="G582" s="288" t="s">
        <v>785</v>
      </c>
      <c r="H582" s="273" t="s">
        <v>815</v>
      </c>
      <c r="I582" s="290" t="s">
        <v>1381</v>
      </c>
      <c r="J582" s="274">
        <v>1</v>
      </c>
      <c r="K582" s="292">
        <v>153060</v>
      </c>
      <c r="L582" s="274">
        <v>153060</v>
      </c>
      <c r="M582" s="294">
        <v>0</v>
      </c>
      <c r="N582" s="275">
        <v>153060</v>
      </c>
      <c r="O582" s="288" t="s">
        <v>788</v>
      </c>
      <c r="P582" s="276" t="s">
        <v>760</v>
      </c>
      <c r="Q582" s="296" t="s">
        <v>1936</v>
      </c>
      <c r="R582" s="276" t="s">
        <v>1933</v>
      </c>
      <c r="S582" s="296" t="s">
        <v>1934</v>
      </c>
    </row>
    <row r="583" spans="1:19" x14ac:dyDescent="0.3">
      <c r="A583" s="272">
        <v>1574</v>
      </c>
      <c r="B583" s="282">
        <v>42897</v>
      </c>
      <c r="C583" s="284" t="s">
        <v>592</v>
      </c>
      <c r="D583" s="273" t="s">
        <v>1380</v>
      </c>
      <c r="E583" s="286" t="s">
        <v>395</v>
      </c>
      <c r="F583" s="273" t="s">
        <v>778</v>
      </c>
      <c r="G583" s="288" t="s">
        <v>785</v>
      </c>
      <c r="H583" s="273" t="s">
        <v>815</v>
      </c>
      <c r="I583" s="290" t="s">
        <v>1160</v>
      </c>
      <c r="J583" s="274">
        <v>32</v>
      </c>
      <c r="K583" s="292">
        <v>9060</v>
      </c>
      <c r="L583" s="274">
        <v>289920</v>
      </c>
      <c r="M583" s="294">
        <v>0.08</v>
      </c>
      <c r="N583" s="275">
        <v>266726.40000000002</v>
      </c>
      <c r="O583" s="288" t="s">
        <v>782</v>
      </c>
      <c r="P583" s="276" t="s">
        <v>767</v>
      </c>
      <c r="Q583" s="296" t="s">
        <v>1932</v>
      </c>
      <c r="R583" s="276" t="s">
        <v>1933</v>
      </c>
      <c r="S583" s="296" t="s">
        <v>1934</v>
      </c>
    </row>
    <row r="584" spans="1:19" x14ac:dyDescent="0.3">
      <c r="A584" s="272">
        <v>1575</v>
      </c>
      <c r="B584" s="282">
        <v>42897</v>
      </c>
      <c r="C584" s="284" t="s">
        <v>592</v>
      </c>
      <c r="D584" s="273" t="s">
        <v>1380</v>
      </c>
      <c r="E584" s="286" t="s">
        <v>395</v>
      </c>
      <c r="F584" s="273" t="s">
        <v>778</v>
      </c>
      <c r="G584" s="288" t="s">
        <v>764</v>
      </c>
      <c r="H584" s="273" t="s">
        <v>772</v>
      </c>
      <c r="I584" s="290" t="s">
        <v>858</v>
      </c>
      <c r="J584" s="274">
        <v>29</v>
      </c>
      <c r="K584" s="292">
        <v>600</v>
      </c>
      <c r="L584" s="274">
        <v>17400</v>
      </c>
      <c r="M584" s="294">
        <v>7.0000000000000007E-2</v>
      </c>
      <c r="N584" s="275">
        <v>16182</v>
      </c>
      <c r="O584" s="288" t="s">
        <v>782</v>
      </c>
      <c r="P584" s="276" t="s">
        <v>841</v>
      </c>
      <c r="Q584" s="296" t="s">
        <v>1932</v>
      </c>
      <c r="R584" s="276" t="s">
        <v>1933</v>
      </c>
      <c r="S584" s="296" t="s">
        <v>1934</v>
      </c>
    </row>
    <row r="585" spans="1:19" x14ac:dyDescent="0.3">
      <c r="A585" s="272">
        <v>1576</v>
      </c>
      <c r="B585" s="282">
        <v>42897</v>
      </c>
      <c r="C585" s="284" t="s">
        <v>592</v>
      </c>
      <c r="D585" s="273" t="s">
        <v>1379</v>
      </c>
      <c r="E585" s="286" t="s">
        <v>398</v>
      </c>
      <c r="F585" s="273" t="s">
        <v>790</v>
      </c>
      <c r="G585" s="288" t="s">
        <v>764</v>
      </c>
      <c r="H585" s="273" t="s">
        <v>772</v>
      </c>
      <c r="I585" s="290" t="s">
        <v>1378</v>
      </c>
      <c r="J585" s="274">
        <v>25</v>
      </c>
      <c r="K585" s="292">
        <v>3900</v>
      </c>
      <c r="L585" s="274">
        <v>97500</v>
      </c>
      <c r="M585" s="294">
        <v>0.06</v>
      </c>
      <c r="N585" s="275">
        <v>91650</v>
      </c>
      <c r="O585" s="288" t="s">
        <v>775</v>
      </c>
      <c r="P585" s="276" t="s">
        <v>774</v>
      </c>
      <c r="Q585" s="296" t="s">
        <v>1935</v>
      </c>
      <c r="R585" s="276" t="s">
        <v>1937</v>
      </c>
      <c r="S585" s="296" t="s">
        <v>1934</v>
      </c>
    </row>
    <row r="586" spans="1:19" x14ac:dyDescent="0.3">
      <c r="A586" s="272">
        <v>1577</v>
      </c>
      <c r="B586" s="282">
        <v>42897</v>
      </c>
      <c r="C586" s="284" t="s">
        <v>592</v>
      </c>
      <c r="D586" s="273" t="s">
        <v>1338</v>
      </c>
      <c r="E586" s="286" t="s">
        <v>522</v>
      </c>
      <c r="F586" s="273" t="s">
        <v>790</v>
      </c>
      <c r="G586" s="288" t="s">
        <v>764</v>
      </c>
      <c r="H586" s="273" t="s">
        <v>763</v>
      </c>
      <c r="I586" s="290" t="s">
        <v>1377</v>
      </c>
      <c r="J586" s="274">
        <v>33</v>
      </c>
      <c r="K586" s="292">
        <v>180</v>
      </c>
      <c r="L586" s="274">
        <v>5940</v>
      </c>
      <c r="M586" s="294">
        <v>0</v>
      </c>
      <c r="N586" s="275">
        <v>5940</v>
      </c>
      <c r="O586" s="288" t="s">
        <v>782</v>
      </c>
      <c r="P586" s="276" t="s">
        <v>774</v>
      </c>
      <c r="Q586" s="296" t="s">
        <v>1932</v>
      </c>
      <c r="R586" s="276" t="s">
        <v>1937</v>
      </c>
      <c r="S586" s="296" t="s">
        <v>1934</v>
      </c>
    </row>
    <row r="587" spans="1:19" x14ac:dyDescent="0.3">
      <c r="A587" s="272">
        <v>1578</v>
      </c>
      <c r="B587" s="282">
        <v>42897</v>
      </c>
      <c r="C587" s="284" t="s">
        <v>592</v>
      </c>
      <c r="D587" s="273" t="s">
        <v>1376</v>
      </c>
      <c r="E587" s="286" t="s">
        <v>522</v>
      </c>
      <c r="F587" s="273" t="s">
        <v>778</v>
      </c>
      <c r="G587" s="288" t="s">
        <v>785</v>
      </c>
      <c r="H587" s="273" t="s">
        <v>784</v>
      </c>
      <c r="I587" s="290" t="s">
        <v>1375</v>
      </c>
      <c r="J587" s="274">
        <v>34</v>
      </c>
      <c r="K587" s="292">
        <v>6660</v>
      </c>
      <c r="L587" s="274">
        <v>226440</v>
      </c>
      <c r="M587" s="294">
        <v>0.01</v>
      </c>
      <c r="N587" s="275">
        <v>224175.6</v>
      </c>
      <c r="O587" s="288" t="s">
        <v>788</v>
      </c>
      <c r="P587" s="276" t="s">
        <v>760</v>
      </c>
      <c r="Q587" s="296" t="s">
        <v>1936</v>
      </c>
      <c r="R587" s="276" t="s">
        <v>1933</v>
      </c>
      <c r="S587" s="296" t="s">
        <v>1934</v>
      </c>
    </row>
    <row r="588" spans="1:19" x14ac:dyDescent="0.3">
      <c r="A588" s="272">
        <v>1579</v>
      </c>
      <c r="B588" s="282">
        <v>42897</v>
      </c>
      <c r="C588" s="284" t="s">
        <v>592</v>
      </c>
      <c r="D588" s="273" t="s">
        <v>1374</v>
      </c>
      <c r="E588" s="286" t="s">
        <v>522</v>
      </c>
      <c r="F588" s="273" t="s">
        <v>765</v>
      </c>
      <c r="G588" s="288" t="s">
        <v>785</v>
      </c>
      <c r="H588" s="273" t="s">
        <v>1125</v>
      </c>
      <c r="I588" s="290" t="s">
        <v>1373</v>
      </c>
      <c r="J588" s="274">
        <v>5</v>
      </c>
      <c r="K588" s="292">
        <v>30000</v>
      </c>
      <c r="L588" s="274">
        <v>150000</v>
      </c>
      <c r="M588" s="294">
        <v>0.03</v>
      </c>
      <c r="N588" s="275">
        <v>145500</v>
      </c>
      <c r="O588" s="288" t="s">
        <v>775</v>
      </c>
      <c r="P588" s="276" t="s">
        <v>798</v>
      </c>
      <c r="Q588" s="296" t="s">
        <v>1935</v>
      </c>
      <c r="R588" s="276" t="s">
        <v>1937</v>
      </c>
      <c r="S588" s="296" t="s">
        <v>1934</v>
      </c>
    </row>
    <row r="589" spans="1:19" x14ac:dyDescent="0.3">
      <c r="A589" s="272">
        <v>1580</v>
      </c>
      <c r="B589" s="282">
        <v>42898</v>
      </c>
      <c r="C589" s="284" t="s">
        <v>592</v>
      </c>
      <c r="D589" s="273" t="s">
        <v>1371</v>
      </c>
      <c r="E589" s="286" t="s">
        <v>522</v>
      </c>
      <c r="F589" s="273" t="s">
        <v>778</v>
      </c>
      <c r="G589" s="288" t="s">
        <v>770</v>
      </c>
      <c r="H589" s="273" t="s">
        <v>781</v>
      </c>
      <c r="I589" s="290" t="s">
        <v>1372</v>
      </c>
      <c r="J589" s="274">
        <v>10</v>
      </c>
      <c r="K589" s="292">
        <v>780</v>
      </c>
      <c r="L589" s="274">
        <v>7800</v>
      </c>
      <c r="M589" s="294">
        <v>0.01</v>
      </c>
      <c r="N589" s="275">
        <v>7722</v>
      </c>
      <c r="O589" s="288" t="s">
        <v>788</v>
      </c>
      <c r="P589" s="276" t="s">
        <v>798</v>
      </c>
      <c r="Q589" s="296" t="s">
        <v>1936</v>
      </c>
      <c r="R589" s="276" t="s">
        <v>1933</v>
      </c>
      <c r="S589" s="296" t="s">
        <v>1934</v>
      </c>
    </row>
    <row r="590" spans="1:19" x14ac:dyDescent="0.3">
      <c r="A590" s="272">
        <v>1581</v>
      </c>
      <c r="B590" s="282">
        <v>42898</v>
      </c>
      <c r="C590" s="284" t="s">
        <v>592</v>
      </c>
      <c r="D590" s="273" t="s">
        <v>1371</v>
      </c>
      <c r="E590" s="286" t="s">
        <v>522</v>
      </c>
      <c r="F590" s="273" t="s">
        <v>778</v>
      </c>
      <c r="G590" s="288" t="s">
        <v>764</v>
      </c>
      <c r="H590" s="273" t="s">
        <v>793</v>
      </c>
      <c r="I590" s="290" t="s">
        <v>1370</v>
      </c>
      <c r="J590" s="274">
        <v>33</v>
      </c>
      <c r="K590" s="292">
        <v>3300</v>
      </c>
      <c r="L590" s="274">
        <v>108900</v>
      </c>
      <c r="M590" s="294">
        <v>0.06</v>
      </c>
      <c r="N590" s="275">
        <v>102366</v>
      </c>
      <c r="O590" s="288" t="s">
        <v>788</v>
      </c>
      <c r="P590" s="276" t="s">
        <v>760</v>
      </c>
      <c r="Q590" s="296" t="s">
        <v>1936</v>
      </c>
      <c r="R590" s="276" t="s">
        <v>1933</v>
      </c>
      <c r="S590" s="296" t="s">
        <v>1934</v>
      </c>
    </row>
    <row r="591" spans="1:19" x14ac:dyDescent="0.3">
      <c r="A591" s="272">
        <v>1582</v>
      </c>
      <c r="B591" s="282">
        <v>42898</v>
      </c>
      <c r="C591" s="284" t="s">
        <v>592</v>
      </c>
      <c r="D591" s="273" t="s">
        <v>1369</v>
      </c>
      <c r="E591" s="286" t="s">
        <v>405</v>
      </c>
      <c r="F591" s="273" t="s">
        <v>778</v>
      </c>
      <c r="G591" s="288" t="s">
        <v>764</v>
      </c>
      <c r="H591" s="273" t="s">
        <v>818</v>
      </c>
      <c r="I591" s="290" t="s">
        <v>1368</v>
      </c>
      <c r="J591" s="274">
        <v>35</v>
      </c>
      <c r="K591" s="292">
        <v>12480</v>
      </c>
      <c r="L591" s="274">
        <v>436800</v>
      </c>
      <c r="M591" s="294">
        <v>0.09</v>
      </c>
      <c r="N591" s="275">
        <v>397488</v>
      </c>
      <c r="O591" s="288" t="s">
        <v>788</v>
      </c>
      <c r="P591" s="276" t="s">
        <v>760</v>
      </c>
      <c r="Q591" s="296" t="s">
        <v>1936</v>
      </c>
      <c r="R591" s="276" t="s">
        <v>1933</v>
      </c>
      <c r="S591" s="296" t="s">
        <v>1934</v>
      </c>
    </row>
    <row r="592" spans="1:19" x14ac:dyDescent="0.3">
      <c r="A592" s="272">
        <v>1583</v>
      </c>
      <c r="B592" s="282">
        <v>42898</v>
      </c>
      <c r="C592" s="284" t="s">
        <v>592</v>
      </c>
      <c r="D592" s="273" t="s">
        <v>1363</v>
      </c>
      <c r="E592" s="286" t="s">
        <v>398</v>
      </c>
      <c r="F592" s="273" t="s">
        <v>778</v>
      </c>
      <c r="G592" s="288" t="s">
        <v>764</v>
      </c>
      <c r="H592" s="273" t="s">
        <v>772</v>
      </c>
      <c r="I592" s="290" t="s">
        <v>1301</v>
      </c>
      <c r="J592" s="274">
        <v>47</v>
      </c>
      <c r="K592" s="292">
        <v>2100</v>
      </c>
      <c r="L592" s="274">
        <v>98700</v>
      </c>
      <c r="M592" s="294">
        <v>0.09</v>
      </c>
      <c r="N592" s="275">
        <v>89817</v>
      </c>
      <c r="O592" s="288" t="s">
        <v>788</v>
      </c>
      <c r="P592" s="276" t="s">
        <v>760</v>
      </c>
      <c r="Q592" s="296" t="s">
        <v>1936</v>
      </c>
      <c r="R592" s="276" t="s">
        <v>1933</v>
      </c>
      <c r="S592" s="296" t="s">
        <v>1934</v>
      </c>
    </row>
    <row r="593" spans="1:19" x14ac:dyDescent="0.3">
      <c r="A593" s="272">
        <v>1584</v>
      </c>
      <c r="B593" s="282">
        <v>42898</v>
      </c>
      <c r="C593" s="284" t="s">
        <v>592</v>
      </c>
      <c r="D593" s="273" t="s">
        <v>975</v>
      </c>
      <c r="E593" s="286" t="s">
        <v>522</v>
      </c>
      <c r="F593" s="273" t="s">
        <v>812</v>
      </c>
      <c r="G593" s="288" t="s">
        <v>764</v>
      </c>
      <c r="H593" s="273" t="s">
        <v>811</v>
      </c>
      <c r="I593" s="290" t="s">
        <v>1367</v>
      </c>
      <c r="J593" s="274">
        <v>46</v>
      </c>
      <c r="K593" s="292">
        <v>5040</v>
      </c>
      <c r="L593" s="274">
        <v>231840</v>
      </c>
      <c r="M593" s="294">
        <v>0.06</v>
      </c>
      <c r="N593" s="275">
        <v>217929.60000000001</v>
      </c>
      <c r="O593" s="288" t="s">
        <v>788</v>
      </c>
      <c r="P593" s="276" t="s">
        <v>787</v>
      </c>
      <c r="Q593" s="296" t="s">
        <v>1936</v>
      </c>
      <c r="R593" s="276" t="s">
        <v>1933</v>
      </c>
      <c r="S593" s="296" t="s">
        <v>1934</v>
      </c>
    </row>
    <row r="594" spans="1:19" x14ac:dyDescent="0.3">
      <c r="A594" s="272">
        <v>1585</v>
      </c>
      <c r="B594" s="282">
        <v>42898</v>
      </c>
      <c r="C594" s="284" t="s">
        <v>592</v>
      </c>
      <c r="D594" s="273" t="s">
        <v>1366</v>
      </c>
      <c r="E594" s="286" t="s">
        <v>522</v>
      </c>
      <c r="F594" s="273" t="s">
        <v>812</v>
      </c>
      <c r="G594" s="288" t="s">
        <v>764</v>
      </c>
      <c r="H594" s="273" t="s">
        <v>800</v>
      </c>
      <c r="I594" s="290" t="s">
        <v>1365</v>
      </c>
      <c r="J594" s="274">
        <v>23</v>
      </c>
      <c r="K594" s="292">
        <v>300</v>
      </c>
      <c r="L594" s="274">
        <v>6900</v>
      </c>
      <c r="M594" s="294">
        <v>0</v>
      </c>
      <c r="N594" s="275">
        <v>6900</v>
      </c>
      <c r="O594" s="288" t="s">
        <v>834</v>
      </c>
      <c r="P594" s="276" t="s">
        <v>787</v>
      </c>
      <c r="Q594" s="296" t="s">
        <v>1932</v>
      </c>
      <c r="R594" s="276" t="s">
        <v>1933</v>
      </c>
      <c r="S594" s="296" t="s">
        <v>1934</v>
      </c>
    </row>
    <row r="595" spans="1:19" x14ac:dyDescent="0.3">
      <c r="A595" s="272">
        <v>1586</v>
      </c>
      <c r="B595" s="282">
        <v>42899</v>
      </c>
      <c r="C595" s="284" t="s">
        <v>592</v>
      </c>
      <c r="D595" s="273" t="s">
        <v>982</v>
      </c>
      <c r="E595" s="286" t="s">
        <v>395</v>
      </c>
      <c r="F595" s="273" t="s">
        <v>790</v>
      </c>
      <c r="G595" s="288" t="s">
        <v>785</v>
      </c>
      <c r="H595" s="273" t="s">
        <v>824</v>
      </c>
      <c r="I595" s="290" t="s">
        <v>1364</v>
      </c>
      <c r="J595" s="274">
        <v>9</v>
      </c>
      <c r="K595" s="292">
        <v>1680</v>
      </c>
      <c r="L595" s="274">
        <v>15120</v>
      </c>
      <c r="M595" s="294">
        <v>0.02</v>
      </c>
      <c r="N595" s="275">
        <v>14817.6</v>
      </c>
      <c r="O595" s="288" t="s">
        <v>834</v>
      </c>
      <c r="P595" s="276" t="s">
        <v>760</v>
      </c>
      <c r="Q595" s="296" t="s">
        <v>1932</v>
      </c>
      <c r="R595" s="276" t="s">
        <v>1937</v>
      </c>
      <c r="S595" s="296" t="s">
        <v>1934</v>
      </c>
    </row>
    <row r="596" spans="1:19" x14ac:dyDescent="0.3">
      <c r="A596" s="272">
        <v>1587</v>
      </c>
      <c r="B596" s="282">
        <v>42899</v>
      </c>
      <c r="C596" s="284" t="s">
        <v>592</v>
      </c>
      <c r="D596" s="273" t="s">
        <v>1363</v>
      </c>
      <c r="E596" s="286" t="s">
        <v>398</v>
      </c>
      <c r="F596" s="273" t="s">
        <v>812</v>
      </c>
      <c r="G596" s="288" t="s">
        <v>785</v>
      </c>
      <c r="H596" s="273" t="s">
        <v>784</v>
      </c>
      <c r="I596" s="290" t="s">
        <v>1362</v>
      </c>
      <c r="J596" s="274">
        <v>30</v>
      </c>
      <c r="K596" s="292">
        <v>3960</v>
      </c>
      <c r="L596" s="274">
        <v>118800</v>
      </c>
      <c r="M596" s="294">
        <v>0</v>
      </c>
      <c r="N596" s="275">
        <v>118800</v>
      </c>
      <c r="O596" s="288" t="s">
        <v>761</v>
      </c>
      <c r="P596" s="276" t="s">
        <v>760</v>
      </c>
      <c r="Q596" s="296" t="s">
        <v>1932</v>
      </c>
      <c r="R596" s="276" t="s">
        <v>1933</v>
      </c>
      <c r="S596" s="296" t="s">
        <v>1934</v>
      </c>
    </row>
    <row r="597" spans="1:19" x14ac:dyDescent="0.3">
      <c r="A597" s="272">
        <v>1588</v>
      </c>
      <c r="B597" s="282">
        <v>42899</v>
      </c>
      <c r="C597" s="284" t="s">
        <v>592</v>
      </c>
      <c r="D597" s="273" t="s">
        <v>982</v>
      </c>
      <c r="E597" s="286" t="s">
        <v>398</v>
      </c>
      <c r="F597" s="273" t="s">
        <v>790</v>
      </c>
      <c r="G597" s="288" t="s">
        <v>764</v>
      </c>
      <c r="H597" s="273" t="s">
        <v>818</v>
      </c>
      <c r="I597" s="290" t="s">
        <v>1361</v>
      </c>
      <c r="J597" s="274">
        <v>48</v>
      </c>
      <c r="K597" s="292">
        <v>480</v>
      </c>
      <c r="L597" s="274">
        <v>23040</v>
      </c>
      <c r="M597" s="294">
        <v>0.09</v>
      </c>
      <c r="N597" s="275">
        <v>20966.400000000001</v>
      </c>
      <c r="O597" s="288" t="s">
        <v>834</v>
      </c>
      <c r="P597" s="276" t="s">
        <v>760</v>
      </c>
      <c r="Q597" s="296" t="s">
        <v>1932</v>
      </c>
      <c r="R597" s="276" t="s">
        <v>1937</v>
      </c>
      <c r="S597" s="296" t="s">
        <v>1934</v>
      </c>
    </row>
    <row r="598" spans="1:19" x14ac:dyDescent="0.3">
      <c r="A598" s="272">
        <v>1589</v>
      </c>
      <c r="B598" s="282">
        <v>42899</v>
      </c>
      <c r="C598" s="284" t="s">
        <v>592</v>
      </c>
      <c r="D598" s="273" t="s">
        <v>1360</v>
      </c>
      <c r="E598" s="286" t="s">
        <v>522</v>
      </c>
      <c r="F598" s="273" t="s">
        <v>790</v>
      </c>
      <c r="G598" s="288" t="s">
        <v>770</v>
      </c>
      <c r="H598" s="273" t="s">
        <v>826</v>
      </c>
      <c r="I598" s="290" t="s">
        <v>1359</v>
      </c>
      <c r="J598" s="274">
        <v>30</v>
      </c>
      <c r="K598" s="292">
        <v>9060</v>
      </c>
      <c r="L598" s="274">
        <v>271800</v>
      </c>
      <c r="M598" s="294">
        <v>7.0000000000000007E-2</v>
      </c>
      <c r="N598" s="275">
        <v>252774</v>
      </c>
      <c r="O598" s="288" t="s">
        <v>834</v>
      </c>
      <c r="P598" s="276" t="s">
        <v>798</v>
      </c>
      <c r="Q598" s="296" t="s">
        <v>1932</v>
      </c>
      <c r="R598" s="276" t="s">
        <v>1937</v>
      </c>
      <c r="S598" s="296" t="s">
        <v>1934</v>
      </c>
    </row>
    <row r="599" spans="1:19" x14ac:dyDescent="0.3">
      <c r="A599" s="272">
        <v>1590</v>
      </c>
      <c r="B599" s="282">
        <v>42899</v>
      </c>
      <c r="C599" s="284" t="s">
        <v>592</v>
      </c>
      <c r="D599" s="273" t="s">
        <v>1356</v>
      </c>
      <c r="E599" s="286" t="s">
        <v>522</v>
      </c>
      <c r="F599" s="273" t="s">
        <v>765</v>
      </c>
      <c r="G599" s="288" t="s">
        <v>764</v>
      </c>
      <c r="H599" s="273" t="s">
        <v>800</v>
      </c>
      <c r="I599" s="290" t="s">
        <v>1358</v>
      </c>
      <c r="J599" s="274">
        <v>43</v>
      </c>
      <c r="K599" s="292">
        <v>23280</v>
      </c>
      <c r="L599" s="274">
        <v>1001040</v>
      </c>
      <c r="M599" s="294">
        <v>0.08</v>
      </c>
      <c r="N599" s="275">
        <v>920956.8</v>
      </c>
      <c r="O599" s="288" t="s">
        <v>834</v>
      </c>
      <c r="P599" s="276" t="s">
        <v>827</v>
      </c>
      <c r="Q599" s="296" t="s">
        <v>1932</v>
      </c>
      <c r="R599" s="276" t="s">
        <v>1937</v>
      </c>
      <c r="S599" s="296" t="s">
        <v>1934</v>
      </c>
    </row>
    <row r="600" spans="1:19" x14ac:dyDescent="0.3">
      <c r="A600" s="272">
        <v>1591</v>
      </c>
      <c r="B600" s="282">
        <v>42899</v>
      </c>
      <c r="C600" s="284" t="s">
        <v>592</v>
      </c>
      <c r="D600" s="273" t="s">
        <v>1356</v>
      </c>
      <c r="E600" s="286" t="s">
        <v>522</v>
      </c>
      <c r="F600" s="273" t="s">
        <v>765</v>
      </c>
      <c r="G600" s="288" t="s">
        <v>764</v>
      </c>
      <c r="H600" s="273" t="s">
        <v>800</v>
      </c>
      <c r="I600" s="290" t="s">
        <v>1357</v>
      </c>
      <c r="J600" s="274">
        <v>46</v>
      </c>
      <c r="K600" s="292">
        <v>1140</v>
      </c>
      <c r="L600" s="274">
        <v>52440</v>
      </c>
      <c r="M600" s="294">
        <v>0.05</v>
      </c>
      <c r="N600" s="275">
        <v>49818</v>
      </c>
      <c r="O600" s="288" t="s">
        <v>834</v>
      </c>
      <c r="P600" s="276" t="s">
        <v>798</v>
      </c>
      <c r="Q600" s="296" t="s">
        <v>1932</v>
      </c>
      <c r="R600" s="276" t="s">
        <v>1937</v>
      </c>
      <c r="S600" s="296" t="s">
        <v>1934</v>
      </c>
    </row>
    <row r="601" spans="1:19" x14ac:dyDescent="0.3">
      <c r="A601" s="272">
        <v>1592</v>
      </c>
      <c r="B601" s="282">
        <v>42899</v>
      </c>
      <c r="C601" s="284" t="s">
        <v>592</v>
      </c>
      <c r="D601" s="273" t="s">
        <v>1356</v>
      </c>
      <c r="E601" s="286" t="s">
        <v>522</v>
      </c>
      <c r="F601" s="273" t="s">
        <v>765</v>
      </c>
      <c r="G601" s="288" t="s">
        <v>770</v>
      </c>
      <c r="H601" s="273" t="s">
        <v>777</v>
      </c>
      <c r="I601" s="290" t="s">
        <v>1355</v>
      </c>
      <c r="J601" s="274">
        <v>41</v>
      </c>
      <c r="K601" s="292">
        <v>7500</v>
      </c>
      <c r="L601" s="274">
        <v>307500</v>
      </c>
      <c r="M601" s="294">
        <v>0.04</v>
      </c>
      <c r="N601" s="275">
        <v>295200</v>
      </c>
      <c r="O601" s="288" t="s">
        <v>834</v>
      </c>
      <c r="P601" s="276" t="s">
        <v>841</v>
      </c>
      <c r="Q601" s="296" t="s">
        <v>1932</v>
      </c>
      <c r="R601" s="276" t="s">
        <v>1937</v>
      </c>
      <c r="S601" s="296" t="s">
        <v>1934</v>
      </c>
    </row>
    <row r="602" spans="1:19" x14ac:dyDescent="0.3">
      <c r="A602" s="272">
        <v>1593</v>
      </c>
      <c r="B602" s="282">
        <v>42899</v>
      </c>
      <c r="C602" s="284" t="s">
        <v>592</v>
      </c>
      <c r="D602" s="273" t="s">
        <v>1352</v>
      </c>
      <c r="E602" s="286" t="s">
        <v>522</v>
      </c>
      <c r="F602" s="273" t="s">
        <v>778</v>
      </c>
      <c r="G602" s="288" t="s">
        <v>764</v>
      </c>
      <c r="H602" s="273" t="s">
        <v>818</v>
      </c>
      <c r="I602" s="290" t="s">
        <v>1354</v>
      </c>
      <c r="J602" s="274">
        <v>1</v>
      </c>
      <c r="K602" s="292">
        <v>660</v>
      </c>
      <c r="L602" s="274">
        <v>660</v>
      </c>
      <c r="M602" s="294">
        <v>0</v>
      </c>
      <c r="N602" s="275">
        <v>660</v>
      </c>
      <c r="O602" s="288" t="s">
        <v>775</v>
      </c>
      <c r="P602" s="276" t="s">
        <v>760</v>
      </c>
      <c r="Q602" s="296" t="s">
        <v>1935</v>
      </c>
      <c r="R602" s="276" t="s">
        <v>1933</v>
      </c>
      <c r="S602" s="296" t="s">
        <v>1934</v>
      </c>
    </row>
    <row r="603" spans="1:19" x14ac:dyDescent="0.3">
      <c r="A603" s="272">
        <v>1594</v>
      </c>
      <c r="B603" s="282">
        <v>42899</v>
      </c>
      <c r="C603" s="284" t="s">
        <v>592</v>
      </c>
      <c r="D603" s="273" t="s">
        <v>1352</v>
      </c>
      <c r="E603" s="286" t="s">
        <v>522</v>
      </c>
      <c r="F603" s="273" t="s">
        <v>778</v>
      </c>
      <c r="G603" s="288" t="s">
        <v>764</v>
      </c>
      <c r="H603" s="273" t="s">
        <v>800</v>
      </c>
      <c r="I603" s="290" t="s">
        <v>1353</v>
      </c>
      <c r="J603" s="274">
        <v>36</v>
      </c>
      <c r="K603" s="292">
        <v>540</v>
      </c>
      <c r="L603" s="274">
        <v>19440</v>
      </c>
      <c r="M603" s="294">
        <v>0.08</v>
      </c>
      <c r="N603" s="275">
        <v>17884.8</v>
      </c>
      <c r="O603" s="288" t="s">
        <v>775</v>
      </c>
      <c r="P603" s="276" t="s">
        <v>767</v>
      </c>
      <c r="Q603" s="296" t="s">
        <v>1935</v>
      </c>
      <c r="R603" s="276" t="s">
        <v>1933</v>
      </c>
      <c r="S603" s="296" t="s">
        <v>1934</v>
      </c>
    </row>
    <row r="604" spans="1:19" x14ac:dyDescent="0.3">
      <c r="A604" s="272">
        <v>1595</v>
      </c>
      <c r="B604" s="282">
        <v>42899</v>
      </c>
      <c r="C604" s="284" t="s">
        <v>592</v>
      </c>
      <c r="D604" s="273" t="s">
        <v>1352</v>
      </c>
      <c r="E604" s="286" t="s">
        <v>522</v>
      </c>
      <c r="F604" s="273" t="s">
        <v>778</v>
      </c>
      <c r="G604" s="288" t="s">
        <v>785</v>
      </c>
      <c r="H604" s="273" t="s">
        <v>784</v>
      </c>
      <c r="I604" s="290" t="s">
        <v>821</v>
      </c>
      <c r="J604" s="274">
        <v>11</v>
      </c>
      <c r="K604" s="292">
        <v>1260</v>
      </c>
      <c r="L604" s="274">
        <v>13860</v>
      </c>
      <c r="M604" s="294">
        <v>0.04</v>
      </c>
      <c r="N604" s="275">
        <v>13305.6</v>
      </c>
      <c r="O604" s="288" t="s">
        <v>775</v>
      </c>
      <c r="P604" s="276" t="s">
        <v>798</v>
      </c>
      <c r="Q604" s="296" t="s">
        <v>1935</v>
      </c>
      <c r="R604" s="276" t="s">
        <v>1933</v>
      </c>
      <c r="S604" s="296" t="s">
        <v>1934</v>
      </c>
    </row>
    <row r="605" spans="1:19" x14ac:dyDescent="0.3">
      <c r="A605" s="272">
        <v>1596</v>
      </c>
      <c r="B605" s="282">
        <v>42899</v>
      </c>
      <c r="C605" s="284" t="s">
        <v>592</v>
      </c>
      <c r="D605" s="273" t="s">
        <v>1350</v>
      </c>
      <c r="E605" s="286" t="s">
        <v>522</v>
      </c>
      <c r="F605" s="273" t="s">
        <v>790</v>
      </c>
      <c r="G605" s="288" t="s">
        <v>764</v>
      </c>
      <c r="H605" s="273" t="s">
        <v>818</v>
      </c>
      <c r="I605" s="290" t="s">
        <v>1351</v>
      </c>
      <c r="J605" s="274">
        <v>24</v>
      </c>
      <c r="K605" s="292">
        <v>3300</v>
      </c>
      <c r="L605" s="274">
        <v>79200</v>
      </c>
      <c r="M605" s="294">
        <v>0.02</v>
      </c>
      <c r="N605" s="275">
        <v>77616</v>
      </c>
      <c r="O605" s="288" t="s">
        <v>761</v>
      </c>
      <c r="P605" s="276" t="s">
        <v>760</v>
      </c>
      <c r="Q605" s="296" t="s">
        <v>1932</v>
      </c>
      <c r="R605" s="276" t="s">
        <v>1937</v>
      </c>
      <c r="S605" s="296" t="s">
        <v>1934</v>
      </c>
    </row>
    <row r="606" spans="1:19" x14ac:dyDescent="0.3">
      <c r="A606" s="272">
        <v>1597</v>
      </c>
      <c r="B606" s="282">
        <v>42899</v>
      </c>
      <c r="C606" s="284" t="s">
        <v>592</v>
      </c>
      <c r="D606" s="273" t="s">
        <v>1350</v>
      </c>
      <c r="E606" s="286" t="s">
        <v>522</v>
      </c>
      <c r="F606" s="273" t="s">
        <v>790</v>
      </c>
      <c r="G606" s="288" t="s">
        <v>764</v>
      </c>
      <c r="H606" s="273" t="s">
        <v>800</v>
      </c>
      <c r="I606" s="290" t="s">
        <v>1349</v>
      </c>
      <c r="J606" s="274">
        <v>22</v>
      </c>
      <c r="K606" s="292">
        <v>120</v>
      </c>
      <c r="L606" s="274">
        <v>2640</v>
      </c>
      <c r="M606" s="294">
        <v>0.09</v>
      </c>
      <c r="N606" s="275">
        <v>2402.4</v>
      </c>
      <c r="O606" s="288" t="s">
        <v>761</v>
      </c>
      <c r="P606" s="276" t="s">
        <v>760</v>
      </c>
      <c r="Q606" s="296" t="s">
        <v>1932</v>
      </c>
      <c r="R606" s="276" t="s">
        <v>1937</v>
      </c>
      <c r="S606" s="296" t="s">
        <v>1934</v>
      </c>
    </row>
    <row r="607" spans="1:19" x14ac:dyDescent="0.3">
      <c r="A607" s="272">
        <v>1598</v>
      </c>
      <c r="B607" s="282">
        <v>42899</v>
      </c>
      <c r="C607" s="284" t="s">
        <v>592</v>
      </c>
      <c r="D607" s="273" t="s">
        <v>1347</v>
      </c>
      <c r="E607" s="286" t="s">
        <v>405</v>
      </c>
      <c r="F607" s="273" t="s">
        <v>812</v>
      </c>
      <c r="G607" s="288" t="s">
        <v>764</v>
      </c>
      <c r="H607" s="273" t="s">
        <v>793</v>
      </c>
      <c r="I607" s="290" t="s">
        <v>1348</v>
      </c>
      <c r="J607" s="274">
        <v>4</v>
      </c>
      <c r="K607" s="292">
        <v>360</v>
      </c>
      <c r="L607" s="274">
        <v>1440</v>
      </c>
      <c r="M607" s="294">
        <v>0.06</v>
      </c>
      <c r="N607" s="275">
        <v>1353.6</v>
      </c>
      <c r="O607" s="288" t="s">
        <v>834</v>
      </c>
      <c r="P607" s="276" t="s">
        <v>760</v>
      </c>
      <c r="Q607" s="296" t="s">
        <v>1932</v>
      </c>
      <c r="R607" s="276" t="s">
        <v>1933</v>
      </c>
      <c r="S607" s="296" t="s">
        <v>1934</v>
      </c>
    </row>
    <row r="608" spans="1:19" x14ac:dyDescent="0.3">
      <c r="A608" s="272">
        <v>1599</v>
      </c>
      <c r="B608" s="282">
        <v>42899</v>
      </c>
      <c r="C608" s="284" t="s">
        <v>592</v>
      </c>
      <c r="D608" s="273" t="s">
        <v>1347</v>
      </c>
      <c r="E608" s="286" t="s">
        <v>405</v>
      </c>
      <c r="F608" s="273" t="s">
        <v>812</v>
      </c>
      <c r="G608" s="288" t="s">
        <v>764</v>
      </c>
      <c r="H608" s="273" t="s">
        <v>793</v>
      </c>
      <c r="I608" s="290" t="s">
        <v>1346</v>
      </c>
      <c r="J608" s="274">
        <v>34</v>
      </c>
      <c r="K608" s="292">
        <v>360</v>
      </c>
      <c r="L608" s="274">
        <v>12240</v>
      </c>
      <c r="M608" s="294">
        <v>0.1</v>
      </c>
      <c r="N608" s="275">
        <v>11016</v>
      </c>
      <c r="O608" s="288" t="s">
        <v>834</v>
      </c>
      <c r="P608" s="276" t="s">
        <v>760</v>
      </c>
      <c r="Q608" s="296" t="s">
        <v>1932</v>
      </c>
      <c r="R608" s="276" t="s">
        <v>1933</v>
      </c>
      <c r="S608" s="296" t="s">
        <v>1934</v>
      </c>
    </row>
    <row r="609" spans="1:19" x14ac:dyDescent="0.3">
      <c r="A609" s="272">
        <v>1600</v>
      </c>
      <c r="B609" s="282">
        <v>42900</v>
      </c>
      <c r="C609" s="284" t="s">
        <v>592</v>
      </c>
      <c r="D609" s="273" t="s">
        <v>1345</v>
      </c>
      <c r="E609" s="286" t="s">
        <v>405</v>
      </c>
      <c r="F609" s="273" t="s">
        <v>778</v>
      </c>
      <c r="G609" s="288" t="s">
        <v>764</v>
      </c>
      <c r="H609" s="273" t="s">
        <v>818</v>
      </c>
      <c r="I609" s="290" t="s">
        <v>1344</v>
      </c>
      <c r="J609" s="274">
        <v>4</v>
      </c>
      <c r="K609" s="292">
        <v>240</v>
      </c>
      <c r="L609" s="274">
        <v>960</v>
      </c>
      <c r="M609" s="294">
        <v>0.08</v>
      </c>
      <c r="N609" s="275">
        <v>883.2</v>
      </c>
      <c r="O609" s="288" t="s">
        <v>834</v>
      </c>
      <c r="P609" s="276" t="s">
        <v>760</v>
      </c>
      <c r="Q609" s="296" t="s">
        <v>1932</v>
      </c>
      <c r="R609" s="276" t="s">
        <v>1933</v>
      </c>
      <c r="S609" s="296" t="s">
        <v>1934</v>
      </c>
    </row>
    <row r="610" spans="1:19" x14ac:dyDescent="0.3">
      <c r="A610" s="272">
        <v>1601</v>
      </c>
      <c r="B610" s="282">
        <v>42900</v>
      </c>
      <c r="C610" s="284" t="s">
        <v>592</v>
      </c>
      <c r="D610" s="273" t="s">
        <v>1342</v>
      </c>
      <c r="E610" s="286" t="s">
        <v>395</v>
      </c>
      <c r="F610" s="273" t="s">
        <v>812</v>
      </c>
      <c r="G610" s="288" t="s">
        <v>785</v>
      </c>
      <c r="H610" s="273" t="s">
        <v>824</v>
      </c>
      <c r="I610" s="290" t="s">
        <v>985</v>
      </c>
      <c r="J610" s="274">
        <v>19</v>
      </c>
      <c r="K610" s="292">
        <v>540</v>
      </c>
      <c r="L610" s="274">
        <v>10260</v>
      </c>
      <c r="M610" s="294">
        <v>0.09</v>
      </c>
      <c r="N610" s="275">
        <v>9336.6</v>
      </c>
      <c r="O610" s="288" t="s">
        <v>834</v>
      </c>
      <c r="P610" s="276" t="s">
        <v>760</v>
      </c>
      <c r="Q610" s="296" t="s">
        <v>1932</v>
      </c>
      <c r="R610" s="276" t="s">
        <v>1933</v>
      </c>
      <c r="S610" s="296" t="s">
        <v>1934</v>
      </c>
    </row>
    <row r="611" spans="1:19" x14ac:dyDescent="0.3">
      <c r="A611" s="272">
        <v>1602</v>
      </c>
      <c r="B611" s="282">
        <v>42900</v>
      </c>
      <c r="C611" s="284" t="s">
        <v>592</v>
      </c>
      <c r="D611" s="273" t="s">
        <v>1342</v>
      </c>
      <c r="E611" s="286" t="s">
        <v>395</v>
      </c>
      <c r="F611" s="273" t="s">
        <v>812</v>
      </c>
      <c r="G611" s="288" t="s">
        <v>764</v>
      </c>
      <c r="H611" s="273" t="s">
        <v>793</v>
      </c>
      <c r="I611" s="290" t="s">
        <v>1343</v>
      </c>
      <c r="J611" s="274">
        <v>6</v>
      </c>
      <c r="K611" s="292">
        <v>480</v>
      </c>
      <c r="L611" s="274">
        <v>2880</v>
      </c>
      <c r="M611" s="294">
        <v>0</v>
      </c>
      <c r="N611" s="275">
        <v>2880</v>
      </c>
      <c r="O611" s="288" t="s">
        <v>834</v>
      </c>
      <c r="P611" s="276" t="s">
        <v>774</v>
      </c>
      <c r="Q611" s="296" t="s">
        <v>1932</v>
      </c>
      <c r="R611" s="276" t="s">
        <v>1933</v>
      </c>
      <c r="S611" s="296" t="s">
        <v>1934</v>
      </c>
    </row>
    <row r="612" spans="1:19" x14ac:dyDescent="0.3">
      <c r="A612" s="272">
        <v>1603</v>
      </c>
      <c r="B612" s="282">
        <v>42900</v>
      </c>
      <c r="C612" s="284" t="s">
        <v>592</v>
      </c>
      <c r="D612" s="273" t="s">
        <v>1342</v>
      </c>
      <c r="E612" s="286" t="s">
        <v>395</v>
      </c>
      <c r="F612" s="273" t="s">
        <v>812</v>
      </c>
      <c r="G612" s="288" t="s">
        <v>764</v>
      </c>
      <c r="H612" s="273" t="s">
        <v>763</v>
      </c>
      <c r="I612" s="290" t="s">
        <v>1341</v>
      </c>
      <c r="J612" s="274">
        <v>5</v>
      </c>
      <c r="K612" s="292">
        <v>300</v>
      </c>
      <c r="L612" s="274">
        <v>1500</v>
      </c>
      <c r="M612" s="294">
        <v>0.01</v>
      </c>
      <c r="N612" s="275">
        <v>1485</v>
      </c>
      <c r="O612" s="288" t="s">
        <v>834</v>
      </c>
      <c r="P612" s="276" t="s">
        <v>774</v>
      </c>
      <c r="Q612" s="296" t="s">
        <v>1932</v>
      </c>
      <c r="R612" s="276" t="s">
        <v>1933</v>
      </c>
      <c r="S612" s="296" t="s">
        <v>1934</v>
      </c>
    </row>
    <row r="613" spans="1:19" x14ac:dyDescent="0.3">
      <c r="A613" s="272">
        <v>1604</v>
      </c>
      <c r="B613" s="282">
        <v>42900</v>
      </c>
      <c r="C613" s="284" t="s">
        <v>592</v>
      </c>
      <c r="D613" s="273" t="s">
        <v>1339</v>
      </c>
      <c r="E613" s="286" t="s">
        <v>398</v>
      </c>
      <c r="F613" s="273" t="s">
        <v>765</v>
      </c>
      <c r="G613" s="288" t="s">
        <v>764</v>
      </c>
      <c r="H613" s="273" t="s">
        <v>921</v>
      </c>
      <c r="I613" s="290" t="s">
        <v>1340</v>
      </c>
      <c r="J613" s="274">
        <v>25</v>
      </c>
      <c r="K613" s="292">
        <v>180</v>
      </c>
      <c r="L613" s="274">
        <v>4500</v>
      </c>
      <c r="M613" s="294">
        <v>0.1</v>
      </c>
      <c r="N613" s="275">
        <v>4050</v>
      </c>
      <c r="O613" s="288" t="s">
        <v>775</v>
      </c>
      <c r="P613" s="276" t="s">
        <v>760</v>
      </c>
      <c r="Q613" s="296" t="s">
        <v>1935</v>
      </c>
      <c r="R613" s="276" t="s">
        <v>1937</v>
      </c>
      <c r="S613" s="296" t="s">
        <v>1934</v>
      </c>
    </row>
    <row r="614" spans="1:19" x14ac:dyDescent="0.3">
      <c r="A614" s="272">
        <v>1605</v>
      </c>
      <c r="B614" s="282">
        <v>42900</v>
      </c>
      <c r="C614" s="284" t="s">
        <v>592</v>
      </c>
      <c r="D614" s="273" t="s">
        <v>1339</v>
      </c>
      <c r="E614" s="286" t="s">
        <v>398</v>
      </c>
      <c r="F614" s="273" t="s">
        <v>765</v>
      </c>
      <c r="G614" s="288" t="s">
        <v>770</v>
      </c>
      <c r="H614" s="273" t="s">
        <v>777</v>
      </c>
      <c r="I614" s="290" t="s">
        <v>997</v>
      </c>
      <c r="J614" s="274">
        <v>19</v>
      </c>
      <c r="K614" s="292">
        <v>33060</v>
      </c>
      <c r="L614" s="274">
        <v>628140</v>
      </c>
      <c r="M614" s="294">
        <v>0.08</v>
      </c>
      <c r="N614" s="275">
        <v>577888.80000000005</v>
      </c>
      <c r="O614" s="288" t="s">
        <v>775</v>
      </c>
      <c r="P614" s="276" t="s">
        <v>760</v>
      </c>
      <c r="Q614" s="296" t="s">
        <v>1935</v>
      </c>
      <c r="R614" s="276" t="s">
        <v>1937</v>
      </c>
      <c r="S614" s="296" t="s">
        <v>1934</v>
      </c>
    </row>
    <row r="615" spans="1:19" x14ac:dyDescent="0.3">
      <c r="A615" s="272">
        <v>1606</v>
      </c>
      <c r="B615" s="282">
        <v>42900</v>
      </c>
      <c r="C615" s="284" t="s">
        <v>592</v>
      </c>
      <c r="D615" s="273" t="s">
        <v>1338</v>
      </c>
      <c r="E615" s="286" t="s">
        <v>522</v>
      </c>
      <c r="F615" s="273" t="s">
        <v>790</v>
      </c>
      <c r="G615" s="288" t="s">
        <v>785</v>
      </c>
      <c r="H615" s="273" t="s">
        <v>824</v>
      </c>
      <c r="I615" s="290" t="s">
        <v>1337</v>
      </c>
      <c r="J615" s="274">
        <v>38</v>
      </c>
      <c r="K615" s="292">
        <v>2400</v>
      </c>
      <c r="L615" s="274">
        <v>91200</v>
      </c>
      <c r="M615" s="294">
        <v>0.02</v>
      </c>
      <c r="N615" s="275">
        <v>89376</v>
      </c>
      <c r="O615" s="288" t="s">
        <v>834</v>
      </c>
      <c r="P615" s="276" t="s">
        <v>787</v>
      </c>
      <c r="Q615" s="296" t="s">
        <v>1932</v>
      </c>
      <c r="R615" s="276" t="s">
        <v>1937</v>
      </c>
      <c r="S615" s="296" t="s">
        <v>1934</v>
      </c>
    </row>
    <row r="616" spans="1:19" x14ac:dyDescent="0.3">
      <c r="A616" s="272">
        <v>1607</v>
      </c>
      <c r="B616" s="282">
        <v>42900</v>
      </c>
      <c r="C616" s="284" t="s">
        <v>592</v>
      </c>
      <c r="D616" s="273" t="s">
        <v>1336</v>
      </c>
      <c r="E616" s="286" t="s">
        <v>395</v>
      </c>
      <c r="F616" s="273" t="s">
        <v>778</v>
      </c>
      <c r="G616" s="288" t="s">
        <v>764</v>
      </c>
      <c r="H616" s="273" t="s">
        <v>818</v>
      </c>
      <c r="I616" s="290" t="s">
        <v>1335</v>
      </c>
      <c r="J616" s="274">
        <v>4</v>
      </c>
      <c r="K616" s="292">
        <v>13560</v>
      </c>
      <c r="L616" s="274">
        <v>54240</v>
      </c>
      <c r="M616" s="294">
        <v>7.0000000000000007E-2</v>
      </c>
      <c r="N616" s="275">
        <v>50443.199999999997</v>
      </c>
      <c r="O616" s="288" t="s">
        <v>788</v>
      </c>
      <c r="P616" s="276" t="s">
        <v>798</v>
      </c>
      <c r="Q616" s="296" t="s">
        <v>1936</v>
      </c>
      <c r="R616" s="276" t="s">
        <v>1933</v>
      </c>
      <c r="S616" s="296" t="s">
        <v>1934</v>
      </c>
    </row>
    <row r="617" spans="1:19" x14ac:dyDescent="0.3">
      <c r="A617" s="272">
        <v>1608</v>
      </c>
      <c r="B617" s="282">
        <v>42900</v>
      </c>
      <c r="C617" s="284" t="s">
        <v>592</v>
      </c>
      <c r="D617" s="273" t="s">
        <v>1145</v>
      </c>
      <c r="E617" s="286" t="s">
        <v>395</v>
      </c>
      <c r="F617" s="273" t="s">
        <v>778</v>
      </c>
      <c r="G617" s="288" t="s">
        <v>785</v>
      </c>
      <c r="H617" s="273" t="s">
        <v>784</v>
      </c>
      <c r="I617" s="290" t="s">
        <v>1334</v>
      </c>
      <c r="J617" s="274">
        <v>4</v>
      </c>
      <c r="K617" s="292">
        <v>1260</v>
      </c>
      <c r="L617" s="274">
        <v>5040</v>
      </c>
      <c r="M617" s="294">
        <v>0.04</v>
      </c>
      <c r="N617" s="275">
        <v>4838.3999999999996</v>
      </c>
      <c r="O617" s="288" t="s">
        <v>788</v>
      </c>
      <c r="P617" s="276" t="s">
        <v>787</v>
      </c>
      <c r="Q617" s="296" t="s">
        <v>1936</v>
      </c>
      <c r="R617" s="276" t="s">
        <v>1933</v>
      </c>
      <c r="S617" s="296" t="s">
        <v>1934</v>
      </c>
    </row>
    <row r="618" spans="1:19" x14ac:dyDescent="0.3">
      <c r="A618" s="272">
        <v>1609</v>
      </c>
      <c r="B618" s="282">
        <v>42901</v>
      </c>
      <c r="C618" s="284" t="s">
        <v>592</v>
      </c>
      <c r="D618" s="273" t="s">
        <v>1332</v>
      </c>
      <c r="E618" s="286" t="s">
        <v>398</v>
      </c>
      <c r="F618" s="273" t="s">
        <v>778</v>
      </c>
      <c r="G618" s="288" t="s">
        <v>785</v>
      </c>
      <c r="H618" s="273" t="s">
        <v>784</v>
      </c>
      <c r="I618" s="290" t="s">
        <v>1333</v>
      </c>
      <c r="J618" s="274">
        <v>15</v>
      </c>
      <c r="K618" s="292">
        <v>3960</v>
      </c>
      <c r="L618" s="274">
        <v>59400</v>
      </c>
      <c r="M618" s="294">
        <v>0.06</v>
      </c>
      <c r="N618" s="275">
        <v>55836</v>
      </c>
      <c r="O618" s="288" t="s">
        <v>782</v>
      </c>
      <c r="P618" s="276" t="s">
        <v>760</v>
      </c>
      <c r="Q618" s="296" t="s">
        <v>1932</v>
      </c>
      <c r="R618" s="276" t="s">
        <v>1933</v>
      </c>
      <c r="S618" s="296" t="s">
        <v>1934</v>
      </c>
    </row>
    <row r="619" spans="1:19" x14ac:dyDescent="0.3">
      <c r="A619" s="272">
        <v>1610</v>
      </c>
      <c r="B619" s="282">
        <v>42901</v>
      </c>
      <c r="C619" s="284" t="s">
        <v>592</v>
      </c>
      <c r="D619" s="273" t="s">
        <v>1332</v>
      </c>
      <c r="E619" s="286" t="s">
        <v>398</v>
      </c>
      <c r="F619" s="273" t="s">
        <v>778</v>
      </c>
      <c r="G619" s="288" t="s">
        <v>785</v>
      </c>
      <c r="H619" s="273" t="s">
        <v>784</v>
      </c>
      <c r="I619" s="290" t="s">
        <v>1314</v>
      </c>
      <c r="J619" s="274">
        <v>18</v>
      </c>
      <c r="K619" s="292">
        <v>9360</v>
      </c>
      <c r="L619" s="274">
        <v>168480</v>
      </c>
      <c r="M619" s="294">
        <v>0.01</v>
      </c>
      <c r="N619" s="275">
        <v>166795.20000000001</v>
      </c>
      <c r="O619" s="288" t="s">
        <v>782</v>
      </c>
      <c r="P619" s="276" t="s">
        <v>774</v>
      </c>
      <c r="Q619" s="296" t="s">
        <v>1932</v>
      </c>
      <c r="R619" s="276" t="s">
        <v>1933</v>
      </c>
      <c r="S619" s="296" t="s">
        <v>1934</v>
      </c>
    </row>
    <row r="620" spans="1:19" x14ac:dyDescent="0.3">
      <c r="A620" s="272">
        <v>1611</v>
      </c>
      <c r="B620" s="282">
        <v>42901</v>
      </c>
      <c r="C620" s="284" t="s">
        <v>592</v>
      </c>
      <c r="D620" s="273" t="s">
        <v>1331</v>
      </c>
      <c r="E620" s="286" t="s">
        <v>405</v>
      </c>
      <c r="F620" s="273" t="s">
        <v>812</v>
      </c>
      <c r="G620" s="288" t="s">
        <v>785</v>
      </c>
      <c r="H620" s="273" t="s">
        <v>824</v>
      </c>
      <c r="I620" s="290" t="s">
        <v>1067</v>
      </c>
      <c r="J620" s="274">
        <v>10</v>
      </c>
      <c r="K620" s="292">
        <v>360</v>
      </c>
      <c r="L620" s="274">
        <v>3600</v>
      </c>
      <c r="M620" s="294">
        <v>0.08</v>
      </c>
      <c r="N620" s="275">
        <v>3312</v>
      </c>
      <c r="O620" s="288" t="s">
        <v>834</v>
      </c>
      <c r="P620" s="276" t="s">
        <v>767</v>
      </c>
      <c r="Q620" s="296" t="s">
        <v>1932</v>
      </c>
      <c r="R620" s="276" t="s">
        <v>1933</v>
      </c>
      <c r="S620" s="296" t="s">
        <v>1934</v>
      </c>
    </row>
    <row r="621" spans="1:19" x14ac:dyDescent="0.3">
      <c r="A621" s="272">
        <v>1612</v>
      </c>
      <c r="B621" s="282">
        <v>42901</v>
      </c>
      <c r="C621" s="284" t="s">
        <v>592</v>
      </c>
      <c r="D621" s="273" t="s">
        <v>1329</v>
      </c>
      <c r="E621" s="286" t="s">
        <v>405</v>
      </c>
      <c r="F621" s="273" t="s">
        <v>778</v>
      </c>
      <c r="G621" s="288" t="s">
        <v>764</v>
      </c>
      <c r="H621" s="273" t="s">
        <v>800</v>
      </c>
      <c r="I621" s="290" t="s">
        <v>1330</v>
      </c>
      <c r="J621" s="274">
        <v>19</v>
      </c>
      <c r="K621" s="292">
        <v>360</v>
      </c>
      <c r="L621" s="274">
        <v>6840</v>
      </c>
      <c r="M621" s="294">
        <v>0.08</v>
      </c>
      <c r="N621" s="275">
        <v>6292.8</v>
      </c>
      <c r="O621" s="288" t="s">
        <v>761</v>
      </c>
      <c r="P621" s="276" t="s">
        <v>760</v>
      </c>
      <c r="Q621" s="296" t="s">
        <v>1932</v>
      </c>
      <c r="R621" s="276" t="s">
        <v>1933</v>
      </c>
      <c r="S621" s="296" t="s">
        <v>1934</v>
      </c>
    </row>
    <row r="622" spans="1:19" x14ac:dyDescent="0.3">
      <c r="A622" s="272">
        <v>1613</v>
      </c>
      <c r="B622" s="282">
        <v>42901</v>
      </c>
      <c r="C622" s="284" t="s">
        <v>592</v>
      </c>
      <c r="D622" s="273" t="s">
        <v>1329</v>
      </c>
      <c r="E622" s="286" t="s">
        <v>405</v>
      </c>
      <c r="F622" s="273" t="s">
        <v>778</v>
      </c>
      <c r="G622" s="288" t="s">
        <v>785</v>
      </c>
      <c r="H622" s="273" t="s">
        <v>784</v>
      </c>
      <c r="I622" s="290" t="s">
        <v>1097</v>
      </c>
      <c r="J622" s="274">
        <v>20</v>
      </c>
      <c r="K622" s="292">
        <v>3960</v>
      </c>
      <c r="L622" s="274">
        <v>79200</v>
      </c>
      <c r="M622" s="294">
        <v>0</v>
      </c>
      <c r="N622" s="275">
        <v>79200</v>
      </c>
      <c r="O622" s="288" t="s">
        <v>761</v>
      </c>
      <c r="P622" s="276" t="s">
        <v>798</v>
      </c>
      <c r="Q622" s="296" t="s">
        <v>1932</v>
      </c>
      <c r="R622" s="276" t="s">
        <v>1933</v>
      </c>
      <c r="S622" s="296" t="s">
        <v>1934</v>
      </c>
    </row>
    <row r="623" spans="1:19" x14ac:dyDescent="0.3">
      <c r="A623" s="272">
        <v>1614</v>
      </c>
      <c r="B623" s="282">
        <v>42901</v>
      </c>
      <c r="C623" s="284" t="s">
        <v>592</v>
      </c>
      <c r="D623" s="273" t="s">
        <v>1328</v>
      </c>
      <c r="E623" s="286" t="s">
        <v>398</v>
      </c>
      <c r="F623" s="273" t="s">
        <v>778</v>
      </c>
      <c r="G623" s="288" t="s">
        <v>764</v>
      </c>
      <c r="H623" s="273" t="s">
        <v>793</v>
      </c>
      <c r="I623" s="290" t="s">
        <v>1327</v>
      </c>
      <c r="J623" s="274">
        <v>5</v>
      </c>
      <c r="K623" s="292">
        <v>300</v>
      </c>
      <c r="L623" s="274">
        <v>1500</v>
      </c>
      <c r="M623" s="294">
        <v>0.09</v>
      </c>
      <c r="N623" s="275">
        <v>1365</v>
      </c>
      <c r="O623" s="288" t="s">
        <v>761</v>
      </c>
      <c r="P623" s="276" t="s">
        <v>760</v>
      </c>
      <c r="Q623" s="296" t="s">
        <v>1932</v>
      </c>
      <c r="R623" s="276" t="s">
        <v>1933</v>
      </c>
      <c r="S623" s="296" t="s">
        <v>1934</v>
      </c>
    </row>
    <row r="624" spans="1:19" x14ac:dyDescent="0.3">
      <c r="A624" s="272">
        <v>1615</v>
      </c>
      <c r="B624" s="282">
        <v>42901</v>
      </c>
      <c r="C624" s="284" t="s">
        <v>592</v>
      </c>
      <c r="D624" s="273" t="s">
        <v>1326</v>
      </c>
      <c r="E624" s="286" t="s">
        <v>398</v>
      </c>
      <c r="F624" s="273" t="s">
        <v>778</v>
      </c>
      <c r="G624" s="288" t="s">
        <v>785</v>
      </c>
      <c r="H624" s="273" t="s">
        <v>824</v>
      </c>
      <c r="I624" s="290" t="s">
        <v>1077</v>
      </c>
      <c r="J624" s="274">
        <v>32</v>
      </c>
      <c r="K624" s="292">
        <v>4980</v>
      </c>
      <c r="L624" s="274">
        <v>159360</v>
      </c>
      <c r="M624" s="294">
        <v>0.02</v>
      </c>
      <c r="N624" s="275">
        <v>156172.79999999999</v>
      </c>
      <c r="O624" s="288" t="s">
        <v>788</v>
      </c>
      <c r="P624" s="276" t="s">
        <v>774</v>
      </c>
      <c r="Q624" s="296" t="s">
        <v>1936</v>
      </c>
      <c r="R624" s="276" t="s">
        <v>1933</v>
      </c>
      <c r="S624" s="296" t="s">
        <v>1934</v>
      </c>
    </row>
    <row r="625" spans="1:19" x14ac:dyDescent="0.3">
      <c r="A625" s="272">
        <v>1616</v>
      </c>
      <c r="B625" s="282">
        <v>42901</v>
      </c>
      <c r="C625" s="284" t="s">
        <v>592</v>
      </c>
      <c r="D625" s="273" t="s">
        <v>1326</v>
      </c>
      <c r="E625" s="286" t="s">
        <v>398</v>
      </c>
      <c r="F625" s="273" t="s">
        <v>778</v>
      </c>
      <c r="G625" s="288" t="s">
        <v>764</v>
      </c>
      <c r="H625" s="273" t="s">
        <v>763</v>
      </c>
      <c r="I625" s="290" t="s">
        <v>1325</v>
      </c>
      <c r="J625" s="274">
        <v>9</v>
      </c>
      <c r="K625" s="292">
        <v>720</v>
      </c>
      <c r="L625" s="274">
        <v>6480</v>
      </c>
      <c r="M625" s="294">
        <v>0.02</v>
      </c>
      <c r="N625" s="275">
        <v>6350.4</v>
      </c>
      <c r="O625" s="288" t="s">
        <v>788</v>
      </c>
      <c r="P625" s="276" t="s">
        <v>798</v>
      </c>
      <c r="Q625" s="296" t="s">
        <v>1936</v>
      </c>
      <c r="R625" s="276" t="s">
        <v>1933</v>
      </c>
      <c r="S625" s="296" t="s">
        <v>1934</v>
      </c>
    </row>
    <row r="626" spans="1:19" x14ac:dyDescent="0.3">
      <c r="A626" s="272">
        <v>1617</v>
      </c>
      <c r="B626" s="282">
        <v>42901</v>
      </c>
      <c r="C626" s="284" t="s">
        <v>592</v>
      </c>
      <c r="D626" s="273" t="s">
        <v>977</v>
      </c>
      <c r="E626" s="286" t="s">
        <v>522</v>
      </c>
      <c r="F626" s="273" t="s">
        <v>790</v>
      </c>
      <c r="G626" s="288" t="s">
        <v>764</v>
      </c>
      <c r="H626" s="273" t="s">
        <v>793</v>
      </c>
      <c r="I626" s="290" t="s">
        <v>1324</v>
      </c>
      <c r="J626" s="274">
        <v>29</v>
      </c>
      <c r="K626" s="292">
        <v>300</v>
      </c>
      <c r="L626" s="274">
        <v>8700</v>
      </c>
      <c r="M626" s="294">
        <v>0.02</v>
      </c>
      <c r="N626" s="275">
        <v>8526</v>
      </c>
      <c r="O626" s="288" t="s">
        <v>775</v>
      </c>
      <c r="P626" s="276" t="s">
        <v>841</v>
      </c>
      <c r="Q626" s="296" t="s">
        <v>1935</v>
      </c>
      <c r="R626" s="276" t="s">
        <v>1937</v>
      </c>
      <c r="S626" s="296" t="s">
        <v>1934</v>
      </c>
    </row>
    <row r="627" spans="1:19" x14ac:dyDescent="0.3">
      <c r="A627" s="272">
        <v>1618</v>
      </c>
      <c r="B627" s="282">
        <v>42902</v>
      </c>
      <c r="C627" s="284" t="s">
        <v>592</v>
      </c>
      <c r="D627" s="273" t="s">
        <v>1110</v>
      </c>
      <c r="E627" s="286" t="s">
        <v>405</v>
      </c>
      <c r="F627" s="273" t="s">
        <v>765</v>
      </c>
      <c r="G627" s="288" t="s">
        <v>764</v>
      </c>
      <c r="H627" s="273" t="s">
        <v>921</v>
      </c>
      <c r="I627" s="290" t="s">
        <v>1323</v>
      </c>
      <c r="J627" s="274">
        <v>23</v>
      </c>
      <c r="K627" s="292">
        <v>240</v>
      </c>
      <c r="L627" s="274">
        <v>5520</v>
      </c>
      <c r="M627" s="294">
        <v>0.05</v>
      </c>
      <c r="N627" s="275">
        <v>5244</v>
      </c>
      <c r="O627" s="288" t="s">
        <v>834</v>
      </c>
      <c r="P627" s="276" t="s">
        <v>767</v>
      </c>
      <c r="Q627" s="296" t="s">
        <v>1932</v>
      </c>
      <c r="R627" s="276" t="s">
        <v>1937</v>
      </c>
      <c r="S627" s="296" t="s">
        <v>1934</v>
      </c>
    </row>
    <row r="628" spans="1:19" x14ac:dyDescent="0.3">
      <c r="A628" s="272">
        <v>1619</v>
      </c>
      <c r="B628" s="282">
        <v>42902</v>
      </c>
      <c r="C628" s="284" t="s">
        <v>592</v>
      </c>
      <c r="D628" s="273" t="s">
        <v>1322</v>
      </c>
      <c r="E628" s="286" t="s">
        <v>522</v>
      </c>
      <c r="F628" s="273" t="s">
        <v>812</v>
      </c>
      <c r="G628" s="288" t="s">
        <v>764</v>
      </c>
      <c r="H628" s="273" t="s">
        <v>793</v>
      </c>
      <c r="I628" s="290" t="s">
        <v>1321</v>
      </c>
      <c r="J628" s="274">
        <v>13</v>
      </c>
      <c r="K628" s="292">
        <v>1860</v>
      </c>
      <c r="L628" s="274">
        <v>24180</v>
      </c>
      <c r="M628" s="294">
        <v>0.03</v>
      </c>
      <c r="N628" s="275">
        <v>23454.6</v>
      </c>
      <c r="O628" s="288" t="s">
        <v>834</v>
      </c>
      <c r="P628" s="276" t="s">
        <v>760</v>
      </c>
      <c r="Q628" s="296" t="s">
        <v>1932</v>
      </c>
      <c r="R628" s="276" t="s">
        <v>1933</v>
      </c>
      <c r="S628" s="296" t="s">
        <v>1934</v>
      </c>
    </row>
    <row r="629" spans="1:19" x14ac:dyDescent="0.3">
      <c r="A629" s="272">
        <v>1620</v>
      </c>
      <c r="B629" s="282">
        <v>42902</v>
      </c>
      <c r="C629" s="284" t="s">
        <v>592</v>
      </c>
      <c r="D629" s="273" t="s">
        <v>1320</v>
      </c>
      <c r="E629" s="286" t="s">
        <v>395</v>
      </c>
      <c r="F629" s="273" t="s">
        <v>778</v>
      </c>
      <c r="G629" s="288" t="s">
        <v>770</v>
      </c>
      <c r="H629" s="273" t="s">
        <v>781</v>
      </c>
      <c r="I629" s="290" t="s">
        <v>1041</v>
      </c>
      <c r="J629" s="274">
        <v>10</v>
      </c>
      <c r="K629" s="292">
        <v>480</v>
      </c>
      <c r="L629" s="274">
        <v>4800</v>
      </c>
      <c r="M629" s="294">
        <v>0.06</v>
      </c>
      <c r="N629" s="275">
        <v>4512</v>
      </c>
      <c r="O629" s="288" t="s">
        <v>834</v>
      </c>
      <c r="P629" s="276" t="s">
        <v>767</v>
      </c>
      <c r="Q629" s="296" t="s">
        <v>1932</v>
      </c>
      <c r="R629" s="276" t="s">
        <v>1933</v>
      </c>
      <c r="S629" s="296" t="s">
        <v>1934</v>
      </c>
    </row>
    <row r="630" spans="1:19" x14ac:dyDescent="0.3">
      <c r="A630" s="272">
        <v>1621</v>
      </c>
      <c r="B630" s="282">
        <v>42903</v>
      </c>
      <c r="C630" s="284" t="s">
        <v>592</v>
      </c>
      <c r="D630" s="273" t="s">
        <v>1319</v>
      </c>
      <c r="E630" s="286" t="s">
        <v>398</v>
      </c>
      <c r="F630" s="273" t="s">
        <v>778</v>
      </c>
      <c r="G630" s="288" t="s">
        <v>764</v>
      </c>
      <c r="H630" s="273" t="s">
        <v>800</v>
      </c>
      <c r="I630" s="290" t="s">
        <v>1318</v>
      </c>
      <c r="J630" s="274">
        <v>37</v>
      </c>
      <c r="K630" s="292">
        <v>1200</v>
      </c>
      <c r="L630" s="274">
        <v>44400</v>
      </c>
      <c r="M630" s="294">
        <v>0.09</v>
      </c>
      <c r="N630" s="275">
        <v>40404</v>
      </c>
      <c r="O630" s="288" t="s">
        <v>775</v>
      </c>
      <c r="P630" s="276" t="s">
        <v>827</v>
      </c>
      <c r="Q630" s="296" t="s">
        <v>1935</v>
      </c>
      <c r="R630" s="276" t="s">
        <v>1933</v>
      </c>
      <c r="S630" s="296" t="s">
        <v>1934</v>
      </c>
    </row>
    <row r="631" spans="1:19" x14ac:dyDescent="0.3">
      <c r="A631" s="272">
        <v>1622</v>
      </c>
      <c r="B631" s="282">
        <v>42903</v>
      </c>
      <c r="C631" s="284" t="s">
        <v>592</v>
      </c>
      <c r="D631" s="273" t="s">
        <v>1317</v>
      </c>
      <c r="E631" s="286" t="s">
        <v>398</v>
      </c>
      <c r="F631" s="273" t="s">
        <v>778</v>
      </c>
      <c r="G631" s="288" t="s">
        <v>785</v>
      </c>
      <c r="H631" s="273" t="s">
        <v>784</v>
      </c>
      <c r="I631" s="290" t="s">
        <v>1316</v>
      </c>
      <c r="J631" s="274">
        <v>40</v>
      </c>
      <c r="K631" s="292">
        <v>3960</v>
      </c>
      <c r="L631" s="274">
        <v>158400</v>
      </c>
      <c r="M631" s="294">
        <v>0.1</v>
      </c>
      <c r="N631" s="275">
        <v>142560</v>
      </c>
      <c r="O631" s="288" t="s">
        <v>775</v>
      </c>
      <c r="P631" s="276" t="s">
        <v>798</v>
      </c>
      <c r="Q631" s="296" t="s">
        <v>1935</v>
      </c>
      <c r="R631" s="276" t="s">
        <v>1933</v>
      </c>
      <c r="S631" s="296" t="s">
        <v>1934</v>
      </c>
    </row>
    <row r="632" spans="1:19" x14ac:dyDescent="0.3">
      <c r="A632" s="272">
        <v>1623</v>
      </c>
      <c r="B632" s="282">
        <v>42903</v>
      </c>
      <c r="C632" s="284" t="s">
        <v>592</v>
      </c>
      <c r="D632" s="273" t="s">
        <v>1315</v>
      </c>
      <c r="E632" s="286" t="s">
        <v>405</v>
      </c>
      <c r="F632" s="273" t="s">
        <v>812</v>
      </c>
      <c r="G632" s="288" t="s">
        <v>764</v>
      </c>
      <c r="H632" s="273" t="s">
        <v>800</v>
      </c>
      <c r="I632" s="290" t="s">
        <v>1167</v>
      </c>
      <c r="J632" s="274">
        <v>42</v>
      </c>
      <c r="K632" s="292">
        <v>300</v>
      </c>
      <c r="L632" s="274">
        <v>12600</v>
      </c>
      <c r="M632" s="294">
        <v>0.05</v>
      </c>
      <c r="N632" s="275">
        <v>11970</v>
      </c>
      <c r="O632" s="288" t="s">
        <v>788</v>
      </c>
      <c r="P632" s="276" t="s">
        <v>760</v>
      </c>
      <c r="Q632" s="296" t="s">
        <v>1936</v>
      </c>
      <c r="R632" s="276" t="s">
        <v>1933</v>
      </c>
      <c r="S632" s="296" t="s">
        <v>1934</v>
      </c>
    </row>
    <row r="633" spans="1:19" x14ac:dyDescent="0.3">
      <c r="A633" s="272">
        <v>1624</v>
      </c>
      <c r="B633" s="282">
        <v>42903</v>
      </c>
      <c r="C633" s="284" t="s">
        <v>592</v>
      </c>
      <c r="D633" s="273" t="s">
        <v>1315</v>
      </c>
      <c r="E633" s="286" t="s">
        <v>405</v>
      </c>
      <c r="F633" s="273" t="s">
        <v>812</v>
      </c>
      <c r="G633" s="288" t="s">
        <v>764</v>
      </c>
      <c r="H633" s="273" t="s">
        <v>793</v>
      </c>
      <c r="I633" s="290" t="s">
        <v>955</v>
      </c>
      <c r="J633" s="274">
        <v>10</v>
      </c>
      <c r="K633" s="292">
        <v>480</v>
      </c>
      <c r="L633" s="274">
        <v>4800</v>
      </c>
      <c r="M633" s="294">
        <v>0.05</v>
      </c>
      <c r="N633" s="275">
        <v>4560</v>
      </c>
      <c r="O633" s="288" t="s">
        <v>788</v>
      </c>
      <c r="P633" s="276" t="s">
        <v>774</v>
      </c>
      <c r="Q633" s="296" t="s">
        <v>1936</v>
      </c>
      <c r="R633" s="276" t="s">
        <v>1933</v>
      </c>
      <c r="S633" s="296" t="s">
        <v>1934</v>
      </c>
    </row>
    <row r="634" spans="1:19" x14ac:dyDescent="0.3">
      <c r="A634" s="272">
        <v>1625</v>
      </c>
      <c r="B634" s="282">
        <v>42903</v>
      </c>
      <c r="C634" s="284" t="s">
        <v>592</v>
      </c>
      <c r="D634" s="273" t="s">
        <v>1315</v>
      </c>
      <c r="E634" s="286" t="s">
        <v>405</v>
      </c>
      <c r="F634" s="273" t="s">
        <v>812</v>
      </c>
      <c r="G634" s="288" t="s">
        <v>785</v>
      </c>
      <c r="H634" s="273" t="s">
        <v>784</v>
      </c>
      <c r="I634" s="290" t="s">
        <v>1314</v>
      </c>
      <c r="J634" s="274">
        <v>32</v>
      </c>
      <c r="K634" s="292">
        <v>9360</v>
      </c>
      <c r="L634" s="274">
        <v>299520</v>
      </c>
      <c r="M634" s="294">
        <v>0.02</v>
      </c>
      <c r="N634" s="275">
        <v>293529.59999999998</v>
      </c>
      <c r="O634" s="288" t="s">
        <v>788</v>
      </c>
      <c r="P634" s="276" t="s">
        <v>767</v>
      </c>
      <c r="Q634" s="296" t="s">
        <v>1936</v>
      </c>
      <c r="R634" s="276" t="s">
        <v>1933</v>
      </c>
      <c r="S634" s="296" t="s">
        <v>1934</v>
      </c>
    </row>
    <row r="635" spans="1:19" x14ac:dyDescent="0.3">
      <c r="A635" s="272">
        <v>1626</v>
      </c>
      <c r="B635" s="282">
        <v>42903</v>
      </c>
      <c r="C635" s="284" t="s">
        <v>592</v>
      </c>
      <c r="D635" s="273" t="s">
        <v>1313</v>
      </c>
      <c r="E635" s="286" t="s">
        <v>395</v>
      </c>
      <c r="F635" s="273" t="s">
        <v>765</v>
      </c>
      <c r="G635" s="288" t="s">
        <v>764</v>
      </c>
      <c r="H635" s="273" t="s">
        <v>800</v>
      </c>
      <c r="I635" s="290" t="s">
        <v>1312</v>
      </c>
      <c r="J635" s="274">
        <v>42</v>
      </c>
      <c r="K635" s="292">
        <v>1140</v>
      </c>
      <c r="L635" s="274">
        <v>47880</v>
      </c>
      <c r="M635" s="294">
        <v>0.03</v>
      </c>
      <c r="N635" s="275">
        <v>46443.6</v>
      </c>
      <c r="O635" s="288" t="s">
        <v>761</v>
      </c>
      <c r="P635" s="276" t="s">
        <v>798</v>
      </c>
      <c r="Q635" s="296" t="s">
        <v>1932</v>
      </c>
      <c r="R635" s="276" t="s">
        <v>1937</v>
      </c>
      <c r="S635" s="296" t="s">
        <v>1934</v>
      </c>
    </row>
    <row r="636" spans="1:19" x14ac:dyDescent="0.3">
      <c r="A636" s="272">
        <v>1627</v>
      </c>
      <c r="B636" s="282">
        <v>42903</v>
      </c>
      <c r="C636" s="284" t="s">
        <v>592</v>
      </c>
      <c r="D636" s="273" t="s">
        <v>1311</v>
      </c>
      <c r="E636" s="286" t="s">
        <v>395</v>
      </c>
      <c r="F636" s="273" t="s">
        <v>812</v>
      </c>
      <c r="G636" s="288" t="s">
        <v>764</v>
      </c>
      <c r="H636" s="273" t="s">
        <v>811</v>
      </c>
      <c r="I636" s="290" t="s">
        <v>1310</v>
      </c>
      <c r="J636" s="274">
        <v>5</v>
      </c>
      <c r="K636" s="292">
        <v>5040</v>
      </c>
      <c r="L636" s="274">
        <v>25200</v>
      </c>
      <c r="M636" s="294">
        <v>0.04</v>
      </c>
      <c r="N636" s="275">
        <v>24192</v>
      </c>
      <c r="O636" s="288" t="s">
        <v>775</v>
      </c>
      <c r="P636" s="276" t="s">
        <v>767</v>
      </c>
      <c r="Q636" s="296" t="s">
        <v>1935</v>
      </c>
      <c r="R636" s="276" t="s">
        <v>1933</v>
      </c>
      <c r="S636" s="296" t="s">
        <v>1934</v>
      </c>
    </row>
    <row r="637" spans="1:19" x14ac:dyDescent="0.3">
      <c r="A637" s="272">
        <v>1628</v>
      </c>
      <c r="B637" s="282">
        <v>42904</v>
      </c>
      <c r="C637" s="284" t="s">
        <v>592</v>
      </c>
      <c r="D637" s="273" t="s">
        <v>816</v>
      </c>
      <c r="E637" s="286" t="s">
        <v>395</v>
      </c>
      <c r="F637" s="273" t="s">
        <v>778</v>
      </c>
      <c r="G637" s="288" t="s">
        <v>764</v>
      </c>
      <c r="H637" s="273" t="s">
        <v>800</v>
      </c>
      <c r="I637" s="290" t="s">
        <v>1309</v>
      </c>
      <c r="J637" s="274">
        <v>1</v>
      </c>
      <c r="K637" s="292">
        <v>540</v>
      </c>
      <c r="L637" s="274">
        <v>540</v>
      </c>
      <c r="M637" s="294">
        <v>0.06</v>
      </c>
      <c r="N637" s="275">
        <v>507.6</v>
      </c>
      <c r="O637" s="288" t="s">
        <v>761</v>
      </c>
      <c r="P637" s="276" t="s">
        <v>760</v>
      </c>
      <c r="Q637" s="296" t="s">
        <v>1932</v>
      </c>
      <c r="R637" s="276" t="s">
        <v>1933</v>
      </c>
      <c r="S637" s="296" t="s">
        <v>1934</v>
      </c>
    </row>
    <row r="638" spans="1:19" x14ac:dyDescent="0.3">
      <c r="A638" s="272">
        <v>1629</v>
      </c>
      <c r="B638" s="282">
        <v>42904</v>
      </c>
      <c r="C638" s="284" t="s">
        <v>592</v>
      </c>
      <c r="D638" s="273" t="s">
        <v>816</v>
      </c>
      <c r="E638" s="286" t="s">
        <v>395</v>
      </c>
      <c r="F638" s="273" t="s">
        <v>778</v>
      </c>
      <c r="G638" s="288" t="s">
        <v>764</v>
      </c>
      <c r="H638" s="273" t="s">
        <v>800</v>
      </c>
      <c r="I638" s="290" t="s">
        <v>1308</v>
      </c>
      <c r="J638" s="274">
        <v>11</v>
      </c>
      <c r="K638" s="292">
        <v>53820</v>
      </c>
      <c r="L638" s="274">
        <v>592020</v>
      </c>
      <c r="M638" s="294">
        <v>0.03</v>
      </c>
      <c r="N638" s="275">
        <v>574259.4</v>
      </c>
      <c r="O638" s="288" t="s">
        <v>761</v>
      </c>
      <c r="P638" s="276" t="s">
        <v>760</v>
      </c>
      <c r="Q638" s="296" t="s">
        <v>1932</v>
      </c>
      <c r="R638" s="276" t="s">
        <v>1933</v>
      </c>
      <c r="S638" s="296" t="s">
        <v>1934</v>
      </c>
    </row>
    <row r="639" spans="1:19" x14ac:dyDescent="0.3">
      <c r="A639" s="272">
        <v>1630</v>
      </c>
      <c r="B639" s="282">
        <v>42904</v>
      </c>
      <c r="C639" s="284" t="s">
        <v>592</v>
      </c>
      <c r="D639" s="273" t="s">
        <v>816</v>
      </c>
      <c r="E639" s="286" t="s">
        <v>395</v>
      </c>
      <c r="F639" s="273" t="s">
        <v>778</v>
      </c>
      <c r="G639" s="288" t="s">
        <v>764</v>
      </c>
      <c r="H639" s="273" t="s">
        <v>800</v>
      </c>
      <c r="I639" s="290" t="s">
        <v>1307</v>
      </c>
      <c r="J639" s="274">
        <v>16</v>
      </c>
      <c r="K639" s="292">
        <v>300</v>
      </c>
      <c r="L639" s="274">
        <v>4800</v>
      </c>
      <c r="M639" s="294">
        <v>0.08</v>
      </c>
      <c r="N639" s="275">
        <v>4416</v>
      </c>
      <c r="O639" s="288" t="s">
        <v>761</v>
      </c>
      <c r="P639" s="276" t="s">
        <v>760</v>
      </c>
      <c r="Q639" s="296" t="s">
        <v>1932</v>
      </c>
      <c r="R639" s="276" t="s">
        <v>1933</v>
      </c>
      <c r="S639" s="296" t="s">
        <v>1934</v>
      </c>
    </row>
    <row r="640" spans="1:19" x14ac:dyDescent="0.3">
      <c r="A640" s="272">
        <v>1631</v>
      </c>
      <c r="B640" s="282">
        <v>42904</v>
      </c>
      <c r="C640" s="284" t="s">
        <v>592</v>
      </c>
      <c r="D640" s="273" t="s">
        <v>1306</v>
      </c>
      <c r="E640" s="286" t="s">
        <v>522</v>
      </c>
      <c r="F640" s="273" t="s">
        <v>790</v>
      </c>
      <c r="G640" s="288" t="s">
        <v>764</v>
      </c>
      <c r="H640" s="273" t="s">
        <v>772</v>
      </c>
      <c r="I640" s="290" t="s">
        <v>967</v>
      </c>
      <c r="J640" s="274">
        <v>44</v>
      </c>
      <c r="K640" s="292">
        <v>660</v>
      </c>
      <c r="L640" s="274">
        <v>29040</v>
      </c>
      <c r="M640" s="294">
        <v>0.03</v>
      </c>
      <c r="N640" s="275">
        <v>28168.799999999999</v>
      </c>
      <c r="O640" s="288" t="s">
        <v>761</v>
      </c>
      <c r="P640" s="276" t="s">
        <v>760</v>
      </c>
      <c r="Q640" s="296" t="s">
        <v>1932</v>
      </c>
      <c r="R640" s="276" t="s">
        <v>1937</v>
      </c>
      <c r="S640" s="296" t="s">
        <v>1934</v>
      </c>
    </row>
    <row r="641" spans="1:19" x14ac:dyDescent="0.3">
      <c r="A641" s="272">
        <v>1632</v>
      </c>
      <c r="B641" s="282">
        <v>42904</v>
      </c>
      <c r="C641" s="284" t="s">
        <v>592</v>
      </c>
      <c r="D641" s="273" t="s">
        <v>1305</v>
      </c>
      <c r="E641" s="286" t="s">
        <v>522</v>
      </c>
      <c r="F641" s="273" t="s">
        <v>790</v>
      </c>
      <c r="G641" s="288" t="s">
        <v>764</v>
      </c>
      <c r="H641" s="273" t="s">
        <v>818</v>
      </c>
      <c r="I641" s="290" t="s">
        <v>867</v>
      </c>
      <c r="J641" s="274">
        <v>48</v>
      </c>
      <c r="K641" s="292">
        <v>1320</v>
      </c>
      <c r="L641" s="274">
        <v>63360</v>
      </c>
      <c r="M641" s="294">
        <v>7.0000000000000007E-2</v>
      </c>
      <c r="N641" s="275">
        <v>58924.800000000003</v>
      </c>
      <c r="O641" s="288" t="s">
        <v>788</v>
      </c>
      <c r="P641" s="276" t="s">
        <v>827</v>
      </c>
      <c r="Q641" s="296" t="s">
        <v>1936</v>
      </c>
      <c r="R641" s="276" t="s">
        <v>1937</v>
      </c>
      <c r="S641" s="296" t="s">
        <v>1934</v>
      </c>
    </row>
    <row r="642" spans="1:19" x14ac:dyDescent="0.3">
      <c r="A642" s="272">
        <v>1633</v>
      </c>
      <c r="B642" s="282">
        <v>42904</v>
      </c>
      <c r="C642" s="284" t="s">
        <v>592</v>
      </c>
      <c r="D642" s="273" t="s">
        <v>1304</v>
      </c>
      <c r="E642" s="286" t="s">
        <v>395</v>
      </c>
      <c r="F642" s="273" t="s">
        <v>778</v>
      </c>
      <c r="G642" s="288" t="s">
        <v>764</v>
      </c>
      <c r="H642" s="273" t="s">
        <v>793</v>
      </c>
      <c r="I642" s="290" t="s">
        <v>1303</v>
      </c>
      <c r="J642" s="274">
        <v>7</v>
      </c>
      <c r="K642" s="292">
        <v>420</v>
      </c>
      <c r="L642" s="274">
        <v>2940</v>
      </c>
      <c r="M642" s="294">
        <v>0.02</v>
      </c>
      <c r="N642" s="275">
        <v>2881.2</v>
      </c>
      <c r="O642" s="288" t="s">
        <v>782</v>
      </c>
      <c r="P642" s="276" t="s">
        <v>798</v>
      </c>
      <c r="Q642" s="296" t="s">
        <v>1932</v>
      </c>
      <c r="R642" s="276" t="s">
        <v>1933</v>
      </c>
      <c r="S642" s="296" t="s">
        <v>1934</v>
      </c>
    </row>
    <row r="643" spans="1:19" x14ac:dyDescent="0.3">
      <c r="A643" s="272">
        <v>1634</v>
      </c>
      <c r="B643" s="282">
        <v>42904</v>
      </c>
      <c r="C643" s="284" t="s">
        <v>592</v>
      </c>
      <c r="D643" s="273" t="s">
        <v>918</v>
      </c>
      <c r="E643" s="286" t="s">
        <v>395</v>
      </c>
      <c r="F643" s="273" t="s">
        <v>790</v>
      </c>
      <c r="G643" s="288" t="s">
        <v>785</v>
      </c>
      <c r="H643" s="273" t="s">
        <v>815</v>
      </c>
      <c r="I643" s="290" t="s">
        <v>1192</v>
      </c>
      <c r="J643" s="274">
        <v>1</v>
      </c>
      <c r="K643" s="292">
        <v>116340</v>
      </c>
      <c r="L643" s="274">
        <v>116340</v>
      </c>
      <c r="M643" s="294">
        <v>0</v>
      </c>
      <c r="N643" s="275">
        <v>116340</v>
      </c>
      <c r="O643" s="288" t="s">
        <v>788</v>
      </c>
      <c r="P643" s="276" t="s">
        <v>760</v>
      </c>
      <c r="Q643" s="296" t="s">
        <v>1936</v>
      </c>
      <c r="R643" s="276" t="s">
        <v>1937</v>
      </c>
      <c r="S643" s="296" t="s">
        <v>1934</v>
      </c>
    </row>
    <row r="644" spans="1:19" x14ac:dyDescent="0.3">
      <c r="A644" s="272">
        <v>1635</v>
      </c>
      <c r="B644" s="282">
        <v>42906</v>
      </c>
      <c r="C644" s="284" t="s">
        <v>592</v>
      </c>
      <c r="D644" s="273" t="s">
        <v>1302</v>
      </c>
      <c r="E644" s="286" t="s">
        <v>395</v>
      </c>
      <c r="F644" s="273" t="s">
        <v>765</v>
      </c>
      <c r="G644" s="288" t="s">
        <v>764</v>
      </c>
      <c r="H644" s="273" t="s">
        <v>772</v>
      </c>
      <c r="I644" s="290" t="s">
        <v>1301</v>
      </c>
      <c r="J644" s="274">
        <v>32</v>
      </c>
      <c r="K644" s="292">
        <v>2100</v>
      </c>
      <c r="L644" s="274">
        <v>67200</v>
      </c>
      <c r="M644" s="294">
        <v>0.02</v>
      </c>
      <c r="N644" s="275">
        <v>65856</v>
      </c>
      <c r="O644" s="288" t="s">
        <v>775</v>
      </c>
      <c r="P644" s="276" t="s">
        <v>760</v>
      </c>
      <c r="Q644" s="296" t="s">
        <v>1935</v>
      </c>
      <c r="R644" s="276" t="s">
        <v>1937</v>
      </c>
      <c r="S644" s="296" t="s">
        <v>1934</v>
      </c>
    </row>
    <row r="645" spans="1:19" x14ac:dyDescent="0.3">
      <c r="A645" s="272">
        <v>1636</v>
      </c>
      <c r="B645" s="282">
        <v>42907</v>
      </c>
      <c r="C645" s="284" t="s">
        <v>592</v>
      </c>
      <c r="D645" s="273" t="s">
        <v>794</v>
      </c>
      <c r="E645" s="286" t="s">
        <v>395</v>
      </c>
      <c r="F645" s="273" t="s">
        <v>790</v>
      </c>
      <c r="G645" s="288" t="s">
        <v>785</v>
      </c>
      <c r="H645" s="273" t="s">
        <v>824</v>
      </c>
      <c r="I645" s="290" t="s">
        <v>1300</v>
      </c>
      <c r="J645" s="274">
        <v>24</v>
      </c>
      <c r="K645" s="292">
        <v>1860</v>
      </c>
      <c r="L645" s="274">
        <v>44640</v>
      </c>
      <c r="M645" s="294">
        <v>0.08</v>
      </c>
      <c r="N645" s="275">
        <v>41068.800000000003</v>
      </c>
      <c r="O645" s="288" t="s">
        <v>775</v>
      </c>
      <c r="P645" s="276" t="s">
        <v>760</v>
      </c>
      <c r="Q645" s="296" t="s">
        <v>1935</v>
      </c>
      <c r="R645" s="276" t="s">
        <v>1937</v>
      </c>
      <c r="S645" s="296" t="s">
        <v>1934</v>
      </c>
    </row>
    <row r="646" spans="1:19" x14ac:dyDescent="0.3">
      <c r="A646" s="272">
        <v>1637</v>
      </c>
      <c r="B646" s="282">
        <v>42907</v>
      </c>
      <c r="C646" s="284" t="s">
        <v>592</v>
      </c>
      <c r="D646" s="273" t="s">
        <v>1297</v>
      </c>
      <c r="E646" s="286" t="s">
        <v>398</v>
      </c>
      <c r="F646" s="273" t="s">
        <v>812</v>
      </c>
      <c r="G646" s="288" t="s">
        <v>764</v>
      </c>
      <c r="H646" s="273" t="s">
        <v>818</v>
      </c>
      <c r="I646" s="290" t="s">
        <v>1299</v>
      </c>
      <c r="J646" s="274">
        <v>48</v>
      </c>
      <c r="K646" s="292">
        <v>7260</v>
      </c>
      <c r="L646" s="274">
        <v>348480</v>
      </c>
      <c r="M646" s="294">
        <v>0.08</v>
      </c>
      <c r="N646" s="275">
        <v>320601.59999999998</v>
      </c>
      <c r="O646" s="288" t="s">
        <v>834</v>
      </c>
      <c r="P646" s="276" t="s">
        <v>760</v>
      </c>
      <c r="Q646" s="296" t="s">
        <v>1932</v>
      </c>
      <c r="R646" s="276" t="s">
        <v>1933</v>
      </c>
      <c r="S646" s="296" t="s">
        <v>1934</v>
      </c>
    </row>
    <row r="647" spans="1:19" x14ac:dyDescent="0.3">
      <c r="A647" s="272">
        <v>1638</v>
      </c>
      <c r="B647" s="282">
        <v>42907</v>
      </c>
      <c r="C647" s="284" t="s">
        <v>592</v>
      </c>
      <c r="D647" s="273" t="s">
        <v>1297</v>
      </c>
      <c r="E647" s="286" t="s">
        <v>398</v>
      </c>
      <c r="F647" s="273" t="s">
        <v>812</v>
      </c>
      <c r="G647" s="288" t="s">
        <v>770</v>
      </c>
      <c r="H647" s="273" t="s">
        <v>769</v>
      </c>
      <c r="I647" s="290" t="s">
        <v>1298</v>
      </c>
      <c r="J647" s="274">
        <v>20</v>
      </c>
      <c r="K647" s="292">
        <v>3060</v>
      </c>
      <c r="L647" s="274">
        <v>61200</v>
      </c>
      <c r="M647" s="294">
        <v>0.05</v>
      </c>
      <c r="N647" s="275">
        <v>58140</v>
      </c>
      <c r="O647" s="288" t="s">
        <v>834</v>
      </c>
      <c r="P647" s="276" t="s">
        <v>774</v>
      </c>
      <c r="Q647" s="296" t="s">
        <v>1932</v>
      </c>
      <c r="R647" s="276" t="s">
        <v>1933</v>
      </c>
      <c r="S647" s="296" t="s">
        <v>1934</v>
      </c>
    </row>
    <row r="648" spans="1:19" x14ac:dyDescent="0.3">
      <c r="A648" s="272">
        <v>1639</v>
      </c>
      <c r="B648" s="282">
        <v>42907</v>
      </c>
      <c r="C648" s="284" t="s">
        <v>592</v>
      </c>
      <c r="D648" s="273" t="s">
        <v>1297</v>
      </c>
      <c r="E648" s="286" t="s">
        <v>398</v>
      </c>
      <c r="F648" s="273" t="s">
        <v>812</v>
      </c>
      <c r="G648" s="288" t="s">
        <v>785</v>
      </c>
      <c r="H648" s="273" t="s">
        <v>824</v>
      </c>
      <c r="I648" s="290" t="s">
        <v>1296</v>
      </c>
      <c r="J648" s="274">
        <v>41</v>
      </c>
      <c r="K648" s="292">
        <v>300</v>
      </c>
      <c r="L648" s="274">
        <v>12300</v>
      </c>
      <c r="M648" s="294">
        <v>0.03</v>
      </c>
      <c r="N648" s="275">
        <v>11931</v>
      </c>
      <c r="O648" s="288" t="s">
        <v>834</v>
      </c>
      <c r="P648" s="276" t="s">
        <v>798</v>
      </c>
      <c r="Q648" s="296" t="s">
        <v>1932</v>
      </c>
      <c r="R648" s="276" t="s">
        <v>1933</v>
      </c>
      <c r="S648" s="296" t="s">
        <v>1934</v>
      </c>
    </row>
    <row r="649" spans="1:19" x14ac:dyDescent="0.3">
      <c r="A649" s="272">
        <v>1640</v>
      </c>
      <c r="B649" s="282">
        <v>42907</v>
      </c>
      <c r="C649" s="284" t="s">
        <v>592</v>
      </c>
      <c r="D649" s="273" t="s">
        <v>1295</v>
      </c>
      <c r="E649" s="286" t="s">
        <v>395</v>
      </c>
      <c r="F649" s="273" t="s">
        <v>778</v>
      </c>
      <c r="G649" s="288" t="s">
        <v>785</v>
      </c>
      <c r="H649" s="273" t="s">
        <v>784</v>
      </c>
      <c r="I649" s="290" t="s">
        <v>1255</v>
      </c>
      <c r="J649" s="274">
        <v>7</v>
      </c>
      <c r="K649" s="292">
        <v>7560</v>
      </c>
      <c r="L649" s="274">
        <v>52920</v>
      </c>
      <c r="M649" s="294">
        <v>0.01</v>
      </c>
      <c r="N649" s="275">
        <v>52390.8</v>
      </c>
      <c r="O649" s="288" t="s">
        <v>834</v>
      </c>
      <c r="P649" s="276" t="s">
        <v>760</v>
      </c>
      <c r="Q649" s="296" t="s">
        <v>1932</v>
      </c>
      <c r="R649" s="276" t="s">
        <v>1933</v>
      </c>
      <c r="S649" s="296" t="s">
        <v>1934</v>
      </c>
    </row>
    <row r="650" spans="1:19" x14ac:dyDescent="0.3">
      <c r="A650" s="272">
        <v>1641</v>
      </c>
      <c r="B650" s="282">
        <v>42908</v>
      </c>
      <c r="C650" s="284" t="s">
        <v>592</v>
      </c>
      <c r="D650" s="273" t="s">
        <v>1294</v>
      </c>
      <c r="E650" s="286" t="s">
        <v>405</v>
      </c>
      <c r="F650" s="273" t="s">
        <v>812</v>
      </c>
      <c r="G650" s="288" t="s">
        <v>764</v>
      </c>
      <c r="H650" s="273" t="s">
        <v>793</v>
      </c>
      <c r="I650" s="290" t="s">
        <v>1293</v>
      </c>
      <c r="J650" s="274">
        <v>20</v>
      </c>
      <c r="K650" s="292">
        <v>2940</v>
      </c>
      <c r="L650" s="274">
        <v>58800</v>
      </c>
      <c r="M650" s="294">
        <v>0.06</v>
      </c>
      <c r="N650" s="275">
        <v>55272</v>
      </c>
      <c r="O650" s="288" t="s">
        <v>788</v>
      </c>
      <c r="P650" s="276" t="s">
        <v>774</v>
      </c>
      <c r="Q650" s="296" t="s">
        <v>1936</v>
      </c>
      <c r="R650" s="276" t="s">
        <v>1933</v>
      </c>
      <c r="S650" s="296" t="s">
        <v>1934</v>
      </c>
    </row>
    <row r="651" spans="1:19" x14ac:dyDescent="0.3">
      <c r="A651" s="272">
        <v>1642</v>
      </c>
      <c r="B651" s="282">
        <v>42908</v>
      </c>
      <c r="C651" s="284" t="s">
        <v>592</v>
      </c>
      <c r="D651" s="273" t="s">
        <v>1291</v>
      </c>
      <c r="E651" s="286" t="s">
        <v>398</v>
      </c>
      <c r="F651" s="273" t="s">
        <v>812</v>
      </c>
      <c r="G651" s="288" t="s">
        <v>785</v>
      </c>
      <c r="H651" s="273" t="s">
        <v>824</v>
      </c>
      <c r="I651" s="290" t="s">
        <v>1292</v>
      </c>
      <c r="J651" s="274">
        <v>1</v>
      </c>
      <c r="K651" s="292">
        <v>1800</v>
      </c>
      <c r="L651" s="274">
        <v>1800</v>
      </c>
      <c r="M651" s="294">
        <v>0.04</v>
      </c>
      <c r="N651" s="275">
        <v>1728</v>
      </c>
      <c r="O651" s="288" t="s">
        <v>834</v>
      </c>
      <c r="P651" s="276" t="s">
        <v>760</v>
      </c>
      <c r="Q651" s="296" t="s">
        <v>1932</v>
      </c>
      <c r="R651" s="276" t="s">
        <v>1933</v>
      </c>
      <c r="S651" s="296" t="s">
        <v>1934</v>
      </c>
    </row>
    <row r="652" spans="1:19" x14ac:dyDescent="0.3">
      <c r="A652" s="272">
        <v>1643</v>
      </c>
      <c r="B652" s="282">
        <v>42908</v>
      </c>
      <c r="C652" s="284" t="s">
        <v>592</v>
      </c>
      <c r="D652" s="273" t="s">
        <v>1291</v>
      </c>
      <c r="E652" s="286" t="s">
        <v>398</v>
      </c>
      <c r="F652" s="273" t="s">
        <v>812</v>
      </c>
      <c r="G652" s="288" t="s">
        <v>770</v>
      </c>
      <c r="H652" s="273" t="s">
        <v>781</v>
      </c>
      <c r="I652" s="290" t="s">
        <v>1131</v>
      </c>
      <c r="J652" s="274">
        <v>18</v>
      </c>
      <c r="K652" s="292">
        <v>1200</v>
      </c>
      <c r="L652" s="274">
        <v>21600</v>
      </c>
      <c r="M652" s="294">
        <v>0</v>
      </c>
      <c r="N652" s="275">
        <v>21600</v>
      </c>
      <c r="O652" s="288" t="s">
        <v>834</v>
      </c>
      <c r="P652" s="276" t="s">
        <v>760</v>
      </c>
      <c r="Q652" s="296" t="s">
        <v>1932</v>
      </c>
      <c r="R652" s="276" t="s">
        <v>1933</v>
      </c>
      <c r="S652" s="296" t="s">
        <v>1934</v>
      </c>
    </row>
    <row r="653" spans="1:19" x14ac:dyDescent="0.3">
      <c r="A653" s="272">
        <v>1644</v>
      </c>
      <c r="B653" s="282">
        <v>42908</v>
      </c>
      <c r="C653" s="284" t="s">
        <v>592</v>
      </c>
      <c r="D653" s="273" t="s">
        <v>1287</v>
      </c>
      <c r="E653" s="286" t="s">
        <v>405</v>
      </c>
      <c r="F653" s="273" t="s">
        <v>765</v>
      </c>
      <c r="G653" s="288" t="s">
        <v>764</v>
      </c>
      <c r="H653" s="273" t="s">
        <v>793</v>
      </c>
      <c r="I653" s="290" t="s">
        <v>1290</v>
      </c>
      <c r="J653" s="274">
        <v>49</v>
      </c>
      <c r="K653" s="292">
        <v>720</v>
      </c>
      <c r="L653" s="274">
        <v>35280</v>
      </c>
      <c r="M653" s="294">
        <v>7.0000000000000007E-2</v>
      </c>
      <c r="N653" s="275">
        <v>32810.400000000001</v>
      </c>
      <c r="O653" s="288" t="s">
        <v>782</v>
      </c>
      <c r="P653" s="276" t="s">
        <v>760</v>
      </c>
      <c r="Q653" s="296" t="s">
        <v>1932</v>
      </c>
      <c r="R653" s="276" t="s">
        <v>1937</v>
      </c>
      <c r="S653" s="296" t="s">
        <v>1934</v>
      </c>
    </row>
    <row r="654" spans="1:19" x14ac:dyDescent="0.3">
      <c r="A654" s="272">
        <v>1645</v>
      </c>
      <c r="B654" s="282">
        <v>42908</v>
      </c>
      <c r="C654" s="284" t="s">
        <v>592</v>
      </c>
      <c r="D654" s="273" t="s">
        <v>1287</v>
      </c>
      <c r="E654" s="286" t="s">
        <v>405</v>
      </c>
      <c r="F654" s="273" t="s">
        <v>765</v>
      </c>
      <c r="G654" s="288" t="s">
        <v>764</v>
      </c>
      <c r="H654" s="273" t="s">
        <v>805</v>
      </c>
      <c r="I654" s="290" t="s">
        <v>1289</v>
      </c>
      <c r="J654" s="274">
        <v>49</v>
      </c>
      <c r="K654" s="292">
        <v>180</v>
      </c>
      <c r="L654" s="274">
        <v>8820</v>
      </c>
      <c r="M654" s="294">
        <v>0.08</v>
      </c>
      <c r="N654" s="275">
        <v>8114.4</v>
      </c>
      <c r="O654" s="288" t="s">
        <v>782</v>
      </c>
      <c r="P654" s="276" t="s">
        <v>760</v>
      </c>
      <c r="Q654" s="296" t="s">
        <v>1932</v>
      </c>
      <c r="R654" s="276" t="s">
        <v>1937</v>
      </c>
      <c r="S654" s="296" t="s">
        <v>1934</v>
      </c>
    </row>
    <row r="655" spans="1:19" x14ac:dyDescent="0.3">
      <c r="A655" s="272">
        <v>1646</v>
      </c>
      <c r="B655" s="282">
        <v>42908</v>
      </c>
      <c r="C655" s="284" t="s">
        <v>592</v>
      </c>
      <c r="D655" s="273" t="s">
        <v>1288</v>
      </c>
      <c r="E655" s="286" t="s">
        <v>405</v>
      </c>
      <c r="F655" s="273" t="s">
        <v>790</v>
      </c>
      <c r="G655" s="288" t="s">
        <v>764</v>
      </c>
      <c r="H655" s="273" t="s">
        <v>818</v>
      </c>
      <c r="I655" s="290" t="s">
        <v>1277</v>
      </c>
      <c r="J655" s="274">
        <v>9</v>
      </c>
      <c r="K655" s="292">
        <v>300</v>
      </c>
      <c r="L655" s="274">
        <v>2700</v>
      </c>
      <c r="M655" s="294">
        <v>0.01</v>
      </c>
      <c r="N655" s="275">
        <v>2673</v>
      </c>
      <c r="O655" s="288" t="s">
        <v>834</v>
      </c>
      <c r="P655" s="276" t="s">
        <v>760</v>
      </c>
      <c r="Q655" s="296" t="s">
        <v>1932</v>
      </c>
      <c r="R655" s="276" t="s">
        <v>1937</v>
      </c>
      <c r="S655" s="296" t="s">
        <v>1934</v>
      </c>
    </row>
    <row r="656" spans="1:19" x14ac:dyDescent="0.3">
      <c r="A656" s="272">
        <v>1647</v>
      </c>
      <c r="B656" s="282">
        <v>42908</v>
      </c>
      <c r="C656" s="284" t="s">
        <v>592</v>
      </c>
      <c r="D656" s="273" t="s">
        <v>1287</v>
      </c>
      <c r="E656" s="286" t="s">
        <v>405</v>
      </c>
      <c r="F656" s="273" t="s">
        <v>765</v>
      </c>
      <c r="G656" s="288" t="s">
        <v>770</v>
      </c>
      <c r="H656" s="273" t="s">
        <v>777</v>
      </c>
      <c r="I656" s="290" t="s">
        <v>1286</v>
      </c>
      <c r="J656" s="274">
        <v>35</v>
      </c>
      <c r="K656" s="292">
        <v>13080</v>
      </c>
      <c r="L656" s="274">
        <v>457800</v>
      </c>
      <c r="M656" s="294">
        <v>0.09</v>
      </c>
      <c r="N656" s="275">
        <v>416598</v>
      </c>
      <c r="O656" s="288" t="s">
        <v>782</v>
      </c>
      <c r="P656" s="276" t="s">
        <v>760</v>
      </c>
      <c r="Q656" s="296" t="s">
        <v>1932</v>
      </c>
      <c r="R656" s="276" t="s">
        <v>1937</v>
      </c>
      <c r="S656" s="296" t="s">
        <v>1934</v>
      </c>
    </row>
    <row r="657" spans="1:19" x14ac:dyDescent="0.3">
      <c r="A657" s="272">
        <v>1648</v>
      </c>
      <c r="B657" s="282">
        <v>42909</v>
      </c>
      <c r="C657" s="284" t="s">
        <v>592</v>
      </c>
      <c r="D657" s="273" t="s">
        <v>1285</v>
      </c>
      <c r="E657" s="286" t="s">
        <v>405</v>
      </c>
      <c r="F657" s="273" t="s">
        <v>778</v>
      </c>
      <c r="G657" s="288" t="s">
        <v>764</v>
      </c>
      <c r="H657" s="273" t="s">
        <v>763</v>
      </c>
      <c r="I657" s="290" t="s">
        <v>1284</v>
      </c>
      <c r="J657" s="274">
        <v>30</v>
      </c>
      <c r="K657" s="292">
        <v>360</v>
      </c>
      <c r="L657" s="274">
        <v>10800</v>
      </c>
      <c r="M657" s="294">
        <v>0.06</v>
      </c>
      <c r="N657" s="275">
        <v>10152</v>
      </c>
      <c r="O657" s="288" t="s">
        <v>775</v>
      </c>
      <c r="P657" s="276" t="s">
        <v>760</v>
      </c>
      <c r="Q657" s="296" t="s">
        <v>1935</v>
      </c>
      <c r="R657" s="276" t="s">
        <v>1933</v>
      </c>
      <c r="S657" s="296" t="s">
        <v>1934</v>
      </c>
    </row>
    <row r="658" spans="1:19" x14ac:dyDescent="0.3">
      <c r="A658" s="272">
        <v>1649</v>
      </c>
      <c r="B658" s="282">
        <v>42909</v>
      </c>
      <c r="C658" s="284" t="s">
        <v>592</v>
      </c>
      <c r="D658" s="273" t="s">
        <v>1283</v>
      </c>
      <c r="E658" s="286" t="s">
        <v>398</v>
      </c>
      <c r="F658" s="273" t="s">
        <v>812</v>
      </c>
      <c r="G658" s="288" t="s">
        <v>764</v>
      </c>
      <c r="H658" s="273" t="s">
        <v>800</v>
      </c>
      <c r="I658" s="290" t="s">
        <v>1036</v>
      </c>
      <c r="J658" s="274">
        <v>40</v>
      </c>
      <c r="K658" s="292">
        <v>10380</v>
      </c>
      <c r="L658" s="274">
        <v>415200</v>
      </c>
      <c r="M658" s="294">
        <v>0.1</v>
      </c>
      <c r="N658" s="275">
        <v>373680</v>
      </c>
      <c r="O658" s="288" t="s">
        <v>834</v>
      </c>
      <c r="P658" s="276" t="s">
        <v>760</v>
      </c>
      <c r="Q658" s="296" t="s">
        <v>1932</v>
      </c>
      <c r="R658" s="276" t="s">
        <v>1933</v>
      </c>
      <c r="S658" s="296" t="s">
        <v>1934</v>
      </c>
    </row>
    <row r="659" spans="1:19" x14ac:dyDescent="0.3">
      <c r="A659" s="272">
        <v>1650</v>
      </c>
      <c r="B659" s="282">
        <v>42909</v>
      </c>
      <c r="C659" s="284" t="s">
        <v>592</v>
      </c>
      <c r="D659" s="273" t="s">
        <v>1283</v>
      </c>
      <c r="E659" s="286" t="s">
        <v>398</v>
      </c>
      <c r="F659" s="273" t="s">
        <v>812</v>
      </c>
      <c r="G659" s="288" t="s">
        <v>764</v>
      </c>
      <c r="H659" s="273" t="s">
        <v>793</v>
      </c>
      <c r="I659" s="290" t="s">
        <v>1282</v>
      </c>
      <c r="J659" s="274">
        <v>36</v>
      </c>
      <c r="K659" s="292">
        <v>480</v>
      </c>
      <c r="L659" s="274">
        <v>17280</v>
      </c>
      <c r="M659" s="294">
        <v>0.04</v>
      </c>
      <c r="N659" s="275">
        <v>16588.8</v>
      </c>
      <c r="O659" s="288" t="s">
        <v>834</v>
      </c>
      <c r="P659" s="276" t="s">
        <v>760</v>
      </c>
      <c r="Q659" s="296" t="s">
        <v>1932</v>
      </c>
      <c r="R659" s="276" t="s">
        <v>1933</v>
      </c>
      <c r="S659" s="296" t="s">
        <v>1934</v>
      </c>
    </row>
    <row r="660" spans="1:19" x14ac:dyDescent="0.3">
      <c r="A660" s="272">
        <v>1651</v>
      </c>
      <c r="B660" s="282">
        <v>42909</v>
      </c>
      <c r="C660" s="284" t="s">
        <v>592</v>
      </c>
      <c r="D660" s="273" t="s">
        <v>1280</v>
      </c>
      <c r="E660" s="286" t="s">
        <v>395</v>
      </c>
      <c r="F660" s="273" t="s">
        <v>765</v>
      </c>
      <c r="G660" s="288" t="s">
        <v>770</v>
      </c>
      <c r="H660" s="273" t="s">
        <v>769</v>
      </c>
      <c r="I660" s="290" t="s">
        <v>1281</v>
      </c>
      <c r="J660" s="274">
        <v>10</v>
      </c>
      <c r="K660" s="292">
        <v>14340</v>
      </c>
      <c r="L660" s="274">
        <v>143400</v>
      </c>
      <c r="M660" s="294">
        <v>0.09</v>
      </c>
      <c r="N660" s="275">
        <v>130494</v>
      </c>
      <c r="O660" s="288" t="s">
        <v>775</v>
      </c>
      <c r="P660" s="276" t="s">
        <v>787</v>
      </c>
      <c r="Q660" s="296" t="s">
        <v>1935</v>
      </c>
      <c r="R660" s="276" t="s">
        <v>1937</v>
      </c>
      <c r="S660" s="296" t="s">
        <v>1934</v>
      </c>
    </row>
    <row r="661" spans="1:19" x14ac:dyDescent="0.3">
      <c r="A661" s="272">
        <v>1652</v>
      </c>
      <c r="B661" s="282">
        <v>42909</v>
      </c>
      <c r="C661" s="284" t="s">
        <v>592</v>
      </c>
      <c r="D661" s="273" t="s">
        <v>1280</v>
      </c>
      <c r="E661" s="286" t="s">
        <v>395</v>
      </c>
      <c r="F661" s="273" t="s">
        <v>765</v>
      </c>
      <c r="G661" s="288" t="s">
        <v>785</v>
      </c>
      <c r="H661" s="273" t="s">
        <v>784</v>
      </c>
      <c r="I661" s="290" t="s">
        <v>1222</v>
      </c>
      <c r="J661" s="274">
        <v>11</v>
      </c>
      <c r="K661" s="292">
        <v>5160</v>
      </c>
      <c r="L661" s="274">
        <v>56760</v>
      </c>
      <c r="M661" s="294">
        <v>0</v>
      </c>
      <c r="N661" s="275">
        <v>56760</v>
      </c>
      <c r="O661" s="288" t="s">
        <v>775</v>
      </c>
      <c r="P661" s="276" t="s">
        <v>760</v>
      </c>
      <c r="Q661" s="296" t="s">
        <v>1935</v>
      </c>
      <c r="R661" s="276" t="s">
        <v>1937</v>
      </c>
      <c r="S661" s="296" t="s">
        <v>1934</v>
      </c>
    </row>
    <row r="662" spans="1:19" x14ac:dyDescent="0.3">
      <c r="A662" s="272">
        <v>1653</v>
      </c>
      <c r="B662" s="282">
        <v>42909</v>
      </c>
      <c r="C662" s="284" t="s">
        <v>592</v>
      </c>
      <c r="D662" s="273" t="s">
        <v>1280</v>
      </c>
      <c r="E662" s="286" t="s">
        <v>395</v>
      </c>
      <c r="F662" s="273" t="s">
        <v>765</v>
      </c>
      <c r="G662" s="288" t="s">
        <v>785</v>
      </c>
      <c r="H662" s="273" t="s">
        <v>784</v>
      </c>
      <c r="I662" s="290" t="s">
        <v>1279</v>
      </c>
      <c r="J662" s="274">
        <v>37</v>
      </c>
      <c r="K662" s="292">
        <v>9360</v>
      </c>
      <c r="L662" s="274">
        <v>346320</v>
      </c>
      <c r="M662" s="294">
        <v>0.06</v>
      </c>
      <c r="N662" s="275">
        <v>325540.8</v>
      </c>
      <c r="O662" s="288" t="s">
        <v>775</v>
      </c>
      <c r="P662" s="276" t="s">
        <v>787</v>
      </c>
      <c r="Q662" s="296" t="s">
        <v>1935</v>
      </c>
      <c r="R662" s="276" t="s">
        <v>1937</v>
      </c>
      <c r="S662" s="296" t="s">
        <v>1934</v>
      </c>
    </row>
    <row r="663" spans="1:19" x14ac:dyDescent="0.3">
      <c r="A663" s="272">
        <v>1654</v>
      </c>
      <c r="B663" s="282">
        <v>42910</v>
      </c>
      <c r="C663" s="284" t="s">
        <v>592</v>
      </c>
      <c r="D663" s="273" t="s">
        <v>1278</v>
      </c>
      <c r="E663" s="286" t="s">
        <v>398</v>
      </c>
      <c r="F663" s="273" t="s">
        <v>812</v>
      </c>
      <c r="G663" s="288" t="s">
        <v>764</v>
      </c>
      <c r="H663" s="273" t="s">
        <v>818</v>
      </c>
      <c r="I663" s="290" t="s">
        <v>1277</v>
      </c>
      <c r="J663" s="274">
        <v>27</v>
      </c>
      <c r="K663" s="292">
        <v>300</v>
      </c>
      <c r="L663" s="274">
        <v>8100</v>
      </c>
      <c r="M663" s="294">
        <v>0.06</v>
      </c>
      <c r="N663" s="275">
        <v>7614</v>
      </c>
      <c r="O663" s="288" t="s">
        <v>834</v>
      </c>
      <c r="P663" s="276" t="s">
        <v>760</v>
      </c>
      <c r="Q663" s="296" t="s">
        <v>1932</v>
      </c>
      <c r="R663" s="276" t="s">
        <v>1933</v>
      </c>
      <c r="S663" s="296" t="s">
        <v>1934</v>
      </c>
    </row>
    <row r="664" spans="1:19" x14ac:dyDescent="0.3">
      <c r="A664" s="272">
        <v>1655</v>
      </c>
      <c r="B664" s="282">
        <v>42910</v>
      </c>
      <c r="C664" s="284" t="s">
        <v>592</v>
      </c>
      <c r="D664" s="273" t="s">
        <v>1276</v>
      </c>
      <c r="E664" s="286" t="s">
        <v>405</v>
      </c>
      <c r="F664" s="273" t="s">
        <v>790</v>
      </c>
      <c r="G664" s="288" t="s">
        <v>764</v>
      </c>
      <c r="H664" s="273" t="s">
        <v>772</v>
      </c>
      <c r="I664" s="290" t="s">
        <v>1275</v>
      </c>
      <c r="J664" s="274">
        <v>11</v>
      </c>
      <c r="K664" s="292">
        <v>3600</v>
      </c>
      <c r="L664" s="274">
        <v>39600</v>
      </c>
      <c r="M664" s="294">
        <v>0.02</v>
      </c>
      <c r="N664" s="275">
        <v>38808</v>
      </c>
      <c r="O664" s="288" t="s">
        <v>775</v>
      </c>
      <c r="P664" s="276" t="s">
        <v>798</v>
      </c>
      <c r="Q664" s="296" t="s">
        <v>1935</v>
      </c>
      <c r="R664" s="276" t="s">
        <v>1937</v>
      </c>
      <c r="S664" s="296" t="s">
        <v>1934</v>
      </c>
    </row>
    <row r="665" spans="1:19" x14ac:dyDescent="0.3">
      <c r="A665" s="272">
        <v>1656</v>
      </c>
      <c r="B665" s="282">
        <v>42910</v>
      </c>
      <c r="C665" s="284" t="s">
        <v>592</v>
      </c>
      <c r="D665" s="273" t="s">
        <v>1274</v>
      </c>
      <c r="E665" s="286" t="s">
        <v>405</v>
      </c>
      <c r="F665" s="273" t="s">
        <v>778</v>
      </c>
      <c r="G665" s="288" t="s">
        <v>764</v>
      </c>
      <c r="H665" s="273" t="s">
        <v>763</v>
      </c>
      <c r="I665" s="290" t="s">
        <v>1273</v>
      </c>
      <c r="J665" s="274">
        <v>48</v>
      </c>
      <c r="K665" s="292">
        <v>240</v>
      </c>
      <c r="L665" s="274">
        <v>11520</v>
      </c>
      <c r="M665" s="294">
        <v>0</v>
      </c>
      <c r="N665" s="275">
        <v>11520</v>
      </c>
      <c r="O665" s="288" t="s">
        <v>834</v>
      </c>
      <c r="P665" s="276" t="s">
        <v>760</v>
      </c>
      <c r="Q665" s="296" t="s">
        <v>1932</v>
      </c>
      <c r="R665" s="276" t="s">
        <v>1933</v>
      </c>
      <c r="S665" s="296" t="s">
        <v>1934</v>
      </c>
    </row>
    <row r="666" spans="1:19" x14ac:dyDescent="0.3">
      <c r="A666" s="272">
        <v>1657</v>
      </c>
      <c r="B666" s="282">
        <v>42910</v>
      </c>
      <c r="C666" s="284" t="s">
        <v>592</v>
      </c>
      <c r="D666" s="273" t="s">
        <v>1271</v>
      </c>
      <c r="E666" s="286" t="s">
        <v>398</v>
      </c>
      <c r="F666" s="273" t="s">
        <v>765</v>
      </c>
      <c r="G666" s="288" t="s">
        <v>785</v>
      </c>
      <c r="H666" s="273" t="s">
        <v>784</v>
      </c>
      <c r="I666" s="290" t="s">
        <v>1272</v>
      </c>
      <c r="J666" s="274">
        <v>47</v>
      </c>
      <c r="K666" s="292">
        <v>6960</v>
      </c>
      <c r="L666" s="274">
        <v>327120</v>
      </c>
      <c r="M666" s="294">
        <v>0.01</v>
      </c>
      <c r="N666" s="275">
        <v>323848.8</v>
      </c>
      <c r="O666" s="288" t="s">
        <v>788</v>
      </c>
      <c r="P666" s="276" t="s">
        <v>760</v>
      </c>
      <c r="Q666" s="296" t="s">
        <v>1936</v>
      </c>
      <c r="R666" s="276" t="s">
        <v>1937</v>
      </c>
      <c r="S666" s="296" t="s">
        <v>1934</v>
      </c>
    </row>
    <row r="667" spans="1:19" x14ac:dyDescent="0.3">
      <c r="A667" s="272">
        <v>1658</v>
      </c>
      <c r="B667" s="282">
        <v>42910</v>
      </c>
      <c r="C667" s="284" t="s">
        <v>592</v>
      </c>
      <c r="D667" s="273" t="s">
        <v>1271</v>
      </c>
      <c r="E667" s="286" t="s">
        <v>398</v>
      </c>
      <c r="F667" s="273" t="s">
        <v>765</v>
      </c>
      <c r="G667" s="288" t="s">
        <v>764</v>
      </c>
      <c r="H667" s="273" t="s">
        <v>995</v>
      </c>
      <c r="I667" s="290" t="s">
        <v>1270</v>
      </c>
      <c r="J667" s="274">
        <v>50</v>
      </c>
      <c r="K667" s="292">
        <v>420</v>
      </c>
      <c r="L667" s="274">
        <v>21000</v>
      </c>
      <c r="M667" s="294">
        <v>0.09</v>
      </c>
      <c r="N667" s="275">
        <v>19110</v>
      </c>
      <c r="O667" s="288" t="s">
        <v>788</v>
      </c>
      <c r="P667" s="276" t="s">
        <v>760</v>
      </c>
      <c r="Q667" s="296" t="s">
        <v>1936</v>
      </c>
      <c r="R667" s="276" t="s">
        <v>1937</v>
      </c>
      <c r="S667" s="296" t="s">
        <v>1934</v>
      </c>
    </row>
    <row r="668" spans="1:19" x14ac:dyDescent="0.3">
      <c r="A668" s="272">
        <v>1659</v>
      </c>
      <c r="B668" s="282">
        <v>42910</v>
      </c>
      <c r="C668" s="284" t="s">
        <v>592</v>
      </c>
      <c r="D668" s="273" t="s">
        <v>1269</v>
      </c>
      <c r="E668" s="286" t="s">
        <v>395</v>
      </c>
      <c r="F668" s="273" t="s">
        <v>790</v>
      </c>
      <c r="G668" s="288" t="s">
        <v>785</v>
      </c>
      <c r="H668" s="273" t="s">
        <v>815</v>
      </c>
      <c r="I668" s="290" t="s">
        <v>1268</v>
      </c>
      <c r="J668" s="274">
        <v>13</v>
      </c>
      <c r="K668" s="292">
        <v>5820</v>
      </c>
      <c r="L668" s="274">
        <v>75660</v>
      </c>
      <c r="M668" s="294">
        <v>7.0000000000000007E-2</v>
      </c>
      <c r="N668" s="275">
        <v>70363.8</v>
      </c>
      <c r="O668" s="288" t="s">
        <v>782</v>
      </c>
      <c r="P668" s="276" t="s">
        <v>760</v>
      </c>
      <c r="Q668" s="296" t="s">
        <v>1932</v>
      </c>
      <c r="R668" s="276" t="s">
        <v>1937</v>
      </c>
      <c r="S668" s="296" t="s">
        <v>1934</v>
      </c>
    </row>
    <row r="669" spans="1:19" x14ac:dyDescent="0.3">
      <c r="A669" s="272">
        <v>1660</v>
      </c>
      <c r="B669" s="282">
        <v>42910</v>
      </c>
      <c r="C669" s="284" t="s">
        <v>592</v>
      </c>
      <c r="D669" s="273" t="s">
        <v>1267</v>
      </c>
      <c r="E669" s="286" t="s">
        <v>395</v>
      </c>
      <c r="F669" s="273" t="s">
        <v>812</v>
      </c>
      <c r="G669" s="288" t="s">
        <v>764</v>
      </c>
      <c r="H669" s="273" t="s">
        <v>793</v>
      </c>
      <c r="I669" s="290" t="s">
        <v>1139</v>
      </c>
      <c r="J669" s="274">
        <v>7</v>
      </c>
      <c r="K669" s="292">
        <v>420</v>
      </c>
      <c r="L669" s="274">
        <v>2940</v>
      </c>
      <c r="M669" s="294">
        <v>0.02</v>
      </c>
      <c r="N669" s="275">
        <v>2881.2</v>
      </c>
      <c r="O669" s="288" t="s">
        <v>761</v>
      </c>
      <c r="P669" s="276" t="s">
        <v>827</v>
      </c>
      <c r="Q669" s="296" t="s">
        <v>1932</v>
      </c>
      <c r="R669" s="276" t="s">
        <v>1933</v>
      </c>
      <c r="S669" s="296" t="s">
        <v>1934</v>
      </c>
    </row>
    <row r="670" spans="1:19" x14ac:dyDescent="0.3">
      <c r="A670" s="272">
        <v>1661</v>
      </c>
      <c r="B670" s="282">
        <v>42911</v>
      </c>
      <c r="C670" s="284" t="s">
        <v>592</v>
      </c>
      <c r="D670" s="273" t="s">
        <v>886</v>
      </c>
      <c r="E670" s="286" t="s">
        <v>405</v>
      </c>
      <c r="F670" s="273" t="s">
        <v>812</v>
      </c>
      <c r="G670" s="288" t="s">
        <v>764</v>
      </c>
      <c r="H670" s="273" t="s">
        <v>921</v>
      </c>
      <c r="I670" s="290" t="s">
        <v>1266</v>
      </c>
      <c r="J670" s="274">
        <v>11</v>
      </c>
      <c r="K670" s="292">
        <v>240</v>
      </c>
      <c r="L670" s="274">
        <v>2640</v>
      </c>
      <c r="M670" s="294">
        <v>0.03</v>
      </c>
      <c r="N670" s="275">
        <v>2560.8000000000002</v>
      </c>
      <c r="O670" s="288" t="s">
        <v>788</v>
      </c>
      <c r="P670" s="276" t="s">
        <v>787</v>
      </c>
      <c r="Q670" s="296" t="s">
        <v>1936</v>
      </c>
      <c r="R670" s="276" t="s">
        <v>1933</v>
      </c>
      <c r="S670" s="296" t="s">
        <v>1934</v>
      </c>
    </row>
    <row r="671" spans="1:19" x14ac:dyDescent="0.3">
      <c r="A671" s="272">
        <v>1662</v>
      </c>
      <c r="B671" s="282">
        <v>42911</v>
      </c>
      <c r="C671" s="284" t="s">
        <v>592</v>
      </c>
      <c r="D671" s="273" t="s">
        <v>1100</v>
      </c>
      <c r="E671" s="286" t="s">
        <v>398</v>
      </c>
      <c r="F671" s="273" t="s">
        <v>790</v>
      </c>
      <c r="G671" s="288" t="s">
        <v>770</v>
      </c>
      <c r="H671" s="273" t="s">
        <v>781</v>
      </c>
      <c r="I671" s="290" t="s">
        <v>1215</v>
      </c>
      <c r="J671" s="274">
        <v>5</v>
      </c>
      <c r="K671" s="292">
        <v>480</v>
      </c>
      <c r="L671" s="274">
        <v>2400</v>
      </c>
      <c r="M671" s="294">
        <v>0.04</v>
      </c>
      <c r="N671" s="275">
        <v>2304</v>
      </c>
      <c r="O671" s="288" t="s">
        <v>761</v>
      </c>
      <c r="P671" s="276" t="s">
        <v>767</v>
      </c>
      <c r="Q671" s="296" t="s">
        <v>1932</v>
      </c>
      <c r="R671" s="276" t="s">
        <v>1937</v>
      </c>
      <c r="S671" s="296" t="s">
        <v>1934</v>
      </c>
    </row>
    <row r="672" spans="1:19" x14ac:dyDescent="0.3">
      <c r="A672" s="272">
        <v>1663</v>
      </c>
      <c r="B672" s="282">
        <v>42911</v>
      </c>
      <c r="C672" s="284" t="s">
        <v>592</v>
      </c>
      <c r="D672" s="273" t="s">
        <v>1100</v>
      </c>
      <c r="E672" s="286" t="s">
        <v>398</v>
      </c>
      <c r="F672" s="273" t="s">
        <v>790</v>
      </c>
      <c r="G672" s="288" t="s">
        <v>764</v>
      </c>
      <c r="H672" s="273" t="s">
        <v>793</v>
      </c>
      <c r="I672" s="290" t="s">
        <v>806</v>
      </c>
      <c r="J672" s="274">
        <v>39</v>
      </c>
      <c r="K672" s="292">
        <v>600</v>
      </c>
      <c r="L672" s="274">
        <v>23400</v>
      </c>
      <c r="M672" s="294">
        <v>0.05</v>
      </c>
      <c r="N672" s="275">
        <v>22230</v>
      </c>
      <c r="O672" s="288" t="s">
        <v>761</v>
      </c>
      <c r="P672" s="276" t="s">
        <v>767</v>
      </c>
      <c r="Q672" s="296" t="s">
        <v>1932</v>
      </c>
      <c r="R672" s="276" t="s">
        <v>1937</v>
      </c>
      <c r="S672" s="296" t="s">
        <v>1934</v>
      </c>
    </row>
    <row r="673" spans="1:19" x14ac:dyDescent="0.3">
      <c r="A673" s="272">
        <v>1664</v>
      </c>
      <c r="B673" s="282">
        <v>42911</v>
      </c>
      <c r="C673" s="284" t="s">
        <v>592</v>
      </c>
      <c r="D673" s="273" t="s">
        <v>1100</v>
      </c>
      <c r="E673" s="286" t="s">
        <v>398</v>
      </c>
      <c r="F673" s="273" t="s">
        <v>790</v>
      </c>
      <c r="G673" s="288" t="s">
        <v>764</v>
      </c>
      <c r="H673" s="273" t="s">
        <v>793</v>
      </c>
      <c r="I673" s="290" t="s">
        <v>1265</v>
      </c>
      <c r="J673" s="274">
        <v>7</v>
      </c>
      <c r="K673" s="292">
        <v>360</v>
      </c>
      <c r="L673" s="274">
        <v>2520</v>
      </c>
      <c r="M673" s="294">
        <v>0.1</v>
      </c>
      <c r="N673" s="275">
        <v>2268</v>
      </c>
      <c r="O673" s="288" t="s">
        <v>761</v>
      </c>
      <c r="P673" s="276" t="s">
        <v>767</v>
      </c>
      <c r="Q673" s="296" t="s">
        <v>1932</v>
      </c>
      <c r="R673" s="276" t="s">
        <v>1937</v>
      </c>
      <c r="S673" s="296" t="s">
        <v>1934</v>
      </c>
    </row>
    <row r="674" spans="1:19" x14ac:dyDescent="0.3">
      <c r="A674" s="272">
        <v>1665</v>
      </c>
      <c r="B674" s="282">
        <v>42911</v>
      </c>
      <c r="C674" s="284" t="s">
        <v>592</v>
      </c>
      <c r="D674" s="273" t="s">
        <v>1264</v>
      </c>
      <c r="E674" s="286" t="s">
        <v>405</v>
      </c>
      <c r="F674" s="273" t="s">
        <v>812</v>
      </c>
      <c r="G674" s="288" t="s">
        <v>764</v>
      </c>
      <c r="H674" s="273" t="s">
        <v>995</v>
      </c>
      <c r="I674" s="290" t="s">
        <v>1173</v>
      </c>
      <c r="J674" s="274">
        <v>3</v>
      </c>
      <c r="K674" s="292">
        <v>120</v>
      </c>
      <c r="L674" s="274">
        <v>360</v>
      </c>
      <c r="M674" s="294">
        <v>0.1</v>
      </c>
      <c r="N674" s="275">
        <v>324</v>
      </c>
      <c r="O674" s="288" t="s">
        <v>761</v>
      </c>
      <c r="P674" s="276" t="s">
        <v>760</v>
      </c>
      <c r="Q674" s="296" t="s">
        <v>1932</v>
      </c>
      <c r="R674" s="276" t="s">
        <v>1933</v>
      </c>
      <c r="S674" s="296" t="s">
        <v>1934</v>
      </c>
    </row>
    <row r="675" spans="1:19" x14ac:dyDescent="0.3">
      <c r="A675" s="272">
        <v>1666</v>
      </c>
      <c r="B675" s="282">
        <v>42911</v>
      </c>
      <c r="C675" s="284" t="s">
        <v>592</v>
      </c>
      <c r="D675" s="273" t="s">
        <v>1261</v>
      </c>
      <c r="E675" s="286" t="s">
        <v>398</v>
      </c>
      <c r="F675" s="273" t="s">
        <v>778</v>
      </c>
      <c r="G675" s="288" t="s">
        <v>764</v>
      </c>
      <c r="H675" s="273" t="s">
        <v>921</v>
      </c>
      <c r="I675" s="290" t="s">
        <v>1263</v>
      </c>
      <c r="J675" s="274">
        <v>31</v>
      </c>
      <c r="K675" s="292">
        <v>240</v>
      </c>
      <c r="L675" s="274">
        <v>7440</v>
      </c>
      <c r="M675" s="294">
        <v>0.05</v>
      </c>
      <c r="N675" s="275">
        <v>7068</v>
      </c>
      <c r="O675" s="288" t="s">
        <v>788</v>
      </c>
      <c r="P675" s="276" t="s">
        <v>841</v>
      </c>
      <c r="Q675" s="296" t="s">
        <v>1936</v>
      </c>
      <c r="R675" s="276" t="s">
        <v>1933</v>
      </c>
      <c r="S675" s="296" t="s">
        <v>1934</v>
      </c>
    </row>
    <row r="676" spans="1:19" x14ac:dyDescent="0.3">
      <c r="A676" s="272">
        <v>1667</v>
      </c>
      <c r="B676" s="282">
        <v>42911</v>
      </c>
      <c r="C676" s="284" t="s">
        <v>592</v>
      </c>
      <c r="D676" s="273" t="s">
        <v>1261</v>
      </c>
      <c r="E676" s="286" t="s">
        <v>398</v>
      </c>
      <c r="F676" s="273" t="s">
        <v>778</v>
      </c>
      <c r="G676" s="288" t="s">
        <v>770</v>
      </c>
      <c r="H676" s="273" t="s">
        <v>781</v>
      </c>
      <c r="I676" s="290" t="s">
        <v>1262</v>
      </c>
      <c r="J676" s="274">
        <v>7</v>
      </c>
      <c r="K676" s="292">
        <v>600</v>
      </c>
      <c r="L676" s="274">
        <v>4200</v>
      </c>
      <c r="M676" s="294">
        <v>0</v>
      </c>
      <c r="N676" s="275">
        <v>4200</v>
      </c>
      <c r="O676" s="288" t="s">
        <v>788</v>
      </c>
      <c r="P676" s="276" t="s">
        <v>760</v>
      </c>
      <c r="Q676" s="296" t="s">
        <v>1936</v>
      </c>
      <c r="R676" s="276" t="s">
        <v>1933</v>
      </c>
      <c r="S676" s="296" t="s">
        <v>1934</v>
      </c>
    </row>
    <row r="677" spans="1:19" x14ac:dyDescent="0.3">
      <c r="A677" s="272">
        <v>1668</v>
      </c>
      <c r="B677" s="282">
        <v>42911</v>
      </c>
      <c r="C677" s="284" t="s">
        <v>592</v>
      </c>
      <c r="D677" s="273" t="s">
        <v>1261</v>
      </c>
      <c r="E677" s="286" t="s">
        <v>398</v>
      </c>
      <c r="F677" s="273" t="s">
        <v>778</v>
      </c>
      <c r="G677" s="288" t="s">
        <v>770</v>
      </c>
      <c r="H677" s="273" t="s">
        <v>777</v>
      </c>
      <c r="I677" s="290" t="s">
        <v>1260</v>
      </c>
      <c r="J677" s="274">
        <v>3</v>
      </c>
      <c r="K677" s="292">
        <v>4260</v>
      </c>
      <c r="L677" s="274">
        <v>12780</v>
      </c>
      <c r="M677" s="294">
        <v>0.04</v>
      </c>
      <c r="N677" s="275">
        <v>12268.8</v>
      </c>
      <c r="O677" s="288" t="s">
        <v>788</v>
      </c>
      <c r="P677" s="276" t="s">
        <v>767</v>
      </c>
      <c r="Q677" s="296" t="s">
        <v>1936</v>
      </c>
      <c r="R677" s="276" t="s">
        <v>1933</v>
      </c>
      <c r="S677" s="296" t="s">
        <v>1934</v>
      </c>
    </row>
    <row r="678" spans="1:19" x14ac:dyDescent="0.3">
      <c r="A678" s="272">
        <v>1669</v>
      </c>
      <c r="B678" s="282">
        <v>42911</v>
      </c>
      <c r="C678" s="284" t="s">
        <v>592</v>
      </c>
      <c r="D678" s="273" t="s">
        <v>1259</v>
      </c>
      <c r="E678" s="286" t="s">
        <v>522</v>
      </c>
      <c r="F678" s="273" t="s">
        <v>778</v>
      </c>
      <c r="G678" s="288" t="s">
        <v>785</v>
      </c>
      <c r="H678" s="273" t="s">
        <v>824</v>
      </c>
      <c r="I678" s="290" t="s">
        <v>1258</v>
      </c>
      <c r="J678" s="274">
        <v>25</v>
      </c>
      <c r="K678" s="292">
        <v>1740</v>
      </c>
      <c r="L678" s="274">
        <v>43500</v>
      </c>
      <c r="M678" s="294">
        <v>7.0000000000000007E-2</v>
      </c>
      <c r="N678" s="275">
        <v>40455</v>
      </c>
      <c r="O678" s="288" t="s">
        <v>761</v>
      </c>
      <c r="P678" s="276" t="s">
        <v>798</v>
      </c>
      <c r="Q678" s="296" t="s">
        <v>1932</v>
      </c>
      <c r="R678" s="276" t="s">
        <v>1933</v>
      </c>
      <c r="S678" s="296" t="s">
        <v>1934</v>
      </c>
    </row>
    <row r="679" spans="1:19" x14ac:dyDescent="0.3">
      <c r="A679" s="272">
        <v>1670</v>
      </c>
      <c r="B679" s="282">
        <v>42911</v>
      </c>
      <c r="C679" s="284" t="s">
        <v>592</v>
      </c>
      <c r="D679" s="273" t="s">
        <v>1257</v>
      </c>
      <c r="E679" s="286" t="s">
        <v>395</v>
      </c>
      <c r="F679" s="273" t="s">
        <v>765</v>
      </c>
      <c r="G679" s="288" t="s">
        <v>764</v>
      </c>
      <c r="H679" s="273" t="s">
        <v>818</v>
      </c>
      <c r="I679" s="290" t="s">
        <v>873</v>
      </c>
      <c r="J679" s="274">
        <v>9</v>
      </c>
      <c r="K679" s="292">
        <v>21840</v>
      </c>
      <c r="L679" s="274">
        <v>196560</v>
      </c>
      <c r="M679" s="294">
        <v>0.09</v>
      </c>
      <c r="N679" s="275">
        <v>178869.6</v>
      </c>
      <c r="O679" s="288" t="s">
        <v>788</v>
      </c>
      <c r="P679" s="276" t="s">
        <v>760</v>
      </c>
      <c r="Q679" s="296" t="s">
        <v>1936</v>
      </c>
      <c r="R679" s="276" t="s">
        <v>1937</v>
      </c>
      <c r="S679" s="296" t="s">
        <v>1934</v>
      </c>
    </row>
    <row r="680" spans="1:19" x14ac:dyDescent="0.3">
      <c r="A680" s="272">
        <v>1671</v>
      </c>
      <c r="B680" s="282">
        <v>42911</v>
      </c>
      <c r="C680" s="284" t="s">
        <v>592</v>
      </c>
      <c r="D680" s="273" t="s">
        <v>1257</v>
      </c>
      <c r="E680" s="286" t="s">
        <v>395</v>
      </c>
      <c r="F680" s="273" t="s">
        <v>765</v>
      </c>
      <c r="G680" s="288" t="s">
        <v>770</v>
      </c>
      <c r="H680" s="273" t="s">
        <v>781</v>
      </c>
      <c r="I680" s="290" t="s">
        <v>850</v>
      </c>
      <c r="J680" s="274">
        <v>22</v>
      </c>
      <c r="K680" s="292">
        <v>1200</v>
      </c>
      <c r="L680" s="274">
        <v>26400</v>
      </c>
      <c r="M680" s="294">
        <v>0.02</v>
      </c>
      <c r="N680" s="275">
        <v>25872</v>
      </c>
      <c r="O680" s="288" t="s">
        <v>788</v>
      </c>
      <c r="P680" s="276" t="s">
        <v>798</v>
      </c>
      <c r="Q680" s="296" t="s">
        <v>1936</v>
      </c>
      <c r="R680" s="276" t="s">
        <v>1937</v>
      </c>
      <c r="S680" s="296" t="s">
        <v>1934</v>
      </c>
    </row>
    <row r="681" spans="1:19" x14ac:dyDescent="0.3">
      <c r="A681" s="272">
        <v>1672</v>
      </c>
      <c r="B681" s="282">
        <v>42911</v>
      </c>
      <c r="C681" s="284" t="s">
        <v>592</v>
      </c>
      <c r="D681" s="273" t="s">
        <v>1257</v>
      </c>
      <c r="E681" s="286" t="s">
        <v>395</v>
      </c>
      <c r="F681" s="273" t="s">
        <v>765</v>
      </c>
      <c r="G681" s="288" t="s">
        <v>770</v>
      </c>
      <c r="H681" s="273" t="s">
        <v>781</v>
      </c>
      <c r="I681" s="290" t="s">
        <v>984</v>
      </c>
      <c r="J681" s="274">
        <v>15</v>
      </c>
      <c r="K681" s="292">
        <v>540</v>
      </c>
      <c r="L681" s="274">
        <v>8100</v>
      </c>
      <c r="M681" s="294">
        <v>0.09</v>
      </c>
      <c r="N681" s="275">
        <v>7371</v>
      </c>
      <c r="O681" s="288" t="s">
        <v>788</v>
      </c>
      <c r="P681" s="276" t="s">
        <v>841</v>
      </c>
      <c r="Q681" s="296" t="s">
        <v>1936</v>
      </c>
      <c r="R681" s="276" t="s">
        <v>1937</v>
      </c>
      <c r="S681" s="296" t="s">
        <v>1934</v>
      </c>
    </row>
    <row r="682" spans="1:19" x14ac:dyDescent="0.3">
      <c r="A682" s="272">
        <v>1673</v>
      </c>
      <c r="B682" s="282">
        <v>42912</v>
      </c>
      <c r="C682" s="284" t="s">
        <v>592</v>
      </c>
      <c r="D682" s="273" t="s">
        <v>1256</v>
      </c>
      <c r="E682" s="286" t="s">
        <v>395</v>
      </c>
      <c r="F682" s="273" t="s">
        <v>765</v>
      </c>
      <c r="G682" s="288" t="s">
        <v>785</v>
      </c>
      <c r="H682" s="273" t="s">
        <v>784</v>
      </c>
      <c r="I682" s="290" t="s">
        <v>1255</v>
      </c>
      <c r="J682" s="274">
        <v>21</v>
      </c>
      <c r="K682" s="292">
        <v>7560</v>
      </c>
      <c r="L682" s="274">
        <v>158760</v>
      </c>
      <c r="M682" s="294">
        <v>0.1</v>
      </c>
      <c r="N682" s="275">
        <v>142884</v>
      </c>
      <c r="O682" s="288" t="s">
        <v>775</v>
      </c>
      <c r="P682" s="276" t="s">
        <v>760</v>
      </c>
      <c r="Q682" s="296" t="s">
        <v>1935</v>
      </c>
      <c r="R682" s="276" t="s">
        <v>1937</v>
      </c>
      <c r="S682" s="296" t="s">
        <v>1934</v>
      </c>
    </row>
    <row r="683" spans="1:19" x14ac:dyDescent="0.3">
      <c r="A683" s="272">
        <v>1674</v>
      </c>
      <c r="B683" s="282">
        <v>42912</v>
      </c>
      <c r="C683" s="284" t="s">
        <v>592</v>
      </c>
      <c r="D683" s="273" t="s">
        <v>1226</v>
      </c>
      <c r="E683" s="286" t="s">
        <v>398</v>
      </c>
      <c r="F683" s="273" t="s">
        <v>778</v>
      </c>
      <c r="G683" s="288" t="s">
        <v>785</v>
      </c>
      <c r="H683" s="273" t="s">
        <v>824</v>
      </c>
      <c r="I683" s="290" t="s">
        <v>1254</v>
      </c>
      <c r="J683" s="274">
        <v>40</v>
      </c>
      <c r="K683" s="292">
        <v>4680</v>
      </c>
      <c r="L683" s="274">
        <v>187200</v>
      </c>
      <c r="M683" s="294">
        <v>7.0000000000000007E-2</v>
      </c>
      <c r="N683" s="275">
        <v>174096</v>
      </c>
      <c r="O683" s="288" t="s">
        <v>761</v>
      </c>
      <c r="P683" s="276" t="s">
        <v>760</v>
      </c>
      <c r="Q683" s="296" t="s">
        <v>1932</v>
      </c>
      <c r="R683" s="276" t="s">
        <v>1933</v>
      </c>
      <c r="S683" s="296" t="s">
        <v>1934</v>
      </c>
    </row>
    <row r="684" spans="1:19" x14ac:dyDescent="0.3">
      <c r="A684" s="272">
        <v>1675</v>
      </c>
      <c r="B684" s="282">
        <v>42912</v>
      </c>
      <c r="C684" s="284" t="s">
        <v>592</v>
      </c>
      <c r="D684" s="273" t="s">
        <v>1226</v>
      </c>
      <c r="E684" s="286" t="s">
        <v>398</v>
      </c>
      <c r="F684" s="273" t="s">
        <v>778</v>
      </c>
      <c r="G684" s="288" t="s">
        <v>764</v>
      </c>
      <c r="H684" s="273" t="s">
        <v>763</v>
      </c>
      <c r="I684" s="290" t="s">
        <v>1253</v>
      </c>
      <c r="J684" s="274">
        <v>5</v>
      </c>
      <c r="K684" s="292">
        <v>300</v>
      </c>
      <c r="L684" s="274">
        <v>1500</v>
      </c>
      <c r="M684" s="294">
        <v>0.05</v>
      </c>
      <c r="N684" s="275">
        <v>1425</v>
      </c>
      <c r="O684" s="288" t="s">
        <v>761</v>
      </c>
      <c r="P684" s="276" t="s">
        <v>774</v>
      </c>
      <c r="Q684" s="296" t="s">
        <v>1932</v>
      </c>
      <c r="R684" s="276" t="s">
        <v>1933</v>
      </c>
      <c r="S684" s="296" t="s">
        <v>1934</v>
      </c>
    </row>
    <row r="685" spans="1:19" x14ac:dyDescent="0.3">
      <c r="A685" s="272">
        <v>1676</v>
      </c>
      <c r="B685" s="282">
        <v>42912</v>
      </c>
      <c r="C685" s="284" t="s">
        <v>592</v>
      </c>
      <c r="D685" s="273" t="s">
        <v>1252</v>
      </c>
      <c r="E685" s="286" t="s">
        <v>395</v>
      </c>
      <c r="F685" s="273" t="s">
        <v>790</v>
      </c>
      <c r="G685" s="288" t="s">
        <v>764</v>
      </c>
      <c r="H685" s="273" t="s">
        <v>772</v>
      </c>
      <c r="I685" s="290" t="s">
        <v>1251</v>
      </c>
      <c r="J685" s="274">
        <v>36</v>
      </c>
      <c r="K685" s="292">
        <v>960</v>
      </c>
      <c r="L685" s="274">
        <v>34560</v>
      </c>
      <c r="M685" s="294">
        <v>0.03</v>
      </c>
      <c r="N685" s="275">
        <v>33523.199999999997</v>
      </c>
      <c r="O685" s="288" t="s">
        <v>761</v>
      </c>
      <c r="P685" s="276" t="s">
        <v>827</v>
      </c>
      <c r="Q685" s="296" t="s">
        <v>1932</v>
      </c>
      <c r="R685" s="276" t="s">
        <v>1937</v>
      </c>
      <c r="S685" s="296" t="s">
        <v>1934</v>
      </c>
    </row>
    <row r="686" spans="1:19" x14ac:dyDescent="0.3">
      <c r="A686" s="272">
        <v>1677</v>
      </c>
      <c r="B686" s="282">
        <v>42913</v>
      </c>
      <c r="C686" s="284" t="s">
        <v>592</v>
      </c>
      <c r="D686" s="273" t="s">
        <v>1130</v>
      </c>
      <c r="E686" s="286" t="s">
        <v>405</v>
      </c>
      <c r="F686" s="273" t="s">
        <v>778</v>
      </c>
      <c r="G686" s="288" t="s">
        <v>785</v>
      </c>
      <c r="H686" s="273" t="s">
        <v>784</v>
      </c>
      <c r="I686" s="290" t="s">
        <v>821</v>
      </c>
      <c r="J686" s="274">
        <v>3</v>
      </c>
      <c r="K686" s="292">
        <v>1260</v>
      </c>
      <c r="L686" s="274">
        <v>3780</v>
      </c>
      <c r="M686" s="294">
        <v>0.01</v>
      </c>
      <c r="N686" s="275">
        <v>3742.2</v>
      </c>
      <c r="O686" s="288" t="s">
        <v>775</v>
      </c>
      <c r="P686" s="276" t="s">
        <v>827</v>
      </c>
      <c r="Q686" s="296" t="s">
        <v>1935</v>
      </c>
      <c r="R686" s="276" t="s">
        <v>1933</v>
      </c>
      <c r="S686" s="296" t="s">
        <v>1934</v>
      </c>
    </row>
    <row r="687" spans="1:19" x14ac:dyDescent="0.3">
      <c r="A687" s="272">
        <v>1678</v>
      </c>
      <c r="B687" s="282">
        <v>42913</v>
      </c>
      <c r="C687" s="284" t="s">
        <v>592</v>
      </c>
      <c r="D687" s="273" t="s">
        <v>1250</v>
      </c>
      <c r="E687" s="286" t="s">
        <v>395</v>
      </c>
      <c r="F687" s="273" t="s">
        <v>765</v>
      </c>
      <c r="G687" s="288" t="s">
        <v>785</v>
      </c>
      <c r="H687" s="273" t="s">
        <v>824</v>
      </c>
      <c r="I687" s="290" t="s">
        <v>1084</v>
      </c>
      <c r="J687" s="274">
        <v>34</v>
      </c>
      <c r="K687" s="292">
        <v>1800</v>
      </c>
      <c r="L687" s="274">
        <v>61200</v>
      </c>
      <c r="M687" s="294">
        <v>0.04</v>
      </c>
      <c r="N687" s="275">
        <v>58752</v>
      </c>
      <c r="O687" s="288" t="s">
        <v>834</v>
      </c>
      <c r="P687" s="276" t="s">
        <v>760</v>
      </c>
      <c r="Q687" s="296" t="s">
        <v>1932</v>
      </c>
      <c r="R687" s="276" t="s">
        <v>1937</v>
      </c>
      <c r="S687" s="296" t="s">
        <v>1934</v>
      </c>
    </row>
    <row r="688" spans="1:19" x14ac:dyDescent="0.3">
      <c r="A688" s="272">
        <v>1679</v>
      </c>
      <c r="B688" s="282">
        <v>42913</v>
      </c>
      <c r="C688" s="284" t="s">
        <v>592</v>
      </c>
      <c r="D688" s="273" t="s">
        <v>1249</v>
      </c>
      <c r="E688" s="286" t="s">
        <v>398</v>
      </c>
      <c r="F688" s="273" t="s">
        <v>765</v>
      </c>
      <c r="G688" s="288" t="s">
        <v>764</v>
      </c>
      <c r="H688" s="273" t="s">
        <v>811</v>
      </c>
      <c r="I688" s="290" t="s">
        <v>1248</v>
      </c>
      <c r="J688" s="274">
        <v>25</v>
      </c>
      <c r="K688" s="292">
        <v>2400</v>
      </c>
      <c r="L688" s="274">
        <v>60000</v>
      </c>
      <c r="M688" s="294">
        <v>0.1</v>
      </c>
      <c r="N688" s="275">
        <v>54000</v>
      </c>
      <c r="O688" s="288" t="s">
        <v>834</v>
      </c>
      <c r="P688" s="276" t="s">
        <v>827</v>
      </c>
      <c r="Q688" s="296" t="s">
        <v>1932</v>
      </c>
      <c r="R688" s="276" t="s">
        <v>1937</v>
      </c>
      <c r="S688" s="296" t="s">
        <v>1934</v>
      </c>
    </row>
    <row r="689" spans="1:19" x14ac:dyDescent="0.3">
      <c r="A689" s="272">
        <v>1680</v>
      </c>
      <c r="B689" s="282">
        <v>42913</v>
      </c>
      <c r="C689" s="284" t="s">
        <v>592</v>
      </c>
      <c r="D689" s="273" t="s">
        <v>1247</v>
      </c>
      <c r="E689" s="286" t="s">
        <v>398</v>
      </c>
      <c r="F689" s="273" t="s">
        <v>790</v>
      </c>
      <c r="G689" s="288" t="s">
        <v>785</v>
      </c>
      <c r="H689" s="273" t="s">
        <v>824</v>
      </c>
      <c r="I689" s="290" t="s">
        <v>1084</v>
      </c>
      <c r="J689" s="274">
        <v>47</v>
      </c>
      <c r="K689" s="292">
        <v>1800</v>
      </c>
      <c r="L689" s="274">
        <v>84600</v>
      </c>
      <c r="M689" s="294">
        <v>0</v>
      </c>
      <c r="N689" s="275">
        <v>84600</v>
      </c>
      <c r="O689" s="288" t="s">
        <v>834</v>
      </c>
      <c r="P689" s="276" t="s">
        <v>760</v>
      </c>
      <c r="Q689" s="296" t="s">
        <v>1932</v>
      </c>
      <c r="R689" s="276" t="s">
        <v>1937</v>
      </c>
      <c r="S689" s="296" t="s">
        <v>1934</v>
      </c>
    </row>
    <row r="690" spans="1:19" x14ac:dyDescent="0.3">
      <c r="A690" s="272">
        <v>1681</v>
      </c>
      <c r="B690" s="282">
        <v>42913</v>
      </c>
      <c r="C690" s="284" t="s">
        <v>592</v>
      </c>
      <c r="D690" s="273" t="s">
        <v>1245</v>
      </c>
      <c r="E690" s="286" t="s">
        <v>405</v>
      </c>
      <c r="F690" s="273" t="s">
        <v>790</v>
      </c>
      <c r="G690" s="288" t="s">
        <v>785</v>
      </c>
      <c r="H690" s="273" t="s">
        <v>824</v>
      </c>
      <c r="I690" s="290" t="s">
        <v>1246</v>
      </c>
      <c r="J690" s="274">
        <v>21</v>
      </c>
      <c r="K690" s="292">
        <v>3240</v>
      </c>
      <c r="L690" s="274">
        <v>68040</v>
      </c>
      <c r="M690" s="294">
        <v>0.08</v>
      </c>
      <c r="N690" s="275">
        <v>62596.800000000003</v>
      </c>
      <c r="O690" s="288" t="s">
        <v>782</v>
      </c>
      <c r="P690" s="276" t="s">
        <v>760</v>
      </c>
      <c r="Q690" s="296" t="s">
        <v>1932</v>
      </c>
      <c r="R690" s="276" t="s">
        <v>1937</v>
      </c>
      <c r="S690" s="296" t="s">
        <v>1934</v>
      </c>
    </row>
    <row r="691" spans="1:19" x14ac:dyDescent="0.3">
      <c r="A691" s="272">
        <v>1682</v>
      </c>
      <c r="B691" s="282">
        <v>42913</v>
      </c>
      <c r="C691" s="284" t="s">
        <v>592</v>
      </c>
      <c r="D691" s="273" t="s">
        <v>1245</v>
      </c>
      <c r="E691" s="286" t="s">
        <v>405</v>
      </c>
      <c r="F691" s="273" t="s">
        <v>790</v>
      </c>
      <c r="G691" s="288" t="s">
        <v>785</v>
      </c>
      <c r="H691" s="273" t="s">
        <v>784</v>
      </c>
      <c r="I691" s="290" t="s">
        <v>1244</v>
      </c>
      <c r="J691" s="274">
        <v>18</v>
      </c>
      <c r="K691" s="292">
        <v>12360</v>
      </c>
      <c r="L691" s="274">
        <v>222480</v>
      </c>
      <c r="M691" s="294">
        <v>7.0000000000000007E-2</v>
      </c>
      <c r="N691" s="275">
        <v>206906.4</v>
      </c>
      <c r="O691" s="288" t="s">
        <v>782</v>
      </c>
      <c r="P691" s="276" t="s">
        <v>760</v>
      </c>
      <c r="Q691" s="296" t="s">
        <v>1932</v>
      </c>
      <c r="R691" s="276" t="s">
        <v>1937</v>
      </c>
      <c r="S691" s="296" t="s">
        <v>1934</v>
      </c>
    </row>
    <row r="692" spans="1:19" x14ac:dyDescent="0.3">
      <c r="A692" s="272">
        <v>1683</v>
      </c>
      <c r="B692" s="282">
        <v>42913</v>
      </c>
      <c r="C692" s="284" t="s">
        <v>592</v>
      </c>
      <c r="D692" s="273" t="s">
        <v>1243</v>
      </c>
      <c r="E692" s="286" t="s">
        <v>405</v>
      </c>
      <c r="F692" s="273" t="s">
        <v>778</v>
      </c>
      <c r="G692" s="288" t="s">
        <v>764</v>
      </c>
      <c r="H692" s="273" t="s">
        <v>763</v>
      </c>
      <c r="I692" s="290" t="s">
        <v>1242</v>
      </c>
      <c r="J692" s="274">
        <v>34</v>
      </c>
      <c r="K692" s="292">
        <v>120</v>
      </c>
      <c r="L692" s="274">
        <v>4080</v>
      </c>
      <c r="M692" s="294">
        <v>0.06</v>
      </c>
      <c r="N692" s="275">
        <v>3835.2</v>
      </c>
      <c r="O692" s="288" t="s">
        <v>782</v>
      </c>
      <c r="P692" s="276" t="s">
        <v>760</v>
      </c>
      <c r="Q692" s="296" t="s">
        <v>1932</v>
      </c>
      <c r="R692" s="276" t="s">
        <v>1933</v>
      </c>
      <c r="S692" s="296" t="s">
        <v>1934</v>
      </c>
    </row>
    <row r="693" spans="1:19" x14ac:dyDescent="0.3">
      <c r="A693" s="272">
        <v>1684</v>
      </c>
      <c r="B693" s="282">
        <v>42913</v>
      </c>
      <c r="C693" s="284" t="s">
        <v>592</v>
      </c>
      <c r="D693" s="273" t="s">
        <v>1240</v>
      </c>
      <c r="E693" s="286" t="s">
        <v>398</v>
      </c>
      <c r="F693" s="273" t="s">
        <v>778</v>
      </c>
      <c r="G693" s="288" t="s">
        <v>785</v>
      </c>
      <c r="H693" s="273" t="s">
        <v>824</v>
      </c>
      <c r="I693" s="290" t="s">
        <v>1241</v>
      </c>
      <c r="J693" s="274">
        <v>30</v>
      </c>
      <c r="K693" s="292">
        <v>6960</v>
      </c>
      <c r="L693" s="274">
        <v>208800</v>
      </c>
      <c r="M693" s="294">
        <v>7.0000000000000007E-2</v>
      </c>
      <c r="N693" s="275">
        <v>194184</v>
      </c>
      <c r="O693" s="288" t="s">
        <v>788</v>
      </c>
      <c r="P693" s="276" t="s">
        <v>760</v>
      </c>
      <c r="Q693" s="296" t="s">
        <v>1936</v>
      </c>
      <c r="R693" s="276" t="s">
        <v>1933</v>
      </c>
      <c r="S693" s="296" t="s">
        <v>1934</v>
      </c>
    </row>
    <row r="694" spans="1:19" x14ac:dyDescent="0.3">
      <c r="A694" s="272">
        <v>1685</v>
      </c>
      <c r="B694" s="282">
        <v>42913</v>
      </c>
      <c r="C694" s="284" t="s">
        <v>592</v>
      </c>
      <c r="D694" s="273" t="s">
        <v>1240</v>
      </c>
      <c r="E694" s="286" t="s">
        <v>398</v>
      </c>
      <c r="F694" s="273" t="s">
        <v>778</v>
      </c>
      <c r="G694" s="288" t="s">
        <v>764</v>
      </c>
      <c r="H694" s="273" t="s">
        <v>763</v>
      </c>
      <c r="I694" s="290" t="s">
        <v>1239</v>
      </c>
      <c r="J694" s="274">
        <v>1</v>
      </c>
      <c r="K694" s="292">
        <v>2280</v>
      </c>
      <c r="L694" s="274">
        <v>2280</v>
      </c>
      <c r="M694" s="294">
        <v>0.02</v>
      </c>
      <c r="N694" s="275">
        <v>2234.4</v>
      </c>
      <c r="O694" s="288" t="s">
        <v>788</v>
      </c>
      <c r="P694" s="276" t="s">
        <v>787</v>
      </c>
      <c r="Q694" s="296" t="s">
        <v>1936</v>
      </c>
      <c r="R694" s="276" t="s">
        <v>1933</v>
      </c>
      <c r="S694" s="296" t="s">
        <v>1934</v>
      </c>
    </row>
    <row r="695" spans="1:19" x14ac:dyDescent="0.3">
      <c r="A695" s="272">
        <v>1686</v>
      </c>
      <c r="B695" s="282">
        <v>42913</v>
      </c>
      <c r="C695" s="284" t="s">
        <v>592</v>
      </c>
      <c r="D695" s="273" t="s">
        <v>1237</v>
      </c>
      <c r="E695" s="286" t="s">
        <v>522</v>
      </c>
      <c r="F695" s="273" t="s">
        <v>790</v>
      </c>
      <c r="G695" s="288" t="s">
        <v>764</v>
      </c>
      <c r="H695" s="273" t="s">
        <v>763</v>
      </c>
      <c r="I695" s="290" t="s">
        <v>1238</v>
      </c>
      <c r="J695" s="274">
        <v>50</v>
      </c>
      <c r="K695" s="292">
        <v>300</v>
      </c>
      <c r="L695" s="274">
        <v>15000</v>
      </c>
      <c r="M695" s="294">
        <v>0.03</v>
      </c>
      <c r="N695" s="275">
        <v>14550</v>
      </c>
      <c r="O695" s="288" t="s">
        <v>834</v>
      </c>
      <c r="P695" s="276" t="s">
        <v>760</v>
      </c>
      <c r="Q695" s="296" t="s">
        <v>1932</v>
      </c>
      <c r="R695" s="276" t="s">
        <v>1937</v>
      </c>
      <c r="S695" s="296" t="s">
        <v>1934</v>
      </c>
    </row>
    <row r="696" spans="1:19" x14ac:dyDescent="0.3">
      <c r="A696" s="272">
        <v>1687</v>
      </c>
      <c r="B696" s="282">
        <v>42913</v>
      </c>
      <c r="C696" s="284" t="s">
        <v>592</v>
      </c>
      <c r="D696" s="273" t="s">
        <v>1237</v>
      </c>
      <c r="E696" s="286" t="s">
        <v>522</v>
      </c>
      <c r="F696" s="273" t="s">
        <v>790</v>
      </c>
      <c r="G696" s="288" t="s">
        <v>764</v>
      </c>
      <c r="H696" s="273" t="s">
        <v>763</v>
      </c>
      <c r="I696" s="290" t="s">
        <v>846</v>
      </c>
      <c r="J696" s="274">
        <v>4</v>
      </c>
      <c r="K696" s="292">
        <v>240</v>
      </c>
      <c r="L696" s="274">
        <v>960</v>
      </c>
      <c r="M696" s="294">
        <v>0.06</v>
      </c>
      <c r="N696" s="275">
        <v>902.4</v>
      </c>
      <c r="O696" s="288" t="s">
        <v>834</v>
      </c>
      <c r="P696" s="276" t="s">
        <v>787</v>
      </c>
      <c r="Q696" s="296" t="s">
        <v>1932</v>
      </c>
      <c r="R696" s="276" t="s">
        <v>1937</v>
      </c>
      <c r="S696" s="296" t="s">
        <v>1934</v>
      </c>
    </row>
    <row r="697" spans="1:19" x14ac:dyDescent="0.3">
      <c r="A697" s="272">
        <v>1688</v>
      </c>
      <c r="B697" s="282">
        <v>42914</v>
      </c>
      <c r="C697" s="284" t="s">
        <v>592</v>
      </c>
      <c r="D697" s="273" t="s">
        <v>1236</v>
      </c>
      <c r="E697" s="286" t="s">
        <v>398</v>
      </c>
      <c r="F697" s="273" t="s">
        <v>812</v>
      </c>
      <c r="G697" s="288" t="s">
        <v>764</v>
      </c>
      <c r="H697" s="273" t="s">
        <v>793</v>
      </c>
      <c r="I697" s="290" t="s">
        <v>1235</v>
      </c>
      <c r="J697" s="274">
        <v>37</v>
      </c>
      <c r="K697" s="292">
        <v>3360</v>
      </c>
      <c r="L697" s="274">
        <v>124320</v>
      </c>
      <c r="M697" s="294">
        <v>0.05</v>
      </c>
      <c r="N697" s="275">
        <v>118104</v>
      </c>
      <c r="O697" s="288" t="s">
        <v>761</v>
      </c>
      <c r="P697" s="276" t="s">
        <v>841</v>
      </c>
      <c r="Q697" s="296" t="s">
        <v>1932</v>
      </c>
      <c r="R697" s="276" t="s">
        <v>1933</v>
      </c>
      <c r="S697" s="296" t="s">
        <v>1934</v>
      </c>
    </row>
    <row r="698" spans="1:19" x14ac:dyDescent="0.3">
      <c r="A698" s="272">
        <v>1689</v>
      </c>
      <c r="B698" s="282">
        <v>42914</v>
      </c>
      <c r="C698" s="284" t="s">
        <v>592</v>
      </c>
      <c r="D698" s="273" t="s">
        <v>1234</v>
      </c>
      <c r="E698" s="286" t="s">
        <v>522</v>
      </c>
      <c r="F698" s="273" t="s">
        <v>790</v>
      </c>
      <c r="G698" s="288" t="s">
        <v>770</v>
      </c>
      <c r="H698" s="273" t="s">
        <v>777</v>
      </c>
      <c r="I698" s="290" t="s">
        <v>1233</v>
      </c>
      <c r="J698" s="274">
        <v>7</v>
      </c>
      <c r="K698" s="292">
        <v>24060</v>
      </c>
      <c r="L698" s="274">
        <v>168420</v>
      </c>
      <c r="M698" s="294">
        <v>0.05</v>
      </c>
      <c r="N698" s="275">
        <v>159999</v>
      </c>
      <c r="O698" s="288" t="s">
        <v>782</v>
      </c>
      <c r="P698" s="276" t="s">
        <v>760</v>
      </c>
      <c r="Q698" s="296" t="s">
        <v>1932</v>
      </c>
      <c r="R698" s="276" t="s">
        <v>1937</v>
      </c>
      <c r="S698" s="296" t="s">
        <v>1934</v>
      </c>
    </row>
    <row r="699" spans="1:19" x14ac:dyDescent="0.3">
      <c r="A699" s="272">
        <v>1690</v>
      </c>
      <c r="B699" s="282">
        <v>42914</v>
      </c>
      <c r="C699" s="284" t="s">
        <v>592</v>
      </c>
      <c r="D699" s="273" t="s">
        <v>1232</v>
      </c>
      <c r="E699" s="286" t="s">
        <v>522</v>
      </c>
      <c r="F699" s="273" t="s">
        <v>765</v>
      </c>
      <c r="G699" s="288" t="s">
        <v>770</v>
      </c>
      <c r="H699" s="273" t="s">
        <v>781</v>
      </c>
      <c r="I699" s="290" t="s">
        <v>1215</v>
      </c>
      <c r="J699" s="274">
        <v>9</v>
      </c>
      <c r="K699" s="292">
        <v>480</v>
      </c>
      <c r="L699" s="274">
        <v>4320</v>
      </c>
      <c r="M699" s="294">
        <v>0.06</v>
      </c>
      <c r="N699" s="275">
        <v>4060.8</v>
      </c>
      <c r="O699" s="288" t="s">
        <v>788</v>
      </c>
      <c r="P699" s="276" t="s">
        <v>774</v>
      </c>
      <c r="Q699" s="296" t="s">
        <v>1936</v>
      </c>
      <c r="R699" s="276" t="s">
        <v>1937</v>
      </c>
      <c r="S699" s="296" t="s">
        <v>1934</v>
      </c>
    </row>
    <row r="700" spans="1:19" x14ac:dyDescent="0.3">
      <c r="A700" s="272">
        <v>1691</v>
      </c>
      <c r="B700" s="282">
        <v>42914</v>
      </c>
      <c r="C700" s="284" t="s">
        <v>592</v>
      </c>
      <c r="D700" s="273" t="s">
        <v>1231</v>
      </c>
      <c r="E700" s="286" t="s">
        <v>522</v>
      </c>
      <c r="F700" s="273" t="s">
        <v>778</v>
      </c>
      <c r="G700" s="288" t="s">
        <v>785</v>
      </c>
      <c r="H700" s="273" t="s">
        <v>815</v>
      </c>
      <c r="I700" s="290" t="s">
        <v>1230</v>
      </c>
      <c r="J700" s="274">
        <v>37</v>
      </c>
      <c r="K700" s="292">
        <v>5460</v>
      </c>
      <c r="L700" s="274">
        <v>202020</v>
      </c>
      <c r="M700" s="294">
        <v>0.04</v>
      </c>
      <c r="N700" s="275">
        <v>193939.20000000001</v>
      </c>
      <c r="O700" s="288" t="s">
        <v>775</v>
      </c>
      <c r="P700" s="276" t="s">
        <v>760</v>
      </c>
      <c r="Q700" s="296" t="s">
        <v>1935</v>
      </c>
      <c r="R700" s="276" t="s">
        <v>1933</v>
      </c>
      <c r="S700" s="296" t="s">
        <v>1934</v>
      </c>
    </row>
    <row r="701" spans="1:19" x14ac:dyDescent="0.3">
      <c r="A701" s="272">
        <v>1692</v>
      </c>
      <c r="B701" s="282">
        <v>42914</v>
      </c>
      <c r="C701" s="284" t="s">
        <v>592</v>
      </c>
      <c r="D701" s="273" t="s">
        <v>1229</v>
      </c>
      <c r="E701" s="286" t="s">
        <v>395</v>
      </c>
      <c r="F701" s="273" t="s">
        <v>812</v>
      </c>
      <c r="G701" s="288" t="s">
        <v>764</v>
      </c>
      <c r="H701" s="273" t="s">
        <v>800</v>
      </c>
      <c r="I701" s="290" t="s">
        <v>1087</v>
      </c>
      <c r="J701" s="274">
        <v>36</v>
      </c>
      <c r="K701" s="292">
        <v>300</v>
      </c>
      <c r="L701" s="274">
        <v>10800</v>
      </c>
      <c r="M701" s="294">
        <v>0.03</v>
      </c>
      <c r="N701" s="275">
        <v>10476</v>
      </c>
      <c r="O701" s="288" t="s">
        <v>834</v>
      </c>
      <c r="P701" s="276" t="s">
        <v>760</v>
      </c>
      <c r="Q701" s="296" t="s">
        <v>1932</v>
      </c>
      <c r="R701" s="276" t="s">
        <v>1933</v>
      </c>
      <c r="S701" s="296" t="s">
        <v>1934</v>
      </c>
    </row>
    <row r="702" spans="1:19" x14ac:dyDescent="0.3">
      <c r="A702" s="272">
        <v>1693</v>
      </c>
      <c r="B702" s="282">
        <v>42914</v>
      </c>
      <c r="C702" s="284" t="s">
        <v>592</v>
      </c>
      <c r="D702" s="273" t="s">
        <v>1229</v>
      </c>
      <c r="E702" s="286" t="s">
        <v>395</v>
      </c>
      <c r="F702" s="273" t="s">
        <v>812</v>
      </c>
      <c r="G702" s="288" t="s">
        <v>785</v>
      </c>
      <c r="H702" s="273" t="s">
        <v>824</v>
      </c>
      <c r="I702" s="290" t="s">
        <v>1077</v>
      </c>
      <c r="J702" s="274">
        <v>31</v>
      </c>
      <c r="K702" s="292">
        <v>4980</v>
      </c>
      <c r="L702" s="274">
        <v>154380</v>
      </c>
      <c r="M702" s="294">
        <v>0.08</v>
      </c>
      <c r="N702" s="275">
        <v>142029.6</v>
      </c>
      <c r="O702" s="288" t="s">
        <v>834</v>
      </c>
      <c r="P702" s="276" t="s">
        <v>841</v>
      </c>
      <c r="Q702" s="296" t="s">
        <v>1932</v>
      </c>
      <c r="R702" s="276" t="s">
        <v>1933</v>
      </c>
      <c r="S702" s="296" t="s">
        <v>1934</v>
      </c>
    </row>
    <row r="703" spans="1:19" x14ac:dyDescent="0.3">
      <c r="A703" s="272">
        <v>1694</v>
      </c>
      <c r="B703" s="282">
        <v>42915</v>
      </c>
      <c r="C703" s="284" t="s">
        <v>592</v>
      </c>
      <c r="D703" s="273" t="s">
        <v>1228</v>
      </c>
      <c r="E703" s="286" t="s">
        <v>398</v>
      </c>
      <c r="F703" s="273" t="s">
        <v>765</v>
      </c>
      <c r="G703" s="288" t="s">
        <v>785</v>
      </c>
      <c r="H703" s="273" t="s">
        <v>784</v>
      </c>
      <c r="I703" s="290" t="s">
        <v>1227</v>
      </c>
      <c r="J703" s="274">
        <v>41</v>
      </c>
      <c r="K703" s="292">
        <v>3960</v>
      </c>
      <c r="L703" s="274">
        <v>162360</v>
      </c>
      <c r="M703" s="294">
        <v>0.04</v>
      </c>
      <c r="N703" s="275">
        <v>155865.60000000001</v>
      </c>
      <c r="O703" s="288" t="s">
        <v>834</v>
      </c>
      <c r="P703" s="276" t="s">
        <v>798</v>
      </c>
      <c r="Q703" s="296" t="s">
        <v>1932</v>
      </c>
      <c r="R703" s="276" t="s">
        <v>1937</v>
      </c>
      <c r="S703" s="296" t="s">
        <v>1934</v>
      </c>
    </row>
    <row r="704" spans="1:19" x14ac:dyDescent="0.3">
      <c r="A704" s="272">
        <v>1695</v>
      </c>
      <c r="B704" s="282">
        <v>42915</v>
      </c>
      <c r="C704" s="284" t="s">
        <v>592</v>
      </c>
      <c r="D704" s="273" t="s">
        <v>1226</v>
      </c>
      <c r="E704" s="286" t="s">
        <v>398</v>
      </c>
      <c r="F704" s="273" t="s">
        <v>778</v>
      </c>
      <c r="G704" s="288" t="s">
        <v>770</v>
      </c>
      <c r="H704" s="273" t="s">
        <v>826</v>
      </c>
      <c r="I704" s="290" t="s">
        <v>1225</v>
      </c>
      <c r="J704" s="274">
        <v>14</v>
      </c>
      <c r="K704" s="292">
        <v>15660</v>
      </c>
      <c r="L704" s="274">
        <v>219240</v>
      </c>
      <c r="M704" s="294">
        <v>0.1</v>
      </c>
      <c r="N704" s="275">
        <v>197316</v>
      </c>
      <c r="O704" s="288" t="s">
        <v>782</v>
      </c>
      <c r="P704" s="276" t="s">
        <v>774</v>
      </c>
      <c r="Q704" s="296" t="s">
        <v>1932</v>
      </c>
      <c r="R704" s="276" t="s">
        <v>1933</v>
      </c>
      <c r="S704" s="296" t="s">
        <v>1934</v>
      </c>
    </row>
    <row r="705" spans="1:19" x14ac:dyDescent="0.3">
      <c r="A705" s="272">
        <v>1696</v>
      </c>
      <c r="B705" s="282">
        <v>42915</v>
      </c>
      <c r="C705" s="284" t="s">
        <v>592</v>
      </c>
      <c r="D705" s="273" t="s">
        <v>1214</v>
      </c>
      <c r="E705" s="286" t="s">
        <v>405</v>
      </c>
      <c r="F705" s="273" t="s">
        <v>778</v>
      </c>
      <c r="G705" s="288" t="s">
        <v>764</v>
      </c>
      <c r="H705" s="273" t="s">
        <v>818</v>
      </c>
      <c r="I705" s="290" t="s">
        <v>1224</v>
      </c>
      <c r="J705" s="274">
        <v>6</v>
      </c>
      <c r="K705" s="292">
        <v>1260</v>
      </c>
      <c r="L705" s="274">
        <v>7560</v>
      </c>
      <c r="M705" s="294">
        <v>0.09</v>
      </c>
      <c r="N705" s="275">
        <v>6879.6</v>
      </c>
      <c r="O705" s="288" t="s">
        <v>834</v>
      </c>
      <c r="P705" s="276" t="s">
        <v>760</v>
      </c>
      <c r="Q705" s="296" t="s">
        <v>1932</v>
      </c>
      <c r="R705" s="276" t="s">
        <v>1933</v>
      </c>
      <c r="S705" s="296" t="s">
        <v>1934</v>
      </c>
    </row>
    <row r="706" spans="1:19" x14ac:dyDescent="0.3">
      <c r="A706" s="272">
        <v>1697</v>
      </c>
      <c r="B706" s="282">
        <v>42915</v>
      </c>
      <c r="C706" s="284" t="s">
        <v>592</v>
      </c>
      <c r="D706" s="273" t="s">
        <v>1223</v>
      </c>
      <c r="E706" s="286" t="s">
        <v>398</v>
      </c>
      <c r="F706" s="273" t="s">
        <v>778</v>
      </c>
      <c r="G706" s="288" t="s">
        <v>785</v>
      </c>
      <c r="H706" s="273" t="s">
        <v>784</v>
      </c>
      <c r="I706" s="290" t="s">
        <v>1222</v>
      </c>
      <c r="J706" s="274">
        <v>30</v>
      </c>
      <c r="K706" s="292">
        <v>5160</v>
      </c>
      <c r="L706" s="274">
        <v>154800</v>
      </c>
      <c r="M706" s="294">
        <v>0</v>
      </c>
      <c r="N706" s="275">
        <v>154800</v>
      </c>
      <c r="O706" s="288" t="s">
        <v>775</v>
      </c>
      <c r="P706" s="276" t="s">
        <v>787</v>
      </c>
      <c r="Q706" s="296" t="s">
        <v>1935</v>
      </c>
      <c r="R706" s="276" t="s">
        <v>1933</v>
      </c>
      <c r="S706" s="296" t="s">
        <v>1934</v>
      </c>
    </row>
    <row r="707" spans="1:19" x14ac:dyDescent="0.3">
      <c r="A707" s="272">
        <v>1698</v>
      </c>
      <c r="B707" s="282">
        <v>42915</v>
      </c>
      <c r="C707" s="284" t="s">
        <v>592</v>
      </c>
      <c r="D707" s="273" t="s">
        <v>935</v>
      </c>
      <c r="E707" s="286" t="s">
        <v>405</v>
      </c>
      <c r="F707" s="273" t="s">
        <v>790</v>
      </c>
      <c r="G707" s="288" t="s">
        <v>770</v>
      </c>
      <c r="H707" s="273" t="s">
        <v>781</v>
      </c>
      <c r="I707" s="290" t="s">
        <v>1221</v>
      </c>
      <c r="J707" s="274">
        <v>10</v>
      </c>
      <c r="K707" s="292">
        <v>300</v>
      </c>
      <c r="L707" s="274">
        <v>3000</v>
      </c>
      <c r="M707" s="294">
        <v>0.01</v>
      </c>
      <c r="N707" s="275">
        <v>2970</v>
      </c>
      <c r="O707" s="288" t="s">
        <v>788</v>
      </c>
      <c r="P707" s="276" t="s">
        <v>760</v>
      </c>
      <c r="Q707" s="296" t="s">
        <v>1936</v>
      </c>
      <c r="R707" s="276" t="s">
        <v>1937</v>
      </c>
      <c r="S707" s="296" t="s">
        <v>1934</v>
      </c>
    </row>
    <row r="708" spans="1:19" x14ac:dyDescent="0.3">
      <c r="A708" s="272">
        <v>1699</v>
      </c>
      <c r="B708" s="282">
        <v>42915</v>
      </c>
      <c r="C708" s="284" t="s">
        <v>592</v>
      </c>
      <c r="D708" s="273" t="s">
        <v>935</v>
      </c>
      <c r="E708" s="286" t="s">
        <v>405</v>
      </c>
      <c r="F708" s="273" t="s">
        <v>790</v>
      </c>
      <c r="G708" s="288" t="s">
        <v>785</v>
      </c>
      <c r="H708" s="273" t="s">
        <v>784</v>
      </c>
      <c r="I708" s="290" t="s">
        <v>1220</v>
      </c>
      <c r="J708" s="274">
        <v>45</v>
      </c>
      <c r="K708" s="292">
        <v>2160</v>
      </c>
      <c r="L708" s="274">
        <v>97200</v>
      </c>
      <c r="M708" s="294">
        <v>0.03</v>
      </c>
      <c r="N708" s="275">
        <v>94284</v>
      </c>
      <c r="O708" s="288" t="s">
        <v>788</v>
      </c>
      <c r="P708" s="276" t="s">
        <v>760</v>
      </c>
      <c r="Q708" s="296" t="s">
        <v>1936</v>
      </c>
      <c r="R708" s="276" t="s">
        <v>1937</v>
      </c>
      <c r="S708" s="296" t="s">
        <v>1934</v>
      </c>
    </row>
    <row r="709" spans="1:19" x14ac:dyDescent="0.3">
      <c r="A709" s="272">
        <v>1700</v>
      </c>
      <c r="B709" s="282">
        <v>42915</v>
      </c>
      <c r="C709" s="284" t="s">
        <v>592</v>
      </c>
      <c r="D709" s="273" t="s">
        <v>1218</v>
      </c>
      <c r="E709" s="286" t="s">
        <v>522</v>
      </c>
      <c r="F709" s="273" t="s">
        <v>778</v>
      </c>
      <c r="G709" s="288" t="s">
        <v>764</v>
      </c>
      <c r="H709" s="273" t="s">
        <v>772</v>
      </c>
      <c r="I709" s="290" t="s">
        <v>1219</v>
      </c>
      <c r="J709" s="274">
        <v>35</v>
      </c>
      <c r="K709" s="292">
        <v>1020</v>
      </c>
      <c r="L709" s="274">
        <v>35700</v>
      </c>
      <c r="M709" s="294">
        <v>0.09</v>
      </c>
      <c r="N709" s="275">
        <v>32487</v>
      </c>
      <c r="O709" s="288" t="s">
        <v>782</v>
      </c>
      <c r="P709" s="276" t="s">
        <v>760</v>
      </c>
      <c r="Q709" s="296" t="s">
        <v>1932</v>
      </c>
      <c r="R709" s="276" t="s">
        <v>1933</v>
      </c>
      <c r="S709" s="296" t="s">
        <v>1934</v>
      </c>
    </row>
    <row r="710" spans="1:19" x14ac:dyDescent="0.3">
      <c r="A710" s="272">
        <v>1701</v>
      </c>
      <c r="B710" s="282">
        <v>42915</v>
      </c>
      <c r="C710" s="284" t="s">
        <v>592</v>
      </c>
      <c r="D710" s="273" t="s">
        <v>1218</v>
      </c>
      <c r="E710" s="286" t="s">
        <v>522</v>
      </c>
      <c r="F710" s="273" t="s">
        <v>778</v>
      </c>
      <c r="G710" s="288" t="s">
        <v>770</v>
      </c>
      <c r="H710" s="273" t="s">
        <v>777</v>
      </c>
      <c r="I710" s="290" t="s">
        <v>1217</v>
      </c>
      <c r="J710" s="274">
        <v>7</v>
      </c>
      <c r="K710" s="292">
        <v>22620</v>
      </c>
      <c r="L710" s="274">
        <v>158340</v>
      </c>
      <c r="M710" s="294">
        <v>0.04</v>
      </c>
      <c r="N710" s="275">
        <v>152006.39999999999</v>
      </c>
      <c r="O710" s="288" t="s">
        <v>782</v>
      </c>
      <c r="P710" s="276" t="s">
        <v>767</v>
      </c>
      <c r="Q710" s="296" t="s">
        <v>1932</v>
      </c>
      <c r="R710" s="276" t="s">
        <v>1933</v>
      </c>
      <c r="S710" s="296" t="s">
        <v>1934</v>
      </c>
    </row>
    <row r="711" spans="1:19" x14ac:dyDescent="0.3">
      <c r="A711" s="272">
        <v>1702</v>
      </c>
      <c r="B711" s="282">
        <v>42915</v>
      </c>
      <c r="C711" s="284" t="s">
        <v>592</v>
      </c>
      <c r="D711" s="273" t="s">
        <v>1216</v>
      </c>
      <c r="E711" s="286" t="s">
        <v>395</v>
      </c>
      <c r="F711" s="273" t="s">
        <v>778</v>
      </c>
      <c r="G711" s="288" t="s">
        <v>770</v>
      </c>
      <c r="H711" s="273" t="s">
        <v>781</v>
      </c>
      <c r="I711" s="290" t="s">
        <v>1215</v>
      </c>
      <c r="J711" s="274">
        <v>1</v>
      </c>
      <c r="K711" s="292">
        <v>480</v>
      </c>
      <c r="L711" s="274">
        <v>480</v>
      </c>
      <c r="M711" s="294">
        <v>0.05</v>
      </c>
      <c r="N711" s="275">
        <v>456</v>
      </c>
      <c r="O711" s="288" t="s">
        <v>775</v>
      </c>
      <c r="P711" s="276" t="s">
        <v>760</v>
      </c>
      <c r="Q711" s="296" t="s">
        <v>1935</v>
      </c>
      <c r="R711" s="276" t="s">
        <v>1933</v>
      </c>
      <c r="S711" s="296" t="s">
        <v>1934</v>
      </c>
    </row>
    <row r="712" spans="1:19" x14ac:dyDescent="0.3">
      <c r="A712" s="272">
        <v>1703</v>
      </c>
      <c r="B712" s="282">
        <v>42916</v>
      </c>
      <c r="C712" s="284" t="s">
        <v>592</v>
      </c>
      <c r="D712" s="273" t="s">
        <v>875</v>
      </c>
      <c r="E712" s="286" t="s">
        <v>398</v>
      </c>
      <c r="F712" s="273" t="s">
        <v>790</v>
      </c>
      <c r="G712" s="288" t="s">
        <v>764</v>
      </c>
      <c r="H712" s="273" t="s">
        <v>772</v>
      </c>
      <c r="I712" s="290" t="s">
        <v>1054</v>
      </c>
      <c r="J712" s="274">
        <v>11</v>
      </c>
      <c r="K712" s="292">
        <v>5760</v>
      </c>
      <c r="L712" s="274">
        <v>63360</v>
      </c>
      <c r="M712" s="294">
        <v>0.01</v>
      </c>
      <c r="N712" s="275">
        <v>62726.400000000001</v>
      </c>
      <c r="O712" s="288" t="s">
        <v>761</v>
      </c>
      <c r="P712" s="276" t="s">
        <v>787</v>
      </c>
      <c r="Q712" s="296" t="s">
        <v>1932</v>
      </c>
      <c r="R712" s="276" t="s">
        <v>1937</v>
      </c>
      <c r="S712" s="296" t="s">
        <v>1934</v>
      </c>
    </row>
    <row r="713" spans="1:19" x14ac:dyDescent="0.3">
      <c r="A713" s="272">
        <v>1704</v>
      </c>
      <c r="B713" s="282">
        <v>42916</v>
      </c>
      <c r="C713" s="284" t="s">
        <v>592</v>
      </c>
      <c r="D713" s="273" t="s">
        <v>1214</v>
      </c>
      <c r="E713" s="286" t="s">
        <v>405</v>
      </c>
      <c r="F713" s="273" t="s">
        <v>778</v>
      </c>
      <c r="G713" s="288" t="s">
        <v>770</v>
      </c>
      <c r="H713" s="273" t="s">
        <v>769</v>
      </c>
      <c r="I713" s="290" t="s">
        <v>768</v>
      </c>
      <c r="J713" s="274">
        <v>5</v>
      </c>
      <c r="K713" s="292">
        <v>19260</v>
      </c>
      <c r="L713" s="274">
        <v>96300</v>
      </c>
      <c r="M713" s="294">
        <v>0.01</v>
      </c>
      <c r="N713" s="275">
        <v>95337</v>
      </c>
      <c r="O713" s="288" t="s">
        <v>788</v>
      </c>
      <c r="P713" s="276" t="s">
        <v>787</v>
      </c>
      <c r="Q713" s="296" t="s">
        <v>1936</v>
      </c>
      <c r="R713" s="276" t="s">
        <v>1933</v>
      </c>
      <c r="S713" s="296" t="s">
        <v>1934</v>
      </c>
    </row>
    <row r="714" spans="1:19" x14ac:dyDescent="0.3">
      <c r="A714" s="272">
        <v>1705</v>
      </c>
      <c r="B714" s="282">
        <v>42917</v>
      </c>
      <c r="C714" s="284" t="s">
        <v>593</v>
      </c>
      <c r="D714" s="273" t="s">
        <v>869</v>
      </c>
      <c r="E714" s="286" t="s">
        <v>405</v>
      </c>
      <c r="F714" s="273" t="s">
        <v>790</v>
      </c>
      <c r="G714" s="288" t="s">
        <v>764</v>
      </c>
      <c r="H714" s="273" t="s">
        <v>772</v>
      </c>
      <c r="I714" s="290" t="s">
        <v>803</v>
      </c>
      <c r="J714" s="274">
        <v>47</v>
      </c>
      <c r="K714" s="292">
        <v>10080</v>
      </c>
      <c r="L714" s="274">
        <v>473760</v>
      </c>
      <c r="M714" s="294">
        <v>0.01</v>
      </c>
      <c r="N714" s="275">
        <v>469022.4</v>
      </c>
      <c r="O714" s="288" t="s">
        <v>834</v>
      </c>
      <c r="P714" s="276" t="s">
        <v>798</v>
      </c>
      <c r="Q714" s="296" t="s">
        <v>1932</v>
      </c>
      <c r="R714" s="276" t="s">
        <v>1937</v>
      </c>
      <c r="S714" s="296" t="s">
        <v>1934</v>
      </c>
    </row>
    <row r="715" spans="1:19" x14ac:dyDescent="0.3">
      <c r="A715" s="272">
        <v>1706</v>
      </c>
      <c r="B715" s="282">
        <v>42917</v>
      </c>
      <c r="C715" s="284" t="s">
        <v>593</v>
      </c>
      <c r="D715" s="273" t="s">
        <v>1020</v>
      </c>
      <c r="E715" s="286" t="s">
        <v>395</v>
      </c>
      <c r="F715" s="273" t="s">
        <v>778</v>
      </c>
      <c r="G715" s="288" t="s">
        <v>764</v>
      </c>
      <c r="H715" s="273" t="s">
        <v>818</v>
      </c>
      <c r="I715" s="290" t="s">
        <v>1213</v>
      </c>
      <c r="J715" s="274">
        <v>16</v>
      </c>
      <c r="K715" s="292">
        <v>7440</v>
      </c>
      <c r="L715" s="274">
        <v>119040</v>
      </c>
      <c r="M715" s="294">
        <v>0.01</v>
      </c>
      <c r="N715" s="275">
        <v>117849.60000000001</v>
      </c>
      <c r="O715" s="288" t="s">
        <v>788</v>
      </c>
      <c r="P715" s="276" t="s">
        <v>760</v>
      </c>
      <c r="Q715" s="296" t="s">
        <v>1936</v>
      </c>
      <c r="R715" s="276" t="s">
        <v>1933</v>
      </c>
      <c r="S715" s="296" t="s">
        <v>1934</v>
      </c>
    </row>
    <row r="716" spans="1:19" x14ac:dyDescent="0.3">
      <c r="A716" s="272">
        <v>1707</v>
      </c>
      <c r="B716" s="282">
        <v>42918</v>
      </c>
      <c r="C716" s="284" t="s">
        <v>593</v>
      </c>
      <c r="D716" s="273" t="s">
        <v>1199</v>
      </c>
      <c r="E716" s="286" t="s">
        <v>398</v>
      </c>
      <c r="F716" s="273" t="s">
        <v>812</v>
      </c>
      <c r="G716" s="288" t="s">
        <v>764</v>
      </c>
      <c r="H716" s="273" t="s">
        <v>793</v>
      </c>
      <c r="I716" s="290" t="s">
        <v>828</v>
      </c>
      <c r="J716" s="274">
        <v>21</v>
      </c>
      <c r="K716" s="292">
        <v>1140</v>
      </c>
      <c r="L716" s="274">
        <v>23940</v>
      </c>
      <c r="M716" s="294">
        <v>0</v>
      </c>
      <c r="N716" s="275">
        <v>23940</v>
      </c>
      <c r="O716" s="288" t="s">
        <v>834</v>
      </c>
      <c r="P716" s="276" t="s">
        <v>760</v>
      </c>
      <c r="Q716" s="296" t="s">
        <v>1932</v>
      </c>
      <c r="R716" s="276" t="s">
        <v>1933</v>
      </c>
      <c r="S716" s="296" t="s">
        <v>1934</v>
      </c>
    </row>
    <row r="717" spans="1:19" x14ac:dyDescent="0.3">
      <c r="A717" s="272">
        <v>1708</v>
      </c>
      <c r="B717" s="282">
        <v>42918</v>
      </c>
      <c r="C717" s="284" t="s">
        <v>593</v>
      </c>
      <c r="D717" s="273" t="s">
        <v>1211</v>
      </c>
      <c r="E717" s="286" t="s">
        <v>398</v>
      </c>
      <c r="F717" s="273" t="s">
        <v>778</v>
      </c>
      <c r="G717" s="288" t="s">
        <v>764</v>
      </c>
      <c r="H717" s="273" t="s">
        <v>818</v>
      </c>
      <c r="I717" s="290" t="s">
        <v>1212</v>
      </c>
      <c r="J717" s="274">
        <v>48</v>
      </c>
      <c r="K717" s="292">
        <v>3600</v>
      </c>
      <c r="L717" s="274">
        <v>172800</v>
      </c>
      <c r="M717" s="294">
        <v>0.02</v>
      </c>
      <c r="N717" s="275">
        <v>169344</v>
      </c>
      <c r="O717" s="288" t="s">
        <v>782</v>
      </c>
      <c r="P717" s="276" t="s">
        <v>827</v>
      </c>
      <c r="Q717" s="296" t="s">
        <v>1932</v>
      </c>
      <c r="R717" s="276" t="s">
        <v>1933</v>
      </c>
      <c r="S717" s="296" t="s">
        <v>1934</v>
      </c>
    </row>
    <row r="718" spans="1:19" x14ac:dyDescent="0.3">
      <c r="A718" s="272">
        <v>1709</v>
      </c>
      <c r="B718" s="282">
        <v>42918</v>
      </c>
      <c r="C718" s="284" t="s">
        <v>593</v>
      </c>
      <c r="D718" s="273" t="s">
        <v>1211</v>
      </c>
      <c r="E718" s="286" t="s">
        <v>398</v>
      </c>
      <c r="F718" s="273" t="s">
        <v>778</v>
      </c>
      <c r="G718" s="288" t="s">
        <v>785</v>
      </c>
      <c r="H718" s="273" t="s">
        <v>784</v>
      </c>
      <c r="I718" s="290" t="s">
        <v>1210</v>
      </c>
      <c r="J718" s="274">
        <v>41</v>
      </c>
      <c r="K718" s="292">
        <v>3960</v>
      </c>
      <c r="L718" s="274">
        <v>162360</v>
      </c>
      <c r="M718" s="294">
        <v>0.06</v>
      </c>
      <c r="N718" s="275">
        <v>152618.4</v>
      </c>
      <c r="O718" s="288" t="s">
        <v>782</v>
      </c>
      <c r="P718" s="276" t="s">
        <v>798</v>
      </c>
      <c r="Q718" s="296" t="s">
        <v>1932</v>
      </c>
      <c r="R718" s="276" t="s">
        <v>1933</v>
      </c>
      <c r="S718" s="296" t="s">
        <v>1934</v>
      </c>
    </row>
    <row r="719" spans="1:19" x14ac:dyDescent="0.3">
      <c r="A719" s="272">
        <v>1710</v>
      </c>
      <c r="B719" s="282">
        <v>42918</v>
      </c>
      <c r="C719" s="284" t="s">
        <v>593</v>
      </c>
      <c r="D719" s="273" t="s">
        <v>910</v>
      </c>
      <c r="E719" s="286" t="s">
        <v>398</v>
      </c>
      <c r="F719" s="273" t="s">
        <v>790</v>
      </c>
      <c r="G719" s="288" t="s">
        <v>764</v>
      </c>
      <c r="H719" s="273" t="s">
        <v>793</v>
      </c>
      <c r="I719" s="290" t="s">
        <v>1209</v>
      </c>
      <c r="J719" s="274">
        <v>24</v>
      </c>
      <c r="K719" s="292">
        <v>600</v>
      </c>
      <c r="L719" s="274">
        <v>14400</v>
      </c>
      <c r="M719" s="294">
        <v>0.06</v>
      </c>
      <c r="N719" s="275">
        <v>13536</v>
      </c>
      <c r="O719" s="288" t="s">
        <v>782</v>
      </c>
      <c r="P719" s="276" t="s">
        <v>760</v>
      </c>
      <c r="Q719" s="296" t="s">
        <v>1932</v>
      </c>
      <c r="R719" s="276" t="s">
        <v>1937</v>
      </c>
      <c r="S719" s="296" t="s">
        <v>1934</v>
      </c>
    </row>
    <row r="720" spans="1:19" x14ac:dyDescent="0.3">
      <c r="A720" s="272">
        <v>1711</v>
      </c>
      <c r="B720" s="282">
        <v>42918</v>
      </c>
      <c r="C720" s="284" t="s">
        <v>593</v>
      </c>
      <c r="D720" s="273" t="s">
        <v>1208</v>
      </c>
      <c r="E720" s="286" t="s">
        <v>395</v>
      </c>
      <c r="F720" s="273" t="s">
        <v>812</v>
      </c>
      <c r="G720" s="288" t="s">
        <v>764</v>
      </c>
      <c r="H720" s="273" t="s">
        <v>800</v>
      </c>
      <c r="I720" s="290" t="s">
        <v>979</v>
      </c>
      <c r="J720" s="274">
        <v>3</v>
      </c>
      <c r="K720" s="292">
        <v>360</v>
      </c>
      <c r="L720" s="274">
        <v>1080</v>
      </c>
      <c r="M720" s="294">
        <v>0.05</v>
      </c>
      <c r="N720" s="275">
        <v>1026</v>
      </c>
      <c r="O720" s="288" t="s">
        <v>782</v>
      </c>
      <c r="P720" s="276" t="s">
        <v>760</v>
      </c>
      <c r="Q720" s="296" t="s">
        <v>1932</v>
      </c>
      <c r="R720" s="276" t="s">
        <v>1933</v>
      </c>
      <c r="S720" s="296" t="s">
        <v>1934</v>
      </c>
    </row>
    <row r="721" spans="1:19" x14ac:dyDescent="0.3">
      <c r="A721" s="272">
        <v>1712</v>
      </c>
      <c r="B721" s="282">
        <v>42918</v>
      </c>
      <c r="C721" s="284" t="s">
        <v>593</v>
      </c>
      <c r="D721" s="273" t="s">
        <v>1208</v>
      </c>
      <c r="E721" s="286" t="s">
        <v>395</v>
      </c>
      <c r="F721" s="273" t="s">
        <v>812</v>
      </c>
      <c r="G721" s="288" t="s">
        <v>764</v>
      </c>
      <c r="H721" s="273" t="s">
        <v>772</v>
      </c>
      <c r="I721" s="290" t="s">
        <v>1207</v>
      </c>
      <c r="J721" s="274">
        <v>47</v>
      </c>
      <c r="K721" s="292">
        <v>960</v>
      </c>
      <c r="L721" s="274">
        <v>45120</v>
      </c>
      <c r="M721" s="294">
        <v>0</v>
      </c>
      <c r="N721" s="275">
        <v>45120</v>
      </c>
      <c r="O721" s="288" t="s">
        <v>782</v>
      </c>
      <c r="P721" s="276" t="s">
        <v>760</v>
      </c>
      <c r="Q721" s="296" t="s">
        <v>1932</v>
      </c>
      <c r="R721" s="276" t="s">
        <v>1933</v>
      </c>
      <c r="S721" s="296" t="s">
        <v>1934</v>
      </c>
    </row>
    <row r="722" spans="1:19" x14ac:dyDescent="0.3">
      <c r="A722" s="272">
        <v>1713</v>
      </c>
      <c r="B722" s="282">
        <v>42919</v>
      </c>
      <c r="C722" s="284" t="s">
        <v>593</v>
      </c>
      <c r="D722" s="273" t="s">
        <v>1206</v>
      </c>
      <c r="E722" s="286" t="s">
        <v>522</v>
      </c>
      <c r="F722" s="273" t="s">
        <v>778</v>
      </c>
      <c r="G722" s="288" t="s">
        <v>764</v>
      </c>
      <c r="H722" s="273" t="s">
        <v>811</v>
      </c>
      <c r="I722" s="290" t="s">
        <v>1098</v>
      </c>
      <c r="J722" s="274">
        <v>42</v>
      </c>
      <c r="K722" s="292">
        <v>540</v>
      </c>
      <c r="L722" s="274">
        <v>22680</v>
      </c>
      <c r="M722" s="294">
        <v>0.01</v>
      </c>
      <c r="N722" s="275">
        <v>22453.200000000001</v>
      </c>
      <c r="O722" s="288" t="s">
        <v>788</v>
      </c>
      <c r="P722" s="276" t="s">
        <v>767</v>
      </c>
      <c r="Q722" s="296" t="s">
        <v>1936</v>
      </c>
      <c r="R722" s="276" t="s">
        <v>1933</v>
      </c>
      <c r="S722" s="296" t="s">
        <v>1934</v>
      </c>
    </row>
    <row r="723" spans="1:19" x14ac:dyDescent="0.3">
      <c r="A723" s="272">
        <v>1714</v>
      </c>
      <c r="B723" s="282">
        <v>42919</v>
      </c>
      <c r="C723" s="284" t="s">
        <v>593</v>
      </c>
      <c r="D723" s="273" t="s">
        <v>1205</v>
      </c>
      <c r="E723" s="286" t="s">
        <v>398</v>
      </c>
      <c r="F723" s="273" t="s">
        <v>812</v>
      </c>
      <c r="G723" s="288" t="s">
        <v>764</v>
      </c>
      <c r="H723" s="273" t="s">
        <v>800</v>
      </c>
      <c r="I723" s="290" t="s">
        <v>1204</v>
      </c>
      <c r="J723" s="274">
        <v>14</v>
      </c>
      <c r="K723" s="292">
        <v>180</v>
      </c>
      <c r="L723" s="274">
        <v>2520</v>
      </c>
      <c r="M723" s="294">
        <v>0.08</v>
      </c>
      <c r="N723" s="275">
        <v>2318.4</v>
      </c>
      <c r="O723" s="288" t="s">
        <v>788</v>
      </c>
      <c r="P723" s="276" t="s">
        <v>760</v>
      </c>
      <c r="Q723" s="296" t="s">
        <v>1936</v>
      </c>
      <c r="R723" s="276" t="s">
        <v>1933</v>
      </c>
      <c r="S723" s="296" t="s">
        <v>1934</v>
      </c>
    </row>
    <row r="724" spans="1:19" x14ac:dyDescent="0.3">
      <c r="A724" s="272">
        <v>1715</v>
      </c>
      <c r="B724" s="282">
        <v>42919</v>
      </c>
      <c r="C724" s="284" t="s">
        <v>593</v>
      </c>
      <c r="D724" s="273" t="s">
        <v>1203</v>
      </c>
      <c r="E724" s="286" t="s">
        <v>398</v>
      </c>
      <c r="F724" s="273" t="s">
        <v>778</v>
      </c>
      <c r="G724" s="288" t="s">
        <v>785</v>
      </c>
      <c r="H724" s="273" t="s">
        <v>784</v>
      </c>
      <c r="I724" s="290" t="s">
        <v>1109</v>
      </c>
      <c r="J724" s="274">
        <v>24</v>
      </c>
      <c r="K724" s="292">
        <v>3960</v>
      </c>
      <c r="L724" s="274">
        <v>95040</v>
      </c>
      <c r="M724" s="294">
        <v>0.1</v>
      </c>
      <c r="N724" s="275">
        <v>85536</v>
      </c>
      <c r="O724" s="288" t="s">
        <v>775</v>
      </c>
      <c r="P724" s="276" t="s">
        <v>827</v>
      </c>
      <c r="Q724" s="296" t="s">
        <v>1935</v>
      </c>
      <c r="R724" s="276" t="s">
        <v>1933</v>
      </c>
      <c r="S724" s="296" t="s">
        <v>1934</v>
      </c>
    </row>
    <row r="725" spans="1:19" x14ac:dyDescent="0.3">
      <c r="A725" s="272">
        <v>1716</v>
      </c>
      <c r="B725" s="282">
        <v>42919</v>
      </c>
      <c r="C725" s="284" t="s">
        <v>593</v>
      </c>
      <c r="D725" s="273" t="s">
        <v>1169</v>
      </c>
      <c r="E725" s="286" t="s">
        <v>522</v>
      </c>
      <c r="F725" s="273" t="s">
        <v>778</v>
      </c>
      <c r="G725" s="288" t="s">
        <v>764</v>
      </c>
      <c r="H725" s="273" t="s">
        <v>800</v>
      </c>
      <c r="I725" s="290" t="s">
        <v>1075</v>
      </c>
      <c r="J725" s="274">
        <v>20</v>
      </c>
      <c r="K725" s="292">
        <v>240</v>
      </c>
      <c r="L725" s="274">
        <v>4800</v>
      </c>
      <c r="M725" s="294">
        <v>0.03</v>
      </c>
      <c r="N725" s="275">
        <v>4656</v>
      </c>
      <c r="O725" s="288" t="s">
        <v>782</v>
      </c>
      <c r="P725" s="276" t="s">
        <v>774</v>
      </c>
      <c r="Q725" s="296" t="s">
        <v>1932</v>
      </c>
      <c r="R725" s="276" t="s">
        <v>1933</v>
      </c>
      <c r="S725" s="296" t="s">
        <v>1934</v>
      </c>
    </row>
    <row r="726" spans="1:19" x14ac:dyDescent="0.3">
      <c r="A726" s="272">
        <v>1717</v>
      </c>
      <c r="B726" s="282">
        <v>42919</v>
      </c>
      <c r="C726" s="284" t="s">
        <v>593</v>
      </c>
      <c r="D726" s="273" t="s">
        <v>1202</v>
      </c>
      <c r="E726" s="286" t="s">
        <v>395</v>
      </c>
      <c r="F726" s="273" t="s">
        <v>790</v>
      </c>
      <c r="G726" s="288" t="s">
        <v>770</v>
      </c>
      <c r="H726" s="273" t="s">
        <v>826</v>
      </c>
      <c r="I726" s="290" t="s">
        <v>941</v>
      </c>
      <c r="J726" s="274">
        <v>46</v>
      </c>
      <c r="K726" s="292">
        <v>6060</v>
      </c>
      <c r="L726" s="274">
        <v>278760</v>
      </c>
      <c r="M726" s="294">
        <v>0.08</v>
      </c>
      <c r="N726" s="275">
        <v>256459.2</v>
      </c>
      <c r="O726" s="288" t="s">
        <v>782</v>
      </c>
      <c r="P726" s="276" t="s">
        <v>760</v>
      </c>
      <c r="Q726" s="296" t="s">
        <v>1932</v>
      </c>
      <c r="R726" s="276" t="s">
        <v>1937</v>
      </c>
      <c r="S726" s="296" t="s">
        <v>1934</v>
      </c>
    </row>
    <row r="727" spans="1:19" x14ac:dyDescent="0.3">
      <c r="A727" s="272">
        <v>1718</v>
      </c>
      <c r="B727" s="282">
        <v>42919</v>
      </c>
      <c r="C727" s="284" t="s">
        <v>593</v>
      </c>
      <c r="D727" s="273" t="s">
        <v>1201</v>
      </c>
      <c r="E727" s="286" t="s">
        <v>395</v>
      </c>
      <c r="F727" s="273" t="s">
        <v>778</v>
      </c>
      <c r="G727" s="288" t="s">
        <v>764</v>
      </c>
      <c r="H727" s="273" t="s">
        <v>763</v>
      </c>
      <c r="I727" s="290" t="s">
        <v>1200</v>
      </c>
      <c r="J727" s="274">
        <v>9</v>
      </c>
      <c r="K727" s="292">
        <v>180</v>
      </c>
      <c r="L727" s="274">
        <v>1620</v>
      </c>
      <c r="M727" s="294">
        <v>0.08</v>
      </c>
      <c r="N727" s="275">
        <v>1490.4</v>
      </c>
      <c r="O727" s="288" t="s">
        <v>788</v>
      </c>
      <c r="P727" s="276" t="s">
        <v>774</v>
      </c>
      <c r="Q727" s="296" t="s">
        <v>1936</v>
      </c>
      <c r="R727" s="276" t="s">
        <v>1933</v>
      </c>
      <c r="S727" s="296" t="s">
        <v>1934</v>
      </c>
    </row>
    <row r="728" spans="1:19" x14ac:dyDescent="0.3">
      <c r="A728" s="272">
        <v>1719</v>
      </c>
      <c r="B728" s="282">
        <v>42920</v>
      </c>
      <c r="C728" s="284" t="s">
        <v>593</v>
      </c>
      <c r="D728" s="273" t="s">
        <v>1199</v>
      </c>
      <c r="E728" s="286" t="s">
        <v>398</v>
      </c>
      <c r="F728" s="273" t="s">
        <v>812</v>
      </c>
      <c r="G728" s="288" t="s">
        <v>764</v>
      </c>
      <c r="H728" s="273" t="s">
        <v>772</v>
      </c>
      <c r="I728" s="290" t="s">
        <v>1198</v>
      </c>
      <c r="J728" s="274">
        <v>40</v>
      </c>
      <c r="K728" s="292">
        <v>4860</v>
      </c>
      <c r="L728" s="274">
        <v>194400</v>
      </c>
      <c r="M728" s="294">
        <v>0</v>
      </c>
      <c r="N728" s="275">
        <v>194400</v>
      </c>
      <c r="O728" s="288" t="s">
        <v>782</v>
      </c>
      <c r="P728" s="276" t="s">
        <v>787</v>
      </c>
      <c r="Q728" s="296" t="s">
        <v>1932</v>
      </c>
      <c r="R728" s="276" t="s">
        <v>1933</v>
      </c>
      <c r="S728" s="296" t="s">
        <v>1934</v>
      </c>
    </row>
    <row r="729" spans="1:19" x14ac:dyDescent="0.3">
      <c r="A729" s="272">
        <v>1720</v>
      </c>
      <c r="B729" s="282">
        <v>42920</v>
      </c>
      <c r="C729" s="284" t="s">
        <v>593</v>
      </c>
      <c r="D729" s="273" t="s">
        <v>1197</v>
      </c>
      <c r="E729" s="286" t="s">
        <v>395</v>
      </c>
      <c r="F729" s="273" t="s">
        <v>778</v>
      </c>
      <c r="G729" s="288" t="s">
        <v>770</v>
      </c>
      <c r="H729" s="273" t="s">
        <v>781</v>
      </c>
      <c r="I729" s="290" t="s">
        <v>1196</v>
      </c>
      <c r="J729" s="274">
        <v>35</v>
      </c>
      <c r="K729" s="292">
        <v>480</v>
      </c>
      <c r="L729" s="274">
        <v>16800</v>
      </c>
      <c r="M729" s="294">
        <v>0.1</v>
      </c>
      <c r="N729" s="275">
        <v>15120</v>
      </c>
      <c r="O729" s="288" t="s">
        <v>788</v>
      </c>
      <c r="P729" s="276" t="s">
        <v>760</v>
      </c>
      <c r="Q729" s="296" t="s">
        <v>1936</v>
      </c>
      <c r="R729" s="276" t="s">
        <v>1933</v>
      </c>
      <c r="S729" s="296" t="s">
        <v>1934</v>
      </c>
    </row>
    <row r="730" spans="1:19" x14ac:dyDescent="0.3">
      <c r="A730" s="272">
        <v>1721</v>
      </c>
      <c r="B730" s="282">
        <v>42920</v>
      </c>
      <c r="C730" s="284" t="s">
        <v>593</v>
      </c>
      <c r="D730" s="273" t="s">
        <v>1194</v>
      </c>
      <c r="E730" s="286" t="s">
        <v>398</v>
      </c>
      <c r="F730" s="273" t="s">
        <v>778</v>
      </c>
      <c r="G730" s="288" t="s">
        <v>764</v>
      </c>
      <c r="H730" s="273" t="s">
        <v>818</v>
      </c>
      <c r="I730" s="290" t="s">
        <v>1092</v>
      </c>
      <c r="J730" s="274">
        <v>40</v>
      </c>
      <c r="K730" s="292">
        <v>2700</v>
      </c>
      <c r="L730" s="274">
        <v>108000</v>
      </c>
      <c r="M730" s="294">
        <v>0.02</v>
      </c>
      <c r="N730" s="275">
        <v>105840</v>
      </c>
      <c r="O730" s="288" t="s">
        <v>782</v>
      </c>
      <c r="P730" s="276" t="s">
        <v>767</v>
      </c>
      <c r="Q730" s="296" t="s">
        <v>1932</v>
      </c>
      <c r="R730" s="276" t="s">
        <v>1933</v>
      </c>
      <c r="S730" s="296" t="s">
        <v>1934</v>
      </c>
    </row>
    <row r="731" spans="1:19" x14ac:dyDescent="0.3">
      <c r="A731" s="272">
        <v>1722</v>
      </c>
      <c r="B731" s="282">
        <v>42920</v>
      </c>
      <c r="C731" s="284" t="s">
        <v>593</v>
      </c>
      <c r="D731" s="273" t="s">
        <v>1194</v>
      </c>
      <c r="E731" s="286" t="s">
        <v>398</v>
      </c>
      <c r="F731" s="273" t="s">
        <v>778</v>
      </c>
      <c r="G731" s="288" t="s">
        <v>764</v>
      </c>
      <c r="H731" s="273" t="s">
        <v>800</v>
      </c>
      <c r="I731" s="290" t="s">
        <v>1195</v>
      </c>
      <c r="J731" s="274">
        <v>8</v>
      </c>
      <c r="K731" s="292">
        <v>960</v>
      </c>
      <c r="L731" s="274">
        <v>7680</v>
      </c>
      <c r="M731" s="294">
        <v>0.03</v>
      </c>
      <c r="N731" s="275">
        <v>7449.6</v>
      </c>
      <c r="O731" s="288" t="s">
        <v>782</v>
      </c>
      <c r="P731" s="276" t="s">
        <v>760</v>
      </c>
      <c r="Q731" s="296" t="s">
        <v>1932</v>
      </c>
      <c r="R731" s="276" t="s">
        <v>1933</v>
      </c>
      <c r="S731" s="296" t="s">
        <v>1934</v>
      </c>
    </row>
    <row r="732" spans="1:19" x14ac:dyDescent="0.3">
      <c r="A732" s="272">
        <v>1723</v>
      </c>
      <c r="B732" s="282">
        <v>42920</v>
      </c>
      <c r="C732" s="284" t="s">
        <v>593</v>
      </c>
      <c r="D732" s="273" t="s">
        <v>1194</v>
      </c>
      <c r="E732" s="286" t="s">
        <v>398</v>
      </c>
      <c r="F732" s="273" t="s">
        <v>778</v>
      </c>
      <c r="G732" s="288" t="s">
        <v>785</v>
      </c>
      <c r="H732" s="273" t="s">
        <v>784</v>
      </c>
      <c r="I732" s="290" t="s">
        <v>890</v>
      </c>
      <c r="J732" s="274">
        <v>20</v>
      </c>
      <c r="K732" s="292">
        <v>10560</v>
      </c>
      <c r="L732" s="274">
        <v>211200</v>
      </c>
      <c r="M732" s="294">
        <v>0.09</v>
      </c>
      <c r="N732" s="275">
        <v>192192</v>
      </c>
      <c r="O732" s="288" t="s">
        <v>782</v>
      </c>
      <c r="P732" s="276" t="s">
        <v>841</v>
      </c>
      <c r="Q732" s="296" t="s">
        <v>1932</v>
      </c>
      <c r="R732" s="276" t="s">
        <v>1933</v>
      </c>
      <c r="S732" s="296" t="s">
        <v>1934</v>
      </c>
    </row>
    <row r="733" spans="1:19" x14ac:dyDescent="0.3">
      <c r="A733" s="272">
        <v>1724</v>
      </c>
      <c r="B733" s="282">
        <v>42920</v>
      </c>
      <c r="C733" s="284" t="s">
        <v>593</v>
      </c>
      <c r="D733" s="273" t="s">
        <v>1193</v>
      </c>
      <c r="E733" s="286" t="s">
        <v>405</v>
      </c>
      <c r="F733" s="273" t="s">
        <v>765</v>
      </c>
      <c r="G733" s="288" t="s">
        <v>785</v>
      </c>
      <c r="H733" s="273" t="s">
        <v>815</v>
      </c>
      <c r="I733" s="290" t="s">
        <v>1192</v>
      </c>
      <c r="J733" s="274">
        <v>11</v>
      </c>
      <c r="K733" s="292">
        <v>116340</v>
      </c>
      <c r="L733" s="274">
        <v>1279740</v>
      </c>
      <c r="M733" s="294">
        <v>0.02</v>
      </c>
      <c r="N733" s="275">
        <v>1254145.2</v>
      </c>
      <c r="O733" s="288" t="s">
        <v>775</v>
      </c>
      <c r="P733" s="276" t="s">
        <v>760</v>
      </c>
      <c r="Q733" s="296" t="s">
        <v>1935</v>
      </c>
      <c r="R733" s="276" t="s">
        <v>1937</v>
      </c>
      <c r="S733" s="296" t="s">
        <v>1934</v>
      </c>
    </row>
    <row r="734" spans="1:19" x14ac:dyDescent="0.3">
      <c r="A734" s="272">
        <v>1725</v>
      </c>
      <c r="B734" s="282">
        <v>42920</v>
      </c>
      <c r="C734" s="284" t="s">
        <v>593</v>
      </c>
      <c r="D734" s="273" t="s">
        <v>1040</v>
      </c>
      <c r="E734" s="286" t="s">
        <v>395</v>
      </c>
      <c r="F734" s="273" t="s">
        <v>765</v>
      </c>
      <c r="G734" s="288" t="s">
        <v>764</v>
      </c>
      <c r="H734" s="273" t="s">
        <v>921</v>
      </c>
      <c r="I734" s="290" t="s">
        <v>1191</v>
      </c>
      <c r="J734" s="274">
        <v>5</v>
      </c>
      <c r="K734" s="292">
        <v>180</v>
      </c>
      <c r="L734" s="274">
        <v>900</v>
      </c>
      <c r="M734" s="294">
        <v>0.03</v>
      </c>
      <c r="N734" s="275">
        <v>873</v>
      </c>
      <c r="O734" s="288" t="s">
        <v>782</v>
      </c>
      <c r="P734" s="276" t="s">
        <v>787</v>
      </c>
      <c r="Q734" s="296" t="s">
        <v>1932</v>
      </c>
      <c r="R734" s="276" t="s">
        <v>1937</v>
      </c>
      <c r="S734" s="296" t="s">
        <v>1934</v>
      </c>
    </row>
    <row r="735" spans="1:19" x14ac:dyDescent="0.3">
      <c r="A735" s="272">
        <v>1726</v>
      </c>
      <c r="B735" s="282">
        <v>42920</v>
      </c>
      <c r="C735" s="284" t="s">
        <v>593</v>
      </c>
      <c r="D735" s="273" t="s">
        <v>1040</v>
      </c>
      <c r="E735" s="286" t="s">
        <v>395</v>
      </c>
      <c r="F735" s="273" t="s">
        <v>765</v>
      </c>
      <c r="G735" s="288" t="s">
        <v>785</v>
      </c>
      <c r="H735" s="273" t="s">
        <v>784</v>
      </c>
      <c r="I735" s="290" t="s">
        <v>934</v>
      </c>
      <c r="J735" s="274">
        <v>4</v>
      </c>
      <c r="K735" s="292">
        <v>11760</v>
      </c>
      <c r="L735" s="274">
        <v>47040</v>
      </c>
      <c r="M735" s="294">
        <v>0.03</v>
      </c>
      <c r="N735" s="275">
        <v>45628.800000000003</v>
      </c>
      <c r="O735" s="288" t="s">
        <v>782</v>
      </c>
      <c r="P735" s="276" t="s">
        <v>760</v>
      </c>
      <c r="Q735" s="296" t="s">
        <v>1932</v>
      </c>
      <c r="R735" s="276" t="s">
        <v>1937</v>
      </c>
      <c r="S735" s="296" t="s">
        <v>1934</v>
      </c>
    </row>
    <row r="736" spans="1:19" x14ac:dyDescent="0.3">
      <c r="A736" s="272">
        <v>1727</v>
      </c>
      <c r="B736" s="282">
        <v>42921</v>
      </c>
      <c r="C736" s="284" t="s">
        <v>593</v>
      </c>
      <c r="D736" s="273" t="s">
        <v>1188</v>
      </c>
      <c r="E736" s="286" t="s">
        <v>522</v>
      </c>
      <c r="F736" s="273" t="s">
        <v>778</v>
      </c>
      <c r="G736" s="288" t="s">
        <v>770</v>
      </c>
      <c r="H736" s="273" t="s">
        <v>769</v>
      </c>
      <c r="I736" s="290" t="s">
        <v>1190</v>
      </c>
      <c r="J736" s="274">
        <v>32</v>
      </c>
      <c r="K736" s="292">
        <v>5760</v>
      </c>
      <c r="L736" s="274">
        <v>184320</v>
      </c>
      <c r="M736" s="294">
        <v>0.01</v>
      </c>
      <c r="N736" s="275">
        <v>182476.79999999999</v>
      </c>
      <c r="O736" s="288" t="s">
        <v>834</v>
      </c>
      <c r="P736" s="276" t="s">
        <v>760</v>
      </c>
      <c r="Q736" s="296" t="s">
        <v>1932</v>
      </c>
      <c r="R736" s="276" t="s">
        <v>1933</v>
      </c>
      <c r="S736" s="296" t="s">
        <v>1934</v>
      </c>
    </row>
    <row r="737" spans="1:19" x14ac:dyDescent="0.3">
      <c r="A737" s="272">
        <v>1728</v>
      </c>
      <c r="B737" s="282">
        <v>42921</v>
      </c>
      <c r="C737" s="284" t="s">
        <v>593</v>
      </c>
      <c r="D737" s="273" t="s">
        <v>1188</v>
      </c>
      <c r="E737" s="286" t="s">
        <v>522</v>
      </c>
      <c r="F737" s="273" t="s">
        <v>778</v>
      </c>
      <c r="G737" s="288" t="s">
        <v>770</v>
      </c>
      <c r="H737" s="273" t="s">
        <v>769</v>
      </c>
      <c r="I737" s="290" t="s">
        <v>1189</v>
      </c>
      <c r="J737" s="274">
        <v>27</v>
      </c>
      <c r="K737" s="292">
        <v>18060</v>
      </c>
      <c r="L737" s="274">
        <v>487620</v>
      </c>
      <c r="M737" s="294">
        <v>0.06</v>
      </c>
      <c r="N737" s="275">
        <v>458362.8</v>
      </c>
      <c r="O737" s="288" t="s">
        <v>834</v>
      </c>
      <c r="P737" s="276" t="s">
        <v>767</v>
      </c>
      <c r="Q737" s="296" t="s">
        <v>1932</v>
      </c>
      <c r="R737" s="276" t="s">
        <v>1933</v>
      </c>
      <c r="S737" s="296" t="s">
        <v>1934</v>
      </c>
    </row>
    <row r="738" spans="1:19" x14ac:dyDescent="0.3">
      <c r="A738" s="272">
        <v>1729</v>
      </c>
      <c r="B738" s="282">
        <v>42921</v>
      </c>
      <c r="C738" s="284" t="s">
        <v>593</v>
      </c>
      <c r="D738" s="273" t="s">
        <v>1188</v>
      </c>
      <c r="E738" s="286" t="s">
        <v>522</v>
      </c>
      <c r="F738" s="273" t="s">
        <v>778</v>
      </c>
      <c r="G738" s="288" t="s">
        <v>764</v>
      </c>
      <c r="H738" s="273" t="s">
        <v>793</v>
      </c>
      <c r="I738" s="290" t="s">
        <v>895</v>
      </c>
      <c r="J738" s="274">
        <v>36</v>
      </c>
      <c r="K738" s="292">
        <v>2280</v>
      </c>
      <c r="L738" s="274">
        <v>82080</v>
      </c>
      <c r="M738" s="294">
        <v>0.06</v>
      </c>
      <c r="N738" s="275">
        <v>77155.199999999997</v>
      </c>
      <c r="O738" s="288" t="s">
        <v>834</v>
      </c>
      <c r="P738" s="276" t="s">
        <v>798</v>
      </c>
      <c r="Q738" s="296" t="s">
        <v>1932</v>
      </c>
      <c r="R738" s="276" t="s">
        <v>1933</v>
      </c>
      <c r="S738" s="296" t="s">
        <v>1934</v>
      </c>
    </row>
    <row r="739" spans="1:19" x14ac:dyDescent="0.3">
      <c r="A739" s="272">
        <v>1730</v>
      </c>
      <c r="B739" s="282">
        <v>42921</v>
      </c>
      <c r="C739" s="284" t="s">
        <v>593</v>
      </c>
      <c r="D739" s="273" t="s">
        <v>1188</v>
      </c>
      <c r="E739" s="286" t="s">
        <v>522</v>
      </c>
      <c r="F739" s="273" t="s">
        <v>778</v>
      </c>
      <c r="G739" s="288" t="s">
        <v>764</v>
      </c>
      <c r="H739" s="273" t="s">
        <v>772</v>
      </c>
      <c r="I739" s="290" t="s">
        <v>1187</v>
      </c>
      <c r="J739" s="274">
        <v>28</v>
      </c>
      <c r="K739" s="292">
        <v>9720</v>
      </c>
      <c r="L739" s="274">
        <v>272160</v>
      </c>
      <c r="M739" s="294">
        <v>7.0000000000000007E-2</v>
      </c>
      <c r="N739" s="275">
        <v>253108.8</v>
      </c>
      <c r="O739" s="288" t="s">
        <v>834</v>
      </c>
      <c r="P739" s="276" t="s">
        <v>767</v>
      </c>
      <c r="Q739" s="296" t="s">
        <v>1932</v>
      </c>
      <c r="R739" s="276" t="s">
        <v>1933</v>
      </c>
      <c r="S739" s="296" t="s">
        <v>1934</v>
      </c>
    </row>
    <row r="740" spans="1:19" x14ac:dyDescent="0.3">
      <c r="A740" s="272">
        <v>1731</v>
      </c>
      <c r="B740" s="282">
        <v>42921</v>
      </c>
      <c r="C740" s="284" t="s">
        <v>593</v>
      </c>
      <c r="D740" s="273" t="s">
        <v>1186</v>
      </c>
      <c r="E740" s="286" t="s">
        <v>395</v>
      </c>
      <c r="F740" s="273" t="s">
        <v>765</v>
      </c>
      <c r="G740" s="288" t="s">
        <v>770</v>
      </c>
      <c r="H740" s="273" t="s">
        <v>781</v>
      </c>
      <c r="I740" s="290" t="s">
        <v>1062</v>
      </c>
      <c r="J740" s="274">
        <v>32</v>
      </c>
      <c r="K740" s="292">
        <v>2460</v>
      </c>
      <c r="L740" s="274">
        <v>78720</v>
      </c>
      <c r="M740" s="294">
        <v>7.0000000000000007E-2</v>
      </c>
      <c r="N740" s="275">
        <v>73209.600000000006</v>
      </c>
      <c r="O740" s="288" t="s">
        <v>761</v>
      </c>
      <c r="P740" s="276" t="s">
        <v>798</v>
      </c>
      <c r="Q740" s="296" t="s">
        <v>1932</v>
      </c>
      <c r="R740" s="276" t="s">
        <v>1937</v>
      </c>
      <c r="S740" s="296" t="s">
        <v>1934</v>
      </c>
    </row>
    <row r="741" spans="1:19" x14ac:dyDescent="0.3">
      <c r="A741" s="272">
        <v>1732</v>
      </c>
      <c r="B741" s="282">
        <v>42921</v>
      </c>
      <c r="C741" s="284" t="s">
        <v>593</v>
      </c>
      <c r="D741" s="273" t="s">
        <v>1185</v>
      </c>
      <c r="E741" s="286" t="s">
        <v>395</v>
      </c>
      <c r="F741" s="273" t="s">
        <v>790</v>
      </c>
      <c r="G741" s="288" t="s">
        <v>785</v>
      </c>
      <c r="H741" s="273" t="s">
        <v>824</v>
      </c>
      <c r="I741" s="290" t="s">
        <v>870</v>
      </c>
      <c r="J741" s="274">
        <v>12</v>
      </c>
      <c r="K741" s="292">
        <v>9180</v>
      </c>
      <c r="L741" s="274">
        <v>110160</v>
      </c>
      <c r="M741" s="294">
        <v>0.1</v>
      </c>
      <c r="N741" s="275">
        <v>99144</v>
      </c>
      <c r="O741" s="288" t="s">
        <v>788</v>
      </c>
      <c r="P741" s="276" t="s">
        <v>787</v>
      </c>
      <c r="Q741" s="296" t="s">
        <v>1936</v>
      </c>
      <c r="R741" s="276" t="s">
        <v>1937</v>
      </c>
      <c r="S741" s="296" t="s">
        <v>1934</v>
      </c>
    </row>
    <row r="742" spans="1:19" x14ac:dyDescent="0.3">
      <c r="A742" s="272">
        <v>1733</v>
      </c>
      <c r="B742" s="282">
        <v>42921</v>
      </c>
      <c r="C742" s="284" t="s">
        <v>593</v>
      </c>
      <c r="D742" s="273" t="s">
        <v>1184</v>
      </c>
      <c r="E742" s="286" t="s">
        <v>395</v>
      </c>
      <c r="F742" s="273" t="s">
        <v>790</v>
      </c>
      <c r="G742" s="288" t="s">
        <v>764</v>
      </c>
      <c r="H742" s="273" t="s">
        <v>811</v>
      </c>
      <c r="I742" s="290" t="s">
        <v>1183</v>
      </c>
      <c r="J742" s="274">
        <v>16</v>
      </c>
      <c r="K742" s="292">
        <v>360</v>
      </c>
      <c r="L742" s="274">
        <v>5760</v>
      </c>
      <c r="M742" s="294">
        <v>0.03</v>
      </c>
      <c r="N742" s="275">
        <v>5587.2</v>
      </c>
      <c r="O742" s="288" t="s">
        <v>761</v>
      </c>
      <c r="P742" s="276" t="s">
        <v>760</v>
      </c>
      <c r="Q742" s="296" t="s">
        <v>1932</v>
      </c>
      <c r="R742" s="276" t="s">
        <v>1937</v>
      </c>
      <c r="S742" s="296" t="s">
        <v>1934</v>
      </c>
    </row>
    <row r="743" spans="1:19" x14ac:dyDescent="0.3">
      <c r="A743" s="272">
        <v>1734</v>
      </c>
      <c r="B743" s="282">
        <v>42921</v>
      </c>
      <c r="C743" s="284" t="s">
        <v>593</v>
      </c>
      <c r="D743" s="273" t="s">
        <v>1181</v>
      </c>
      <c r="E743" s="286" t="s">
        <v>522</v>
      </c>
      <c r="F743" s="273" t="s">
        <v>790</v>
      </c>
      <c r="G743" s="288" t="s">
        <v>785</v>
      </c>
      <c r="H743" s="273" t="s">
        <v>824</v>
      </c>
      <c r="I743" s="290" t="s">
        <v>1182</v>
      </c>
      <c r="J743" s="274">
        <v>4</v>
      </c>
      <c r="K743" s="292">
        <v>4440</v>
      </c>
      <c r="L743" s="274">
        <v>17760</v>
      </c>
      <c r="M743" s="294">
        <v>0.09</v>
      </c>
      <c r="N743" s="275">
        <v>16161.6</v>
      </c>
      <c r="O743" s="288" t="s">
        <v>782</v>
      </c>
      <c r="P743" s="276" t="s">
        <v>798</v>
      </c>
      <c r="Q743" s="296" t="s">
        <v>1932</v>
      </c>
      <c r="R743" s="276" t="s">
        <v>1937</v>
      </c>
      <c r="S743" s="296" t="s">
        <v>1934</v>
      </c>
    </row>
    <row r="744" spans="1:19" x14ac:dyDescent="0.3">
      <c r="A744" s="272">
        <v>1735</v>
      </c>
      <c r="B744" s="282">
        <v>42921</v>
      </c>
      <c r="C744" s="284" t="s">
        <v>593</v>
      </c>
      <c r="D744" s="273" t="s">
        <v>1181</v>
      </c>
      <c r="E744" s="286" t="s">
        <v>522</v>
      </c>
      <c r="F744" s="273" t="s">
        <v>790</v>
      </c>
      <c r="G744" s="288" t="s">
        <v>764</v>
      </c>
      <c r="H744" s="273" t="s">
        <v>793</v>
      </c>
      <c r="I744" s="290" t="s">
        <v>1180</v>
      </c>
      <c r="J744" s="274">
        <v>50</v>
      </c>
      <c r="K744" s="292">
        <v>300</v>
      </c>
      <c r="L744" s="274">
        <v>15000</v>
      </c>
      <c r="M744" s="294">
        <v>0.06</v>
      </c>
      <c r="N744" s="275">
        <v>14100</v>
      </c>
      <c r="O744" s="288" t="s">
        <v>782</v>
      </c>
      <c r="P744" s="276" t="s">
        <v>760</v>
      </c>
      <c r="Q744" s="296" t="s">
        <v>1932</v>
      </c>
      <c r="R744" s="276" t="s">
        <v>1937</v>
      </c>
      <c r="S744" s="296" t="s">
        <v>1934</v>
      </c>
    </row>
    <row r="745" spans="1:19" x14ac:dyDescent="0.3">
      <c r="A745" s="272">
        <v>1736</v>
      </c>
      <c r="B745" s="282">
        <v>42922</v>
      </c>
      <c r="C745" s="284" t="s">
        <v>593</v>
      </c>
      <c r="D745" s="273" t="s">
        <v>1179</v>
      </c>
      <c r="E745" s="286" t="s">
        <v>398</v>
      </c>
      <c r="F745" s="273" t="s">
        <v>790</v>
      </c>
      <c r="G745" s="288" t="s">
        <v>785</v>
      </c>
      <c r="H745" s="273" t="s">
        <v>824</v>
      </c>
      <c r="I745" s="290" t="s">
        <v>870</v>
      </c>
      <c r="J745" s="274">
        <v>37</v>
      </c>
      <c r="K745" s="292">
        <v>9180</v>
      </c>
      <c r="L745" s="274">
        <v>339660</v>
      </c>
      <c r="M745" s="294">
        <v>0.1</v>
      </c>
      <c r="N745" s="275">
        <v>305694</v>
      </c>
      <c r="O745" s="288" t="s">
        <v>834</v>
      </c>
      <c r="P745" s="276" t="s">
        <v>767</v>
      </c>
      <c r="Q745" s="296" t="s">
        <v>1932</v>
      </c>
      <c r="R745" s="276" t="s">
        <v>1937</v>
      </c>
      <c r="S745" s="296" t="s">
        <v>1934</v>
      </c>
    </row>
    <row r="746" spans="1:19" x14ac:dyDescent="0.3">
      <c r="A746" s="272">
        <v>1737</v>
      </c>
      <c r="B746" s="282">
        <v>42922</v>
      </c>
      <c r="C746" s="284" t="s">
        <v>593</v>
      </c>
      <c r="D746" s="273" t="s">
        <v>1179</v>
      </c>
      <c r="E746" s="286" t="s">
        <v>398</v>
      </c>
      <c r="F746" s="273" t="s">
        <v>790</v>
      </c>
      <c r="G746" s="288" t="s">
        <v>785</v>
      </c>
      <c r="H746" s="273" t="s">
        <v>824</v>
      </c>
      <c r="I746" s="290" t="s">
        <v>1178</v>
      </c>
      <c r="J746" s="274">
        <v>30</v>
      </c>
      <c r="K746" s="292">
        <v>2160</v>
      </c>
      <c r="L746" s="274">
        <v>64800</v>
      </c>
      <c r="M746" s="294">
        <v>0.08</v>
      </c>
      <c r="N746" s="275">
        <v>59616</v>
      </c>
      <c r="O746" s="288" t="s">
        <v>834</v>
      </c>
      <c r="P746" s="276" t="s">
        <v>841</v>
      </c>
      <c r="Q746" s="296" t="s">
        <v>1932</v>
      </c>
      <c r="R746" s="276" t="s">
        <v>1937</v>
      </c>
      <c r="S746" s="296" t="s">
        <v>1934</v>
      </c>
    </row>
    <row r="747" spans="1:19" x14ac:dyDescent="0.3">
      <c r="A747" s="272">
        <v>1738</v>
      </c>
      <c r="B747" s="282">
        <v>42922</v>
      </c>
      <c r="C747" s="284" t="s">
        <v>593</v>
      </c>
      <c r="D747" s="273" t="s">
        <v>1174</v>
      </c>
      <c r="E747" s="286" t="s">
        <v>398</v>
      </c>
      <c r="F747" s="273" t="s">
        <v>790</v>
      </c>
      <c r="G747" s="288" t="s">
        <v>785</v>
      </c>
      <c r="H747" s="273" t="s">
        <v>824</v>
      </c>
      <c r="I747" s="290" t="s">
        <v>1177</v>
      </c>
      <c r="J747" s="274">
        <v>46</v>
      </c>
      <c r="K747" s="292">
        <v>6000</v>
      </c>
      <c r="L747" s="274">
        <v>276000</v>
      </c>
      <c r="M747" s="294">
        <v>0.04</v>
      </c>
      <c r="N747" s="275">
        <v>264960</v>
      </c>
      <c r="O747" s="288" t="s">
        <v>782</v>
      </c>
      <c r="P747" s="276" t="s">
        <v>767</v>
      </c>
      <c r="Q747" s="296" t="s">
        <v>1932</v>
      </c>
      <c r="R747" s="276" t="s">
        <v>1937</v>
      </c>
      <c r="S747" s="296" t="s">
        <v>1934</v>
      </c>
    </row>
    <row r="748" spans="1:19" x14ac:dyDescent="0.3">
      <c r="A748" s="272">
        <v>1739</v>
      </c>
      <c r="B748" s="282">
        <v>42922</v>
      </c>
      <c r="C748" s="284" t="s">
        <v>593</v>
      </c>
      <c r="D748" s="273" t="s">
        <v>1174</v>
      </c>
      <c r="E748" s="286" t="s">
        <v>398</v>
      </c>
      <c r="F748" s="273" t="s">
        <v>790</v>
      </c>
      <c r="G748" s="288" t="s">
        <v>785</v>
      </c>
      <c r="H748" s="273" t="s">
        <v>784</v>
      </c>
      <c r="I748" s="290" t="s">
        <v>1176</v>
      </c>
      <c r="J748" s="274">
        <v>2</v>
      </c>
      <c r="K748" s="292">
        <v>1260</v>
      </c>
      <c r="L748" s="274">
        <v>2520</v>
      </c>
      <c r="M748" s="294">
        <v>0.01</v>
      </c>
      <c r="N748" s="275">
        <v>2494.8000000000002</v>
      </c>
      <c r="O748" s="288" t="s">
        <v>782</v>
      </c>
      <c r="P748" s="276" t="s">
        <v>760</v>
      </c>
      <c r="Q748" s="296" t="s">
        <v>1932</v>
      </c>
      <c r="R748" s="276" t="s">
        <v>1937</v>
      </c>
      <c r="S748" s="296" t="s">
        <v>1934</v>
      </c>
    </row>
    <row r="749" spans="1:19" x14ac:dyDescent="0.3">
      <c r="A749" s="272">
        <v>1740</v>
      </c>
      <c r="B749" s="282">
        <v>42922</v>
      </c>
      <c r="C749" s="284" t="s">
        <v>593</v>
      </c>
      <c r="D749" s="273" t="s">
        <v>1174</v>
      </c>
      <c r="E749" s="286" t="s">
        <v>398</v>
      </c>
      <c r="F749" s="273" t="s">
        <v>790</v>
      </c>
      <c r="G749" s="288" t="s">
        <v>764</v>
      </c>
      <c r="H749" s="273" t="s">
        <v>811</v>
      </c>
      <c r="I749" s="290" t="s">
        <v>1175</v>
      </c>
      <c r="J749" s="274">
        <v>41</v>
      </c>
      <c r="K749" s="292">
        <v>960</v>
      </c>
      <c r="L749" s="274">
        <v>39360</v>
      </c>
      <c r="M749" s="294">
        <v>0.1</v>
      </c>
      <c r="N749" s="275">
        <v>35424</v>
      </c>
      <c r="O749" s="288" t="s">
        <v>782</v>
      </c>
      <c r="P749" s="276" t="s">
        <v>798</v>
      </c>
      <c r="Q749" s="296" t="s">
        <v>1932</v>
      </c>
      <c r="R749" s="276" t="s">
        <v>1937</v>
      </c>
      <c r="S749" s="296" t="s">
        <v>1934</v>
      </c>
    </row>
    <row r="750" spans="1:19" x14ac:dyDescent="0.3">
      <c r="A750" s="272">
        <v>1741</v>
      </c>
      <c r="B750" s="282">
        <v>42922</v>
      </c>
      <c r="C750" s="284" t="s">
        <v>593</v>
      </c>
      <c r="D750" s="273" t="s">
        <v>1174</v>
      </c>
      <c r="E750" s="286" t="s">
        <v>398</v>
      </c>
      <c r="F750" s="273" t="s">
        <v>790</v>
      </c>
      <c r="G750" s="288" t="s">
        <v>764</v>
      </c>
      <c r="H750" s="273" t="s">
        <v>995</v>
      </c>
      <c r="I750" s="290" t="s">
        <v>1173</v>
      </c>
      <c r="J750" s="274">
        <v>31</v>
      </c>
      <c r="K750" s="292">
        <v>120</v>
      </c>
      <c r="L750" s="274">
        <v>3720</v>
      </c>
      <c r="M750" s="294">
        <v>7.0000000000000007E-2</v>
      </c>
      <c r="N750" s="275">
        <v>3459.6</v>
      </c>
      <c r="O750" s="288" t="s">
        <v>782</v>
      </c>
      <c r="P750" s="276" t="s">
        <v>760</v>
      </c>
      <c r="Q750" s="296" t="s">
        <v>1932</v>
      </c>
      <c r="R750" s="276" t="s">
        <v>1937</v>
      </c>
      <c r="S750" s="296" t="s">
        <v>1934</v>
      </c>
    </row>
    <row r="751" spans="1:19" x14ac:dyDescent="0.3">
      <c r="A751" s="272">
        <v>1742</v>
      </c>
      <c r="B751" s="282">
        <v>42922</v>
      </c>
      <c r="C751" s="284" t="s">
        <v>593</v>
      </c>
      <c r="D751" s="273" t="s">
        <v>935</v>
      </c>
      <c r="E751" s="286" t="s">
        <v>405</v>
      </c>
      <c r="F751" s="273" t="s">
        <v>790</v>
      </c>
      <c r="G751" s="288" t="s">
        <v>770</v>
      </c>
      <c r="H751" s="273" t="s">
        <v>781</v>
      </c>
      <c r="I751" s="290" t="s">
        <v>1172</v>
      </c>
      <c r="J751" s="274">
        <v>7</v>
      </c>
      <c r="K751" s="292">
        <v>1560</v>
      </c>
      <c r="L751" s="274">
        <v>10920</v>
      </c>
      <c r="M751" s="294">
        <v>0.03</v>
      </c>
      <c r="N751" s="275">
        <v>10592.4</v>
      </c>
      <c r="O751" s="288" t="s">
        <v>775</v>
      </c>
      <c r="P751" s="276" t="s">
        <v>798</v>
      </c>
      <c r="Q751" s="296" t="s">
        <v>1935</v>
      </c>
      <c r="R751" s="276" t="s">
        <v>1937</v>
      </c>
      <c r="S751" s="296" t="s">
        <v>1934</v>
      </c>
    </row>
    <row r="752" spans="1:19" x14ac:dyDescent="0.3">
      <c r="A752" s="272">
        <v>1743</v>
      </c>
      <c r="B752" s="282">
        <v>42922</v>
      </c>
      <c r="C752" s="284" t="s">
        <v>593</v>
      </c>
      <c r="D752" s="273" t="s">
        <v>1169</v>
      </c>
      <c r="E752" s="286" t="s">
        <v>522</v>
      </c>
      <c r="F752" s="273" t="s">
        <v>778</v>
      </c>
      <c r="G752" s="288" t="s">
        <v>785</v>
      </c>
      <c r="H752" s="273" t="s">
        <v>1125</v>
      </c>
      <c r="I752" s="290" t="s">
        <v>1171</v>
      </c>
      <c r="J752" s="274">
        <v>49</v>
      </c>
      <c r="K752" s="292">
        <v>18000</v>
      </c>
      <c r="L752" s="274">
        <v>882000</v>
      </c>
      <c r="M752" s="294">
        <v>0.02</v>
      </c>
      <c r="N752" s="275">
        <v>864360</v>
      </c>
      <c r="O752" s="288" t="s">
        <v>788</v>
      </c>
      <c r="P752" s="276" t="s">
        <v>760</v>
      </c>
      <c r="Q752" s="296" t="s">
        <v>1936</v>
      </c>
      <c r="R752" s="276" t="s">
        <v>1933</v>
      </c>
      <c r="S752" s="296" t="s">
        <v>1934</v>
      </c>
    </row>
    <row r="753" spans="1:19" x14ac:dyDescent="0.3">
      <c r="A753" s="272">
        <v>1744</v>
      </c>
      <c r="B753" s="282">
        <v>42922</v>
      </c>
      <c r="C753" s="284" t="s">
        <v>593</v>
      </c>
      <c r="D753" s="273" t="s">
        <v>1169</v>
      </c>
      <c r="E753" s="286" t="s">
        <v>522</v>
      </c>
      <c r="F753" s="273" t="s">
        <v>778</v>
      </c>
      <c r="G753" s="288" t="s">
        <v>764</v>
      </c>
      <c r="H753" s="273" t="s">
        <v>811</v>
      </c>
      <c r="I753" s="290" t="s">
        <v>1170</v>
      </c>
      <c r="J753" s="274">
        <v>36</v>
      </c>
      <c r="K753" s="292">
        <v>9780</v>
      </c>
      <c r="L753" s="274">
        <v>352080</v>
      </c>
      <c r="M753" s="294">
        <v>0.05</v>
      </c>
      <c r="N753" s="275">
        <v>334476</v>
      </c>
      <c r="O753" s="288" t="s">
        <v>788</v>
      </c>
      <c r="P753" s="276" t="s">
        <v>760</v>
      </c>
      <c r="Q753" s="296" t="s">
        <v>1936</v>
      </c>
      <c r="R753" s="276" t="s">
        <v>1933</v>
      </c>
      <c r="S753" s="296" t="s">
        <v>1934</v>
      </c>
    </row>
    <row r="754" spans="1:19" x14ac:dyDescent="0.3">
      <c r="A754" s="272">
        <v>1745</v>
      </c>
      <c r="B754" s="282">
        <v>42922</v>
      </c>
      <c r="C754" s="284" t="s">
        <v>593</v>
      </c>
      <c r="D754" s="273" t="s">
        <v>1169</v>
      </c>
      <c r="E754" s="286" t="s">
        <v>522</v>
      </c>
      <c r="F754" s="273" t="s">
        <v>778</v>
      </c>
      <c r="G754" s="288" t="s">
        <v>770</v>
      </c>
      <c r="H754" s="273" t="s">
        <v>781</v>
      </c>
      <c r="I754" s="290" t="s">
        <v>984</v>
      </c>
      <c r="J754" s="274">
        <v>49</v>
      </c>
      <c r="K754" s="292">
        <v>540</v>
      </c>
      <c r="L754" s="274">
        <v>26460</v>
      </c>
      <c r="M754" s="294">
        <v>0.03</v>
      </c>
      <c r="N754" s="275">
        <v>25666.2</v>
      </c>
      <c r="O754" s="288" t="s">
        <v>788</v>
      </c>
      <c r="P754" s="276" t="s">
        <v>767</v>
      </c>
      <c r="Q754" s="296" t="s">
        <v>1936</v>
      </c>
      <c r="R754" s="276" t="s">
        <v>1933</v>
      </c>
      <c r="S754" s="296" t="s">
        <v>1934</v>
      </c>
    </row>
    <row r="755" spans="1:19" x14ac:dyDescent="0.3">
      <c r="A755" s="272">
        <v>1746</v>
      </c>
      <c r="B755" s="282">
        <v>42922</v>
      </c>
      <c r="C755" s="284" t="s">
        <v>593</v>
      </c>
      <c r="D755" s="273" t="s">
        <v>1168</v>
      </c>
      <c r="E755" s="286" t="s">
        <v>395</v>
      </c>
      <c r="F755" s="273" t="s">
        <v>790</v>
      </c>
      <c r="G755" s="288" t="s">
        <v>764</v>
      </c>
      <c r="H755" s="273" t="s">
        <v>793</v>
      </c>
      <c r="I755" s="290" t="s">
        <v>806</v>
      </c>
      <c r="J755" s="274">
        <v>46</v>
      </c>
      <c r="K755" s="292">
        <v>600</v>
      </c>
      <c r="L755" s="274">
        <v>27600</v>
      </c>
      <c r="M755" s="294">
        <v>0.01</v>
      </c>
      <c r="N755" s="275">
        <v>27324</v>
      </c>
      <c r="O755" s="288" t="s">
        <v>775</v>
      </c>
      <c r="P755" s="276" t="s">
        <v>760</v>
      </c>
      <c r="Q755" s="296" t="s">
        <v>1935</v>
      </c>
      <c r="R755" s="276" t="s">
        <v>1937</v>
      </c>
      <c r="S755" s="296" t="s">
        <v>1934</v>
      </c>
    </row>
    <row r="756" spans="1:19" x14ac:dyDescent="0.3">
      <c r="A756" s="272">
        <v>1747</v>
      </c>
      <c r="B756" s="282">
        <v>42923</v>
      </c>
      <c r="C756" s="284" t="s">
        <v>593</v>
      </c>
      <c r="D756" s="273" t="s">
        <v>1166</v>
      </c>
      <c r="E756" s="286" t="s">
        <v>398</v>
      </c>
      <c r="F756" s="273" t="s">
        <v>765</v>
      </c>
      <c r="G756" s="288" t="s">
        <v>764</v>
      </c>
      <c r="H756" s="273" t="s">
        <v>800</v>
      </c>
      <c r="I756" s="290" t="s">
        <v>1167</v>
      </c>
      <c r="J756" s="274">
        <v>10</v>
      </c>
      <c r="K756" s="292">
        <v>300</v>
      </c>
      <c r="L756" s="274">
        <v>3000</v>
      </c>
      <c r="M756" s="294">
        <v>0.06</v>
      </c>
      <c r="N756" s="275">
        <v>2820</v>
      </c>
      <c r="O756" s="288" t="s">
        <v>775</v>
      </c>
      <c r="P756" s="276" t="s">
        <v>767</v>
      </c>
      <c r="Q756" s="296" t="s">
        <v>1935</v>
      </c>
      <c r="R756" s="276" t="s">
        <v>1937</v>
      </c>
      <c r="S756" s="296" t="s">
        <v>1934</v>
      </c>
    </row>
    <row r="757" spans="1:19" x14ac:dyDescent="0.3">
      <c r="A757" s="272">
        <v>1748</v>
      </c>
      <c r="B757" s="282">
        <v>42923</v>
      </c>
      <c r="C757" s="284" t="s">
        <v>593</v>
      </c>
      <c r="D757" s="273" t="s">
        <v>1166</v>
      </c>
      <c r="E757" s="286" t="s">
        <v>398</v>
      </c>
      <c r="F757" s="273" t="s">
        <v>765</v>
      </c>
      <c r="G757" s="288" t="s">
        <v>785</v>
      </c>
      <c r="H757" s="273" t="s">
        <v>784</v>
      </c>
      <c r="I757" s="290" t="s">
        <v>1155</v>
      </c>
      <c r="J757" s="274">
        <v>19</v>
      </c>
      <c r="K757" s="292">
        <v>10560</v>
      </c>
      <c r="L757" s="274">
        <v>200640</v>
      </c>
      <c r="M757" s="294">
        <v>0.02</v>
      </c>
      <c r="N757" s="275">
        <v>196627.20000000001</v>
      </c>
      <c r="O757" s="288" t="s">
        <v>775</v>
      </c>
      <c r="P757" s="276" t="s">
        <v>760</v>
      </c>
      <c r="Q757" s="296" t="s">
        <v>1935</v>
      </c>
      <c r="R757" s="276" t="s">
        <v>1937</v>
      </c>
      <c r="S757" s="296" t="s">
        <v>1934</v>
      </c>
    </row>
    <row r="758" spans="1:19" x14ac:dyDescent="0.3">
      <c r="A758" s="272">
        <v>1749</v>
      </c>
      <c r="B758" s="282">
        <v>42923</v>
      </c>
      <c r="C758" s="284" t="s">
        <v>593</v>
      </c>
      <c r="D758" s="273" t="s">
        <v>1164</v>
      </c>
      <c r="E758" s="286" t="s">
        <v>405</v>
      </c>
      <c r="F758" s="273" t="s">
        <v>812</v>
      </c>
      <c r="G758" s="288" t="s">
        <v>770</v>
      </c>
      <c r="H758" s="273" t="s">
        <v>826</v>
      </c>
      <c r="I758" s="290" t="s">
        <v>1165</v>
      </c>
      <c r="J758" s="274">
        <v>10</v>
      </c>
      <c r="K758" s="292">
        <v>4260</v>
      </c>
      <c r="L758" s="274">
        <v>42600</v>
      </c>
      <c r="M758" s="294">
        <v>0.06</v>
      </c>
      <c r="N758" s="275">
        <v>40044</v>
      </c>
      <c r="O758" s="288" t="s">
        <v>775</v>
      </c>
      <c r="P758" s="276" t="s">
        <v>798</v>
      </c>
      <c r="Q758" s="296" t="s">
        <v>1935</v>
      </c>
      <c r="R758" s="276" t="s">
        <v>1933</v>
      </c>
      <c r="S758" s="296" t="s">
        <v>1934</v>
      </c>
    </row>
    <row r="759" spans="1:19" x14ac:dyDescent="0.3">
      <c r="A759" s="272">
        <v>1750</v>
      </c>
      <c r="B759" s="282">
        <v>42923</v>
      </c>
      <c r="C759" s="284" t="s">
        <v>593</v>
      </c>
      <c r="D759" s="273" t="s">
        <v>1164</v>
      </c>
      <c r="E759" s="286" t="s">
        <v>405</v>
      </c>
      <c r="F759" s="273" t="s">
        <v>812</v>
      </c>
      <c r="G759" s="288" t="s">
        <v>764</v>
      </c>
      <c r="H759" s="273" t="s">
        <v>763</v>
      </c>
      <c r="I759" s="290" t="s">
        <v>1163</v>
      </c>
      <c r="J759" s="274">
        <v>48</v>
      </c>
      <c r="K759" s="292">
        <v>420</v>
      </c>
      <c r="L759" s="274">
        <v>20160</v>
      </c>
      <c r="M759" s="294">
        <v>0.02</v>
      </c>
      <c r="N759" s="275">
        <v>19756.8</v>
      </c>
      <c r="O759" s="288" t="s">
        <v>775</v>
      </c>
      <c r="P759" s="276" t="s">
        <v>787</v>
      </c>
      <c r="Q759" s="296" t="s">
        <v>1935</v>
      </c>
      <c r="R759" s="276" t="s">
        <v>1933</v>
      </c>
      <c r="S759" s="296" t="s">
        <v>1934</v>
      </c>
    </row>
    <row r="760" spans="1:19" x14ac:dyDescent="0.3">
      <c r="A760" s="272">
        <v>1751</v>
      </c>
      <c r="B760" s="282">
        <v>42923</v>
      </c>
      <c r="C760" s="284" t="s">
        <v>593</v>
      </c>
      <c r="D760" s="273" t="s">
        <v>1162</v>
      </c>
      <c r="E760" s="286" t="s">
        <v>398</v>
      </c>
      <c r="F760" s="273" t="s">
        <v>790</v>
      </c>
      <c r="G760" s="288" t="s">
        <v>764</v>
      </c>
      <c r="H760" s="273" t="s">
        <v>800</v>
      </c>
      <c r="I760" s="290" t="s">
        <v>1026</v>
      </c>
      <c r="J760" s="274">
        <v>11</v>
      </c>
      <c r="K760" s="292">
        <v>1380</v>
      </c>
      <c r="L760" s="274">
        <v>15180</v>
      </c>
      <c r="M760" s="294">
        <v>0.01</v>
      </c>
      <c r="N760" s="275">
        <v>15028.2</v>
      </c>
      <c r="O760" s="288" t="s">
        <v>782</v>
      </c>
      <c r="P760" s="276" t="s">
        <v>760</v>
      </c>
      <c r="Q760" s="296" t="s">
        <v>1932</v>
      </c>
      <c r="R760" s="276" t="s">
        <v>1937</v>
      </c>
      <c r="S760" s="296" t="s">
        <v>1934</v>
      </c>
    </row>
    <row r="761" spans="1:19" x14ac:dyDescent="0.3">
      <c r="A761" s="272">
        <v>1752</v>
      </c>
      <c r="B761" s="282">
        <v>42923</v>
      </c>
      <c r="C761" s="284" t="s">
        <v>593</v>
      </c>
      <c r="D761" s="273" t="s">
        <v>779</v>
      </c>
      <c r="E761" s="286" t="s">
        <v>522</v>
      </c>
      <c r="F761" s="273" t="s">
        <v>778</v>
      </c>
      <c r="G761" s="288" t="s">
        <v>785</v>
      </c>
      <c r="H761" s="273" t="s">
        <v>824</v>
      </c>
      <c r="I761" s="290" t="s">
        <v>823</v>
      </c>
      <c r="J761" s="274">
        <v>1</v>
      </c>
      <c r="K761" s="292">
        <v>1260</v>
      </c>
      <c r="L761" s="274">
        <v>1260</v>
      </c>
      <c r="M761" s="294">
        <v>0</v>
      </c>
      <c r="N761" s="275">
        <v>1260</v>
      </c>
      <c r="O761" s="288" t="s">
        <v>761</v>
      </c>
      <c r="P761" s="276" t="s">
        <v>767</v>
      </c>
      <c r="Q761" s="296" t="s">
        <v>1932</v>
      </c>
      <c r="R761" s="276" t="s">
        <v>1933</v>
      </c>
      <c r="S761" s="296" t="s">
        <v>1934</v>
      </c>
    </row>
    <row r="762" spans="1:19" x14ac:dyDescent="0.3">
      <c r="A762" s="272">
        <v>1753</v>
      </c>
      <c r="B762" s="282">
        <v>42923</v>
      </c>
      <c r="C762" s="284" t="s">
        <v>593</v>
      </c>
      <c r="D762" s="273" t="s">
        <v>779</v>
      </c>
      <c r="E762" s="286" t="s">
        <v>522</v>
      </c>
      <c r="F762" s="273" t="s">
        <v>778</v>
      </c>
      <c r="G762" s="288" t="s">
        <v>764</v>
      </c>
      <c r="H762" s="273" t="s">
        <v>763</v>
      </c>
      <c r="I762" s="290" t="s">
        <v>1161</v>
      </c>
      <c r="J762" s="274">
        <v>31</v>
      </c>
      <c r="K762" s="292">
        <v>180</v>
      </c>
      <c r="L762" s="274">
        <v>5580</v>
      </c>
      <c r="M762" s="294">
        <v>0.08</v>
      </c>
      <c r="N762" s="275">
        <v>5133.6000000000004</v>
      </c>
      <c r="O762" s="288" t="s">
        <v>761</v>
      </c>
      <c r="P762" s="276" t="s">
        <v>760</v>
      </c>
      <c r="Q762" s="296" t="s">
        <v>1932</v>
      </c>
      <c r="R762" s="276" t="s">
        <v>1933</v>
      </c>
      <c r="S762" s="296" t="s">
        <v>1934</v>
      </c>
    </row>
    <row r="763" spans="1:19" x14ac:dyDescent="0.3">
      <c r="A763" s="272">
        <v>1754</v>
      </c>
      <c r="B763" s="282">
        <v>42923</v>
      </c>
      <c r="C763" s="284" t="s">
        <v>593</v>
      </c>
      <c r="D763" s="273" t="s">
        <v>1159</v>
      </c>
      <c r="E763" s="286" t="s">
        <v>522</v>
      </c>
      <c r="F763" s="273" t="s">
        <v>778</v>
      </c>
      <c r="G763" s="288" t="s">
        <v>785</v>
      </c>
      <c r="H763" s="273" t="s">
        <v>815</v>
      </c>
      <c r="I763" s="290" t="s">
        <v>1160</v>
      </c>
      <c r="J763" s="274">
        <v>3</v>
      </c>
      <c r="K763" s="292">
        <v>9060</v>
      </c>
      <c r="L763" s="274">
        <v>27180</v>
      </c>
      <c r="M763" s="294">
        <v>0.05</v>
      </c>
      <c r="N763" s="275">
        <v>25821</v>
      </c>
      <c r="O763" s="288" t="s">
        <v>834</v>
      </c>
      <c r="P763" s="276" t="s">
        <v>760</v>
      </c>
      <c r="Q763" s="296" t="s">
        <v>1932</v>
      </c>
      <c r="R763" s="276" t="s">
        <v>1933</v>
      </c>
      <c r="S763" s="296" t="s">
        <v>1934</v>
      </c>
    </row>
    <row r="764" spans="1:19" x14ac:dyDescent="0.3">
      <c r="A764" s="272">
        <v>1755</v>
      </c>
      <c r="B764" s="282">
        <v>42923</v>
      </c>
      <c r="C764" s="284" t="s">
        <v>593</v>
      </c>
      <c r="D764" s="273" t="s">
        <v>1159</v>
      </c>
      <c r="E764" s="286" t="s">
        <v>522</v>
      </c>
      <c r="F764" s="273" t="s">
        <v>778</v>
      </c>
      <c r="G764" s="288" t="s">
        <v>764</v>
      </c>
      <c r="H764" s="273" t="s">
        <v>793</v>
      </c>
      <c r="I764" s="290" t="s">
        <v>828</v>
      </c>
      <c r="J764" s="274">
        <v>29</v>
      </c>
      <c r="K764" s="292">
        <v>1140</v>
      </c>
      <c r="L764" s="274">
        <v>33060</v>
      </c>
      <c r="M764" s="294">
        <v>0.02</v>
      </c>
      <c r="N764" s="275">
        <v>32398.799999999999</v>
      </c>
      <c r="O764" s="288" t="s">
        <v>834</v>
      </c>
      <c r="P764" s="276" t="s">
        <v>767</v>
      </c>
      <c r="Q764" s="296" t="s">
        <v>1932</v>
      </c>
      <c r="R764" s="276" t="s">
        <v>1933</v>
      </c>
      <c r="S764" s="296" t="s">
        <v>1934</v>
      </c>
    </row>
    <row r="765" spans="1:19" x14ac:dyDescent="0.3">
      <c r="A765" s="272">
        <v>1756</v>
      </c>
      <c r="B765" s="282">
        <v>42923</v>
      </c>
      <c r="C765" s="284" t="s">
        <v>593</v>
      </c>
      <c r="D765" s="273" t="s">
        <v>1159</v>
      </c>
      <c r="E765" s="286" t="s">
        <v>522</v>
      </c>
      <c r="F765" s="273" t="s">
        <v>778</v>
      </c>
      <c r="G765" s="288" t="s">
        <v>764</v>
      </c>
      <c r="H765" s="273" t="s">
        <v>772</v>
      </c>
      <c r="I765" s="290" t="s">
        <v>858</v>
      </c>
      <c r="J765" s="274">
        <v>23</v>
      </c>
      <c r="K765" s="292">
        <v>600</v>
      </c>
      <c r="L765" s="274">
        <v>13800</v>
      </c>
      <c r="M765" s="294">
        <v>0.05</v>
      </c>
      <c r="N765" s="275">
        <v>13110</v>
      </c>
      <c r="O765" s="288" t="s">
        <v>834</v>
      </c>
      <c r="P765" s="276" t="s">
        <v>760</v>
      </c>
      <c r="Q765" s="296" t="s">
        <v>1932</v>
      </c>
      <c r="R765" s="276" t="s">
        <v>1933</v>
      </c>
      <c r="S765" s="296" t="s">
        <v>1934</v>
      </c>
    </row>
    <row r="766" spans="1:19" x14ac:dyDescent="0.3">
      <c r="A766" s="272">
        <v>1757</v>
      </c>
      <c r="B766" s="282">
        <v>42924</v>
      </c>
      <c r="C766" s="284" t="s">
        <v>593</v>
      </c>
      <c r="D766" s="273" t="s">
        <v>1085</v>
      </c>
      <c r="E766" s="286" t="s">
        <v>398</v>
      </c>
      <c r="F766" s="273" t="s">
        <v>812</v>
      </c>
      <c r="G766" s="288" t="s">
        <v>770</v>
      </c>
      <c r="H766" s="273" t="s">
        <v>777</v>
      </c>
      <c r="I766" s="290" t="s">
        <v>1158</v>
      </c>
      <c r="J766" s="274">
        <v>19</v>
      </c>
      <c r="K766" s="292">
        <v>12780</v>
      </c>
      <c r="L766" s="274">
        <v>242820</v>
      </c>
      <c r="M766" s="294">
        <v>0.04</v>
      </c>
      <c r="N766" s="275">
        <v>233107.20000000001</v>
      </c>
      <c r="O766" s="288" t="s">
        <v>788</v>
      </c>
      <c r="P766" s="276" t="s">
        <v>760</v>
      </c>
      <c r="Q766" s="296" t="s">
        <v>1936</v>
      </c>
      <c r="R766" s="276" t="s">
        <v>1933</v>
      </c>
      <c r="S766" s="296" t="s">
        <v>1934</v>
      </c>
    </row>
    <row r="767" spans="1:19" x14ac:dyDescent="0.3">
      <c r="A767" s="272">
        <v>1758</v>
      </c>
      <c r="B767" s="282">
        <v>42924</v>
      </c>
      <c r="C767" s="284" t="s">
        <v>593</v>
      </c>
      <c r="D767" s="273" t="s">
        <v>1085</v>
      </c>
      <c r="E767" s="286" t="s">
        <v>398</v>
      </c>
      <c r="F767" s="273" t="s">
        <v>812</v>
      </c>
      <c r="G767" s="288" t="s">
        <v>764</v>
      </c>
      <c r="H767" s="273" t="s">
        <v>763</v>
      </c>
      <c r="I767" s="290" t="s">
        <v>1157</v>
      </c>
      <c r="J767" s="274">
        <v>17</v>
      </c>
      <c r="K767" s="292">
        <v>240</v>
      </c>
      <c r="L767" s="274">
        <v>4080</v>
      </c>
      <c r="M767" s="294">
        <v>0.08</v>
      </c>
      <c r="N767" s="275">
        <v>3753.6</v>
      </c>
      <c r="O767" s="288" t="s">
        <v>788</v>
      </c>
      <c r="P767" s="276" t="s">
        <v>760</v>
      </c>
      <c r="Q767" s="296" t="s">
        <v>1936</v>
      </c>
      <c r="R767" s="276" t="s">
        <v>1933</v>
      </c>
      <c r="S767" s="296" t="s">
        <v>1934</v>
      </c>
    </row>
    <row r="768" spans="1:19" x14ac:dyDescent="0.3">
      <c r="A768" s="272">
        <v>1759</v>
      </c>
      <c r="B768" s="282">
        <v>42924</v>
      </c>
      <c r="C768" s="284" t="s">
        <v>593</v>
      </c>
      <c r="D768" s="273" t="s">
        <v>943</v>
      </c>
      <c r="E768" s="286" t="s">
        <v>395</v>
      </c>
      <c r="F768" s="273" t="s">
        <v>778</v>
      </c>
      <c r="G768" s="288" t="s">
        <v>785</v>
      </c>
      <c r="H768" s="273" t="s">
        <v>824</v>
      </c>
      <c r="I768" s="290" t="s">
        <v>1156</v>
      </c>
      <c r="J768" s="274">
        <v>16</v>
      </c>
      <c r="K768" s="292">
        <v>1380</v>
      </c>
      <c r="L768" s="274">
        <v>22080</v>
      </c>
      <c r="M768" s="294">
        <v>0.04</v>
      </c>
      <c r="N768" s="275">
        <v>21196.799999999999</v>
      </c>
      <c r="O768" s="288" t="s">
        <v>834</v>
      </c>
      <c r="P768" s="276" t="s">
        <v>774</v>
      </c>
      <c r="Q768" s="296" t="s">
        <v>1932</v>
      </c>
      <c r="R768" s="276" t="s">
        <v>1933</v>
      </c>
      <c r="S768" s="296" t="s">
        <v>1934</v>
      </c>
    </row>
    <row r="769" spans="1:19" x14ac:dyDescent="0.3">
      <c r="A769" s="272">
        <v>1760</v>
      </c>
      <c r="B769" s="282">
        <v>42924</v>
      </c>
      <c r="C769" s="284" t="s">
        <v>593</v>
      </c>
      <c r="D769" s="273" t="s">
        <v>1154</v>
      </c>
      <c r="E769" s="286" t="s">
        <v>395</v>
      </c>
      <c r="F769" s="273" t="s">
        <v>778</v>
      </c>
      <c r="G769" s="288" t="s">
        <v>785</v>
      </c>
      <c r="H769" s="273" t="s">
        <v>784</v>
      </c>
      <c r="I769" s="290" t="s">
        <v>1155</v>
      </c>
      <c r="J769" s="274">
        <v>14</v>
      </c>
      <c r="K769" s="292">
        <v>10560</v>
      </c>
      <c r="L769" s="274">
        <v>147840</v>
      </c>
      <c r="M769" s="294">
        <v>7.0000000000000007E-2</v>
      </c>
      <c r="N769" s="275">
        <v>137491.20000000001</v>
      </c>
      <c r="O769" s="288" t="s">
        <v>775</v>
      </c>
      <c r="P769" s="276" t="s">
        <v>760</v>
      </c>
      <c r="Q769" s="296" t="s">
        <v>1935</v>
      </c>
      <c r="R769" s="276" t="s">
        <v>1933</v>
      </c>
      <c r="S769" s="296" t="s">
        <v>1934</v>
      </c>
    </row>
    <row r="770" spans="1:19" x14ac:dyDescent="0.3">
      <c r="A770" s="272">
        <v>1761</v>
      </c>
      <c r="B770" s="282">
        <v>42924</v>
      </c>
      <c r="C770" s="284" t="s">
        <v>593</v>
      </c>
      <c r="D770" s="273" t="s">
        <v>1154</v>
      </c>
      <c r="E770" s="286" t="s">
        <v>395</v>
      </c>
      <c r="F770" s="273" t="s">
        <v>778</v>
      </c>
      <c r="G770" s="288" t="s">
        <v>764</v>
      </c>
      <c r="H770" s="273" t="s">
        <v>800</v>
      </c>
      <c r="I770" s="290" t="s">
        <v>1153</v>
      </c>
      <c r="J770" s="274">
        <v>4</v>
      </c>
      <c r="K770" s="292">
        <v>360</v>
      </c>
      <c r="L770" s="274">
        <v>1440</v>
      </c>
      <c r="M770" s="294">
        <v>0.05</v>
      </c>
      <c r="N770" s="275">
        <v>1368</v>
      </c>
      <c r="O770" s="288" t="s">
        <v>775</v>
      </c>
      <c r="P770" s="276" t="s">
        <v>798</v>
      </c>
      <c r="Q770" s="296" t="s">
        <v>1935</v>
      </c>
      <c r="R770" s="276" t="s">
        <v>1933</v>
      </c>
      <c r="S770" s="296" t="s">
        <v>1934</v>
      </c>
    </row>
    <row r="771" spans="1:19" x14ac:dyDescent="0.3">
      <c r="A771" s="272">
        <v>1762</v>
      </c>
      <c r="B771" s="282">
        <v>42925</v>
      </c>
      <c r="C771" s="284" t="s">
        <v>593</v>
      </c>
      <c r="D771" s="273" t="s">
        <v>1151</v>
      </c>
      <c r="E771" s="286" t="s">
        <v>522</v>
      </c>
      <c r="F771" s="273" t="s">
        <v>812</v>
      </c>
      <c r="G771" s="288" t="s">
        <v>764</v>
      </c>
      <c r="H771" s="273" t="s">
        <v>818</v>
      </c>
      <c r="I771" s="290" t="s">
        <v>1152</v>
      </c>
      <c r="J771" s="274">
        <v>6</v>
      </c>
      <c r="K771" s="292">
        <v>3420</v>
      </c>
      <c r="L771" s="274">
        <v>20520</v>
      </c>
      <c r="M771" s="294">
        <v>0.08</v>
      </c>
      <c r="N771" s="275">
        <v>18878.400000000001</v>
      </c>
      <c r="O771" s="288" t="s">
        <v>788</v>
      </c>
      <c r="P771" s="276" t="s">
        <v>841</v>
      </c>
      <c r="Q771" s="296" t="s">
        <v>1936</v>
      </c>
      <c r="R771" s="276" t="s">
        <v>1933</v>
      </c>
      <c r="S771" s="296" t="s">
        <v>1934</v>
      </c>
    </row>
    <row r="772" spans="1:19" x14ac:dyDescent="0.3">
      <c r="A772" s="272">
        <v>1763</v>
      </c>
      <c r="B772" s="282">
        <v>42925</v>
      </c>
      <c r="C772" s="284" t="s">
        <v>593</v>
      </c>
      <c r="D772" s="273" t="s">
        <v>1151</v>
      </c>
      <c r="E772" s="286" t="s">
        <v>522</v>
      </c>
      <c r="F772" s="273" t="s">
        <v>812</v>
      </c>
      <c r="G772" s="288" t="s">
        <v>785</v>
      </c>
      <c r="H772" s="273" t="s">
        <v>784</v>
      </c>
      <c r="I772" s="290" t="s">
        <v>1150</v>
      </c>
      <c r="J772" s="274">
        <v>7</v>
      </c>
      <c r="K772" s="292">
        <v>3360</v>
      </c>
      <c r="L772" s="274">
        <v>23520</v>
      </c>
      <c r="M772" s="294">
        <v>0.09</v>
      </c>
      <c r="N772" s="275">
        <v>21403.200000000001</v>
      </c>
      <c r="O772" s="288" t="s">
        <v>788</v>
      </c>
      <c r="P772" s="276" t="s">
        <v>798</v>
      </c>
      <c r="Q772" s="296" t="s">
        <v>1936</v>
      </c>
      <c r="R772" s="276" t="s">
        <v>1933</v>
      </c>
      <c r="S772" s="296" t="s">
        <v>1934</v>
      </c>
    </row>
    <row r="773" spans="1:19" x14ac:dyDescent="0.3">
      <c r="A773" s="272">
        <v>1764</v>
      </c>
      <c r="B773" s="282">
        <v>42925</v>
      </c>
      <c r="C773" s="284" t="s">
        <v>593</v>
      </c>
      <c r="D773" s="273" t="s">
        <v>1148</v>
      </c>
      <c r="E773" s="286" t="s">
        <v>522</v>
      </c>
      <c r="F773" s="273" t="s">
        <v>778</v>
      </c>
      <c r="G773" s="288" t="s">
        <v>764</v>
      </c>
      <c r="H773" s="273" t="s">
        <v>800</v>
      </c>
      <c r="I773" s="290" t="s">
        <v>1149</v>
      </c>
      <c r="J773" s="274">
        <v>28</v>
      </c>
      <c r="K773" s="292">
        <v>420</v>
      </c>
      <c r="L773" s="274">
        <v>11760</v>
      </c>
      <c r="M773" s="294">
        <v>0</v>
      </c>
      <c r="N773" s="275">
        <v>11760</v>
      </c>
      <c r="O773" s="288" t="s">
        <v>775</v>
      </c>
      <c r="P773" s="276" t="s">
        <v>767</v>
      </c>
      <c r="Q773" s="296" t="s">
        <v>1935</v>
      </c>
      <c r="R773" s="276" t="s">
        <v>1933</v>
      </c>
      <c r="S773" s="296" t="s">
        <v>1934</v>
      </c>
    </row>
    <row r="774" spans="1:19" x14ac:dyDescent="0.3">
      <c r="A774" s="272">
        <v>1765</v>
      </c>
      <c r="B774" s="282">
        <v>42925</v>
      </c>
      <c r="C774" s="284" t="s">
        <v>593</v>
      </c>
      <c r="D774" s="273" t="s">
        <v>1148</v>
      </c>
      <c r="E774" s="286" t="s">
        <v>522</v>
      </c>
      <c r="F774" s="273" t="s">
        <v>778</v>
      </c>
      <c r="G774" s="288" t="s">
        <v>785</v>
      </c>
      <c r="H774" s="273" t="s">
        <v>824</v>
      </c>
      <c r="I774" s="290" t="s">
        <v>1147</v>
      </c>
      <c r="J774" s="274">
        <v>27</v>
      </c>
      <c r="K774" s="292">
        <v>2160</v>
      </c>
      <c r="L774" s="274">
        <v>58320</v>
      </c>
      <c r="M774" s="294">
        <v>7.0000000000000007E-2</v>
      </c>
      <c r="N774" s="275">
        <v>54237.599999999999</v>
      </c>
      <c r="O774" s="288" t="s">
        <v>775</v>
      </c>
      <c r="P774" s="276" t="s">
        <v>760</v>
      </c>
      <c r="Q774" s="296" t="s">
        <v>1935</v>
      </c>
      <c r="R774" s="276" t="s">
        <v>1933</v>
      </c>
      <c r="S774" s="296" t="s">
        <v>1934</v>
      </c>
    </row>
    <row r="775" spans="1:19" x14ac:dyDescent="0.3">
      <c r="A775" s="272">
        <v>1766</v>
      </c>
      <c r="B775" s="282">
        <v>42925</v>
      </c>
      <c r="C775" s="284" t="s">
        <v>593</v>
      </c>
      <c r="D775" s="273" t="s">
        <v>1145</v>
      </c>
      <c r="E775" s="286" t="s">
        <v>395</v>
      </c>
      <c r="F775" s="273" t="s">
        <v>778</v>
      </c>
      <c r="G775" s="288" t="s">
        <v>785</v>
      </c>
      <c r="H775" s="273" t="s">
        <v>824</v>
      </c>
      <c r="I775" s="290" t="s">
        <v>1146</v>
      </c>
      <c r="J775" s="274">
        <v>22</v>
      </c>
      <c r="K775" s="292">
        <v>2100</v>
      </c>
      <c r="L775" s="274">
        <v>46200</v>
      </c>
      <c r="M775" s="294">
        <v>0.09</v>
      </c>
      <c r="N775" s="275">
        <v>42042</v>
      </c>
      <c r="O775" s="288" t="s">
        <v>782</v>
      </c>
      <c r="P775" s="276" t="s">
        <v>841</v>
      </c>
      <c r="Q775" s="296" t="s">
        <v>1932</v>
      </c>
      <c r="R775" s="276" t="s">
        <v>1933</v>
      </c>
      <c r="S775" s="296" t="s">
        <v>1934</v>
      </c>
    </row>
    <row r="776" spans="1:19" x14ac:dyDescent="0.3">
      <c r="A776" s="272">
        <v>1767</v>
      </c>
      <c r="B776" s="282">
        <v>42925</v>
      </c>
      <c r="C776" s="284" t="s">
        <v>593</v>
      </c>
      <c r="D776" s="273" t="s">
        <v>1145</v>
      </c>
      <c r="E776" s="286" t="s">
        <v>395</v>
      </c>
      <c r="F776" s="273" t="s">
        <v>778</v>
      </c>
      <c r="G776" s="288" t="s">
        <v>764</v>
      </c>
      <c r="H776" s="273" t="s">
        <v>921</v>
      </c>
      <c r="I776" s="290" t="s">
        <v>1144</v>
      </c>
      <c r="J776" s="274">
        <v>2</v>
      </c>
      <c r="K776" s="292">
        <v>420</v>
      </c>
      <c r="L776" s="274">
        <v>840</v>
      </c>
      <c r="M776" s="294">
        <v>0.02</v>
      </c>
      <c r="N776" s="275">
        <v>823.2</v>
      </c>
      <c r="O776" s="288" t="s">
        <v>782</v>
      </c>
      <c r="P776" s="276" t="s">
        <v>787</v>
      </c>
      <c r="Q776" s="296" t="s">
        <v>1932</v>
      </c>
      <c r="R776" s="276" t="s">
        <v>1933</v>
      </c>
      <c r="S776" s="296" t="s">
        <v>1934</v>
      </c>
    </row>
    <row r="777" spans="1:19" x14ac:dyDescent="0.3">
      <c r="A777" s="272">
        <v>1768</v>
      </c>
      <c r="B777" s="282">
        <v>42926</v>
      </c>
      <c r="C777" s="284" t="s">
        <v>593</v>
      </c>
      <c r="D777" s="273" t="s">
        <v>1143</v>
      </c>
      <c r="E777" s="286" t="s">
        <v>395</v>
      </c>
      <c r="F777" s="273" t="s">
        <v>778</v>
      </c>
      <c r="G777" s="288" t="s">
        <v>785</v>
      </c>
      <c r="H777" s="273" t="s">
        <v>784</v>
      </c>
      <c r="I777" s="290" t="s">
        <v>1142</v>
      </c>
      <c r="J777" s="274">
        <v>45</v>
      </c>
      <c r="K777" s="292">
        <v>3360</v>
      </c>
      <c r="L777" s="274">
        <v>151200</v>
      </c>
      <c r="M777" s="294">
        <v>7.0000000000000007E-2</v>
      </c>
      <c r="N777" s="275">
        <v>140616</v>
      </c>
      <c r="O777" s="288" t="s">
        <v>761</v>
      </c>
      <c r="P777" s="276" t="s">
        <v>767</v>
      </c>
      <c r="Q777" s="296" t="s">
        <v>1932</v>
      </c>
      <c r="R777" s="276" t="s">
        <v>1933</v>
      </c>
      <c r="S777" s="296" t="s">
        <v>1934</v>
      </c>
    </row>
    <row r="778" spans="1:19" x14ac:dyDescent="0.3">
      <c r="A778" s="272">
        <v>1769</v>
      </c>
      <c r="B778" s="282">
        <v>42926</v>
      </c>
      <c r="C778" s="284" t="s">
        <v>593</v>
      </c>
      <c r="D778" s="273" t="s">
        <v>1140</v>
      </c>
      <c r="E778" s="286" t="s">
        <v>395</v>
      </c>
      <c r="F778" s="273" t="s">
        <v>790</v>
      </c>
      <c r="G778" s="288" t="s">
        <v>785</v>
      </c>
      <c r="H778" s="273" t="s">
        <v>824</v>
      </c>
      <c r="I778" s="290" t="s">
        <v>1141</v>
      </c>
      <c r="J778" s="274">
        <v>25</v>
      </c>
      <c r="K778" s="292">
        <v>1860</v>
      </c>
      <c r="L778" s="274">
        <v>46500</v>
      </c>
      <c r="M778" s="294">
        <v>7.0000000000000007E-2</v>
      </c>
      <c r="N778" s="275">
        <v>43245</v>
      </c>
      <c r="O778" s="288" t="s">
        <v>775</v>
      </c>
      <c r="P778" s="276" t="s">
        <v>760</v>
      </c>
      <c r="Q778" s="296" t="s">
        <v>1935</v>
      </c>
      <c r="R778" s="276" t="s">
        <v>1937</v>
      </c>
      <c r="S778" s="296" t="s">
        <v>1934</v>
      </c>
    </row>
    <row r="779" spans="1:19" x14ac:dyDescent="0.3">
      <c r="A779" s="272">
        <v>1770</v>
      </c>
      <c r="B779" s="282">
        <v>42926</v>
      </c>
      <c r="C779" s="284" t="s">
        <v>593</v>
      </c>
      <c r="D779" s="273" t="s">
        <v>1140</v>
      </c>
      <c r="E779" s="286" t="s">
        <v>395</v>
      </c>
      <c r="F779" s="273" t="s">
        <v>790</v>
      </c>
      <c r="G779" s="288" t="s">
        <v>764</v>
      </c>
      <c r="H779" s="273" t="s">
        <v>793</v>
      </c>
      <c r="I779" s="290" t="s">
        <v>929</v>
      </c>
      <c r="J779" s="274">
        <v>40</v>
      </c>
      <c r="K779" s="292">
        <v>420</v>
      </c>
      <c r="L779" s="274">
        <v>16800</v>
      </c>
      <c r="M779" s="294">
        <v>0.09</v>
      </c>
      <c r="N779" s="275">
        <v>15288</v>
      </c>
      <c r="O779" s="288" t="s">
        <v>775</v>
      </c>
      <c r="P779" s="276" t="s">
        <v>760</v>
      </c>
      <c r="Q779" s="296" t="s">
        <v>1935</v>
      </c>
      <c r="R779" s="276" t="s">
        <v>1937</v>
      </c>
      <c r="S779" s="296" t="s">
        <v>1934</v>
      </c>
    </row>
    <row r="780" spans="1:19" x14ac:dyDescent="0.3">
      <c r="A780" s="272">
        <v>1771</v>
      </c>
      <c r="B780" s="282">
        <v>42926</v>
      </c>
      <c r="C780" s="284" t="s">
        <v>593</v>
      </c>
      <c r="D780" s="273" t="s">
        <v>1140</v>
      </c>
      <c r="E780" s="286" t="s">
        <v>395</v>
      </c>
      <c r="F780" s="273" t="s">
        <v>790</v>
      </c>
      <c r="G780" s="288" t="s">
        <v>764</v>
      </c>
      <c r="H780" s="273" t="s">
        <v>793</v>
      </c>
      <c r="I780" s="290" t="s">
        <v>1139</v>
      </c>
      <c r="J780" s="274">
        <v>20</v>
      </c>
      <c r="K780" s="292">
        <v>420</v>
      </c>
      <c r="L780" s="274">
        <v>8400</v>
      </c>
      <c r="M780" s="294">
        <v>7.0000000000000007E-2</v>
      </c>
      <c r="N780" s="275">
        <v>7812</v>
      </c>
      <c r="O780" s="288" t="s">
        <v>775</v>
      </c>
      <c r="P780" s="276" t="s">
        <v>767</v>
      </c>
      <c r="Q780" s="296" t="s">
        <v>1935</v>
      </c>
      <c r="R780" s="276" t="s">
        <v>1937</v>
      </c>
      <c r="S780" s="296" t="s">
        <v>1934</v>
      </c>
    </row>
    <row r="781" spans="1:19" x14ac:dyDescent="0.3">
      <c r="A781" s="272">
        <v>1772</v>
      </c>
      <c r="B781" s="282">
        <v>42926</v>
      </c>
      <c r="C781" s="284" t="s">
        <v>593</v>
      </c>
      <c r="D781" s="273" t="s">
        <v>1136</v>
      </c>
      <c r="E781" s="286" t="s">
        <v>405</v>
      </c>
      <c r="F781" s="273" t="s">
        <v>790</v>
      </c>
      <c r="G781" s="288" t="s">
        <v>764</v>
      </c>
      <c r="H781" s="273" t="s">
        <v>800</v>
      </c>
      <c r="I781" s="290" t="s">
        <v>1138</v>
      </c>
      <c r="J781" s="274">
        <v>8</v>
      </c>
      <c r="K781" s="292">
        <v>900</v>
      </c>
      <c r="L781" s="274">
        <v>7200</v>
      </c>
      <c r="M781" s="294">
        <v>0.05</v>
      </c>
      <c r="N781" s="275">
        <v>6840</v>
      </c>
      <c r="O781" s="288" t="s">
        <v>782</v>
      </c>
      <c r="P781" s="276" t="s">
        <v>798</v>
      </c>
      <c r="Q781" s="296" t="s">
        <v>1932</v>
      </c>
      <c r="R781" s="276" t="s">
        <v>1937</v>
      </c>
      <c r="S781" s="296" t="s">
        <v>1934</v>
      </c>
    </row>
    <row r="782" spans="1:19" x14ac:dyDescent="0.3">
      <c r="A782" s="272">
        <v>1773</v>
      </c>
      <c r="B782" s="282">
        <v>42926</v>
      </c>
      <c r="C782" s="284" t="s">
        <v>593</v>
      </c>
      <c r="D782" s="273" t="s">
        <v>1136</v>
      </c>
      <c r="E782" s="286" t="s">
        <v>405</v>
      </c>
      <c r="F782" s="273" t="s">
        <v>790</v>
      </c>
      <c r="G782" s="288" t="s">
        <v>785</v>
      </c>
      <c r="H782" s="273" t="s">
        <v>824</v>
      </c>
      <c r="I782" s="290" t="s">
        <v>1137</v>
      </c>
      <c r="J782" s="274">
        <v>31</v>
      </c>
      <c r="K782" s="292">
        <v>9600</v>
      </c>
      <c r="L782" s="274">
        <v>297600</v>
      </c>
      <c r="M782" s="294">
        <v>0.01</v>
      </c>
      <c r="N782" s="275">
        <v>294624</v>
      </c>
      <c r="O782" s="288" t="s">
        <v>782</v>
      </c>
      <c r="P782" s="276" t="s">
        <v>760</v>
      </c>
      <c r="Q782" s="296" t="s">
        <v>1932</v>
      </c>
      <c r="R782" s="276" t="s">
        <v>1937</v>
      </c>
      <c r="S782" s="296" t="s">
        <v>1934</v>
      </c>
    </row>
    <row r="783" spans="1:19" x14ac:dyDescent="0.3">
      <c r="A783" s="272">
        <v>1774</v>
      </c>
      <c r="B783" s="282">
        <v>42926</v>
      </c>
      <c r="C783" s="284" t="s">
        <v>593</v>
      </c>
      <c r="D783" s="273" t="s">
        <v>1136</v>
      </c>
      <c r="E783" s="286" t="s">
        <v>405</v>
      </c>
      <c r="F783" s="273" t="s">
        <v>790</v>
      </c>
      <c r="G783" s="288" t="s">
        <v>764</v>
      </c>
      <c r="H783" s="273" t="s">
        <v>772</v>
      </c>
      <c r="I783" s="290" t="s">
        <v>986</v>
      </c>
      <c r="J783" s="274">
        <v>36</v>
      </c>
      <c r="K783" s="292">
        <v>1680</v>
      </c>
      <c r="L783" s="274">
        <v>60480</v>
      </c>
      <c r="M783" s="294">
        <v>0.01</v>
      </c>
      <c r="N783" s="275">
        <v>59875.199999999997</v>
      </c>
      <c r="O783" s="288" t="s">
        <v>782</v>
      </c>
      <c r="P783" s="276" t="s">
        <v>760</v>
      </c>
      <c r="Q783" s="296" t="s">
        <v>1932</v>
      </c>
      <c r="R783" s="276" t="s">
        <v>1937</v>
      </c>
      <c r="S783" s="296" t="s">
        <v>1934</v>
      </c>
    </row>
    <row r="784" spans="1:19" x14ac:dyDescent="0.3">
      <c r="A784" s="272">
        <v>1775</v>
      </c>
      <c r="B784" s="282">
        <v>42926</v>
      </c>
      <c r="C784" s="284" t="s">
        <v>593</v>
      </c>
      <c r="D784" s="273" t="s">
        <v>1133</v>
      </c>
      <c r="E784" s="286" t="s">
        <v>522</v>
      </c>
      <c r="F784" s="273" t="s">
        <v>778</v>
      </c>
      <c r="G784" s="288" t="s">
        <v>764</v>
      </c>
      <c r="H784" s="273" t="s">
        <v>793</v>
      </c>
      <c r="I784" s="290" t="s">
        <v>1135</v>
      </c>
      <c r="J784" s="274">
        <v>22</v>
      </c>
      <c r="K784" s="292">
        <v>420</v>
      </c>
      <c r="L784" s="274">
        <v>9240</v>
      </c>
      <c r="M784" s="294">
        <v>0.03</v>
      </c>
      <c r="N784" s="275">
        <v>8962.7999999999993</v>
      </c>
      <c r="O784" s="288" t="s">
        <v>834</v>
      </c>
      <c r="P784" s="276" t="s">
        <v>767</v>
      </c>
      <c r="Q784" s="296" t="s">
        <v>1932</v>
      </c>
      <c r="R784" s="276" t="s">
        <v>1933</v>
      </c>
      <c r="S784" s="296" t="s">
        <v>1934</v>
      </c>
    </row>
    <row r="785" spans="1:19" x14ac:dyDescent="0.3">
      <c r="A785" s="272">
        <v>1776</v>
      </c>
      <c r="B785" s="282">
        <v>42926</v>
      </c>
      <c r="C785" s="284" t="s">
        <v>593</v>
      </c>
      <c r="D785" s="273" t="s">
        <v>1133</v>
      </c>
      <c r="E785" s="286" t="s">
        <v>522</v>
      </c>
      <c r="F785" s="273" t="s">
        <v>778</v>
      </c>
      <c r="G785" s="288" t="s">
        <v>764</v>
      </c>
      <c r="H785" s="273" t="s">
        <v>793</v>
      </c>
      <c r="I785" s="290" t="s">
        <v>1134</v>
      </c>
      <c r="J785" s="274">
        <v>14</v>
      </c>
      <c r="K785" s="292">
        <v>300</v>
      </c>
      <c r="L785" s="274">
        <v>4200</v>
      </c>
      <c r="M785" s="294">
        <v>0.05</v>
      </c>
      <c r="N785" s="275">
        <v>3990</v>
      </c>
      <c r="O785" s="288" t="s">
        <v>834</v>
      </c>
      <c r="P785" s="276" t="s">
        <v>767</v>
      </c>
      <c r="Q785" s="296" t="s">
        <v>1932</v>
      </c>
      <c r="R785" s="276" t="s">
        <v>1933</v>
      </c>
      <c r="S785" s="296" t="s">
        <v>1934</v>
      </c>
    </row>
    <row r="786" spans="1:19" x14ac:dyDescent="0.3">
      <c r="A786" s="272">
        <v>1777</v>
      </c>
      <c r="B786" s="282">
        <v>42926</v>
      </c>
      <c r="C786" s="284" t="s">
        <v>593</v>
      </c>
      <c r="D786" s="273" t="s">
        <v>1133</v>
      </c>
      <c r="E786" s="286" t="s">
        <v>522</v>
      </c>
      <c r="F786" s="273" t="s">
        <v>778</v>
      </c>
      <c r="G786" s="288" t="s">
        <v>785</v>
      </c>
      <c r="H786" s="273" t="s">
        <v>784</v>
      </c>
      <c r="I786" s="290" t="s">
        <v>1132</v>
      </c>
      <c r="J786" s="274">
        <v>37</v>
      </c>
      <c r="K786" s="292">
        <v>3360</v>
      </c>
      <c r="L786" s="274">
        <v>124320</v>
      </c>
      <c r="M786" s="294">
        <v>0.1</v>
      </c>
      <c r="N786" s="275">
        <v>111888</v>
      </c>
      <c r="O786" s="288" t="s">
        <v>834</v>
      </c>
      <c r="P786" s="276" t="s">
        <v>760</v>
      </c>
      <c r="Q786" s="296" t="s">
        <v>1932</v>
      </c>
      <c r="R786" s="276" t="s">
        <v>1933</v>
      </c>
      <c r="S786" s="296" t="s">
        <v>1934</v>
      </c>
    </row>
    <row r="787" spans="1:19" x14ac:dyDescent="0.3">
      <c r="A787" s="272">
        <v>1778</v>
      </c>
      <c r="B787" s="282">
        <v>42927</v>
      </c>
      <c r="C787" s="284" t="s">
        <v>593</v>
      </c>
      <c r="D787" s="273" t="s">
        <v>1130</v>
      </c>
      <c r="E787" s="286" t="s">
        <v>405</v>
      </c>
      <c r="F787" s="273" t="s">
        <v>778</v>
      </c>
      <c r="G787" s="288" t="s">
        <v>770</v>
      </c>
      <c r="H787" s="273" t="s">
        <v>781</v>
      </c>
      <c r="I787" s="290" t="s">
        <v>1131</v>
      </c>
      <c r="J787" s="274">
        <v>4</v>
      </c>
      <c r="K787" s="292">
        <v>1200</v>
      </c>
      <c r="L787" s="274">
        <v>4800</v>
      </c>
      <c r="M787" s="294">
        <v>0.04</v>
      </c>
      <c r="N787" s="275">
        <v>4608</v>
      </c>
      <c r="O787" s="288" t="s">
        <v>788</v>
      </c>
      <c r="P787" s="276" t="s">
        <v>760</v>
      </c>
      <c r="Q787" s="296" t="s">
        <v>1936</v>
      </c>
      <c r="R787" s="276" t="s">
        <v>1933</v>
      </c>
      <c r="S787" s="296" t="s">
        <v>1934</v>
      </c>
    </row>
    <row r="788" spans="1:19" x14ac:dyDescent="0.3">
      <c r="A788" s="272">
        <v>1779</v>
      </c>
      <c r="B788" s="282">
        <v>42927</v>
      </c>
      <c r="C788" s="284" t="s">
        <v>593</v>
      </c>
      <c r="D788" s="273" t="s">
        <v>1130</v>
      </c>
      <c r="E788" s="286" t="s">
        <v>405</v>
      </c>
      <c r="F788" s="273" t="s">
        <v>778</v>
      </c>
      <c r="G788" s="288" t="s">
        <v>764</v>
      </c>
      <c r="H788" s="273" t="s">
        <v>805</v>
      </c>
      <c r="I788" s="290" t="s">
        <v>1129</v>
      </c>
      <c r="J788" s="274">
        <v>31</v>
      </c>
      <c r="K788" s="292">
        <v>240</v>
      </c>
      <c r="L788" s="274">
        <v>7440</v>
      </c>
      <c r="M788" s="294">
        <v>0.09</v>
      </c>
      <c r="N788" s="275">
        <v>6770.4</v>
      </c>
      <c r="O788" s="288" t="s">
        <v>788</v>
      </c>
      <c r="P788" s="276" t="s">
        <v>760</v>
      </c>
      <c r="Q788" s="296" t="s">
        <v>1936</v>
      </c>
      <c r="R788" s="276" t="s">
        <v>1933</v>
      </c>
      <c r="S788" s="296" t="s">
        <v>1934</v>
      </c>
    </row>
    <row r="789" spans="1:19" x14ac:dyDescent="0.3">
      <c r="A789" s="272">
        <v>1780</v>
      </c>
      <c r="B789" s="282">
        <v>42927</v>
      </c>
      <c r="C789" s="284" t="s">
        <v>593</v>
      </c>
      <c r="D789" s="273" t="s">
        <v>1128</v>
      </c>
      <c r="E789" s="286" t="s">
        <v>398</v>
      </c>
      <c r="F789" s="273" t="s">
        <v>790</v>
      </c>
      <c r="G789" s="288" t="s">
        <v>764</v>
      </c>
      <c r="H789" s="273" t="s">
        <v>800</v>
      </c>
      <c r="I789" s="290" t="s">
        <v>1105</v>
      </c>
      <c r="J789" s="274">
        <v>12</v>
      </c>
      <c r="K789" s="292">
        <v>480</v>
      </c>
      <c r="L789" s="274">
        <v>5760</v>
      </c>
      <c r="M789" s="294">
        <v>0.04</v>
      </c>
      <c r="N789" s="275">
        <v>5529.6</v>
      </c>
      <c r="O789" s="288" t="s">
        <v>775</v>
      </c>
      <c r="P789" s="276" t="s">
        <v>841</v>
      </c>
      <c r="Q789" s="296" t="s">
        <v>1935</v>
      </c>
      <c r="R789" s="276" t="s">
        <v>1937</v>
      </c>
      <c r="S789" s="296" t="s">
        <v>1934</v>
      </c>
    </row>
    <row r="790" spans="1:19" x14ac:dyDescent="0.3">
      <c r="A790" s="272">
        <v>1781</v>
      </c>
      <c r="B790" s="282">
        <v>42927</v>
      </c>
      <c r="C790" s="284" t="s">
        <v>593</v>
      </c>
      <c r="D790" s="273" t="s">
        <v>1127</v>
      </c>
      <c r="E790" s="286" t="s">
        <v>522</v>
      </c>
      <c r="F790" s="273" t="s">
        <v>765</v>
      </c>
      <c r="G790" s="288" t="s">
        <v>764</v>
      </c>
      <c r="H790" s="273" t="s">
        <v>805</v>
      </c>
      <c r="I790" s="290" t="s">
        <v>1126</v>
      </c>
      <c r="J790" s="274">
        <v>27</v>
      </c>
      <c r="K790" s="292">
        <v>360</v>
      </c>
      <c r="L790" s="274">
        <v>9720</v>
      </c>
      <c r="M790" s="294">
        <v>0.03</v>
      </c>
      <c r="N790" s="275">
        <v>9428.4</v>
      </c>
      <c r="O790" s="288" t="s">
        <v>775</v>
      </c>
      <c r="P790" s="276" t="s">
        <v>798</v>
      </c>
      <c r="Q790" s="296" t="s">
        <v>1935</v>
      </c>
      <c r="R790" s="276" t="s">
        <v>1937</v>
      </c>
      <c r="S790" s="296" t="s">
        <v>1934</v>
      </c>
    </row>
    <row r="791" spans="1:19" x14ac:dyDescent="0.3">
      <c r="A791" s="272">
        <v>1782</v>
      </c>
      <c r="B791" s="282">
        <v>42927</v>
      </c>
      <c r="C791" s="284" t="s">
        <v>593</v>
      </c>
      <c r="D791" s="273" t="s">
        <v>1123</v>
      </c>
      <c r="E791" s="286" t="s">
        <v>522</v>
      </c>
      <c r="F791" s="273" t="s">
        <v>778</v>
      </c>
      <c r="G791" s="288" t="s">
        <v>785</v>
      </c>
      <c r="H791" s="273" t="s">
        <v>1125</v>
      </c>
      <c r="I791" s="290" t="s">
        <v>1124</v>
      </c>
      <c r="J791" s="274">
        <v>6</v>
      </c>
      <c r="K791" s="292">
        <v>36000</v>
      </c>
      <c r="L791" s="274">
        <v>216000</v>
      </c>
      <c r="M791" s="294">
        <v>0.08</v>
      </c>
      <c r="N791" s="275">
        <v>198720</v>
      </c>
      <c r="O791" s="288" t="s">
        <v>761</v>
      </c>
      <c r="P791" s="276" t="s">
        <v>798</v>
      </c>
      <c r="Q791" s="296" t="s">
        <v>1932</v>
      </c>
      <c r="R791" s="276" t="s">
        <v>1933</v>
      </c>
      <c r="S791" s="296" t="s">
        <v>1934</v>
      </c>
    </row>
    <row r="792" spans="1:19" x14ac:dyDescent="0.3">
      <c r="A792" s="272">
        <v>1783</v>
      </c>
      <c r="B792" s="282">
        <v>42927</v>
      </c>
      <c r="C792" s="284" t="s">
        <v>593</v>
      </c>
      <c r="D792" s="273" t="s">
        <v>1123</v>
      </c>
      <c r="E792" s="286" t="s">
        <v>522</v>
      </c>
      <c r="F792" s="273" t="s">
        <v>778</v>
      </c>
      <c r="G792" s="288" t="s">
        <v>785</v>
      </c>
      <c r="H792" s="273" t="s">
        <v>784</v>
      </c>
      <c r="I792" s="290" t="s">
        <v>1122</v>
      </c>
      <c r="J792" s="274">
        <v>26</v>
      </c>
      <c r="K792" s="292">
        <v>3960</v>
      </c>
      <c r="L792" s="274">
        <v>102960</v>
      </c>
      <c r="M792" s="294">
        <v>0.08</v>
      </c>
      <c r="N792" s="275">
        <v>94723.199999999997</v>
      </c>
      <c r="O792" s="288" t="s">
        <v>761</v>
      </c>
      <c r="P792" s="276" t="s">
        <v>760</v>
      </c>
      <c r="Q792" s="296" t="s">
        <v>1932</v>
      </c>
      <c r="R792" s="276" t="s">
        <v>1933</v>
      </c>
      <c r="S792" s="296" t="s">
        <v>1934</v>
      </c>
    </row>
    <row r="793" spans="1:19" x14ac:dyDescent="0.3">
      <c r="A793" s="272">
        <v>1784</v>
      </c>
      <c r="B793" s="282">
        <v>42928</v>
      </c>
      <c r="C793" s="284" t="s">
        <v>593</v>
      </c>
      <c r="D793" s="273" t="s">
        <v>1121</v>
      </c>
      <c r="E793" s="286" t="s">
        <v>405</v>
      </c>
      <c r="F793" s="273" t="s">
        <v>790</v>
      </c>
      <c r="G793" s="288" t="s">
        <v>764</v>
      </c>
      <c r="H793" s="273" t="s">
        <v>800</v>
      </c>
      <c r="I793" s="290" t="s">
        <v>1120</v>
      </c>
      <c r="J793" s="274">
        <v>24</v>
      </c>
      <c r="K793" s="292">
        <v>1500</v>
      </c>
      <c r="L793" s="274">
        <v>36000</v>
      </c>
      <c r="M793" s="294">
        <v>0.09</v>
      </c>
      <c r="N793" s="275">
        <v>32760</v>
      </c>
      <c r="O793" s="288" t="s">
        <v>782</v>
      </c>
      <c r="P793" s="276" t="s">
        <v>827</v>
      </c>
      <c r="Q793" s="296" t="s">
        <v>1932</v>
      </c>
      <c r="R793" s="276" t="s">
        <v>1937</v>
      </c>
      <c r="S793" s="296" t="s">
        <v>1934</v>
      </c>
    </row>
    <row r="794" spans="1:19" x14ac:dyDescent="0.3">
      <c r="A794" s="272">
        <v>1785</v>
      </c>
      <c r="B794" s="282">
        <v>42928</v>
      </c>
      <c r="C794" s="284" t="s">
        <v>593</v>
      </c>
      <c r="D794" s="273" t="s">
        <v>1119</v>
      </c>
      <c r="E794" s="286" t="s">
        <v>398</v>
      </c>
      <c r="F794" s="273" t="s">
        <v>790</v>
      </c>
      <c r="G794" s="288" t="s">
        <v>764</v>
      </c>
      <c r="H794" s="273" t="s">
        <v>793</v>
      </c>
      <c r="I794" s="290" t="s">
        <v>1118</v>
      </c>
      <c r="J794" s="274">
        <v>3</v>
      </c>
      <c r="K794" s="292">
        <v>420</v>
      </c>
      <c r="L794" s="274">
        <v>1260</v>
      </c>
      <c r="M794" s="294">
        <v>0</v>
      </c>
      <c r="N794" s="275">
        <v>1260</v>
      </c>
      <c r="O794" s="288" t="s">
        <v>782</v>
      </c>
      <c r="P794" s="276" t="s">
        <v>760</v>
      </c>
      <c r="Q794" s="296" t="s">
        <v>1932</v>
      </c>
      <c r="R794" s="276" t="s">
        <v>1937</v>
      </c>
      <c r="S794" s="296" t="s">
        <v>1934</v>
      </c>
    </row>
    <row r="795" spans="1:19" x14ac:dyDescent="0.3">
      <c r="A795" s="272">
        <v>1786</v>
      </c>
      <c r="B795" s="282">
        <v>42928</v>
      </c>
      <c r="C795" s="284" t="s">
        <v>593</v>
      </c>
      <c r="D795" s="273" t="s">
        <v>1116</v>
      </c>
      <c r="E795" s="286" t="s">
        <v>398</v>
      </c>
      <c r="F795" s="273" t="s">
        <v>778</v>
      </c>
      <c r="G795" s="288" t="s">
        <v>770</v>
      </c>
      <c r="H795" s="273" t="s">
        <v>781</v>
      </c>
      <c r="I795" s="290" t="s">
        <v>1117</v>
      </c>
      <c r="J795" s="274">
        <v>9</v>
      </c>
      <c r="K795" s="292">
        <v>1260</v>
      </c>
      <c r="L795" s="274">
        <v>11340</v>
      </c>
      <c r="M795" s="294">
        <v>0.09</v>
      </c>
      <c r="N795" s="275">
        <v>10319.4</v>
      </c>
      <c r="O795" s="288" t="s">
        <v>761</v>
      </c>
      <c r="P795" s="276" t="s">
        <v>760</v>
      </c>
      <c r="Q795" s="296" t="s">
        <v>1932</v>
      </c>
      <c r="R795" s="276" t="s">
        <v>1933</v>
      </c>
      <c r="S795" s="296" t="s">
        <v>1934</v>
      </c>
    </row>
    <row r="796" spans="1:19" x14ac:dyDescent="0.3">
      <c r="A796" s="272">
        <v>1787</v>
      </c>
      <c r="B796" s="282">
        <v>42928</v>
      </c>
      <c r="C796" s="284" t="s">
        <v>593</v>
      </c>
      <c r="D796" s="273" t="s">
        <v>1116</v>
      </c>
      <c r="E796" s="286" t="s">
        <v>398</v>
      </c>
      <c r="F796" s="273" t="s">
        <v>778</v>
      </c>
      <c r="G796" s="288" t="s">
        <v>785</v>
      </c>
      <c r="H796" s="273" t="s">
        <v>784</v>
      </c>
      <c r="I796" s="290" t="s">
        <v>1115</v>
      </c>
      <c r="J796" s="274">
        <v>46</v>
      </c>
      <c r="K796" s="292">
        <v>3360</v>
      </c>
      <c r="L796" s="274">
        <v>154560</v>
      </c>
      <c r="M796" s="294">
        <v>0.03</v>
      </c>
      <c r="N796" s="275">
        <v>149923.20000000001</v>
      </c>
      <c r="O796" s="288" t="s">
        <v>761</v>
      </c>
      <c r="P796" s="276" t="s">
        <v>760</v>
      </c>
      <c r="Q796" s="296" t="s">
        <v>1932</v>
      </c>
      <c r="R796" s="276" t="s">
        <v>1933</v>
      </c>
      <c r="S796" s="296" t="s">
        <v>1934</v>
      </c>
    </row>
    <row r="797" spans="1:19" x14ac:dyDescent="0.3">
      <c r="A797" s="272">
        <v>1788</v>
      </c>
      <c r="B797" s="282">
        <v>42928</v>
      </c>
      <c r="C797" s="284" t="s">
        <v>593</v>
      </c>
      <c r="D797" s="273" t="s">
        <v>1114</v>
      </c>
      <c r="E797" s="286" t="s">
        <v>405</v>
      </c>
      <c r="F797" s="273" t="s">
        <v>778</v>
      </c>
      <c r="G797" s="288" t="s">
        <v>770</v>
      </c>
      <c r="H797" s="273" t="s">
        <v>781</v>
      </c>
      <c r="I797" s="290" t="s">
        <v>1113</v>
      </c>
      <c r="J797" s="274">
        <v>14</v>
      </c>
      <c r="K797" s="292">
        <v>2520</v>
      </c>
      <c r="L797" s="274">
        <v>35280</v>
      </c>
      <c r="M797" s="294">
        <v>0.05</v>
      </c>
      <c r="N797" s="275">
        <v>33516</v>
      </c>
      <c r="O797" s="288" t="s">
        <v>775</v>
      </c>
      <c r="P797" s="276" t="s">
        <v>787</v>
      </c>
      <c r="Q797" s="296" t="s">
        <v>1935</v>
      </c>
      <c r="R797" s="276" t="s">
        <v>1933</v>
      </c>
      <c r="S797" s="296" t="s">
        <v>1934</v>
      </c>
    </row>
    <row r="798" spans="1:19" x14ac:dyDescent="0.3">
      <c r="A798" s="272">
        <v>1789</v>
      </c>
      <c r="B798" s="282">
        <v>42928</v>
      </c>
      <c r="C798" s="284" t="s">
        <v>593</v>
      </c>
      <c r="D798" s="273" t="s">
        <v>1110</v>
      </c>
      <c r="E798" s="286" t="s">
        <v>405</v>
      </c>
      <c r="F798" s="273" t="s">
        <v>765</v>
      </c>
      <c r="G798" s="288" t="s">
        <v>764</v>
      </c>
      <c r="H798" s="273" t="s">
        <v>763</v>
      </c>
      <c r="I798" s="290" t="s">
        <v>1112</v>
      </c>
      <c r="J798" s="274">
        <v>34</v>
      </c>
      <c r="K798" s="292">
        <v>2220</v>
      </c>
      <c r="L798" s="274">
        <v>75480</v>
      </c>
      <c r="M798" s="294">
        <v>0.1</v>
      </c>
      <c r="N798" s="275">
        <v>67932</v>
      </c>
      <c r="O798" s="288" t="s">
        <v>834</v>
      </c>
      <c r="P798" s="276" t="s">
        <v>760</v>
      </c>
      <c r="Q798" s="296" t="s">
        <v>1932</v>
      </c>
      <c r="R798" s="276" t="s">
        <v>1937</v>
      </c>
      <c r="S798" s="296" t="s">
        <v>1934</v>
      </c>
    </row>
    <row r="799" spans="1:19" x14ac:dyDescent="0.3">
      <c r="A799" s="272">
        <v>1790</v>
      </c>
      <c r="B799" s="282">
        <v>42928</v>
      </c>
      <c r="C799" s="284" t="s">
        <v>593</v>
      </c>
      <c r="D799" s="273" t="s">
        <v>1110</v>
      </c>
      <c r="E799" s="286" t="s">
        <v>405</v>
      </c>
      <c r="F799" s="273" t="s">
        <v>765</v>
      </c>
      <c r="G799" s="288" t="s">
        <v>770</v>
      </c>
      <c r="H799" s="273" t="s">
        <v>777</v>
      </c>
      <c r="I799" s="290" t="s">
        <v>1111</v>
      </c>
      <c r="J799" s="274">
        <v>8</v>
      </c>
      <c r="K799" s="292">
        <v>5160</v>
      </c>
      <c r="L799" s="274">
        <v>41280</v>
      </c>
      <c r="M799" s="294">
        <v>0.02</v>
      </c>
      <c r="N799" s="275">
        <v>40454.400000000001</v>
      </c>
      <c r="O799" s="288" t="s">
        <v>834</v>
      </c>
      <c r="P799" s="276" t="s">
        <v>767</v>
      </c>
      <c r="Q799" s="296" t="s">
        <v>1932</v>
      </c>
      <c r="R799" s="276" t="s">
        <v>1937</v>
      </c>
      <c r="S799" s="296" t="s">
        <v>1934</v>
      </c>
    </row>
    <row r="800" spans="1:19" x14ac:dyDescent="0.3">
      <c r="A800" s="272">
        <v>1791</v>
      </c>
      <c r="B800" s="282">
        <v>42928</v>
      </c>
      <c r="C800" s="284" t="s">
        <v>593</v>
      </c>
      <c r="D800" s="273" t="s">
        <v>1110</v>
      </c>
      <c r="E800" s="286" t="s">
        <v>405</v>
      </c>
      <c r="F800" s="273" t="s">
        <v>765</v>
      </c>
      <c r="G800" s="288" t="s">
        <v>785</v>
      </c>
      <c r="H800" s="273" t="s">
        <v>784</v>
      </c>
      <c r="I800" s="290" t="s">
        <v>1109</v>
      </c>
      <c r="J800" s="274">
        <v>45</v>
      </c>
      <c r="K800" s="292">
        <v>3960</v>
      </c>
      <c r="L800" s="274">
        <v>178200</v>
      </c>
      <c r="M800" s="294">
        <v>0.1</v>
      </c>
      <c r="N800" s="275">
        <v>160380</v>
      </c>
      <c r="O800" s="288" t="s">
        <v>834</v>
      </c>
      <c r="P800" s="276" t="s">
        <v>798</v>
      </c>
      <c r="Q800" s="296" t="s">
        <v>1932</v>
      </c>
      <c r="R800" s="276" t="s">
        <v>1937</v>
      </c>
      <c r="S800" s="296" t="s">
        <v>1934</v>
      </c>
    </row>
    <row r="801" spans="1:19" x14ac:dyDescent="0.3">
      <c r="A801" s="272">
        <v>1792</v>
      </c>
      <c r="B801" s="282">
        <v>42928</v>
      </c>
      <c r="C801" s="284" t="s">
        <v>593</v>
      </c>
      <c r="D801" s="273" t="s">
        <v>1108</v>
      </c>
      <c r="E801" s="286" t="s">
        <v>522</v>
      </c>
      <c r="F801" s="273" t="s">
        <v>765</v>
      </c>
      <c r="G801" s="288" t="s">
        <v>764</v>
      </c>
      <c r="H801" s="273" t="s">
        <v>772</v>
      </c>
      <c r="I801" s="290" t="s">
        <v>1107</v>
      </c>
      <c r="J801" s="274">
        <v>28</v>
      </c>
      <c r="K801" s="292">
        <v>11640</v>
      </c>
      <c r="L801" s="274">
        <v>325920</v>
      </c>
      <c r="M801" s="294">
        <v>0.02</v>
      </c>
      <c r="N801" s="275">
        <v>319401.59999999998</v>
      </c>
      <c r="O801" s="288" t="s">
        <v>782</v>
      </c>
      <c r="P801" s="276" t="s">
        <v>827</v>
      </c>
      <c r="Q801" s="296" t="s">
        <v>1932</v>
      </c>
      <c r="R801" s="276" t="s">
        <v>1937</v>
      </c>
      <c r="S801" s="296" t="s">
        <v>1934</v>
      </c>
    </row>
    <row r="802" spans="1:19" x14ac:dyDescent="0.3">
      <c r="A802" s="272">
        <v>1793</v>
      </c>
      <c r="B802" s="282">
        <v>42928</v>
      </c>
      <c r="C802" s="284" t="s">
        <v>593</v>
      </c>
      <c r="D802" s="273" t="s">
        <v>1106</v>
      </c>
      <c r="E802" s="286" t="s">
        <v>522</v>
      </c>
      <c r="F802" s="273" t="s">
        <v>778</v>
      </c>
      <c r="G802" s="288" t="s">
        <v>764</v>
      </c>
      <c r="H802" s="273" t="s">
        <v>793</v>
      </c>
      <c r="I802" s="290" t="s">
        <v>1021</v>
      </c>
      <c r="J802" s="274">
        <v>22</v>
      </c>
      <c r="K802" s="292">
        <v>420</v>
      </c>
      <c r="L802" s="274">
        <v>9240</v>
      </c>
      <c r="M802" s="294">
        <v>0.08</v>
      </c>
      <c r="N802" s="275">
        <v>8500.7999999999993</v>
      </c>
      <c r="O802" s="288" t="s">
        <v>761</v>
      </c>
      <c r="P802" s="276" t="s">
        <v>760</v>
      </c>
      <c r="Q802" s="296" t="s">
        <v>1932</v>
      </c>
      <c r="R802" s="276" t="s">
        <v>1933</v>
      </c>
      <c r="S802" s="296" t="s">
        <v>1934</v>
      </c>
    </row>
    <row r="803" spans="1:19" x14ac:dyDescent="0.3">
      <c r="A803" s="272">
        <v>1794</v>
      </c>
      <c r="B803" s="282">
        <v>42928</v>
      </c>
      <c r="C803" s="284" t="s">
        <v>593</v>
      </c>
      <c r="D803" s="273" t="s">
        <v>1106</v>
      </c>
      <c r="E803" s="286" t="s">
        <v>395</v>
      </c>
      <c r="F803" s="273" t="s">
        <v>778</v>
      </c>
      <c r="G803" s="288" t="s">
        <v>764</v>
      </c>
      <c r="H803" s="273" t="s">
        <v>800</v>
      </c>
      <c r="I803" s="290" t="s">
        <v>1105</v>
      </c>
      <c r="J803" s="274">
        <v>38</v>
      </c>
      <c r="K803" s="292">
        <v>480</v>
      </c>
      <c r="L803" s="274">
        <v>18240</v>
      </c>
      <c r="M803" s="294">
        <v>0.05</v>
      </c>
      <c r="N803" s="275">
        <v>17328</v>
      </c>
      <c r="O803" s="288" t="s">
        <v>761</v>
      </c>
      <c r="P803" s="276" t="s">
        <v>760</v>
      </c>
      <c r="Q803" s="296" t="s">
        <v>1932</v>
      </c>
      <c r="R803" s="276" t="s">
        <v>1933</v>
      </c>
      <c r="S803" s="296" t="s">
        <v>1934</v>
      </c>
    </row>
    <row r="804" spans="1:19" x14ac:dyDescent="0.3">
      <c r="A804" s="272">
        <v>1795</v>
      </c>
      <c r="B804" s="282">
        <v>42928</v>
      </c>
      <c r="C804" s="284" t="s">
        <v>593</v>
      </c>
      <c r="D804" s="273" t="s">
        <v>1103</v>
      </c>
      <c r="E804" s="286" t="s">
        <v>395</v>
      </c>
      <c r="F804" s="273" t="s">
        <v>765</v>
      </c>
      <c r="G804" s="288" t="s">
        <v>764</v>
      </c>
      <c r="H804" s="273" t="s">
        <v>793</v>
      </c>
      <c r="I804" s="290" t="s">
        <v>881</v>
      </c>
      <c r="J804" s="274">
        <v>8</v>
      </c>
      <c r="K804" s="292">
        <v>420</v>
      </c>
      <c r="L804" s="274">
        <v>3360</v>
      </c>
      <c r="M804" s="294">
        <v>0.08</v>
      </c>
      <c r="N804" s="275">
        <v>3091.2</v>
      </c>
      <c r="O804" s="288" t="s">
        <v>775</v>
      </c>
      <c r="P804" s="276" t="s">
        <v>798</v>
      </c>
      <c r="Q804" s="296" t="s">
        <v>1935</v>
      </c>
      <c r="R804" s="276" t="s">
        <v>1937</v>
      </c>
      <c r="S804" s="296" t="s">
        <v>1934</v>
      </c>
    </row>
    <row r="805" spans="1:19" x14ac:dyDescent="0.3">
      <c r="A805" s="272">
        <v>1796</v>
      </c>
      <c r="B805" s="282">
        <v>42928</v>
      </c>
      <c r="C805" s="284" t="s">
        <v>593</v>
      </c>
      <c r="D805" s="273" t="s">
        <v>1103</v>
      </c>
      <c r="E805" s="286" t="s">
        <v>395</v>
      </c>
      <c r="F805" s="273" t="s">
        <v>765</v>
      </c>
      <c r="G805" s="288" t="s">
        <v>764</v>
      </c>
      <c r="H805" s="273" t="s">
        <v>763</v>
      </c>
      <c r="I805" s="290" t="s">
        <v>1104</v>
      </c>
      <c r="J805" s="274">
        <v>47</v>
      </c>
      <c r="K805" s="292">
        <v>180</v>
      </c>
      <c r="L805" s="274">
        <v>8460</v>
      </c>
      <c r="M805" s="294">
        <v>0.1</v>
      </c>
      <c r="N805" s="275">
        <v>7614</v>
      </c>
      <c r="O805" s="288" t="s">
        <v>775</v>
      </c>
      <c r="P805" s="276" t="s">
        <v>798</v>
      </c>
      <c r="Q805" s="296" t="s">
        <v>1935</v>
      </c>
      <c r="R805" s="276" t="s">
        <v>1937</v>
      </c>
      <c r="S805" s="296" t="s">
        <v>1934</v>
      </c>
    </row>
    <row r="806" spans="1:19" x14ac:dyDescent="0.3">
      <c r="A806" s="272">
        <v>1797</v>
      </c>
      <c r="B806" s="282">
        <v>42928</v>
      </c>
      <c r="C806" s="284" t="s">
        <v>593</v>
      </c>
      <c r="D806" s="273" t="s">
        <v>1103</v>
      </c>
      <c r="E806" s="286" t="s">
        <v>395</v>
      </c>
      <c r="F806" s="273" t="s">
        <v>765</v>
      </c>
      <c r="G806" s="288" t="s">
        <v>764</v>
      </c>
      <c r="H806" s="273" t="s">
        <v>995</v>
      </c>
      <c r="I806" s="290" t="s">
        <v>1004</v>
      </c>
      <c r="J806" s="274">
        <v>30</v>
      </c>
      <c r="K806" s="292">
        <v>180</v>
      </c>
      <c r="L806" s="274">
        <v>5400</v>
      </c>
      <c r="M806" s="294">
        <v>0.05</v>
      </c>
      <c r="N806" s="275">
        <v>5130</v>
      </c>
      <c r="O806" s="288" t="s">
        <v>775</v>
      </c>
      <c r="P806" s="276" t="s">
        <v>767</v>
      </c>
      <c r="Q806" s="296" t="s">
        <v>1935</v>
      </c>
      <c r="R806" s="276" t="s">
        <v>1937</v>
      </c>
      <c r="S806" s="296" t="s">
        <v>1934</v>
      </c>
    </row>
    <row r="807" spans="1:19" x14ac:dyDescent="0.3">
      <c r="A807" s="272">
        <v>1798</v>
      </c>
      <c r="B807" s="282">
        <v>42929</v>
      </c>
      <c r="C807" s="284" t="s">
        <v>593</v>
      </c>
      <c r="D807" s="273" t="s">
        <v>1102</v>
      </c>
      <c r="E807" s="286" t="s">
        <v>405</v>
      </c>
      <c r="F807" s="273" t="s">
        <v>778</v>
      </c>
      <c r="G807" s="288" t="s">
        <v>785</v>
      </c>
      <c r="H807" s="273" t="s">
        <v>824</v>
      </c>
      <c r="I807" s="290" t="s">
        <v>1101</v>
      </c>
      <c r="J807" s="274">
        <v>24</v>
      </c>
      <c r="K807" s="292">
        <v>6000</v>
      </c>
      <c r="L807" s="274">
        <v>144000</v>
      </c>
      <c r="M807" s="294">
        <v>0.06</v>
      </c>
      <c r="N807" s="275">
        <v>135360</v>
      </c>
      <c r="O807" s="288" t="s">
        <v>834</v>
      </c>
      <c r="P807" s="276" t="s">
        <v>760</v>
      </c>
      <c r="Q807" s="296" t="s">
        <v>1932</v>
      </c>
      <c r="R807" s="276" t="s">
        <v>1933</v>
      </c>
      <c r="S807" s="296" t="s">
        <v>1934</v>
      </c>
    </row>
    <row r="808" spans="1:19" x14ac:dyDescent="0.3">
      <c r="A808" s="272">
        <v>1799</v>
      </c>
      <c r="B808" s="282">
        <v>42929</v>
      </c>
      <c r="C808" s="284" t="s">
        <v>593</v>
      </c>
      <c r="D808" s="273" t="s">
        <v>1100</v>
      </c>
      <c r="E808" s="286" t="s">
        <v>398</v>
      </c>
      <c r="F808" s="273" t="s">
        <v>790</v>
      </c>
      <c r="G808" s="288" t="s">
        <v>770</v>
      </c>
      <c r="H808" s="273" t="s">
        <v>769</v>
      </c>
      <c r="I808" s="290" t="s">
        <v>1099</v>
      </c>
      <c r="J808" s="274">
        <v>27</v>
      </c>
      <c r="K808" s="292">
        <v>12060</v>
      </c>
      <c r="L808" s="274">
        <v>325620</v>
      </c>
      <c r="M808" s="294">
        <v>0.09</v>
      </c>
      <c r="N808" s="275">
        <v>296314.2</v>
      </c>
      <c r="O808" s="288" t="s">
        <v>788</v>
      </c>
      <c r="P808" s="276" t="s">
        <v>760</v>
      </c>
      <c r="Q808" s="296" t="s">
        <v>1936</v>
      </c>
      <c r="R808" s="276" t="s">
        <v>1937</v>
      </c>
      <c r="S808" s="296" t="s">
        <v>1934</v>
      </c>
    </row>
    <row r="809" spans="1:19" x14ac:dyDescent="0.3">
      <c r="A809" s="272">
        <v>1800</v>
      </c>
      <c r="B809" s="282">
        <v>42929</v>
      </c>
      <c r="C809" s="284" t="s">
        <v>593</v>
      </c>
      <c r="D809" s="273" t="s">
        <v>1089</v>
      </c>
      <c r="E809" s="286" t="s">
        <v>405</v>
      </c>
      <c r="F809" s="273" t="s">
        <v>812</v>
      </c>
      <c r="G809" s="288" t="s">
        <v>764</v>
      </c>
      <c r="H809" s="273" t="s">
        <v>811</v>
      </c>
      <c r="I809" s="290" t="s">
        <v>1098</v>
      </c>
      <c r="J809" s="274">
        <v>36</v>
      </c>
      <c r="K809" s="292">
        <v>540</v>
      </c>
      <c r="L809" s="274">
        <v>19440</v>
      </c>
      <c r="M809" s="294">
        <v>0.1</v>
      </c>
      <c r="N809" s="275">
        <v>17496</v>
      </c>
      <c r="O809" s="288" t="s">
        <v>834</v>
      </c>
      <c r="P809" s="276" t="s">
        <v>760</v>
      </c>
      <c r="Q809" s="296" t="s">
        <v>1932</v>
      </c>
      <c r="R809" s="276" t="s">
        <v>1933</v>
      </c>
      <c r="S809" s="296" t="s">
        <v>1934</v>
      </c>
    </row>
    <row r="810" spans="1:19" x14ac:dyDescent="0.3">
      <c r="A810" s="272">
        <v>1801</v>
      </c>
      <c r="B810" s="282">
        <v>42929</v>
      </c>
      <c r="C810" s="284" t="s">
        <v>593</v>
      </c>
      <c r="D810" s="273" t="s">
        <v>1091</v>
      </c>
      <c r="E810" s="286" t="s">
        <v>405</v>
      </c>
      <c r="F810" s="273" t="s">
        <v>812</v>
      </c>
      <c r="G810" s="288" t="s">
        <v>785</v>
      </c>
      <c r="H810" s="273" t="s">
        <v>784</v>
      </c>
      <c r="I810" s="290" t="s">
        <v>1034</v>
      </c>
      <c r="J810" s="274">
        <v>46</v>
      </c>
      <c r="K810" s="292">
        <v>3960</v>
      </c>
      <c r="L810" s="274">
        <v>182160</v>
      </c>
      <c r="M810" s="294">
        <v>0.04</v>
      </c>
      <c r="N810" s="275">
        <v>174873.60000000001</v>
      </c>
      <c r="O810" s="288" t="s">
        <v>788</v>
      </c>
      <c r="P810" s="276" t="s">
        <v>841</v>
      </c>
      <c r="Q810" s="296" t="s">
        <v>1936</v>
      </c>
      <c r="R810" s="276" t="s">
        <v>1933</v>
      </c>
      <c r="S810" s="296" t="s">
        <v>1934</v>
      </c>
    </row>
    <row r="811" spans="1:19" x14ac:dyDescent="0.3">
      <c r="A811" s="272">
        <v>1802</v>
      </c>
      <c r="B811" s="282">
        <v>42929</v>
      </c>
      <c r="C811" s="284" t="s">
        <v>593</v>
      </c>
      <c r="D811" s="273" t="s">
        <v>1093</v>
      </c>
      <c r="E811" s="286" t="s">
        <v>405</v>
      </c>
      <c r="F811" s="273" t="s">
        <v>778</v>
      </c>
      <c r="G811" s="288" t="s">
        <v>785</v>
      </c>
      <c r="H811" s="273" t="s">
        <v>784</v>
      </c>
      <c r="I811" s="290" t="s">
        <v>1097</v>
      </c>
      <c r="J811" s="274">
        <v>22</v>
      </c>
      <c r="K811" s="292">
        <v>3960</v>
      </c>
      <c r="L811" s="274">
        <v>87120</v>
      </c>
      <c r="M811" s="294">
        <v>0.1</v>
      </c>
      <c r="N811" s="275">
        <v>78408</v>
      </c>
      <c r="O811" s="288" t="s">
        <v>834</v>
      </c>
      <c r="P811" s="276" t="s">
        <v>760</v>
      </c>
      <c r="Q811" s="296" t="s">
        <v>1932</v>
      </c>
      <c r="R811" s="276" t="s">
        <v>1933</v>
      </c>
      <c r="S811" s="296" t="s">
        <v>1934</v>
      </c>
    </row>
    <row r="812" spans="1:19" x14ac:dyDescent="0.3">
      <c r="A812" s="272">
        <v>1803</v>
      </c>
      <c r="B812" s="282">
        <v>42929</v>
      </c>
      <c r="C812" s="284" t="s">
        <v>593</v>
      </c>
      <c r="D812" s="273" t="s">
        <v>1093</v>
      </c>
      <c r="E812" s="286" t="s">
        <v>405</v>
      </c>
      <c r="F812" s="273" t="s">
        <v>778</v>
      </c>
      <c r="G812" s="288" t="s">
        <v>764</v>
      </c>
      <c r="H812" s="273" t="s">
        <v>800</v>
      </c>
      <c r="I812" s="290" t="s">
        <v>1096</v>
      </c>
      <c r="J812" s="274">
        <v>40</v>
      </c>
      <c r="K812" s="292">
        <v>960</v>
      </c>
      <c r="L812" s="274">
        <v>38400</v>
      </c>
      <c r="M812" s="294">
        <v>0.04</v>
      </c>
      <c r="N812" s="275">
        <v>36864</v>
      </c>
      <c r="O812" s="288" t="s">
        <v>834</v>
      </c>
      <c r="P812" s="276" t="s">
        <v>767</v>
      </c>
      <c r="Q812" s="296" t="s">
        <v>1932</v>
      </c>
      <c r="R812" s="276" t="s">
        <v>1933</v>
      </c>
      <c r="S812" s="296" t="s">
        <v>1934</v>
      </c>
    </row>
    <row r="813" spans="1:19" x14ac:dyDescent="0.3">
      <c r="A813" s="272">
        <v>1804</v>
      </c>
      <c r="B813" s="282">
        <v>42929</v>
      </c>
      <c r="C813" s="284" t="s">
        <v>593</v>
      </c>
      <c r="D813" s="273" t="s">
        <v>1089</v>
      </c>
      <c r="E813" s="286" t="s">
        <v>405</v>
      </c>
      <c r="F813" s="273" t="s">
        <v>812</v>
      </c>
      <c r="G813" s="288" t="s">
        <v>764</v>
      </c>
      <c r="H813" s="273" t="s">
        <v>921</v>
      </c>
      <c r="I813" s="290" t="s">
        <v>1095</v>
      </c>
      <c r="J813" s="274">
        <v>36</v>
      </c>
      <c r="K813" s="292">
        <v>480</v>
      </c>
      <c r="L813" s="274">
        <v>17280</v>
      </c>
      <c r="M813" s="294">
        <v>0.1</v>
      </c>
      <c r="N813" s="275">
        <v>15552</v>
      </c>
      <c r="O813" s="288" t="s">
        <v>834</v>
      </c>
      <c r="P813" s="276" t="s">
        <v>760</v>
      </c>
      <c r="Q813" s="296" t="s">
        <v>1932</v>
      </c>
      <c r="R813" s="276" t="s">
        <v>1933</v>
      </c>
      <c r="S813" s="296" t="s">
        <v>1934</v>
      </c>
    </row>
    <row r="814" spans="1:19" x14ac:dyDescent="0.3">
      <c r="A814" s="272">
        <v>1805</v>
      </c>
      <c r="B814" s="282">
        <v>42929</v>
      </c>
      <c r="C814" s="284" t="s">
        <v>593</v>
      </c>
      <c r="D814" s="273" t="s">
        <v>1091</v>
      </c>
      <c r="E814" s="286" t="s">
        <v>405</v>
      </c>
      <c r="F814" s="273" t="s">
        <v>812</v>
      </c>
      <c r="G814" s="288" t="s">
        <v>770</v>
      </c>
      <c r="H814" s="273" t="s">
        <v>769</v>
      </c>
      <c r="I814" s="290" t="s">
        <v>1094</v>
      </c>
      <c r="J814" s="274">
        <v>7</v>
      </c>
      <c r="K814" s="292">
        <v>17100</v>
      </c>
      <c r="L814" s="274">
        <v>119700</v>
      </c>
      <c r="M814" s="294">
        <v>0.01</v>
      </c>
      <c r="N814" s="275">
        <v>118503</v>
      </c>
      <c r="O814" s="288" t="s">
        <v>788</v>
      </c>
      <c r="P814" s="276" t="s">
        <v>760</v>
      </c>
      <c r="Q814" s="296" t="s">
        <v>1936</v>
      </c>
      <c r="R814" s="276" t="s">
        <v>1933</v>
      </c>
      <c r="S814" s="296" t="s">
        <v>1934</v>
      </c>
    </row>
    <row r="815" spans="1:19" x14ac:dyDescent="0.3">
      <c r="A815" s="272">
        <v>1806</v>
      </c>
      <c r="B815" s="282">
        <v>42929</v>
      </c>
      <c r="C815" s="284" t="s">
        <v>593</v>
      </c>
      <c r="D815" s="273" t="s">
        <v>1093</v>
      </c>
      <c r="E815" s="286" t="s">
        <v>405</v>
      </c>
      <c r="F815" s="273" t="s">
        <v>778</v>
      </c>
      <c r="G815" s="288" t="s">
        <v>764</v>
      </c>
      <c r="H815" s="273" t="s">
        <v>818</v>
      </c>
      <c r="I815" s="290" t="s">
        <v>1092</v>
      </c>
      <c r="J815" s="274">
        <v>43</v>
      </c>
      <c r="K815" s="292">
        <v>2700</v>
      </c>
      <c r="L815" s="274">
        <v>116100</v>
      </c>
      <c r="M815" s="294">
        <v>0.08</v>
      </c>
      <c r="N815" s="275">
        <v>106812</v>
      </c>
      <c r="O815" s="288" t="s">
        <v>834</v>
      </c>
      <c r="P815" s="276" t="s">
        <v>827</v>
      </c>
      <c r="Q815" s="296" t="s">
        <v>1932</v>
      </c>
      <c r="R815" s="276" t="s">
        <v>1933</v>
      </c>
      <c r="S815" s="296" t="s">
        <v>1934</v>
      </c>
    </row>
    <row r="816" spans="1:19" x14ac:dyDescent="0.3">
      <c r="A816" s="272">
        <v>1807</v>
      </c>
      <c r="B816" s="282">
        <v>42929</v>
      </c>
      <c r="C816" s="284" t="s">
        <v>593</v>
      </c>
      <c r="D816" s="273" t="s">
        <v>1091</v>
      </c>
      <c r="E816" s="286" t="s">
        <v>398</v>
      </c>
      <c r="F816" s="273" t="s">
        <v>812</v>
      </c>
      <c r="G816" s="288" t="s">
        <v>785</v>
      </c>
      <c r="H816" s="273" t="s">
        <v>784</v>
      </c>
      <c r="I816" s="290" t="s">
        <v>1090</v>
      </c>
      <c r="J816" s="274">
        <v>38</v>
      </c>
      <c r="K816" s="292">
        <v>7560</v>
      </c>
      <c r="L816" s="274">
        <v>287280</v>
      </c>
      <c r="M816" s="294">
        <v>0.02</v>
      </c>
      <c r="N816" s="275">
        <v>281534.40000000002</v>
      </c>
      <c r="O816" s="288" t="s">
        <v>788</v>
      </c>
      <c r="P816" s="276" t="s">
        <v>760</v>
      </c>
      <c r="Q816" s="296" t="s">
        <v>1936</v>
      </c>
      <c r="R816" s="276" t="s">
        <v>1933</v>
      </c>
      <c r="S816" s="296" t="s">
        <v>1934</v>
      </c>
    </row>
    <row r="817" spans="1:19" x14ac:dyDescent="0.3">
      <c r="A817" s="272">
        <v>1808</v>
      </c>
      <c r="B817" s="282">
        <v>42929</v>
      </c>
      <c r="C817" s="284" t="s">
        <v>593</v>
      </c>
      <c r="D817" s="273" t="s">
        <v>1089</v>
      </c>
      <c r="E817" s="286" t="s">
        <v>398</v>
      </c>
      <c r="F817" s="273" t="s">
        <v>812</v>
      </c>
      <c r="G817" s="288" t="s">
        <v>770</v>
      </c>
      <c r="H817" s="273" t="s">
        <v>826</v>
      </c>
      <c r="I817" s="290" t="s">
        <v>1088</v>
      </c>
      <c r="J817" s="274">
        <v>33</v>
      </c>
      <c r="K817" s="292">
        <v>14460</v>
      </c>
      <c r="L817" s="274">
        <v>477180</v>
      </c>
      <c r="M817" s="294">
        <v>0.04</v>
      </c>
      <c r="N817" s="275">
        <v>458092.79999999999</v>
      </c>
      <c r="O817" s="288" t="s">
        <v>834</v>
      </c>
      <c r="P817" s="276" t="s">
        <v>787</v>
      </c>
      <c r="Q817" s="296" t="s">
        <v>1932</v>
      </c>
      <c r="R817" s="276" t="s">
        <v>1933</v>
      </c>
      <c r="S817" s="296" t="s">
        <v>1934</v>
      </c>
    </row>
    <row r="818" spans="1:19" x14ac:dyDescent="0.3">
      <c r="A818" s="272">
        <v>1809</v>
      </c>
      <c r="B818" s="282">
        <v>42929</v>
      </c>
      <c r="C818" s="284" t="s">
        <v>593</v>
      </c>
      <c r="D818" s="273" t="s">
        <v>930</v>
      </c>
      <c r="E818" s="286" t="s">
        <v>522</v>
      </c>
      <c r="F818" s="273" t="s">
        <v>765</v>
      </c>
      <c r="G818" s="288" t="s">
        <v>764</v>
      </c>
      <c r="H818" s="273" t="s">
        <v>800</v>
      </c>
      <c r="I818" s="290" t="s">
        <v>1087</v>
      </c>
      <c r="J818" s="274">
        <v>15</v>
      </c>
      <c r="K818" s="292">
        <v>300</v>
      </c>
      <c r="L818" s="274">
        <v>4500</v>
      </c>
      <c r="M818" s="294">
        <v>0.03</v>
      </c>
      <c r="N818" s="275">
        <v>4365</v>
      </c>
      <c r="O818" s="288" t="s">
        <v>788</v>
      </c>
      <c r="P818" s="276" t="s">
        <v>760</v>
      </c>
      <c r="Q818" s="296" t="s">
        <v>1936</v>
      </c>
      <c r="R818" s="276" t="s">
        <v>1937</v>
      </c>
      <c r="S818" s="296" t="s">
        <v>1934</v>
      </c>
    </row>
    <row r="819" spans="1:19" x14ac:dyDescent="0.3">
      <c r="A819" s="272">
        <v>1810</v>
      </c>
      <c r="B819" s="282">
        <v>42929</v>
      </c>
      <c r="C819" s="284" t="s">
        <v>593</v>
      </c>
      <c r="D819" s="273" t="s">
        <v>1086</v>
      </c>
      <c r="E819" s="286" t="s">
        <v>522</v>
      </c>
      <c r="F819" s="273" t="s">
        <v>812</v>
      </c>
      <c r="G819" s="288" t="s">
        <v>770</v>
      </c>
      <c r="H819" s="273" t="s">
        <v>769</v>
      </c>
      <c r="I819" s="290" t="s">
        <v>1058</v>
      </c>
      <c r="J819" s="274">
        <v>33</v>
      </c>
      <c r="K819" s="292">
        <v>1560</v>
      </c>
      <c r="L819" s="274">
        <v>51480</v>
      </c>
      <c r="M819" s="294">
        <v>0.08</v>
      </c>
      <c r="N819" s="275">
        <v>47361.599999999999</v>
      </c>
      <c r="O819" s="288" t="s">
        <v>788</v>
      </c>
      <c r="P819" s="276" t="s">
        <v>760</v>
      </c>
      <c r="Q819" s="296" t="s">
        <v>1936</v>
      </c>
      <c r="R819" s="276" t="s">
        <v>1933</v>
      </c>
      <c r="S819" s="296" t="s">
        <v>1934</v>
      </c>
    </row>
    <row r="820" spans="1:19" x14ac:dyDescent="0.3">
      <c r="A820" s="272">
        <v>1811</v>
      </c>
      <c r="B820" s="282">
        <v>42930</v>
      </c>
      <c r="C820" s="284" t="s">
        <v>593</v>
      </c>
      <c r="D820" s="273" t="s">
        <v>1085</v>
      </c>
      <c r="E820" s="286" t="s">
        <v>398</v>
      </c>
      <c r="F820" s="273" t="s">
        <v>812</v>
      </c>
      <c r="G820" s="288" t="s">
        <v>785</v>
      </c>
      <c r="H820" s="273" t="s">
        <v>824</v>
      </c>
      <c r="I820" s="290" t="s">
        <v>1084</v>
      </c>
      <c r="J820" s="274">
        <v>32</v>
      </c>
      <c r="K820" s="292">
        <v>1800</v>
      </c>
      <c r="L820" s="274">
        <v>57600</v>
      </c>
      <c r="M820" s="294">
        <v>0.1</v>
      </c>
      <c r="N820" s="275">
        <v>51840</v>
      </c>
      <c r="O820" s="288" t="s">
        <v>834</v>
      </c>
      <c r="P820" s="276" t="s">
        <v>760</v>
      </c>
      <c r="Q820" s="296" t="s">
        <v>1932</v>
      </c>
      <c r="R820" s="276" t="s">
        <v>1933</v>
      </c>
      <c r="S820" s="296" t="s">
        <v>1934</v>
      </c>
    </row>
    <row r="821" spans="1:19" x14ac:dyDescent="0.3">
      <c r="A821" s="272">
        <v>1812</v>
      </c>
      <c r="B821" s="282">
        <v>42930</v>
      </c>
      <c r="C821" s="284" t="s">
        <v>593</v>
      </c>
      <c r="D821" s="273" t="s">
        <v>1082</v>
      </c>
      <c r="E821" s="286" t="s">
        <v>398</v>
      </c>
      <c r="F821" s="273" t="s">
        <v>765</v>
      </c>
      <c r="G821" s="288" t="s">
        <v>764</v>
      </c>
      <c r="H821" s="273" t="s">
        <v>811</v>
      </c>
      <c r="I821" s="290" t="s">
        <v>1083</v>
      </c>
      <c r="J821" s="274">
        <v>39</v>
      </c>
      <c r="K821" s="292">
        <v>2160</v>
      </c>
      <c r="L821" s="274">
        <v>84240</v>
      </c>
      <c r="M821" s="294">
        <v>0.06</v>
      </c>
      <c r="N821" s="275">
        <v>79185.600000000006</v>
      </c>
      <c r="O821" s="288" t="s">
        <v>788</v>
      </c>
      <c r="P821" s="276" t="s">
        <v>760</v>
      </c>
      <c r="Q821" s="296" t="s">
        <v>1936</v>
      </c>
      <c r="R821" s="276" t="s">
        <v>1937</v>
      </c>
      <c r="S821" s="296" t="s">
        <v>1934</v>
      </c>
    </row>
    <row r="822" spans="1:19" x14ac:dyDescent="0.3">
      <c r="A822" s="272">
        <v>1813</v>
      </c>
      <c r="B822" s="282">
        <v>42930</v>
      </c>
      <c r="C822" s="284" t="s">
        <v>593</v>
      </c>
      <c r="D822" s="273" t="s">
        <v>1082</v>
      </c>
      <c r="E822" s="286" t="s">
        <v>398</v>
      </c>
      <c r="F822" s="273" t="s">
        <v>765</v>
      </c>
      <c r="G822" s="288" t="s">
        <v>764</v>
      </c>
      <c r="H822" s="273" t="s">
        <v>763</v>
      </c>
      <c r="I822" s="290" t="s">
        <v>1081</v>
      </c>
      <c r="J822" s="274">
        <v>8</v>
      </c>
      <c r="K822" s="292">
        <v>240</v>
      </c>
      <c r="L822" s="274">
        <v>1920</v>
      </c>
      <c r="M822" s="294">
        <v>0</v>
      </c>
      <c r="N822" s="275">
        <v>1920</v>
      </c>
      <c r="O822" s="288" t="s">
        <v>788</v>
      </c>
      <c r="P822" s="276" t="s">
        <v>760</v>
      </c>
      <c r="Q822" s="296" t="s">
        <v>1936</v>
      </c>
      <c r="R822" s="276" t="s">
        <v>1937</v>
      </c>
      <c r="S822" s="296" t="s">
        <v>1934</v>
      </c>
    </row>
    <row r="823" spans="1:19" x14ac:dyDescent="0.3">
      <c r="A823" s="272">
        <v>1814</v>
      </c>
      <c r="B823" s="282">
        <v>42932</v>
      </c>
      <c r="C823" s="284" t="s">
        <v>593</v>
      </c>
      <c r="D823" s="273" t="s">
        <v>1080</v>
      </c>
      <c r="E823" s="286" t="s">
        <v>405</v>
      </c>
      <c r="F823" s="273" t="s">
        <v>790</v>
      </c>
      <c r="G823" s="288" t="s">
        <v>785</v>
      </c>
      <c r="H823" s="273" t="s">
        <v>824</v>
      </c>
      <c r="I823" s="290" t="s">
        <v>1079</v>
      </c>
      <c r="J823" s="274">
        <v>3</v>
      </c>
      <c r="K823" s="292">
        <v>2640</v>
      </c>
      <c r="L823" s="274">
        <v>7920</v>
      </c>
      <c r="M823" s="294">
        <v>0.1</v>
      </c>
      <c r="N823" s="275">
        <v>7128</v>
      </c>
      <c r="O823" s="288" t="s">
        <v>834</v>
      </c>
      <c r="P823" s="276" t="s">
        <v>760</v>
      </c>
      <c r="Q823" s="296" t="s">
        <v>1932</v>
      </c>
      <c r="R823" s="276" t="s">
        <v>1937</v>
      </c>
      <c r="S823" s="296" t="s">
        <v>1934</v>
      </c>
    </row>
    <row r="824" spans="1:19" x14ac:dyDescent="0.3">
      <c r="A824" s="272">
        <v>1815</v>
      </c>
      <c r="B824" s="282">
        <v>42932</v>
      </c>
      <c r="C824" s="284" t="s">
        <v>593</v>
      </c>
      <c r="D824" s="273" t="s">
        <v>1049</v>
      </c>
      <c r="E824" s="286" t="s">
        <v>405</v>
      </c>
      <c r="F824" s="273" t="s">
        <v>778</v>
      </c>
      <c r="G824" s="288" t="s">
        <v>770</v>
      </c>
      <c r="H824" s="273" t="s">
        <v>781</v>
      </c>
      <c r="I824" s="290" t="s">
        <v>1078</v>
      </c>
      <c r="J824" s="274">
        <v>33</v>
      </c>
      <c r="K824" s="292">
        <v>360</v>
      </c>
      <c r="L824" s="274">
        <v>11880</v>
      </c>
      <c r="M824" s="294">
        <v>0</v>
      </c>
      <c r="N824" s="275">
        <v>11880</v>
      </c>
      <c r="O824" s="288" t="s">
        <v>775</v>
      </c>
      <c r="P824" s="276" t="s">
        <v>827</v>
      </c>
      <c r="Q824" s="296" t="s">
        <v>1935</v>
      </c>
      <c r="R824" s="276" t="s">
        <v>1933</v>
      </c>
      <c r="S824" s="296" t="s">
        <v>1934</v>
      </c>
    </row>
    <row r="825" spans="1:19" x14ac:dyDescent="0.3">
      <c r="A825" s="272">
        <v>1816</v>
      </c>
      <c r="B825" s="282">
        <v>42933</v>
      </c>
      <c r="C825" s="284" t="s">
        <v>593</v>
      </c>
      <c r="D825" s="273" t="s">
        <v>1076</v>
      </c>
      <c r="E825" s="286" t="s">
        <v>395</v>
      </c>
      <c r="F825" s="273" t="s">
        <v>790</v>
      </c>
      <c r="G825" s="288" t="s">
        <v>785</v>
      </c>
      <c r="H825" s="273" t="s">
        <v>824</v>
      </c>
      <c r="I825" s="290" t="s">
        <v>1077</v>
      </c>
      <c r="J825" s="274">
        <v>24</v>
      </c>
      <c r="K825" s="292">
        <v>5040</v>
      </c>
      <c r="L825" s="274">
        <v>120960</v>
      </c>
      <c r="M825" s="294">
        <v>0</v>
      </c>
      <c r="N825" s="275">
        <v>120960</v>
      </c>
      <c r="O825" s="288" t="s">
        <v>775</v>
      </c>
      <c r="P825" s="276" t="s">
        <v>760</v>
      </c>
      <c r="Q825" s="296" t="s">
        <v>1935</v>
      </c>
      <c r="R825" s="276" t="s">
        <v>1937</v>
      </c>
      <c r="S825" s="296" t="s">
        <v>1934</v>
      </c>
    </row>
    <row r="826" spans="1:19" x14ac:dyDescent="0.3">
      <c r="A826" s="272">
        <v>1817</v>
      </c>
      <c r="B826" s="282">
        <v>42933</v>
      </c>
      <c r="C826" s="284" t="s">
        <v>593</v>
      </c>
      <c r="D826" s="273" t="s">
        <v>1076</v>
      </c>
      <c r="E826" s="286" t="s">
        <v>395</v>
      </c>
      <c r="F826" s="273" t="s">
        <v>790</v>
      </c>
      <c r="G826" s="288" t="s">
        <v>764</v>
      </c>
      <c r="H826" s="273" t="s">
        <v>793</v>
      </c>
      <c r="I826" s="290" t="s">
        <v>895</v>
      </c>
      <c r="J826" s="274">
        <v>46</v>
      </c>
      <c r="K826" s="292">
        <v>2280</v>
      </c>
      <c r="L826" s="274">
        <v>104880</v>
      </c>
      <c r="M826" s="294">
        <v>0.04</v>
      </c>
      <c r="N826" s="275">
        <v>100684.8</v>
      </c>
      <c r="O826" s="288" t="s">
        <v>775</v>
      </c>
      <c r="P826" s="276" t="s">
        <v>767</v>
      </c>
      <c r="Q826" s="296" t="s">
        <v>1935</v>
      </c>
      <c r="R826" s="276" t="s">
        <v>1937</v>
      </c>
      <c r="S826" s="296" t="s">
        <v>1934</v>
      </c>
    </row>
    <row r="827" spans="1:19" x14ac:dyDescent="0.3">
      <c r="A827" s="272">
        <v>1818</v>
      </c>
      <c r="B827" s="282">
        <v>42933</v>
      </c>
      <c r="C827" s="284" t="s">
        <v>593</v>
      </c>
      <c r="D827" s="273" t="s">
        <v>1074</v>
      </c>
      <c r="E827" s="286" t="s">
        <v>522</v>
      </c>
      <c r="F827" s="273" t="s">
        <v>765</v>
      </c>
      <c r="G827" s="288" t="s">
        <v>764</v>
      </c>
      <c r="H827" s="273" t="s">
        <v>800</v>
      </c>
      <c r="I827" s="290" t="s">
        <v>1075</v>
      </c>
      <c r="J827" s="274">
        <v>33</v>
      </c>
      <c r="K827" s="292">
        <v>240</v>
      </c>
      <c r="L827" s="274">
        <v>7920</v>
      </c>
      <c r="M827" s="294">
        <v>0.08</v>
      </c>
      <c r="N827" s="275">
        <v>7286.4</v>
      </c>
      <c r="O827" s="288" t="s">
        <v>775</v>
      </c>
      <c r="P827" s="276" t="s">
        <v>760</v>
      </c>
      <c r="Q827" s="296" t="s">
        <v>1935</v>
      </c>
      <c r="R827" s="276" t="s">
        <v>1937</v>
      </c>
      <c r="S827" s="296" t="s">
        <v>1934</v>
      </c>
    </row>
    <row r="828" spans="1:19" x14ac:dyDescent="0.3">
      <c r="A828" s="272">
        <v>1819</v>
      </c>
      <c r="B828" s="282">
        <v>42933</v>
      </c>
      <c r="C828" s="284" t="s">
        <v>593</v>
      </c>
      <c r="D828" s="273" t="s">
        <v>1074</v>
      </c>
      <c r="E828" s="286" t="s">
        <v>522</v>
      </c>
      <c r="F828" s="273" t="s">
        <v>765</v>
      </c>
      <c r="G828" s="288" t="s">
        <v>785</v>
      </c>
      <c r="H828" s="273" t="s">
        <v>784</v>
      </c>
      <c r="I828" s="290" t="s">
        <v>1073</v>
      </c>
      <c r="J828" s="274">
        <v>16</v>
      </c>
      <c r="K828" s="292">
        <v>2160</v>
      </c>
      <c r="L828" s="274">
        <v>34560</v>
      </c>
      <c r="M828" s="294">
        <v>0.09</v>
      </c>
      <c r="N828" s="275">
        <v>31449.599999999999</v>
      </c>
      <c r="O828" s="288" t="s">
        <v>775</v>
      </c>
      <c r="P828" s="276" t="s">
        <v>760</v>
      </c>
      <c r="Q828" s="296" t="s">
        <v>1935</v>
      </c>
      <c r="R828" s="276" t="s">
        <v>1937</v>
      </c>
      <c r="S828" s="296" t="s">
        <v>1934</v>
      </c>
    </row>
    <row r="829" spans="1:19" x14ac:dyDescent="0.3">
      <c r="A829" s="272">
        <v>1820</v>
      </c>
      <c r="B829" s="282">
        <v>42933</v>
      </c>
      <c r="C829" s="284" t="s">
        <v>593</v>
      </c>
      <c r="D829" s="273" t="s">
        <v>1070</v>
      </c>
      <c r="E829" s="286" t="s">
        <v>398</v>
      </c>
      <c r="F829" s="273" t="s">
        <v>790</v>
      </c>
      <c r="G829" s="288" t="s">
        <v>764</v>
      </c>
      <c r="H829" s="273" t="s">
        <v>800</v>
      </c>
      <c r="I829" s="290" t="s">
        <v>1072</v>
      </c>
      <c r="J829" s="274">
        <v>22</v>
      </c>
      <c r="K829" s="292">
        <v>2280</v>
      </c>
      <c r="L829" s="274">
        <v>50160</v>
      </c>
      <c r="M829" s="294">
        <v>7.0000000000000007E-2</v>
      </c>
      <c r="N829" s="275">
        <v>46648.800000000003</v>
      </c>
      <c r="O829" s="288" t="s">
        <v>834</v>
      </c>
      <c r="P829" s="276" t="s">
        <v>760</v>
      </c>
      <c r="Q829" s="296" t="s">
        <v>1932</v>
      </c>
      <c r="R829" s="276" t="s">
        <v>1937</v>
      </c>
      <c r="S829" s="296" t="s">
        <v>1934</v>
      </c>
    </row>
    <row r="830" spans="1:19" x14ac:dyDescent="0.3">
      <c r="A830" s="272">
        <v>1821</v>
      </c>
      <c r="B830" s="282">
        <v>42933</v>
      </c>
      <c r="C830" s="284" t="s">
        <v>593</v>
      </c>
      <c r="D830" s="273" t="s">
        <v>1070</v>
      </c>
      <c r="E830" s="286" t="s">
        <v>398</v>
      </c>
      <c r="F830" s="273" t="s">
        <v>790</v>
      </c>
      <c r="G830" s="288" t="s">
        <v>764</v>
      </c>
      <c r="H830" s="273" t="s">
        <v>793</v>
      </c>
      <c r="I830" s="290" t="s">
        <v>1071</v>
      </c>
      <c r="J830" s="274">
        <v>50</v>
      </c>
      <c r="K830" s="292">
        <v>1200</v>
      </c>
      <c r="L830" s="274">
        <v>60000</v>
      </c>
      <c r="M830" s="294">
        <v>0</v>
      </c>
      <c r="N830" s="275">
        <v>60000</v>
      </c>
      <c r="O830" s="288" t="s">
        <v>834</v>
      </c>
      <c r="P830" s="276" t="s">
        <v>760</v>
      </c>
      <c r="Q830" s="296" t="s">
        <v>1932</v>
      </c>
      <c r="R830" s="276" t="s">
        <v>1937</v>
      </c>
      <c r="S830" s="296" t="s">
        <v>1934</v>
      </c>
    </row>
    <row r="831" spans="1:19" x14ac:dyDescent="0.3">
      <c r="A831" s="272">
        <v>1822</v>
      </c>
      <c r="B831" s="282">
        <v>42933</v>
      </c>
      <c r="C831" s="284" t="s">
        <v>593</v>
      </c>
      <c r="D831" s="273" t="s">
        <v>1070</v>
      </c>
      <c r="E831" s="286" t="s">
        <v>398</v>
      </c>
      <c r="F831" s="273" t="s">
        <v>790</v>
      </c>
      <c r="G831" s="288" t="s">
        <v>764</v>
      </c>
      <c r="H831" s="273" t="s">
        <v>763</v>
      </c>
      <c r="I831" s="290" t="s">
        <v>1069</v>
      </c>
      <c r="J831" s="274">
        <v>30</v>
      </c>
      <c r="K831" s="292">
        <v>660</v>
      </c>
      <c r="L831" s="274">
        <v>19800</v>
      </c>
      <c r="M831" s="294">
        <v>0.06</v>
      </c>
      <c r="N831" s="275">
        <v>18612</v>
      </c>
      <c r="O831" s="288" t="s">
        <v>834</v>
      </c>
      <c r="P831" s="276" t="s">
        <v>767</v>
      </c>
      <c r="Q831" s="296" t="s">
        <v>1932</v>
      </c>
      <c r="R831" s="276" t="s">
        <v>1937</v>
      </c>
      <c r="S831" s="296" t="s">
        <v>1934</v>
      </c>
    </row>
    <row r="832" spans="1:19" x14ac:dyDescent="0.3">
      <c r="A832" s="272">
        <v>1823</v>
      </c>
      <c r="B832" s="282">
        <v>42933</v>
      </c>
      <c r="C832" s="284" t="s">
        <v>593</v>
      </c>
      <c r="D832" s="273" t="s">
        <v>1068</v>
      </c>
      <c r="E832" s="286" t="s">
        <v>405</v>
      </c>
      <c r="F832" s="273" t="s">
        <v>790</v>
      </c>
      <c r="G832" s="288" t="s">
        <v>785</v>
      </c>
      <c r="H832" s="273" t="s">
        <v>824</v>
      </c>
      <c r="I832" s="290" t="s">
        <v>1067</v>
      </c>
      <c r="J832" s="274">
        <v>7</v>
      </c>
      <c r="K832" s="292">
        <v>360</v>
      </c>
      <c r="L832" s="274">
        <v>2520</v>
      </c>
      <c r="M832" s="294">
        <v>7.0000000000000007E-2</v>
      </c>
      <c r="N832" s="275">
        <v>2343.6</v>
      </c>
      <c r="O832" s="288" t="s">
        <v>788</v>
      </c>
      <c r="P832" s="276" t="s">
        <v>760</v>
      </c>
      <c r="Q832" s="296" t="s">
        <v>1936</v>
      </c>
      <c r="R832" s="276" t="s">
        <v>1937</v>
      </c>
      <c r="S832" s="296" t="s">
        <v>1934</v>
      </c>
    </row>
    <row r="833" spans="1:19" x14ac:dyDescent="0.3">
      <c r="A833" s="272">
        <v>1824</v>
      </c>
      <c r="B833" s="282">
        <v>42933</v>
      </c>
      <c r="C833" s="284" t="s">
        <v>593</v>
      </c>
      <c r="D833" s="273" t="s">
        <v>1066</v>
      </c>
      <c r="E833" s="286" t="s">
        <v>522</v>
      </c>
      <c r="F833" s="273" t="s">
        <v>765</v>
      </c>
      <c r="G833" s="288" t="s">
        <v>764</v>
      </c>
      <c r="H833" s="273" t="s">
        <v>921</v>
      </c>
      <c r="I833" s="290" t="s">
        <v>1065</v>
      </c>
      <c r="J833" s="274">
        <v>43</v>
      </c>
      <c r="K833" s="292">
        <v>180</v>
      </c>
      <c r="L833" s="274">
        <v>7740</v>
      </c>
      <c r="M833" s="294">
        <v>0.02</v>
      </c>
      <c r="N833" s="275">
        <v>7585.2</v>
      </c>
      <c r="O833" s="288" t="s">
        <v>782</v>
      </c>
      <c r="P833" s="276" t="s">
        <v>767</v>
      </c>
      <c r="Q833" s="296" t="s">
        <v>1932</v>
      </c>
      <c r="R833" s="276" t="s">
        <v>1937</v>
      </c>
      <c r="S833" s="296" t="s">
        <v>1934</v>
      </c>
    </row>
    <row r="834" spans="1:19" x14ac:dyDescent="0.3">
      <c r="A834" s="272">
        <v>1825</v>
      </c>
      <c r="B834" s="282">
        <v>42933</v>
      </c>
      <c r="C834" s="284" t="s">
        <v>593</v>
      </c>
      <c r="D834" s="273" t="s">
        <v>840</v>
      </c>
      <c r="E834" s="286" t="s">
        <v>522</v>
      </c>
      <c r="F834" s="273" t="s">
        <v>778</v>
      </c>
      <c r="G834" s="288" t="s">
        <v>764</v>
      </c>
      <c r="H834" s="273" t="s">
        <v>793</v>
      </c>
      <c r="I834" s="290" t="s">
        <v>1064</v>
      </c>
      <c r="J834" s="274">
        <v>5</v>
      </c>
      <c r="K834" s="292">
        <v>300</v>
      </c>
      <c r="L834" s="274">
        <v>1500</v>
      </c>
      <c r="M834" s="294">
        <v>0.09</v>
      </c>
      <c r="N834" s="275">
        <v>1365</v>
      </c>
      <c r="O834" s="288" t="s">
        <v>761</v>
      </c>
      <c r="P834" s="276" t="s">
        <v>760</v>
      </c>
      <c r="Q834" s="296" t="s">
        <v>1932</v>
      </c>
      <c r="R834" s="276" t="s">
        <v>1933</v>
      </c>
      <c r="S834" s="296" t="s">
        <v>1934</v>
      </c>
    </row>
    <row r="835" spans="1:19" x14ac:dyDescent="0.3">
      <c r="A835" s="272">
        <v>1826</v>
      </c>
      <c r="B835" s="282">
        <v>42934</v>
      </c>
      <c r="C835" s="284" t="s">
        <v>593</v>
      </c>
      <c r="D835" s="273" t="s">
        <v>1063</v>
      </c>
      <c r="E835" s="286" t="s">
        <v>398</v>
      </c>
      <c r="F835" s="273" t="s">
        <v>765</v>
      </c>
      <c r="G835" s="288" t="s">
        <v>785</v>
      </c>
      <c r="H835" s="273" t="s">
        <v>824</v>
      </c>
      <c r="I835" s="290" t="s">
        <v>1012</v>
      </c>
      <c r="J835" s="274">
        <v>49</v>
      </c>
      <c r="K835" s="292">
        <v>2460</v>
      </c>
      <c r="L835" s="274">
        <v>120540</v>
      </c>
      <c r="M835" s="294">
        <v>0.01</v>
      </c>
      <c r="N835" s="275">
        <v>119334.6</v>
      </c>
      <c r="O835" s="288" t="s">
        <v>834</v>
      </c>
      <c r="P835" s="276" t="s">
        <v>760</v>
      </c>
      <c r="Q835" s="296" t="s">
        <v>1932</v>
      </c>
      <c r="R835" s="276" t="s">
        <v>1937</v>
      </c>
      <c r="S835" s="296" t="s">
        <v>1934</v>
      </c>
    </row>
    <row r="836" spans="1:19" x14ac:dyDescent="0.3">
      <c r="A836" s="272">
        <v>1827</v>
      </c>
      <c r="B836" s="282">
        <v>42934</v>
      </c>
      <c r="C836" s="284" t="s">
        <v>593</v>
      </c>
      <c r="D836" s="273" t="s">
        <v>1063</v>
      </c>
      <c r="E836" s="286" t="s">
        <v>398</v>
      </c>
      <c r="F836" s="273" t="s">
        <v>765</v>
      </c>
      <c r="G836" s="288" t="s">
        <v>770</v>
      </c>
      <c r="H836" s="273" t="s">
        <v>781</v>
      </c>
      <c r="I836" s="290" t="s">
        <v>1062</v>
      </c>
      <c r="J836" s="274">
        <v>1</v>
      </c>
      <c r="K836" s="292">
        <v>2460</v>
      </c>
      <c r="L836" s="274">
        <v>2460</v>
      </c>
      <c r="M836" s="294">
        <v>0.02</v>
      </c>
      <c r="N836" s="275">
        <v>2410.8000000000002</v>
      </c>
      <c r="O836" s="288" t="s">
        <v>834</v>
      </c>
      <c r="P836" s="276" t="s">
        <v>798</v>
      </c>
      <c r="Q836" s="296" t="s">
        <v>1932</v>
      </c>
      <c r="R836" s="276" t="s">
        <v>1937</v>
      </c>
      <c r="S836" s="296" t="s">
        <v>1934</v>
      </c>
    </row>
    <row r="837" spans="1:19" x14ac:dyDescent="0.3">
      <c r="A837" s="272">
        <v>1828</v>
      </c>
      <c r="B837" s="282">
        <v>42934</v>
      </c>
      <c r="C837" s="284" t="s">
        <v>593</v>
      </c>
      <c r="D837" s="273" t="s">
        <v>1061</v>
      </c>
      <c r="E837" s="286" t="s">
        <v>398</v>
      </c>
      <c r="F837" s="273" t="s">
        <v>790</v>
      </c>
      <c r="G837" s="288" t="s">
        <v>785</v>
      </c>
      <c r="H837" s="273" t="s">
        <v>815</v>
      </c>
      <c r="I837" s="290" t="s">
        <v>1060</v>
      </c>
      <c r="J837" s="274">
        <v>12</v>
      </c>
      <c r="K837" s="292">
        <v>12840</v>
      </c>
      <c r="L837" s="274">
        <v>154080</v>
      </c>
      <c r="M837" s="294">
        <v>0.03</v>
      </c>
      <c r="N837" s="275">
        <v>149457.60000000001</v>
      </c>
      <c r="O837" s="288" t="s">
        <v>834</v>
      </c>
      <c r="P837" s="276" t="s">
        <v>760</v>
      </c>
      <c r="Q837" s="296" t="s">
        <v>1932</v>
      </c>
      <c r="R837" s="276" t="s">
        <v>1937</v>
      </c>
      <c r="S837" s="296" t="s">
        <v>1934</v>
      </c>
    </row>
    <row r="838" spans="1:19" x14ac:dyDescent="0.3">
      <c r="A838" s="272">
        <v>1829</v>
      </c>
      <c r="B838" s="282">
        <v>42934</v>
      </c>
      <c r="C838" s="284" t="s">
        <v>593</v>
      </c>
      <c r="D838" s="273" t="s">
        <v>1059</v>
      </c>
      <c r="E838" s="286" t="s">
        <v>522</v>
      </c>
      <c r="F838" s="273" t="s">
        <v>790</v>
      </c>
      <c r="G838" s="288" t="s">
        <v>770</v>
      </c>
      <c r="H838" s="273" t="s">
        <v>769</v>
      </c>
      <c r="I838" s="290" t="s">
        <v>1058</v>
      </c>
      <c r="J838" s="274">
        <v>43</v>
      </c>
      <c r="K838" s="292">
        <v>1560</v>
      </c>
      <c r="L838" s="274">
        <v>67080</v>
      </c>
      <c r="M838" s="294">
        <v>0.05</v>
      </c>
      <c r="N838" s="275">
        <v>63726</v>
      </c>
      <c r="O838" s="288" t="s">
        <v>761</v>
      </c>
      <c r="P838" s="276" t="s">
        <v>827</v>
      </c>
      <c r="Q838" s="296" t="s">
        <v>1932</v>
      </c>
      <c r="R838" s="276" t="s">
        <v>1937</v>
      </c>
      <c r="S838" s="296" t="s">
        <v>1934</v>
      </c>
    </row>
    <row r="839" spans="1:19" x14ac:dyDescent="0.3">
      <c r="A839" s="272">
        <v>1830</v>
      </c>
      <c r="B839" s="282">
        <v>42934</v>
      </c>
      <c r="C839" s="284" t="s">
        <v>593</v>
      </c>
      <c r="D839" s="273" t="s">
        <v>1057</v>
      </c>
      <c r="E839" s="286" t="s">
        <v>395</v>
      </c>
      <c r="F839" s="273" t="s">
        <v>790</v>
      </c>
      <c r="G839" s="288" t="s">
        <v>764</v>
      </c>
      <c r="H839" s="273" t="s">
        <v>793</v>
      </c>
      <c r="I839" s="290" t="s">
        <v>1056</v>
      </c>
      <c r="J839" s="274">
        <v>42</v>
      </c>
      <c r="K839" s="292">
        <v>1140</v>
      </c>
      <c r="L839" s="274">
        <v>47880</v>
      </c>
      <c r="M839" s="294">
        <v>0.01</v>
      </c>
      <c r="N839" s="275">
        <v>47401.2</v>
      </c>
      <c r="O839" s="288" t="s">
        <v>782</v>
      </c>
      <c r="P839" s="276" t="s">
        <v>760</v>
      </c>
      <c r="Q839" s="296" t="s">
        <v>1932</v>
      </c>
      <c r="R839" s="276" t="s">
        <v>1937</v>
      </c>
      <c r="S839" s="296" t="s">
        <v>1934</v>
      </c>
    </row>
    <row r="840" spans="1:19" x14ac:dyDescent="0.3">
      <c r="A840" s="272">
        <v>1831</v>
      </c>
      <c r="B840" s="282">
        <v>42935</v>
      </c>
      <c r="C840" s="284" t="s">
        <v>593</v>
      </c>
      <c r="D840" s="273" t="s">
        <v>1053</v>
      </c>
      <c r="E840" s="286" t="s">
        <v>405</v>
      </c>
      <c r="F840" s="273" t="s">
        <v>765</v>
      </c>
      <c r="G840" s="288" t="s">
        <v>764</v>
      </c>
      <c r="H840" s="273" t="s">
        <v>921</v>
      </c>
      <c r="I840" s="290" t="s">
        <v>1055</v>
      </c>
      <c r="J840" s="274">
        <v>32</v>
      </c>
      <c r="K840" s="292">
        <v>300</v>
      </c>
      <c r="L840" s="274">
        <v>9600</v>
      </c>
      <c r="M840" s="294">
        <v>0.02</v>
      </c>
      <c r="N840" s="275">
        <v>9408</v>
      </c>
      <c r="O840" s="288" t="s">
        <v>834</v>
      </c>
      <c r="P840" s="276" t="s">
        <v>787</v>
      </c>
      <c r="Q840" s="296" t="s">
        <v>1932</v>
      </c>
      <c r="R840" s="276" t="s">
        <v>1937</v>
      </c>
      <c r="S840" s="296" t="s">
        <v>1934</v>
      </c>
    </row>
    <row r="841" spans="1:19" x14ac:dyDescent="0.3">
      <c r="A841" s="272">
        <v>1832</v>
      </c>
      <c r="B841" s="282">
        <v>42935</v>
      </c>
      <c r="C841" s="284" t="s">
        <v>593</v>
      </c>
      <c r="D841" s="273" t="s">
        <v>971</v>
      </c>
      <c r="E841" s="286" t="s">
        <v>398</v>
      </c>
      <c r="F841" s="273" t="s">
        <v>765</v>
      </c>
      <c r="G841" s="288" t="s">
        <v>764</v>
      </c>
      <c r="H841" s="273" t="s">
        <v>772</v>
      </c>
      <c r="I841" s="290" t="s">
        <v>1054</v>
      </c>
      <c r="J841" s="274">
        <v>42</v>
      </c>
      <c r="K841" s="292">
        <v>5760</v>
      </c>
      <c r="L841" s="274">
        <v>241920</v>
      </c>
      <c r="M841" s="294">
        <v>0</v>
      </c>
      <c r="N841" s="275">
        <v>241920</v>
      </c>
      <c r="O841" s="288" t="s">
        <v>834</v>
      </c>
      <c r="P841" s="276" t="s">
        <v>760</v>
      </c>
      <c r="Q841" s="296" t="s">
        <v>1932</v>
      </c>
      <c r="R841" s="276" t="s">
        <v>1937</v>
      </c>
      <c r="S841" s="296" t="s">
        <v>1934</v>
      </c>
    </row>
    <row r="842" spans="1:19" x14ac:dyDescent="0.3">
      <c r="A842" s="272">
        <v>1833</v>
      </c>
      <c r="B842" s="282">
        <v>42935</v>
      </c>
      <c r="C842" s="284" t="s">
        <v>593</v>
      </c>
      <c r="D842" s="273" t="s">
        <v>1053</v>
      </c>
      <c r="E842" s="286" t="s">
        <v>395</v>
      </c>
      <c r="F842" s="273" t="s">
        <v>765</v>
      </c>
      <c r="G842" s="288" t="s">
        <v>764</v>
      </c>
      <c r="H842" s="273" t="s">
        <v>772</v>
      </c>
      <c r="I842" s="290" t="s">
        <v>1052</v>
      </c>
      <c r="J842" s="274">
        <v>47</v>
      </c>
      <c r="K842" s="292">
        <v>1260</v>
      </c>
      <c r="L842" s="274">
        <v>59220</v>
      </c>
      <c r="M842" s="294">
        <v>0.02</v>
      </c>
      <c r="N842" s="275">
        <v>58035.6</v>
      </c>
      <c r="O842" s="288" t="s">
        <v>834</v>
      </c>
      <c r="P842" s="276" t="s">
        <v>760</v>
      </c>
      <c r="Q842" s="296" t="s">
        <v>1932</v>
      </c>
      <c r="R842" s="276" t="s">
        <v>1937</v>
      </c>
      <c r="S842" s="296" t="s">
        <v>1934</v>
      </c>
    </row>
    <row r="843" spans="1:19" x14ac:dyDescent="0.3">
      <c r="A843" s="272">
        <v>1834</v>
      </c>
      <c r="B843" s="282">
        <v>42936</v>
      </c>
      <c r="C843" s="284" t="s">
        <v>593</v>
      </c>
      <c r="D843" s="273" t="s">
        <v>1051</v>
      </c>
      <c r="E843" s="286" t="s">
        <v>405</v>
      </c>
      <c r="F843" s="273" t="s">
        <v>778</v>
      </c>
      <c r="G843" s="288" t="s">
        <v>785</v>
      </c>
      <c r="H843" s="273" t="s">
        <v>784</v>
      </c>
      <c r="I843" s="290" t="s">
        <v>801</v>
      </c>
      <c r="J843" s="274">
        <v>49</v>
      </c>
      <c r="K843" s="292">
        <v>11760</v>
      </c>
      <c r="L843" s="274">
        <v>576240</v>
      </c>
      <c r="M843" s="294">
        <v>0.06</v>
      </c>
      <c r="N843" s="275">
        <v>541665.6</v>
      </c>
      <c r="O843" s="288" t="s">
        <v>834</v>
      </c>
      <c r="P843" s="276" t="s">
        <v>760</v>
      </c>
      <c r="Q843" s="296" t="s">
        <v>1932</v>
      </c>
      <c r="R843" s="276" t="s">
        <v>1933</v>
      </c>
      <c r="S843" s="296" t="s">
        <v>1934</v>
      </c>
    </row>
    <row r="844" spans="1:19" x14ac:dyDescent="0.3">
      <c r="A844" s="272">
        <v>1835</v>
      </c>
      <c r="B844" s="282">
        <v>42936</v>
      </c>
      <c r="C844" s="284" t="s">
        <v>593</v>
      </c>
      <c r="D844" s="273" t="s">
        <v>1049</v>
      </c>
      <c r="E844" s="286" t="s">
        <v>398</v>
      </c>
      <c r="F844" s="273" t="s">
        <v>765</v>
      </c>
      <c r="G844" s="288" t="s">
        <v>770</v>
      </c>
      <c r="H844" s="273" t="s">
        <v>781</v>
      </c>
      <c r="I844" s="290" t="s">
        <v>1050</v>
      </c>
      <c r="J844" s="274">
        <v>21</v>
      </c>
      <c r="K844" s="292">
        <v>3000</v>
      </c>
      <c r="L844" s="274">
        <v>63000</v>
      </c>
      <c r="M844" s="294">
        <v>7.0000000000000007E-2</v>
      </c>
      <c r="N844" s="275">
        <v>58590</v>
      </c>
      <c r="O844" s="288" t="s">
        <v>761</v>
      </c>
      <c r="P844" s="276" t="s">
        <v>767</v>
      </c>
      <c r="Q844" s="296" t="s">
        <v>1932</v>
      </c>
      <c r="R844" s="276" t="s">
        <v>1937</v>
      </c>
      <c r="S844" s="296" t="s">
        <v>1934</v>
      </c>
    </row>
    <row r="845" spans="1:19" x14ac:dyDescent="0.3">
      <c r="A845" s="272">
        <v>1836</v>
      </c>
      <c r="B845" s="282">
        <v>42936</v>
      </c>
      <c r="C845" s="284" t="s">
        <v>593</v>
      </c>
      <c r="D845" s="273" t="s">
        <v>1049</v>
      </c>
      <c r="E845" s="286" t="s">
        <v>398</v>
      </c>
      <c r="F845" s="273" t="s">
        <v>765</v>
      </c>
      <c r="G845" s="288" t="s">
        <v>770</v>
      </c>
      <c r="H845" s="273" t="s">
        <v>781</v>
      </c>
      <c r="I845" s="290" t="s">
        <v>1048</v>
      </c>
      <c r="J845" s="274">
        <v>17</v>
      </c>
      <c r="K845" s="292">
        <v>660</v>
      </c>
      <c r="L845" s="274">
        <v>11220</v>
      </c>
      <c r="M845" s="294">
        <v>0.01</v>
      </c>
      <c r="N845" s="275">
        <v>11107.8</v>
      </c>
      <c r="O845" s="288" t="s">
        <v>761</v>
      </c>
      <c r="P845" s="276" t="s">
        <v>787</v>
      </c>
      <c r="Q845" s="296" t="s">
        <v>1932</v>
      </c>
      <c r="R845" s="276" t="s">
        <v>1937</v>
      </c>
      <c r="S845" s="296" t="s">
        <v>1934</v>
      </c>
    </row>
    <row r="846" spans="1:19" x14ac:dyDescent="0.3">
      <c r="A846" s="272">
        <v>1837</v>
      </c>
      <c r="B846" s="282">
        <v>42936</v>
      </c>
      <c r="C846" s="284" t="s">
        <v>593</v>
      </c>
      <c r="D846" s="273" t="s">
        <v>1047</v>
      </c>
      <c r="E846" s="286" t="s">
        <v>522</v>
      </c>
      <c r="F846" s="273" t="s">
        <v>790</v>
      </c>
      <c r="G846" s="288" t="s">
        <v>764</v>
      </c>
      <c r="H846" s="273" t="s">
        <v>763</v>
      </c>
      <c r="I846" s="290" t="s">
        <v>1046</v>
      </c>
      <c r="J846" s="274">
        <v>7</v>
      </c>
      <c r="K846" s="292">
        <v>1380</v>
      </c>
      <c r="L846" s="274">
        <v>9660</v>
      </c>
      <c r="M846" s="294">
        <v>7.0000000000000007E-2</v>
      </c>
      <c r="N846" s="275">
        <v>8983.7999999999993</v>
      </c>
      <c r="O846" s="288" t="s">
        <v>788</v>
      </c>
      <c r="P846" s="276" t="s">
        <v>767</v>
      </c>
      <c r="Q846" s="296" t="s">
        <v>1936</v>
      </c>
      <c r="R846" s="276" t="s">
        <v>1937</v>
      </c>
      <c r="S846" s="296" t="s">
        <v>1934</v>
      </c>
    </row>
    <row r="847" spans="1:19" x14ac:dyDescent="0.3">
      <c r="A847" s="272">
        <v>1838</v>
      </c>
      <c r="B847" s="282">
        <v>42936</v>
      </c>
      <c r="C847" s="284" t="s">
        <v>593</v>
      </c>
      <c r="D847" s="273" t="s">
        <v>1045</v>
      </c>
      <c r="E847" s="286" t="s">
        <v>405</v>
      </c>
      <c r="F847" s="273" t="s">
        <v>765</v>
      </c>
      <c r="G847" s="288" t="s">
        <v>785</v>
      </c>
      <c r="H847" s="273" t="s">
        <v>824</v>
      </c>
      <c r="I847" s="290" t="s">
        <v>823</v>
      </c>
      <c r="J847" s="274">
        <v>13</v>
      </c>
      <c r="K847" s="292">
        <v>1260</v>
      </c>
      <c r="L847" s="274">
        <v>16380</v>
      </c>
      <c r="M847" s="294">
        <v>0.1</v>
      </c>
      <c r="N847" s="275">
        <v>14742</v>
      </c>
      <c r="O847" s="288" t="s">
        <v>782</v>
      </c>
      <c r="P847" s="276" t="s">
        <v>760</v>
      </c>
      <c r="Q847" s="296" t="s">
        <v>1932</v>
      </c>
      <c r="R847" s="276" t="s">
        <v>1937</v>
      </c>
      <c r="S847" s="296" t="s">
        <v>1934</v>
      </c>
    </row>
    <row r="848" spans="1:19" x14ac:dyDescent="0.3">
      <c r="A848" s="272">
        <v>1839</v>
      </c>
      <c r="B848" s="282">
        <v>42936</v>
      </c>
      <c r="C848" s="284" t="s">
        <v>593</v>
      </c>
      <c r="D848" s="273" t="s">
        <v>1044</v>
      </c>
      <c r="E848" s="286" t="s">
        <v>395</v>
      </c>
      <c r="F848" s="273" t="s">
        <v>812</v>
      </c>
      <c r="G848" s="288" t="s">
        <v>764</v>
      </c>
      <c r="H848" s="273" t="s">
        <v>793</v>
      </c>
      <c r="I848" s="290" t="s">
        <v>1043</v>
      </c>
      <c r="J848" s="274">
        <v>34</v>
      </c>
      <c r="K848" s="292">
        <v>360</v>
      </c>
      <c r="L848" s="274">
        <v>12240</v>
      </c>
      <c r="M848" s="294">
        <v>0.02</v>
      </c>
      <c r="N848" s="275">
        <v>11995.2</v>
      </c>
      <c r="O848" s="288" t="s">
        <v>775</v>
      </c>
      <c r="P848" s="276" t="s">
        <v>760</v>
      </c>
      <c r="Q848" s="296" t="s">
        <v>1935</v>
      </c>
      <c r="R848" s="276" t="s">
        <v>1933</v>
      </c>
      <c r="S848" s="296" t="s">
        <v>1934</v>
      </c>
    </row>
    <row r="849" spans="1:19" x14ac:dyDescent="0.3">
      <c r="A849" s="272">
        <v>1840</v>
      </c>
      <c r="B849" s="282">
        <v>42936</v>
      </c>
      <c r="C849" s="284" t="s">
        <v>593</v>
      </c>
      <c r="D849" s="273" t="s">
        <v>1042</v>
      </c>
      <c r="E849" s="286" t="s">
        <v>395</v>
      </c>
      <c r="F849" s="273" t="s">
        <v>790</v>
      </c>
      <c r="G849" s="288" t="s">
        <v>770</v>
      </c>
      <c r="H849" s="273" t="s">
        <v>781</v>
      </c>
      <c r="I849" s="290" t="s">
        <v>1041</v>
      </c>
      <c r="J849" s="274">
        <v>32</v>
      </c>
      <c r="K849" s="292">
        <v>480</v>
      </c>
      <c r="L849" s="274">
        <v>15360</v>
      </c>
      <c r="M849" s="294">
        <v>0.06</v>
      </c>
      <c r="N849" s="275">
        <v>14438.4</v>
      </c>
      <c r="O849" s="288" t="s">
        <v>788</v>
      </c>
      <c r="P849" s="276" t="s">
        <v>787</v>
      </c>
      <c r="Q849" s="296" t="s">
        <v>1936</v>
      </c>
      <c r="R849" s="276" t="s">
        <v>1937</v>
      </c>
      <c r="S849" s="296" t="s">
        <v>1934</v>
      </c>
    </row>
    <row r="850" spans="1:19" x14ac:dyDescent="0.3">
      <c r="A850" s="272">
        <v>1841</v>
      </c>
      <c r="B850" s="282">
        <v>42936</v>
      </c>
      <c r="C850" s="284" t="s">
        <v>593</v>
      </c>
      <c r="D850" s="273" t="s">
        <v>1040</v>
      </c>
      <c r="E850" s="286" t="s">
        <v>395</v>
      </c>
      <c r="F850" s="273" t="s">
        <v>765</v>
      </c>
      <c r="G850" s="288" t="s">
        <v>785</v>
      </c>
      <c r="H850" s="273" t="s">
        <v>824</v>
      </c>
      <c r="I850" s="290" t="s">
        <v>1039</v>
      </c>
      <c r="J850" s="274">
        <v>1</v>
      </c>
      <c r="K850" s="292">
        <v>300</v>
      </c>
      <c r="L850" s="274">
        <v>300</v>
      </c>
      <c r="M850" s="294">
        <v>0.02</v>
      </c>
      <c r="N850" s="275">
        <v>294</v>
      </c>
      <c r="O850" s="288" t="s">
        <v>761</v>
      </c>
      <c r="P850" s="276" t="s">
        <v>760</v>
      </c>
      <c r="Q850" s="296" t="s">
        <v>1932</v>
      </c>
      <c r="R850" s="276" t="s">
        <v>1937</v>
      </c>
      <c r="S850" s="296" t="s">
        <v>1934</v>
      </c>
    </row>
    <row r="851" spans="1:19" x14ac:dyDescent="0.3">
      <c r="A851" s="272">
        <v>1842</v>
      </c>
      <c r="B851" s="282">
        <v>42937</v>
      </c>
      <c r="C851" s="284" t="s">
        <v>593</v>
      </c>
      <c r="D851" s="273" t="s">
        <v>1038</v>
      </c>
      <c r="E851" s="286" t="s">
        <v>405</v>
      </c>
      <c r="F851" s="273" t="s">
        <v>778</v>
      </c>
      <c r="G851" s="288" t="s">
        <v>764</v>
      </c>
      <c r="H851" s="273" t="s">
        <v>772</v>
      </c>
      <c r="I851" s="290" t="s">
        <v>1037</v>
      </c>
      <c r="J851" s="274">
        <v>32</v>
      </c>
      <c r="K851" s="292">
        <v>780</v>
      </c>
      <c r="L851" s="274">
        <v>24960</v>
      </c>
      <c r="M851" s="294">
        <v>7.0000000000000007E-2</v>
      </c>
      <c r="N851" s="275">
        <v>23212.799999999999</v>
      </c>
      <c r="O851" s="288" t="s">
        <v>775</v>
      </c>
      <c r="P851" s="276" t="s">
        <v>760</v>
      </c>
      <c r="Q851" s="296" t="s">
        <v>1935</v>
      </c>
      <c r="R851" s="276" t="s">
        <v>1933</v>
      </c>
      <c r="S851" s="296" t="s">
        <v>1934</v>
      </c>
    </row>
    <row r="852" spans="1:19" x14ac:dyDescent="0.3">
      <c r="A852" s="272">
        <v>1843</v>
      </c>
      <c r="B852" s="282">
        <v>42937</v>
      </c>
      <c r="C852" s="284" t="s">
        <v>593</v>
      </c>
      <c r="D852" s="273" t="s">
        <v>1035</v>
      </c>
      <c r="E852" s="286" t="s">
        <v>405</v>
      </c>
      <c r="F852" s="273" t="s">
        <v>812</v>
      </c>
      <c r="G852" s="288" t="s">
        <v>764</v>
      </c>
      <c r="H852" s="273" t="s">
        <v>800</v>
      </c>
      <c r="I852" s="290" t="s">
        <v>1036</v>
      </c>
      <c r="J852" s="274">
        <v>7</v>
      </c>
      <c r="K852" s="292">
        <v>10380</v>
      </c>
      <c r="L852" s="274">
        <v>72660</v>
      </c>
      <c r="M852" s="294">
        <v>0.08</v>
      </c>
      <c r="N852" s="275">
        <v>66847.199999999997</v>
      </c>
      <c r="O852" s="288" t="s">
        <v>782</v>
      </c>
      <c r="P852" s="276" t="s">
        <v>760</v>
      </c>
      <c r="Q852" s="296" t="s">
        <v>1932</v>
      </c>
      <c r="R852" s="276" t="s">
        <v>1933</v>
      </c>
      <c r="S852" s="296" t="s">
        <v>1934</v>
      </c>
    </row>
    <row r="853" spans="1:19" x14ac:dyDescent="0.3">
      <c r="A853" s="272">
        <v>1844</v>
      </c>
      <c r="B853" s="282">
        <v>42937</v>
      </c>
      <c r="C853" s="284" t="s">
        <v>593</v>
      </c>
      <c r="D853" s="273" t="s">
        <v>1035</v>
      </c>
      <c r="E853" s="286" t="s">
        <v>405</v>
      </c>
      <c r="F853" s="273" t="s">
        <v>812</v>
      </c>
      <c r="G853" s="288" t="s">
        <v>785</v>
      </c>
      <c r="H853" s="273" t="s">
        <v>784</v>
      </c>
      <c r="I853" s="290" t="s">
        <v>1034</v>
      </c>
      <c r="J853" s="274">
        <v>28</v>
      </c>
      <c r="K853" s="292">
        <v>3960</v>
      </c>
      <c r="L853" s="274">
        <v>110880</v>
      </c>
      <c r="M853" s="294">
        <v>0.1</v>
      </c>
      <c r="N853" s="275">
        <v>99792</v>
      </c>
      <c r="O853" s="288" t="s">
        <v>782</v>
      </c>
      <c r="P853" s="276" t="s">
        <v>760</v>
      </c>
      <c r="Q853" s="296" t="s">
        <v>1932</v>
      </c>
      <c r="R853" s="276" t="s">
        <v>1933</v>
      </c>
      <c r="S853" s="296" t="s">
        <v>1934</v>
      </c>
    </row>
    <row r="854" spans="1:19" x14ac:dyDescent="0.3">
      <c r="A854" s="272">
        <v>1845</v>
      </c>
      <c r="B854" s="282">
        <v>42937</v>
      </c>
      <c r="C854" s="284" t="s">
        <v>593</v>
      </c>
      <c r="D854" s="273" t="s">
        <v>1033</v>
      </c>
      <c r="E854" s="286" t="s">
        <v>522</v>
      </c>
      <c r="F854" s="273" t="s">
        <v>778</v>
      </c>
      <c r="G854" s="288" t="s">
        <v>785</v>
      </c>
      <c r="H854" s="273" t="s">
        <v>815</v>
      </c>
      <c r="I854" s="290" t="s">
        <v>1032</v>
      </c>
      <c r="J854" s="274">
        <v>8</v>
      </c>
      <c r="K854" s="292">
        <v>407040</v>
      </c>
      <c r="L854" s="274">
        <v>3256320</v>
      </c>
      <c r="M854" s="294">
        <v>0.09</v>
      </c>
      <c r="N854" s="275">
        <v>2963251.2000000002</v>
      </c>
      <c r="O854" s="288" t="s">
        <v>788</v>
      </c>
      <c r="P854" s="276" t="s">
        <v>760</v>
      </c>
      <c r="Q854" s="296" t="s">
        <v>1936</v>
      </c>
      <c r="R854" s="276" t="s">
        <v>1933</v>
      </c>
      <c r="S854" s="296" t="s">
        <v>1934</v>
      </c>
    </row>
    <row r="855" spans="1:19" x14ac:dyDescent="0.3">
      <c r="A855" s="272">
        <v>1846</v>
      </c>
      <c r="B855" s="282">
        <v>42937</v>
      </c>
      <c r="C855" s="284" t="s">
        <v>593</v>
      </c>
      <c r="D855" s="273" t="s">
        <v>849</v>
      </c>
      <c r="E855" s="286" t="s">
        <v>522</v>
      </c>
      <c r="F855" s="273" t="s">
        <v>790</v>
      </c>
      <c r="G855" s="288" t="s">
        <v>764</v>
      </c>
      <c r="H855" s="273" t="s">
        <v>800</v>
      </c>
      <c r="I855" s="290" t="s">
        <v>848</v>
      </c>
      <c r="J855" s="274">
        <v>21</v>
      </c>
      <c r="K855" s="292">
        <v>240</v>
      </c>
      <c r="L855" s="274">
        <v>5040</v>
      </c>
      <c r="M855" s="294">
        <v>0.09</v>
      </c>
      <c r="N855" s="275">
        <v>4586.3999999999996</v>
      </c>
      <c r="O855" s="288" t="s">
        <v>788</v>
      </c>
      <c r="P855" s="276" t="s">
        <v>760</v>
      </c>
      <c r="Q855" s="296" t="s">
        <v>1936</v>
      </c>
      <c r="R855" s="276" t="s">
        <v>1937</v>
      </c>
      <c r="S855" s="296" t="s">
        <v>1934</v>
      </c>
    </row>
    <row r="856" spans="1:19" x14ac:dyDescent="0.3">
      <c r="A856" s="272">
        <v>1847</v>
      </c>
      <c r="B856" s="282">
        <v>42937</v>
      </c>
      <c r="C856" s="284" t="s">
        <v>593</v>
      </c>
      <c r="D856" s="273" t="s">
        <v>1030</v>
      </c>
      <c r="E856" s="286" t="s">
        <v>522</v>
      </c>
      <c r="F856" s="273" t="s">
        <v>778</v>
      </c>
      <c r="G856" s="288" t="s">
        <v>764</v>
      </c>
      <c r="H856" s="273" t="s">
        <v>811</v>
      </c>
      <c r="I856" s="290" t="s">
        <v>1031</v>
      </c>
      <c r="J856" s="274">
        <v>25</v>
      </c>
      <c r="K856" s="292">
        <v>720</v>
      </c>
      <c r="L856" s="274">
        <v>18000</v>
      </c>
      <c r="M856" s="294">
        <v>0.09</v>
      </c>
      <c r="N856" s="275">
        <v>16380</v>
      </c>
      <c r="O856" s="288" t="s">
        <v>782</v>
      </c>
      <c r="P856" s="276" t="s">
        <v>760</v>
      </c>
      <c r="Q856" s="296" t="s">
        <v>1932</v>
      </c>
      <c r="R856" s="276" t="s">
        <v>1933</v>
      </c>
      <c r="S856" s="296" t="s">
        <v>1934</v>
      </c>
    </row>
    <row r="857" spans="1:19" x14ac:dyDescent="0.3">
      <c r="A857" s="272">
        <v>1848</v>
      </c>
      <c r="B857" s="282">
        <v>42937</v>
      </c>
      <c r="C857" s="284" t="s">
        <v>593</v>
      </c>
      <c r="D857" s="273" t="s">
        <v>1030</v>
      </c>
      <c r="E857" s="286" t="s">
        <v>522</v>
      </c>
      <c r="F857" s="273" t="s">
        <v>778</v>
      </c>
      <c r="G857" s="288" t="s">
        <v>785</v>
      </c>
      <c r="H857" s="273" t="s">
        <v>815</v>
      </c>
      <c r="I857" s="290" t="s">
        <v>1029</v>
      </c>
      <c r="J857" s="274">
        <v>24</v>
      </c>
      <c r="K857" s="292">
        <v>7260</v>
      </c>
      <c r="L857" s="274">
        <v>174240</v>
      </c>
      <c r="M857" s="294">
        <v>0.08</v>
      </c>
      <c r="N857" s="275">
        <v>160300.79999999999</v>
      </c>
      <c r="O857" s="288" t="s">
        <v>782</v>
      </c>
      <c r="P857" s="276" t="s">
        <v>760</v>
      </c>
      <c r="Q857" s="296" t="s">
        <v>1932</v>
      </c>
      <c r="R857" s="276" t="s">
        <v>1933</v>
      </c>
      <c r="S857" s="296" t="s">
        <v>1934</v>
      </c>
    </row>
    <row r="858" spans="1:19" x14ac:dyDescent="0.3">
      <c r="A858" s="272">
        <v>1849</v>
      </c>
      <c r="B858" s="282">
        <v>42937</v>
      </c>
      <c r="C858" s="284" t="s">
        <v>593</v>
      </c>
      <c r="D858" s="273" t="s">
        <v>928</v>
      </c>
      <c r="E858" s="286" t="s">
        <v>395</v>
      </c>
      <c r="F858" s="273" t="s">
        <v>778</v>
      </c>
      <c r="G858" s="288" t="s">
        <v>785</v>
      </c>
      <c r="H858" s="273" t="s">
        <v>824</v>
      </c>
      <c r="I858" s="290" t="s">
        <v>1028</v>
      </c>
      <c r="J858" s="274">
        <v>48</v>
      </c>
      <c r="K858" s="292">
        <v>1860</v>
      </c>
      <c r="L858" s="274">
        <v>89280</v>
      </c>
      <c r="M858" s="294">
        <v>0</v>
      </c>
      <c r="N858" s="275">
        <v>89280</v>
      </c>
      <c r="O858" s="288" t="s">
        <v>788</v>
      </c>
      <c r="P858" s="276" t="s">
        <v>760</v>
      </c>
      <c r="Q858" s="296" t="s">
        <v>1936</v>
      </c>
      <c r="R858" s="276" t="s">
        <v>1933</v>
      </c>
      <c r="S858" s="296" t="s">
        <v>1934</v>
      </c>
    </row>
    <row r="859" spans="1:19" x14ac:dyDescent="0.3">
      <c r="A859" s="272">
        <v>1850</v>
      </c>
      <c r="B859" s="282">
        <v>42937</v>
      </c>
      <c r="C859" s="284" t="s">
        <v>593</v>
      </c>
      <c r="D859" s="273" t="s">
        <v>928</v>
      </c>
      <c r="E859" s="286" t="s">
        <v>395</v>
      </c>
      <c r="F859" s="273" t="s">
        <v>778</v>
      </c>
      <c r="G859" s="288" t="s">
        <v>764</v>
      </c>
      <c r="H859" s="273" t="s">
        <v>921</v>
      </c>
      <c r="I859" s="290" t="s">
        <v>1027</v>
      </c>
      <c r="J859" s="274">
        <v>28</v>
      </c>
      <c r="K859" s="292">
        <v>300</v>
      </c>
      <c r="L859" s="274">
        <v>8400</v>
      </c>
      <c r="M859" s="294">
        <v>0.08</v>
      </c>
      <c r="N859" s="275">
        <v>7728</v>
      </c>
      <c r="O859" s="288" t="s">
        <v>788</v>
      </c>
      <c r="P859" s="276" t="s">
        <v>760</v>
      </c>
      <c r="Q859" s="296" t="s">
        <v>1936</v>
      </c>
      <c r="R859" s="276" t="s">
        <v>1933</v>
      </c>
      <c r="S859" s="296" t="s">
        <v>1934</v>
      </c>
    </row>
    <row r="860" spans="1:19" x14ac:dyDescent="0.3">
      <c r="A860" s="272">
        <v>1851</v>
      </c>
      <c r="B860" s="282">
        <v>42938</v>
      </c>
      <c r="C860" s="284" t="s">
        <v>593</v>
      </c>
      <c r="D860" s="273" t="s">
        <v>1022</v>
      </c>
      <c r="E860" s="286" t="s">
        <v>398</v>
      </c>
      <c r="F860" s="273" t="s">
        <v>765</v>
      </c>
      <c r="G860" s="288" t="s">
        <v>764</v>
      </c>
      <c r="H860" s="273" t="s">
        <v>800</v>
      </c>
      <c r="I860" s="290" t="s">
        <v>1026</v>
      </c>
      <c r="J860" s="274">
        <v>9</v>
      </c>
      <c r="K860" s="292">
        <v>1380</v>
      </c>
      <c r="L860" s="274">
        <v>12420</v>
      </c>
      <c r="M860" s="294">
        <v>0.03</v>
      </c>
      <c r="N860" s="275">
        <v>12047.4</v>
      </c>
      <c r="O860" s="288" t="s">
        <v>782</v>
      </c>
      <c r="P860" s="276" t="s">
        <v>767</v>
      </c>
      <c r="Q860" s="296" t="s">
        <v>1932</v>
      </c>
      <c r="R860" s="276" t="s">
        <v>1937</v>
      </c>
      <c r="S860" s="296" t="s">
        <v>1934</v>
      </c>
    </row>
    <row r="861" spans="1:19" x14ac:dyDescent="0.3">
      <c r="A861" s="272">
        <v>1852</v>
      </c>
      <c r="B861" s="282">
        <v>42938</v>
      </c>
      <c r="C861" s="284" t="s">
        <v>593</v>
      </c>
      <c r="D861" s="273" t="s">
        <v>1022</v>
      </c>
      <c r="E861" s="286" t="s">
        <v>398</v>
      </c>
      <c r="F861" s="273" t="s">
        <v>765</v>
      </c>
      <c r="G861" s="288" t="s">
        <v>764</v>
      </c>
      <c r="H861" s="273" t="s">
        <v>800</v>
      </c>
      <c r="I861" s="290" t="s">
        <v>1025</v>
      </c>
      <c r="J861" s="274">
        <v>5</v>
      </c>
      <c r="K861" s="292">
        <v>360</v>
      </c>
      <c r="L861" s="274">
        <v>1800</v>
      </c>
      <c r="M861" s="294">
        <v>0.02</v>
      </c>
      <c r="N861" s="275">
        <v>1764</v>
      </c>
      <c r="O861" s="288" t="s">
        <v>782</v>
      </c>
      <c r="P861" s="276" t="s">
        <v>798</v>
      </c>
      <c r="Q861" s="296" t="s">
        <v>1932</v>
      </c>
      <c r="R861" s="276" t="s">
        <v>1937</v>
      </c>
      <c r="S861" s="296" t="s">
        <v>1934</v>
      </c>
    </row>
    <row r="862" spans="1:19" x14ac:dyDescent="0.3">
      <c r="A862" s="272">
        <v>1853</v>
      </c>
      <c r="B862" s="282">
        <v>42938</v>
      </c>
      <c r="C862" s="284" t="s">
        <v>593</v>
      </c>
      <c r="D862" s="273" t="s">
        <v>1024</v>
      </c>
      <c r="E862" s="286" t="s">
        <v>398</v>
      </c>
      <c r="F862" s="273" t="s">
        <v>778</v>
      </c>
      <c r="G862" s="288" t="s">
        <v>764</v>
      </c>
      <c r="H862" s="273" t="s">
        <v>818</v>
      </c>
      <c r="I862" s="290" t="s">
        <v>1023</v>
      </c>
      <c r="J862" s="274">
        <v>20</v>
      </c>
      <c r="K862" s="292">
        <v>4260</v>
      </c>
      <c r="L862" s="274">
        <v>85200</v>
      </c>
      <c r="M862" s="294">
        <v>0.05</v>
      </c>
      <c r="N862" s="275">
        <v>80940</v>
      </c>
      <c r="O862" s="288" t="s">
        <v>834</v>
      </c>
      <c r="P862" s="276" t="s">
        <v>760</v>
      </c>
      <c r="Q862" s="296" t="s">
        <v>1932</v>
      </c>
      <c r="R862" s="276" t="s">
        <v>1933</v>
      </c>
      <c r="S862" s="296" t="s">
        <v>1934</v>
      </c>
    </row>
    <row r="863" spans="1:19" x14ac:dyDescent="0.3">
      <c r="A863" s="272">
        <v>1854</v>
      </c>
      <c r="B863" s="282">
        <v>42938</v>
      </c>
      <c r="C863" s="284" t="s">
        <v>593</v>
      </c>
      <c r="D863" s="273" t="s">
        <v>1022</v>
      </c>
      <c r="E863" s="286" t="s">
        <v>522</v>
      </c>
      <c r="F863" s="273" t="s">
        <v>765</v>
      </c>
      <c r="G863" s="288" t="s">
        <v>764</v>
      </c>
      <c r="H863" s="273" t="s">
        <v>793</v>
      </c>
      <c r="I863" s="290" t="s">
        <v>1021</v>
      </c>
      <c r="J863" s="274">
        <v>43</v>
      </c>
      <c r="K863" s="292">
        <v>420</v>
      </c>
      <c r="L863" s="274">
        <v>18060</v>
      </c>
      <c r="M863" s="294">
        <v>0.01</v>
      </c>
      <c r="N863" s="275">
        <v>17879.400000000001</v>
      </c>
      <c r="O863" s="288" t="s">
        <v>782</v>
      </c>
      <c r="P863" s="276" t="s">
        <v>767</v>
      </c>
      <c r="Q863" s="296" t="s">
        <v>1932</v>
      </c>
      <c r="R863" s="276" t="s">
        <v>1937</v>
      </c>
      <c r="S863" s="296" t="s">
        <v>1934</v>
      </c>
    </row>
    <row r="864" spans="1:19" x14ac:dyDescent="0.3">
      <c r="A864" s="272">
        <v>1855</v>
      </c>
      <c r="B864" s="282">
        <v>42938</v>
      </c>
      <c r="C864" s="284" t="s">
        <v>593</v>
      </c>
      <c r="D864" s="273" t="s">
        <v>1020</v>
      </c>
      <c r="E864" s="286" t="s">
        <v>522</v>
      </c>
      <c r="F864" s="273" t="s">
        <v>778</v>
      </c>
      <c r="G864" s="288" t="s">
        <v>764</v>
      </c>
      <c r="H864" s="273" t="s">
        <v>995</v>
      </c>
      <c r="I864" s="290" t="s">
        <v>1019</v>
      </c>
      <c r="J864" s="274">
        <v>47</v>
      </c>
      <c r="K864" s="292">
        <v>120</v>
      </c>
      <c r="L864" s="274">
        <v>5640</v>
      </c>
      <c r="M864" s="294">
        <v>0</v>
      </c>
      <c r="N864" s="275">
        <v>5640</v>
      </c>
      <c r="O864" s="288" t="s">
        <v>834</v>
      </c>
      <c r="P864" s="276" t="s">
        <v>774</v>
      </c>
      <c r="Q864" s="296" t="s">
        <v>1932</v>
      </c>
      <c r="R864" s="276" t="s">
        <v>1933</v>
      </c>
      <c r="S864" s="296" t="s">
        <v>1934</v>
      </c>
    </row>
    <row r="865" spans="1:19" x14ac:dyDescent="0.3">
      <c r="A865" s="272">
        <v>1856</v>
      </c>
      <c r="B865" s="282">
        <v>42938</v>
      </c>
      <c r="C865" s="284" t="s">
        <v>593</v>
      </c>
      <c r="D865" s="273" t="s">
        <v>1010</v>
      </c>
      <c r="E865" s="286" t="s">
        <v>522</v>
      </c>
      <c r="F865" s="273" t="s">
        <v>790</v>
      </c>
      <c r="G865" s="288" t="s">
        <v>764</v>
      </c>
      <c r="H865" s="273" t="s">
        <v>772</v>
      </c>
      <c r="I865" s="290" t="s">
        <v>1018</v>
      </c>
      <c r="J865" s="274">
        <v>45</v>
      </c>
      <c r="K865" s="292">
        <v>3900</v>
      </c>
      <c r="L865" s="274">
        <v>175500</v>
      </c>
      <c r="M865" s="294">
        <v>7.0000000000000007E-2</v>
      </c>
      <c r="N865" s="275">
        <v>163215</v>
      </c>
      <c r="O865" s="288" t="s">
        <v>834</v>
      </c>
      <c r="P865" s="276" t="s">
        <v>760</v>
      </c>
      <c r="Q865" s="296" t="s">
        <v>1932</v>
      </c>
      <c r="R865" s="276" t="s">
        <v>1937</v>
      </c>
      <c r="S865" s="296" t="s">
        <v>1934</v>
      </c>
    </row>
    <row r="866" spans="1:19" x14ac:dyDescent="0.3">
      <c r="A866" s="272">
        <v>1857</v>
      </c>
      <c r="B866" s="282">
        <v>42939</v>
      </c>
      <c r="C866" s="284" t="s">
        <v>593</v>
      </c>
      <c r="D866" s="273" t="s">
        <v>1017</v>
      </c>
      <c r="E866" s="286" t="s">
        <v>395</v>
      </c>
      <c r="F866" s="273" t="s">
        <v>812</v>
      </c>
      <c r="G866" s="288" t="s">
        <v>764</v>
      </c>
      <c r="H866" s="273" t="s">
        <v>793</v>
      </c>
      <c r="I866" s="290" t="s">
        <v>1016</v>
      </c>
      <c r="J866" s="274">
        <v>50</v>
      </c>
      <c r="K866" s="292">
        <v>360</v>
      </c>
      <c r="L866" s="274">
        <v>18000</v>
      </c>
      <c r="M866" s="294">
        <v>0.04</v>
      </c>
      <c r="N866" s="275">
        <v>17280</v>
      </c>
      <c r="O866" s="288" t="s">
        <v>775</v>
      </c>
      <c r="P866" s="276" t="s">
        <v>760</v>
      </c>
      <c r="Q866" s="296" t="s">
        <v>1935</v>
      </c>
      <c r="R866" s="276" t="s">
        <v>1933</v>
      </c>
      <c r="S866" s="296" t="s">
        <v>1934</v>
      </c>
    </row>
    <row r="867" spans="1:19" x14ac:dyDescent="0.3">
      <c r="A867" s="272">
        <v>1858</v>
      </c>
      <c r="B867" s="282">
        <v>42939</v>
      </c>
      <c r="C867" s="284" t="s">
        <v>593</v>
      </c>
      <c r="D867" s="273" t="s">
        <v>1015</v>
      </c>
      <c r="E867" s="286" t="s">
        <v>398</v>
      </c>
      <c r="F867" s="273" t="s">
        <v>790</v>
      </c>
      <c r="G867" s="288" t="s">
        <v>764</v>
      </c>
      <c r="H867" s="273" t="s">
        <v>921</v>
      </c>
      <c r="I867" s="290" t="s">
        <v>1014</v>
      </c>
      <c r="J867" s="274">
        <v>27</v>
      </c>
      <c r="K867" s="292">
        <v>240</v>
      </c>
      <c r="L867" s="274">
        <v>6480</v>
      </c>
      <c r="M867" s="294">
        <v>0.04</v>
      </c>
      <c r="N867" s="275">
        <v>6220.8</v>
      </c>
      <c r="O867" s="288" t="s">
        <v>788</v>
      </c>
      <c r="P867" s="276" t="s">
        <v>760</v>
      </c>
      <c r="Q867" s="296" t="s">
        <v>1936</v>
      </c>
      <c r="R867" s="276" t="s">
        <v>1937</v>
      </c>
      <c r="S867" s="296" t="s">
        <v>1934</v>
      </c>
    </row>
    <row r="868" spans="1:19" x14ac:dyDescent="0.3">
      <c r="A868" s="272">
        <v>1859</v>
      </c>
      <c r="B868" s="282">
        <v>42939</v>
      </c>
      <c r="C868" s="284" t="s">
        <v>593</v>
      </c>
      <c r="D868" s="273" t="s">
        <v>1013</v>
      </c>
      <c r="E868" s="286" t="s">
        <v>522</v>
      </c>
      <c r="F868" s="273" t="s">
        <v>778</v>
      </c>
      <c r="G868" s="288" t="s">
        <v>785</v>
      </c>
      <c r="H868" s="273" t="s">
        <v>824</v>
      </c>
      <c r="I868" s="290" t="s">
        <v>1012</v>
      </c>
      <c r="J868" s="274">
        <v>29</v>
      </c>
      <c r="K868" s="292">
        <v>2460</v>
      </c>
      <c r="L868" s="274">
        <v>71340</v>
      </c>
      <c r="M868" s="294">
        <v>0.08</v>
      </c>
      <c r="N868" s="275">
        <v>65632.800000000003</v>
      </c>
      <c r="O868" s="288" t="s">
        <v>775</v>
      </c>
      <c r="P868" s="276" t="s">
        <v>760</v>
      </c>
      <c r="Q868" s="296" t="s">
        <v>1935</v>
      </c>
      <c r="R868" s="276" t="s">
        <v>1933</v>
      </c>
      <c r="S868" s="296" t="s">
        <v>1934</v>
      </c>
    </row>
    <row r="869" spans="1:19" x14ac:dyDescent="0.3">
      <c r="A869" s="272">
        <v>1860</v>
      </c>
      <c r="B869" s="282">
        <v>42939</v>
      </c>
      <c r="C869" s="284" t="s">
        <v>593</v>
      </c>
      <c r="D869" s="273" t="s">
        <v>1010</v>
      </c>
      <c r="E869" s="286" t="s">
        <v>522</v>
      </c>
      <c r="F869" s="273" t="s">
        <v>778</v>
      </c>
      <c r="G869" s="288" t="s">
        <v>770</v>
      </c>
      <c r="H869" s="273" t="s">
        <v>781</v>
      </c>
      <c r="I869" s="290" t="s">
        <v>1011</v>
      </c>
      <c r="J869" s="274">
        <v>25</v>
      </c>
      <c r="K869" s="292">
        <v>1380</v>
      </c>
      <c r="L869" s="274">
        <v>34500</v>
      </c>
      <c r="M869" s="294">
        <v>0.09</v>
      </c>
      <c r="N869" s="275">
        <v>31395</v>
      </c>
      <c r="O869" s="288" t="s">
        <v>761</v>
      </c>
      <c r="P869" s="276" t="s">
        <v>767</v>
      </c>
      <c r="Q869" s="296" t="s">
        <v>1932</v>
      </c>
      <c r="R869" s="276" t="s">
        <v>1933</v>
      </c>
      <c r="S869" s="296" t="s">
        <v>1934</v>
      </c>
    </row>
    <row r="870" spans="1:19" x14ac:dyDescent="0.3">
      <c r="A870" s="272">
        <v>1861</v>
      </c>
      <c r="B870" s="282">
        <v>42939</v>
      </c>
      <c r="C870" s="284" t="s">
        <v>593</v>
      </c>
      <c r="D870" s="273" t="s">
        <v>1010</v>
      </c>
      <c r="E870" s="286" t="s">
        <v>522</v>
      </c>
      <c r="F870" s="273" t="s">
        <v>778</v>
      </c>
      <c r="G870" s="288" t="s">
        <v>770</v>
      </c>
      <c r="H870" s="273" t="s">
        <v>777</v>
      </c>
      <c r="I870" s="290" t="s">
        <v>1009</v>
      </c>
      <c r="J870" s="274">
        <v>18</v>
      </c>
      <c r="K870" s="292">
        <v>17820</v>
      </c>
      <c r="L870" s="274">
        <v>320760</v>
      </c>
      <c r="M870" s="294">
        <v>0.03</v>
      </c>
      <c r="N870" s="275">
        <v>311137.2</v>
      </c>
      <c r="O870" s="288" t="s">
        <v>761</v>
      </c>
      <c r="P870" s="276" t="s">
        <v>760</v>
      </c>
      <c r="Q870" s="296" t="s">
        <v>1932</v>
      </c>
      <c r="R870" s="276" t="s">
        <v>1933</v>
      </c>
      <c r="S870" s="296" t="s">
        <v>1934</v>
      </c>
    </row>
    <row r="871" spans="1:19" x14ac:dyDescent="0.3">
      <c r="A871" s="272">
        <v>1862</v>
      </c>
      <c r="B871" s="282">
        <v>42940</v>
      </c>
      <c r="C871" s="284" t="s">
        <v>593</v>
      </c>
      <c r="D871" s="273" t="s">
        <v>1008</v>
      </c>
      <c r="E871" s="286" t="s">
        <v>398</v>
      </c>
      <c r="F871" s="273" t="s">
        <v>790</v>
      </c>
      <c r="G871" s="288" t="s">
        <v>764</v>
      </c>
      <c r="H871" s="273" t="s">
        <v>800</v>
      </c>
      <c r="I871" s="290" t="s">
        <v>1007</v>
      </c>
      <c r="J871" s="274">
        <v>6</v>
      </c>
      <c r="K871" s="292">
        <v>9960</v>
      </c>
      <c r="L871" s="274">
        <v>59760</v>
      </c>
      <c r="M871" s="294">
        <v>0.04</v>
      </c>
      <c r="N871" s="275">
        <v>57369.599999999999</v>
      </c>
      <c r="O871" s="288" t="s">
        <v>788</v>
      </c>
      <c r="P871" s="276" t="s">
        <v>760</v>
      </c>
      <c r="Q871" s="296" t="s">
        <v>1936</v>
      </c>
      <c r="R871" s="276" t="s">
        <v>1937</v>
      </c>
      <c r="S871" s="296" t="s">
        <v>1934</v>
      </c>
    </row>
    <row r="872" spans="1:19" x14ac:dyDescent="0.3">
      <c r="A872" s="272">
        <v>1863</v>
      </c>
      <c r="B872" s="282">
        <v>42940</v>
      </c>
      <c r="C872" s="284" t="s">
        <v>593</v>
      </c>
      <c r="D872" s="273" t="s">
        <v>1006</v>
      </c>
      <c r="E872" s="286" t="s">
        <v>522</v>
      </c>
      <c r="F872" s="273" t="s">
        <v>790</v>
      </c>
      <c r="G872" s="288" t="s">
        <v>764</v>
      </c>
      <c r="H872" s="273" t="s">
        <v>921</v>
      </c>
      <c r="I872" s="290" t="s">
        <v>1005</v>
      </c>
      <c r="J872" s="274">
        <v>18</v>
      </c>
      <c r="K872" s="292">
        <v>180</v>
      </c>
      <c r="L872" s="274">
        <v>3240</v>
      </c>
      <c r="M872" s="294">
        <v>0.03</v>
      </c>
      <c r="N872" s="275">
        <v>3142.8</v>
      </c>
      <c r="O872" s="288" t="s">
        <v>834</v>
      </c>
      <c r="P872" s="276" t="s">
        <v>760</v>
      </c>
      <c r="Q872" s="296" t="s">
        <v>1932</v>
      </c>
      <c r="R872" s="276" t="s">
        <v>1937</v>
      </c>
      <c r="S872" s="296" t="s">
        <v>1934</v>
      </c>
    </row>
    <row r="873" spans="1:19" x14ac:dyDescent="0.3">
      <c r="A873" s="272">
        <v>1864</v>
      </c>
      <c r="B873" s="282">
        <v>42940</v>
      </c>
      <c r="C873" s="284" t="s">
        <v>593</v>
      </c>
      <c r="D873" s="273" t="s">
        <v>831</v>
      </c>
      <c r="E873" s="286" t="s">
        <v>522</v>
      </c>
      <c r="F873" s="273" t="s">
        <v>778</v>
      </c>
      <c r="G873" s="288" t="s">
        <v>764</v>
      </c>
      <c r="H873" s="273" t="s">
        <v>995</v>
      </c>
      <c r="I873" s="290" t="s">
        <v>1004</v>
      </c>
      <c r="J873" s="274">
        <v>16</v>
      </c>
      <c r="K873" s="292">
        <v>180</v>
      </c>
      <c r="L873" s="274">
        <v>2880</v>
      </c>
      <c r="M873" s="294">
        <v>0.09</v>
      </c>
      <c r="N873" s="275">
        <v>2620.8000000000002</v>
      </c>
      <c r="O873" s="288" t="s">
        <v>788</v>
      </c>
      <c r="P873" s="276" t="s">
        <v>798</v>
      </c>
      <c r="Q873" s="296" t="s">
        <v>1936</v>
      </c>
      <c r="R873" s="276" t="s">
        <v>1933</v>
      </c>
      <c r="S873" s="296" t="s">
        <v>1934</v>
      </c>
    </row>
    <row r="874" spans="1:19" x14ac:dyDescent="0.3">
      <c r="A874" s="272">
        <v>1865</v>
      </c>
      <c r="B874" s="282">
        <v>42941</v>
      </c>
      <c r="C874" s="284" t="s">
        <v>593</v>
      </c>
      <c r="D874" s="273" t="s">
        <v>1002</v>
      </c>
      <c r="E874" s="286" t="s">
        <v>398</v>
      </c>
      <c r="F874" s="273" t="s">
        <v>812</v>
      </c>
      <c r="G874" s="288" t="s">
        <v>764</v>
      </c>
      <c r="H874" s="273" t="s">
        <v>818</v>
      </c>
      <c r="I874" s="290" t="s">
        <v>1003</v>
      </c>
      <c r="J874" s="274">
        <v>45</v>
      </c>
      <c r="K874" s="292">
        <v>4860</v>
      </c>
      <c r="L874" s="274">
        <v>218700</v>
      </c>
      <c r="M874" s="294">
        <v>0.04</v>
      </c>
      <c r="N874" s="275">
        <v>209952</v>
      </c>
      <c r="O874" s="288" t="s">
        <v>782</v>
      </c>
      <c r="P874" s="276" t="s">
        <v>760</v>
      </c>
      <c r="Q874" s="296" t="s">
        <v>1932</v>
      </c>
      <c r="R874" s="276" t="s">
        <v>1933</v>
      </c>
      <c r="S874" s="296" t="s">
        <v>1934</v>
      </c>
    </row>
    <row r="875" spans="1:19" x14ac:dyDescent="0.3">
      <c r="A875" s="272">
        <v>1866</v>
      </c>
      <c r="B875" s="282">
        <v>42941</v>
      </c>
      <c r="C875" s="284" t="s">
        <v>593</v>
      </c>
      <c r="D875" s="273" t="s">
        <v>1002</v>
      </c>
      <c r="E875" s="286" t="s">
        <v>398</v>
      </c>
      <c r="F875" s="273" t="s">
        <v>812</v>
      </c>
      <c r="G875" s="288" t="s">
        <v>764</v>
      </c>
      <c r="H875" s="273" t="s">
        <v>772</v>
      </c>
      <c r="I875" s="290" t="s">
        <v>1001</v>
      </c>
      <c r="J875" s="274">
        <v>37</v>
      </c>
      <c r="K875" s="292">
        <v>2040</v>
      </c>
      <c r="L875" s="274">
        <v>75480</v>
      </c>
      <c r="M875" s="294">
        <v>0</v>
      </c>
      <c r="N875" s="275">
        <v>75480</v>
      </c>
      <c r="O875" s="288" t="s">
        <v>782</v>
      </c>
      <c r="P875" s="276" t="s">
        <v>760</v>
      </c>
      <c r="Q875" s="296" t="s">
        <v>1932</v>
      </c>
      <c r="R875" s="276" t="s">
        <v>1933</v>
      </c>
      <c r="S875" s="296" t="s">
        <v>1934</v>
      </c>
    </row>
    <row r="876" spans="1:19" x14ac:dyDescent="0.3">
      <c r="A876" s="272">
        <v>1867</v>
      </c>
      <c r="B876" s="282">
        <v>42941</v>
      </c>
      <c r="C876" s="284" t="s">
        <v>593</v>
      </c>
      <c r="D876" s="273" t="s">
        <v>998</v>
      </c>
      <c r="E876" s="286" t="s">
        <v>398</v>
      </c>
      <c r="F876" s="273" t="s">
        <v>778</v>
      </c>
      <c r="G876" s="288" t="s">
        <v>764</v>
      </c>
      <c r="H876" s="273" t="s">
        <v>793</v>
      </c>
      <c r="I876" s="290" t="s">
        <v>1000</v>
      </c>
      <c r="J876" s="274">
        <v>6</v>
      </c>
      <c r="K876" s="292">
        <v>540</v>
      </c>
      <c r="L876" s="274">
        <v>3240</v>
      </c>
      <c r="M876" s="294">
        <v>0.1</v>
      </c>
      <c r="N876" s="275">
        <v>2916</v>
      </c>
      <c r="O876" s="288" t="s">
        <v>788</v>
      </c>
      <c r="P876" s="276" t="s">
        <v>798</v>
      </c>
      <c r="Q876" s="296" t="s">
        <v>1936</v>
      </c>
      <c r="R876" s="276" t="s">
        <v>1933</v>
      </c>
      <c r="S876" s="296" t="s">
        <v>1934</v>
      </c>
    </row>
    <row r="877" spans="1:19" x14ac:dyDescent="0.3">
      <c r="A877" s="272">
        <v>1868</v>
      </c>
      <c r="B877" s="282">
        <v>42941</v>
      </c>
      <c r="C877" s="284" t="s">
        <v>593</v>
      </c>
      <c r="D877" s="273" t="s">
        <v>998</v>
      </c>
      <c r="E877" s="286" t="s">
        <v>398</v>
      </c>
      <c r="F877" s="273" t="s">
        <v>778</v>
      </c>
      <c r="G877" s="288" t="s">
        <v>764</v>
      </c>
      <c r="H877" s="273" t="s">
        <v>772</v>
      </c>
      <c r="I877" s="290" t="s">
        <v>999</v>
      </c>
      <c r="J877" s="274">
        <v>33</v>
      </c>
      <c r="K877" s="292">
        <v>3360</v>
      </c>
      <c r="L877" s="274">
        <v>110880</v>
      </c>
      <c r="M877" s="294">
        <v>0.04</v>
      </c>
      <c r="N877" s="275">
        <v>106444.8</v>
      </c>
      <c r="O877" s="288" t="s">
        <v>788</v>
      </c>
      <c r="P877" s="276" t="s">
        <v>760</v>
      </c>
      <c r="Q877" s="296" t="s">
        <v>1936</v>
      </c>
      <c r="R877" s="276" t="s">
        <v>1933</v>
      </c>
      <c r="S877" s="296" t="s">
        <v>1934</v>
      </c>
    </row>
    <row r="878" spans="1:19" x14ac:dyDescent="0.3">
      <c r="A878" s="272">
        <v>1869</v>
      </c>
      <c r="B878" s="282">
        <v>42941</v>
      </c>
      <c r="C878" s="284" t="s">
        <v>593</v>
      </c>
      <c r="D878" s="273" t="s">
        <v>998</v>
      </c>
      <c r="E878" s="286" t="s">
        <v>398</v>
      </c>
      <c r="F878" s="273" t="s">
        <v>778</v>
      </c>
      <c r="G878" s="288" t="s">
        <v>770</v>
      </c>
      <c r="H878" s="273" t="s">
        <v>777</v>
      </c>
      <c r="I878" s="290" t="s">
        <v>997</v>
      </c>
      <c r="J878" s="274">
        <v>17</v>
      </c>
      <c r="K878" s="292">
        <v>33060</v>
      </c>
      <c r="L878" s="274">
        <v>562020</v>
      </c>
      <c r="M878" s="294">
        <v>0.1</v>
      </c>
      <c r="N878" s="275">
        <v>505818</v>
      </c>
      <c r="O878" s="288" t="s">
        <v>788</v>
      </c>
      <c r="P878" s="276" t="s">
        <v>760</v>
      </c>
      <c r="Q878" s="296" t="s">
        <v>1936</v>
      </c>
      <c r="R878" s="276" t="s">
        <v>1933</v>
      </c>
      <c r="S878" s="296" t="s">
        <v>1934</v>
      </c>
    </row>
    <row r="879" spans="1:19" x14ac:dyDescent="0.3">
      <c r="A879" s="272">
        <v>1870</v>
      </c>
      <c r="B879" s="282">
        <v>42941</v>
      </c>
      <c r="C879" s="284" t="s">
        <v>593</v>
      </c>
      <c r="D879" s="273" t="s">
        <v>855</v>
      </c>
      <c r="E879" s="286" t="s">
        <v>522</v>
      </c>
      <c r="F879" s="273" t="s">
        <v>790</v>
      </c>
      <c r="G879" s="288" t="s">
        <v>764</v>
      </c>
      <c r="H879" s="273" t="s">
        <v>921</v>
      </c>
      <c r="I879" s="290" t="s">
        <v>996</v>
      </c>
      <c r="J879" s="274">
        <v>21</v>
      </c>
      <c r="K879" s="292">
        <v>240</v>
      </c>
      <c r="L879" s="274">
        <v>5040</v>
      </c>
      <c r="M879" s="294">
        <v>0</v>
      </c>
      <c r="N879" s="275">
        <v>5040</v>
      </c>
      <c r="O879" s="288" t="s">
        <v>775</v>
      </c>
      <c r="P879" s="276" t="s">
        <v>760</v>
      </c>
      <c r="Q879" s="296" t="s">
        <v>1935</v>
      </c>
      <c r="R879" s="276" t="s">
        <v>1937</v>
      </c>
      <c r="S879" s="296" t="s">
        <v>1934</v>
      </c>
    </row>
    <row r="880" spans="1:19" x14ac:dyDescent="0.3">
      <c r="A880" s="272">
        <v>1871</v>
      </c>
      <c r="B880" s="282">
        <v>42941</v>
      </c>
      <c r="C880" s="284" t="s">
        <v>593</v>
      </c>
      <c r="D880" s="273" t="s">
        <v>855</v>
      </c>
      <c r="E880" s="286" t="s">
        <v>522</v>
      </c>
      <c r="F880" s="273" t="s">
        <v>790</v>
      </c>
      <c r="G880" s="288" t="s">
        <v>764</v>
      </c>
      <c r="H880" s="273" t="s">
        <v>995</v>
      </c>
      <c r="I880" s="290" t="s">
        <v>994</v>
      </c>
      <c r="J880" s="274">
        <v>50</v>
      </c>
      <c r="K880" s="292">
        <v>120</v>
      </c>
      <c r="L880" s="274">
        <v>6000</v>
      </c>
      <c r="M880" s="294">
        <v>0.08</v>
      </c>
      <c r="N880" s="275">
        <v>5520</v>
      </c>
      <c r="O880" s="288" t="s">
        <v>775</v>
      </c>
      <c r="P880" s="276" t="s">
        <v>767</v>
      </c>
      <c r="Q880" s="296" t="s">
        <v>1935</v>
      </c>
      <c r="R880" s="276" t="s">
        <v>1937</v>
      </c>
      <c r="S880" s="296" t="s">
        <v>1934</v>
      </c>
    </row>
    <row r="881" spans="1:19" x14ac:dyDescent="0.3">
      <c r="A881" s="272">
        <v>1872</v>
      </c>
      <c r="B881" s="282">
        <v>42941</v>
      </c>
      <c r="C881" s="284" t="s">
        <v>593</v>
      </c>
      <c r="D881" s="273" t="s">
        <v>855</v>
      </c>
      <c r="E881" s="286" t="s">
        <v>522</v>
      </c>
      <c r="F881" s="273" t="s">
        <v>790</v>
      </c>
      <c r="G881" s="288" t="s">
        <v>764</v>
      </c>
      <c r="H881" s="273" t="s">
        <v>772</v>
      </c>
      <c r="I881" s="290" t="s">
        <v>993</v>
      </c>
      <c r="J881" s="274">
        <v>34</v>
      </c>
      <c r="K881" s="292">
        <v>1020</v>
      </c>
      <c r="L881" s="274">
        <v>34680</v>
      </c>
      <c r="M881" s="294">
        <v>0.02</v>
      </c>
      <c r="N881" s="275">
        <v>33986.400000000001</v>
      </c>
      <c r="O881" s="288" t="s">
        <v>775</v>
      </c>
      <c r="P881" s="276" t="s">
        <v>774</v>
      </c>
      <c r="Q881" s="296" t="s">
        <v>1935</v>
      </c>
      <c r="R881" s="276" t="s">
        <v>1937</v>
      </c>
      <c r="S881" s="296" t="s">
        <v>1934</v>
      </c>
    </row>
    <row r="882" spans="1:19" x14ac:dyDescent="0.3">
      <c r="A882" s="272">
        <v>1873</v>
      </c>
      <c r="B882" s="282">
        <v>42941</v>
      </c>
      <c r="C882" s="284" t="s">
        <v>593</v>
      </c>
      <c r="D882" s="273" t="s">
        <v>843</v>
      </c>
      <c r="E882" s="286" t="s">
        <v>405</v>
      </c>
      <c r="F882" s="273" t="s">
        <v>765</v>
      </c>
      <c r="G882" s="288" t="s">
        <v>764</v>
      </c>
      <c r="H882" s="273" t="s">
        <v>793</v>
      </c>
      <c r="I882" s="290" t="s">
        <v>992</v>
      </c>
      <c r="J882" s="274">
        <v>1</v>
      </c>
      <c r="K882" s="292">
        <v>420</v>
      </c>
      <c r="L882" s="274">
        <v>420</v>
      </c>
      <c r="M882" s="294">
        <v>0.09</v>
      </c>
      <c r="N882" s="275">
        <v>382.2</v>
      </c>
      <c r="O882" s="288" t="s">
        <v>788</v>
      </c>
      <c r="P882" s="276" t="s">
        <v>767</v>
      </c>
      <c r="Q882" s="296" t="s">
        <v>1936</v>
      </c>
      <c r="R882" s="276" t="s">
        <v>1937</v>
      </c>
      <c r="S882" s="296" t="s">
        <v>1934</v>
      </c>
    </row>
    <row r="883" spans="1:19" x14ac:dyDescent="0.3">
      <c r="A883" s="272">
        <v>1874</v>
      </c>
      <c r="B883" s="282">
        <v>42941</v>
      </c>
      <c r="C883" s="284" t="s">
        <v>593</v>
      </c>
      <c r="D883" s="273" t="s">
        <v>843</v>
      </c>
      <c r="E883" s="286" t="s">
        <v>405</v>
      </c>
      <c r="F883" s="273" t="s">
        <v>765</v>
      </c>
      <c r="G883" s="288" t="s">
        <v>764</v>
      </c>
      <c r="H883" s="273" t="s">
        <v>793</v>
      </c>
      <c r="I883" s="290" t="s">
        <v>991</v>
      </c>
      <c r="J883" s="274">
        <v>35</v>
      </c>
      <c r="K883" s="292">
        <v>1860</v>
      </c>
      <c r="L883" s="274">
        <v>65100</v>
      </c>
      <c r="M883" s="294">
        <v>0.1</v>
      </c>
      <c r="N883" s="275">
        <v>58590</v>
      </c>
      <c r="O883" s="288" t="s">
        <v>788</v>
      </c>
      <c r="P883" s="276" t="s">
        <v>787</v>
      </c>
      <c r="Q883" s="296" t="s">
        <v>1936</v>
      </c>
      <c r="R883" s="276" t="s">
        <v>1937</v>
      </c>
      <c r="S883" s="296" t="s">
        <v>1934</v>
      </c>
    </row>
    <row r="884" spans="1:19" x14ac:dyDescent="0.3">
      <c r="A884" s="272">
        <v>1875</v>
      </c>
      <c r="B884" s="282">
        <v>42941</v>
      </c>
      <c r="C884" s="284" t="s">
        <v>593</v>
      </c>
      <c r="D884" s="273" t="s">
        <v>843</v>
      </c>
      <c r="E884" s="286" t="s">
        <v>405</v>
      </c>
      <c r="F884" s="273" t="s">
        <v>765</v>
      </c>
      <c r="G884" s="288" t="s">
        <v>785</v>
      </c>
      <c r="H884" s="273" t="s">
        <v>784</v>
      </c>
      <c r="I884" s="290" t="s">
        <v>990</v>
      </c>
      <c r="J884" s="274">
        <v>26</v>
      </c>
      <c r="K884" s="292">
        <v>12060</v>
      </c>
      <c r="L884" s="274">
        <v>313560</v>
      </c>
      <c r="M884" s="294">
        <v>0.06</v>
      </c>
      <c r="N884" s="275">
        <v>294746.40000000002</v>
      </c>
      <c r="O884" s="288" t="s">
        <v>788</v>
      </c>
      <c r="P884" s="276" t="s">
        <v>760</v>
      </c>
      <c r="Q884" s="296" t="s">
        <v>1936</v>
      </c>
      <c r="R884" s="276" t="s">
        <v>1937</v>
      </c>
      <c r="S884" s="296" t="s">
        <v>1934</v>
      </c>
    </row>
    <row r="885" spans="1:19" x14ac:dyDescent="0.3">
      <c r="A885" s="272">
        <v>1876</v>
      </c>
      <c r="B885" s="282">
        <v>42942</v>
      </c>
      <c r="C885" s="284" t="s">
        <v>593</v>
      </c>
      <c r="D885" s="273" t="s">
        <v>987</v>
      </c>
      <c r="E885" s="286" t="s">
        <v>405</v>
      </c>
      <c r="F885" s="273" t="s">
        <v>790</v>
      </c>
      <c r="G885" s="288" t="s">
        <v>785</v>
      </c>
      <c r="H885" s="273" t="s">
        <v>784</v>
      </c>
      <c r="I885" s="290" t="s">
        <v>989</v>
      </c>
      <c r="J885" s="274">
        <v>39</v>
      </c>
      <c r="K885" s="292">
        <v>3960</v>
      </c>
      <c r="L885" s="274">
        <v>154440</v>
      </c>
      <c r="M885" s="294">
        <v>0.09</v>
      </c>
      <c r="N885" s="275">
        <v>140540.4</v>
      </c>
      <c r="O885" s="288" t="s">
        <v>782</v>
      </c>
      <c r="P885" s="276" t="s">
        <v>760</v>
      </c>
      <c r="Q885" s="296" t="s">
        <v>1932</v>
      </c>
      <c r="R885" s="276" t="s">
        <v>1937</v>
      </c>
      <c r="S885" s="296" t="s">
        <v>1934</v>
      </c>
    </row>
    <row r="886" spans="1:19" x14ac:dyDescent="0.3">
      <c r="A886" s="272">
        <v>1877</v>
      </c>
      <c r="B886" s="282">
        <v>42942</v>
      </c>
      <c r="C886" s="284" t="s">
        <v>593</v>
      </c>
      <c r="D886" s="273" t="s">
        <v>987</v>
      </c>
      <c r="E886" s="286" t="s">
        <v>405</v>
      </c>
      <c r="F886" s="273" t="s">
        <v>790</v>
      </c>
      <c r="G886" s="288" t="s">
        <v>764</v>
      </c>
      <c r="H886" s="273" t="s">
        <v>921</v>
      </c>
      <c r="I886" s="290" t="s">
        <v>988</v>
      </c>
      <c r="J886" s="274">
        <v>49</v>
      </c>
      <c r="K886" s="292">
        <v>300</v>
      </c>
      <c r="L886" s="274">
        <v>14700</v>
      </c>
      <c r="M886" s="294">
        <v>0.04</v>
      </c>
      <c r="N886" s="275">
        <v>14112</v>
      </c>
      <c r="O886" s="288" t="s">
        <v>782</v>
      </c>
      <c r="P886" s="276" t="s">
        <v>760</v>
      </c>
      <c r="Q886" s="296" t="s">
        <v>1932</v>
      </c>
      <c r="R886" s="276" t="s">
        <v>1937</v>
      </c>
      <c r="S886" s="296" t="s">
        <v>1934</v>
      </c>
    </row>
    <row r="887" spans="1:19" x14ac:dyDescent="0.3">
      <c r="A887" s="272">
        <v>1878</v>
      </c>
      <c r="B887" s="282">
        <v>42942</v>
      </c>
      <c r="C887" s="284" t="s">
        <v>593</v>
      </c>
      <c r="D887" s="273" t="s">
        <v>987</v>
      </c>
      <c r="E887" s="286" t="s">
        <v>405</v>
      </c>
      <c r="F887" s="273" t="s">
        <v>790</v>
      </c>
      <c r="G887" s="288" t="s">
        <v>764</v>
      </c>
      <c r="H887" s="273" t="s">
        <v>772</v>
      </c>
      <c r="I887" s="290" t="s">
        <v>986</v>
      </c>
      <c r="J887" s="274">
        <v>1</v>
      </c>
      <c r="K887" s="292">
        <v>1680</v>
      </c>
      <c r="L887" s="274">
        <v>1680</v>
      </c>
      <c r="M887" s="294">
        <v>0.09</v>
      </c>
      <c r="N887" s="275">
        <v>1528.8</v>
      </c>
      <c r="O887" s="288" t="s">
        <v>782</v>
      </c>
      <c r="P887" s="276" t="s">
        <v>760</v>
      </c>
      <c r="Q887" s="296" t="s">
        <v>1932</v>
      </c>
      <c r="R887" s="276" t="s">
        <v>1937</v>
      </c>
      <c r="S887" s="296" t="s">
        <v>1934</v>
      </c>
    </row>
    <row r="888" spans="1:19" x14ac:dyDescent="0.3">
      <c r="A888" s="272">
        <v>1879</v>
      </c>
      <c r="B888" s="282">
        <v>42942</v>
      </c>
      <c r="C888" s="284" t="s">
        <v>593</v>
      </c>
      <c r="D888" s="273" t="s">
        <v>950</v>
      </c>
      <c r="E888" s="286" t="s">
        <v>398</v>
      </c>
      <c r="F888" s="273" t="s">
        <v>812</v>
      </c>
      <c r="G888" s="288" t="s">
        <v>785</v>
      </c>
      <c r="H888" s="273" t="s">
        <v>824</v>
      </c>
      <c r="I888" s="290" t="s">
        <v>985</v>
      </c>
      <c r="J888" s="274">
        <v>32</v>
      </c>
      <c r="K888" s="292">
        <v>540</v>
      </c>
      <c r="L888" s="274">
        <v>17280</v>
      </c>
      <c r="M888" s="294">
        <v>0.09</v>
      </c>
      <c r="N888" s="275">
        <v>15724.8</v>
      </c>
      <c r="O888" s="288" t="s">
        <v>775</v>
      </c>
      <c r="P888" s="276" t="s">
        <v>760</v>
      </c>
      <c r="Q888" s="296" t="s">
        <v>1935</v>
      </c>
      <c r="R888" s="276" t="s">
        <v>1933</v>
      </c>
      <c r="S888" s="296" t="s">
        <v>1934</v>
      </c>
    </row>
    <row r="889" spans="1:19" x14ac:dyDescent="0.3">
      <c r="A889" s="272">
        <v>1880</v>
      </c>
      <c r="B889" s="282">
        <v>42942</v>
      </c>
      <c r="C889" s="284" t="s">
        <v>593</v>
      </c>
      <c r="D889" s="273" t="s">
        <v>950</v>
      </c>
      <c r="E889" s="286" t="s">
        <v>398</v>
      </c>
      <c r="F889" s="273" t="s">
        <v>812</v>
      </c>
      <c r="G889" s="288" t="s">
        <v>770</v>
      </c>
      <c r="H889" s="273" t="s">
        <v>781</v>
      </c>
      <c r="I889" s="290" t="s">
        <v>984</v>
      </c>
      <c r="J889" s="274">
        <v>32</v>
      </c>
      <c r="K889" s="292">
        <v>540</v>
      </c>
      <c r="L889" s="274">
        <v>17280</v>
      </c>
      <c r="M889" s="294">
        <v>0.02</v>
      </c>
      <c r="N889" s="275">
        <v>16934.400000000001</v>
      </c>
      <c r="O889" s="288" t="s">
        <v>775</v>
      </c>
      <c r="P889" s="276" t="s">
        <v>760</v>
      </c>
      <c r="Q889" s="296" t="s">
        <v>1935</v>
      </c>
      <c r="R889" s="276" t="s">
        <v>1933</v>
      </c>
      <c r="S889" s="296" t="s">
        <v>1934</v>
      </c>
    </row>
    <row r="890" spans="1:19" x14ac:dyDescent="0.3">
      <c r="A890" s="272">
        <v>1881</v>
      </c>
      <c r="B890" s="282">
        <v>42942</v>
      </c>
      <c r="C890" s="284" t="s">
        <v>593</v>
      </c>
      <c r="D890" s="273" t="s">
        <v>950</v>
      </c>
      <c r="E890" s="286" t="s">
        <v>398</v>
      </c>
      <c r="F890" s="273" t="s">
        <v>812</v>
      </c>
      <c r="G890" s="288" t="s">
        <v>764</v>
      </c>
      <c r="H890" s="273" t="s">
        <v>793</v>
      </c>
      <c r="I890" s="290" t="s">
        <v>983</v>
      </c>
      <c r="J890" s="274">
        <v>32</v>
      </c>
      <c r="K890" s="292">
        <v>2940</v>
      </c>
      <c r="L890" s="274">
        <v>94080</v>
      </c>
      <c r="M890" s="294">
        <v>0.02</v>
      </c>
      <c r="N890" s="275">
        <v>92198.399999999994</v>
      </c>
      <c r="O890" s="288" t="s">
        <v>775</v>
      </c>
      <c r="P890" s="276" t="s">
        <v>841</v>
      </c>
      <c r="Q890" s="296" t="s">
        <v>1935</v>
      </c>
      <c r="R890" s="276" t="s">
        <v>1933</v>
      </c>
      <c r="S890" s="296" t="s">
        <v>1934</v>
      </c>
    </row>
    <row r="891" spans="1:19" x14ac:dyDescent="0.3">
      <c r="A891" s="272">
        <v>1882</v>
      </c>
      <c r="B891" s="282">
        <v>42942</v>
      </c>
      <c r="C891" s="284" t="s">
        <v>593</v>
      </c>
      <c r="D891" s="273" t="s">
        <v>982</v>
      </c>
      <c r="E891" s="286" t="s">
        <v>398</v>
      </c>
      <c r="F891" s="273" t="s">
        <v>778</v>
      </c>
      <c r="G891" s="288" t="s">
        <v>770</v>
      </c>
      <c r="H891" s="273" t="s">
        <v>769</v>
      </c>
      <c r="I891" s="290" t="s">
        <v>981</v>
      </c>
      <c r="J891" s="274">
        <v>45</v>
      </c>
      <c r="K891" s="292">
        <v>21360</v>
      </c>
      <c r="L891" s="274">
        <v>961200</v>
      </c>
      <c r="M891" s="294">
        <v>0.02</v>
      </c>
      <c r="N891" s="275">
        <v>941976</v>
      </c>
      <c r="O891" s="288" t="s">
        <v>761</v>
      </c>
      <c r="P891" s="276" t="s">
        <v>760</v>
      </c>
      <c r="Q891" s="296" t="s">
        <v>1932</v>
      </c>
      <c r="R891" s="276" t="s">
        <v>1933</v>
      </c>
      <c r="S891" s="296" t="s">
        <v>1934</v>
      </c>
    </row>
    <row r="892" spans="1:19" x14ac:dyDescent="0.3">
      <c r="A892" s="272">
        <v>1883</v>
      </c>
      <c r="B892" s="282">
        <v>42942</v>
      </c>
      <c r="C892" s="284" t="s">
        <v>593</v>
      </c>
      <c r="D892" s="273" t="s">
        <v>896</v>
      </c>
      <c r="E892" s="286" t="s">
        <v>405</v>
      </c>
      <c r="F892" s="273" t="s">
        <v>790</v>
      </c>
      <c r="G892" s="288" t="s">
        <v>764</v>
      </c>
      <c r="H892" s="273" t="s">
        <v>818</v>
      </c>
      <c r="I892" s="290" t="s">
        <v>980</v>
      </c>
      <c r="J892" s="274">
        <v>49</v>
      </c>
      <c r="K892" s="292">
        <v>2520</v>
      </c>
      <c r="L892" s="274">
        <v>123480</v>
      </c>
      <c r="M892" s="294">
        <v>0.06</v>
      </c>
      <c r="N892" s="275">
        <v>116071.2</v>
      </c>
      <c r="O892" s="288" t="s">
        <v>834</v>
      </c>
      <c r="P892" s="276" t="s">
        <v>760</v>
      </c>
      <c r="Q892" s="296" t="s">
        <v>1932</v>
      </c>
      <c r="R892" s="276" t="s">
        <v>1937</v>
      </c>
      <c r="S892" s="296" t="s">
        <v>1934</v>
      </c>
    </row>
    <row r="893" spans="1:19" x14ac:dyDescent="0.3">
      <c r="A893" s="272">
        <v>1884</v>
      </c>
      <c r="B893" s="282">
        <v>42942</v>
      </c>
      <c r="C893" s="284" t="s">
        <v>593</v>
      </c>
      <c r="D893" s="273" t="s">
        <v>896</v>
      </c>
      <c r="E893" s="286" t="s">
        <v>405</v>
      </c>
      <c r="F893" s="273" t="s">
        <v>790</v>
      </c>
      <c r="G893" s="288" t="s">
        <v>764</v>
      </c>
      <c r="H893" s="273" t="s">
        <v>800</v>
      </c>
      <c r="I893" s="290" t="s">
        <v>979</v>
      </c>
      <c r="J893" s="274">
        <v>12</v>
      </c>
      <c r="K893" s="292">
        <v>360</v>
      </c>
      <c r="L893" s="274">
        <v>4320</v>
      </c>
      <c r="M893" s="294">
        <v>0.1</v>
      </c>
      <c r="N893" s="275">
        <v>3888</v>
      </c>
      <c r="O893" s="288" t="s">
        <v>834</v>
      </c>
      <c r="P893" s="276" t="s">
        <v>760</v>
      </c>
      <c r="Q893" s="296" t="s">
        <v>1932</v>
      </c>
      <c r="R893" s="276" t="s">
        <v>1937</v>
      </c>
      <c r="S893" s="296" t="s">
        <v>1934</v>
      </c>
    </row>
    <row r="894" spans="1:19" x14ac:dyDescent="0.3">
      <c r="A894" s="272">
        <v>1885</v>
      </c>
      <c r="B894" s="282">
        <v>42942</v>
      </c>
      <c r="C894" s="284" t="s">
        <v>593</v>
      </c>
      <c r="D894" s="273" t="s">
        <v>977</v>
      </c>
      <c r="E894" s="286" t="s">
        <v>522</v>
      </c>
      <c r="F894" s="273" t="s">
        <v>790</v>
      </c>
      <c r="G894" s="288" t="s">
        <v>785</v>
      </c>
      <c r="H894" s="273" t="s">
        <v>824</v>
      </c>
      <c r="I894" s="290" t="s">
        <v>978</v>
      </c>
      <c r="J894" s="274">
        <v>39</v>
      </c>
      <c r="K894" s="292">
        <v>2460</v>
      </c>
      <c r="L894" s="274">
        <v>95940</v>
      </c>
      <c r="M894" s="294">
        <v>0.1</v>
      </c>
      <c r="N894" s="275">
        <v>86346</v>
      </c>
      <c r="O894" s="288" t="s">
        <v>834</v>
      </c>
      <c r="P894" s="276" t="s">
        <v>798</v>
      </c>
      <c r="Q894" s="296" t="s">
        <v>1932</v>
      </c>
      <c r="R894" s="276" t="s">
        <v>1937</v>
      </c>
      <c r="S894" s="296" t="s">
        <v>1934</v>
      </c>
    </row>
    <row r="895" spans="1:19" x14ac:dyDescent="0.3">
      <c r="A895" s="272">
        <v>1886</v>
      </c>
      <c r="B895" s="282">
        <v>42942</v>
      </c>
      <c r="C895" s="284" t="s">
        <v>593</v>
      </c>
      <c r="D895" s="273" t="s">
        <v>977</v>
      </c>
      <c r="E895" s="286" t="s">
        <v>522</v>
      </c>
      <c r="F895" s="273" t="s">
        <v>790</v>
      </c>
      <c r="G895" s="288" t="s">
        <v>764</v>
      </c>
      <c r="H895" s="273" t="s">
        <v>772</v>
      </c>
      <c r="I895" s="290" t="s">
        <v>976</v>
      </c>
      <c r="J895" s="274">
        <v>45</v>
      </c>
      <c r="K895" s="292">
        <v>3780</v>
      </c>
      <c r="L895" s="274">
        <v>170100</v>
      </c>
      <c r="M895" s="294">
        <v>0.04</v>
      </c>
      <c r="N895" s="275">
        <v>163296</v>
      </c>
      <c r="O895" s="288" t="s">
        <v>834</v>
      </c>
      <c r="P895" s="276" t="s">
        <v>760</v>
      </c>
      <c r="Q895" s="296" t="s">
        <v>1932</v>
      </c>
      <c r="R895" s="276" t="s">
        <v>1937</v>
      </c>
      <c r="S895" s="296" t="s">
        <v>1934</v>
      </c>
    </row>
    <row r="896" spans="1:19" x14ac:dyDescent="0.3">
      <c r="A896" s="272">
        <v>1887</v>
      </c>
      <c r="B896" s="282">
        <v>42943</v>
      </c>
      <c r="C896" s="284" t="s">
        <v>593</v>
      </c>
      <c r="D896" s="273" t="s">
        <v>975</v>
      </c>
      <c r="E896" s="286" t="s">
        <v>405</v>
      </c>
      <c r="F896" s="273" t="s">
        <v>812</v>
      </c>
      <c r="G896" s="288" t="s">
        <v>770</v>
      </c>
      <c r="H896" s="273" t="s">
        <v>769</v>
      </c>
      <c r="I896" s="290" t="s">
        <v>768</v>
      </c>
      <c r="J896" s="274">
        <v>7</v>
      </c>
      <c r="K896" s="292">
        <v>19260</v>
      </c>
      <c r="L896" s="274">
        <v>134820</v>
      </c>
      <c r="M896" s="294">
        <v>0.05</v>
      </c>
      <c r="N896" s="275">
        <v>128079</v>
      </c>
      <c r="O896" s="288" t="s">
        <v>775</v>
      </c>
      <c r="P896" s="276" t="s">
        <v>760</v>
      </c>
      <c r="Q896" s="296" t="s">
        <v>1935</v>
      </c>
      <c r="R896" s="276" t="s">
        <v>1933</v>
      </c>
      <c r="S896" s="296" t="s">
        <v>1934</v>
      </c>
    </row>
    <row r="897" spans="1:19" x14ac:dyDescent="0.3">
      <c r="A897" s="272">
        <v>1888</v>
      </c>
      <c r="B897" s="282">
        <v>42943</v>
      </c>
      <c r="C897" s="284" t="s">
        <v>593</v>
      </c>
      <c r="D897" s="273" t="s">
        <v>973</v>
      </c>
      <c r="E897" s="286" t="s">
        <v>522</v>
      </c>
      <c r="F897" s="273" t="s">
        <v>790</v>
      </c>
      <c r="G897" s="288" t="s">
        <v>764</v>
      </c>
      <c r="H897" s="273" t="s">
        <v>800</v>
      </c>
      <c r="I897" s="290" t="s">
        <v>974</v>
      </c>
      <c r="J897" s="274">
        <v>36</v>
      </c>
      <c r="K897" s="292">
        <v>240</v>
      </c>
      <c r="L897" s="274">
        <v>8640</v>
      </c>
      <c r="M897" s="294">
        <v>0.04</v>
      </c>
      <c r="N897" s="275">
        <v>8294.4</v>
      </c>
      <c r="O897" s="288" t="s">
        <v>761</v>
      </c>
      <c r="P897" s="276" t="s">
        <v>787</v>
      </c>
      <c r="Q897" s="296" t="s">
        <v>1932</v>
      </c>
      <c r="R897" s="276" t="s">
        <v>1937</v>
      </c>
      <c r="S897" s="296" t="s">
        <v>1934</v>
      </c>
    </row>
    <row r="898" spans="1:19" x14ac:dyDescent="0.3">
      <c r="A898" s="272">
        <v>1889</v>
      </c>
      <c r="B898" s="282">
        <v>42943</v>
      </c>
      <c r="C898" s="284" t="s">
        <v>593</v>
      </c>
      <c r="D898" s="273" t="s">
        <v>973</v>
      </c>
      <c r="E898" s="286" t="s">
        <v>522</v>
      </c>
      <c r="F898" s="273" t="s">
        <v>790</v>
      </c>
      <c r="G898" s="288" t="s">
        <v>770</v>
      </c>
      <c r="H898" s="273" t="s">
        <v>769</v>
      </c>
      <c r="I898" s="290" t="s">
        <v>972</v>
      </c>
      <c r="J898" s="274">
        <v>24</v>
      </c>
      <c r="K898" s="292">
        <v>13020</v>
      </c>
      <c r="L898" s="274">
        <v>312480</v>
      </c>
      <c r="M898" s="294">
        <v>0.03</v>
      </c>
      <c r="N898" s="275">
        <v>303105.59999999998</v>
      </c>
      <c r="O898" s="288" t="s">
        <v>761</v>
      </c>
      <c r="P898" s="276" t="s">
        <v>798</v>
      </c>
      <c r="Q898" s="296" t="s">
        <v>1932</v>
      </c>
      <c r="R898" s="276" t="s">
        <v>1937</v>
      </c>
      <c r="S898" s="296" t="s">
        <v>1934</v>
      </c>
    </row>
    <row r="899" spans="1:19" x14ac:dyDescent="0.3">
      <c r="A899" s="272">
        <v>1890</v>
      </c>
      <c r="B899" s="282">
        <v>42943</v>
      </c>
      <c r="C899" s="284" t="s">
        <v>593</v>
      </c>
      <c r="D899" s="273" t="s">
        <v>971</v>
      </c>
      <c r="E899" s="286" t="s">
        <v>395</v>
      </c>
      <c r="F899" s="273" t="s">
        <v>765</v>
      </c>
      <c r="G899" s="288" t="s">
        <v>764</v>
      </c>
      <c r="H899" s="273" t="s">
        <v>763</v>
      </c>
      <c r="I899" s="290" t="s">
        <v>970</v>
      </c>
      <c r="J899" s="274">
        <v>37</v>
      </c>
      <c r="K899" s="292">
        <v>180</v>
      </c>
      <c r="L899" s="274">
        <v>6660</v>
      </c>
      <c r="M899" s="294">
        <v>0.06</v>
      </c>
      <c r="N899" s="275">
        <v>6260.4</v>
      </c>
      <c r="O899" s="288" t="s">
        <v>834</v>
      </c>
      <c r="P899" s="276" t="s">
        <v>841</v>
      </c>
      <c r="Q899" s="296" t="s">
        <v>1932</v>
      </c>
      <c r="R899" s="276" t="s">
        <v>1937</v>
      </c>
      <c r="S899" s="296" t="s">
        <v>1934</v>
      </c>
    </row>
    <row r="900" spans="1:19" x14ac:dyDescent="0.3">
      <c r="A900" s="272">
        <v>1891</v>
      </c>
      <c r="B900" s="282">
        <v>42944</v>
      </c>
      <c r="C900" s="284" t="s">
        <v>593</v>
      </c>
      <c r="D900" s="273" t="s">
        <v>968</v>
      </c>
      <c r="E900" s="286" t="s">
        <v>398</v>
      </c>
      <c r="F900" s="273" t="s">
        <v>778</v>
      </c>
      <c r="G900" s="288" t="s">
        <v>785</v>
      </c>
      <c r="H900" s="273" t="s">
        <v>815</v>
      </c>
      <c r="I900" s="290" t="s">
        <v>969</v>
      </c>
      <c r="J900" s="274">
        <v>6</v>
      </c>
      <c r="K900" s="292">
        <v>1080</v>
      </c>
      <c r="L900" s="274">
        <v>6480</v>
      </c>
      <c r="M900" s="294">
        <v>0.1</v>
      </c>
      <c r="N900" s="275">
        <v>5832</v>
      </c>
      <c r="O900" s="288" t="s">
        <v>834</v>
      </c>
      <c r="P900" s="276" t="s">
        <v>774</v>
      </c>
      <c r="Q900" s="296" t="s">
        <v>1932</v>
      </c>
      <c r="R900" s="276" t="s">
        <v>1933</v>
      </c>
      <c r="S900" s="296" t="s">
        <v>1934</v>
      </c>
    </row>
    <row r="901" spans="1:19" x14ac:dyDescent="0.3">
      <c r="A901" s="272">
        <v>1892</v>
      </c>
      <c r="B901" s="282">
        <v>42944</v>
      </c>
      <c r="C901" s="284" t="s">
        <v>593</v>
      </c>
      <c r="D901" s="273" t="s">
        <v>968</v>
      </c>
      <c r="E901" s="286" t="s">
        <v>398</v>
      </c>
      <c r="F901" s="273" t="s">
        <v>778</v>
      </c>
      <c r="G901" s="288" t="s">
        <v>764</v>
      </c>
      <c r="H901" s="273" t="s">
        <v>772</v>
      </c>
      <c r="I901" s="290" t="s">
        <v>967</v>
      </c>
      <c r="J901" s="274">
        <v>23</v>
      </c>
      <c r="K901" s="292">
        <v>660</v>
      </c>
      <c r="L901" s="274">
        <v>15180</v>
      </c>
      <c r="M901" s="294">
        <v>0.08</v>
      </c>
      <c r="N901" s="275">
        <v>13965.6</v>
      </c>
      <c r="O901" s="288" t="s">
        <v>834</v>
      </c>
      <c r="P901" s="276" t="s">
        <v>760</v>
      </c>
      <c r="Q901" s="296" t="s">
        <v>1932</v>
      </c>
      <c r="R901" s="276" t="s">
        <v>1933</v>
      </c>
      <c r="S901" s="296" t="s">
        <v>1934</v>
      </c>
    </row>
    <row r="902" spans="1:19" x14ac:dyDescent="0.3">
      <c r="A902" s="272">
        <v>1893</v>
      </c>
      <c r="B902" s="282">
        <v>42944</v>
      </c>
      <c r="C902" s="284" t="s">
        <v>593</v>
      </c>
      <c r="D902" s="273" t="s">
        <v>965</v>
      </c>
      <c r="E902" s="286" t="s">
        <v>398</v>
      </c>
      <c r="F902" s="273" t="s">
        <v>790</v>
      </c>
      <c r="G902" s="288" t="s">
        <v>770</v>
      </c>
      <c r="H902" s="273" t="s">
        <v>826</v>
      </c>
      <c r="I902" s="290" t="s">
        <v>966</v>
      </c>
      <c r="J902" s="274">
        <v>6</v>
      </c>
      <c r="K902" s="292">
        <v>9660</v>
      </c>
      <c r="L902" s="274">
        <v>57960</v>
      </c>
      <c r="M902" s="294">
        <v>0.09</v>
      </c>
      <c r="N902" s="275">
        <v>52743.6</v>
      </c>
      <c r="O902" s="288" t="s">
        <v>788</v>
      </c>
      <c r="P902" s="276" t="s">
        <v>798</v>
      </c>
      <c r="Q902" s="296" t="s">
        <v>1936</v>
      </c>
      <c r="R902" s="276" t="s">
        <v>1937</v>
      </c>
      <c r="S902" s="296" t="s">
        <v>1934</v>
      </c>
    </row>
    <row r="903" spans="1:19" x14ac:dyDescent="0.3">
      <c r="A903" s="272">
        <v>1894</v>
      </c>
      <c r="B903" s="282">
        <v>42944</v>
      </c>
      <c r="C903" s="284" t="s">
        <v>593</v>
      </c>
      <c r="D903" s="273" t="s">
        <v>965</v>
      </c>
      <c r="E903" s="286" t="s">
        <v>398</v>
      </c>
      <c r="F903" s="273" t="s">
        <v>790</v>
      </c>
      <c r="G903" s="288" t="s">
        <v>785</v>
      </c>
      <c r="H903" s="273" t="s">
        <v>784</v>
      </c>
      <c r="I903" s="290" t="s">
        <v>890</v>
      </c>
      <c r="J903" s="274">
        <v>32</v>
      </c>
      <c r="K903" s="292">
        <v>10560</v>
      </c>
      <c r="L903" s="274">
        <v>337920</v>
      </c>
      <c r="M903" s="294">
        <v>0</v>
      </c>
      <c r="N903" s="275">
        <v>337920</v>
      </c>
      <c r="O903" s="288" t="s">
        <v>788</v>
      </c>
      <c r="P903" s="276" t="s">
        <v>760</v>
      </c>
      <c r="Q903" s="296" t="s">
        <v>1936</v>
      </c>
      <c r="R903" s="276" t="s">
        <v>1937</v>
      </c>
      <c r="S903" s="296" t="s">
        <v>1934</v>
      </c>
    </row>
    <row r="904" spans="1:19" x14ac:dyDescent="0.3">
      <c r="A904" s="272">
        <v>1895</v>
      </c>
      <c r="B904" s="282">
        <v>42944</v>
      </c>
      <c r="C904" s="284" t="s">
        <v>593</v>
      </c>
      <c r="D904" s="273" t="s">
        <v>964</v>
      </c>
      <c r="E904" s="286" t="s">
        <v>522</v>
      </c>
      <c r="F904" s="273" t="s">
        <v>812</v>
      </c>
      <c r="G904" s="288" t="s">
        <v>764</v>
      </c>
      <c r="H904" s="273" t="s">
        <v>793</v>
      </c>
      <c r="I904" s="290" t="s">
        <v>929</v>
      </c>
      <c r="J904" s="274">
        <v>40</v>
      </c>
      <c r="K904" s="292">
        <v>420</v>
      </c>
      <c r="L904" s="274">
        <v>16800</v>
      </c>
      <c r="M904" s="294">
        <v>0.1</v>
      </c>
      <c r="N904" s="275">
        <v>15120</v>
      </c>
      <c r="O904" s="288" t="s">
        <v>834</v>
      </c>
      <c r="P904" s="276" t="s">
        <v>760</v>
      </c>
      <c r="Q904" s="296" t="s">
        <v>1932</v>
      </c>
      <c r="R904" s="276" t="s">
        <v>1933</v>
      </c>
      <c r="S904" s="296" t="s">
        <v>1934</v>
      </c>
    </row>
    <row r="905" spans="1:19" x14ac:dyDescent="0.3">
      <c r="A905" s="272">
        <v>1896</v>
      </c>
      <c r="B905" s="282">
        <v>42944</v>
      </c>
      <c r="C905" s="284" t="s">
        <v>593</v>
      </c>
      <c r="D905" s="273" t="s">
        <v>963</v>
      </c>
      <c r="E905" s="286" t="s">
        <v>395</v>
      </c>
      <c r="F905" s="273" t="s">
        <v>812</v>
      </c>
      <c r="G905" s="288" t="s">
        <v>785</v>
      </c>
      <c r="H905" s="273" t="s">
        <v>784</v>
      </c>
      <c r="I905" s="290" t="s">
        <v>962</v>
      </c>
      <c r="J905" s="274">
        <v>22</v>
      </c>
      <c r="K905" s="292">
        <v>3960</v>
      </c>
      <c r="L905" s="274">
        <v>87120</v>
      </c>
      <c r="M905" s="294">
        <v>7.0000000000000007E-2</v>
      </c>
      <c r="N905" s="275">
        <v>81021.600000000006</v>
      </c>
      <c r="O905" s="288" t="s">
        <v>782</v>
      </c>
      <c r="P905" s="276" t="s">
        <v>841</v>
      </c>
      <c r="Q905" s="296" t="s">
        <v>1932</v>
      </c>
      <c r="R905" s="276" t="s">
        <v>1933</v>
      </c>
      <c r="S905" s="296" t="s">
        <v>1934</v>
      </c>
    </row>
    <row r="906" spans="1:19" x14ac:dyDescent="0.3">
      <c r="A906" s="272">
        <v>1897</v>
      </c>
      <c r="B906" s="282">
        <v>42945</v>
      </c>
      <c r="C906" s="284" t="s">
        <v>593</v>
      </c>
      <c r="D906" s="273" t="s">
        <v>960</v>
      </c>
      <c r="E906" s="286" t="s">
        <v>395</v>
      </c>
      <c r="F906" s="273" t="s">
        <v>778</v>
      </c>
      <c r="G906" s="288" t="s">
        <v>764</v>
      </c>
      <c r="H906" s="273" t="s">
        <v>818</v>
      </c>
      <c r="I906" s="290" t="s">
        <v>961</v>
      </c>
      <c r="J906" s="274">
        <v>14</v>
      </c>
      <c r="K906" s="292">
        <v>2580</v>
      </c>
      <c r="L906" s="274">
        <v>36120</v>
      </c>
      <c r="M906" s="294">
        <v>0.04</v>
      </c>
      <c r="N906" s="275">
        <v>34675.199999999997</v>
      </c>
      <c r="O906" s="288" t="s">
        <v>788</v>
      </c>
      <c r="P906" s="276" t="s">
        <v>827</v>
      </c>
      <c r="Q906" s="296" t="s">
        <v>1936</v>
      </c>
      <c r="R906" s="276" t="s">
        <v>1933</v>
      </c>
      <c r="S906" s="296" t="s">
        <v>1934</v>
      </c>
    </row>
    <row r="907" spans="1:19" x14ac:dyDescent="0.3">
      <c r="A907" s="272">
        <v>1898</v>
      </c>
      <c r="B907" s="282">
        <v>42945</v>
      </c>
      <c r="C907" s="284" t="s">
        <v>593</v>
      </c>
      <c r="D907" s="273" t="s">
        <v>960</v>
      </c>
      <c r="E907" s="286" t="s">
        <v>395</v>
      </c>
      <c r="F907" s="273" t="s">
        <v>778</v>
      </c>
      <c r="G907" s="288" t="s">
        <v>770</v>
      </c>
      <c r="H907" s="273" t="s">
        <v>781</v>
      </c>
      <c r="I907" s="290" t="s">
        <v>959</v>
      </c>
      <c r="J907" s="274">
        <v>22</v>
      </c>
      <c r="K907" s="292">
        <v>360</v>
      </c>
      <c r="L907" s="274">
        <v>7920</v>
      </c>
      <c r="M907" s="294">
        <v>0.09</v>
      </c>
      <c r="N907" s="275">
        <v>7207.2</v>
      </c>
      <c r="O907" s="288" t="s">
        <v>788</v>
      </c>
      <c r="P907" s="276" t="s">
        <v>760</v>
      </c>
      <c r="Q907" s="296" t="s">
        <v>1936</v>
      </c>
      <c r="R907" s="276" t="s">
        <v>1933</v>
      </c>
      <c r="S907" s="296" t="s">
        <v>1934</v>
      </c>
    </row>
    <row r="908" spans="1:19" x14ac:dyDescent="0.3">
      <c r="A908" s="272">
        <v>1899</v>
      </c>
      <c r="B908" s="282">
        <v>42945</v>
      </c>
      <c r="C908" s="284" t="s">
        <v>593</v>
      </c>
      <c r="D908" s="273" t="s">
        <v>958</v>
      </c>
      <c r="E908" s="286" t="s">
        <v>522</v>
      </c>
      <c r="F908" s="273" t="s">
        <v>778</v>
      </c>
      <c r="G908" s="288" t="s">
        <v>764</v>
      </c>
      <c r="H908" s="273" t="s">
        <v>800</v>
      </c>
      <c r="I908" s="290" t="s">
        <v>957</v>
      </c>
      <c r="J908" s="274">
        <v>46</v>
      </c>
      <c r="K908" s="292">
        <v>300</v>
      </c>
      <c r="L908" s="274">
        <v>13800</v>
      </c>
      <c r="M908" s="294">
        <v>0.02</v>
      </c>
      <c r="N908" s="275">
        <v>13524</v>
      </c>
      <c r="O908" s="288" t="s">
        <v>782</v>
      </c>
      <c r="P908" s="276" t="s">
        <v>760</v>
      </c>
      <c r="Q908" s="296" t="s">
        <v>1932</v>
      </c>
      <c r="R908" s="276" t="s">
        <v>1933</v>
      </c>
      <c r="S908" s="296" t="s">
        <v>1934</v>
      </c>
    </row>
    <row r="909" spans="1:19" x14ac:dyDescent="0.3">
      <c r="A909" s="272">
        <v>1900</v>
      </c>
      <c r="B909" s="282">
        <v>42945</v>
      </c>
      <c r="C909" s="284" t="s">
        <v>593</v>
      </c>
      <c r="D909" s="273" t="s">
        <v>956</v>
      </c>
      <c r="E909" s="286" t="s">
        <v>522</v>
      </c>
      <c r="F909" s="273" t="s">
        <v>765</v>
      </c>
      <c r="G909" s="288" t="s">
        <v>764</v>
      </c>
      <c r="H909" s="273" t="s">
        <v>793</v>
      </c>
      <c r="I909" s="290" t="s">
        <v>955</v>
      </c>
      <c r="J909" s="274">
        <v>41</v>
      </c>
      <c r="K909" s="292">
        <v>480</v>
      </c>
      <c r="L909" s="274">
        <v>19680</v>
      </c>
      <c r="M909" s="294">
        <v>0</v>
      </c>
      <c r="N909" s="275">
        <v>19680</v>
      </c>
      <c r="O909" s="288" t="s">
        <v>834</v>
      </c>
      <c r="P909" s="276" t="s">
        <v>760</v>
      </c>
      <c r="Q909" s="296" t="s">
        <v>1932</v>
      </c>
      <c r="R909" s="276" t="s">
        <v>1937</v>
      </c>
      <c r="S909" s="296" t="s">
        <v>1934</v>
      </c>
    </row>
    <row r="910" spans="1:19" x14ac:dyDescent="0.3">
      <c r="A910" s="272">
        <v>1901</v>
      </c>
      <c r="B910" s="282">
        <v>42945</v>
      </c>
      <c r="C910" s="284" t="s">
        <v>593</v>
      </c>
      <c r="D910" s="273" t="s">
        <v>954</v>
      </c>
      <c r="E910" s="286" t="s">
        <v>395</v>
      </c>
      <c r="F910" s="273" t="s">
        <v>790</v>
      </c>
      <c r="G910" s="288" t="s">
        <v>764</v>
      </c>
      <c r="H910" s="273" t="s">
        <v>763</v>
      </c>
      <c r="I910" s="290" t="s">
        <v>953</v>
      </c>
      <c r="J910" s="274">
        <v>50</v>
      </c>
      <c r="K910" s="292">
        <v>120</v>
      </c>
      <c r="L910" s="274">
        <v>6000</v>
      </c>
      <c r="M910" s="294">
        <v>0.09</v>
      </c>
      <c r="N910" s="275">
        <v>5460</v>
      </c>
      <c r="O910" s="288" t="s">
        <v>834</v>
      </c>
      <c r="P910" s="276" t="s">
        <v>767</v>
      </c>
      <c r="Q910" s="296" t="s">
        <v>1932</v>
      </c>
      <c r="R910" s="276" t="s">
        <v>1937</v>
      </c>
      <c r="S910" s="296" t="s">
        <v>1934</v>
      </c>
    </row>
    <row r="911" spans="1:19" x14ac:dyDescent="0.3">
      <c r="A911" s="272">
        <v>1902</v>
      </c>
      <c r="B911" s="282">
        <v>42945</v>
      </c>
      <c r="C911" s="284" t="s">
        <v>593</v>
      </c>
      <c r="D911" s="273" t="s">
        <v>950</v>
      </c>
      <c r="E911" s="286" t="s">
        <v>395</v>
      </c>
      <c r="F911" s="273" t="s">
        <v>790</v>
      </c>
      <c r="G911" s="288" t="s">
        <v>770</v>
      </c>
      <c r="H911" s="273" t="s">
        <v>781</v>
      </c>
      <c r="I911" s="290" t="s">
        <v>952</v>
      </c>
      <c r="J911" s="274">
        <v>19</v>
      </c>
      <c r="K911" s="292">
        <v>5580</v>
      </c>
      <c r="L911" s="274">
        <v>106020</v>
      </c>
      <c r="M911" s="294">
        <v>0.04</v>
      </c>
      <c r="N911" s="275">
        <v>101779.2</v>
      </c>
      <c r="O911" s="288" t="s">
        <v>782</v>
      </c>
      <c r="P911" s="276" t="s">
        <v>798</v>
      </c>
      <c r="Q911" s="296" t="s">
        <v>1932</v>
      </c>
      <c r="R911" s="276" t="s">
        <v>1937</v>
      </c>
      <c r="S911" s="296" t="s">
        <v>1934</v>
      </c>
    </row>
    <row r="912" spans="1:19" x14ac:dyDescent="0.3">
      <c r="A912" s="272">
        <v>1903</v>
      </c>
      <c r="B912" s="282">
        <v>42945</v>
      </c>
      <c r="C912" s="284" t="s">
        <v>593</v>
      </c>
      <c r="D912" s="273" t="s">
        <v>950</v>
      </c>
      <c r="E912" s="286" t="s">
        <v>395</v>
      </c>
      <c r="F912" s="273" t="s">
        <v>790</v>
      </c>
      <c r="G912" s="288" t="s">
        <v>764</v>
      </c>
      <c r="H912" s="273" t="s">
        <v>763</v>
      </c>
      <c r="I912" s="290" t="s">
        <v>951</v>
      </c>
      <c r="J912" s="274">
        <v>26</v>
      </c>
      <c r="K912" s="292">
        <v>180</v>
      </c>
      <c r="L912" s="274">
        <v>4680</v>
      </c>
      <c r="M912" s="294">
        <v>0.04</v>
      </c>
      <c r="N912" s="275">
        <v>4492.8</v>
      </c>
      <c r="O912" s="288" t="s">
        <v>782</v>
      </c>
      <c r="P912" s="276" t="s">
        <v>774</v>
      </c>
      <c r="Q912" s="296" t="s">
        <v>1932</v>
      </c>
      <c r="R912" s="276" t="s">
        <v>1937</v>
      </c>
      <c r="S912" s="296" t="s">
        <v>1934</v>
      </c>
    </row>
    <row r="913" spans="1:19" x14ac:dyDescent="0.3">
      <c r="A913" s="272">
        <v>1904</v>
      </c>
      <c r="B913" s="282">
        <v>42945</v>
      </c>
      <c r="C913" s="284" t="s">
        <v>593</v>
      </c>
      <c r="D913" s="273" t="s">
        <v>950</v>
      </c>
      <c r="E913" s="286" t="s">
        <v>395</v>
      </c>
      <c r="F913" s="273" t="s">
        <v>790</v>
      </c>
      <c r="G913" s="288" t="s">
        <v>785</v>
      </c>
      <c r="H913" s="273" t="s">
        <v>784</v>
      </c>
      <c r="I913" s="290" t="s">
        <v>949</v>
      </c>
      <c r="J913" s="274">
        <v>13</v>
      </c>
      <c r="K913" s="292">
        <v>12360</v>
      </c>
      <c r="L913" s="274">
        <v>160680</v>
      </c>
      <c r="M913" s="294">
        <v>0.02</v>
      </c>
      <c r="N913" s="275">
        <v>157466.4</v>
      </c>
      <c r="O913" s="288" t="s">
        <v>782</v>
      </c>
      <c r="P913" s="276" t="s">
        <v>760</v>
      </c>
      <c r="Q913" s="296" t="s">
        <v>1932</v>
      </c>
      <c r="R913" s="276" t="s">
        <v>1937</v>
      </c>
      <c r="S913" s="296" t="s">
        <v>1934</v>
      </c>
    </row>
    <row r="914" spans="1:19" x14ac:dyDescent="0.3">
      <c r="A914" s="272">
        <v>1905</v>
      </c>
      <c r="B914" s="282">
        <v>42946</v>
      </c>
      <c r="C914" s="284" t="s">
        <v>593</v>
      </c>
      <c r="D914" s="273" t="s">
        <v>947</v>
      </c>
      <c r="E914" s="286" t="s">
        <v>395</v>
      </c>
      <c r="F914" s="273" t="s">
        <v>812</v>
      </c>
      <c r="G914" s="288" t="s">
        <v>785</v>
      </c>
      <c r="H914" s="273" t="s">
        <v>784</v>
      </c>
      <c r="I914" s="290" t="s">
        <v>948</v>
      </c>
      <c r="J914" s="274">
        <v>49</v>
      </c>
      <c r="K914" s="292">
        <v>1740</v>
      </c>
      <c r="L914" s="274">
        <v>85260</v>
      </c>
      <c r="M914" s="294">
        <v>0.03</v>
      </c>
      <c r="N914" s="275">
        <v>82702.2</v>
      </c>
      <c r="O914" s="288" t="s">
        <v>761</v>
      </c>
      <c r="P914" s="276" t="s">
        <v>760</v>
      </c>
      <c r="Q914" s="296" t="s">
        <v>1932</v>
      </c>
      <c r="R914" s="276" t="s">
        <v>1933</v>
      </c>
      <c r="S914" s="296" t="s">
        <v>1934</v>
      </c>
    </row>
    <row r="915" spans="1:19" x14ac:dyDescent="0.3">
      <c r="A915" s="272">
        <v>1906</v>
      </c>
      <c r="B915" s="282">
        <v>42946</v>
      </c>
      <c r="C915" s="284" t="s">
        <v>593</v>
      </c>
      <c r="D915" s="273" t="s">
        <v>947</v>
      </c>
      <c r="E915" s="286" t="s">
        <v>395</v>
      </c>
      <c r="F915" s="273" t="s">
        <v>812</v>
      </c>
      <c r="G915" s="288" t="s">
        <v>770</v>
      </c>
      <c r="H915" s="273" t="s">
        <v>781</v>
      </c>
      <c r="I915" s="290" t="s">
        <v>946</v>
      </c>
      <c r="J915" s="274">
        <v>38</v>
      </c>
      <c r="K915" s="292">
        <v>600</v>
      </c>
      <c r="L915" s="274">
        <v>22800</v>
      </c>
      <c r="M915" s="294">
        <v>0</v>
      </c>
      <c r="N915" s="275">
        <v>22800</v>
      </c>
      <c r="O915" s="288" t="s">
        <v>761</v>
      </c>
      <c r="P915" s="276" t="s">
        <v>774</v>
      </c>
      <c r="Q915" s="296" t="s">
        <v>1932</v>
      </c>
      <c r="R915" s="276" t="s">
        <v>1933</v>
      </c>
      <c r="S915" s="296" t="s">
        <v>1934</v>
      </c>
    </row>
    <row r="916" spans="1:19" x14ac:dyDescent="0.3">
      <c r="A916" s="272">
        <v>1907</v>
      </c>
      <c r="B916" s="282">
        <v>42946</v>
      </c>
      <c r="C916" s="284" t="s">
        <v>593</v>
      </c>
      <c r="D916" s="273" t="s">
        <v>945</v>
      </c>
      <c r="E916" s="286" t="s">
        <v>398</v>
      </c>
      <c r="F916" s="273" t="s">
        <v>812</v>
      </c>
      <c r="G916" s="288" t="s">
        <v>770</v>
      </c>
      <c r="H916" s="273" t="s">
        <v>769</v>
      </c>
      <c r="I916" s="290" t="s">
        <v>944</v>
      </c>
      <c r="J916" s="274">
        <v>2</v>
      </c>
      <c r="K916" s="292">
        <v>8160</v>
      </c>
      <c r="L916" s="274">
        <v>16320</v>
      </c>
      <c r="M916" s="294">
        <v>0.04</v>
      </c>
      <c r="N916" s="275">
        <v>15667.2</v>
      </c>
      <c r="O916" s="288" t="s">
        <v>834</v>
      </c>
      <c r="P916" s="276" t="s">
        <v>827</v>
      </c>
      <c r="Q916" s="296" t="s">
        <v>1932</v>
      </c>
      <c r="R916" s="276" t="s">
        <v>1933</v>
      </c>
      <c r="S916" s="296" t="s">
        <v>1934</v>
      </c>
    </row>
    <row r="917" spans="1:19" x14ac:dyDescent="0.3">
      <c r="A917" s="272">
        <v>1908</v>
      </c>
      <c r="B917" s="282">
        <v>42946</v>
      </c>
      <c r="C917" s="284" t="s">
        <v>593</v>
      </c>
      <c r="D917" s="273" t="s">
        <v>943</v>
      </c>
      <c r="E917" s="286" t="s">
        <v>395</v>
      </c>
      <c r="F917" s="273" t="s">
        <v>778</v>
      </c>
      <c r="G917" s="288" t="s">
        <v>770</v>
      </c>
      <c r="H917" s="273" t="s">
        <v>781</v>
      </c>
      <c r="I917" s="290" t="s">
        <v>942</v>
      </c>
      <c r="J917" s="274">
        <v>43</v>
      </c>
      <c r="K917" s="292">
        <v>660</v>
      </c>
      <c r="L917" s="274">
        <v>28380</v>
      </c>
      <c r="M917" s="294">
        <v>0.08</v>
      </c>
      <c r="N917" s="275">
        <v>26109.599999999999</v>
      </c>
      <c r="O917" s="288" t="s">
        <v>775</v>
      </c>
      <c r="P917" s="276" t="s">
        <v>760</v>
      </c>
      <c r="Q917" s="296" t="s">
        <v>1935</v>
      </c>
      <c r="R917" s="276" t="s">
        <v>1933</v>
      </c>
      <c r="S917" s="296" t="s">
        <v>1934</v>
      </c>
    </row>
    <row r="918" spans="1:19" x14ac:dyDescent="0.3">
      <c r="A918" s="272">
        <v>1909</v>
      </c>
      <c r="B918" s="282">
        <v>42946</v>
      </c>
      <c r="C918" s="284" t="s">
        <v>593</v>
      </c>
      <c r="D918" s="273" t="s">
        <v>940</v>
      </c>
      <c r="E918" s="286" t="s">
        <v>395</v>
      </c>
      <c r="F918" s="273" t="s">
        <v>790</v>
      </c>
      <c r="G918" s="288" t="s">
        <v>770</v>
      </c>
      <c r="H918" s="273" t="s">
        <v>826</v>
      </c>
      <c r="I918" s="290" t="s">
        <v>941</v>
      </c>
      <c r="J918" s="274">
        <v>31</v>
      </c>
      <c r="K918" s="292">
        <v>6060</v>
      </c>
      <c r="L918" s="274">
        <v>187860</v>
      </c>
      <c r="M918" s="294">
        <v>7.0000000000000007E-2</v>
      </c>
      <c r="N918" s="275">
        <v>174709.8</v>
      </c>
      <c r="O918" s="288" t="s">
        <v>834</v>
      </c>
      <c r="P918" s="276" t="s">
        <v>760</v>
      </c>
      <c r="Q918" s="296" t="s">
        <v>1932</v>
      </c>
      <c r="R918" s="276" t="s">
        <v>1937</v>
      </c>
      <c r="S918" s="296" t="s">
        <v>1934</v>
      </c>
    </row>
    <row r="919" spans="1:19" x14ac:dyDescent="0.3">
      <c r="A919" s="272">
        <v>1910</v>
      </c>
      <c r="B919" s="282">
        <v>42946</v>
      </c>
      <c r="C919" s="284" t="s">
        <v>593</v>
      </c>
      <c r="D919" s="273" t="s">
        <v>940</v>
      </c>
      <c r="E919" s="286" t="s">
        <v>395</v>
      </c>
      <c r="F919" s="273" t="s">
        <v>790</v>
      </c>
      <c r="G919" s="288" t="s">
        <v>785</v>
      </c>
      <c r="H919" s="273" t="s">
        <v>784</v>
      </c>
      <c r="I919" s="290" t="s">
        <v>939</v>
      </c>
      <c r="J919" s="274">
        <v>37</v>
      </c>
      <c r="K919" s="292">
        <v>3960</v>
      </c>
      <c r="L919" s="274">
        <v>146520</v>
      </c>
      <c r="M919" s="294">
        <v>0.1</v>
      </c>
      <c r="N919" s="275">
        <v>131868</v>
      </c>
      <c r="O919" s="288" t="s">
        <v>834</v>
      </c>
      <c r="P919" s="276" t="s">
        <v>760</v>
      </c>
      <c r="Q919" s="296" t="s">
        <v>1932</v>
      </c>
      <c r="R919" s="276" t="s">
        <v>1937</v>
      </c>
      <c r="S919" s="296" t="s">
        <v>1934</v>
      </c>
    </row>
    <row r="920" spans="1:19" x14ac:dyDescent="0.3">
      <c r="A920" s="272">
        <v>1911</v>
      </c>
      <c r="B920" s="282">
        <v>42947</v>
      </c>
      <c r="C920" s="284" t="s">
        <v>593</v>
      </c>
      <c r="D920" s="273" t="s">
        <v>937</v>
      </c>
      <c r="E920" s="286" t="s">
        <v>405</v>
      </c>
      <c r="F920" s="273" t="s">
        <v>778</v>
      </c>
      <c r="G920" s="288" t="s">
        <v>770</v>
      </c>
      <c r="H920" s="273" t="s">
        <v>826</v>
      </c>
      <c r="I920" s="290" t="s">
        <v>938</v>
      </c>
      <c r="J920" s="274">
        <v>27</v>
      </c>
      <c r="K920" s="292">
        <v>7860</v>
      </c>
      <c r="L920" s="274">
        <v>212220</v>
      </c>
      <c r="M920" s="294">
        <v>0</v>
      </c>
      <c r="N920" s="275">
        <v>212220</v>
      </c>
      <c r="O920" s="288" t="s">
        <v>788</v>
      </c>
      <c r="P920" s="276" t="s">
        <v>760</v>
      </c>
      <c r="Q920" s="296" t="s">
        <v>1936</v>
      </c>
      <c r="R920" s="276" t="s">
        <v>1933</v>
      </c>
      <c r="S920" s="296" t="s">
        <v>1934</v>
      </c>
    </row>
    <row r="921" spans="1:19" x14ac:dyDescent="0.3">
      <c r="A921" s="272">
        <v>1912</v>
      </c>
      <c r="B921" s="282">
        <v>42947</v>
      </c>
      <c r="C921" s="284" t="s">
        <v>593</v>
      </c>
      <c r="D921" s="273" t="s">
        <v>937</v>
      </c>
      <c r="E921" s="286" t="s">
        <v>405</v>
      </c>
      <c r="F921" s="273" t="s">
        <v>778</v>
      </c>
      <c r="G921" s="288" t="s">
        <v>770</v>
      </c>
      <c r="H921" s="273" t="s">
        <v>777</v>
      </c>
      <c r="I921" s="290" t="s">
        <v>936</v>
      </c>
      <c r="J921" s="274">
        <v>8</v>
      </c>
      <c r="K921" s="292">
        <v>13140</v>
      </c>
      <c r="L921" s="274">
        <v>105120</v>
      </c>
      <c r="M921" s="294">
        <v>0.05</v>
      </c>
      <c r="N921" s="275">
        <v>99864</v>
      </c>
      <c r="O921" s="288" t="s">
        <v>788</v>
      </c>
      <c r="P921" s="276" t="s">
        <v>760</v>
      </c>
      <c r="Q921" s="296" t="s">
        <v>1936</v>
      </c>
      <c r="R921" s="276" t="s">
        <v>1933</v>
      </c>
      <c r="S921" s="296" t="s">
        <v>1934</v>
      </c>
    </row>
    <row r="922" spans="1:19" x14ac:dyDescent="0.3">
      <c r="A922" s="272">
        <v>1913</v>
      </c>
      <c r="B922" s="282">
        <v>42947</v>
      </c>
      <c r="C922" s="284" t="s">
        <v>593</v>
      </c>
      <c r="D922" s="273" t="s">
        <v>935</v>
      </c>
      <c r="E922" s="286" t="s">
        <v>522</v>
      </c>
      <c r="F922" s="273" t="s">
        <v>778</v>
      </c>
      <c r="G922" s="288" t="s">
        <v>785</v>
      </c>
      <c r="H922" s="273" t="s">
        <v>784</v>
      </c>
      <c r="I922" s="290" t="s">
        <v>934</v>
      </c>
      <c r="J922" s="274">
        <v>46</v>
      </c>
      <c r="K922" s="292">
        <v>11760</v>
      </c>
      <c r="L922" s="274">
        <v>540960</v>
      </c>
      <c r="M922" s="294">
        <v>0.01</v>
      </c>
      <c r="N922" s="275">
        <v>535550.4</v>
      </c>
      <c r="O922" s="288" t="s">
        <v>788</v>
      </c>
      <c r="P922" s="276" t="s">
        <v>841</v>
      </c>
      <c r="Q922" s="296" t="s">
        <v>1936</v>
      </c>
      <c r="R922" s="276" t="s">
        <v>1933</v>
      </c>
      <c r="S922" s="296" t="s">
        <v>1934</v>
      </c>
    </row>
    <row r="923" spans="1:19" x14ac:dyDescent="0.3">
      <c r="A923" s="272">
        <v>1914</v>
      </c>
      <c r="B923" s="282">
        <v>42947</v>
      </c>
      <c r="C923" s="284" t="s">
        <v>593</v>
      </c>
      <c r="D923" s="273" t="s">
        <v>932</v>
      </c>
      <c r="E923" s="286" t="s">
        <v>405</v>
      </c>
      <c r="F923" s="273" t="s">
        <v>765</v>
      </c>
      <c r="G923" s="288" t="s">
        <v>770</v>
      </c>
      <c r="H923" s="273" t="s">
        <v>777</v>
      </c>
      <c r="I923" s="290" t="s">
        <v>933</v>
      </c>
      <c r="J923" s="274">
        <v>39</v>
      </c>
      <c r="K923" s="292">
        <v>25080</v>
      </c>
      <c r="L923" s="274">
        <v>978120</v>
      </c>
      <c r="M923" s="294">
        <v>0.02</v>
      </c>
      <c r="N923" s="275">
        <v>958557.6</v>
      </c>
      <c r="O923" s="288" t="s">
        <v>834</v>
      </c>
      <c r="P923" s="276" t="s">
        <v>798</v>
      </c>
      <c r="Q923" s="296" t="s">
        <v>1932</v>
      </c>
      <c r="R923" s="276" t="s">
        <v>1937</v>
      </c>
      <c r="S923" s="296" t="s">
        <v>1934</v>
      </c>
    </row>
    <row r="924" spans="1:19" x14ac:dyDescent="0.3">
      <c r="A924" s="272">
        <v>1915</v>
      </c>
      <c r="B924" s="282">
        <v>42947</v>
      </c>
      <c r="C924" s="284" t="s">
        <v>593</v>
      </c>
      <c r="D924" s="273" t="s">
        <v>932</v>
      </c>
      <c r="E924" s="286" t="s">
        <v>405</v>
      </c>
      <c r="F924" s="273" t="s">
        <v>765</v>
      </c>
      <c r="G924" s="288" t="s">
        <v>785</v>
      </c>
      <c r="H924" s="273" t="s">
        <v>784</v>
      </c>
      <c r="I924" s="290" t="s">
        <v>931</v>
      </c>
      <c r="J924" s="274">
        <v>8</v>
      </c>
      <c r="K924" s="292">
        <v>6960</v>
      </c>
      <c r="L924" s="274">
        <v>55680</v>
      </c>
      <c r="M924" s="294">
        <v>0.1</v>
      </c>
      <c r="N924" s="275">
        <v>50112</v>
      </c>
      <c r="O924" s="288" t="s">
        <v>834</v>
      </c>
      <c r="P924" s="276" t="s">
        <v>760</v>
      </c>
      <c r="Q924" s="296" t="s">
        <v>1932</v>
      </c>
      <c r="R924" s="276" t="s">
        <v>1937</v>
      </c>
      <c r="S924" s="296" t="s">
        <v>1934</v>
      </c>
    </row>
    <row r="925" spans="1:19" x14ac:dyDescent="0.3">
      <c r="A925" s="272">
        <v>1916</v>
      </c>
      <c r="B925" s="282">
        <v>42947</v>
      </c>
      <c r="C925" s="284" t="s">
        <v>593</v>
      </c>
      <c r="D925" s="273" t="s">
        <v>930</v>
      </c>
      <c r="E925" s="286" t="s">
        <v>522</v>
      </c>
      <c r="F925" s="273" t="s">
        <v>765</v>
      </c>
      <c r="G925" s="288" t="s">
        <v>764</v>
      </c>
      <c r="H925" s="273" t="s">
        <v>793</v>
      </c>
      <c r="I925" s="290" t="s">
        <v>929</v>
      </c>
      <c r="J925" s="274">
        <v>17</v>
      </c>
      <c r="K925" s="292">
        <v>420</v>
      </c>
      <c r="L925" s="274">
        <v>7140</v>
      </c>
      <c r="M925" s="294">
        <v>0.08</v>
      </c>
      <c r="N925" s="275">
        <v>6568.8</v>
      </c>
      <c r="O925" s="288" t="s">
        <v>782</v>
      </c>
      <c r="P925" s="276" t="s">
        <v>760</v>
      </c>
      <c r="Q925" s="296" t="s">
        <v>1932</v>
      </c>
      <c r="R925" s="276" t="s">
        <v>1937</v>
      </c>
      <c r="S925" s="296" t="s">
        <v>1934</v>
      </c>
    </row>
    <row r="926" spans="1:19" x14ac:dyDescent="0.3">
      <c r="A926" s="272">
        <v>1917</v>
      </c>
      <c r="B926" s="282">
        <v>42947</v>
      </c>
      <c r="C926" s="284" t="s">
        <v>593</v>
      </c>
      <c r="D926" s="273" t="s">
        <v>928</v>
      </c>
      <c r="E926" s="286" t="s">
        <v>395</v>
      </c>
      <c r="F926" s="273" t="s">
        <v>778</v>
      </c>
      <c r="G926" s="288" t="s">
        <v>764</v>
      </c>
      <c r="H926" s="273" t="s">
        <v>793</v>
      </c>
      <c r="I926" s="290" t="s">
        <v>927</v>
      </c>
      <c r="J926" s="274">
        <v>43</v>
      </c>
      <c r="K926" s="292">
        <v>420</v>
      </c>
      <c r="L926" s="274">
        <v>18060</v>
      </c>
      <c r="M926" s="294">
        <v>0.08</v>
      </c>
      <c r="N926" s="275">
        <v>16615.2</v>
      </c>
      <c r="O926" s="288" t="s">
        <v>782</v>
      </c>
      <c r="P926" s="276" t="s">
        <v>798</v>
      </c>
      <c r="Q926" s="296" t="s">
        <v>1932</v>
      </c>
      <c r="R926" s="276" t="s">
        <v>1933</v>
      </c>
      <c r="S926" s="296" t="s">
        <v>1934</v>
      </c>
    </row>
    <row r="927" spans="1:19" x14ac:dyDescent="0.3">
      <c r="A927" s="272">
        <v>1918</v>
      </c>
      <c r="B927" s="282">
        <v>42948</v>
      </c>
      <c r="C927" s="284" t="s">
        <v>594</v>
      </c>
      <c r="D927" s="273" t="s">
        <v>926</v>
      </c>
      <c r="E927" s="286" t="s">
        <v>398</v>
      </c>
      <c r="F927" s="273" t="s">
        <v>778</v>
      </c>
      <c r="G927" s="288" t="s">
        <v>770</v>
      </c>
      <c r="H927" s="273" t="s">
        <v>769</v>
      </c>
      <c r="I927" s="290" t="s">
        <v>925</v>
      </c>
      <c r="J927" s="274">
        <v>35</v>
      </c>
      <c r="K927" s="292">
        <v>10860</v>
      </c>
      <c r="L927" s="274">
        <v>380100</v>
      </c>
      <c r="M927" s="294">
        <v>0.01</v>
      </c>
      <c r="N927" s="275">
        <v>376299</v>
      </c>
      <c r="O927" s="288" t="s">
        <v>782</v>
      </c>
      <c r="P927" s="276" t="s">
        <v>787</v>
      </c>
      <c r="Q927" s="296" t="s">
        <v>1932</v>
      </c>
      <c r="R927" s="276" t="s">
        <v>1933</v>
      </c>
      <c r="S927" s="296" t="s">
        <v>1934</v>
      </c>
    </row>
    <row r="928" spans="1:19" x14ac:dyDescent="0.3">
      <c r="A928" s="272">
        <v>1919</v>
      </c>
      <c r="B928" s="282">
        <v>42948</v>
      </c>
      <c r="C928" s="284" t="s">
        <v>594</v>
      </c>
      <c r="D928" s="273" t="s">
        <v>924</v>
      </c>
      <c r="E928" s="286" t="s">
        <v>395</v>
      </c>
      <c r="F928" s="273" t="s">
        <v>812</v>
      </c>
      <c r="G928" s="288" t="s">
        <v>764</v>
      </c>
      <c r="H928" s="273" t="s">
        <v>800</v>
      </c>
      <c r="I928" s="290" t="s">
        <v>893</v>
      </c>
      <c r="J928" s="274">
        <v>43</v>
      </c>
      <c r="K928" s="292">
        <v>780</v>
      </c>
      <c r="L928" s="274">
        <v>33540</v>
      </c>
      <c r="M928" s="294">
        <v>0.09</v>
      </c>
      <c r="N928" s="275">
        <v>30521.4</v>
      </c>
      <c r="O928" s="288" t="s">
        <v>782</v>
      </c>
      <c r="P928" s="276" t="s">
        <v>787</v>
      </c>
      <c r="Q928" s="296" t="s">
        <v>1932</v>
      </c>
      <c r="R928" s="276" t="s">
        <v>1933</v>
      </c>
      <c r="S928" s="296" t="s">
        <v>1934</v>
      </c>
    </row>
    <row r="929" spans="1:19" x14ac:dyDescent="0.3">
      <c r="A929" s="272">
        <v>1920</v>
      </c>
      <c r="B929" s="282">
        <v>42948</v>
      </c>
      <c r="C929" s="284" t="s">
        <v>594</v>
      </c>
      <c r="D929" s="273" t="s">
        <v>924</v>
      </c>
      <c r="E929" s="286" t="s">
        <v>395</v>
      </c>
      <c r="F929" s="273" t="s">
        <v>812</v>
      </c>
      <c r="G929" s="288" t="s">
        <v>785</v>
      </c>
      <c r="H929" s="273" t="s">
        <v>824</v>
      </c>
      <c r="I929" s="290" t="s">
        <v>923</v>
      </c>
      <c r="J929" s="274">
        <v>24</v>
      </c>
      <c r="K929" s="292">
        <v>180</v>
      </c>
      <c r="L929" s="274">
        <v>4320</v>
      </c>
      <c r="M929" s="294">
        <v>0.06</v>
      </c>
      <c r="N929" s="275">
        <v>4060.8</v>
      </c>
      <c r="O929" s="288" t="s">
        <v>782</v>
      </c>
      <c r="P929" s="276" t="s">
        <v>841</v>
      </c>
      <c r="Q929" s="296" t="s">
        <v>1932</v>
      </c>
      <c r="R929" s="276" t="s">
        <v>1933</v>
      </c>
      <c r="S929" s="296" t="s">
        <v>1934</v>
      </c>
    </row>
    <row r="930" spans="1:19" x14ac:dyDescent="0.3">
      <c r="A930" s="272">
        <v>1921</v>
      </c>
      <c r="B930" s="282">
        <v>42948</v>
      </c>
      <c r="C930" s="284" t="s">
        <v>594</v>
      </c>
      <c r="D930" s="273" t="s">
        <v>922</v>
      </c>
      <c r="E930" s="286" t="s">
        <v>395</v>
      </c>
      <c r="F930" s="273" t="s">
        <v>765</v>
      </c>
      <c r="G930" s="288" t="s">
        <v>764</v>
      </c>
      <c r="H930" s="273" t="s">
        <v>921</v>
      </c>
      <c r="I930" s="290" t="s">
        <v>920</v>
      </c>
      <c r="J930" s="274">
        <v>28</v>
      </c>
      <c r="K930" s="292">
        <v>300</v>
      </c>
      <c r="L930" s="274">
        <v>8400</v>
      </c>
      <c r="M930" s="294">
        <v>7.0000000000000007E-2</v>
      </c>
      <c r="N930" s="275">
        <v>7812</v>
      </c>
      <c r="O930" s="288" t="s">
        <v>788</v>
      </c>
      <c r="P930" s="276" t="s">
        <v>760</v>
      </c>
      <c r="Q930" s="296" t="s">
        <v>1936</v>
      </c>
      <c r="R930" s="276" t="s">
        <v>1937</v>
      </c>
      <c r="S930" s="296" t="s">
        <v>1934</v>
      </c>
    </row>
    <row r="931" spans="1:19" x14ac:dyDescent="0.3">
      <c r="A931" s="272">
        <v>1922</v>
      </c>
      <c r="B931" s="282">
        <v>42948</v>
      </c>
      <c r="C931" s="284" t="s">
        <v>594</v>
      </c>
      <c r="D931" s="273" t="s">
        <v>918</v>
      </c>
      <c r="E931" s="286" t="s">
        <v>395</v>
      </c>
      <c r="F931" s="273" t="s">
        <v>790</v>
      </c>
      <c r="G931" s="288" t="s">
        <v>770</v>
      </c>
      <c r="H931" s="273" t="s">
        <v>769</v>
      </c>
      <c r="I931" s="290" t="s">
        <v>919</v>
      </c>
      <c r="J931" s="274">
        <v>21</v>
      </c>
      <c r="K931" s="292">
        <v>7380</v>
      </c>
      <c r="L931" s="274">
        <v>154980</v>
      </c>
      <c r="M931" s="294">
        <v>0.1</v>
      </c>
      <c r="N931" s="275">
        <v>139482</v>
      </c>
      <c r="O931" s="288" t="s">
        <v>788</v>
      </c>
      <c r="P931" s="276" t="s">
        <v>767</v>
      </c>
      <c r="Q931" s="296" t="s">
        <v>1936</v>
      </c>
      <c r="R931" s="276" t="s">
        <v>1937</v>
      </c>
      <c r="S931" s="296" t="s">
        <v>1934</v>
      </c>
    </row>
    <row r="932" spans="1:19" x14ac:dyDescent="0.3">
      <c r="A932" s="272">
        <v>1923</v>
      </c>
      <c r="B932" s="282">
        <v>42948</v>
      </c>
      <c r="C932" s="284" t="s">
        <v>594</v>
      </c>
      <c r="D932" s="273" t="s">
        <v>918</v>
      </c>
      <c r="E932" s="286" t="s">
        <v>395</v>
      </c>
      <c r="F932" s="273" t="s">
        <v>790</v>
      </c>
      <c r="G932" s="288" t="s">
        <v>785</v>
      </c>
      <c r="H932" s="273" t="s">
        <v>824</v>
      </c>
      <c r="I932" s="290" t="s">
        <v>883</v>
      </c>
      <c r="J932" s="274">
        <v>19</v>
      </c>
      <c r="K932" s="292">
        <v>3060</v>
      </c>
      <c r="L932" s="274">
        <v>58140</v>
      </c>
      <c r="M932" s="294">
        <v>0.03</v>
      </c>
      <c r="N932" s="275">
        <v>56395.8</v>
      </c>
      <c r="O932" s="288" t="s">
        <v>788</v>
      </c>
      <c r="P932" s="276" t="s">
        <v>760</v>
      </c>
      <c r="Q932" s="296" t="s">
        <v>1936</v>
      </c>
      <c r="R932" s="276" t="s">
        <v>1937</v>
      </c>
      <c r="S932" s="296" t="s">
        <v>1934</v>
      </c>
    </row>
    <row r="933" spans="1:19" x14ac:dyDescent="0.3">
      <c r="A933" s="272">
        <v>1924</v>
      </c>
      <c r="B933" s="282">
        <v>42948</v>
      </c>
      <c r="C933" s="284" t="s">
        <v>594</v>
      </c>
      <c r="D933" s="273" t="s">
        <v>918</v>
      </c>
      <c r="E933" s="286" t="s">
        <v>395</v>
      </c>
      <c r="F933" s="273" t="s">
        <v>790</v>
      </c>
      <c r="G933" s="288" t="s">
        <v>764</v>
      </c>
      <c r="H933" s="273" t="s">
        <v>793</v>
      </c>
      <c r="I933" s="290" t="s">
        <v>917</v>
      </c>
      <c r="J933" s="274">
        <v>3</v>
      </c>
      <c r="K933" s="292">
        <v>2160</v>
      </c>
      <c r="L933" s="274">
        <v>6480</v>
      </c>
      <c r="M933" s="294">
        <v>0</v>
      </c>
      <c r="N933" s="275">
        <v>6480</v>
      </c>
      <c r="O933" s="288" t="s">
        <v>788</v>
      </c>
      <c r="P933" s="276" t="s">
        <v>760</v>
      </c>
      <c r="Q933" s="296" t="s">
        <v>1936</v>
      </c>
      <c r="R933" s="276" t="s">
        <v>1937</v>
      </c>
      <c r="S933" s="296" t="s">
        <v>1934</v>
      </c>
    </row>
    <row r="934" spans="1:19" x14ac:dyDescent="0.3">
      <c r="A934" s="272">
        <v>1925</v>
      </c>
      <c r="B934" s="282">
        <v>42949</v>
      </c>
      <c r="C934" s="284" t="s">
        <v>594</v>
      </c>
      <c r="D934" s="273" t="s">
        <v>916</v>
      </c>
      <c r="E934" s="286" t="s">
        <v>522</v>
      </c>
      <c r="F934" s="273" t="s">
        <v>765</v>
      </c>
      <c r="G934" s="288" t="s">
        <v>785</v>
      </c>
      <c r="H934" s="273" t="s">
        <v>824</v>
      </c>
      <c r="I934" s="290" t="s">
        <v>915</v>
      </c>
      <c r="J934" s="274">
        <v>32</v>
      </c>
      <c r="K934" s="292">
        <v>1620</v>
      </c>
      <c r="L934" s="274">
        <v>51840</v>
      </c>
      <c r="M934" s="294">
        <v>0.1</v>
      </c>
      <c r="N934" s="275">
        <v>46656</v>
      </c>
      <c r="O934" s="288" t="s">
        <v>761</v>
      </c>
      <c r="P934" s="276" t="s">
        <v>760</v>
      </c>
      <c r="Q934" s="296" t="s">
        <v>1932</v>
      </c>
      <c r="R934" s="276" t="s">
        <v>1937</v>
      </c>
      <c r="S934" s="296" t="s">
        <v>1934</v>
      </c>
    </row>
    <row r="935" spans="1:19" x14ac:dyDescent="0.3">
      <c r="A935" s="272">
        <v>1926</v>
      </c>
      <c r="B935" s="282">
        <v>42949</v>
      </c>
      <c r="C935" s="284" t="s">
        <v>594</v>
      </c>
      <c r="D935" s="273" t="s">
        <v>907</v>
      </c>
      <c r="E935" s="286" t="s">
        <v>405</v>
      </c>
      <c r="F935" s="273" t="s">
        <v>778</v>
      </c>
      <c r="G935" s="288" t="s">
        <v>785</v>
      </c>
      <c r="H935" s="273" t="s">
        <v>815</v>
      </c>
      <c r="I935" s="290" t="s">
        <v>914</v>
      </c>
      <c r="J935" s="274">
        <v>39</v>
      </c>
      <c r="K935" s="292">
        <v>12300</v>
      </c>
      <c r="L935" s="274">
        <v>479700</v>
      </c>
      <c r="M935" s="294">
        <v>0.03</v>
      </c>
      <c r="N935" s="275">
        <v>465309</v>
      </c>
      <c r="O935" s="288" t="s">
        <v>782</v>
      </c>
      <c r="P935" s="276" t="s">
        <v>760</v>
      </c>
      <c r="Q935" s="296" t="s">
        <v>1932</v>
      </c>
      <c r="R935" s="276" t="s">
        <v>1933</v>
      </c>
      <c r="S935" s="296" t="s">
        <v>1934</v>
      </c>
    </row>
    <row r="936" spans="1:19" x14ac:dyDescent="0.3">
      <c r="A936" s="272">
        <v>1927</v>
      </c>
      <c r="B936" s="282">
        <v>42949</v>
      </c>
      <c r="C936" s="284" t="s">
        <v>594</v>
      </c>
      <c r="D936" s="273" t="s">
        <v>907</v>
      </c>
      <c r="E936" s="286" t="s">
        <v>405</v>
      </c>
      <c r="F936" s="273" t="s">
        <v>778</v>
      </c>
      <c r="G936" s="288" t="s">
        <v>764</v>
      </c>
      <c r="H936" s="273" t="s">
        <v>818</v>
      </c>
      <c r="I936" s="290" t="s">
        <v>913</v>
      </c>
      <c r="J936" s="274">
        <v>47</v>
      </c>
      <c r="K936" s="292">
        <v>16800</v>
      </c>
      <c r="L936" s="274">
        <v>789600</v>
      </c>
      <c r="M936" s="294">
        <v>0.1</v>
      </c>
      <c r="N936" s="275">
        <v>710640</v>
      </c>
      <c r="O936" s="288" t="s">
        <v>782</v>
      </c>
      <c r="P936" s="276" t="s">
        <v>760</v>
      </c>
      <c r="Q936" s="296" t="s">
        <v>1932</v>
      </c>
      <c r="R936" s="276" t="s">
        <v>1933</v>
      </c>
      <c r="S936" s="296" t="s">
        <v>1934</v>
      </c>
    </row>
    <row r="937" spans="1:19" x14ac:dyDescent="0.3">
      <c r="A937" s="272">
        <v>1928</v>
      </c>
      <c r="B937" s="282">
        <v>42949</v>
      </c>
      <c r="C937" s="284" t="s">
        <v>594</v>
      </c>
      <c r="D937" s="273" t="s">
        <v>910</v>
      </c>
      <c r="E937" s="286" t="s">
        <v>405</v>
      </c>
      <c r="F937" s="273" t="s">
        <v>790</v>
      </c>
      <c r="G937" s="288" t="s">
        <v>785</v>
      </c>
      <c r="H937" s="273" t="s">
        <v>784</v>
      </c>
      <c r="I937" s="290" t="s">
        <v>912</v>
      </c>
      <c r="J937" s="274">
        <v>44</v>
      </c>
      <c r="K937" s="292">
        <v>3960</v>
      </c>
      <c r="L937" s="274">
        <v>174240</v>
      </c>
      <c r="M937" s="294">
        <v>7.0000000000000007E-2</v>
      </c>
      <c r="N937" s="275">
        <v>162043.20000000001</v>
      </c>
      <c r="O937" s="288" t="s">
        <v>775</v>
      </c>
      <c r="P937" s="276" t="s">
        <v>760</v>
      </c>
      <c r="Q937" s="296" t="s">
        <v>1935</v>
      </c>
      <c r="R937" s="276" t="s">
        <v>1937</v>
      </c>
      <c r="S937" s="296" t="s">
        <v>1934</v>
      </c>
    </row>
    <row r="938" spans="1:19" x14ac:dyDescent="0.3">
      <c r="A938" s="272">
        <v>1929</v>
      </c>
      <c r="B938" s="282">
        <v>42949</v>
      </c>
      <c r="C938" s="284" t="s">
        <v>594</v>
      </c>
      <c r="D938" s="273" t="s">
        <v>910</v>
      </c>
      <c r="E938" s="286" t="s">
        <v>405</v>
      </c>
      <c r="F938" s="273" t="s">
        <v>790</v>
      </c>
      <c r="G938" s="288" t="s">
        <v>764</v>
      </c>
      <c r="H938" s="273" t="s">
        <v>793</v>
      </c>
      <c r="I938" s="290" t="s">
        <v>911</v>
      </c>
      <c r="J938" s="274">
        <v>2</v>
      </c>
      <c r="K938" s="292">
        <v>360</v>
      </c>
      <c r="L938" s="274">
        <v>720</v>
      </c>
      <c r="M938" s="294">
        <v>0.03</v>
      </c>
      <c r="N938" s="275">
        <v>698.4</v>
      </c>
      <c r="O938" s="288" t="s">
        <v>775</v>
      </c>
      <c r="P938" s="276" t="s">
        <v>760</v>
      </c>
      <c r="Q938" s="296" t="s">
        <v>1935</v>
      </c>
      <c r="R938" s="276" t="s">
        <v>1937</v>
      </c>
      <c r="S938" s="296" t="s">
        <v>1934</v>
      </c>
    </row>
    <row r="939" spans="1:19" x14ac:dyDescent="0.3">
      <c r="A939" s="272">
        <v>1930</v>
      </c>
      <c r="B939" s="282">
        <v>42949</v>
      </c>
      <c r="C939" s="284" t="s">
        <v>594</v>
      </c>
      <c r="D939" s="273" t="s">
        <v>910</v>
      </c>
      <c r="E939" s="286" t="s">
        <v>405</v>
      </c>
      <c r="F939" s="273" t="s">
        <v>790</v>
      </c>
      <c r="G939" s="288" t="s">
        <v>785</v>
      </c>
      <c r="H939" s="273" t="s">
        <v>824</v>
      </c>
      <c r="I939" s="290" t="s">
        <v>909</v>
      </c>
      <c r="J939" s="274">
        <v>30</v>
      </c>
      <c r="K939" s="292">
        <v>2460</v>
      </c>
      <c r="L939" s="274">
        <v>73800</v>
      </c>
      <c r="M939" s="294">
        <v>0.09</v>
      </c>
      <c r="N939" s="275">
        <v>67158</v>
      </c>
      <c r="O939" s="288" t="s">
        <v>775</v>
      </c>
      <c r="P939" s="276" t="s">
        <v>841</v>
      </c>
      <c r="Q939" s="296" t="s">
        <v>1935</v>
      </c>
      <c r="R939" s="276" t="s">
        <v>1937</v>
      </c>
      <c r="S939" s="296" t="s">
        <v>1934</v>
      </c>
    </row>
    <row r="940" spans="1:19" x14ac:dyDescent="0.3">
      <c r="A940" s="272">
        <v>1931</v>
      </c>
      <c r="B940" s="282">
        <v>42949</v>
      </c>
      <c r="C940" s="284" t="s">
        <v>594</v>
      </c>
      <c r="D940" s="273" t="s">
        <v>908</v>
      </c>
      <c r="E940" s="286" t="s">
        <v>522</v>
      </c>
      <c r="F940" s="273" t="s">
        <v>765</v>
      </c>
      <c r="G940" s="288" t="s">
        <v>785</v>
      </c>
      <c r="H940" s="273" t="s">
        <v>824</v>
      </c>
      <c r="I940" s="290" t="s">
        <v>883</v>
      </c>
      <c r="J940" s="274">
        <v>25</v>
      </c>
      <c r="K940" s="292">
        <v>3060</v>
      </c>
      <c r="L940" s="274">
        <v>76500</v>
      </c>
      <c r="M940" s="294">
        <v>0.04</v>
      </c>
      <c r="N940" s="275">
        <v>73440</v>
      </c>
      <c r="O940" s="288" t="s">
        <v>775</v>
      </c>
      <c r="P940" s="276" t="s">
        <v>760</v>
      </c>
      <c r="Q940" s="296" t="s">
        <v>1935</v>
      </c>
      <c r="R940" s="276" t="s">
        <v>1937</v>
      </c>
      <c r="S940" s="296" t="s">
        <v>1934</v>
      </c>
    </row>
    <row r="941" spans="1:19" x14ac:dyDescent="0.3">
      <c r="A941" s="272">
        <v>1932</v>
      </c>
      <c r="B941" s="282">
        <v>42949</v>
      </c>
      <c r="C941" s="284" t="s">
        <v>594</v>
      </c>
      <c r="D941" s="273" t="s">
        <v>907</v>
      </c>
      <c r="E941" s="286" t="s">
        <v>522</v>
      </c>
      <c r="F941" s="273" t="s">
        <v>778</v>
      </c>
      <c r="G941" s="288" t="s">
        <v>770</v>
      </c>
      <c r="H941" s="273" t="s">
        <v>781</v>
      </c>
      <c r="I941" s="290" t="s">
        <v>906</v>
      </c>
      <c r="J941" s="274">
        <v>41</v>
      </c>
      <c r="K941" s="292">
        <v>180</v>
      </c>
      <c r="L941" s="274">
        <v>7380</v>
      </c>
      <c r="M941" s="294">
        <v>0</v>
      </c>
      <c r="N941" s="275">
        <v>7380</v>
      </c>
      <c r="O941" s="288" t="s">
        <v>782</v>
      </c>
      <c r="P941" s="276" t="s">
        <v>760</v>
      </c>
      <c r="Q941" s="296" t="s">
        <v>1932</v>
      </c>
      <c r="R941" s="276" t="s">
        <v>1933</v>
      </c>
      <c r="S941" s="296" t="s">
        <v>1934</v>
      </c>
    </row>
    <row r="942" spans="1:19" x14ac:dyDescent="0.3">
      <c r="A942" s="272">
        <v>1933</v>
      </c>
      <c r="B942" s="282">
        <v>42949</v>
      </c>
      <c r="C942" s="284" t="s">
        <v>594</v>
      </c>
      <c r="D942" s="273" t="s">
        <v>904</v>
      </c>
      <c r="E942" s="286" t="s">
        <v>395</v>
      </c>
      <c r="F942" s="273" t="s">
        <v>778</v>
      </c>
      <c r="G942" s="288" t="s">
        <v>770</v>
      </c>
      <c r="H942" s="273" t="s">
        <v>769</v>
      </c>
      <c r="I942" s="290" t="s">
        <v>905</v>
      </c>
      <c r="J942" s="274">
        <v>28</v>
      </c>
      <c r="K942" s="292">
        <v>5400</v>
      </c>
      <c r="L942" s="274">
        <v>151200</v>
      </c>
      <c r="M942" s="294">
        <v>0.01</v>
      </c>
      <c r="N942" s="275">
        <v>149688</v>
      </c>
      <c r="O942" s="288" t="s">
        <v>788</v>
      </c>
      <c r="P942" s="276" t="s">
        <v>787</v>
      </c>
      <c r="Q942" s="296" t="s">
        <v>1936</v>
      </c>
      <c r="R942" s="276" t="s">
        <v>1933</v>
      </c>
      <c r="S942" s="296" t="s">
        <v>1934</v>
      </c>
    </row>
    <row r="943" spans="1:19" x14ac:dyDescent="0.3">
      <c r="A943" s="272">
        <v>1934</v>
      </c>
      <c r="B943" s="282">
        <v>42949</v>
      </c>
      <c r="C943" s="284" t="s">
        <v>594</v>
      </c>
      <c r="D943" s="273" t="s">
        <v>904</v>
      </c>
      <c r="E943" s="286" t="s">
        <v>395</v>
      </c>
      <c r="F943" s="273" t="s">
        <v>778</v>
      </c>
      <c r="G943" s="288" t="s">
        <v>785</v>
      </c>
      <c r="H943" s="273" t="s">
        <v>784</v>
      </c>
      <c r="I943" s="290" t="s">
        <v>903</v>
      </c>
      <c r="J943" s="274">
        <v>34</v>
      </c>
      <c r="K943" s="292">
        <v>3960</v>
      </c>
      <c r="L943" s="274">
        <v>134640</v>
      </c>
      <c r="M943" s="294">
        <v>0.05</v>
      </c>
      <c r="N943" s="275">
        <v>127908</v>
      </c>
      <c r="O943" s="288" t="s">
        <v>788</v>
      </c>
      <c r="P943" s="276" t="s">
        <v>767</v>
      </c>
      <c r="Q943" s="296" t="s">
        <v>1936</v>
      </c>
      <c r="R943" s="276" t="s">
        <v>1933</v>
      </c>
      <c r="S943" s="296" t="s">
        <v>1934</v>
      </c>
    </row>
    <row r="944" spans="1:19" x14ac:dyDescent="0.3">
      <c r="A944" s="272">
        <v>1935</v>
      </c>
      <c r="B944" s="282">
        <v>42949</v>
      </c>
      <c r="C944" s="284" t="s">
        <v>594</v>
      </c>
      <c r="D944" s="273" t="s">
        <v>902</v>
      </c>
      <c r="E944" s="286" t="s">
        <v>395</v>
      </c>
      <c r="F944" s="273" t="s">
        <v>790</v>
      </c>
      <c r="G944" s="288" t="s">
        <v>770</v>
      </c>
      <c r="H944" s="273" t="s">
        <v>826</v>
      </c>
      <c r="I944" s="290" t="s">
        <v>901</v>
      </c>
      <c r="J944" s="274">
        <v>19</v>
      </c>
      <c r="K944" s="292">
        <v>4260</v>
      </c>
      <c r="L944" s="274">
        <v>80940</v>
      </c>
      <c r="M944" s="294">
        <v>0.04</v>
      </c>
      <c r="N944" s="275">
        <v>77702.399999999994</v>
      </c>
      <c r="O944" s="288" t="s">
        <v>775</v>
      </c>
      <c r="P944" s="276" t="s">
        <v>798</v>
      </c>
      <c r="Q944" s="296" t="s">
        <v>1935</v>
      </c>
      <c r="R944" s="276" t="s">
        <v>1937</v>
      </c>
      <c r="S944" s="296" t="s">
        <v>1934</v>
      </c>
    </row>
    <row r="945" spans="1:19" x14ac:dyDescent="0.3">
      <c r="A945" s="272">
        <v>1936</v>
      </c>
      <c r="B945" s="282">
        <v>42949</v>
      </c>
      <c r="C945" s="284" t="s">
        <v>594</v>
      </c>
      <c r="D945" s="273" t="s">
        <v>900</v>
      </c>
      <c r="E945" s="286" t="s">
        <v>395</v>
      </c>
      <c r="F945" s="273" t="s">
        <v>765</v>
      </c>
      <c r="G945" s="288" t="s">
        <v>785</v>
      </c>
      <c r="H945" s="273" t="s">
        <v>784</v>
      </c>
      <c r="I945" s="290" t="s">
        <v>878</v>
      </c>
      <c r="J945" s="274">
        <v>33</v>
      </c>
      <c r="K945" s="292">
        <v>1260</v>
      </c>
      <c r="L945" s="274">
        <v>41580</v>
      </c>
      <c r="M945" s="294">
        <v>0.05</v>
      </c>
      <c r="N945" s="275">
        <v>39501</v>
      </c>
      <c r="O945" s="288" t="s">
        <v>761</v>
      </c>
      <c r="P945" s="276" t="s">
        <v>760</v>
      </c>
      <c r="Q945" s="296" t="s">
        <v>1932</v>
      </c>
      <c r="R945" s="276" t="s">
        <v>1937</v>
      </c>
      <c r="S945" s="296" t="s">
        <v>1934</v>
      </c>
    </row>
    <row r="946" spans="1:19" x14ac:dyDescent="0.3">
      <c r="A946" s="272">
        <v>1937</v>
      </c>
      <c r="B946" s="282">
        <v>42950</v>
      </c>
      <c r="C946" s="284" t="s">
        <v>594</v>
      </c>
      <c r="D946" s="273" t="s">
        <v>898</v>
      </c>
      <c r="E946" s="286" t="s">
        <v>395</v>
      </c>
      <c r="F946" s="273" t="s">
        <v>812</v>
      </c>
      <c r="G946" s="288" t="s">
        <v>764</v>
      </c>
      <c r="H946" s="273" t="s">
        <v>800</v>
      </c>
      <c r="I946" s="290" t="s">
        <v>899</v>
      </c>
      <c r="J946" s="274">
        <v>22</v>
      </c>
      <c r="K946" s="292">
        <v>360</v>
      </c>
      <c r="L946" s="274">
        <v>7920</v>
      </c>
      <c r="M946" s="294">
        <v>7.0000000000000007E-2</v>
      </c>
      <c r="N946" s="275">
        <v>7365.6</v>
      </c>
      <c r="O946" s="288" t="s">
        <v>775</v>
      </c>
      <c r="P946" s="276" t="s">
        <v>760</v>
      </c>
      <c r="Q946" s="296" t="s">
        <v>1935</v>
      </c>
      <c r="R946" s="276" t="s">
        <v>1933</v>
      </c>
      <c r="S946" s="296" t="s">
        <v>1934</v>
      </c>
    </row>
    <row r="947" spans="1:19" x14ac:dyDescent="0.3">
      <c r="A947" s="272">
        <v>1938</v>
      </c>
      <c r="B947" s="282">
        <v>42950</v>
      </c>
      <c r="C947" s="284" t="s">
        <v>594</v>
      </c>
      <c r="D947" s="273" t="s">
        <v>898</v>
      </c>
      <c r="E947" s="286" t="s">
        <v>395</v>
      </c>
      <c r="F947" s="273" t="s">
        <v>812</v>
      </c>
      <c r="G947" s="288" t="s">
        <v>770</v>
      </c>
      <c r="H947" s="273" t="s">
        <v>781</v>
      </c>
      <c r="I947" s="290" t="s">
        <v>897</v>
      </c>
      <c r="J947" s="274">
        <v>35</v>
      </c>
      <c r="K947" s="292">
        <v>3660</v>
      </c>
      <c r="L947" s="274">
        <v>128100</v>
      </c>
      <c r="M947" s="294">
        <v>0.08</v>
      </c>
      <c r="N947" s="275">
        <v>117852</v>
      </c>
      <c r="O947" s="288" t="s">
        <v>775</v>
      </c>
      <c r="P947" s="276" t="s">
        <v>798</v>
      </c>
      <c r="Q947" s="296" t="s">
        <v>1935</v>
      </c>
      <c r="R947" s="276" t="s">
        <v>1933</v>
      </c>
      <c r="S947" s="296" t="s">
        <v>1934</v>
      </c>
    </row>
    <row r="948" spans="1:19" x14ac:dyDescent="0.3">
      <c r="A948" s="272">
        <v>1939</v>
      </c>
      <c r="B948" s="282">
        <v>42951</v>
      </c>
      <c r="C948" s="284" t="s">
        <v>594</v>
      </c>
      <c r="D948" s="273" t="s">
        <v>896</v>
      </c>
      <c r="E948" s="286" t="s">
        <v>405</v>
      </c>
      <c r="F948" s="273" t="s">
        <v>790</v>
      </c>
      <c r="G948" s="288" t="s">
        <v>764</v>
      </c>
      <c r="H948" s="273" t="s">
        <v>793</v>
      </c>
      <c r="I948" s="290" t="s">
        <v>895</v>
      </c>
      <c r="J948" s="274">
        <v>16</v>
      </c>
      <c r="K948" s="292">
        <v>2280</v>
      </c>
      <c r="L948" s="274">
        <v>36480</v>
      </c>
      <c r="M948" s="294">
        <v>0.03</v>
      </c>
      <c r="N948" s="275">
        <v>35385.599999999999</v>
      </c>
      <c r="O948" s="288" t="s">
        <v>788</v>
      </c>
      <c r="P948" s="276" t="s">
        <v>760</v>
      </c>
      <c r="Q948" s="296" t="s">
        <v>1936</v>
      </c>
      <c r="R948" s="276" t="s">
        <v>1937</v>
      </c>
      <c r="S948" s="296" t="s">
        <v>1934</v>
      </c>
    </row>
    <row r="949" spans="1:19" x14ac:dyDescent="0.3">
      <c r="A949" s="272">
        <v>1940</v>
      </c>
      <c r="B949" s="282">
        <v>42951</v>
      </c>
      <c r="C949" s="284" t="s">
        <v>594</v>
      </c>
      <c r="D949" s="273" t="s">
        <v>894</v>
      </c>
      <c r="E949" s="286" t="s">
        <v>405</v>
      </c>
      <c r="F949" s="273" t="s">
        <v>790</v>
      </c>
      <c r="G949" s="288" t="s">
        <v>764</v>
      </c>
      <c r="H949" s="273" t="s">
        <v>800</v>
      </c>
      <c r="I949" s="290" t="s">
        <v>893</v>
      </c>
      <c r="J949" s="274">
        <v>7</v>
      </c>
      <c r="K949" s="292">
        <v>780</v>
      </c>
      <c r="L949" s="274">
        <v>5460</v>
      </c>
      <c r="M949" s="294">
        <v>0.1</v>
      </c>
      <c r="N949" s="275">
        <v>4914</v>
      </c>
      <c r="O949" s="288" t="s">
        <v>761</v>
      </c>
      <c r="P949" s="276" t="s">
        <v>760</v>
      </c>
      <c r="Q949" s="296" t="s">
        <v>1932</v>
      </c>
      <c r="R949" s="276" t="s">
        <v>1937</v>
      </c>
      <c r="S949" s="296" t="s">
        <v>1934</v>
      </c>
    </row>
    <row r="950" spans="1:19" x14ac:dyDescent="0.3">
      <c r="A950" s="272">
        <v>1941</v>
      </c>
      <c r="B950" s="282">
        <v>42952</v>
      </c>
      <c r="C950" s="284" t="s">
        <v>594</v>
      </c>
      <c r="D950" s="273" t="s">
        <v>891</v>
      </c>
      <c r="E950" s="286" t="s">
        <v>395</v>
      </c>
      <c r="F950" s="273" t="s">
        <v>778</v>
      </c>
      <c r="G950" s="288" t="s">
        <v>764</v>
      </c>
      <c r="H950" s="273" t="s">
        <v>793</v>
      </c>
      <c r="I950" s="290" t="s">
        <v>892</v>
      </c>
      <c r="J950" s="274">
        <v>43</v>
      </c>
      <c r="K950" s="292">
        <v>300</v>
      </c>
      <c r="L950" s="274">
        <v>12900</v>
      </c>
      <c r="M950" s="294">
        <v>0.1</v>
      </c>
      <c r="N950" s="275">
        <v>11610</v>
      </c>
      <c r="O950" s="288" t="s">
        <v>782</v>
      </c>
      <c r="P950" s="276" t="s">
        <v>760</v>
      </c>
      <c r="Q950" s="296" t="s">
        <v>1932</v>
      </c>
      <c r="R950" s="276" t="s">
        <v>1933</v>
      </c>
      <c r="S950" s="296" t="s">
        <v>1934</v>
      </c>
    </row>
    <row r="951" spans="1:19" x14ac:dyDescent="0.3">
      <c r="A951" s="272">
        <v>1942</v>
      </c>
      <c r="B951" s="282">
        <v>42952</v>
      </c>
      <c r="C951" s="284" t="s">
        <v>594</v>
      </c>
      <c r="D951" s="273" t="s">
        <v>891</v>
      </c>
      <c r="E951" s="286" t="s">
        <v>395</v>
      </c>
      <c r="F951" s="273" t="s">
        <v>778</v>
      </c>
      <c r="G951" s="288" t="s">
        <v>785</v>
      </c>
      <c r="H951" s="273" t="s">
        <v>784</v>
      </c>
      <c r="I951" s="290" t="s">
        <v>890</v>
      </c>
      <c r="J951" s="274">
        <v>31</v>
      </c>
      <c r="K951" s="292">
        <v>10560</v>
      </c>
      <c r="L951" s="274">
        <v>327360</v>
      </c>
      <c r="M951" s="294">
        <v>0.05</v>
      </c>
      <c r="N951" s="275">
        <v>310992</v>
      </c>
      <c r="O951" s="288" t="s">
        <v>782</v>
      </c>
      <c r="P951" s="276" t="s">
        <v>767</v>
      </c>
      <c r="Q951" s="296" t="s">
        <v>1932</v>
      </c>
      <c r="R951" s="276" t="s">
        <v>1933</v>
      </c>
      <c r="S951" s="296" t="s">
        <v>1934</v>
      </c>
    </row>
    <row r="952" spans="1:19" x14ac:dyDescent="0.3">
      <c r="A952" s="272">
        <v>1943</v>
      </c>
      <c r="B952" s="282">
        <v>42952</v>
      </c>
      <c r="C952" s="284" t="s">
        <v>594</v>
      </c>
      <c r="D952" s="273" t="s">
        <v>889</v>
      </c>
      <c r="E952" s="286" t="s">
        <v>522</v>
      </c>
      <c r="F952" s="273" t="s">
        <v>790</v>
      </c>
      <c r="G952" s="288" t="s">
        <v>764</v>
      </c>
      <c r="H952" s="273" t="s">
        <v>818</v>
      </c>
      <c r="I952" s="290" t="s">
        <v>873</v>
      </c>
      <c r="J952" s="274">
        <v>13</v>
      </c>
      <c r="K952" s="292">
        <v>21840</v>
      </c>
      <c r="L952" s="274">
        <v>283920</v>
      </c>
      <c r="M952" s="294">
        <v>7.0000000000000007E-2</v>
      </c>
      <c r="N952" s="275">
        <v>264045.59999999998</v>
      </c>
      <c r="O952" s="288" t="s">
        <v>775</v>
      </c>
      <c r="P952" s="276" t="s">
        <v>760</v>
      </c>
      <c r="Q952" s="296" t="s">
        <v>1935</v>
      </c>
      <c r="R952" s="276" t="s">
        <v>1937</v>
      </c>
      <c r="S952" s="296" t="s">
        <v>1934</v>
      </c>
    </row>
    <row r="953" spans="1:19" x14ac:dyDescent="0.3">
      <c r="A953" s="272">
        <v>1944</v>
      </c>
      <c r="B953" s="282">
        <v>42952</v>
      </c>
      <c r="C953" s="284" t="s">
        <v>594</v>
      </c>
      <c r="D953" s="273" t="s">
        <v>888</v>
      </c>
      <c r="E953" s="286" t="s">
        <v>522</v>
      </c>
      <c r="F953" s="273" t="s">
        <v>812</v>
      </c>
      <c r="G953" s="288" t="s">
        <v>764</v>
      </c>
      <c r="H953" s="273" t="s">
        <v>772</v>
      </c>
      <c r="I953" s="290" t="s">
        <v>887</v>
      </c>
      <c r="J953" s="274">
        <v>38</v>
      </c>
      <c r="K953" s="292">
        <v>22260</v>
      </c>
      <c r="L953" s="274">
        <v>845880</v>
      </c>
      <c r="M953" s="294">
        <v>0.01</v>
      </c>
      <c r="N953" s="275">
        <v>837421.2</v>
      </c>
      <c r="O953" s="288" t="s">
        <v>834</v>
      </c>
      <c r="P953" s="276" t="s">
        <v>774</v>
      </c>
      <c r="Q953" s="296" t="s">
        <v>1932</v>
      </c>
      <c r="R953" s="276" t="s">
        <v>1933</v>
      </c>
      <c r="S953" s="296" t="s">
        <v>1934</v>
      </c>
    </row>
    <row r="954" spans="1:19" x14ac:dyDescent="0.3">
      <c r="A954" s="272">
        <v>1945</v>
      </c>
      <c r="B954" s="282">
        <v>42953</v>
      </c>
      <c r="C954" s="284" t="s">
        <v>594</v>
      </c>
      <c r="D954" s="273" t="s">
        <v>886</v>
      </c>
      <c r="E954" s="286" t="s">
        <v>405</v>
      </c>
      <c r="F954" s="273" t="s">
        <v>812</v>
      </c>
      <c r="G954" s="288" t="s">
        <v>770</v>
      </c>
      <c r="H954" s="273" t="s">
        <v>781</v>
      </c>
      <c r="I954" s="290" t="s">
        <v>885</v>
      </c>
      <c r="J954" s="274">
        <v>31</v>
      </c>
      <c r="K954" s="292">
        <v>780</v>
      </c>
      <c r="L954" s="274">
        <v>24180</v>
      </c>
      <c r="M954" s="294">
        <v>0</v>
      </c>
      <c r="N954" s="275">
        <v>24180</v>
      </c>
      <c r="O954" s="288" t="s">
        <v>788</v>
      </c>
      <c r="P954" s="276" t="s">
        <v>798</v>
      </c>
      <c r="Q954" s="296" t="s">
        <v>1936</v>
      </c>
      <c r="R954" s="276" t="s">
        <v>1933</v>
      </c>
      <c r="S954" s="296" t="s">
        <v>1934</v>
      </c>
    </row>
    <row r="955" spans="1:19" x14ac:dyDescent="0.3">
      <c r="A955" s="272">
        <v>1946</v>
      </c>
      <c r="B955" s="282">
        <v>42953</v>
      </c>
      <c r="C955" s="284" t="s">
        <v>594</v>
      </c>
      <c r="D955" s="273" t="s">
        <v>884</v>
      </c>
      <c r="E955" s="286" t="s">
        <v>398</v>
      </c>
      <c r="F955" s="273" t="s">
        <v>790</v>
      </c>
      <c r="G955" s="288" t="s">
        <v>785</v>
      </c>
      <c r="H955" s="273" t="s">
        <v>824</v>
      </c>
      <c r="I955" s="290" t="s">
        <v>883</v>
      </c>
      <c r="J955" s="274">
        <v>2</v>
      </c>
      <c r="K955" s="292">
        <v>3060</v>
      </c>
      <c r="L955" s="274">
        <v>6120</v>
      </c>
      <c r="M955" s="294">
        <v>0.1</v>
      </c>
      <c r="N955" s="275">
        <v>5508</v>
      </c>
      <c r="O955" s="288" t="s">
        <v>782</v>
      </c>
      <c r="P955" s="276" t="s">
        <v>787</v>
      </c>
      <c r="Q955" s="296" t="s">
        <v>1932</v>
      </c>
      <c r="R955" s="276" t="s">
        <v>1937</v>
      </c>
      <c r="S955" s="296" t="s">
        <v>1934</v>
      </c>
    </row>
    <row r="956" spans="1:19" x14ac:dyDescent="0.3">
      <c r="A956" s="272">
        <v>1947</v>
      </c>
      <c r="B956" s="282">
        <v>42953</v>
      </c>
      <c r="C956" s="284" t="s">
        <v>594</v>
      </c>
      <c r="D956" s="273" t="s">
        <v>882</v>
      </c>
      <c r="E956" s="286" t="s">
        <v>405</v>
      </c>
      <c r="F956" s="273" t="s">
        <v>812</v>
      </c>
      <c r="G956" s="288" t="s">
        <v>764</v>
      </c>
      <c r="H956" s="273" t="s">
        <v>793</v>
      </c>
      <c r="I956" s="290" t="s">
        <v>881</v>
      </c>
      <c r="J956" s="274">
        <v>20</v>
      </c>
      <c r="K956" s="292">
        <v>420</v>
      </c>
      <c r="L956" s="274">
        <v>8400</v>
      </c>
      <c r="M956" s="294">
        <v>0.02</v>
      </c>
      <c r="N956" s="275">
        <v>8232</v>
      </c>
      <c r="O956" s="288" t="s">
        <v>775</v>
      </c>
      <c r="P956" s="276" t="s">
        <v>760</v>
      </c>
      <c r="Q956" s="296" t="s">
        <v>1935</v>
      </c>
      <c r="R956" s="276" t="s">
        <v>1933</v>
      </c>
      <c r="S956" s="296" t="s">
        <v>1934</v>
      </c>
    </row>
    <row r="957" spans="1:19" x14ac:dyDescent="0.3">
      <c r="A957" s="272">
        <v>1948</v>
      </c>
      <c r="B957" s="282">
        <v>42954</v>
      </c>
      <c r="C957" s="284" t="s">
        <v>594</v>
      </c>
      <c r="D957" s="273" t="s">
        <v>879</v>
      </c>
      <c r="E957" s="286" t="s">
        <v>398</v>
      </c>
      <c r="F957" s="273" t="s">
        <v>765</v>
      </c>
      <c r="G957" s="288" t="s">
        <v>785</v>
      </c>
      <c r="H957" s="273" t="s">
        <v>824</v>
      </c>
      <c r="I957" s="290" t="s">
        <v>880</v>
      </c>
      <c r="J957" s="274">
        <v>16</v>
      </c>
      <c r="K957" s="292">
        <v>120</v>
      </c>
      <c r="L957" s="274">
        <v>1920</v>
      </c>
      <c r="M957" s="294">
        <v>0.02</v>
      </c>
      <c r="N957" s="275">
        <v>1881.6</v>
      </c>
      <c r="O957" s="288" t="s">
        <v>834</v>
      </c>
      <c r="P957" s="276" t="s">
        <v>760</v>
      </c>
      <c r="Q957" s="296" t="s">
        <v>1932</v>
      </c>
      <c r="R957" s="276" t="s">
        <v>1937</v>
      </c>
      <c r="S957" s="296" t="s">
        <v>1934</v>
      </c>
    </row>
    <row r="958" spans="1:19" x14ac:dyDescent="0.3">
      <c r="A958" s="272">
        <v>1949</v>
      </c>
      <c r="B958" s="282">
        <v>42954</v>
      </c>
      <c r="C958" s="284" t="s">
        <v>594</v>
      </c>
      <c r="D958" s="273" t="s">
        <v>879</v>
      </c>
      <c r="E958" s="286" t="s">
        <v>398</v>
      </c>
      <c r="F958" s="273" t="s">
        <v>765</v>
      </c>
      <c r="G958" s="288" t="s">
        <v>785</v>
      </c>
      <c r="H958" s="273" t="s">
        <v>784</v>
      </c>
      <c r="I958" s="290" t="s">
        <v>878</v>
      </c>
      <c r="J958" s="274">
        <v>12</v>
      </c>
      <c r="K958" s="292">
        <v>1260</v>
      </c>
      <c r="L958" s="274">
        <v>15120</v>
      </c>
      <c r="M958" s="294">
        <v>0.09</v>
      </c>
      <c r="N958" s="275">
        <v>13759.2</v>
      </c>
      <c r="O958" s="288" t="s">
        <v>834</v>
      </c>
      <c r="P958" s="276" t="s">
        <v>774</v>
      </c>
      <c r="Q958" s="296" t="s">
        <v>1932</v>
      </c>
      <c r="R958" s="276" t="s">
        <v>1937</v>
      </c>
      <c r="S958" s="296" t="s">
        <v>1934</v>
      </c>
    </row>
    <row r="959" spans="1:19" x14ac:dyDescent="0.3">
      <c r="A959" s="272">
        <v>1950</v>
      </c>
      <c r="B959" s="282">
        <v>42954</v>
      </c>
      <c r="C959" s="284" t="s">
        <v>594</v>
      </c>
      <c r="D959" s="273" t="s">
        <v>877</v>
      </c>
      <c r="E959" s="286" t="s">
        <v>398</v>
      </c>
      <c r="F959" s="273" t="s">
        <v>765</v>
      </c>
      <c r="G959" s="288" t="s">
        <v>764</v>
      </c>
      <c r="H959" s="273" t="s">
        <v>811</v>
      </c>
      <c r="I959" s="290" t="s">
        <v>876</v>
      </c>
      <c r="J959" s="274">
        <v>38</v>
      </c>
      <c r="K959" s="292">
        <v>720</v>
      </c>
      <c r="L959" s="274">
        <v>27360</v>
      </c>
      <c r="M959" s="294">
        <v>0.04</v>
      </c>
      <c r="N959" s="275">
        <v>26265.599999999999</v>
      </c>
      <c r="O959" s="288" t="s">
        <v>788</v>
      </c>
      <c r="P959" s="276" t="s">
        <v>760</v>
      </c>
      <c r="Q959" s="296" t="s">
        <v>1936</v>
      </c>
      <c r="R959" s="276" t="s">
        <v>1937</v>
      </c>
      <c r="S959" s="296" t="s">
        <v>1934</v>
      </c>
    </row>
    <row r="960" spans="1:19" x14ac:dyDescent="0.3">
      <c r="A960" s="272">
        <v>1951</v>
      </c>
      <c r="B960" s="282">
        <v>42954</v>
      </c>
      <c r="C960" s="284" t="s">
        <v>594</v>
      </c>
      <c r="D960" s="273" t="s">
        <v>875</v>
      </c>
      <c r="E960" s="286" t="s">
        <v>398</v>
      </c>
      <c r="F960" s="273" t="s">
        <v>790</v>
      </c>
      <c r="G960" s="288" t="s">
        <v>764</v>
      </c>
      <c r="H960" s="273" t="s">
        <v>800</v>
      </c>
      <c r="I960" s="290" t="s">
        <v>874</v>
      </c>
      <c r="J960" s="274">
        <v>36</v>
      </c>
      <c r="K960" s="292">
        <v>7260</v>
      </c>
      <c r="L960" s="274">
        <v>261360</v>
      </c>
      <c r="M960" s="294">
        <v>0.1</v>
      </c>
      <c r="N960" s="275">
        <v>235224</v>
      </c>
      <c r="O960" s="288" t="s">
        <v>788</v>
      </c>
      <c r="P960" s="276" t="s">
        <v>760</v>
      </c>
      <c r="Q960" s="296" t="s">
        <v>1936</v>
      </c>
      <c r="R960" s="276" t="s">
        <v>1937</v>
      </c>
      <c r="S960" s="296" t="s">
        <v>1934</v>
      </c>
    </row>
    <row r="961" spans="1:19" x14ac:dyDescent="0.3">
      <c r="A961" s="272">
        <v>1952</v>
      </c>
      <c r="B961" s="282">
        <v>42954</v>
      </c>
      <c r="C961" s="284" t="s">
        <v>594</v>
      </c>
      <c r="D961" s="273" t="s">
        <v>872</v>
      </c>
      <c r="E961" s="286" t="s">
        <v>405</v>
      </c>
      <c r="F961" s="273" t="s">
        <v>765</v>
      </c>
      <c r="G961" s="288" t="s">
        <v>764</v>
      </c>
      <c r="H961" s="273" t="s">
        <v>818</v>
      </c>
      <c r="I961" s="290" t="s">
        <v>873</v>
      </c>
      <c r="J961" s="274">
        <v>1</v>
      </c>
      <c r="K961" s="292">
        <v>21840</v>
      </c>
      <c r="L961" s="274">
        <v>21840</v>
      </c>
      <c r="M961" s="294">
        <v>0.09</v>
      </c>
      <c r="N961" s="275">
        <v>19874.400000000001</v>
      </c>
      <c r="O961" s="288" t="s">
        <v>761</v>
      </c>
      <c r="P961" s="276" t="s">
        <v>760</v>
      </c>
      <c r="Q961" s="296" t="s">
        <v>1932</v>
      </c>
      <c r="R961" s="276" t="s">
        <v>1937</v>
      </c>
      <c r="S961" s="296" t="s">
        <v>1934</v>
      </c>
    </row>
    <row r="962" spans="1:19" x14ac:dyDescent="0.3">
      <c r="A962" s="272">
        <v>1953</v>
      </c>
      <c r="B962" s="282">
        <v>42954</v>
      </c>
      <c r="C962" s="284" t="s">
        <v>594</v>
      </c>
      <c r="D962" s="273" t="s">
        <v>872</v>
      </c>
      <c r="E962" s="286" t="s">
        <v>405</v>
      </c>
      <c r="F962" s="273" t="s">
        <v>765</v>
      </c>
      <c r="G962" s="288" t="s">
        <v>770</v>
      </c>
      <c r="H962" s="273" t="s">
        <v>781</v>
      </c>
      <c r="I962" s="290" t="s">
        <v>871</v>
      </c>
      <c r="J962" s="274">
        <v>34</v>
      </c>
      <c r="K962" s="292">
        <v>1380</v>
      </c>
      <c r="L962" s="274">
        <v>46920</v>
      </c>
      <c r="M962" s="294">
        <v>0.03</v>
      </c>
      <c r="N962" s="275">
        <v>45512.4</v>
      </c>
      <c r="O962" s="288" t="s">
        <v>761</v>
      </c>
      <c r="P962" s="276" t="s">
        <v>767</v>
      </c>
      <c r="Q962" s="296" t="s">
        <v>1932</v>
      </c>
      <c r="R962" s="276" t="s">
        <v>1937</v>
      </c>
      <c r="S962" s="296" t="s">
        <v>1934</v>
      </c>
    </row>
    <row r="963" spans="1:19" x14ac:dyDescent="0.3">
      <c r="A963" s="272">
        <v>1954</v>
      </c>
      <c r="B963" s="282">
        <v>42954</v>
      </c>
      <c r="C963" s="284" t="s">
        <v>594</v>
      </c>
      <c r="D963" s="273" t="s">
        <v>869</v>
      </c>
      <c r="E963" s="286" t="s">
        <v>395</v>
      </c>
      <c r="F963" s="273" t="s">
        <v>790</v>
      </c>
      <c r="G963" s="288" t="s">
        <v>785</v>
      </c>
      <c r="H963" s="273" t="s">
        <v>824</v>
      </c>
      <c r="I963" s="290" t="s">
        <v>870</v>
      </c>
      <c r="J963" s="274">
        <v>2</v>
      </c>
      <c r="K963" s="292">
        <v>9180</v>
      </c>
      <c r="L963" s="274">
        <v>18360</v>
      </c>
      <c r="M963" s="294">
        <v>0.03</v>
      </c>
      <c r="N963" s="275">
        <v>17809.2</v>
      </c>
      <c r="O963" s="288" t="s">
        <v>834</v>
      </c>
      <c r="P963" s="276" t="s">
        <v>767</v>
      </c>
      <c r="Q963" s="296" t="s">
        <v>1932</v>
      </c>
      <c r="R963" s="276" t="s">
        <v>1937</v>
      </c>
      <c r="S963" s="296" t="s">
        <v>1934</v>
      </c>
    </row>
    <row r="964" spans="1:19" x14ac:dyDescent="0.3">
      <c r="A964" s="272">
        <v>1955</v>
      </c>
      <c r="B964" s="282">
        <v>42954</v>
      </c>
      <c r="C964" s="284" t="s">
        <v>594</v>
      </c>
      <c r="D964" s="273" t="s">
        <v>869</v>
      </c>
      <c r="E964" s="286" t="s">
        <v>395</v>
      </c>
      <c r="F964" s="273" t="s">
        <v>790</v>
      </c>
      <c r="G964" s="288" t="s">
        <v>785</v>
      </c>
      <c r="H964" s="273" t="s">
        <v>824</v>
      </c>
      <c r="I964" s="290" t="s">
        <v>868</v>
      </c>
      <c r="J964" s="274">
        <v>5</v>
      </c>
      <c r="K964" s="292">
        <v>1980</v>
      </c>
      <c r="L964" s="274">
        <v>9900</v>
      </c>
      <c r="M964" s="294">
        <v>0.1</v>
      </c>
      <c r="N964" s="275">
        <v>8910</v>
      </c>
      <c r="O964" s="288" t="s">
        <v>834</v>
      </c>
      <c r="P964" s="276" t="s">
        <v>798</v>
      </c>
      <c r="Q964" s="296" t="s">
        <v>1932</v>
      </c>
      <c r="R964" s="276" t="s">
        <v>1937</v>
      </c>
      <c r="S964" s="296" t="s">
        <v>1934</v>
      </c>
    </row>
    <row r="965" spans="1:19" x14ac:dyDescent="0.3">
      <c r="A965" s="272">
        <v>1956</v>
      </c>
      <c r="B965" s="282">
        <v>42955</v>
      </c>
      <c r="C965" s="284" t="s">
        <v>594</v>
      </c>
      <c r="D965" s="273" t="s">
        <v>866</v>
      </c>
      <c r="E965" s="286" t="s">
        <v>398</v>
      </c>
      <c r="F965" s="273" t="s">
        <v>790</v>
      </c>
      <c r="G965" s="288" t="s">
        <v>764</v>
      </c>
      <c r="H965" s="273" t="s">
        <v>818</v>
      </c>
      <c r="I965" s="290" t="s">
        <v>867</v>
      </c>
      <c r="J965" s="274">
        <v>32</v>
      </c>
      <c r="K965" s="292">
        <v>1320</v>
      </c>
      <c r="L965" s="274">
        <v>42240</v>
      </c>
      <c r="M965" s="294">
        <v>0</v>
      </c>
      <c r="N965" s="275">
        <v>42240</v>
      </c>
      <c r="O965" s="288" t="s">
        <v>761</v>
      </c>
      <c r="P965" s="276" t="s">
        <v>760</v>
      </c>
      <c r="Q965" s="296" t="s">
        <v>1932</v>
      </c>
      <c r="R965" s="276" t="s">
        <v>1937</v>
      </c>
      <c r="S965" s="296" t="s">
        <v>1934</v>
      </c>
    </row>
    <row r="966" spans="1:19" x14ac:dyDescent="0.3">
      <c r="A966" s="272">
        <v>1957</v>
      </c>
      <c r="B966" s="282">
        <v>42955</v>
      </c>
      <c r="C966" s="284" t="s">
        <v>594</v>
      </c>
      <c r="D966" s="273" t="s">
        <v>866</v>
      </c>
      <c r="E966" s="286" t="s">
        <v>398</v>
      </c>
      <c r="F966" s="273" t="s">
        <v>790</v>
      </c>
      <c r="G966" s="288" t="s">
        <v>785</v>
      </c>
      <c r="H966" s="273" t="s">
        <v>824</v>
      </c>
      <c r="I966" s="290" t="s">
        <v>865</v>
      </c>
      <c r="J966" s="274">
        <v>31</v>
      </c>
      <c r="K966" s="292">
        <v>2880</v>
      </c>
      <c r="L966" s="274">
        <v>89280</v>
      </c>
      <c r="M966" s="294">
        <v>0.04</v>
      </c>
      <c r="N966" s="275">
        <v>85708.800000000003</v>
      </c>
      <c r="O966" s="288" t="s">
        <v>761</v>
      </c>
      <c r="P966" s="276" t="s">
        <v>841</v>
      </c>
      <c r="Q966" s="296" t="s">
        <v>1932</v>
      </c>
      <c r="R966" s="276" t="s">
        <v>1937</v>
      </c>
      <c r="S966" s="296" t="s">
        <v>1934</v>
      </c>
    </row>
    <row r="967" spans="1:19" x14ac:dyDescent="0.3">
      <c r="A967" s="272">
        <v>1958</v>
      </c>
      <c r="B967" s="282">
        <v>42955</v>
      </c>
      <c r="C967" s="284" t="s">
        <v>594</v>
      </c>
      <c r="D967" s="273" t="s">
        <v>864</v>
      </c>
      <c r="E967" s="286" t="s">
        <v>398</v>
      </c>
      <c r="F967" s="273" t="s">
        <v>765</v>
      </c>
      <c r="G967" s="288" t="s">
        <v>764</v>
      </c>
      <c r="H967" s="273" t="s">
        <v>793</v>
      </c>
      <c r="I967" s="290" t="s">
        <v>863</v>
      </c>
      <c r="J967" s="274">
        <v>24</v>
      </c>
      <c r="K967" s="292">
        <v>300</v>
      </c>
      <c r="L967" s="274">
        <v>7200</v>
      </c>
      <c r="M967" s="294">
        <v>0.04</v>
      </c>
      <c r="N967" s="275">
        <v>6912</v>
      </c>
      <c r="O967" s="288" t="s">
        <v>775</v>
      </c>
      <c r="P967" s="276" t="s">
        <v>760</v>
      </c>
      <c r="Q967" s="296" t="s">
        <v>1935</v>
      </c>
      <c r="R967" s="276" t="s">
        <v>1937</v>
      </c>
      <c r="S967" s="296" t="s">
        <v>1934</v>
      </c>
    </row>
    <row r="968" spans="1:19" x14ac:dyDescent="0.3">
      <c r="A968" s="272">
        <v>1959</v>
      </c>
      <c r="B968" s="282">
        <v>42955</v>
      </c>
      <c r="C968" s="284" t="s">
        <v>594</v>
      </c>
      <c r="D968" s="273" t="s">
        <v>861</v>
      </c>
      <c r="E968" s="286" t="s">
        <v>398</v>
      </c>
      <c r="F968" s="273" t="s">
        <v>778</v>
      </c>
      <c r="G968" s="288" t="s">
        <v>764</v>
      </c>
      <c r="H968" s="273" t="s">
        <v>818</v>
      </c>
      <c r="I968" s="290" t="s">
        <v>862</v>
      </c>
      <c r="J968" s="274">
        <v>10</v>
      </c>
      <c r="K968" s="292">
        <v>720</v>
      </c>
      <c r="L968" s="274">
        <v>7200</v>
      </c>
      <c r="M968" s="294">
        <v>0.04</v>
      </c>
      <c r="N968" s="275">
        <v>6912</v>
      </c>
      <c r="O968" s="288" t="s">
        <v>775</v>
      </c>
      <c r="P968" s="276" t="s">
        <v>798</v>
      </c>
      <c r="Q968" s="296" t="s">
        <v>1935</v>
      </c>
      <c r="R968" s="276" t="s">
        <v>1933</v>
      </c>
      <c r="S968" s="296" t="s">
        <v>1934</v>
      </c>
    </row>
    <row r="969" spans="1:19" x14ac:dyDescent="0.3">
      <c r="A969" s="272">
        <v>1960</v>
      </c>
      <c r="B969" s="282">
        <v>42955</v>
      </c>
      <c r="C969" s="284" t="s">
        <v>594</v>
      </c>
      <c r="D969" s="273" t="s">
        <v>861</v>
      </c>
      <c r="E969" s="286" t="s">
        <v>398</v>
      </c>
      <c r="F969" s="273" t="s">
        <v>778</v>
      </c>
      <c r="G969" s="288" t="s">
        <v>785</v>
      </c>
      <c r="H969" s="273" t="s">
        <v>784</v>
      </c>
      <c r="I969" s="290" t="s">
        <v>860</v>
      </c>
      <c r="J969" s="274">
        <v>11</v>
      </c>
      <c r="K969" s="292">
        <v>11760</v>
      </c>
      <c r="L969" s="274">
        <v>129360</v>
      </c>
      <c r="M969" s="294">
        <v>0.08</v>
      </c>
      <c r="N969" s="275">
        <v>119011.2</v>
      </c>
      <c r="O969" s="288" t="s">
        <v>775</v>
      </c>
      <c r="P969" s="276" t="s">
        <v>774</v>
      </c>
      <c r="Q969" s="296" t="s">
        <v>1935</v>
      </c>
      <c r="R969" s="276" t="s">
        <v>1933</v>
      </c>
      <c r="S969" s="296" t="s">
        <v>1934</v>
      </c>
    </row>
    <row r="970" spans="1:19" x14ac:dyDescent="0.3">
      <c r="A970" s="272">
        <v>1961</v>
      </c>
      <c r="B970" s="282">
        <v>42955</v>
      </c>
      <c r="C970" s="284" t="s">
        <v>594</v>
      </c>
      <c r="D970" s="273" t="s">
        <v>859</v>
      </c>
      <c r="E970" s="286" t="s">
        <v>405</v>
      </c>
      <c r="F970" s="273" t="s">
        <v>812</v>
      </c>
      <c r="G970" s="288" t="s">
        <v>764</v>
      </c>
      <c r="H970" s="273" t="s">
        <v>772</v>
      </c>
      <c r="I970" s="290" t="s">
        <v>858</v>
      </c>
      <c r="J970" s="274">
        <v>31</v>
      </c>
      <c r="K970" s="292">
        <v>600</v>
      </c>
      <c r="L970" s="274">
        <v>18600</v>
      </c>
      <c r="M970" s="294">
        <v>0</v>
      </c>
      <c r="N970" s="275">
        <v>18600</v>
      </c>
      <c r="O970" s="288" t="s">
        <v>834</v>
      </c>
      <c r="P970" s="276" t="s">
        <v>798</v>
      </c>
      <c r="Q970" s="296" t="s">
        <v>1932</v>
      </c>
      <c r="R970" s="276" t="s">
        <v>1933</v>
      </c>
      <c r="S970" s="296" t="s">
        <v>1934</v>
      </c>
    </row>
    <row r="971" spans="1:19" x14ac:dyDescent="0.3">
      <c r="A971" s="272">
        <v>1962</v>
      </c>
      <c r="B971" s="282">
        <v>42955</v>
      </c>
      <c r="C971" s="284" t="s">
        <v>594</v>
      </c>
      <c r="D971" s="273" t="s">
        <v>853</v>
      </c>
      <c r="E971" s="286" t="s">
        <v>398</v>
      </c>
      <c r="F971" s="273" t="s">
        <v>778</v>
      </c>
      <c r="G971" s="288" t="s">
        <v>764</v>
      </c>
      <c r="H971" s="273" t="s">
        <v>818</v>
      </c>
      <c r="I971" s="290" t="s">
        <v>857</v>
      </c>
      <c r="J971" s="274">
        <v>13</v>
      </c>
      <c r="K971" s="292">
        <v>17400</v>
      </c>
      <c r="L971" s="274">
        <v>226200</v>
      </c>
      <c r="M971" s="294">
        <v>0.03</v>
      </c>
      <c r="N971" s="275">
        <v>219414</v>
      </c>
      <c r="O971" s="288" t="s">
        <v>761</v>
      </c>
      <c r="P971" s="276" t="s">
        <v>760</v>
      </c>
      <c r="Q971" s="296" t="s">
        <v>1932</v>
      </c>
      <c r="R971" s="276" t="s">
        <v>1933</v>
      </c>
      <c r="S971" s="296" t="s">
        <v>1934</v>
      </c>
    </row>
    <row r="972" spans="1:19" x14ac:dyDescent="0.3">
      <c r="A972" s="272">
        <v>1963</v>
      </c>
      <c r="B972" s="282">
        <v>42955</v>
      </c>
      <c r="C972" s="284" t="s">
        <v>594</v>
      </c>
      <c r="D972" s="273" t="s">
        <v>855</v>
      </c>
      <c r="E972" s="286" t="s">
        <v>398</v>
      </c>
      <c r="F972" s="273" t="s">
        <v>790</v>
      </c>
      <c r="G972" s="288" t="s">
        <v>764</v>
      </c>
      <c r="H972" s="273" t="s">
        <v>818</v>
      </c>
      <c r="I972" s="290" t="s">
        <v>856</v>
      </c>
      <c r="J972" s="274">
        <v>2</v>
      </c>
      <c r="K972" s="292">
        <v>19740</v>
      </c>
      <c r="L972" s="274">
        <v>39480</v>
      </c>
      <c r="M972" s="294">
        <v>0.06</v>
      </c>
      <c r="N972" s="275">
        <v>37111.199999999997</v>
      </c>
      <c r="O972" s="288" t="s">
        <v>761</v>
      </c>
      <c r="P972" s="276" t="s">
        <v>760</v>
      </c>
      <c r="Q972" s="296" t="s">
        <v>1932</v>
      </c>
      <c r="R972" s="276" t="s">
        <v>1937</v>
      </c>
      <c r="S972" s="296" t="s">
        <v>1934</v>
      </c>
    </row>
    <row r="973" spans="1:19" x14ac:dyDescent="0.3">
      <c r="A973" s="272">
        <v>1964</v>
      </c>
      <c r="B973" s="282">
        <v>42955</v>
      </c>
      <c r="C973" s="284" t="s">
        <v>594</v>
      </c>
      <c r="D973" s="273" t="s">
        <v>855</v>
      </c>
      <c r="E973" s="286" t="s">
        <v>398</v>
      </c>
      <c r="F973" s="273" t="s">
        <v>790</v>
      </c>
      <c r="G973" s="288" t="s">
        <v>785</v>
      </c>
      <c r="H973" s="273" t="s">
        <v>784</v>
      </c>
      <c r="I973" s="290" t="s">
        <v>854</v>
      </c>
      <c r="J973" s="274">
        <v>48</v>
      </c>
      <c r="K973" s="292">
        <v>3960</v>
      </c>
      <c r="L973" s="274">
        <v>190080</v>
      </c>
      <c r="M973" s="294">
        <v>0</v>
      </c>
      <c r="N973" s="275">
        <v>190080</v>
      </c>
      <c r="O973" s="288" t="s">
        <v>761</v>
      </c>
      <c r="P973" s="276" t="s">
        <v>760</v>
      </c>
      <c r="Q973" s="296" t="s">
        <v>1932</v>
      </c>
      <c r="R973" s="276" t="s">
        <v>1937</v>
      </c>
      <c r="S973" s="296" t="s">
        <v>1934</v>
      </c>
    </row>
    <row r="974" spans="1:19" x14ac:dyDescent="0.3">
      <c r="A974" s="272">
        <v>1965</v>
      </c>
      <c r="B974" s="282">
        <v>42955</v>
      </c>
      <c r="C974" s="284" t="s">
        <v>594</v>
      </c>
      <c r="D974" s="273" t="s">
        <v>853</v>
      </c>
      <c r="E974" s="286" t="s">
        <v>395</v>
      </c>
      <c r="F974" s="273" t="s">
        <v>778</v>
      </c>
      <c r="G974" s="288" t="s">
        <v>764</v>
      </c>
      <c r="H974" s="273" t="s">
        <v>763</v>
      </c>
      <c r="I974" s="290" t="s">
        <v>852</v>
      </c>
      <c r="J974" s="274">
        <v>39</v>
      </c>
      <c r="K974" s="292">
        <v>120</v>
      </c>
      <c r="L974" s="274">
        <v>4680</v>
      </c>
      <c r="M974" s="294">
        <v>0.1</v>
      </c>
      <c r="N974" s="275">
        <v>4212</v>
      </c>
      <c r="O974" s="288" t="s">
        <v>761</v>
      </c>
      <c r="P974" s="276" t="s">
        <v>787</v>
      </c>
      <c r="Q974" s="296" t="s">
        <v>1932</v>
      </c>
      <c r="R974" s="276" t="s">
        <v>1933</v>
      </c>
      <c r="S974" s="296" t="s">
        <v>1934</v>
      </c>
    </row>
    <row r="975" spans="1:19" x14ac:dyDescent="0.3">
      <c r="A975" s="272">
        <v>1966</v>
      </c>
      <c r="B975" s="282">
        <v>42956</v>
      </c>
      <c r="C975" s="284" t="s">
        <v>594</v>
      </c>
      <c r="D975" s="273" t="s">
        <v>851</v>
      </c>
      <c r="E975" s="286" t="s">
        <v>395</v>
      </c>
      <c r="F975" s="273" t="s">
        <v>790</v>
      </c>
      <c r="G975" s="288" t="s">
        <v>770</v>
      </c>
      <c r="H975" s="273" t="s">
        <v>781</v>
      </c>
      <c r="I975" s="290" t="s">
        <v>850</v>
      </c>
      <c r="J975" s="274">
        <v>24</v>
      </c>
      <c r="K975" s="292">
        <v>1200</v>
      </c>
      <c r="L975" s="274">
        <v>28800</v>
      </c>
      <c r="M975" s="294">
        <v>0.09</v>
      </c>
      <c r="N975" s="275">
        <v>26208</v>
      </c>
      <c r="O975" s="288" t="s">
        <v>761</v>
      </c>
      <c r="P975" s="276" t="s">
        <v>760</v>
      </c>
      <c r="Q975" s="296" t="s">
        <v>1932</v>
      </c>
      <c r="R975" s="276" t="s">
        <v>1937</v>
      </c>
      <c r="S975" s="296" t="s">
        <v>1934</v>
      </c>
    </row>
    <row r="976" spans="1:19" x14ac:dyDescent="0.3">
      <c r="A976" s="272">
        <v>1967</v>
      </c>
      <c r="B976" s="282">
        <v>42957</v>
      </c>
      <c r="C976" s="284" t="s">
        <v>594</v>
      </c>
      <c r="D976" s="273" t="s">
        <v>849</v>
      </c>
      <c r="E976" s="286" t="s">
        <v>405</v>
      </c>
      <c r="F976" s="273" t="s">
        <v>778</v>
      </c>
      <c r="G976" s="288" t="s">
        <v>764</v>
      </c>
      <c r="H976" s="273" t="s">
        <v>800</v>
      </c>
      <c r="I976" s="290" t="s">
        <v>848</v>
      </c>
      <c r="J976" s="274">
        <v>1</v>
      </c>
      <c r="K976" s="292">
        <v>240</v>
      </c>
      <c r="L976" s="274">
        <v>240</v>
      </c>
      <c r="M976" s="294">
        <v>0.06</v>
      </c>
      <c r="N976" s="275">
        <v>225.6</v>
      </c>
      <c r="O976" s="288" t="s">
        <v>788</v>
      </c>
      <c r="P976" s="276" t="s">
        <v>760</v>
      </c>
      <c r="Q976" s="296" t="s">
        <v>1936</v>
      </c>
      <c r="R976" s="276" t="s">
        <v>1933</v>
      </c>
      <c r="S976" s="296" t="s">
        <v>1934</v>
      </c>
    </row>
    <row r="977" spans="1:19" x14ac:dyDescent="0.3">
      <c r="A977" s="272">
        <v>1968</v>
      </c>
      <c r="B977" s="282">
        <v>42957</v>
      </c>
      <c r="C977" s="284" t="s">
        <v>594</v>
      </c>
      <c r="D977" s="273" t="s">
        <v>847</v>
      </c>
      <c r="E977" s="286" t="s">
        <v>398</v>
      </c>
      <c r="F977" s="273" t="s">
        <v>790</v>
      </c>
      <c r="G977" s="288" t="s">
        <v>764</v>
      </c>
      <c r="H977" s="273" t="s">
        <v>763</v>
      </c>
      <c r="I977" s="290" t="s">
        <v>846</v>
      </c>
      <c r="J977" s="274">
        <v>46</v>
      </c>
      <c r="K977" s="292">
        <v>240</v>
      </c>
      <c r="L977" s="274">
        <v>11040</v>
      </c>
      <c r="M977" s="294">
        <v>0.09</v>
      </c>
      <c r="N977" s="275">
        <v>10046.4</v>
      </c>
      <c r="O977" s="288" t="s">
        <v>834</v>
      </c>
      <c r="P977" s="276" t="s">
        <v>798</v>
      </c>
      <c r="Q977" s="296" t="s">
        <v>1932</v>
      </c>
      <c r="R977" s="276" t="s">
        <v>1937</v>
      </c>
      <c r="S977" s="296" t="s">
        <v>1934</v>
      </c>
    </row>
    <row r="978" spans="1:19" x14ac:dyDescent="0.3">
      <c r="A978" s="272">
        <v>1969</v>
      </c>
      <c r="B978" s="282">
        <v>42957</v>
      </c>
      <c r="C978" s="284" t="s">
        <v>594</v>
      </c>
      <c r="D978" s="273" t="s">
        <v>843</v>
      </c>
      <c r="E978" s="286" t="s">
        <v>522</v>
      </c>
      <c r="F978" s="273" t="s">
        <v>765</v>
      </c>
      <c r="G978" s="288" t="s">
        <v>764</v>
      </c>
      <c r="H978" s="273" t="s">
        <v>811</v>
      </c>
      <c r="I978" s="290" t="s">
        <v>845</v>
      </c>
      <c r="J978" s="274">
        <v>3</v>
      </c>
      <c r="K978" s="292">
        <v>600</v>
      </c>
      <c r="L978" s="274">
        <v>1800</v>
      </c>
      <c r="M978" s="294">
        <v>0.01</v>
      </c>
      <c r="N978" s="275">
        <v>1782</v>
      </c>
      <c r="O978" s="288" t="s">
        <v>775</v>
      </c>
      <c r="P978" s="276" t="s">
        <v>760</v>
      </c>
      <c r="Q978" s="296" t="s">
        <v>1935</v>
      </c>
      <c r="R978" s="276" t="s">
        <v>1937</v>
      </c>
      <c r="S978" s="296" t="s">
        <v>1934</v>
      </c>
    </row>
    <row r="979" spans="1:19" x14ac:dyDescent="0.3">
      <c r="A979" s="272">
        <v>1970</v>
      </c>
      <c r="B979" s="282">
        <v>42957</v>
      </c>
      <c r="C979" s="284" t="s">
        <v>594</v>
      </c>
      <c r="D979" s="273" t="s">
        <v>843</v>
      </c>
      <c r="E979" s="286" t="s">
        <v>522</v>
      </c>
      <c r="F979" s="273" t="s">
        <v>765</v>
      </c>
      <c r="G979" s="288" t="s">
        <v>764</v>
      </c>
      <c r="H979" s="273" t="s">
        <v>763</v>
      </c>
      <c r="I979" s="290" t="s">
        <v>844</v>
      </c>
      <c r="J979" s="274">
        <v>11</v>
      </c>
      <c r="K979" s="292">
        <v>1320</v>
      </c>
      <c r="L979" s="274">
        <v>14520</v>
      </c>
      <c r="M979" s="294">
        <v>0.04</v>
      </c>
      <c r="N979" s="275">
        <v>13939.2</v>
      </c>
      <c r="O979" s="288" t="s">
        <v>775</v>
      </c>
      <c r="P979" s="276" t="s">
        <v>841</v>
      </c>
      <c r="Q979" s="296" t="s">
        <v>1935</v>
      </c>
      <c r="R979" s="276" t="s">
        <v>1937</v>
      </c>
      <c r="S979" s="296" t="s">
        <v>1934</v>
      </c>
    </row>
    <row r="980" spans="1:19" x14ac:dyDescent="0.3">
      <c r="A980" s="272">
        <v>1971</v>
      </c>
      <c r="B980" s="282">
        <v>42957</v>
      </c>
      <c r="C980" s="284" t="s">
        <v>594</v>
      </c>
      <c r="D980" s="273" t="s">
        <v>843</v>
      </c>
      <c r="E980" s="286" t="s">
        <v>522</v>
      </c>
      <c r="F980" s="273" t="s">
        <v>765</v>
      </c>
      <c r="G980" s="288" t="s">
        <v>770</v>
      </c>
      <c r="H980" s="273" t="s">
        <v>777</v>
      </c>
      <c r="I980" s="290" t="s">
        <v>842</v>
      </c>
      <c r="J980" s="274">
        <v>3</v>
      </c>
      <c r="K980" s="292">
        <v>8760</v>
      </c>
      <c r="L980" s="274">
        <v>26280</v>
      </c>
      <c r="M980" s="294">
        <v>0.01</v>
      </c>
      <c r="N980" s="275">
        <v>26017.200000000001</v>
      </c>
      <c r="O980" s="288" t="s">
        <v>775</v>
      </c>
      <c r="P980" s="276" t="s">
        <v>841</v>
      </c>
      <c r="Q980" s="296" t="s">
        <v>1935</v>
      </c>
      <c r="R980" s="276" t="s">
        <v>1937</v>
      </c>
      <c r="S980" s="296" t="s">
        <v>1934</v>
      </c>
    </row>
    <row r="981" spans="1:19" x14ac:dyDescent="0.3">
      <c r="A981" s="272">
        <v>1972</v>
      </c>
      <c r="B981" s="282">
        <v>42957</v>
      </c>
      <c r="C981" s="284" t="s">
        <v>594</v>
      </c>
      <c r="D981" s="273" t="s">
        <v>840</v>
      </c>
      <c r="E981" s="286" t="s">
        <v>522</v>
      </c>
      <c r="F981" s="273" t="s">
        <v>778</v>
      </c>
      <c r="G981" s="288" t="s">
        <v>764</v>
      </c>
      <c r="H981" s="273" t="s">
        <v>763</v>
      </c>
      <c r="I981" s="290" t="s">
        <v>839</v>
      </c>
      <c r="J981" s="274">
        <v>5</v>
      </c>
      <c r="K981" s="292">
        <v>2100</v>
      </c>
      <c r="L981" s="274">
        <v>10500</v>
      </c>
      <c r="M981" s="294">
        <v>0.1</v>
      </c>
      <c r="N981" s="275">
        <v>9450</v>
      </c>
      <c r="O981" s="288" t="s">
        <v>834</v>
      </c>
      <c r="P981" s="276" t="s">
        <v>760</v>
      </c>
      <c r="Q981" s="296" t="s">
        <v>1932</v>
      </c>
      <c r="R981" s="276" t="s">
        <v>1933</v>
      </c>
      <c r="S981" s="296" t="s">
        <v>1934</v>
      </c>
    </row>
    <row r="982" spans="1:19" x14ac:dyDescent="0.3">
      <c r="A982" s="272">
        <v>1973</v>
      </c>
      <c r="B982" s="282">
        <v>42958</v>
      </c>
      <c r="C982" s="284" t="s">
        <v>594</v>
      </c>
      <c r="D982" s="273" t="s">
        <v>838</v>
      </c>
      <c r="E982" s="286" t="s">
        <v>405</v>
      </c>
      <c r="F982" s="273" t="s">
        <v>765</v>
      </c>
      <c r="G982" s="288" t="s">
        <v>770</v>
      </c>
      <c r="H982" s="273" t="s">
        <v>781</v>
      </c>
      <c r="I982" s="290" t="s">
        <v>837</v>
      </c>
      <c r="J982" s="274">
        <v>27</v>
      </c>
      <c r="K982" s="292">
        <v>2040</v>
      </c>
      <c r="L982" s="274">
        <v>55080</v>
      </c>
      <c r="M982" s="294">
        <v>0.09</v>
      </c>
      <c r="N982" s="275">
        <v>50122.8</v>
      </c>
      <c r="O982" s="288" t="s">
        <v>788</v>
      </c>
      <c r="P982" s="276" t="s">
        <v>787</v>
      </c>
      <c r="Q982" s="296" t="s">
        <v>1936</v>
      </c>
      <c r="R982" s="276" t="s">
        <v>1937</v>
      </c>
      <c r="S982" s="296" t="s">
        <v>1934</v>
      </c>
    </row>
    <row r="983" spans="1:19" x14ac:dyDescent="0.3">
      <c r="A983" s="272">
        <v>1974</v>
      </c>
      <c r="B983" s="282">
        <v>42958</v>
      </c>
      <c r="C983" s="284" t="s">
        <v>594</v>
      </c>
      <c r="D983" s="273" t="s">
        <v>836</v>
      </c>
      <c r="E983" s="286" t="s">
        <v>395</v>
      </c>
      <c r="F983" s="273" t="s">
        <v>812</v>
      </c>
      <c r="G983" s="288" t="s">
        <v>764</v>
      </c>
      <c r="H983" s="273" t="s">
        <v>793</v>
      </c>
      <c r="I983" s="290" t="s">
        <v>835</v>
      </c>
      <c r="J983" s="274">
        <v>23</v>
      </c>
      <c r="K983" s="292">
        <v>2460</v>
      </c>
      <c r="L983" s="274">
        <v>56580</v>
      </c>
      <c r="M983" s="294">
        <v>0.1</v>
      </c>
      <c r="N983" s="275">
        <v>50922</v>
      </c>
      <c r="O983" s="288" t="s">
        <v>834</v>
      </c>
      <c r="P983" s="276" t="s">
        <v>760</v>
      </c>
      <c r="Q983" s="296" t="s">
        <v>1932</v>
      </c>
      <c r="R983" s="276" t="s">
        <v>1933</v>
      </c>
      <c r="S983" s="296" t="s">
        <v>1934</v>
      </c>
    </row>
    <row r="984" spans="1:19" x14ac:dyDescent="0.3">
      <c r="A984" s="272">
        <v>1975</v>
      </c>
      <c r="B984" s="282">
        <v>42958</v>
      </c>
      <c r="C984" s="284" t="s">
        <v>594</v>
      </c>
      <c r="D984" s="273" t="s">
        <v>833</v>
      </c>
      <c r="E984" s="286" t="s">
        <v>398</v>
      </c>
      <c r="F984" s="273" t="s">
        <v>812</v>
      </c>
      <c r="G984" s="288" t="s">
        <v>785</v>
      </c>
      <c r="H984" s="273" t="s">
        <v>784</v>
      </c>
      <c r="I984" s="290" t="s">
        <v>832</v>
      </c>
      <c r="J984" s="274">
        <v>46</v>
      </c>
      <c r="K984" s="292">
        <v>7560</v>
      </c>
      <c r="L984" s="274">
        <v>347760</v>
      </c>
      <c r="M984" s="294">
        <v>0.01</v>
      </c>
      <c r="N984" s="275">
        <v>344282.4</v>
      </c>
      <c r="O984" s="288" t="s">
        <v>782</v>
      </c>
      <c r="P984" s="276" t="s">
        <v>760</v>
      </c>
      <c r="Q984" s="296" t="s">
        <v>1932</v>
      </c>
      <c r="R984" s="276" t="s">
        <v>1933</v>
      </c>
      <c r="S984" s="296" t="s">
        <v>1934</v>
      </c>
    </row>
    <row r="985" spans="1:19" x14ac:dyDescent="0.3">
      <c r="A985" s="272">
        <v>1976</v>
      </c>
      <c r="B985" s="282">
        <v>42958</v>
      </c>
      <c r="C985" s="284" t="s">
        <v>594</v>
      </c>
      <c r="D985" s="273" t="s">
        <v>831</v>
      </c>
      <c r="E985" s="286" t="s">
        <v>405</v>
      </c>
      <c r="F985" s="273" t="s">
        <v>778</v>
      </c>
      <c r="G985" s="288" t="s">
        <v>764</v>
      </c>
      <c r="H985" s="273" t="s">
        <v>800</v>
      </c>
      <c r="I985" s="290" t="s">
        <v>830</v>
      </c>
      <c r="J985" s="274">
        <v>2</v>
      </c>
      <c r="K985" s="292">
        <v>540</v>
      </c>
      <c r="L985" s="274">
        <v>1080</v>
      </c>
      <c r="M985" s="294">
        <v>7.0000000000000007E-2</v>
      </c>
      <c r="N985" s="275">
        <v>1004.4</v>
      </c>
      <c r="O985" s="288" t="s">
        <v>775</v>
      </c>
      <c r="P985" s="276" t="s">
        <v>767</v>
      </c>
      <c r="Q985" s="296" t="s">
        <v>1935</v>
      </c>
      <c r="R985" s="276" t="s">
        <v>1933</v>
      </c>
      <c r="S985" s="296" t="s">
        <v>1934</v>
      </c>
    </row>
    <row r="986" spans="1:19" x14ac:dyDescent="0.3">
      <c r="A986" s="272">
        <v>1977</v>
      </c>
      <c r="B986" s="282">
        <v>42958</v>
      </c>
      <c r="C986" s="284" t="s">
        <v>594</v>
      </c>
      <c r="D986" s="273" t="s">
        <v>829</v>
      </c>
      <c r="E986" s="286" t="s">
        <v>395</v>
      </c>
      <c r="F986" s="273" t="s">
        <v>765</v>
      </c>
      <c r="G986" s="288" t="s">
        <v>764</v>
      </c>
      <c r="H986" s="273" t="s">
        <v>793</v>
      </c>
      <c r="I986" s="290" t="s">
        <v>828</v>
      </c>
      <c r="J986" s="274">
        <v>1</v>
      </c>
      <c r="K986" s="292">
        <v>1140</v>
      </c>
      <c r="L986" s="274">
        <v>1140</v>
      </c>
      <c r="M986" s="294">
        <v>0.05</v>
      </c>
      <c r="N986" s="275">
        <v>1083</v>
      </c>
      <c r="O986" s="288" t="s">
        <v>782</v>
      </c>
      <c r="P986" s="276" t="s">
        <v>827</v>
      </c>
      <c r="Q986" s="296" t="s">
        <v>1932</v>
      </c>
      <c r="R986" s="276" t="s">
        <v>1937</v>
      </c>
      <c r="S986" s="296" t="s">
        <v>1934</v>
      </c>
    </row>
    <row r="987" spans="1:19" x14ac:dyDescent="0.3">
      <c r="A987" s="272">
        <v>1978</v>
      </c>
      <c r="B987" s="282">
        <v>42958</v>
      </c>
      <c r="C987" s="284" t="s">
        <v>594</v>
      </c>
      <c r="D987" s="273" t="s">
        <v>822</v>
      </c>
      <c r="E987" s="286" t="s">
        <v>395</v>
      </c>
      <c r="F987" s="273" t="s">
        <v>765</v>
      </c>
      <c r="G987" s="288" t="s">
        <v>770</v>
      </c>
      <c r="H987" s="273" t="s">
        <v>826</v>
      </c>
      <c r="I987" s="290" t="s">
        <v>825</v>
      </c>
      <c r="J987" s="274">
        <v>7</v>
      </c>
      <c r="K987" s="292">
        <v>7260</v>
      </c>
      <c r="L987" s="274">
        <v>50820</v>
      </c>
      <c r="M987" s="294">
        <v>0.09</v>
      </c>
      <c r="N987" s="275">
        <v>46246.2</v>
      </c>
      <c r="O987" s="288" t="s">
        <v>775</v>
      </c>
      <c r="P987" s="276" t="s">
        <v>787</v>
      </c>
      <c r="Q987" s="296" t="s">
        <v>1935</v>
      </c>
      <c r="R987" s="276" t="s">
        <v>1937</v>
      </c>
      <c r="S987" s="296" t="s">
        <v>1934</v>
      </c>
    </row>
    <row r="988" spans="1:19" x14ac:dyDescent="0.3">
      <c r="A988" s="272">
        <v>1979</v>
      </c>
      <c r="B988" s="282">
        <v>42958</v>
      </c>
      <c r="C988" s="284" t="s">
        <v>594</v>
      </c>
      <c r="D988" s="273" t="s">
        <v>822</v>
      </c>
      <c r="E988" s="286" t="s">
        <v>395</v>
      </c>
      <c r="F988" s="273" t="s">
        <v>765</v>
      </c>
      <c r="G988" s="288" t="s">
        <v>785</v>
      </c>
      <c r="H988" s="273" t="s">
        <v>824</v>
      </c>
      <c r="I988" s="290" t="s">
        <v>823</v>
      </c>
      <c r="J988" s="274">
        <v>41</v>
      </c>
      <c r="K988" s="292">
        <v>1260</v>
      </c>
      <c r="L988" s="274">
        <v>51660</v>
      </c>
      <c r="M988" s="294">
        <v>0.01</v>
      </c>
      <c r="N988" s="275">
        <v>51143.4</v>
      </c>
      <c r="O988" s="288" t="s">
        <v>775</v>
      </c>
      <c r="P988" s="276" t="s">
        <v>798</v>
      </c>
      <c r="Q988" s="296" t="s">
        <v>1935</v>
      </c>
      <c r="R988" s="276" t="s">
        <v>1937</v>
      </c>
      <c r="S988" s="296" t="s">
        <v>1934</v>
      </c>
    </row>
    <row r="989" spans="1:19" x14ac:dyDescent="0.3">
      <c r="A989" s="272">
        <v>1980</v>
      </c>
      <c r="B989" s="282">
        <v>42958</v>
      </c>
      <c r="C989" s="284" t="s">
        <v>594</v>
      </c>
      <c r="D989" s="273" t="s">
        <v>822</v>
      </c>
      <c r="E989" s="286" t="s">
        <v>395</v>
      </c>
      <c r="F989" s="273" t="s">
        <v>765</v>
      </c>
      <c r="G989" s="288" t="s">
        <v>785</v>
      </c>
      <c r="H989" s="273" t="s">
        <v>784</v>
      </c>
      <c r="I989" s="290" t="s">
        <v>821</v>
      </c>
      <c r="J989" s="274">
        <v>46</v>
      </c>
      <c r="K989" s="292">
        <v>1260</v>
      </c>
      <c r="L989" s="274">
        <v>57960</v>
      </c>
      <c r="M989" s="294">
        <v>0.1</v>
      </c>
      <c r="N989" s="275">
        <v>52164</v>
      </c>
      <c r="O989" s="288" t="s">
        <v>775</v>
      </c>
      <c r="P989" s="276" t="s">
        <v>760</v>
      </c>
      <c r="Q989" s="296" t="s">
        <v>1935</v>
      </c>
      <c r="R989" s="276" t="s">
        <v>1937</v>
      </c>
      <c r="S989" s="296" t="s">
        <v>1934</v>
      </c>
    </row>
    <row r="990" spans="1:19" x14ac:dyDescent="0.3">
      <c r="A990" s="272">
        <v>1981</v>
      </c>
      <c r="B990" s="282">
        <v>42959</v>
      </c>
      <c r="C990" s="284" t="s">
        <v>594</v>
      </c>
      <c r="D990" s="273" t="s">
        <v>820</v>
      </c>
      <c r="E990" s="286" t="s">
        <v>398</v>
      </c>
      <c r="F990" s="273" t="s">
        <v>778</v>
      </c>
      <c r="G990" s="288" t="s">
        <v>764</v>
      </c>
      <c r="H990" s="273" t="s">
        <v>763</v>
      </c>
      <c r="I990" s="290" t="s">
        <v>819</v>
      </c>
      <c r="J990" s="274">
        <v>11</v>
      </c>
      <c r="K990" s="292">
        <v>1740</v>
      </c>
      <c r="L990" s="274">
        <v>19140</v>
      </c>
      <c r="M990" s="294">
        <v>7.0000000000000007E-2</v>
      </c>
      <c r="N990" s="275">
        <v>17800.2</v>
      </c>
      <c r="O990" s="288" t="s">
        <v>788</v>
      </c>
      <c r="P990" s="276" t="s">
        <v>760</v>
      </c>
      <c r="Q990" s="296" t="s">
        <v>1936</v>
      </c>
      <c r="R990" s="276" t="s">
        <v>1933</v>
      </c>
      <c r="S990" s="296" t="s">
        <v>1934</v>
      </c>
    </row>
    <row r="991" spans="1:19" x14ac:dyDescent="0.3">
      <c r="A991" s="272">
        <v>1982</v>
      </c>
      <c r="B991" s="282">
        <v>42959</v>
      </c>
      <c r="C991" s="284" t="s">
        <v>594</v>
      </c>
      <c r="D991" s="273" t="s">
        <v>816</v>
      </c>
      <c r="E991" s="286" t="s">
        <v>395</v>
      </c>
      <c r="F991" s="273" t="s">
        <v>778</v>
      </c>
      <c r="G991" s="288" t="s">
        <v>764</v>
      </c>
      <c r="H991" s="273" t="s">
        <v>818</v>
      </c>
      <c r="I991" s="290" t="s">
        <v>817</v>
      </c>
      <c r="J991" s="274">
        <v>27</v>
      </c>
      <c r="K991" s="292">
        <v>900</v>
      </c>
      <c r="L991" s="274">
        <v>24300</v>
      </c>
      <c r="M991" s="294">
        <v>0.04</v>
      </c>
      <c r="N991" s="275">
        <v>23328</v>
      </c>
      <c r="O991" s="288" t="s">
        <v>775</v>
      </c>
      <c r="P991" s="276" t="s">
        <v>760</v>
      </c>
      <c r="Q991" s="296" t="s">
        <v>1935</v>
      </c>
      <c r="R991" s="276" t="s">
        <v>1933</v>
      </c>
      <c r="S991" s="296" t="s">
        <v>1934</v>
      </c>
    </row>
    <row r="992" spans="1:19" x14ac:dyDescent="0.3">
      <c r="A992" s="272">
        <v>1983</v>
      </c>
      <c r="B992" s="282">
        <v>42959</v>
      </c>
      <c r="C992" s="284" t="s">
        <v>594</v>
      </c>
      <c r="D992" s="273" t="s">
        <v>816</v>
      </c>
      <c r="E992" s="286" t="s">
        <v>395</v>
      </c>
      <c r="F992" s="273" t="s">
        <v>778</v>
      </c>
      <c r="G992" s="288" t="s">
        <v>785</v>
      </c>
      <c r="H992" s="273" t="s">
        <v>815</v>
      </c>
      <c r="I992" s="290" t="s">
        <v>814</v>
      </c>
      <c r="J992" s="274">
        <v>22</v>
      </c>
      <c r="K992" s="292">
        <v>16260</v>
      </c>
      <c r="L992" s="274">
        <v>357720</v>
      </c>
      <c r="M992" s="294">
        <v>0.1</v>
      </c>
      <c r="N992" s="275">
        <v>321948</v>
      </c>
      <c r="O992" s="288" t="s">
        <v>775</v>
      </c>
      <c r="P992" s="276" t="s">
        <v>760</v>
      </c>
      <c r="Q992" s="296" t="s">
        <v>1935</v>
      </c>
      <c r="R992" s="276" t="s">
        <v>1933</v>
      </c>
      <c r="S992" s="296" t="s">
        <v>1934</v>
      </c>
    </row>
    <row r="993" spans="1:19" x14ac:dyDescent="0.3">
      <c r="A993" s="272">
        <v>1984</v>
      </c>
      <c r="B993" s="282">
        <v>42959</v>
      </c>
      <c r="C993" s="284" t="s">
        <v>594</v>
      </c>
      <c r="D993" s="273" t="s">
        <v>813</v>
      </c>
      <c r="E993" s="286" t="s">
        <v>398</v>
      </c>
      <c r="F993" s="273" t="s">
        <v>812</v>
      </c>
      <c r="G993" s="288" t="s">
        <v>764</v>
      </c>
      <c r="H993" s="273" t="s">
        <v>811</v>
      </c>
      <c r="I993" s="290" t="s">
        <v>810</v>
      </c>
      <c r="J993" s="274">
        <v>21</v>
      </c>
      <c r="K993" s="292">
        <v>180</v>
      </c>
      <c r="L993" s="274">
        <v>3780</v>
      </c>
      <c r="M993" s="294">
        <v>0</v>
      </c>
      <c r="N993" s="275">
        <v>3780</v>
      </c>
      <c r="O993" s="288" t="s">
        <v>782</v>
      </c>
      <c r="P993" s="276" t="s">
        <v>760</v>
      </c>
      <c r="Q993" s="296" t="s">
        <v>1932</v>
      </c>
      <c r="R993" s="276" t="s">
        <v>1933</v>
      </c>
      <c r="S993" s="296" t="s">
        <v>1934</v>
      </c>
    </row>
    <row r="994" spans="1:19" x14ac:dyDescent="0.3">
      <c r="A994" s="272">
        <v>1985</v>
      </c>
      <c r="B994" s="282">
        <v>42959</v>
      </c>
      <c r="C994" s="284" t="s">
        <v>594</v>
      </c>
      <c r="D994" s="273" t="s">
        <v>809</v>
      </c>
      <c r="E994" s="286" t="s">
        <v>405</v>
      </c>
      <c r="F994" s="273" t="s">
        <v>790</v>
      </c>
      <c r="G994" s="288" t="s">
        <v>764</v>
      </c>
      <c r="H994" s="273" t="s">
        <v>800</v>
      </c>
      <c r="I994" s="290" t="s">
        <v>808</v>
      </c>
      <c r="J994" s="274">
        <v>3</v>
      </c>
      <c r="K994" s="292">
        <v>2640</v>
      </c>
      <c r="L994" s="274">
        <v>7920</v>
      </c>
      <c r="M994" s="294">
        <v>0.03</v>
      </c>
      <c r="N994" s="275">
        <v>7682.4</v>
      </c>
      <c r="O994" s="288" t="s">
        <v>782</v>
      </c>
      <c r="P994" s="276" t="s">
        <v>767</v>
      </c>
      <c r="Q994" s="296" t="s">
        <v>1932</v>
      </c>
      <c r="R994" s="276" t="s">
        <v>1937</v>
      </c>
      <c r="S994" s="296" t="s">
        <v>1934</v>
      </c>
    </row>
    <row r="995" spans="1:19" x14ac:dyDescent="0.3">
      <c r="A995" s="272">
        <v>1986</v>
      </c>
      <c r="B995" s="282">
        <v>42959</v>
      </c>
      <c r="C995" s="284" t="s">
        <v>594</v>
      </c>
      <c r="D995" s="273" t="s">
        <v>807</v>
      </c>
      <c r="E995" s="286" t="s">
        <v>522</v>
      </c>
      <c r="F995" s="273" t="s">
        <v>778</v>
      </c>
      <c r="G995" s="288" t="s">
        <v>764</v>
      </c>
      <c r="H995" s="273" t="s">
        <v>793</v>
      </c>
      <c r="I995" s="290" t="s">
        <v>806</v>
      </c>
      <c r="J995" s="274">
        <v>41</v>
      </c>
      <c r="K995" s="292">
        <v>600</v>
      </c>
      <c r="L995" s="274">
        <v>24600</v>
      </c>
      <c r="M995" s="294">
        <v>0.06</v>
      </c>
      <c r="N995" s="275">
        <v>23124</v>
      </c>
      <c r="O995" s="288" t="s">
        <v>761</v>
      </c>
      <c r="P995" s="276" t="s">
        <v>760</v>
      </c>
      <c r="Q995" s="296" t="s">
        <v>1932</v>
      </c>
      <c r="R995" s="276" t="s">
        <v>1933</v>
      </c>
      <c r="S995" s="296" t="s">
        <v>1934</v>
      </c>
    </row>
    <row r="996" spans="1:19" x14ac:dyDescent="0.3">
      <c r="A996" s="272">
        <v>1987</v>
      </c>
      <c r="B996" s="282">
        <v>42960</v>
      </c>
      <c r="C996" s="284" t="s">
        <v>594</v>
      </c>
      <c r="D996" s="273" t="s">
        <v>794</v>
      </c>
      <c r="E996" s="286" t="s">
        <v>395</v>
      </c>
      <c r="F996" s="273" t="s">
        <v>790</v>
      </c>
      <c r="G996" s="288" t="s">
        <v>764</v>
      </c>
      <c r="H996" s="273" t="s">
        <v>805</v>
      </c>
      <c r="I996" s="290" t="s">
        <v>804</v>
      </c>
      <c r="J996" s="274">
        <v>41</v>
      </c>
      <c r="K996" s="292">
        <v>240</v>
      </c>
      <c r="L996" s="274">
        <v>9840</v>
      </c>
      <c r="M996" s="294">
        <v>0</v>
      </c>
      <c r="N996" s="275">
        <v>9840</v>
      </c>
      <c r="O996" s="288" t="s">
        <v>775</v>
      </c>
      <c r="P996" s="276" t="s">
        <v>787</v>
      </c>
      <c r="Q996" s="296" t="s">
        <v>1935</v>
      </c>
      <c r="R996" s="276" t="s">
        <v>1937</v>
      </c>
      <c r="S996" s="296" t="s">
        <v>1934</v>
      </c>
    </row>
    <row r="997" spans="1:19" x14ac:dyDescent="0.3">
      <c r="A997" s="272">
        <v>1988</v>
      </c>
      <c r="B997" s="282">
        <v>42960</v>
      </c>
      <c r="C997" s="284" t="s">
        <v>594</v>
      </c>
      <c r="D997" s="273" t="s">
        <v>802</v>
      </c>
      <c r="E997" s="286" t="s">
        <v>522</v>
      </c>
      <c r="F997" s="273" t="s">
        <v>778</v>
      </c>
      <c r="G997" s="288" t="s">
        <v>764</v>
      </c>
      <c r="H997" s="273" t="s">
        <v>772</v>
      </c>
      <c r="I997" s="290" t="s">
        <v>803</v>
      </c>
      <c r="J997" s="274">
        <v>47</v>
      </c>
      <c r="K997" s="292">
        <v>10080</v>
      </c>
      <c r="L997" s="274">
        <v>473760</v>
      </c>
      <c r="M997" s="294">
        <v>0.05</v>
      </c>
      <c r="N997" s="275">
        <v>450072</v>
      </c>
      <c r="O997" s="288" t="s">
        <v>761</v>
      </c>
      <c r="P997" s="276" t="s">
        <v>760</v>
      </c>
      <c r="Q997" s="296" t="s">
        <v>1932</v>
      </c>
      <c r="R997" s="276" t="s">
        <v>1933</v>
      </c>
      <c r="S997" s="296" t="s">
        <v>1934</v>
      </c>
    </row>
    <row r="998" spans="1:19" x14ac:dyDescent="0.3">
      <c r="A998" s="272">
        <v>1989</v>
      </c>
      <c r="B998" s="282">
        <v>42960</v>
      </c>
      <c r="C998" s="284" t="s">
        <v>594</v>
      </c>
      <c r="D998" s="273" t="s">
        <v>802</v>
      </c>
      <c r="E998" s="286" t="s">
        <v>522</v>
      </c>
      <c r="F998" s="273" t="s">
        <v>778</v>
      </c>
      <c r="G998" s="288" t="s">
        <v>785</v>
      </c>
      <c r="H998" s="273" t="s">
        <v>784</v>
      </c>
      <c r="I998" s="290" t="s">
        <v>801</v>
      </c>
      <c r="J998" s="274">
        <v>43</v>
      </c>
      <c r="K998" s="292">
        <v>11760</v>
      </c>
      <c r="L998" s="274">
        <v>505680</v>
      </c>
      <c r="M998" s="294">
        <v>7.0000000000000007E-2</v>
      </c>
      <c r="N998" s="275">
        <v>470282.4</v>
      </c>
      <c r="O998" s="288" t="s">
        <v>761</v>
      </c>
      <c r="P998" s="276" t="s">
        <v>760</v>
      </c>
      <c r="Q998" s="296" t="s">
        <v>1932</v>
      </c>
      <c r="R998" s="276" t="s">
        <v>1933</v>
      </c>
      <c r="S998" s="296" t="s">
        <v>1934</v>
      </c>
    </row>
    <row r="999" spans="1:19" x14ac:dyDescent="0.3">
      <c r="A999" s="272">
        <v>1990</v>
      </c>
      <c r="B999" s="282">
        <v>42960</v>
      </c>
      <c r="C999" s="284" t="s">
        <v>594</v>
      </c>
      <c r="D999" s="273" t="s">
        <v>796</v>
      </c>
      <c r="E999" s="286" t="s">
        <v>395</v>
      </c>
      <c r="F999" s="273" t="s">
        <v>790</v>
      </c>
      <c r="G999" s="288" t="s">
        <v>764</v>
      </c>
      <c r="H999" s="273" t="s">
        <v>800</v>
      </c>
      <c r="I999" s="290" t="s">
        <v>799</v>
      </c>
      <c r="J999" s="274">
        <v>40</v>
      </c>
      <c r="K999" s="292">
        <v>1020</v>
      </c>
      <c r="L999" s="274">
        <v>40800</v>
      </c>
      <c r="M999" s="294">
        <v>7.0000000000000007E-2</v>
      </c>
      <c r="N999" s="275">
        <v>37944</v>
      </c>
      <c r="O999" s="288" t="s">
        <v>761</v>
      </c>
      <c r="P999" s="276" t="s">
        <v>798</v>
      </c>
      <c r="Q999" s="296" t="s">
        <v>1932</v>
      </c>
      <c r="R999" s="276" t="s">
        <v>1937</v>
      </c>
      <c r="S999" s="296" t="s">
        <v>1934</v>
      </c>
    </row>
    <row r="1000" spans="1:19" x14ac:dyDescent="0.3">
      <c r="A1000" s="272">
        <v>1991</v>
      </c>
      <c r="B1000" s="282">
        <v>42960</v>
      </c>
      <c r="C1000" s="284" t="s">
        <v>594</v>
      </c>
      <c r="D1000" s="273" t="s">
        <v>796</v>
      </c>
      <c r="E1000" s="286" t="s">
        <v>395</v>
      </c>
      <c r="F1000" s="273" t="s">
        <v>790</v>
      </c>
      <c r="G1000" s="288" t="s">
        <v>764</v>
      </c>
      <c r="H1000" s="273" t="s">
        <v>793</v>
      </c>
      <c r="I1000" s="290" t="s">
        <v>797</v>
      </c>
      <c r="J1000" s="274">
        <v>22</v>
      </c>
      <c r="K1000" s="292">
        <v>3360</v>
      </c>
      <c r="L1000" s="274">
        <v>73920</v>
      </c>
      <c r="M1000" s="294">
        <v>0.01</v>
      </c>
      <c r="N1000" s="275">
        <v>73180.800000000003</v>
      </c>
      <c r="O1000" s="288" t="s">
        <v>761</v>
      </c>
      <c r="P1000" s="276" t="s">
        <v>787</v>
      </c>
      <c r="Q1000" s="296" t="s">
        <v>1932</v>
      </c>
      <c r="R1000" s="276" t="s">
        <v>1937</v>
      </c>
      <c r="S1000" s="296" t="s">
        <v>1934</v>
      </c>
    </row>
    <row r="1001" spans="1:19" x14ac:dyDescent="0.3">
      <c r="A1001" s="272">
        <v>1992</v>
      </c>
      <c r="B1001" s="282">
        <v>42960</v>
      </c>
      <c r="C1001" s="284" t="s">
        <v>594</v>
      </c>
      <c r="D1001" s="273" t="s">
        <v>796</v>
      </c>
      <c r="E1001" s="286" t="s">
        <v>395</v>
      </c>
      <c r="F1001" s="273" t="s">
        <v>790</v>
      </c>
      <c r="G1001" s="288" t="s">
        <v>764</v>
      </c>
      <c r="H1001" s="273" t="s">
        <v>772</v>
      </c>
      <c r="I1001" s="290" t="s">
        <v>795</v>
      </c>
      <c r="J1001" s="274">
        <v>45</v>
      </c>
      <c r="K1001" s="292">
        <v>4740</v>
      </c>
      <c r="L1001" s="274">
        <v>213300</v>
      </c>
      <c r="M1001" s="294">
        <v>0.03</v>
      </c>
      <c r="N1001" s="275">
        <v>206901</v>
      </c>
      <c r="O1001" s="288" t="s">
        <v>761</v>
      </c>
      <c r="P1001" s="276" t="s">
        <v>760</v>
      </c>
      <c r="Q1001" s="296" t="s">
        <v>1932</v>
      </c>
      <c r="R1001" s="276" t="s">
        <v>1937</v>
      </c>
      <c r="S1001" s="296" t="s">
        <v>1934</v>
      </c>
    </row>
    <row r="1002" spans="1:19" x14ac:dyDescent="0.3">
      <c r="A1002" s="272">
        <v>1993</v>
      </c>
      <c r="B1002" s="282">
        <v>42960</v>
      </c>
      <c r="C1002" s="284" t="s">
        <v>594</v>
      </c>
      <c r="D1002" s="273" t="s">
        <v>794</v>
      </c>
      <c r="E1002" s="286" t="s">
        <v>395</v>
      </c>
      <c r="F1002" s="273" t="s">
        <v>790</v>
      </c>
      <c r="G1002" s="288" t="s">
        <v>764</v>
      </c>
      <c r="H1002" s="273" t="s">
        <v>793</v>
      </c>
      <c r="I1002" s="290" t="s">
        <v>792</v>
      </c>
      <c r="J1002" s="274">
        <v>21</v>
      </c>
      <c r="K1002" s="292">
        <v>420</v>
      </c>
      <c r="L1002" s="274">
        <v>8820</v>
      </c>
      <c r="M1002" s="294">
        <v>0.01</v>
      </c>
      <c r="N1002" s="275">
        <v>8731.7999999999993</v>
      </c>
      <c r="O1002" s="288" t="s">
        <v>775</v>
      </c>
      <c r="P1002" s="276" t="s">
        <v>760</v>
      </c>
      <c r="Q1002" s="296" t="s">
        <v>1935</v>
      </c>
      <c r="R1002" s="276" t="s">
        <v>1937</v>
      </c>
      <c r="S1002" s="296" t="s">
        <v>1934</v>
      </c>
    </row>
    <row r="1003" spans="1:19" x14ac:dyDescent="0.3">
      <c r="A1003" s="272">
        <v>1994</v>
      </c>
      <c r="B1003" s="282">
        <v>42961</v>
      </c>
      <c r="C1003" s="284" t="s">
        <v>594</v>
      </c>
      <c r="D1003" s="273" t="s">
        <v>791</v>
      </c>
      <c r="E1003" s="286" t="s">
        <v>522</v>
      </c>
      <c r="F1003" s="273" t="s">
        <v>790</v>
      </c>
      <c r="G1003" s="288" t="s">
        <v>764</v>
      </c>
      <c r="H1003" s="273" t="s">
        <v>763</v>
      </c>
      <c r="I1003" s="290" t="s">
        <v>789</v>
      </c>
      <c r="J1003" s="274">
        <v>22</v>
      </c>
      <c r="K1003" s="292">
        <v>720</v>
      </c>
      <c r="L1003" s="274">
        <v>15840</v>
      </c>
      <c r="M1003" s="294">
        <v>0.03</v>
      </c>
      <c r="N1003" s="275">
        <v>15364.8</v>
      </c>
      <c r="O1003" s="288" t="s">
        <v>788</v>
      </c>
      <c r="P1003" s="276" t="s">
        <v>787</v>
      </c>
      <c r="Q1003" s="296" t="s">
        <v>1936</v>
      </c>
      <c r="R1003" s="276" t="s">
        <v>1937</v>
      </c>
      <c r="S1003" s="296" t="s">
        <v>1934</v>
      </c>
    </row>
    <row r="1004" spans="1:19" x14ac:dyDescent="0.3">
      <c r="A1004" s="272">
        <v>1995</v>
      </c>
      <c r="B1004" s="282">
        <v>42961</v>
      </c>
      <c r="C1004" s="284" t="s">
        <v>594</v>
      </c>
      <c r="D1004" s="273" t="s">
        <v>786</v>
      </c>
      <c r="E1004" s="286" t="s">
        <v>522</v>
      </c>
      <c r="F1004" s="273" t="s">
        <v>765</v>
      </c>
      <c r="G1004" s="288" t="s">
        <v>785</v>
      </c>
      <c r="H1004" s="273" t="s">
        <v>784</v>
      </c>
      <c r="I1004" s="290" t="s">
        <v>783</v>
      </c>
      <c r="J1004" s="274">
        <v>27</v>
      </c>
      <c r="K1004" s="292">
        <v>12360</v>
      </c>
      <c r="L1004" s="274">
        <v>333720</v>
      </c>
      <c r="M1004" s="294">
        <v>0.06</v>
      </c>
      <c r="N1004" s="275">
        <v>313696.8</v>
      </c>
      <c r="O1004" s="288" t="s">
        <v>782</v>
      </c>
      <c r="P1004" s="276" t="s">
        <v>760</v>
      </c>
      <c r="Q1004" s="296" t="s">
        <v>1932</v>
      </c>
      <c r="R1004" s="276" t="s">
        <v>1937</v>
      </c>
      <c r="S1004" s="296" t="s">
        <v>1934</v>
      </c>
    </row>
    <row r="1005" spans="1:19" x14ac:dyDescent="0.3">
      <c r="A1005" s="272">
        <v>1996</v>
      </c>
      <c r="B1005" s="282">
        <v>42961</v>
      </c>
      <c r="C1005" s="284" t="s">
        <v>594</v>
      </c>
      <c r="D1005" s="273" t="s">
        <v>779</v>
      </c>
      <c r="E1005" s="286" t="s">
        <v>522</v>
      </c>
      <c r="F1005" s="273" t="s">
        <v>778</v>
      </c>
      <c r="G1005" s="288" t="s">
        <v>770</v>
      </c>
      <c r="H1005" s="273" t="s">
        <v>781</v>
      </c>
      <c r="I1005" s="290" t="s">
        <v>780</v>
      </c>
      <c r="J1005" s="274">
        <v>47</v>
      </c>
      <c r="K1005" s="292">
        <v>6360</v>
      </c>
      <c r="L1005" s="274">
        <v>298920</v>
      </c>
      <c r="M1005" s="294">
        <v>0.01</v>
      </c>
      <c r="N1005" s="275">
        <v>295930.8</v>
      </c>
      <c r="O1005" s="288" t="s">
        <v>775</v>
      </c>
      <c r="P1005" s="276" t="s">
        <v>760</v>
      </c>
      <c r="Q1005" s="296" t="s">
        <v>1935</v>
      </c>
      <c r="R1005" s="276" t="s">
        <v>1933</v>
      </c>
      <c r="S1005" s="296" t="s">
        <v>1934</v>
      </c>
    </row>
    <row r="1006" spans="1:19" x14ac:dyDescent="0.3">
      <c r="A1006" s="272">
        <v>1997</v>
      </c>
      <c r="B1006" s="282">
        <v>42961</v>
      </c>
      <c r="C1006" s="284" t="s">
        <v>594</v>
      </c>
      <c r="D1006" s="273" t="s">
        <v>779</v>
      </c>
      <c r="E1006" s="286" t="s">
        <v>522</v>
      </c>
      <c r="F1006" s="273" t="s">
        <v>778</v>
      </c>
      <c r="G1006" s="288" t="s">
        <v>770</v>
      </c>
      <c r="H1006" s="273" t="s">
        <v>777</v>
      </c>
      <c r="I1006" s="290" t="s">
        <v>776</v>
      </c>
      <c r="J1006" s="274">
        <v>12</v>
      </c>
      <c r="K1006" s="292">
        <v>1920</v>
      </c>
      <c r="L1006" s="274">
        <v>23040</v>
      </c>
      <c r="M1006" s="294">
        <v>0.05</v>
      </c>
      <c r="N1006" s="275">
        <v>21888</v>
      </c>
      <c r="O1006" s="288" t="s">
        <v>775</v>
      </c>
      <c r="P1006" s="276" t="s">
        <v>774</v>
      </c>
      <c r="Q1006" s="296" t="s">
        <v>1935</v>
      </c>
      <c r="R1006" s="276" t="s">
        <v>1933</v>
      </c>
      <c r="S1006" s="296" t="s">
        <v>1934</v>
      </c>
    </row>
    <row r="1007" spans="1:19" x14ac:dyDescent="0.3">
      <c r="A1007" s="272">
        <v>1998</v>
      </c>
      <c r="B1007" s="282">
        <v>42962</v>
      </c>
      <c r="C1007" s="284" t="s">
        <v>594</v>
      </c>
      <c r="D1007" s="273" t="s">
        <v>773</v>
      </c>
      <c r="E1007" s="286" t="s">
        <v>398</v>
      </c>
      <c r="F1007" s="273" t="s">
        <v>765</v>
      </c>
      <c r="G1007" s="288" t="s">
        <v>764</v>
      </c>
      <c r="H1007" s="273" t="s">
        <v>772</v>
      </c>
      <c r="I1007" s="290" t="s">
        <v>771</v>
      </c>
      <c r="J1007" s="274">
        <v>35</v>
      </c>
      <c r="K1007" s="292">
        <v>1260</v>
      </c>
      <c r="L1007" s="274">
        <v>44100</v>
      </c>
      <c r="M1007" s="294">
        <v>7.0000000000000007E-2</v>
      </c>
      <c r="N1007" s="275">
        <v>41013</v>
      </c>
      <c r="O1007" s="288" t="s">
        <v>761</v>
      </c>
      <c r="P1007" s="276" t="s">
        <v>767</v>
      </c>
      <c r="Q1007" s="296" t="s">
        <v>1932</v>
      </c>
      <c r="R1007" s="276" t="s">
        <v>1937</v>
      </c>
      <c r="S1007" s="296" t="s">
        <v>1934</v>
      </c>
    </row>
    <row r="1008" spans="1:19" x14ac:dyDescent="0.3">
      <c r="A1008" s="272">
        <v>1999</v>
      </c>
      <c r="B1008" s="282">
        <v>42962</v>
      </c>
      <c r="C1008" s="284" t="s">
        <v>594</v>
      </c>
      <c r="D1008" s="273" t="s">
        <v>766</v>
      </c>
      <c r="E1008" s="286" t="s">
        <v>398</v>
      </c>
      <c r="F1008" s="273" t="s">
        <v>765</v>
      </c>
      <c r="G1008" s="288" t="s">
        <v>770</v>
      </c>
      <c r="H1008" s="273" t="s">
        <v>769</v>
      </c>
      <c r="I1008" s="290" t="s">
        <v>768</v>
      </c>
      <c r="J1008" s="274">
        <v>1</v>
      </c>
      <c r="K1008" s="292">
        <v>19260</v>
      </c>
      <c r="L1008" s="274">
        <v>19260</v>
      </c>
      <c r="M1008" s="294">
        <v>0.02</v>
      </c>
      <c r="N1008" s="275">
        <v>18874.8</v>
      </c>
      <c r="O1008" s="288" t="s">
        <v>761</v>
      </c>
      <c r="P1008" s="276" t="s">
        <v>767</v>
      </c>
      <c r="Q1008" s="296" t="s">
        <v>1932</v>
      </c>
      <c r="R1008" s="276" t="s">
        <v>1937</v>
      </c>
      <c r="S1008" s="296" t="s">
        <v>1934</v>
      </c>
    </row>
    <row r="1009" spans="1:19" x14ac:dyDescent="0.3">
      <c r="A1009" s="277">
        <v>2000</v>
      </c>
      <c r="B1009" s="283">
        <v>42962</v>
      </c>
      <c r="C1009" s="285" t="s">
        <v>594</v>
      </c>
      <c r="D1009" s="278" t="s">
        <v>766</v>
      </c>
      <c r="E1009" s="287" t="s">
        <v>398</v>
      </c>
      <c r="F1009" s="278" t="s">
        <v>765</v>
      </c>
      <c r="G1009" s="289" t="s">
        <v>764</v>
      </c>
      <c r="H1009" s="278" t="s">
        <v>763</v>
      </c>
      <c r="I1009" s="291" t="s">
        <v>762</v>
      </c>
      <c r="J1009" s="279">
        <v>48</v>
      </c>
      <c r="K1009" s="293">
        <v>180</v>
      </c>
      <c r="L1009" s="279">
        <v>8640</v>
      </c>
      <c r="M1009" s="295">
        <v>0.06</v>
      </c>
      <c r="N1009" s="280">
        <v>8121.6</v>
      </c>
      <c r="O1009" s="289" t="s">
        <v>761</v>
      </c>
      <c r="P1009" s="281" t="s">
        <v>760</v>
      </c>
      <c r="Q1009" s="297" t="s">
        <v>1932</v>
      </c>
      <c r="R1009" s="281" t="s">
        <v>1937</v>
      </c>
      <c r="S1009" s="297" t="s">
        <v>1934</v>
      </c>
    </row>
  </sheetData>
  <mergeCells count="1">
    <mergeCell ref="A1:G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filterMode="1">
    <tabColor theme="3" tint="0.79998168889431442"/>
  </sheetPr>
  <dimension ref="A1:WVQ1869"/>
  <sheetViews>
    <sheetView showGridLines="0" topLeftCell="A4" zoomScale="150" zoomScaleNormal="150" workbookViewId="0">
      <selection activeCell="F12" sqref="F12"/>
    </sheetView>
  </sheetViews>
  <sheetFormatPr defaultColWidth="0" defaultRowHeight="13.8" x14ac:dyDescent="0.3"/>
  <cols>
    <col min="1" max="1" width="11" style="10" customWidth="1"/>
    <col min="2" max="2" width="10" style="10" bestFit="1" customWidth="1"/>
    <col min="3" max="3" width="13.109375" style="11" customWidth="1"/>
    <col min="4" max="4" width="10.5546875" style="10" bestFit="1" customWidth="1"/>
    <col min="5" max="5" width="14.88671875" style="8" customWidth="1"/>
    <col min="6" max="6" width="17" style="8" customWidth="1"/>
    <col min="7" max="7" width="26.5546875" style="8" customWidth="1"/>
    <col min="8" max="8" width="10.33203125" style="9" customWidth="1"/>
    <col min="9" max="9" width="8.5546875" style="9" customWidth="1"/>
    <col min="10" max="26" width="9.109375" style="8" customWidth="1"/>
    <col min="27" max="255" width="9.109375" style="8" hidden="1"/>
    <col min="256" max="256" width="11" style="8" hidden="1"/>
    <col min="257" max="257" width="11.5546875" style="8" hidden="1"/>
    <col min="258" max="258" width="10" style="8" hidden="1"/>
    <col min="259" max="259" width="13.109375" style="8" hidden="1"/>
    <col min="260" max="260" width="10.5546875" style="8" hidden="1"/>
    <col min="261" max="261" width="14.88671875" style="8" hidden="1"/>
    <col min="262" max="262" width="17" style="8" hidden="1"/>
    <col min="263" max="263" width="16.33203125" style="8" hidden="1"/>
    <col min="264" max="264" width="10.33203125" style="8" hidden="1"/>
    <col min="265" max="265" width="11.6640625" style="8" hidden="1"/>
    <col min="266" max="511" width="9.109375" style="8" hidden="1"/>
    <col min="512" max="512" width="11" style="8" hidden="1"/>
    <col min="513" max="513" width="11.5546875" style="8" hidden="1"/>
    <col min="514" max="514" width="10" style="8" hidden="1"/>
    <col min="515" max="515" width="13.109375" style="8" hidden="1"/>
    <col min="516" max="516" width="10.5546875" style="8" hidden="1"/>
    <col min="517" max="517" width="14.88671875" style="8" hidden="1"/>
    <col min="518" max="518" width="17" style="8" hidden="1"/>
    <col min="519" max="519" width="16.33203125" style="8" hidden="1"/>
    <col min="520" max="520" width="10.33203125" style="8" hidden="1"/>
    <col min="521" max="521" width="11.6640625" style="8" hidden="1"/>
    <col min="522" max="767" width="9.109375" style="8" hidden="1"/>
    <col min="768" max="768" width="11" style="8" hidden="1"/>
    <col min="769" max="769" width="11.5546875" style="8" hidden="1"/>
    <col min="770" max="770" width="10" style="8" hidden="1"/>
    <col min="771" max="771" width="13.109375" style="8" hidden="1"/>
    <col min="772" max="772" width="10.5546875" style="8" hidden="1"/>
    <col min="773" max="773" width="14.88671875" style="8" hidden="1"/>
    <col min="774" max="774" width="17" style="8" hidden="1"/>
    <col min="775" max="775" width="16.33203125" style="8" hidden="1"/>
    <col min="776" max="776" width="10.33203125" style="8" hidden="1"/>
    <col min="777" max="777" width="11.6640625" style="8" hidden="1"/>
    <col min="778" max="1023" width="9.109375" style="8" hidden="1"/>
    <col min="1024" max="1024" width="11" style="8" hidden="1"/>
    <col min="1025" max="1025" width="11.5546875" style="8" hidden="1"/>
    <col min="1026" max="1026" width="10" style="8" hidden="1"/>
    <col min="1027" max="1027" width="13.109375" style="8" hidden="1"/>
    <col min="1028" max="1028" width="10.5546875" style="8" hidden="1"/>
    <col min="1029" max="1029" width="14.88671875" style="8" hidden="1"/>
    <col min="1030" max="1030" width="17" style="8" hidden="1"/>
    <col min="1031" max="1031" width="16.33203125" style="8" hidden="1"/>
    <col min="1032" max="1032" width="10.33203125" style="8" hidden="1"/>
    <col min="1033" max="1033" width="11.6640625" style="8" hidden="1"/>
    <col min="1034" max="1279" width="9.109375" style="8" hidden="1"/>
    <col min="1280" max="1280" width="11" style="8" hidden="1"/>
    <col min="1281" max="1281" width="11.5546875" style="8" hidden="1"/>
    <col min="1282" max="1282" width="10" style="8" hidden="1"/>
    <col min="1283" max="1283" width="13.109375" style="8" hidden="1"/>
    <col min="1284" max="1284" width="10.5546875" style="8" hidden="1"/>
    <col min="1285" max="1285" width="14.88671875" style="8" hidden="1"/>
    <col min="1286" max="1286" width="17" style="8" hidden="1"/>
    <col min="1287" max="1287" width="16.33203125" style="8" hidden="1"/>
    <col min="1288" max="1288" width="10.33203125" style="8" hidden="1"/>
    <col min="1289" max="1289" width="11.6640625" style="8" hidden="1"/>
    <col min="1290" max="1535" width="9.109375" style="8" hidden="1"/>
    <col min="1536" max="1536" width="11" style="8" hidden="1"/>
    <col min="1537" max="1537" width="11.5546875" style="8" hidden="1"/>
    <col min="1538" max="1538" width="10" style="8" hidden="1"/>
    <col min="1539" max="1539" width="13.109375" style="8" hidden="1"/>
    <col min="1540" max="1540" width="10.5546875" style="8" hidden="1"/>
    <col min="1541" max="1541" width="14.88671875" style="8" hidden="1"/>
    <col min="1542" max="1542" width="17" style="8" hidden="1"/>
    <col min="1543" max="1543" width="16.33203125" style="8" hidden="1"/>
    <col min="1544" max="1544" width="10.33203125" style="8" hidden="1"/>
    <col min="1545" max="1545" width="11.6640625" style="8" hidden="1"/>
    <col min="1546" max="1791" width="9.109375" style="8" hidden="1"/>
    <col min="1792" max="1792" width="11" style="8" hidden="1"/>
    <col min="1793" max="1793" width="11.5546875" style="8" hidden="1"/>
    <col min="1794" max="1794" width="10" style="8" hidden="1"/>
    <col min="1795" max="1795" width="13.109375" style="8" hidden="1"/>
    <col min="1796" max="1796" width="10.5546875" style="8" hidden="1"/>
    <col min="1797" max="1797" width="14.88671875" style="8" hidden="1"/>
    <col min="1798" max="1798" width="17" style="8" hidden="1"/>
    <col min="1799" max="1799" width="16.33203125" style="8" hidden="1"/>
    <col min="1800" max="1800" width="10.33203125" style="8" hidden="1"/>
    <col min="1801" max="1801" width="11.6640625" style="8" hidden="1"/>
    <col min="1802" max="2047" width="9.109375" style="8" hidden="1"/>
    <col min="2048" max="2048" width="11" style="8" hidden="1"/>
    <col min="2049" max="2049" width="11.5546875" style="8" hidden="1"/>
    <col min="2050" max="2050" width="10" style="8" hidden="1"/>
    <col min="2051" max="2051" width="13.109375" style="8" hidden="1"/>
    <col min="2052" max="2052" width="10.5546875" style="8" hidden="1"/>
    <col min="2053" max="2053" width="14.88671875" style="8" hidden="1"/>
    <col min="2054" max="2054" width="17" style="8" hidden="1"/>
    <col min="2055" max="2055" width="16.33203125" style="8" hidden="1"/>
    <col min="2056" max="2056" width="10.33203125" style="8" hidden="1"/>
    <col min="2057" max="2057" width="11.6640625" style="8" hidden="1"/>
    <col min="2058" max="2303" width="9.109375" style="8" hidden="1"/>
    <col min="2304" max="2304" width="11" style="8" hidden="1"/>
    <col min="2305" max="2305" width="11.5546875" style="8" hidden="1"/>
    <col min="2306" max="2306" width="10" style="8" hidden="1"/>
    <col min="2307" max="2307" width="13.109375" style="8" hidden="1"/>
    <col min="2308" max="2308" width="10.5546875" style="8" hidden="1"/>
    <col min="2309" max="2309" width="14.88671875" style="8" hidden="1"/>
    <col min="2310" max="2310" width="17" style="8" hidden="1"/>
    <col min="2311" max="2311" width="16.33203125" style="8" hidden="1"/>
    <col min="2312" max="2312" width="10.33203125" style="8" hidden="1"/>
    <col min="2313" max="2313" width="11.6640625" style="8" hidden="1"/>
    <col min="2314" max="2559" width="9.109375" style="8" hidden="1"/>
    <col min="2560" max="2560" width="11" style="8" hidden="1"/>
    <col min="2561" max="2561" width="11.5546875" style="8" hidden="1"/>
    <col min="2562" max="2562" width="10" style="8" hidden="1"/>
    <col min="2563" max="2563" width="13.109375" style="8" hidden="1"/>
    <col min="2564" max="2564" width="10.5546875" style="8" hidden="1"/>
    <col min="2565" max="2565" width="14.88671875" style="8" hidden="1"/>
    <col min="2566" max="2566" width="17" style="8" hidden="1"/>
    <col min="2567" max="2567" width="16.33203125" style="8" hidden="1"/>
    <col min="2568" max="2568" width="10.33203125" style="8" hidden="1"/>
    <col min="2569" max="2569" width="11.6640625" style="8" hidden="1"/>
    <col min="2570" max="2815" width="9.109375" style="8" hidden="1"/>
    <col min="2816" max="2816" width="11" style="8" hidden="1"/>
    <col min="2817" max="2817" width="11.5546875" style="8" hidden="1"/>
    <col min="2818" max="2818" width="10" style="8" hidden="1"/>
    <col min="2819" max="2819" width="13.109375" style="8" hidden="1"/>
    <col min="2820" max="2820" width="10.5546875" style="8" hidden="1"/>
    <col min="2821" max="2821" width="14.88671875" style="8" hidden="1"/>
    <col min="2822" max="2822" width="17" style="8" hidden="1"/>
    <col min="2823" max="2823" width="16.33203125" style="8" hidden="1"/>
    <col min="2824" max="2824" width="10.33203125" style="8" hidden="1"/>
    <col min="2825" max="2825" width="11.6640625" style="8" hidden="1"/>
    <col min="2826" max="3071" width="9.109375" style="8" hidden="1"/>
    <col min="3072" max="3072" width="11" style="8" hidden="1"/>
    <col min="3073" max="3073" width="11.5546875" style="8" hidden="1"/>
    <col min="3074" max="3074" width="10" style="8" hidden="1"/>
    <col min="3075" max="3075" width="13.109375" style="8" hidden="1"/>
    <col min="3076" max="3076" width="10.5546875" style="8" hidden="1"/>
    <col min="3077" max="3077" width="14.88671875" style="8" hidden="1"/>
    <col min="3078" max="3078" width="17" style="8" hidden="1"/>
    <col min="3079" max="3079" width="16.33203125" style="8" hidden="1"/>
    <col min="3080" max="3080" width="10.33203125" style="8" hidden="1"/>
    <col min="3081" max="3081" width="11.6640625" style="8" hidden="1"/>
    <col min="3082" max="3327" width="9.109375" style="8" hidden="1"/>
    <col min="3328" max="3328" width="11" style="8" hidden="1"/>
    <col min="3329" max="3329" width="11.5546875" style="8" hidden="1"/>
    <col min="3330" max="3330" width="10" style="8" hidden="1"/>
    <col min="3331" max="3331" width="13.109375" style="8" hidden="1"/>
    <col min="3332" max="3332" width="10.5546875" style="8" hidden="1"/>
    <col min="3333" max="3333" width="14.88671875" style="8" hidden="1"/>
    <col min="3334" max="3334" width="17" style="8" hidden="1"/>
    <col min="3335" max="3335" width="16.33203125" style="8" hidden="1"/>
    <col min="3336" max="3336" width="10.33203125" style="8" hidden="1"/>
    <col min="3337" max="3337" width="11.6640625" style="8" hidden="1"/>
    <col min="3338" max="3583" width="9.109375" style="8" hidden="1"/>
    <col min="3584" max="3584" width="11" style="8" hidden="1"/>
    <col min="3585" max="3585" width="11.5546875" style="8" hidden="1"/>
    <col min="3586" max="3586" width="10" style="8" hidden="1"/>
    <col min="3587" max="3587" width="13.109375" style="8" hidden="1"/>
    <col min="3588" max="3588" width="10.5546875" style="8" hidden="1"/>
    <col min="3589" max="3589" width="14.88671875" style="8" hidden="1"/>
    <col min="3590" max="3590" width="17" style="8" hidden="1"/>
    <col min="3591" max="3591" width="16.33203125" style="8" hidden="1"/>
    <col min="3592" max="3592" width="10.33203125" style="8" hidden="1"/>
    <col min="3593" max="3593" width="11.6640625" style="8" hidden="1"/>
    <col min="3594" max="3839" width="9.109375" style="8" hidden="1"/>
    <col min="3840" max="3840" width="11" style="8" hidden="1"/>
    <col min="3841" max="3841" width="11.5546875" style="8" hidden="1"/>
    <col min="3842" max="3842" width="10" style="8" hidden="1"/>
    <col min="3843" max="3843" width="13.109375" style="8" hidden="1"/>
    <col min="3844" max="3844" width="10.5546875" style="8" hidden="1"/>
    <col min="3845" max="3845" width="14.88671875" style="8" hidden="1"/>
    <col min="3846" max="3846" width="17" style="8" hidden="1"/>
    <col min="3847" max="3847" width="16.33203125" style="8" hidden="1"/>
    <col min="3848" max="3848" width="10.33203125" style="8" hidden="1"/>
    <col min="3849" max="3849" width="11.6640625" style="8" hidden="1"/>
    <col min="3850" max="4095" width="9.109375" style="8" hidden="1"/>
    <col min="4096" max="4096" width="11" style="8" hidden="1"/>
    <col min="4097" max="4097" width="11.5546875" style="8" hidden="1"/>
    <col min="4098" max="4098" width="10" style="8" hidden="1"/>
    <col min="4099" max="4099" width="13.109375" style="8" hidden="1"/>
    <col min="4100" max="4100" width="10.5546875" style="8" hidden="1"/>
    <col min="4101" max="4101" width="14.88671875" style="8" hidden="1"/>
    <col min="4102" max="4102" width="17" style="8" hidden="1"/>
    <col min="4103" max="4103" width="16.33203125" style="8" hidden="1"/>
    <col min="4104" max="4104" width="10.33203125" style="8" hidden="1"/>
    <col min="4105" max="4105" width="11.6640625" style="8" hidden="1"/>
    <col min="4106" max="4351" width="9.109375" style="8" hidden="1"/>
    <col min="4352" max="4352" width="11" style="8" hidden="1"/>
    <col min="4353" max="4353" width="11.5546875" style="8" hidden="1"/>
    <col min="4354" max="4354" width="10" style="8" hidden="1"/>
    <col min="4355" max="4355" width="13.109375" style="8" hidden="1"/>
    <col min="4356" max="4356" width="10.5546875" style="8" hidden="1"/>
    <col min="4357" max="4357" width="14.88671875" style="8" hidden="1"/>
    <col min="4358" max="4358" width="17" style="8" hidden="1"/>
    <col min="4359" max="4359" width="16.33203125" style="8" hidden="1"/>
    <col min="4360" max="4360" width="10.33203125" style="8" hidden="1"/>
    <col min="4361" max="4361" width="11.6640625" style="8" hidden="1"/>
    <col min="4362" max="4607" width="9.109375" style="8" hidden="1"/>
    <col min="4608" max="4608" width="11" style="8" hidden="1"/>
    <col min="4609" max="4609" width="11.5546875" style="8" hidden="1"/>
    <col min="4610" max="4610" width="10" style="8" hidden="1"/>
    <col min="4611" max="4611" width="13.109375" style="8" hidden="1"/>
    <col min="4612" max="4612" width="10.5546875" style="8" hidden="1"/>
    <col min="4613" max="4613" width="14.88671875" style="8" hidden="1"/>
    <col min="4614" max="4614" width="17" style="8" hidden="1"/>
    <col min="4615" max="4615" width="16.33203125" style="8" hidden="1"/>
    <col min="4616" max="4616" width="10.33203125" style="8" hidden="1"/>
    <col min="4617" max="4617" width="11.6640625" style="8" hidden="1"/>
    <col min="4618" max="4863" width="9.109375" style="8" hidden="1"/>
    <col min="4864" max="4864" width="11" style="8" hidden="1"/>
    <col min="4865" max="4865" width="11.5546875" style="8" hidden="1"/>
    <col min="4866" max="4866" width="10" style="8" hidden="1"/>
    <col min="4867" max="4867" width="13.109375" style="8" hidden="1"/>
    <col min="4868" max="4868" width="10.5546875" style="8" hidden="1"/>
    <col min="4869" max="4869" width="14.88671875" style="8" hidden="1"/>
    <col min="4870" max="4870" width="17" style="8" hidden="1"/>
    <col min="4871" max="4871" width="16.33203125" style="8" hidden="1"/>
    <col min="4872" max="4872" width="10.33203125" style="8" hidden="1"/>
    <col min="4873" max="4873" width="11.6640625" style="8" hidden="1"/>
    <col min="4874" max="5119" width="9.109375" style="8" hidden="1"/>
    <col min="5120" max="5120" width="11" style="8" hidden="1"/>
    <col min="5121" max="5121" width="11.5546875" style="8" hidden="1"/>
    <col min="5122" max="5122" width="10" style="8" hidden="1"/>
    <col min="5123" max="5123" width="13.109375" style="8" hidden="1"/>
    <col min="5124" max="5124" width="10.5546875" style="8" hidden="1"/>
    <col min="5125" max="5125" width="14.88671875" style="8" hidden="1"/>
    <col min="5126" max="5126" width="17" style="8" hidden="1"/>
    <col min="5127" max="5127" width="16.33203125" style="8" hidden="1"/>
    <col min="5128" max="5128" width="10.33203125" style="8" hidden="1"/>
    <col min="5129" max="5129" width="11.6640625" style="8" hidden="1"/>
    <col min="5130" max="5375" width="9.109375" style="8" hidden="1"/>
    <col min="5376" max="5376" width="11" style="8" hidden="1"/>
    <col min="5377" max="5377" width="11.5546875" style="8" hidden="1"/>
    <col min="5378" max="5378" width="10" style="8" hidden="1"/>
    <col min="5379" max="5379" width="13.109375" style="8" hidden="1"/>
    <col min="5380" max="5380" width="10.5546875" style="8" hidden="1"/>
    <col min="5381" max="5381" width="14.88671875" style="8" hidden="1"/>
    <col min="5382" max="5382" width="17" style="8" hidden="1"/>
    <col min="5383" max="5383" width="16.33203125" style="8" hidden="1"/>
    <col min="5384" max="5384" width="10.33203125" style="8" hidden="1"/>
    <col min="5385" max="5385" width="11.6640625" style="8" hidden="1"/>
    <col min="5386" max="5631" width="9.109375" style="8" hidden="1"/>
    <col min="5632" max="5632" width="11" style="8" hidden="1"/>
    <col min="5633" max="5633" width="11.5546875" style="8" hidden="1"/>
    <col min="5634" max="5634" width="10" style="8" hidden="1"/>
    <col min="5635" max="5635" width="13.109375" style="8" hidden="1"/>
    <col min="5636" max="5636" width="10.5546875" style="8" hidden="1"/>
    <col min="5637" max="5637" width="14.88671875" style="8" hidden="1"/>
    <col min="5638" max="5638" width="17" style="8" hidden="1"/>
    <col min="5639" max="5639" width="16.33203125" style="8" hidden="1"/>
    <col min="5640" max="5640" width="10.33203125" style="8" hidden="1"/>
    <col min="5641" max="5641" width="11.6640625" style="8" hidden="1"/>
    <col min="5642" max="5887" width="9.109375" style="8" hidden="1"/>
    <col min="5888" max="5888" width="11" style="8" hidden="1"/>
    <col min="5889" max="5889" width="11.5546875" style="8" hidden="1"/>
    <col min="5890" max="5890" width="10" style="8" hidden="1"/>
    <col min="5891" max="5891" width="13.109375" style="8" hidden="1"/>
    <col min="5892" max="5892" width="10.5546875" style="8" hidden="1"/>
    <col min="5893" max="5893" width="14.88671875" style="8" hidden="1"/>
    <col min="5894" max="5894" width="17" style="8" hidden="1"/>
    <col min="5895" max="5895" width="16.33203125" style="8" hidden="1"/>
    <col min="5896" max="5896" width="10.33203125" style="8" hidden="1"/>
    <col min="5897" max="5897" width="11.6640625" style="8" hidden="1"/>
    <col min="5898" max="6143" width="9.109375" style="8" hidden="1"/>
    <col min="6144" max="6144" width="11" style="8" hidden="1"/>
    <col min="6145" max="6145" width="11.5546875" style="8" hidden="1"/>
    <col min="6146" max="6146" width="10" style="8" hidden="1"/>
    <col min="6147" max="6147" width="13.109375" style="8" hidden="1"/>
    <col min="6148" max="6148" width="10.5546875" style="8" hidden="1"/>
    <col min="6149" max="6149" width="14.88671875" style="8" hidden="1"/>
    <col min="6150" max="6150" width="17" style="8" hidden="1"/>
    <col min="6151" max="6151" width="16.33203125" style="8" hidden="1"/>
    <col min="6152" max="6152" width="10.33203125" style="8" hidden="1"/>
    <col min="6153" max="6153" width="11.6640625" style="8" hidden="1"/>
    <col min="6154" max="6399" width="9.109375" style="8" hidden="1"/>
    <col min="6400" max="6400" width="11" style="8" hidden="1"/>
    <col min="6401" max="6401" width="11.5546875" style="8" hidden="1"/>
    <col min="6402" max="6402" width="10" style="8" hidden="1"/>
    <col min="6403" max="6403" width="13.109375" style="8" hidden="1"/>
    <col min="6404" max="6404" width="10.5546875" style="8" hidden="1"/>
    <col min="6405" max="6405" width="14.88671875" style="8" hidden="1"/>
    <col min="6406" max="6406" width="17" style="8" hidden="1"/>
    <col min="6407" max="6407" width="16.33203125" style="8" hidden="1"/>
    <col min="6408" max="6408" width="10.33203125" style="8" hidden="1"/>
    <col min="6409" max="6409" width="11.6640625" style="8" hidden="1"/>
    <col min="6410" max="6655" width="9.109375" style="8" hidden="1"/>
    <col min="6656" max="6656" width="11" style="8" hidden="1"/>
    <col min="6657" max="6657" width="11.5546875" style="8" hidden="1"/>
    <col min="6658" max="6658" width="10" style="8" hidden="1"/>
    <col min="6659" max="6659" width="13.109375" style="8" hidden="1"/>
    <col min="6660" max="6660" width="10.5546875" style="8" hidden="1"/>
    <col min="6661" max="6661" width="14.88671875" style="8" hidden="1"/>
    <col min="6662" max="6662" width="17" style="8" hidden="1"/>
    <col min="6663" max="6663" width="16.33203125" style="8" hidden="1"/>
    <col min="6664" max="6664" width="10.33203125" style="8" hidden="1"/>
    <col min="6665" max="6665" width="11.6640625" style="8" hidden="1"/>
    <col min="6666" max="6911" width="9.109375" style="8" hidden="1"/>
    <col min="6912" max="6912" width="11" style="8" hidden="1"/>
    <col min="6913" max="6913" width="11.5546875" style="8" hidden="1"/>
    <col min="6914" max="6914" width="10" style="8" hidden="1"/>
    <col min="6915" max="6915" width="13.109375" style="8" hidden="1"/>
    <col min="6916" max="6916" width="10.5546875" style="8" hidden="1"/>
    <col min="6917" max="6917" width="14.88671875" style="8" hidden="1"/>
    <col min="6918" max="6918" width="17" style="8" hidden="1"/>
    <col min="6919" max="6919" width="16.33203125" style="8" hidden="1"/>
    <col min="6920" max="6920" width="10.33203125" style="8" hidden="1"/>
    <col min="6921" max="6921" width="11.6640625" style="8" hidden="1"/>
    <col min="6922" max="7167" width="9.109375" style="8" hidden="1"/>
    <col min="7168" max="7168" width="11" style="8" hidden="1"/>
    <col min="7169" max="7169" width="11.5546875" style="8" hidden="1"/>
    <col min="7170" max="7170" width="10" style="8" hidden="1"/>
    <col min="7171" max="7171" width="13.109375" style="8" hidden="1"/>
    <col min="7172" max="7172" width="10.5546875" style="8" hidden="1"/>
    <col min="7173" max="7173" width="14.88671875" style="8" hidden="1"/>
    <col min="7174" max="7174" width="17" style="8" hidden="1"/>
    <col min="7175" max="7175" width="16.33203125" style="8" hidden="1"/>
    <col min="7176" max="7176" width="10.33203125" style="8" hidden="1"/>
    <col min="7177" max="7177" width="11.6640625" style="8" hidden="1"/>
    <col min="7178" max="7423" width="9.109375" style="8" hidden="1"/>
    <col min="7424" max="7424" width="11" style="8" hidden="1"/>
    <col min="7425" max="7425" width="11.5546875" style="8" hidden="1"/>
    <col min="7426" max="7426" width="10" style="8" hidden="1"/>
    <col min="7427" max="7427" width="13.109375" style="8" hidden="1"/>
    <col min="7428" max="7428" width="10.5546875" style="8" hidden="1"/>
    <col min="7429" max="7429" width="14.88671875" style="8" hidden="1"/>
    <col min="7430" max="7430" width="17" style="8" hidden="1"/>
    <col min="7431" max="7431" width="16.33203125" style="8" hidden="1"/>
    <col min="7432" max="7432" width="10.33203125" style="8" hidden="1"/>
    <col min="7433" max="7433" width="11.6640625" style="8" hidden="1"/>
    <col min="7434" max="7679" width="9.109375" style="8" hidden="1"/>
    <col min="7680" max="7680" width="11" style="8" hidden="1"/>
    <col min="7681" max="7681" width="11.5546875" style="8" hidden="1"/>
    <col min="7682" max="7682" width="10" style="8" hidden="1"/>
    <col min="7683" max="7683" width="13.109375" style="8" hidden="1"/>
    <col min="7684" max="7684" width="10.5546875" style="8" hidden="1"/>
    <col min="7685" max="7685" width="14.88671875" style="8" hidden="1"/>
    <col min="7686" max="7686" width="17" style="8" hidden="1"/>
    <col min="7687" max="7687" width="16.33203125" style="8" hidden="1"/>
    <col min="7688" max="7688" width="10.33203125" style="8" hidden="1"/>
    <col min="7689" max="7689" width="11.6640625" style="8" hidden="1"/>
    <col min="7690" max="7935" width="9.109375" style="8" hidden="1"/>
    <col min="7936" max="7936" width="11" style="8" hidden="1"/>
    <col min="7937" max="7937" width="11.5546875" style="8" hidden="1"/>
    <col min="7938" max="7938" width="10" style="8" hidden="1"/>
    <col min="7939" max="7939" width="13.109375" style="8" hidden="1"/>
    <col min="7940" max="7940" width="10.5546875" style="8" hidden="1"/>
    <col min="7941" max="7941" width="14.88671875" style="8" hidden="1"/>
    <col min="7942" max="7942" width="17" style="8" hidden="1"/>
    <col min="7943" max="7943" width="16.33203125" style="8" hidden="1"/>
    <col min="7944" max="7944" width="10.33203125" style="8" hidden="1"/>
    <col min="7945" max="7945" width="11.6640625" style="8" hidden="1"/>
    <col min="7946" max="8191" width="9.109375" style="8" hidden="1"/>
    <col min="8192" max="8192" width="11" style="8" hidden="1"/>
    <col min="8193" max="8193" width="11.5546875" style="8" hidden="1"/>
    <col min="8194" max="8194" width="10" style="8" hidden="1"/>
    <col min="8195" max="8195" width="13.109375" style="8" hidden="1"/>
    <col min="8196" max="8196" width="10.5546875" style="8" hidden="1"/>
    <col min="8197" max="8197" width="14.88671875" style="8" hidden="1"/>
    <col min="8198" max="8198" width="17" style="8" hidden="1"/>
    <col min="8199" max="8199" width="16.33203125" style="8" hidden="1"/>
    <col min="8200" max="8200" width="10.33203125" style="8" hidden="1"/>
    <col min="8201" max="8201" width="11.6640625" style="8" hidden="1"/>
    <col min="8202" max="8447" width="9.109375" style="8" hidden="1"/>
    <col min="8448" max="8448" width="11" style="8" hidden="1"/>
    <col min="8449" max="8449" width="11.5546875" style="8" hidden="1"/>
    <col min="8450" max="8450" width="10" style="8" hidden="1"/>
    <col min="8451" max="8451" width="13.109375" style="8" hidden="1"/>
    <col min="8452" max="8452" width="10.5546875" style="8" hidden="1"/>
    <col min="8453" max="8453" width="14.88671875" style="8" hidden="1"/>
    <col min="8454" max="8454" width="17" style="8" hidden="1"/>
    <col min="8455" max="8455" width="16.33203125" style="8" hidden="1"/>
    <col min="8456" max="8456" width="10.33203125" style="8" hidden="1"/>
    <col min="8457" max="8457" width="11.6640625" style="8" hidden="1"/>
    <col min="8458" max="8703" width="9.109375" style="8" hidden="1"/>
    <col min="8704" max="8704" width="11" style="8" hidden="1"/>
    <col min="8705" max="8705" width="11.5546875" style="8" hidden="1"/>
    <col min="8706" max="8706" width="10" style="8" hidden="1"/>
    <col min="8707" max="8707" width="13.109375" style="8" hidden="1"/>
    <col min="8708" max="8708" width="10.5546875" style="8" hidden="1"/>
    <col min="8709" max="8709" width="14.88671875" style="8" hidden="1"/>
    <col min="8710" max="8710" width="17" style="8" hidden="1"/>
    <col min="8711" max="8711" width="16.33203125" style="8" hidden="1"/>
    <col min="8712" max="8712" width="10.33203125" style="8" hidden="1"/>
    <col min="8713" max="8713" width="11.6640625" style="8" hidden="1"/>
    <col min="8714" max="8959" width="9.109375" style="8" hidden="1"/>
    <col min="8960" max="8960" width="11" style="8" hidden="1"/>
    <col min="8961" max="8961" width="11.5546875" style="8" hidden="1"/>
    <col min="8962" max="8962" width="10" style="8" hidden="1"/>
    <col min="8963" max="8963" width="13.109375" style="8" hidden="1"/>
    <col min="8964" max="8964" width="10.5546875" style="8" hidden="1"/>
    <col min="8965" max="8965" width="14.88671875" style="8" hidden="1"/>
    <col min="8966" max="8966" width="17" style="8" hidden="1"/>
    <col min="8967" max="8967" width="16.33203125" style="8" hidden="1"/>
    <col min="8968" max="8968" width="10.33203125" style="8" hidden="1"/>
    <col min="8969" max="8969" width="11.6640625" style="8" hidden="1"/>
    <col min="8970" max="9215" width="9.109375" style="8" hidden="1"/>
    <col min="9216" max="9216" width="11" style="8" hidden="1"/>
    <col min="9217" max="9217" width="11.5546875" style="8" hidden="1"/>
    <col min="9218" max="9218" width="10" style="8" hidden="1"/>
    <col min="9219" max="9219" width="13.109375" style="8" hidden="1"/>
    <col min="9220" max="9220" width="10.5546875" style="8" hidden="1"/>
    <col min="9221" max="9221" width="14.88671875" style="8" hidden="1"/>
    <col min="9222" max="9222" width="17" style="8" hidden="1"/>
    <col min="9223" max="9223" width="16.33203125" style="8" hidden="1"/>
    <col min="9224" max="9224" width="10.33203125" style="8" hidden="1"/>
    <col min="9225" max="9225" width="11.6640625" style="8" hidden="1"/>
    <col min="9226" max="9471" width="9.109375" style="8" hidden="1"/>
    <col min="9472" max="9472" width="11" style="8" hidden="1"/>
    <col min="9473" max="9473" width="11.5546875" style="8" hidden="1"/>
    <col min="9474" max="9474" width="10" style="8" hidden="1"/>
    <col min="9475" max="9475" width="13.109375" style="8" hidden="1"/>
    <col min="9476" max="9476" width="10.5546875" style="8" hidden="1"/>
    <col min="9477" max="9477" width="14.88671875" style="8" hidden="1"/>
    <col min="9478" max="9478" width="17" style="8" hidden="1"/>
    <col min="9479" max="9479" width="16.33203125" style="8" hidden="1"/>
    <col min="9480" max="9480" width="10.33203125" style="8" hidden="1"/>
    <col min="9481" max="9481" width="11.6640625" style="8" hidden="1"/>
    <col min="9482" max="9727" width="9.109375" style="8" hidden="1"/>
    <col min="9728" max="9728" width="11" style="8" hidden="1"/>
    <col min="9729" max="9729" width="11.5546875" style="8" hidden="1"/>
    <col min="9730" max="9730" width="10" style="8" hidden="1"/>
    <col min="9731" max="9731" width="13.109375" style="8" hidden="1"/>
    <col min="9732" max="9732" width="10.5546875" style="8" hidden="1"/>
    <col min="9733" max="9733" width="14.88671875" style="8" hidden="1"/>
    <col min="9734" max="9734" width="17" style="8" hidden="1"/>
    <col min="9735" max="9735" width="16.33203125" style="8" hidden="1"/>
    <col min="9736" max="9736" width="10.33203125" style="8" hidden="1"/>
    <col min="9737" max="9737" width="11.6640625" style="8" hidden="1"/>
    <col min="9738" max="9983" width="9.109375" style="8" hidden="1"/>
    <col min="9984" max="9984" width="11" style="8" hidden="1"/>
    <col min="9985" max="9985" width="11.5546875" style="8" hidden="1"/>
    <col min="9986" max="9986" width="10" style="8" hidden="1"/>
    <col min="9987" max="9987" width="13.109375" style="8" hidden="1"/>
    <col min="9988" max="9988" width="10.5546875" style="8" hidden="1"/>
    <col min="9989" max="9989" width="14.88671875" style="8" hidden="1"/>
    <col min="9990" max="9990" width="17" style="8" hidden="1"/>
    <col min="9991" max="9991" width="16.33203125" style="8" hidden="1"/>
    <col min="9992" max="9992" width="10.33203125" style="8" hidden="1"/>
    <col min="9993" max="9993" width="11.6640625" style="8" hidden="1"/>
    <col min="9994" max="10239" width="9.109375" style="8" hidden="1"/>
    <col min="10240" max="10240" width="11" style="8" hidden="1"/>
    <col min="10241" max="10241" width="11.5546875" style="8" hidden="1"/>
    <col min="10242" max="10242" width="10" style="8" hidden="1"/>
    <col min="10243" max="10243" width="13.109375" style="8" hidden="1"/>
    <col min="10244" max="10244" width="10.5546875" style="8" hidden="1"/>
    <col min="10245" max="10245" width="14.88671875" style="8" hidden="1"/>
    <col min="10246" max="10246" width="17" style="8" hidden="1"/>
    <col min="10247" max="10247" width="16.33203125" style="8" hidden="1"/>
    <col min="10248" max="10248" width="10.33203125" style="8" hidden="1"/>
    <col min="10249" max="10249" width="11.6640625" style="8" hidden="1"/>
    <col min="10250" max="10495" width="9.109375" style="8" hidden="1"/>
    <col min="10496" max="10496" width="11" style="8" hidden="1"/>
    <col min="10497" max="10497" width="11.5546875" style="8" hidden="1"/>
    <col min="10498" max="10498" width="10" style="8" hidden="1"/>
    <col min="10499" max="10499" width="13.109375" style="8" hidden="1"/>
    <col min="10500" max="10500" width="10.5546875" style="8" hidden="1"/>
    <col min="10501" max="10501" width="14.88671875" style="8" hidden="1"/>
    <col min="10502" max="10502" width="17" style="8" hidden="1"/>
    <col min="10503" max="10503" width="16.33203125" style="8" hidden="1"/>
    <col min="10504" max="10504" width="10.33203125" style="8" hidden="1"/>
    <col min="10505" max="10505" width="11.6640625" style="8" hidden="1"/>
    <col min="10506" max="10751" width="9.109375" style="8" hidden="1"/>
    <col min="10752" max="10752" width="11" style="8" hidden="1"/>
    <col min="10753" max="10753" width="11.5546875" style="8" hidden="1"/>
    <col min="10754" max="10754" width="10" style="8" hidden="1"/>
    <col min="10755" max="10755" width="13.109375" style="8" hidden="1"/>
    <col min="10756" max="10756" width="10.5546875" style="8" hidden="1"/>
    <col min="10757" max="10757" width="14.88671875" style="8" hidden="1"/>
    <col min="10758" max="10758" width="17" style="8" hidden="1"/>
    <col min="10759" max="10759" width="16.33203125" style="8" hidden="1"/>
    <col min="10760" max="10760" width="10.33203125" style="8" hidden="1"/>
    <col min="10761" max="10761" width="11.6640625" style="8" hidden="1"/>
    <col min="10762" max="11007" width="9.109375" style="8" hidden="1"/>
    <col min="11008" max="11008" width="11" style="8" hidden="1"/>
    <col min="11009" max="11009" width="11.5546875" style="8" hidden="1"/>
    <col min="11010" max="11010" width="10" style="8" hidden="1"/>
    <col min="11011" max="11011" width="13.109375" style="8" hidden="1"/>
    <col min="11012" max="11012" width="10.5546875" style="8" hidden="1"/>
    <col min="11013" max="11013" width="14.88671875" style="8" hidden="1"/>
    <col min="11014" max="11014" width="17" style="8" hidden="1"/>
    <col min="11015" max="11015" width="16.33203125" style="8" hidden="1"/>
    <col min="11016" max="11016" width="10.33203125" style="8" hidden="1"/>
    <col min="11017" max="11017" width="11.6640625" style="8" hidden="1"/>
    <col min="11018" max="11263" width="9.109375" style="8" hidden="1"/>
    <col min="11264" max="11264" width="11" style="8" hidden="1"/>
    <col min="11265" max="11265" width="11.5546875" style="8" hidden="1"/>
    <col min="11266" max="11266" width="10" style="8" hidden="1"/>
    <col min="11267" max="11267" width="13.109375" style="8" hidden="1"/>
    <col min="11268" max="11268" width="10.5546875" style="8" hidden="1"/>
    <col min="11269" max="11269" width="14.88671875" style="8" hidden="1"/>
    <col min="11270" max="11270" width="17" style="8" hidden="1"/>
    <col min="11271" max="11271" width="16.33203125" style="8" hidden="1"/>
    <col min="11272" max="11272" width="10.33203125" style="8" hidden="1"/>
    <col min="11273" max="11273" width="11.6640625" style="8" hidden="1"/>
    <col min="11274" max="11519" width="9.109375" style="8" hidden="1"/>
    <col min="11520" max="11520" width="11" style="8" hidden="1"/>
    <col min="11521" max="11521" width="11.5546875" style="8" hidden="1"/>
    <col min="11522" max="11522" width="10" style="8" hidden="1"/>
    <col min="11523" max="11523" width="13.109375" style="8" hidden="1"/>
    <col min="11524" max="11524" width="10.5546875" style="8" hidden="1"/>
    <col min="11525" max="11525" width="14.88671875" style="8" hidden="1"/>
    <col min="11526" max="11526" width="17" style="8" hidden="1"/>
    <col min="11527" max="11527" width="16.33203125" style="8" hidden="1"/>
    <col min="11528" max="11528" width="10.33203125" style="8" hidden="1"/>
    <col min="11529" max="11529" width="11.6640625" style="8" hidden="1"/>
    <col min="11530" max="11775" width="9.109375" style="8" hidden="1"/>
    <col min="11776" max="11776" width="11" style="8" hidden="1"/>
    <col min="11777" max="11777" width="11.5546875" style="8" hidden="1"/>
    <col min="11778" max="11778" width="10" style="8" hidden="1"/>
    <col min="11779" max="11779" width="13.109375" style="8" hidden="1"/>
    <col min="11780" max="11780" width="10.5546875" style="8" hidden="1"/>
    <col min="11781" max="11781" width="14.88671875" style="8" hidden="1"/>
    <col min="11782" max="11782" width="17" style="8" hidden="1"/>
    <col min="11783" max="11783" width="16.33203125" style="8" hidden="1"/>
    <col min="11784" max="11784" width="10.33203125" style="8" hidden="1"/>
    <col min="11785" max="11785" width="11.6640625" style="8" hidden="1"/>
    <col min="11786" max="12031" width="9.109375" style="8" hidden="1"/>
    <col min="12032" max="12032" width="11" style="8" hidden="1"/>
    <col min="12033" max="12033" width="11.5546875" style="8" hidden="1"/>
    <col min="12034" max="12034" width="10" style="8" hidden="1"/>
    <col min="12035" max="12035" width="13.109375" style="8" hidden="1"/>
    <col min="12036" max="12036" width="10.5546875" style="8" hidden="1"/>
    <col min="12037" max="12037" width="14.88671875" style="8" hidden="1"/>
    <col min="12038" max="12038" width="17" style="8" hidden="1"/>
    <col min="12039" max="12039" width="16.33203125" style="8" hidden="1"/>
    <col min="12040" max="12040" width="10.33203125" style="8" hidden="1"/>
    <col min="12041" max="12041" width="11.6640625" style="8" hidden="1"/>
    <col min="12042" max="12287" width="9.109375" style="8" hidden="1"/>
    <col min="12288" max="12288" width="11" style="8" hidden="1"/>
    <col min="12289" max="12289" width="11.5546875" style="8" hidden="1"/>
    <col min="12290" max="12290" width="10" style="8" hidden="1"/>
    <col min="12291" max="12291" width="13.109375" style="8" hidden="1"/>
    <col min="12292" max="12292" width="10.5546875" style="8" hidden="1"/>
    <col min="12293" max="12293" width="14.88671875" style="8" hidden="1"/>
    <col min="12294" max="12294" width="17" style="8" hidden="1"/>
    <col min="12295" max="12295" width="16.33203125" style="8" hidden="1"/>
    <col min="12296" max="12296" width="10.33203125" style="8" hidden="1"/>
    <col min="12297" max="12297" width="11.6640625" style="8" hidden="1"/>
    <col min="12298" max="12543" width="9.109375" style="8" hidden="1"/>
    <col min="12544" max="12544" width="11" style="8" hidden="1"/>
    <col min="12545" max="12545" width="11.5546875" style="8" hidden="1"/>
    <col min="12546" max="12546" width="10" style="8" hidden="1"/>
    <col min="12547" max="12547" width="13.109375" style="8" hidden="1"/>
    <col min="12548" max="12548" width="10.5546875" style="8" hidden="1"/>
    <col min="12549" max="12549" width="14.88671875" style="8" hidden="1"/>
    <col min="12550" max="12550" width="17" style="8" hidden="1"/>
    <col min="12551" max="12551" width="16.33203125" style="8" hidden="1"/>
    <col min="12552" max="12552" width="10.33203125" style="8" hidden="1"/>
    <col min="12553" max="12553" width="11.6640625" style="8" hidden="1"/>
    <col min="12554" max="12799" width="9.109375" style="8" hidden="1"/>
    <col min="12800" max="12800" width="11" style="8" hidden="1"/>
    <col min="12801" max="12801" width="11.5546875" style="8" hidden="1"/>
    <col min="12802" max="12802" width="10" style="8" hidden="1"/>
    <col min="12803" max="12803" width="13.109375" style="8" hidden="1"/>
    <col min="12804" max="12804" width="10.5546875" style="8" hidden="1"/>
    <col min="12805" max="12805" width="14.88671875" style="8" hidden="1"/>
    <col min="12806" max="12806" width="17" style="8" hidden="1"/>
    <col min="12807" max="12807" width="16.33203125" style="8" hidden="1"/>
    <col min="12808" max="12808" width="10.33203125" style="8" hidden="1"/>
    <col min="12809" max="12809" width="11.6640625" style="8" hidden="1"/>
    <col min="12810" max="13055" width="9.109375" style="8" hidden="1"/>
    <col min="13056" max="13056" width="11" style="8" hidden="1"/>
    <col min="13057" max="13057" width="11.5546875" style="8" hidden="1"/>
    <col min="13058" max="13058" width="10" style="8" hidden="1"/>
    <col min="13059" max="13059" width="13.109375" style="8" hidden="1"/>
    <col min="13060" max="13060" width="10.5546875" style="8" hidden="1"/>
    <col min="13061" max="13061" width="14.88671875" style="8" hidden="1"/>
    <col min="13062" max="13062" width="17" style="8" hidden="1"/>
    <col min="13063" max="13063" width="16.33203125" style="8" hidden="1"/>
    <col min="13064" max="13064" width="10.33203125" style="8" hidden="1"/>
    <col min="13065" max="13065" width="11.6640625" style="8" hidden="1"/>
    <col min="13066" max="13311" width="9.109375" style="8" hidden="1"/>
    <col min="13312" max="13312" width="11" style="8" hidden="1"/>
    <col min="13313" max="13313" width="11.5546875" style="8" hidden="1"/>
    <col min="13314" max="13314" width="10" style="8" hidden="1"/>
    <col min="13315" max="13315" width="13.109375" style="8" hidden="1"/>
    <col min="13316" max="13316" width="10.5546875" style="8" hidden="1"/>
    <col min="13317" max="13317" width="14.88671875" style="8" hidden="1"/>
    <col min="13318" max="13318" width="17" style="8" hidden="1"/>
    <col min="13319" max="13319" width="16.33203125" style="8" hidden="1"/>
    <col min="13320" max="13320" width="10.33203125" style="8" hidden="1"/>
    <col min="13321" max="13321" width="11.6640625" style="8" hidden="1"/>
    <col min="13322" max="13567" width="9.109375" style="8" hidden="1"/>
    <col min="13568" max="13568" width="11" style="8" hidden="1"/>
    <col min="13569" max="13569" width="11.5546875" style="8" hidden="1"/>
    <col min="13570" max="13570" width="10" style="8" hidden="1"/>
    <col min="13571" max="13571" width="13.109375" style="8" hidden="1"/>
    <col min="13572" max="13572" width="10.5546875" style="8" hidden="1"/>
    <col min="13573" max="13573" width="14.88671875" style="8" hidden="1"/>
    <col min="13574" max="13574" width="17" style="8" hidden="1"/>
    <col min="13575" max="13575" width="16.33203125" style="8" hidden="1"/>
    <col min="13576" max="13576" width="10.33203125" style="8" hidden="1"/>
    <col min="13577" max="13577" width="11.6640625" style="8" hidden="1"/>
    <col min="13578" max="13823" width="9.109375" style="8" hidden="1"/>
    <col min="13824" max="13824" width="11" style="8" hidden="1"/>
    <col min="13825" max="13825" width="11.5546875" style="8" hidden="1"/>
    <col min="13826" max="13826" width="10" style="8" hidden="1"/>
    <col min="13827" max="13827" width="13.109375" style="8" hidden="1"/>
    <col min="13828" max="13828" width="10.5546875" style="8" hidden="1"/>
    <col min="13829" max="13829" width="14.88671875" style="8" hidden="1"/>
    <col min="13830" max="13830" width="17" style="8" hidden="1"/>
    <col min="13831" max="13831" width="16.33203125" style="8" hidden="1"/>
    <col min="13832" max="13832" width="10.33203125" style="8" hidden="1"/>
    <col min="13833" max="13833" width="11.6640625" style="8" hidden="1"/>
    <col min="13834" max="14079" width="9.109375" style="8" hidden="1"/>
    <col min="14080" max="14080" width="11" style="8" hidden="1"/>
    <col min="14081" max="14081" width="11.5546875" style="8" hidden="1"/>
    <col min="14082" max="14082" width="10" style="8" hidden="1"/>
    <col min="14083" max="14083" width="13.109375" style="8" hidden="1"/>
    <col min="14084" max="14084" width="10.5546875" style="8" hidden="1"/>
    <col min="14085" max="14085" width="14.88671875" style="8" hidden="1"/>
    <col min="14086" max="14086" width="17" style="8" hidden="1"/>
    <col min="14087" max="14087" width="16.33203125" style="8" hidden="1"/>
    <col min="14088" max="14088" width="10.33203125" style="8" hidden="1"/>
    <col min="14089" max="14089" width="11.6640625" style="8" hidden="1"/>
    <col min="14090" max="14335" width="9.109375" style="8" hidden="1"/>
    <col min="14336" max="14336" width="11" style="8" hidden="1"/>
    <col min="14337" max="14337" width="11.5546875" style="8" hidden="1"/>
    <col min="14338" max="14338" width="10" style="8" hidden="1"/>
    <col min="14339" max="14339" width="13.109375" style="8" hidden="1"/>
    <col min="14340" max="14340" width="10.5546875" style="8" hidden="1"/>
    <col min="14341" max="14341" width="14.88671875" style="8" hidden="1"/>
    <col min="14342" max="14342" width="17" style="8" hidden="1"/>
    <col min="14343" max="14343" width="16.33203125" style="8" hidden="1"/>
    <col min="14344" max="14344" width="10.33203125" style="8" hidden="1"/>
    <col min="14345" max="14345" width="11.6640625" style="8" hidden="1"/>
    <col min="14346" max="14591" width="9.109375" style="8" hidden="1"/>
    <col min="14592" max="14592" width="11" style="8" hidden="1"/>
    <col min="14593" max="14593" width="11.5546875" style="8" hidden="1"/>
    <col min="14594" max="14594" width="10" style="8" hidden="1"/>
    <col min="14595" max="14595" width="13.109375" style="8" hidden="1"/>
    <col min="14596" max="14596" width="10.5546875" style="8" hidden="1"/>
    <col min="14597" max="14597" width="14.88671875" style="8" hidden="1"/>
    <col min="14598" max="14598" width="17" style="8" hidden="1"/>
    <col min="14599" max="14599" width="16.33203125" style="8" hidden="1"/>
    <col min="14600" max="14600" width="10.33203125" style="8" hidden="1"/>
    <col min="14601" max="14601" width="11.6640625" style="8" hidden="1"/>
    <col min="14602" max="14847" width="9.109375" style="8" hidden="1"/>
    <col min="14848" max="14848" width="11" style="8" hidden="1"/>
    <col min="14849" max="14849" width="11.5546875" style="8" hidden="1"/>
    <col min="14850" max="14850" width="10" style="8" hidden="1"/>
    <col min="14851" max="14851" width="13.109375" style="8" hidden="1"/>
    <col min="14852" max="14852" width="10.5546875" style="8" hidden="1"/>
    <col min="14853" max="14853" width="14.88671875" style="8" hidden="1"/>
    <col min="14854" max="14854" width="17" style="8" hidden="1"/>
    <col min="14855" max="14855" width="16.33203125" style="8" hidden="1"/>
    <col min="14856" max="14856" width="10.33203125" style="8" hidden="1"/>
    <col min="14857" max="14857" width="11.6640625" style="8" hidden="1"/>
    <col min="14858" max="15103" width="9.109375" style="8" hidden="1"/>
    <col min="15104" max="15104" width="11" style="8" hidden="1"/>
    <col min="15105" max="15105" width="11.5546875" style="8" hidden="1"/>
    <col min="15106" max="15106" width="10" style="8" hidden="1"/>
    <col min="15107" max="15107" width="13.109375" style="8" hidden="1"/>
    <col min="15108" max="15108" width="10.5546875" style="8" hidden="1"/>
    <col min="15109" max="15109" width="14.88671875" style="8" hidden="1"/>
    <col min="15110" max="15110" width="17" style="8" hidden="1"/>
    <col min="15111" max="15111" width="16.33203125" style="8" hidden="1"/>
    <col min="15112" max="15112" width="10.33203125" style="8" hidden="1"/>
    <col min="15113" max="15113" width="11.6640625" style="8" hidden="1"/>
    <col min="15114" max="15359" width="9.109375" style="8" hidden="1"/>
    <col min="15360" max="15360" width="11" style="8" hidden="1"/>
    <col min="15361" max="15361" width="11.5546875" style="8" hidden="1"/>
    <col min="15362" max="15362" width="10" style="8" hidden="1"/>
    <col min="15363" max="15363" width="13.109375" style="8" hidden="1"/>
    <col min="15364" max="15364" width="10.5546875" style="8" hidden="1"/>
    <col min="15365" max="15365" width="14.88671875" style="8" hidden="1"/>
    <col min="15366" max="15366" width="17" style="8" hidden="1"/>
    <col min="15367" max="15367" width="16.33203125" style="8" hidden="1"/>
    <col min="15368" max="15368" width="10.33203125" style="8" hidden="1"/>
    <col min="15369" max="15369" width="11.6640625" style="8" hidden="1"/>
    <col min="15370" max="15615" width="9.109375" style="8" hidden="1"/>
    <col min="15616" max="15616" width="11" style="8" hidden="1"/>
    <col min="15617" max="15617" width="11.5546875" style="8" hidden="1"/>
    <col min="15618" max="15618" width="10" style="8" hidden="1"/>
    <col min="15619" max="15619" width="13.109375" style="8" hidden="1"/>
    <col min="15620" max="15620" width="10.5546875" style="8" hidden="1"/>
    <col min="15621" max="15621" width="14.88671875" style="8" hidden="1"/>
    <col min="15622" max="15622" width="17" style="8" hidden="1"/>
    <col min="15623" max="15623" width="16.33203125" style="8" hidden="1"/>
    <col min="15624" max="15624" width="10.33203125" style="8" hidden="1"/>
    <col min="15625" max="15625" width="11.6640625" style="8" hidden="1"/>
    <col min="15626" max="15871" width="9.109375" style="8" hidden="1"/>
    <col min="15872" max="15872" width="11" style="8" hidden="1"/>
    <col min="15873" max="15873" width="11.5546875" style="8" hidden="1"/>
    <col min="15874" max="15874" width="10" style="8" hidden="1"/>
    <col min="15875" max="15875" width="13.109375" style="8" hidden="1"/>
    <col min="15876" max="15876" width="10.5546875" style="8" hidden="1"/>
    <col min="15877" max="15877" width="14.88671875" style="8" hidden="1"/>
    <col min="15878" max="15878" width="17" style="8" hidden="1"/>
    <col min="15879" max="15879" width="16.33203125" style="8" hidden="1"/>
    <col min="15880" max="15880" width="10.33203125" style="8" hidden="1"/>
    <col min="15881" max="15881" width="11.6640625" style="8" hidden="1"/>
    <col min="15882" max="16127" width="9.109375" style="8" hidden="1"/>
    <col min="16128" max="16128" width="11" style="8" hidden="1"/>
    <col min="16129" max="16129" width="11.5546875" style="8" hidden="1"/>
    <col min="16130" max="16130" width="10" style="8" hidden="1"/>
    <col min="16131" max="16131" width="13.109375" style="8" hidden="1"/>
    <col min="16132" max="16132" width="10.5546875" style="8" hidden="1"/>
    <col min="16133" max="16133" width="14.88671875" style="8" hidden="1"/>
    <col min="16134" max="16134" width="17" style="8" hidden="1"/>
    <col min="16135" max="16135" width="16.33203125" style="8" hidden="1"/>
    <col min="16136" max="16136" width="10.33203125" style="8" hidden="1"/>
    <col min="16137" max="16137" width="11.6640625" style="8" hidden="1"/>
    <col min="16138" max="16384" width="9.109375" style="8" hidden="1"/>
  </cols>
  <sheetData>
    <row r="1" spans="1:10" x14ac:dyDescent="0.3">
      <c r="A1" s="439"/>
      <c r="B1" s="439"/>
      <c r="C1" s="439"/>
      <c r="D1" s="439"/>
      <c r="E1" s="439"/>
      <c r="F1" s="439"/>
      <c r="G1" s="439"/>
      <c r="H1" s="8"/>
    </row>
    <row r="2" spans="1:10" x14ac:dyDescent="0.3">
      <c r="A2" s="440"/>
      <c r="B2" s="440"/>
      <c r="C2" s="440"/>
      <c r="D2" s="440"/>
      <c r="E2" s="440"/>
      <c r="F2" s="440"/>
      <c r="G2" s="440"/>
      <c r="H2" s="8"/>
    </row>
    <row r="3" spans="1:10" ht="12.75" customHeight="1" x14ac:dyDescent="0.3">
      <c r="A3" s="187"/>
      <c r="B3" s="187"/>
      <c r="C3" s="13"/>
      <c r="D3" s="187"/>
      <c r="E3" s="12"/>
      <c r="F3" s="12"/>
      <c r="G3" s="12"/>
    </row>
    <row r="4" spans="1:10" ht="16.5" customHeight="1" x14ac:dyDescent="0.3">
      <c r="A4" s="423" t="s">
        <v>2051</v>
      </c>
      <c r="B4" s="416"/>
      <c r="C4" s="416"/>
      <c r="D4" s="416"/>
      <c r="E4" s="416"/>
      <c r="F4" s="416"/>
      <c r="G4" s="416"/>
      <c r="H4" s="416"/>
      <c r="I4" s="416"/>
      <c r="J4" s="416"/>
    </row>
    <row r="5" spans="1:10" ht="16.5" customHeight="1" x14ac:dyDescent="0.3">
      <c r="A5" s="433" t="s">
        <v>492</v>
      </c>
      <c r="B5" s="434"/>
      <c r="C5" s="434"/>
      <c r="D5" s="434"/>
      <c r="E5" s="434"/>
      <c r="F5" s="434"/>
      <c r="G5" s="434"/>
      <c r="H5" s="434"/>
      <c r="I5" s="434"/>
      <c r="J5" s="434"/>
    </row>
    <row r="6" spans="1:10" ht="15" customHeight="1" x14ac:dyDescent="0.3">
      <c r="A6" s="95" t="s">
        <v>491</v>
      </c>
      <c r="B6" s="95" t="s">
        <v>490</v>
      </c>
      <c r="C6" s="96" t="s">
        <v>489</v>
      </c>
      <c r="D6" s="97" t="s">
        <v>488</v>
      </c>
      <c r="E6" s="95" t="s">
        <v>487</v>
      </c>
      <c r="F6" s="95" t="s">
        <v>486</v>
      </c>
      <c r="G6" s="95" t="s">
        <v>392</v>
      </c>
      <c r="H6" s="98" t="s">
        <v>485</v>
      </c>
      <c r="I6" s="98" t="s">
        <v>484</v>
      </c>
      <c r="J6" s="98" t="s">
        <v>650</v>
      </c>
    </row>
    <row r="7" spans="1:10" ht="15" customHeight="1" x14ac:dyDescent="0.3">
      <c r="A7" s="52" t="s">
        <v>395</v>
      </c>
      <c r="B7" s="52"/>
      <c r="C7" s="8"/>
      <c r="D7" s="8"/>
      <c r="F7" s="52" t="s">
        <v>403</v>
      </c>
      <c r="G7" s="54" t="s">
        <v>383</v>
      </c>
      <c r="H7" s="8"/>
      <c r="I7" s="8"/>
    </row>
    <row r="8" spans="1:10" ht="15" customHeight="1" x14ac:dyDescent="0.3">
      <c r="A8" s="52" t="s">
        <v>398</v>
      </c>
      <c r="B8" s="52"/>
      <c r="C8" s="8"/>
      <c r="D8" s="8"/>
      <c r="F8" s="52" t="s">
        <v>523</v>
      </c>
      <c r="H8" s="8"/>
      <c r="I8" s="8"/>
    </row>
    <row r="9" spans="1:10" ht="15" customHeight="1" x14ac:dyDescent="0.3">
      <c r="A9" s="8"/>
      <c r="B9" s="8"/>
      <c r="C9" s="8"/>
      <c r="D9" s="8"/>
      <c r="H9" s="8"/>
      <c r="I9" s="8"/>
    </row>
    <row r="10" spans="1:10" ht="13.5" customHeight="1" x14ac:dyDescent="0.3">
      <c r="A10" s="8"/>
      <c r="B10" s="8"/>
      <c r="C10" s="8"/>
      <c r="D10" s="8"/>
      <c r="H10" s="8"/>
      <c r="I10" s="8"/>
    </row>
    <row r="11" spans="1:10" x14ac:dyDescent="0.3">
      <c r="A11" s="8"/>
      <c r="B11" s="8"/>
      <c r="C11" s="8"/>
      <c r="D11" s="8"/>
      <c r="H11" s="8"/>
      <c r="I11" s="8"/>
    </row>
    <row r="12" spans="1:10" x14ac:dyDescent="0.3">
      <c r="A12" s="8"/>
      <c r="B12" s="8"/>
      <c r="C12" s="8"/>
      <c r="D12" s="8"/>
      <c r="H12" s="8"/>
      <c r="I12" s="8"/>
    </row>
    <row r="13" spans="1:10" s="10" customFormat="1" x14ac:dyDescent="0.3">
      <c r="A13" s="95" t="s">
        <v>491</v>
      </c>
      <c r="B13" s="95" t="s">
        <v>490</v>
      </c>
      <c r="C13" s="96" t="s">
        <v>489</v>
      </c>
      <c r="D13" s="97" t="s">
        <v>488</v>
      </c>
      <c r="E13" s="95" t="s">
        <v>487</v>
      </c>
      <c r="F13" s="95" t="s">
        <v>486</v>
      </c>
      <c r="G13" s="95" t="s">
        <v>392</v>
      </c>
      <c r="H13" s="98" t="s">
        <v>485</v>
      </c>
      <c r="I13" s="98" t="s">
        <v>484</v>
      </c>
      <c r="J13" s="98" t="s">
        <v>650</v>
      </c>
    </row>
    <row r="14" spans="1:10" hidden="1" x14ac:dyDescent="0.3">
      <c r="A14" s="52" t="s">
        <v>395</v>
      </c>
      <c r="B14" s="52" t="s">
        <v>479</v>
      </c>
      <c r="C14" s="53">
        <v>42552</v>
      </c>
      <c r="D14" s="52">
        <v>836</v>
      </c>
      <c r="E14" s="54" t="s">
        <v>400</v>
      </c>
      <c r="F14" s="52" t="s">
        <v>399</v>
      </c>
      <c r="G14" s="54" t="s">
        <v>387</v>
      </c>
      <c r="H14" s="55">
        <v>1000</v>
      </c>
      <c r="I14" s="55">
        <v>35</v>
      </c>
      <c r="J14" s="54">
        <f>H14*I14</f>
        <v>35000</v>
      </c>
    </row>
    <row r="15" spans="1:10" hidden="1" x14ac:dyDescent="0.3">
      <c r="A15" s="52" t="s">
        <v>395</v>
      </c>
      <c r="B15" s="52" t="s">
        <v>479</v>
      </c>
      <c r="C15" s="53">
        <v>42552</v>
      </c>
      <c r="D15" s="52">
        <f t="shared" ref="D15:D78" si="0">D14+1</f>
        <v>837</v>
      </c>
      <c r="E15" s="54" t="s">
        <v>400</v>
      </c>
      <c r="F15" s="52" t="s">
        <v>399</v>
      </c>
      <c r="G15" s="54" t="s">
        <v>385</v>
      </c>
      <c r="H15" s="55">
        <v>1000</v>
      </c>
      <c r="I15" s="55">
        <v>86</v>
      </c>
      <c r="J15" s="54">
        <f t="shared" ref="J15:J78" si="1">H15*I15</f>
        <v>86000</v>
      </c>
    </row>
    <row r="16" spans="1:10" hidden="1" x14ac:dyDescent="0.3">
      <c r="A16" s="52" t="s">
        <v>522</v>
      </c>
      <c r="B16" s="52" t="s">
        <v>479</v>
      </c>
      <c r="C16" s="53">
        <v>42552</v>
      </c>
      <c r="D16" s="52">
        <f t="shared" si="0"/>
        <v>838</v>
      </c>
      <c r="E16" s="54" t="s">
        <v>473</v>
      </c>
      <c r="F16" s="52" t="s">
        <v>525</v>
      </c>
      <c r="G16" s="54" t="s">
        <v>384</v>
      </c>
      <c r="H16" s="55">
        <v>50</v>
      </c>
      <c r="I16" s="55">
        <v>20</v>
      </c>
      <c r="J16" s="54">
        <f t="shared" si="1"/>
        <v>1000</v>
      </c>
    </row>
    <row r="17" spans="1:10" hidden="1" x14ac:dyDescent="0.3">
      <c r="A17" s="52" t="s">
        <v>522</v>
      </c>
      <c r="B17" s="52" t="s">
        <v>479</v>
      </c>
      <c r="C17" s="53">
        <v>42552</v>
      </c>
      <c r="D17" s="52">
        <f t="shared" si="0"/>
        <v>839</v>
      </c>
      <c r="E17" s="54" t="s">
        <v>444</v>
      </c>
      <c r="F17" s="52" t="s">
        <v>525</v>
      </c>
      <c r="G17" s="54" t="s">
        <v>387</v>
      </c>
      <c r="H17" s="55">
        <v>500</v>
      </c>
      <c r="I17" s="55">
        <v>35</v>
      </c>
      <c r="J17" s="54">
        <f t="shared" si="1"/>
        <v>17500</v>
      </c>
    </row>
    <row r="18" spans="1:10" hidden="1" x14ac:dyDescent="0.3">
      <c r="A18" s="52" t="s">
        <v>395</v>
      </c>
      <c r="B18" s="52" t="s">
        <v>479</v>
      </c>
      <c r="C18" s="53">
        <v>42552</v>
      </c>
      <c r="D18" s="52">
        <f t="shared" si="0"/>
        <v>840</v>
      </c>
      <c r="E18" s="54" t="s">
        <v>422</v>
      </c>
      <c r="F18" s="52" t="s">
        <v>529</v>
      </c>
      <c r="G18" s="54" t="s">
        <v>385</v>
      </c>
      <c r="H18" s="55">
        <v>500</v>
      </c>
      <c r="I18" s="55">
        <v>86</v>
      </c>
      <c r="J18" s="54">
        <f t="shared" si="1"/>
        <v>43000</v>
      </c>
    </row>
    <row r="19" spans="1:10" hidden="1" x14ac:dyDescent="0.3">
      <c r="A19" s="52" t="s">
        <v>405</v>
      </c>
      <c r="B19" s="52" t="s">
        <v>479</v>
      </c>
      <c r="C19" s="53">
        <v>42552</v>
      </c>
      <c r="D19" s="52">
        <f t="shared" si="0"/>
        <v>841</v>
      </c>
      <c r="E19" s="54" t="s">
        <v>437</v>
      </c>
      <c r="F19" s="52" t="s">
        <v>403</v>
      </c>
      <c r="G19" s="54" t="s">
        <v>384</v>
      </c>
      <c r="H19" s="55">
        <v>200</v>
      </c>
      <c r="I19" s="55">
        <v>20</v>
      </c>
      <c r="J19" s="54">
        <f t="shared" si="1"/>
        <v>4000</v>
      </c>
    </row>
    <row r="20" spans="1:10" hidden="1" x14ac:dyDescent="0.3">
      <c r="A20" s="52" t="s">
        <v>405</v>
      </c>
      <c r="B20" s="52" t="s">
        <v>479</v>
      </c>
      <c r="C20" s="53">
        <v>42552</v>
      </c>
      <c r="D20" s="52">
        <f t="shared" si="0"/>
        <v>842</v>
      </c>
      <c r="E20" s="54" t="s">
        <v>437</v>
      </c>
      <c r="F20" s="52" t="s">
        <v>403</v>
      </c>
      <c r="G20" s="54" t="s">
        <v>385</v>
      </c>
      <c r="H20" s="55">
        <v>200</v>
      </c>
      <c r="I20" s="55">
        <v>86</v>
      </c>
      <c r="J20" s="54">
        <f t="shared" si="1"/>
        <v>17200</v>
      </c>
    </row>
    <row r="21" spans="1:10" hidden="1" x14ac:dyDescent="0.3">
      <c r="A21" s="52" t="s">
        <v>405</v>
      </c>
      <c r="B21" s="52" t="s">
        <v>479</v>
      </c>
      <c r="C21" s="53">
        <v>42552</v>
      </c>
      <c r="D21" s="52">
        <f t="shared" si="0"/>
        <v>843</v>
      </c>
      <c r="E21" s="54" t="s">
        <v>437</v>
      </c>
      <c r="F21" s="52" t="s">
        <v>403</v>
      </c>
      <c r="G21" s="54" t="s">
        <v>383</v>
      </c>
      <c r="H21" s="55">
        <v>200</v>
      </c>
      <c r="I21" s="55">
        <v>10</v>
      </c>
      <c r="J21" s="54">
        <f t="shared" si="1"/>
        <v>2000</v>
      </c>
    </row>
    <row r="22" spans="1:10" hidden="1" x14ac:dyDescent="0.3">
      <c r="A22" s="52" t="s">
        <v>405</v>
      </c>
      <c r="B22" s="52" t="s">
        <v>479</v>
      </c>
      <c r="C22" s="53">
        <v>42552</v>
      </c>
      <c r="D22" s="52">
        <f t="shared" si="0"/>
        <v>844</v>
      </c>
      <c r="E22" s="54" t="s">
        <v>437</v>
      </c>
      <c r="F22" s="52" t="s">
        <v>403</v>
      </c>
      <c r="G22" s="54" t="s">
        <v>381</v>
      </c>
      <c r="H22" s="55">
        <v>200</v>
      </c>
      <c r="I22" s="55">
        <v>120</v>
      </c>
      <c r="J22" s="54">
        <f t="shared" si="1"/>
        <v>24000</v>
      </c>
    </row>
    <row r="23" spans="1:10" hidden="1" x14ac:dyDescent="0.3">
      <c r="A23" s="52" t="s">
        <v>405</v>
      </c>
      <c r="B23" s="52" t="s">
        <v>479</v>
      </c>
      <c r="C23" s="53">
        <v>42552</v>
      </c>
      <c r="D23" s="52">
        <f t="shared" si="0"/>
        <v>845</v>
      </c>
      <c r="E23" s="54" t="s">
        <v>437</v>
      </c>
      <c r="F23" s="52" t="s">
        <v>403</v>
      </c>
      <c r="G23" s="54" t="s">
        <v>387</v>
      </c>
      <c r="H23" s="55">
        <v>200</v>
      </c>
      <c r="I23" s="55">
        <v>35</v>
      </c>
      <c r="J23" s="54">
        <f t="shared" si="1"/>
        <v>7000</v>
      </c>
    </row>
    <row r="24" spans="1:10" hidden="1" x14ac:dyDescent="0.3">
      <c r="A24" s="52" t="s">
        <v>395</v>
      </c>
      <c r="B24" s="52" t="s">
        <v>479</v>
      </c>
      <c r="C24" s="53">
        <v>42552</v>
      </c>
      <c r="D24" s="52">
        <f t="shared" si="0"/>
        <v>846</v>
      </c>
      <c r="E24" s="54" t="s">
        <v>435</v>
      </c>
      <c r="F24" s="52" t="s">
        <v>399</v>
      </c>
      <c r="G24" s="54" t="s">
        <v>385</v>
      </c>
      <c r="H24" s="55">
        <v>50</v>
      </c>
      <c r="I24" s="55">
        <v>86</v>
      </c>
      <c r="J24" s="54">
        <f t="shared" si="1"/>
        <v>4300</v>
      </c>
    </row>
    <row r="25" spans="1:10" hidden="1" x14ac:dyDescent="0.3">
      <c r="A25" s="52" t="s">
        <v>395</v>
      </c>
      <c r="B25" s="52" t="s">
        <v>479</v>
      </c>
      <c r="C25" s="53">
        <v>42552</v>
      </c>
      <c r="D25" s="52">
        <f t="shared" si="0"/>
        <v>847</v>
      </c>
      <c r="E25" s="54" t="s">
        <v>435</v>
      </c>
      <c r="F25" s="52" t="s">
        <v>399</v>
      </c>
      <c r="G25" s="54" t="s">
        <v>384</v>
      </c>
      <c r="H25" s="55">
        <v>50</v>
      </c>
      <c r="I25" s="55">
        <v>20</v>
      </c>
      <c r="J25" s="54">
        <f t="shared" si="1"/>
        <v>1000</v>
      </c>
    </row>
    <row r="26" spans="1:10" hidden="1" x14ac:dyDescent="0.3">
      <c r="A26" s="52" t="s">
        <v>395</v>
      </c>
      <c r="B26" s="52" t="s">
        <v>479</v>
      </c>
      <c r="C26" s="53">
        <v>42552</v>
      </c>
      <c r="D26" s="52">
        <f t="shared" si="0"/>
        <v>848</v>
      </c>
      <c r="E26" s="54" t="s">
        <v>435</v>
      </c>
      <c r="F26" s="52" t="s">
        <v>399</v>
      </c>
      <c r="G26" s="54" t="s">
        <v>383</v>
      </c>
      <c r="H26" s="55">
        <v>60</v>
      </c>
      <c r="I26" s="55">
        <v>10</v>
      </c>
      <c r="J26" s="54">
        <f t="shared" si="1"/>
        <v>600</v>
      </c>
    </row>
    <row r="27" spans="1:10" hidden="1" x14ac:dyDescent="0.3">
      <c r="A27" s="52" t="s">
        <v>395</v>
      </c>
      <c r="B27" s="52" t="s">
        <v>479</v>
      </c>
      <c r="C27" s="53">
        <v>42552</v>
      </c>
      <c r="D27" s="52">
        <f t="shared" si="0"/>
        <v>849</v>
      </c>
      <c r="E27" s="54" t="s">
        <v>401</v>
      </c>
      <c r="F27" s="52" t="s">
        <v>526</v>
      </c>
      <c r="G27" s="54" t="s">
        <v>381</v>
      </c>
      <c r="H27" s="55">
        <v>500</v>
      </c>
      <c r="I27" s="55">
        <v>120</v>
      </c>
      <c r="J27" s="54">
        <f t="shared" si="1"/>
        <v>60000</v>
      </c>
    </row>
    <row r="28" spans="1:10" hidden="1" x14ac:dyDescent="0.3">
      <c r="A28" s="52" t="s">
        <v>395</v>
      </c>
      <c r="B28" s="52" t="s">
        <v>479</v>
      </c>
      <c r="C28" s="53">
        <v>42552</v>
      </c>
      <c r="D28" s="52">
        <f t="shared" si="0"/>
        <v>850</v>
      </c>
      <c r="E28" s="54" t="s">
        <v>433</v>
      </c>
      <c r="F28" s="52" t="s">
        <v>528</v>
      </c>
      <c r="G28" s="54" t="s">
        <v>387</v>
      </c>
      <c r="H28" s="55">
        <v>700</v>
      </c>
      <c r="I28" s="55">
        <v>35</v>
      </c>
      <c r="J28" s="54">
        <f t="shared" si="1"/>
        <v>24500</v>
      </c>
    </row>
    <row r="29" spans="1:10" hidden="1" x14ac:dyDescent="0.3">
      <c r="A29" s="52" t="s">
        <v>405</v>
      </c>
      <c r="B29" s="52" t="s">
        <v>479</v>
      </c>
      <c r="C29" s="53">
        <v>42552</v>
      </c>
      <c r="D29" s="52">
        <f t="shared" si="0"/>
        <v>851</v>
      </c>
      <c r="E29" s="54" t="s">
        <v>441</v>
      </c>
      <c r="F29" s="52" t="s">
        <v>403</v>
      </c>
      <c r="G29" s="54" t="s">
        <v>385</v>
      </c>
      <c r="H29" s="55">
        <v>200</v>
      </c>
      <c r="I29" s="55">
        <v>86</v>
      </c>
      <c r="J29" s="54">
        <f t="shared" si="1"/>
        <v>17200</v>
      </c>
    </row>
    <row r="30" spans="1:10" hidden="1" x14ac:dyDescent="0.3">
      <c r="A30" s="52" t="s">
        <v>405</v>
      </c>
      <c r="B30" s="52" t="s">
        <v>479</v>
      </c>
      <c r="C30" s="53">
        <v>42552</v>
      </c>
      <c r="D30" s="52">
        <f t="shared" si="0"/>
        <v>852</v>
      </c>
      <c r="E30" s="54" t="s">
        <v>441</v>
      </c>
      <c r="F30" s="52" t="s">
        <v>403</v>
      </c>
      <c r="G30" s="54" t="s">
        <v>384</v>
      </c>
      <c r="H30" s="55">
        <v>200</v>
      </c>
      <c r="I30" s="55">
        <v>20</v>
      </c>
      <c r="J30" s="54">
        <f t="shared" si="1"/>
        <v>4000</v>
      </c>
    </row>
    <row r="31" spans="1:10" hidden="1" x14ac:dyDescent="0.3">
      <c r="A31" s="52" t="s">
        <v>405</v>
      </c>
      <c r="B31" s="52" t="s">
        <v>479</v>
      </c>
      <c r="C31" s="53">
        <v>42552</v>
      </c>
      <c r="D31" s="52">
        <f t="shared" si="0"/>
        <v>853</v>
      </c>
      <c r="E31" s="54" t="s">
        <v>441</v>
      </c>
      <c r="F31" s="52" t="s">
        <v>403</v>
      </c>
      <c r="G31" s="54" t="s">
        <v>383</v>
      </c>
      <c r="H31" s="55">
        <v>1000</v>
      </c>
      <c r="I31" s="55">
        <v>10</v>
      </c>
      <c r="J31" s="54">
        <f t="shared" si="1"/>
        <v>10000</v>
      </c>
    </row>
    <row r="32" spans="1:10" hidden="1" x14ac:dyDescent="0.3">
      <c r="A32" s="52" t="s">
        <v>398</v>
      </c>
      <c r="B32" s="52" t="s">
        <v>479</v>
      </c>
      <c r="C32" s="53">
        <v>42552</v>
      </c>
      <c r="D32" s="52">
        <f t="shared" si="0"/>
        <v>854</v>
      </c>
      <c r="E32" s="54" t="s">
        <v>397</v>
      </c>
      <c r="F32" s="52" t="s">
        <v>396</v>
      </c>
      <c r="G32" s="54" t="s">
        <v>381</v>
      </c>
      <c r="H32" s="55">
        <v>500</v>
      </c>
      <c r="I32" s="55">
        <v>120</v>
      </c>
      <c r="J32" s="54">
        <f t="shared" si="1"/>
        <v>60000</v>
      </c>
    </row>
    <row r="33" spans="1:10" hidden="1" x14ac:dyDescent="0.3">
      <c r="A33" s="52" t="s">
        <v>398</v>
      </c>
      <c r="B33" s="52" t="s">
        <v>479</v>
      </c>
      <c r="C33" s="53">
        <v>42552</v>
      </c>
      <c r="D33" s="52">
        <f t="shared" si="0"/>
        <v>855</v>
      </c>
      <c r="E33" s="54" t="s">
        <v>397</v>
      </c>
      <c r="F33" s="52" t="s">
        <v>396</v>
      </c>
      <c r="G33" s="54" t="s">
        <v>385</v>
      </c>
      <c r="H33" s="55">
        <v>100</v>
      </c>
      <c r="I33" s="55">
        <v>86</v>
      </c>
      <c r="J33" s="54">
        <f t="shared" si="1"/>
        <v>8600</v>
      </c>
    </row>
    <row r="34" spans="1:10" hidden="1" x14ac:dyDescent="0.3">
      <c r="A34" s="52" t="s">
        <v>398</v>
      </c>
      <c r="B34" s="52" t="s">
        <v>479</v>
      </c>
      <c r="C34" s="53">
        <v>42552</v>
      </c>
      <c r="D34" s="52">
        <f t="shared" si="0"/>
        <v>856</v>
      </c>
      <c r="E34" s="54" t="s">
        <v>397</v>
      </c>
      <c r="F34" s="52" t="s">
        <v>396</v>
      </c>
      <c r="G34" s="54" t="s">
        <v>387</v>
      </c>
      <c r="H34" s="55">
        <v>200</v>
      </c>
      <c r="I34" s="55">
        <v>35</v>
      </c>
      <c r="J34" s="54">
        <f t="shared" si="1"/>
        <v>7000</v>
      </c>
    </row>
    <row r="35" spans="1:10" hidden="1" x14ac:dyDescent="0.3">
      <c r="A35" s="52" t="s">
        <v>398</v>
      </c>
      <c r="B35" s="52" t="s">
        <v>479</v>
      </c>
      <c r="C35" s="53">
        <v>42552</v>
      </c>
      <c r="D35" s="52">
        <f t="shared" si="0"/>
        <v>857</v>
      </c>
      <c r="E35" s="54" t="s">
        <v>397</v>
      </c>
      <c r="F35" s="52" t="s">
        <v>396</v>
      </c>
      <c r="G35" s="54" t="s">
        <v>385</v>
      </c>
      <c r="H35" s="55">
        <v>300</v>
      </c>
      <c r="I35" s="55">
        <v>86</v>
      </c>
      <c r="J35" s="54">
        <f t="shared" si="1"/>
        <v>25800</v>
      </c>
    </row>
    <row r="36" spans="1:10" hidden="1" x14ac:dyDescent="0.3">
      <c r="A36" s="52" t="s">
        <v>398</v>
      </c>
      <c r="B36" s="52" t="s">
        <v>479</v>
      </c>
      <c r="C36" s="53">
        <v>42552</v>
      </c>
      <c r="D36" s="52">
        <f t="shared" si="0"/>
        <v>858</v>
      </c>
      <c r="E36" s="54" t="s">
        <v>397</v>
      </c>
      <c r="F36" s="52" t="s">
        <v>396</v>
      </c>
      <c r="G36" s="54" t="s">
        <v>384</v>
      </c>
      <c r="H36" s="55">
        <v>1550</v>
      </c>
      <c r="I36" s="55">
        <v>20</v>
      </c>
      <c r="J36" s="54">
        <f t="shared" si="1"/>
        <v>31000</v>
      </c>
    </row>
    <row r="37" spans="1:10" hidden="1" x14ac:dyDescent="0.3">
      <c r="A37" s="52" t="s">
        <v>522</v>
      </c>
      <c r="B37" s="52" t="s">
        <v>479</v>
      </c>
      <c r="C37" s="53">
        <v>42552</v>
      </c>
      <c r="D37" s="52">
        <f t="shared" si="0"/>
        <v>859</v>
      </c>
      <c r="E37" s="54" t="s">
        <v>407</v>
      </c>
      <c r="F37" s="52" t="s">
        <v>406</v>
      </c>
      <c r="G37" s="54" t="s">
        <v>383</v>
      </c>
      <c r="H37" s="55">
        <v>500</v>
      </c>
      <c r="I37" s="55">
        <v>10</v>
      </c>
      <c r="J37" s="54">
        <f t="shared" si="1"/>
        <v>5000</v>
      </c>
    </row>
    <row r="38" spans="1:10" hidden="1" x14ac:dyDescent="0.3">
      <c r="A38" s="52" t="s">
        <v>522</v>
      </c>
      <c r="B38" s="52" t="s">
        <v>479</v>
      </c>
      <c r="C38" s="53">
        <v>42552</v>
      </c>
      <c r="D38" s="52">
        <f t="shared" si="0"/>
        <v>860</v>
      </c>
      <c r="E38" s="54" t="s">
        <v>407</v>
      </c>
      <c r="F38" s="52" t="s">
        <v>406</v>
      </c>
      <c r="G38" s="54" t="s">
        <v>381</v>
      </c>
      <c r="H38" s="55">
        <v>210</v>
      </c>
      <c r="I38" s="55">
        <v>120</v>
      </c>
      <c r="J38" s="54">
        <f t="shared" si="1"/>
        <v>25200</v>
      </c>
    </row>
    <row r="39" spans="1:10" hidden="1" x14ac:dyDescent="0.3">
      <c r="A39" s="52" t="s">
        <v>522</v>
      </c>
      <c r="B39" s="52" t="s">
        <v>479</v>
      </c>
      <c r="C39" s="53">
        <v>42552</v>
      </c>
      <c r="D39" s="52">
        <f t="shared" si="0"/>
        <v>861</v>
      </c>
      <c r="E39" s="54" t="s">
        <v>407</v>
      </c>
      <c r="F39" s="52" t="s">
        <v>406</v>
      </c>
      <c r="G39" s="54" t="s">
        <v>387</v>
      </c>
      <c r="H39" s="55">
        <v>250</v>
      </c>
      <c r="I39" s="55">
        <v>35</v>
      </c>
      <c r="J39" s="54">
        <f t="shared" si="1"/>
        <v>8750</v>
      </c>
    </row>
    <row r="40" spans="1:10" hidden="1" x14ac:dyDescent="0.3">
      <c r="A40" s="52" t="s">
        <v>522</v>
      </c>
      <c r="B40" s="52" t="s">
        <v>479</v>
      </c>
      <c r="C40" s="53">
        <v>42552</v>
      </c>
      <c r="D40" s="52">
        <f t="shared" si="0"/>
        <v>862</v>
      </c>
      <c r="E40" s="54" t="s">
        <v>407</v>
      </c>
      <c r="F40" s="52" t="s">
        <v>406</v>
      </c>
      <c r="G40" s="54" t="s">
        <v>385</v>
      </c>
      <c r="H40" s="55">
        <v>100</v>
      </c>
      <c r="I40" s="55">
        <v>86</v>
      </c>
      <c r="J40" s="54">
        <f t="shared" si="1"/>
        <v>8600</v>
      </c>
    </row>
    <row r="41" spans="1:10" hidden="1" x14ac:dyDescent="0.3">
      <c r="A41" s="52" t="s">
        <v>522</v>
      </c>
      <c r="B41" s="52" t="s">
        <v>479</v>
      </c>
      <c r="C41" s="53">
        <v>42552</v>
      </c>
      <c r="D41" s="52">
        <f t="shared" si="0"/>
        <v>863</v>
      </c>
      <c r="E41" s="54" t="s">
        <v>407</v>
      </c>
      <c r="F41" s="52" t="s">
        <v>406</v>
      </c>
      <c r="G41" s="54" t="s">
        <v>384</v>
      </c>
      <c r="H41" s="55">
        <v>250</v>
      </c>
      <c r="I41" s="55">
        <v>20</v>
      </c>
      <c r="J41" s="54">
        <f t="shared" si="1"/>
        <v>5000</v>
      </c>
    </row>
    <row r="42" spans="1:10" hidden="1" x14ac:dyDescent="0.3">
      <c r="A42" s="52" t="s">
        <v>405</v>
      </c>
      <c r="B42" s="52" t="s">
        <v>479</v>
      </c>
      <c r="C42" s="53">
        <v>42553</v>
      </c>
      <c r="D42" s="52">
        <f t="shared" si="0"/>
        <v>864</v>
      </c>
      <c r="E42" s="54" t="s">
        <v>415</v>
      </c>
      <c r="F42" s="52" t="s">
        <v>524</v>
      </c>
      <c r="G42" s="54" t="s">
        <v>385</v>
      </c>
      <c r="H42" s="55">
        <v>500</v>
      </c>
      <c r="I42" s="55">
        <v>86</v>
      </c>
      <c r="J42" s="54">
        <f t="shared" si="1"/>
        <v>43000</v>
      </c>
    </row>
    <row r="43" spans="1:10" hidden="1" x14ac:dyDescent="0.3">
      <c r="A43" s="52" t="s">
        <v>405</v>
      </c>
      <c r="B43" s="52" t="s">
        <v>479</v>
      </c>
      <c r="C43" s="53">
        <v>42553</v>
      </c>
      <c r="D43" s="52">
        <f t="shared" si="0"/>
        <v>865</v>
      </c>
      <c r="E43" s="54" t="s">
        <v>415</v>
      </c>
      <c r="F43" s="52" t="s">
        <v>524</v>
      </c>
      <c r="G43" s="54" t="s">
        <v>384</v>
      </c>
      <c r="H43" s="55">
        <v>50</v>
      </c>
      <c r="I43" s="55">
        <v>20</v>
      </c>
      <c r="J43" s="54">
        <f t="shared" si="1"/>
        <v>1000</v>
      </c>
    </row>
    <row r="44" spans="1:10" hidden="1" x14ac:dyDescent="0.3">
      <c r="A44" s="52" t="s">
        <v>405</v>
      </c>
      <c r="B44" s="52" t="s">
        <v>479</v>
      </c>
      <c r="C44" s="53">
        <v>42553</v>
      </c>
      <c r="D44" s="52">
        <f t="shared" si="0"/>
        <v>866</v>
      </c>
      <c r="E44" s="54" t="s">
        <v>415</v>
      </c>
      <c r="F44" s="52" t="s">
        <v>524</v>
      </c>
      <c r="G44" s="54" t="s">
        <v>383</v>
      </c>
      <c r="H44" s="55">
        <v>50</v>
      </c>
      <c r="I44" s="55">
        <v>10</v>
      </c>
      <c r="J44" s="54">
        <f t="shared" si="1"/>
        <v>500</v>
      </c>
    </row>
    <row r="45" spans="1:10" hidden="1" x14ac:dyDescent="0.3">
      <c r="A45" s="52" t="s">
        <v>405</v>
      </c>
      <c r="B45" s="52" t="s">
        <v>479</v>
      </c>
      <c r="C45" s="53">
        <v>42553</v>
      </c>
      <c r="D45" s="52">
        <f t="shared" si="0"/>
        <v>867</v>
      </c>
      <c r="E45" s="54" t="s">
        <v>415</v>
      </c>
      <c r="F45" s="52" t="s">
        <v>524</v>
      </c>
      <c r="G45" s="54" t="s">
        <v>381</v>
      </c>
      <c r="H45" s="55">
        <v>300</v>
      </c>
      <c r="I45" s="55">
        <v>120</v>
      </c>
      <c r="J45" s="54">
        <f t="shared" si="1"/>
        <v>36000</v>
      </c>
    </row>
    <row r="46" spans="1:10" hidden="1" x14ac:dyDescent="0.3">
      <c r="A46" s="52" t="s">
        <v>398</v>
      </c>
      <c r="B46" s="52" t="s">
        <v>479</v>
      </c>
      <c r="C46" s="53">
        <v>42553</v>
      </c>
      <c r="D46" s="52">
        <f t="shared" si="0"/>
        <v>868</v>
      </c>
      <c r="E46" s="54" t="s">
        <v>428</v>
      </c>
      <c r="F46" s="52" t="s">
        <v>396</v>
      </c>
      <c r="G46" s="54" t="s">
        <v>387</v>
      </c>
      <c r="H46" s="55">
        <v>200</v>
      </c>
      <c r="I46" s="55">
        <v>35</v>
      </c>
      <c r="J46" s="54">
        <f t="shared" si="1"/>
        <v>7000</v>
      </c>
    </row>
    <row r="47" spans="1:10" hidden="1" x14ac:dyDescent="0.3">
      <c r="A47" s="52" t="s">
        <v>398</v>
      </c>
      <c r="B47" s="52" t="s">
        <v>479</v>
      </c>
      <c r="C47" s="53">
        <v>42553</v>
      </c>
      <c r="D47" s="52">
        <f t="shared" si="0"/>
        <v>869</v>
      </c>
      <c r="E47" s="54" t="s">
        <v>428</v>
      </c>
      <c r="F47" s="52" t="s">
        <v>396</v>
      </c>
      <c r="G47" s="54" t="s">
        <v>385</v>
      </c>
      <c r="H47" s="55">
        <v>200</v>
      </c>
      <c r="I47" s="55">
        <v>86</v>
      </c>
      <c r="J47" s="54">
        <f t="shared" si="1"/>
        <v>17200</v>
      </c>
    </row>
    <row r="48" spans="1:10" hidden="1" x14ac:dyDescent="0.3">
      <c r="A48" s="52" t="s">
        <v>398</v>
      </c>
      <c r="B48" s="52" t="s">
        <v>479</v>
      </c>
      <c r="C48" s="53">
        <v>42553</v>
      </c>
      <c r="D48" s="52">
        <f t="shared" si="0"/>
        <v>870</v>
      </c>
      <c r="E48" s="54" t="s">
        <v>428</v>
      </c>
      <c r="F48" s="52" t="s">
        <v>396</v>
      </c>
      <c r="G48" s="54" t="s">
        <v>384</v>
      </c>
      <c r="H48" s="55">
        <v>200</v>
      </c>
      <c r="I48" s="55">
        <v>20</v>
      </c>
      <c r="J48" s="54">
        <f t="shared" si="1"/>
        <v>4000</v>
      </c>
    </row>
    <row r="49" spans="1:10" hidden="1" x14ac:dyDescent="0.3">
      <c r="A49" s="52" t="s">
        <v>398</v>
      </c>
      <c r="B49" s="52" t="s">
        <v>479</v>
      </c>
      <c r="C49" s="53">
        <v>42553</v>
      </c>
      <c r="D49" s="52">
        <f t="shared" si="0"/>
        <v>871</v>
      </c>
      <c r="E49" s="54" t="s">
        <v>428</v>
      </c>
      <c r="F49" s="52" t="s">
        <v>396</v>
      </c>
      <c r="G49" s="54" t="s">
        <v>383</v>
      </c>
      <c r="H49" s="55">
        <v>400</v>
      </c>
      <c r="I49" s="55">
        <v>10</v>
      </c>
      <c r="J49" s="54">
        <f t="shared" si="1"/>
        <v>4000</v>
      </c>
    </row>
    <row r="50" spans="1:10" hidden="1" x14ac:dyDescent="0.3">
      <c r="A50" s="52" t="s">
        <v>395</v>
      </c>
      <c r="B50" s="52" t="s">
        <v>479</v>
      </c>
      <c r="C50" s="53">
        <v>42553</v>
      </c>
      <c r="D50" s="52">
        <f t="shared" si="0"/>
        <v>872</v>
      </c>
      <c r="E50" s="54" t="s">
        <v>425</v>
      </c>
      <c r="F50" s="52" t="s">
        <v>399</v>
      </c>
      <c r="G50" s="54" t="s">
        <v>381</v>
      </c>
      <c r="H50" s="55">
        <v>100</v>
      </c>
      <c r="I50" s="55">
        <v>120</v>
      </c>
      <c r="J50" s="54">
        <f t="shared" si="1"/>
        <v>12000</v>
      </c>
    </row>
    <row r="51" spans="1:10" hidden="1" x14ac:dyDescent="0.3">
      <c r="A51" s="52" t="s">
        <v>395</v>
      </c>
      <c r="B51" s="52" t="s">
        <v>479</v>
      </c>
      <c r="C51" s="53">
        <v>42553</v>
      </c>
      <c r="D51" s="52">
        <f t="shared" si="0"/>
        <v>873</v>
      </c>
      <c r="E51" s="54" t="s">
        <v>425</v>
      </c>
      <c r="F51" s="52" t="s">
        <v>399</v>
      </c>
      <c r="G51" s="54" t="s">
        <v>387</v>
      </c>
      <c r="H51" s="55">
        <v>500</v>
      </c>
      <c r="I51" s="55">
        <v>35</v>
      </c>
      <c r="J51" s="54">
        <f t="shared" si="1"/>
        <v>17500</v>
      </c>
    </row>
    <row r="52" spans="1:10" hidden="1" x14ac:dyDescent="0.3">
      <c r="A52" s="52" t="s">
        <v>395</v>
      </c>
      <c r="B52" s="52" t="s">
        <v>479</v>
      </c>
      <c r="C52" s="53">
        <v>42553</v>
      </c>
      <c r="D52" s="52">
        <f t="shared" si="0"/>
        <v>874</v>
      </c>
      <c r="E52" s="54" t="s">
        <v>425</v>
      </c>
      <c r="F52" s="52" t="s">
        <v>399</v>
      </c>
      <c r="G52" s="54" t="s">
        <v>385</v>
      </c>
      <c r="H52" s="55">
        <v>1000</v>
      </c>
      <c r="I52" s="55">
        <v>86</v>
      </c>
      <c r="J52" s="54">
        <f t="shared" si="1"/>
        <v>86000</v>
      </c>
    </row>
    <row r="53" spans="1:10" hidden="1" x14ac:dyDescent="0.3">
      <c r="A53" s="52" t="s">
        <v>395</v>
      </c>
      <c r="B53" s="52" t="s">
        <v>479</v>
      </c>
      <c r="C53" s="53">
        <v>42553</v>
      </c>
      <c r="D53" s="52">
        <f t="shared" si="0"/>
        <v>875</v>
      </c>
      <c r="E53" s="54" t="s">
        <v>425</v>
      </c>
      <c r="F53" s="52" t="s">
        <v>399</v>
      </c>
      <c r="G53" s="54" t="s">
        <v>384</v>
      </c>
      <c r="H53" s="55">
        <v>300</v>
      </c>
      <c r="I53" s="55">
        <v>20</v>
      </c>
      <c r="J53" s="54">
        <f t="shared" si="1"/>
        <v>6000</v>
      </c>
    </row>
    <row r="54" spans="1:10" hidden="1" x14ac:dyDescent="0.3">
      <c r="A54" s="52" t="s">
        <v>395</v>
      </c>
      <c r="B54" s="52" t="s">
        <v>479</v>
      </c>
      <c r="C54" s="53">
        <v>42553</v>
      </c>
      <c r="D54" s="52">
        <f t="shared" si="0"/>
        <v>876</v>
      </c>
      <c r="E54" s="54" t="s">
        <v>482</v>
      </c>
      <c r="F54" s="52" t="s">
        <v>529</v>
      </c>
      <c r="G54" s="54" t="s">
        <v>383</v>
      </c>
      <c r="H54" s="55">
        <v>300</v>
      </c>
      <c r="I54" s="55">
        <v>10</v>
      </c>
      <c r="J54" s="54">
        <f t="shared" si="1"/>
        <v>3000</v>
      </c>
    </row>
    <row r="55" spans="1:10" hidden="1" x14ac:dyDescent="0.3">
      <c r="A55" s="52" t="s">
        <v>395</v>
      </c>
      <c r="B55" s="52" t="s">
        <v>479</v>
      </c>
      <c r="C55" s="53">
        <v>42553</v>
      </c>
      <c r="D55" s="52">
        <f t="shared" si="0"/>
        <v>877</v>
      </c>
      <c r="E55" s="54" t="s">
        <v>433</v>
      </c>
      <c r="F55" s="52" t="s">
        <v>528</v>
      </c>
      <c r="G55" s="54" t="s">
        <v>387</v>
      </c>
      <c r="H55" s="55">
        <v>50</v>
      </c>
      <c r="I55" s="55">
        <v>35</v>
      </c>
      <c r="J55" s="54">
        <f t="shared" si="1"/>
        <v>1750</v>
      </c>
    </row>
    <row r="56" spans="1:10" hidden="1" x14ac:dyDescent="0.3">
      <c r="A56" s="52" t="s">
        <v>395</v>
      </c>
      <c r="B56" s="52" t="s">
        <v>479</v>
      </c>
      <c r="C56" s="53">
        <v>42553</v>
      </c>
      <c r="D56" s="52">
        <f t="shared" si="0"/>
        <v>878</v>
      </c>
      <c r="E56" s="54" t="s">
        <v>433</v>
      </c>
      <c r="F56" s="52" t="s">
        <v>528</v>
      </c>
      <c r="G56" s="54" t="s">
        <v>385</v>
      </c>
      <c r="H56" s="55">
        <v>100</v>
      </c>
      <c r="I56" s="55">
        <v>86</v>
      </c>
      <c r="J56" s="54">
        <f t="shared" si="1"/>
        <v>8600</v>
      </c>
    </row>
    <row r="57" spans="1:10" hidden="1" x14ac:dyDescent="0.3">
      <c r="A57" s="52" t="s">
        <v>395</v>
      </c>
      <c r="B57" s="52" t="s">
        <v>479</v>
      </c>
      <c r="C57" s="53">
        <v>42553</v>
      </c>
      <c r="D57" s="52">
        <f t="shared" si="0"/>
        <v>879</v>
      </c>
      <c r="E57" s="54" t="s">
        <v>433</v>
      </c>
      <c r="F57" s="52" t="s">
        <v>528</v>
      </c>
      <c r="G57" s="54" t="s">
        <v>384</v>
      </c>
      <c r="H57" s="55">
        <v>100</v>
      </c>
      <c r="I57" s="55">
        <v>20</v>
      </c>
      <c r="J57" s="54">
        <f t="shared" si="1"/>
        <v>2000</v>
      </c>
    </row>
    <row r="58" spans="1:10" x14ac:dyDescent="0.3">
      <c r="A58" s="52" t="s">
        <v>398</v>
      </c>
      <c r="B58" s="52" t="s">
        <v>479</v>
      </c>
      <c r="C58" s="53">
        <v>42553</v>
      </c>
      <c r="D58" s="52">
        <f t="shared" si="0"/>
        <v>880</v>
      </c>
      <c r="E58" s="54" t="s">
        <v>412</v>
      </c>
      <c r="F58" s="52" t="s">
        <v>523</v>
      </c>
      <c r="G58" s="54" t="s">
        <v>384</v>
      </c>
      <c r="H58" s="55">
        <v>100</v>
      </c>
      <c r="I58" s="55">
        <v>20</v>
      </c>
      <c r="J58" s="54">
        <f t="shared" si="1"/>
        <v>2000</v>
      </c>
    </row>
    <row r="59" spans="1:10" x14ac:dyDescent="0.3">
      <c r="A59" s="52" t="s">
        <v>398</v>
      </c>
      <c r="B59" s="52" t="s">
        <v>479</v>
      </c>
      <c r="C59" s="53">
        <v>42553</v>
      </c>
      <c r="D59" s="52">
        <f t="shared" si="0"/>
        <v>881</v>
      </c>
      <c r="E59" s="54" t="s">
        <v>412</v>
      </c>
      <c r="F59" s="52" t="s">
        <v>523</v>
      </c>
      <c r="G59" s="54" t="s">
        <v>383</v>
      </c>
      <c r="H59" s="55">
        <v>50</v>
      </c>
      <c r="I59" s="55">
        <v>10</v>
      </c>
      <c r="J59" s="54">
        <f t="shared" si="1"/>
        <v>500</v>
      </c>
    </row>
    <row r="60" spans="1:10" hidden="1" x14ac:dyDescent="0.3">
      <c r="A60" s="52" t="s">
        <v>405</v>
      </c>
      <c r="B60" s="52" t="s">
        <v>479</v>
      </c>
      <c r="C60" s="53">
        <v>42553</v>
      </c>
      <c r="D60" s="52">
        <f t="shared" si="0"/>
        <v>882</v>
      </c>
      <c r="E60" s="54" t="s">
        <v>437</v>
      </c>
      <c r="F60" s="52" t="s">
        <v>403</v>
      </c>
      <c r="G60" s="54" t="s">
        <v>381</v>
      </c>
      <c r="H60" s="55">
        <v>200</v>
      </c>
      <c r="I60" s="55">
        <v>120</v>
      </c>
      <c r="J60" s="54">
        <f t="shared" si="1"/>
        <v>24000</v>
      </c>
    </row>
    <row r="61" spans="1:10" hidden="1" x14ac:dyDescent="0.3">
      <c r="A61" s="52" t="s">
        <v>405</v>
      </c>
      <c r="B61" s="52" t="s">
        <v>479</v>
      </c>
      <c r="C61" s="53">
        <v>42553</v>
      </c>
      <c r="D61" s="52">
        <f t="shared" si="0"/>
        <v>883</v>
      </c>
      <c r="E61" s="54" t="s">
        <v>437</v>
      </c>
      <c r="F61" s="52" t="s">
        <v>403</v>
      </c>
      <c r="G61" s="54" t="s">
        <v>387</v>
      </c>
      <c r="H61" s="55">
        <v>200</v>
      </c>
      <c r="I61" s="55">
        <v>35</v>
      </c>
      <c r="J61" s="54">
        <f t="shared" si="1"/>
        <v>7000</v>
      </c>
    </row>
    <row r="62" spans="1:10" hidden="1" x14ac:dyDescent="0.3">
      <c r="A62" s="52" t="s">
        <v>405</v>
      </c>
      <c r="B62" s="52" t="s">
        <v>479</v>
      </c>
      <c r="C62" s="53">
        <v>42553</v>
      </c>
      <c r="D62" s="52">
        <f t="shared" si="0"/>
        <v>884</v>
      </c>
      <c r="E62" s="54" t="s">
        <v>437</v>
      </c>
      <c r="F62" s="52" t="s">
        <v>403</v>
      </c>
      <c r="G62" s="54" t="s">
        <v>385</v>
      </c>
      <c r="H62" s="55">
        <v>200</v>
      </c>
      <c r="I62" s="55">
        <v>86</v>
      </c>
      <c r="J62" s="54">
        <f t="shared" si="1"/>
        <v>17200</v>
      </c>
    </row>
    <row r="63" spans="1:10" hidden="1" x14ac:dyDescent="0.3">
      <c r="A63" s="52" t="s">
        <v>405</v>
      </c>
      <c r="B63" s="52" t="s">
        <v>479</v>
      </c>
      <c r="C63" s="53">
        <v>42553</v>
      </c>
      <c r="D63" s="52">
        <f t="shared" si="0"/>
        <v>885</v>
      </c>
      <c r="E63" s="54" t="s">
        <v>437</v>
      </c>
      <c r="F63" s="52" t="s">
        <v>403</v>
      </c>
      <c r="G63" s="54" t="s">
        <v>384</v>
      </c>
      <c r="H63" s="55">
        <v>200</v>
      </c>
      <c r="I63" s="55">
        <v>20</v>
      </c>
      <c r="J63" s="54">
        <f t="shared" si="1"/>
        <v>4000</v>
      </c>
    </row>
    <row r="64" spans="1:10" hidden="1" x14ac:dyDescent="0.3">
      <c r="A64" s="52" t="s">
        <v>405</v>
      </c>
      <c r="B64" s="52" t="s">
        <v>479</v>
      </c>
      <c r="C64" s="53">
        <v>42553</v>
      </c>
      <c r="D64" s="52">
        <f t="shared" si="0"/>
        <v>886</v>
      </c>
      <c r="E64" s="54" t="s">
        <v>437</v>
      </c>
      <c r="F64" s="52" t="s">
        <v>403</v>
      </c>
      <c r="G64" s="54" t="s">
        <v>383</v>
      </c>
      <c r="H64" s="55">
        <v>200</v>
      </c>
      <c r="I64" s="55">
        <v>10</v>
      </c>
      <c r="J64" s="54">
        <f t="shared" si="1"/>
        <v>2000</v>
      </c>
    </row>
    <row r="65" spans="1:10" hidden="1" x14ac:dyDescent="0.3">
      <c r="A65" s="52" t="s">
        <v>395</v>
      </c>
      <c r="B65" s="52" t="s">
        <v>479</v>
      </c>
      <c r="C65" s="53">
        <v>42553</v>
      </c>
      <c r="D65" s="52">
        <f t="shared" si="0"/>
        <v>887</v>
      </c>
      <c r="E65" s="54" t="s">
        <v>434</v>
      </c>
      <c r="F65" s="52" t="s">
        <v>399</v>
      </c>
      <c r="G65" s="54" t="s">
        <v>381</v>
      </c>
      <c r="H65" s="55">
        <v>100</v>
      </c>
      <c r="I65" s="55">
        <v>120</v>
      </c>
      <c r="J65" s="54">
        <f t="shared" si="1"/>
        <v>12000</v>
      </c>
    </row>
    <row r="66" spans="1:10" hidden="1" x14ac:dyDescent="0.3">
      <c r="A66" s="52" t="s">
        <v>395</v>
      </c>
      <c r="B66" s="52" t="s">
        <v>479</v>
      </c>
      <c r="C66" s="53">
        <v>42553</v>
      </c>
      <c r="D66" s="52">
        <f t="shared" si="0"/>
        <v>888</v>
      </c>
      <c r="E66" s="54" t="s">
        <v>432</v>
      </c>
      <c r="F66" s="52" t="s">
        <v>529</v>
      </c>
      <c r="G66" s="54" t="s">
        <v>387</v>
      </c>
      <c r="H66" s="55">
        <v>300</v>
      </c>
      <c r="I66" s="55">
        <v>35</v>
      </c>
      <c r="J66" s="54">
        <f t="shared" si="1"/>
        <v>10500</v>
      </c>
    </row>
    <row r="67" spans="1:10" hidden="1" x14ac:dyDescent="0.3">
      <c r="A67" s="52" t="s">
        <v>522</v>
      </c>
      <c r="B67" s="52" t="s">
        <v>479</v>
      </c>
      <c r="C67" s="53">
        <v>42553</v>
      </c>
      <c r="D67" s="52">
        <f t="shared" si="0"/>
        <v>889</v>
      </c>
      <c r="E67" s="54" t="s">
        <v>407</v>
      </c>
      <c r="F67" s="52" t="s">
        <v>406</v>
      </c>
      <c r="G67" s="54" t="s">
        <v>385</v>
      </c>
      <c r="H67" s="55">
        <v>100</v>
      </c>
      <c r="I67" s="55">
        <v>86</v>
      </c>
      <c r="J67" s="54">
        <f t="shared" si="1"/>
        <v>8600</v>
      </c>
    </row>
    <row r="68" spans="1:10" hidden="1" x14ac:dyDescent="0.3">
      <c r="A68" s="52" t="s">
        <v>522</v>
      </c>
      <c r="B68" s="52" t="s">
        <v>479</v>
      </c>
      <c r="C68" s="53">
        <v>42553</v>
      </c>
      <c r="D68" s="52">
        <f t="shared" si="0"/>
        <v>890</v>
      </c>
      <c r="E68" s="54" t="s">
        <v>407</v>
      </c>
      <c r="F68" s="52" t="s">
        <v>406</v>
      </c>
      <c r="G68" s="54" t="s">
        <v>384</v>
      </c>
      <c r="H68" s="55">
        <v>210</v>
      </c>
      <c r="I68" s="55">
        <v>20</v>
      </c>
      <c r="J68" s="54">
        <f t="shared" si="1"/>
        <v>4200</v>
      </c>
    </row>
    <row r="69" spans="1:10" hidden="1" x14ac:dyDescent="0.3">
      <c r="A69" s="52" t="s">
        <v>522</v>
      </c>
      <c r="B69" s="52" t="s">
        <v>479</v>
      </c>
      <c r="C69" s="53">
        <v>42553</v>
      </c>
      <c r="D69" s="52">
        <f t="shared" si="0"/>
        <v>891</v>
      </c>
      <c r="E69" s="54" t="s">
        <v>407</v>
      </c>
      <c r="F69" s="52" t="s">
        <v>406</v>
      </c>
      <c r="G69" s="54" t="s">
        <v>383</v>
      </c>
      <c r="H69" s="55">
        <v>200</v>
      </c>
      <c r="I69" s="55">
        <v>10</v>
      </c>
      <c r="J69" s="54">
        <f t="shared" si="1"/>
        <v>2000</v>
      </c>
    </row>
    <row r="70" spans="1:10" hidden="1" x14ac:dyDescent="0.3">
      <c r="A70" s="52" t="s">
        <v>522</v>
      </c>
      <c r="B70" s="52" t="s">
        <v>479</v>
      </c>
      <c r="C70" s="53">
        <v>42553</v>
      </c>
      <c r="D70" s="52">
        <f t="shared" si="0"/>
        <v>892</v>
      </c>
      <c r="E70" s="54" t="s">
        <v>407</v>
      </c>
      <c r="F70" s="52" t="s">
        <v>406</v>
      </c>
      <c r="G70" s="54" t="s">
        <v>381</v>
      </c>
      <c r="H70" s="55">
        <v>100</v>
      </c>
      <c r="I70" s="55">
        <v>120</v>
      </c>
      <c r="J70" s="54">
        <f t="shared" si="1"/>
        <v>12000</v>
      </c>
    </row>
    <row r="71" spans="1:10" hidden="1" x14ac:dyDescent="0.3">
      <c r="A71" s="52" t="s">
        <v>522</v>
      </c>
      <c r="B71" s="52" t="s">
        <v>479</v>
      </c>
      <c r="C71" s="53">
        <v>42553</v>
      </c>
      <c r="D71" s="52">
        <f t="shared" si="0"/>
        <v>893</v>
      </c>
      <c r="E71" s="54" t="s">
        <v>407</v>
      </c>
      <c r="F71" s="52" t="s">
        <v>406</v>
      </c>
      <c r="G71" s="54" t="s">
        <v>383</v>
      </c>
      <c r="H71" s="55">
        <v>50</v>
      </c>
      <c r="I71" s="55">
        <v>10</v>
      </c>
      <c r="J71" s="54">
        <f t="shared" si="1"/>
        <v>500</v>
      </c>
    </row>
    <row r="72" spans="1:10" hidden="1" x14ac:dyDescent="0.3">
      <c r="A72" s="52" t="s">
        <v>522</v>
      </c>
      <c r="B72" s="52" t="s">
        <v>479</v>
      </c>
      <c r="C72" s="53">
        <v>42553</v>
      </c>
      <c r="D72" s="52">
        <f t="shared" si="0"/>
        <v>894</v>
      </c>
      <c r="E72" s="54" t="s">
        <v>407</v>
      </c>
      <c r="F72" s="52" t="s">
        <v>406</v>
      </c>
      <c r="G72" s="54" t="s">
        <v>381</v>
      </c>
      <c r="H72" s="55">
        <v>50</v>
      </c>
      <c r="I72" s="55">
        <v>120</v>
      </c>
      <c r="J72" s="54">
        <f t="shared" si="1"/>
        <v>6000</v>
      </c>
    </row>
    <row r="73" spans="1:10" hidden="1" x14ac:dyDescent="0.3">
      <c r="A73" s="52" t="s">
        <v>522</v>
      </c>
      <c r="B73" s="52" t="s">
        <v>479</v>
      </c>
      <c r="C73" s="53">
        <v>42553</v>
      </c>
      <c r="D73" s="52">
        <f t="shared" si="0"/>
        <v>895</v>
      </c>
      <c r="E73" s="54" t="s">
        <v>407</v>
      </c>
      <c r="F73" s="52" t="s">
        <v>406</v>
      </c>
      <c r="G73" s="54" t="s">
        <v>387</v>
      </c>
      <c r="H73" s="55">
        <v>200</v>
      </c>
      <c r="I73" s="55">
        <v>35</v>
      </c>
      <c r="J73" s="54">
        <f t="shared" si="1"/>
        <v>7000</v>
      </c>
    </row>
    <row r="74" spans="1:10" hidden="1" x14ac:dyDescent="0.3">
      <c r="A74" s="52" t="s">
        <v>522</v>
      </c>
      <c r="B74" s="52" t="s">
        <v>479</v>
      </c>
      <c r="C74" s="53">
        <v>42554</v>
      </c>
      <c r="D74" s="52">
        <f t="shared" si="0"/>
        <v>896</v>
      </c>
      <c r="E74" s="54" t="s">
        <v>402</v>
      </c>
      <c r="F74" s="52" t="s">
        <v>525</v>
      </c>
      <c r="G74" s="54" t="s">
        <v>385</v>
      </c>
      <c r="H74" s="55">
        <v>1000</v>
      </c>
      <c r="I74" s="55">
        <v>86</v>
      </c>
      <c r="J74" s="54">
        <f t="shared" si="1"/>
        <v>86000</v>
      </c>
    </row>
    <row r="75" spans="1:10" hidden="1" x14ac:dyDescent="0.3">
      <c r="A75" s="52" t="s">
        <v>522</v>
      </c>
      <c r="B75" s="52" t="s">
        <v>479</v>
      </c>
      <c r="C75" s="53">
        <v>42554</v>
      </c>
      <c r="D75" s="52">
        <f t="shared" si="0"/>
        <v>897</v>
      </c>
      <c r="E75" s="54" t="s">
        <v>402</v>
      </c>
      <c r="F75" s="52" t="s">
        <v>525</v>
      </c>
      <c r="G75" s="54" t="s">
        <v>384</v>
      </c>
      <c r="H75" s="55">
        <v>2000</v>
      </c>
      <c r="I75" s="55">
        <v>20</v>
      </c>
      <c r="J75" s="54">
        <f t="shared" si="1"/>
        <v>40000</v>
      </c>
    </row>
    <row r="76" spans="1:10" hidden="1" x14ac:dyDescent="0.3">
      <c r="A76" s="52" t="s">
        <v>398</v>
      </c>
      <c r="B76" s="52" t="s">
        <v>479</v>
      </c>
      <c r="C76" s="53">
        <v>42554</v>
      </c>
      <c r="D76" s="52">
        <f t="shared" si="0"/>
        <v>898</v>
      </c>
      <c r="E76" s="54" t="s">
        <v>397</v>
      </c>
      <c r="F76" s="52" t="s">
        <v>396</v>
      </c>
      <c r="G76" s="54" t="s">
        <v>383</v>
      </c>
      <c r="H76" s="55">
        <v>200</v>
      </c>
      <c r="I76" s="55">
        <v>10</v>
      </c>
      <c r="J76" s="54">
        <f t="shared" si="1"/>
        <v>2000</v>
      </c>
    </row>
    <row r="77" spans="1:10" hidden="1" x14ac:dyDescent="0.3">
      <c r="A77" s="52" t="s">
        <v>405</v>
      </c>
      <c r="B77" s="52" t="s">
        <v>479</v>
      </c>
      <c r="C77" s="53">
        <v>42554</v>
      </c>
      <c r="D77" s="52">
        <f t="shared" si="0"/>
        <v>899</v>
      </c>
      <c r="E77" s="54" t="s">
        <v>481</v>
      </c>
      <c r="F77" s="52" t="s">
        <v>403</v>
      </c>
      <c r="G77" s="54" t="s">
        <v>381</v>
      </c>
      <c r="H77" s="55">
        <v>5</v>
      </c>
      <c r="I77" s="55">
        <v>120</v>
      </c>
      <c r="J77" s="54">
        <f t="shared" si="1"/>
        <v>600</v>
      </c>
    </row>
    <row r="78" spans="1:10" hidden="1" x14ac:dyDescent="0.3">
      <c r="A78" s="52" t="s">
        <v>395</v>
      </c>
      <c r="B78" s="52" t="s">
        <v>479</v>
      </c>
      <c r="C78" s="53">
        <v>42555</v>
      </c>
      <c r="D78" s="52">
        <f t="shared" si="0"/>
        <v>900</v>
      </c>
      <c r="E78" s="54" t="s">
        <v>433</v>
      </c>
      <c r="F78" s="52" t="s">
        <v>528</v>
      </c>
      <c r="G78" s="54" t="s">
        <v>387</v>
      </c>
      <c r="H78" s="55">
        <v>50</v>
      </c>
      <c r="I78" s="55">
        <v>35</v>
      </c>
      <c r="J78" s="54">
        <f t="shared" si="1"/>
        <v>1750</v>
      </c>
    </row>
    <row r="79" spans="1:10" hidden="1" x14ac:dyDescent="0.3">
      <c r="A79" s="52" t="s">
        <v>395</v>
      </c>
      <c r="B79" s="52" t="s">
        <v>479</v>
      </c>
      <c r="C79" s="53">
        <v>42555</v>
      </c>
      <c r="D79" s="52">
        <f t="shared" ref="D79:D142" si="2">D78+1</f>
        <v>901</v>
      </c>
      <c r="E79" s="54" t="s">
        <v>433</v>
      </c>
      <c r="F79" s="52" t="s">
        <v>528</v>
      </c>
      <c r="G79" s="54" t="s">
        <v>385</v>
      </c>
      <c r="H79" s="55">
        <v>1500</v>
      </c>
      <c r="I79" s="55">
        <v>86</v>
      </c>
      <c r="J79" s="54">
        <f t="shared" ref="J79:J142" si="3">H79*I79</f>
        <v>129000</v>
      </c>
    </row>
    <row r="80" spans="1:10" x14ac:dyDescent="0.3">
      <c r="A80" s="52" t="s">
        <v>398</v>
      </c>
      <c r="B80" s="52" t="s">
        <v>479</v>
      </c>
      <c r="C80" s="53">
        <v>42555</v>
      </c>
      <c r="D80" s="52">
        <f t="shared" si="2"/>
        <v>902</v>
      </c>
      <c r="E80" s="54" t="s">
        <v>412</v>
      </c>
      <c r="F80" s="52" t="s">
        <v>523</v>
      </c>
      <c r="G80" s="54" t="s">
        <v>384</v>
      </c>
      <c r="H80" s="55">
        <v>250</v>
      </c>
      <c r="I80" s="55">
        <v>20</v>
      </c>
      <c r="J80" s="54">
        <f t="shared" si="3"/>
        <v>5000</v>
      </c>
    </row>
    <row r="81" spans="1:10" x14ac:dyDescent="0.3">
      <c r="A81" s="52" t="s">
        <v>398</v>
      </c>
      <c r="B81" s="52" t="s">
        <v>479</v>
      </c>
      <c r="C81" s="53">
        <v>42555</v>
      </c>
      <c r="D81" s="52">
        <f t="shared" si="2"/>
        <v>903</v>
      </c>
      <c r="E81" s="54" t="s">
        <v>420</v>
      </c>
      <c r="F81" s="52" t="s">
        <v>523</v>
      </c>
      <c r="G81" s="54" t="s">
        <v>387</v>
      </c>
      <c r="H81" s="55">
        <v>50</v>
      </c>
      <c r="I81" s="55">
        <v>35</v>
      </c>
      <c r="J81" s="54">
        <f t="shared" si="3"/>
        <v>1750</v>
      </c>
    </row>
    <row r="82" spans="1:10" x14ac:dyDescent="0.3">
      <c r="A82" s="52" t="s">
        <v>398</v>
      </c>
      <c r="B82" s="52" t="s">
        <v>479</v>
      </c>
      <c r="C82" s="53">
        <v>42555</v>
      </c>
      <c r="D82" s="52">
        <f t="shared" si="2"/>
        <v>904</v>
      </c>
      <c r="E82" s="54" t="s">
        <v>420</v>
      </c>
      <c r="F82" s="52" t="s">
        <v>523</v>
      </c>
      <c r="G82" s="54" t="s">
        <v>385</v>
      </c>
      <c r="H82" s="55">
        <v>250</v>
      </c>
      <c r="I82" s="55">
        <v>86</v>
      </c>
      <c r="J82" s="54">
        <f t="shared" si="3"/>
        <v>21500</v>
      </c>
    </row>
    <row r="83" spans="1:10" hidden="1" x14ac:dyDescent="0.3">
      <c r="A83" s="52" t="s">
        <v>398</v>
      </c>
      <c r="B83" s="52" t="s">
        <v>479</v>
      </c>
      <c r="C83" s="53">
        <v>42555</v>
      </c>
      <c r="D83" s="52">
        <f t="shared" si="2"/>
        <v>905</v>
      </c>
      <c r="E83" s="54" t="s">
        <v>397</v>
      </c>
      <c r="F83" s="52" t="s">
        <v>396</v>
      </c>
      <c r="G83" s="54" t="s">
        <v>384</v>
      </c>
      <c r="H83" s="55">
        <v>50</v>
      </c>
      <c r="I83" s="55">
        <v>20</v>
      </c>
      <c r="J83" s="54">
        <f t="shared" si="3"/>
        <v>1000</v>
      </c>
    </row>
    <row r="84" spans="1:10" hidden="1" x14ac:dyDescent="0.3">
      <c r="A84" s="52" t="s">
        <v>405</v>
      </c>
      <c r="B84" s="52" t="s">
        <v>479</v>
      </c>
      <c r="C84" s="53">
        <v>42555</v>
      </c>
      <c r="D84" s="52">
        <f t="shared" si="2"/>
        <v>906</v>
      </c>
      <c r="E84" s="54" t="s">
        <v>431</v>
      </c>
      <c r="F84" s="52" t="s">
        <v>524</v>
      </c>
      <c r="G84" s="54" t="s">
        <v>387</v>
      </c>
      <c r="H84" s="55">
        <v>250</v>
      </c>
      <c r="I84" s="55">
        <v>35</v>
      </c>
      <c r="J84" s="54">
        <f t="shared" si="3"/>
        <v>8750</v>
      </c>
    </row>
    <row r="85" spans="1:10" hidden="1" x14ac:dyDescent="0.3">
      <c r="A85" s="52" t="s">
        <v>405</v>
      </c>
      <c r="B85" s="52" t="s">
        <v>479</v>
      </c>
      <c r="C85" s="53">
        <v>42555</v>
      </c>
      <c r="D85" s="52">
        <f t="shared" si="2"/>
        <v>907</v>
      </c>
      <c r="E85" s="54" t="s">
        <v>431</v>
      </c>
      <c r="F85" s="52" t="s">
        <v>524</v>
      </c>
      <c r="G85" s="54" t="s">
        <v>385</v>
      </c>
      <c r="H85" s="55">
        <v>250</v>
      </c>
      <c r="I85" s="55">
        <v>86</v>
      </c>
      <c r="J85" s="54">
        <f t="shared" si="3"/>
        <v>21500</v>
      </c>
    </row>
    <row r="86" spans="1:10" hidden="1" x14ac:dyDescent="0.3">
      <c r="A86" s="52" t="s">
        <v>405</v>
      </c>
      <c r="B86" s="52" t="s">
        <v>479</v>
      </c>
      <c r="C86" s="53">
        <v>42555</v>
      </c>
      <c r="D86" s="52">
        <f t="shared" si="2"/>
        <v>908</v>
      </c>
      <c r="E86" s="54" t="s">
        <v>431</v>
      </c>
      <c r="F86" s="52" t="s">
        <v>524</v>
      </c>
      <c r="G86" s="54" t="s">
        <v>384</v>
      </c>
      <c r="H86" s="55">
        <v>250</v>
      </c>
      <c r="I86" s="55">
        <v>20</v>
      </c>
      <c r="J86" s="54">
        <f t="shared" si="3"/>
        <v>5000</v>
      </c>
    </row>
    <row r="87" spans="1:10" hidden="1" x14ac:dyDescent="0.3">
      <c r="A87" s="52" t="s">
        <v>405</v>
      </c>
      <c r="B87" s="52" t="s">
        <v>479</v>
      </c>
      <c r="C87" s="53">
        <v>42555</v>
      </c>
      <c r="D87" s="52">
        <f t="shared" si="2"/>
        <v>909</v>
      </c>
      <c r="E87" s="54" t="s">
        <v>431</v>
      </c>
      <c r="F87" s="52" t="s">
        <v>524</v>
      </c>
      <c r="G87" s="54" t="s">
        <v>383</v>
      </c>
      <c r="H87" s="55">
        <v>250</v>
      </c>
      <c r="I87" s="55">
        <v>10</v>
      </c>
      <c r="J87" s="54">
        <f t="shared" si="3"/>
        <v>2500</v>
      </c>
    </row>
    <row r="88" spans="1:10" hidden="1" x14ac:dyDescent="0.3">
      <c r="A88" s="52" t="s">
        <v>405</v>
      </c>
      <c r="B88" s="52" t="s">
        <v>479</v>
      </c>
      <c r="C88" s="53">
        <v>42555</v>
      </c>
      <c r="D88" s="52">
        <f t="shared" si="2"/>
        <v>910</v>
      </c>
      <c r="E88" s="54" t="s">
        <v>431</v>
      </c>
      <c r="F88" s="52" t="s">
        <v>524</v>
      </c>
      <c r="G88" s="54" t="s">
        <v>381</v>
      </c>
      <c r="H88" s="55">
        <v>500</v>
      </c>
      <c r="I88" s="55">
        <v>120</v>
      </c>
      <c r="J88" s="54">
        <f t="shared" si="3"/>
        <v>60000</v>
      </c>
    </row>
    <row r="89" spans="1:10" hidden="1" x14ac:dyDescent="0.3">
      <c r="A89" s="52" t="s">
        <v>405</v>
      </c>
      <c r="B89" s="52" t="s">
        <v>479</v>
      </c>
      <c r="C89" s="53">
        <v>42555</v>
      </c>
      <c r="D89" s="52">
        <f t="shared" si="2"/>
        <v>911</v>
      </c>
      <c r="E89" s="54" t="s">
        <v>431</v>
      </c>
      <c r="F89" s="52" t="s">
        <v>524</v>
      </c>
      <c r="G89" s="54" t="s">
        <v>387</v>
      </c>
      <c r="H89" s="55">
        <v>250</v>
      </c>
      <c r="I89" s="55">
        <v>35</v>
      </c>
      <c r="J89" s="54">
        <f t="shared" si="3"/>
        <v>8750</v>
      </c>
    </row>
    <row r="90" spans="1:10" hidden="1" x14ac:dyDescent="0.3">
      <c r="A90" s="52" t="s">
        <v>405</v>
      </c>
      <c r="B90" s="52" t="s">
        <v>479</v>
      </c>
      <c r="C90" s="53">
        <v>42555</v>
      </c>
      <c r="D90" s="52">
        <f t="shared" si="2"/>
        <v>912</v>
      </c>
      <c r="E90" s="54" t="s">
        <v>431</v>
      </c>
      <c r="F90" s="52" t="s">
        <v>524</v>
      </c>
      <c r="G90" s="54" t="s">
        <v>385</v>
      </c>
      <c r="H90" s="55">
        <v>100</v>
      </c>
      <c r="I90" s="55">
        <v>86</v>
      </c>
      <c r="J90" s="54">
        <f t="shared" si="3"/>
        <v>8600</v>
      </c>
    </row>
    <row r="91" spans="1:10" hidden="1" x14ac:dyDescent="0.3">
      <c r="A91" s="52" t="s">
        <v>405</v>
      </c>
      <c r="B91" s="52" t="s">
        <v>479</v>
      </c>
      <c r="C91" s="53">
        <v>42555</v>
      </c>
      <c r="D91" s="52">
        <f t="shared" si="2"/>
        <v>913</v>
      </c>
      <c r="E91" s="54" t="s">
        <v>431</v>
      </c>
      <c r="F91" s="52" t="s">
        <v>524</v>
      </c>
      <c r="G91" s="54" t="s">
        <v>384</v>
      </c>
      <c r="H91" s="55">
        <v>250</v>
      </c>
      <c r="I91" s="55">
        <v>20</v>
      </c>
      <c r="J91" s="54">
        <f t="shared" si="3"/>
        <v>5000</v>
      </c>
    </row>
    <row r="92" spans="1:10" hidden="1" x14ac:dyDescent="0.3">
      <c r="A92" s="52" t="s">
        <v>405</v>
      </c>
      <c r="B92" s="52" t="s">
        <v>479</v>
      </c>
      <c r="C92" s="53">
        <v>42555</v>
      </c>
      <c r="D92" s="52">
        <f t="shared" si="2"/>
        <v>914</v>
      </c>
      <c r="E92" s="54" t="s">
        <v>423</v>
      </c>
      <c r="F92" s="52" t="s">
        <v>403</v>
      </c>
      <c r="G92" s="54" t="s">
        <v>383</v>
      </c>
      <c r="H92" s="55">
        <v>50</v>
      </c>
      <c r="I92" s="55">
        <v>10</v>
      </c>
      <c r="J92" s="54">
        <f t="shared" si="3"/>
        <v>500</v>
      </c>
    </row>
    <row r="93" spans="1:10" hidden="1" x14ac:dyDescent="0.3">
      <c r="A93" s="52" t="s">
        <v>398</v>
      </c>
      <c r="B93" s="52" t="s">
        <v>479</v>
      </c>
      <c r="C93" s="53">
        <v>42555</v>
      </c>
      <c r="D93" s="52">
        <f t="shared" si="2"/>
        <v>915</v>
      </c>
      <c r="E93" s="54" t="s">
        <v>409</v>
      </c>
      <c r="F93" s="52" t="s">
        <v>396</v>
      </c>
      <c r="G93" s="54" t="s">
        <v>381</v>
      </c>
      <c r="H93" s="55">
        <v>300</v>
      </c>
      <c r="I93" s="55">
        <v>120</v>
      </c>
      <c r="J93" s="54">
        <f t="shared" si="3"/>
        <v>36000</v>
      </c>
    </row>
    <row r="94" spans="1:10" hidden="1" x14ac:dyDescent="0.3">
      <c r="A94" s="52" t="s">
        <v>398</v>
      </c>
      <c r="B94" s="52" t="s">
        <v>479</v>
      </c>
      <c r="C94" s="53">
        <v>42555</v>
      </c>
      <c r="D94" s="52">
        <f t="shared" si="2"/>
        <v>916</v>
      </c>
      <c r="E94" s="54" t="s">
        <v>409</v>
      </c>
      <c r="F94" s="52" t="s">
        <v>396</v>
      </c>
      <c r="G94" s="54" t="s">
        <v>387</v>
      </c>
      <c r="H94" s="55">
        <v>1000</v>
      </c>
      <c r="I94" s="55">
        <v>35</v>
      </c>
      <c r="J94" s="54">
        <f t="shared" si="3"/>
        <v>35000</v>
      </c>
    </row>
    <row r="95" spans="1:10" hidden="1" x14ac:dyDescent="0.3">
      <c r="A95" s="52" t="s">
        <v>395</v>
      </c>
      <c r="B95" s="52" t="s">
        <v>479</v>
      </c>
      <c r="C95" s="53">
        <v>42555</v>
      </c>
      <c r="D95" s="52">
        <f t="shared" si="2"/>
        <v>917</v>
      </c>
      <c r="E95" s="54" t="s">
        <v>439</v>
      </c>
      <c r="F95" s="52" t="s">
        <v>528</v>
      </c>
      <c r="G95" s="54" t="s">
        <v>385</v>
      </c>
      <c r="H95" s="55">
        <v>50</v>
      </c>
      <c r="I95" s="55">
        <v>86</v>
      </c>
      <c r="J95" s="54">
        <f t="shared" si="3"/>
        <v>4300</v>
      </c>
    </row>
    <row r="96" spans="1:10" hidden="1" x14ac:dyDescent="0.3">
      <c r="A96" s="52" t="s">
        <v>395</v>
      </c>
      <c r="B96" s="52" t="s">
        <v>479</v>
      </c>
      <c r="C96" s="53">
        <v>42555</v>
      </c>
      <c r="D96" s="52">
        <f t="shared" si="2"/>
        <v>918</v>
      </c>
      <c r="E96" s="54" t="s">
        <v>439</v>
      </c>
      <c r="F96" s="52" t="s">
        <v>528</v>
      </c>
      <c r="G96" s="54" t="s">
        <v>384</v>
      </c>
      <c r="H96" s="55">
        <v>200</v>
      </c>
      <c r="I96" s="55">
        <v>20</v>
      </c>
      <c r="J96" s="54">
        <f t="shared" si="3"/>
        <v>4000</v>
      </c>
    </row>
    <row r="97" spans="1:10" hidden="1" x14ac:dyDescent="0.3">
      <c r="A97" s="52" t="s">
        <v>395</v>
      </c>
      <c r="B97" s="52" t="s">
        <v>479</v>
      </c>
      <c r="C97" s="53">
        <v>42555</v>
      </c>
      <c r="D97" s="52">
        <f t="shared" si="2"/>
        <v>919</v>
      </c>
      <c r="E97" s="54" t="s">
        <v>439</v>
      </c>
      <c r="F97" s="52" t="s">
        <v>528</v>
      </c>
      <c r="G97" s="54" t="s">
        <v>383</v>
      </c>
      <c r="H97" s="55">
        <v>200</v>
      </c>
      <c r="I97" s="55">
        <v>10</v>
      </c>
      <c r="J97" s="54">
        <f t="shared" si="3"/>
        <v>2000</v>
      </c>
    </row>
    <row r="98" spans="1:10" hidden="1" x14ac:dyDescent="0.3">
      <c r="A98" s="52" t="s">
        <v>395</v>
      </c>
      <c r="B98" s="52" t="s">
        <v>479</v>
      </c>
      <c r="C98" s="53">
        <v>42555</v>
      </c>
      <c r="D98" s="52">
        <f t="shared" si="2"/>
        <v>920</v>
      </c>
      <c r="E98" s="54" t="s">
        <v>400</v>
      </c>
      <c r="F98" s="52" t="s">
        <v>399</v>
      </c>
      <c r="G98" s="54" t="s">
        <v>381</v>
      </c>
      <c r="H98" s="55">
        <v>300</v>
      </c>
      <c r="I98" s="55">
        <v>120</v>
      </c>
      <c r="J98" s="54">
        <f t="shared" si="3"/>
        <v>36000</v>
      </c>
    </row>
    <row r="99" spans="1:10" hidden="1" x14ac:dyDescent="0.3">
      <c r="A99" s="52" t="s">
        <v>395</v>
      </c>
      <c r="B99" s="52" t="s">
        <v>479</v>
      </c>
      <c r="C99" s="53">
        <v>42555</v>
      </c>
      <c r="D99" s="52">
        <f t="shared" si="2"/>
        <v>921</v>
      </c>
      <c r="E99" s="54" t="s">
        <v>400</v>
      </c>
      <c r="F99" s="52" t="s">
        <v>399</v>
      </c>
      <c r="G99" s="54" t="s">
        <v>384</v>
      </c>
      <c r="H99" s="55">
        <v>500</v>
      </c>
      <c r="I99" s="55">
        <v>20</v>
      </c>
      <c r="J99" s="54">
        <f t="shared" si="3"/>
        <v>10000</v>
      </c>
    </row>
    <row r="100" spans="1:10" hidden="1" x14ac:dyDescent="0.3">
      <c r="A100" s="52" t="s">
        <v>395</v>
      </c>
      <c r="B100" s="52" t="s">
        <v>479</v>
      </c>
      <c r="C100" s="53">
        <v>42555</v>
      </c>
      <c r="D100" s="52">
        <f t="shared" si="2"/>
        <v>922</v>
      </c>
      <c r="E100" s="54" t="s">
        <v>400</v>
      </c>
      <c r="F100" s="52" t="s">
        <v>399</v>
      </c>
      <c r="G100" s="54" t="s">
        <v>387</v>
      </c>
      <c r="H100" s="55">
        <v>250</v>
      </c>
      <c r="I100" s="55">
        <v>35</v>
      </c>
      <c r="J100" s="54">
        <f t="shared" si="3"/>
        <v>8750</v>
      </c>
    </row>
    <row r="101" spans="1:10" hidden="1" x14ac:dyDescent="0.3">
      <c r="A101" s="52" t="s">
        <v>398</v>
      </c>
      <c r="B101" s="52" t="s">
        <v>479</v>
      </c>
      <c r="C101" s="53">
        <v>42557</v>
      </c>
      <c r="D101" s="52">
        <f t="shared" si="2"/>
        <v>923</v>
      </c>
      <c r="E101" s="54" t="s">
        <v>397</v>
      </c>
      <c r="F101" s="52" t="s">
        <v>396</v>
      </c>
      <c r="G101" s="54" t="s">
        <v>385</v>
      </c>
      <c r="H101" s="55">
        <v>200</v>
      </c>
      <c r="I101" s="55">
        <v>86</v>
      </c>
      <c r="J101" s="54">
        <f t="shared" si="3"/>
        <v>17200</v>
      </c>
    </row>
    <row r="102" spans="1:10" hidden="1" x14ac:dyDescent="0.3">
      <c r="A102" s="52" t="s">
        <v>398</v>
      </c>
      <c r="B102" s="52" t="s">
        <v>479</v>
      </c>
      <c r="C102" s="53">
        <v>42557</v>
      </c>
      <c r="D102" s="52">
        <f t="shared" si="2"/>
        <v>924</v>
      </c>
      <c r="E102" s="54" t="s">
        <v>397</v>
      </c>
      <c r="F102" s="52" t="s">
        <v>396</v>
      </c>
      <c r="G102" s="54" t="s">
        <v>384</v>
      </c>
      <c r="H102" s="55">
        <v>1000</v>
      </c>
      <c r="I102" s="55">
        <v>20</v>
      </c>
      <c r="J102" s="54">
        <f t="shared" si="3"/>
        <v>20000</v>
      </c>
    </row>
    <row r="103" spans="1:10" hidden="1" x14ac:dyDescent="0.3">
      <c r="A103" s="52" t="s">
        <v>395</v>
      </c>
      <c r="B103" s="52" t="s">
        <v>479</v>
      </c>
      <c r="C103" s="53">
        <v>42557</v>
      </c>
      <c r="D103" s="52">
        <f t="shared" si="2"/>
        <v>925</v>
      </c>
      <c r="E103" s="54" t="s">
        <v>433</v>
      </c>
      <c r="F103" s="52" t="s">
        <v>528</v>
      </c>
      <c r="G103" s="54" t="s">
        <v>383</v>
      </c>
      <c r="H103" s="55">
        <v>210</v>
      </c>
      <c r="I103" s="55">
        <v>10</v>
      </c>
      <c r="J103" s="54">
        <f t="shared" si="3"/>
        <v>2100</v>
      </c>
    </row>
    <row r="104" spans="1:10" hidden="1" x14ac:dyDescent="0.3">
      <c r="A104" s="52" t="s">
        <v>395</v>
      </c>
      <c r="B104" s="52" t="s">
        <v>479</v>
      </c>
      <c r="C104" s="53">
        <v>42557</v>
      </c>
      <c r="D104" s="52">
        <f t="shared" si="2"/>
        <v>926</v>
      </c>
      <c r="E104" s="54" t="s">
        <v>433</v>
      </c>
      <c r="F104" s="52" t="s">
        <v>528</v>
      </c>
      <c r="G104" s="54" t="s">
        <v>381</v>
      </c>
      <c r="H104" s="55">
        <v>100</v>
      </c>
      <c r="I104" s="55">
        <v>120</v>
      </c>
      <c r="J104" s="54">
        <f t="shared" si="3"/>
        <v>12000</v>
      </c>
    </row>
    <row r="105" spans="1:10" hidden="1" x14ac:dyDescent="0.3">
      <c r="A105" s="52" t="s">
        <v>395</v>
      </c>
      <c r="B105" s="52" t="s">
        <v>479</v>
      </c>
      <c r="C105" s="53">
        <v>42557</v>
      </c>
      <c r="D105" s="52">
        <f t="shared" si="2"/>
        <v>927</v>
      </c>
      <c r="E105" s="54" t="s">
        <v>432</v>
      </c>
      <c r="F105" s="52" t="s">
        <v>529</v>
      </c>
      <c r="G105" s="54" t="s">
        <v>387</v>
      </c>
      <c r="H105" s="55">
        <v>200</v>
      </c>
      <c r="I105" s="55">
        <v>35</v>
      </c>
      <c r="J105" s="54">
        <f t="shared" si="3"/>
        <v>7000</v>
      </c>
    </row>
    <row r="106" spans="1:10" hidden="1" x14ac:dyDescent="0.3">
      <c r="A106" s="52" t="s">
        <v>405</v>
      </c>
      <c r="B106" s="52" t="s">
        <v>479</v>
      </c>
      <c r="C106" s="53">
        <v>42557</v>
      </c>
      <c r="D106" s="52">
        <f t="shared" si="2"/>
        <v>928</v>
      </c>
      <c r="E106" s="54" t="s">
        <v>430</v>
      </c>
      <c r="F106" s="52" t="s">
        <v>403</v>
      </c>
      <c r="G106" s="54" t="s">
        <v>385</v>
      </c>
      <c r="H106" s="55">
        <v>300</v>
      </c>
      <c r="I106" s="55">
        <v>86</v>
      </c>
      <c r="J106" s="54">
        <f t="shared" si="3"/>
        <v>25800</v>
      </c>
    </row>
    <row r="107" spans="1:10" hidden="1" x14ac:dyDescent="0.3">
      <c r="A107" s="52" t="s">
        <v>405</v>
      </c>
      <c r="B107" s="52" t="s">
        <v>479</v>
      </c>
      <c r="C107" s="53">
        <v>42557</v>
      </c>
      <c r="D107" s="52">
        <f t="shared" si="2"/>
        <v>929</v>
      </c>
      <c r="E107" s="54" t="s">
        <v>430</v>
      </c>
      <c r="F107" s="52" t="s">
        <v>403</v>
      </c>
      <c r="G107" s="54" t="s">
        <v>384</v>
      </c>
      <c r="H107" s="55">
        <v>500</v>
      </c>
      <c r="I107" s="55">
        <v>20</v>
      </c>
      <c r="J107" s="54">
        <f t="shared" si="3"/>
        <v>10000</v>
      </c>
    </row>
    <row r="108" spans="1:10" x14ac:dyDescent="0.3">
      <c r="A108" s="52" t="s">
        <v>398</v>
      </c>
      <c r="B108" s="52" t="s">
        <v>479</v>
      </c>
      <c r="C108" s="53">
        <v>42557</v>
      </c>
      <c r="D108" s="52">
        <f t="shared" si="2"/>
        <v>930</v>
      </c>
      <c r="E108" s="54" t="s">
        <v>412</v>
      </c>
      <c r="F108" s="52" t="s">
        <v>523</v>
      </c>
      <c r="G108" s="54" t="s">
        <v>383</v>
      </c>
      <c r="H108" s="55">
        <v>250</v>
      </c>
      <c r="I108" s="55">
        <v>10</v>
      </c>
      <c r="J108" s="54">
        <f t="shared" si="3"/>
        <v>2500</v>
      </c>
    </row>
    <row r="109" spans="1:10" x14ac:dyDescent="0.3">
      <c r="A109" s="52" t="s">
        <v>398</v>
      </c>
      <c r="B109" s="52" t="s">
        <v>479</v>
      </c>
      <c r="C109" s="53">
        <v>42557</v>
      </c>
      <c r="D109" s="52">
        <f t="shared" si="2"/>
        <v>931</v>
      </c>
      <c r="E109" s="54" t="s">
        <v>412</v>
      </c>
      <c r="F109" s="52" t="s">
        <v>523</v>
      </c>
      <c r="G109" s="54" t="s">
        <v>381</v>
      </c>
      <c r="H109" s="55">
        <v>250</v>
      </c>
      <c r="I109" s="55">
        <v>120</v>
      </c>
      <c r="J109" s="54">
        <f t="shared" si="3"/>
        <v>30000</v>
      </c>
    </row>
    <row r="110" spans="1:10" x14ac:dyDescent="0.3">
      <c r="A110" s="52" t="s">
        <v>398</v>
      </c>
      <c r="B110" s="52" t="s">
        <v>479</v>
      </c>
      <c r="C110" s="53">
        <v>42557</v>
      </c>
      <c r="D110" s="52">
        <f t="shared" si="2"/>
        <v>932</v>
      </c>
      <c r="E110" s="54" t="s">
        <v>412</v>
      </c>
      <c r="F110" s="52" t="s">
        <v>523</v>
      </c>
      <c r="G110" s="54" t="s">
        <v>387</v>
      </c>
      <c r="H110" s="55">
        <v>1000</v>
      </c>
      <c r="I110" s="55">
        <v>35</v>
      </c>
      <c r="J110" s="54">
        <f t="shared" si="3"/>
        <v>35000</v>
      </c>
    </row>
    <row r="111" spans="1:10" hidden="1" x14ac:dyDescent="0.3">
      <c r="A111" s="52" t="s">
        <v>398</v>
      </c>
      <c r="B111" s="52" t="s">
        <v>479</v>
      </c>
      <c r="C111" s="53">
        <v>42557</v>
      </c>
      <c r="D111" s="52">
        <f t="shared" si="2"/>
        <v>933</v>
      </c>
      <c r="E111" s="54" t="s">
        <v>397</v>
      </c>
      <c r="F111" s="52" t="s">
        <v>396</v>
      </c>
      <c r="G111" s="54" t="s">
        <v>385</v>
      </c>
      <c r="H111" s="55">
        <v>300</v>
      </c>
      <c r="I111" s="55">
        <v>86</v>
      </c>
      <c r="J111" s="54">
        <f t="shared" si="3"/>
        <v>25800</v>
      </c>
    </row>
    <row r="112" spans="1:10" x14ac:dyDescent="0.3">
      <c r="A112" s="52" t="s">
        <v>398</v>
      </c>
      <c r="B112" s="52" t="s">
        <v>479</v>
      </c>
      <c r="C112" s="53">
        <v>42557</v>
      </c>
      <c r="D112" s="52">
        <f t="shared" si="2"/>
        <v>934</v>
      </c>
      <c r="E112" s="54" t="s">
        <v>446</v>
      </c>
      <c r="F112" s="52" t="s">
        <v>523</v>
      </c>
      <c r="G112" s="54" t="s">
        <v>387</v>
      </c>
      <c r="H112" s="55">
        <v>250</v>
      </c>
      <c r="I112" s="55">
        <v>35</v>
      </c>
      <c r="J112" s="54">
        <f t="shared" si="3"/>
        <v>8750</v>
      </c>
    </row>
    <row r="113" spans="1:10" x14ac:dyDescent="0.3">
      <c r="A113" s="52" t="s">
        <v>398</v>
      </c>
      <c r="B113" s="52" t="s">
        <v>479</v>
      </c>
      <c r="C113" s="53">
        <v>42557</v>
      </c>
      <c r="D113" s="52">
        <f t="shared" si="2"/>
        <v>935</v>
      </c>
      <c r="E113" s="54" t="s">
        <v>446</v>
      </c>
      <c r="F113" s="52" t="s">
        <v>523</v>
      </c>
      <c r="G113" s="54" t="s">
        <v>385</v>
      </c>
      <c r="H113" s="55">
        <v>50</v>
      </c>
      <c r="I113" s="55">
        <v>86</v>
      </c>
      <c r="J113" s="54">
        <f t="shared" si="3"/>
        <v>4300</v>
      </c>
    </row>
    <row r="114" spans="1:10" x14ac:dyDescent="0.3">
      <c r="A114" s="52" t="s">
        <v>398</v>
      </c>
      <c r="B114" s="52" t="s">
        <v>479</v>
      </c>
      <c r="C114" s="53">
        <v>42557</v>
      </c>
      <c r="D114" s="52">
        <f t="shared" si="2"/>
        <v>936</v>
      </c>
      <c r="E114" s="54" t="s">
        <v>446</v>
      </c>
      <c r="F114" s="52" t="s">
        <v>523</v>
      </c>
      <c r="G114" s="54" t="s">
        <v>384</v>
      </c>
      <c r="H114" s="55">
        <v>50</v>
      </c>
      <c r="I114" s="55">
        <v>20</v>
      </c>
      <c r="J114" s="54">
        <f t="shared" si="3"/>
        <v>1000</v>
      </c>
    </row>
    <row r="115" spans="1:10" hidden="1" x14ac:dyDescent="0.3">
      <c r="A115" s="52" t="s">
        <v>395</v>
      </c>
      <c r="B115" s="52" t="s">
        <v>479</v>
      </c>
      <c r="C115" s="53">
        <v>42557</v>
      </c>
      <c r="D115" s="52">
        <f t="shared" si="2"/>
        <v>937</v>
      </c>
      <c r="E115" s="54" t="s">
        <v>425</v>
      </c>
      <c r="F115" s="52" t="s">
        <v>399</v>
      </c>
      <c r="G115" s="54" t="s">
        <v>387</v>
      </c>
      <c r="H115" s="55">
        <v>50</v>
      </c>
      <c r="I115" s="55">
        <v>35</v>
      </c>
      <c r="J115" s="54">
        <f t="shared" si="3"/>
        <v>1750</v>
      </c>
    </row>
    <row r="116" spans="1:10" hidden="1" x14ac:dyDescent="0.3">
      <c r="A116" s="52" t="s">
        <v>395</v>
      </c>
      <c r="B116" s="52" t="s">
        <v>479</v>
      </c>
      <c r="C116" s="53">
        <v>42557</v>
      </c>
      <c r="D116" s="52">
        <f t="shared" si="2"/>
        <v>938</v>
      </c>
      <c r="E116" s="54" t="s">
        <v>425</v>
      </c>
      <c r="F116" s="52" t="s">
        <v>399</v>
      </c>
      <c r="G116" s="54" t="s">
        <v>385</v>
      </c>
      <c r="H116" s="55">
        <v>250</v>
      </c>
      <c r="I116" s="55">
        <v>86</v>
      </c>
      <c r="J116" s="54">
        <f t="shared" si="3"/>
        <v>21500</v>
      </c>
    </row>
    <row r="117" spans="1:10" hidden="1" x14ac:dyDescent="0.3">
      <c r="A117" s="52" t="s">
        <v>395</v>
      </c>
      <c r="B117" s="52" t="s">
        <v>479</v>
      </c>
      <c r="C117" s="53">
        <v>42557</v>
      </c>
      <c r="D117" s="52">
        <f t="shared" si="2"/>
        <v>939</v>
      </c>
      <c r="E117" s="54" t="s">
        <v>425</v>
      </c>
      <c r="F117" s="52" t="s">
        <v>399</v>
      </c>
      <c r="G117" s="54" t="s">
        <v>384</v>
      </c>
      <c r="H117" s="55">
        <v>400</v>
      </c>
      <c r="I117" s="55">
        <v>20</v>
      </c>
      <c r="J117" s="54">
        <f t="shared" si="3"/>
        <v>8000</v>
      </c>
    </row>
    <row r="118" spans="1:10" hidden="1" x14ac:dyDescent="0.3">
      <c r="A118" s="52" t="s">
        <v>395</v>
      </c>
      <c r="B118" s="52" t="s">
        <v>479</v>
      </c>
      <c r="C118" s="53">
        <v>42558</v>
      </c>
      <c r="D118" s="52">
        <f t="shared" si="2"/>
        <v>940</v>
      </c>
      <c r="E118" s="54" t="s">
        <v>433</v>
      </c>
      <c r="F118" s="52" t="s">
        <v>528</v>
      </c>
      <c r="G118" s="54" t="s">
        <v>387</v>
      </c>
      <c r="H118" s="55">
        <v>200</v>
      </c>
      <c r="I118" s="55">
        <v>35</v>
      </c>
      <c r="J118" s="54">
        <f t="shared" si="3"/>
        <v>7000</v>
      </c>
    </row>
    <row r="119" spans="1:10" hidden="1" x14ac:dyDescent="0.3">
      <c r="A119" s="52" t="s">
        <v>395</v>
      </c>
      <c r="B119" s="52" t="s">
        <v>479</v>
      </c>
      <c r="C119" s="53">
        <v>42558</v>
      </c>
      <c r="D119" s="52">
        <f t="shared" si="2"/>
        <v>941</v>
      </c>
      <c r="E119" s="54" t="s">
        <v>433</v>
      </c>
      <c r="F119" s="52" t="s">
        <v>528</v>
      </c>
      <c r="G119" s="54" t="s">
        <v>385</v>
      </c>
      <c r="H119" s="55">
        <v>50</v>
      </c>
      <c r="I119" s="55">
        <v>86</v>
      </c>
      <c r="J119" s="54">
        <f t="shared" si="3"/>
        <v>4300</v>
      </c>
    </row>
    <row r="120" spans="1:10" x14ac:dyDescent="0.3">
      <c r="A120" s="52" t="s">
        <v>398</v>
      </c>
      <c r="B120" s="52" t="s">
        <v>479</v>
      </c>
      <c r="C120" s="53">
        <v>42558</v>
      </c>
      <c r="D120" s="52">
        <f t="shared" si="2"/>
        <v>942</v>
      </c>
      <c r="E120" s="54" t="s">
        <v>412</v>
      </c>
      <c r="F120" s="52" t="s">
        <v>523</v>
      </c>
      <c r="G120" s="54" t="s">
        <v>384</v>
      </c>
      <c r="H120" s="55">
        <v>150</v>
      </c>
      <c r="I120" s="55">
        <v>20</v>
      </c>
      <c r="J120" s="54">
        <f t="shared" si="3"/>
        <v>3000</v>
      </c>
    </row>
    <row r="121" spans="1:10" x14ac:dyDescent="0.3">
      <c r="A121" s="52" t="s">
        <v>398</v>
      </c>
      <c r="B121" s="52" t="s">
        <v>479</v>
      </c>
      <c r="C121" s="53">
        <v>42558</v>
      </c>
      <c r="D121" s="52">
        <f t="shared" si="2"/>
        <v>943</v>
      </c>
      <c r="E121" s="54" t="s">
        <v>412</v>
      </c>
      <c r="F121" s="52" t="s">
        <v>523</v>
      </c>
      <c r="G121" s="54" t="s">
        <v>383</v>
      </c>
      <c r="H121" s="55">
        <v>250</v>
      </c>
      <c r="I121" s="55">
        <v>10</v>
      </c>
      <c r="J121" s="54">
        <f t="shared" si="3"/>
        <v>2500</v>
      </c>
    </row>
    <row r="122" spans="1:10" x14ac:dyDescent="0.3">
      <c r="A122" s="52" t="s">
        <v>398</v>
      </c>
      <c r="B122" s="52" t="s">
        <v>479</v>
      </c>
      <c r="C122" s="53">
        <v>42558</v>
      </c>
      <c r="D122" s="52">
        <f t="shared" si="2"/>
        <v>944</v>
      </c>
      <c r="E122" s="54" t="s">
        <v>421</v>
      </c>
      <c r="F122" s="52" t="s">
        <v>523</v>
      </c>
      <c r="G122" s="54" t="s">
        <v>381</v>
      </c>
      <c r="H122" s="55">
        <v>210</v>
      </c>
      <c r="I122" s="55">
        <v>120</v>
      </c>
      <c r="J122" s="54">
        <f t="shared" si="3"/>
        <v>25200</v>
      </c>
    </row>
    <row r="123" spans="1:10" x14ac:dyDescent="0.3">
      <c r="A123" s="52" t="s">
        <v>398</v>
      </c>
      <c r="B123" s="52" t="s">
        <v>479</v>
      </c>
      <c r="C123" s="53">
        <v>42558</v>
      </c>
      <c r="D123" s="52">
        <f t="shared" si="2"/>
        <v>945</v>
      </c>
      <c r="E123" s="54" t="s">
        <v>421</v>
      </c>
      <c r="F123" s="52" t="s">
        <v>523</v>
      </c>
      <c r="G123" s="54" t="s">
        <v>387</v>
      </c>
      <c r="H123" s="55">
        <v>400</v>
      </c>
      <c r="I123" s="55">
        <v>35</v>
      </c>
      <c r="J123" s="54">
        <f t="shared" si="3"/>
        <v>14000</v>
      </c>
    </row>
    <row r="124" spans="1:10" hidden="1" x14ac:dyDescent="0.3">
      <c r="A124" s="52" t="s">
        <v>398</v>
      </c>
      <c r="B124" s="52" t="s">
        <v>479</v>
      </c>
      <c r="C124" s="53">
        <v>42558</v>
      </c>
      <c r="D124" s="52">
        <f t="shared" si="2"/>
        <v>946</v>
      </c>
      <c r="E124" s="54" t="s">
        <v>414</v>
      </c>
      <c r="F124" s="52" t="s">
        <v>396</v>
      </c>
      <c r="G124" s="54" t="s">
        <v>385</v>
      </c>
      <c r="H124" s="55">
        <v>500</v>
      </c>
      <c r="I124" s="55">
        <v>86</v>
      </c>
      <c r="J124" s="54">
        <f t="shared" si="3"/>
        <v>43000</v>
      </c>
    </row>
    <row r="125" spans="1:10" hidden="1" x14ac:dyDescent="0.3">
      <c r="A125" s="52" t="s">
        <v>405</v>
      </c>
      <c r="B125" s="52" t="s">
        <v>479</v>
      </c>
      <c r="C125" s="53">
        <v>42558</v>
      </c>
      <c r="D125" s="52">
        <f t="shared" si="2"/>
        <v>947</v>
      </c>
      <c r="E125" s="54" t="s">
        <v>415</v>
      </c>
      <c r="F125" s="52" t="s">
        <v>524</v>
      </c>
      <c r="G125" s="54" t="s">
        <v>384</v>
      </c>
      <c r="H125" s="55">
        <v>500</v>
      </c>
      <c r="I125" s="55">
        <v>20</v>
      </c>
      <c r="J125" s="54">
        <f t="shared" si="3"/>
        <v>10000</v>
      </c>
    </row>
    <row r="126" spans="1:10" hidden="1" x14ac:dyDescent="0.3">
      <c r="A126" s="52" t="s">
        <v>405</v>
      </c>
      <c r="B126" s="52" t="s">
        <v>479</v>
      </c>
      <c r="C126" s="53">
        <v>42558</v>
      </c>
      <c r="D126" s="52">
        <f t="shared" si="2"/>
        <v>948</v>
      </c>
      <c r="E126" s="54" t="s">
        <v>415</v>
      </c>
      <c r="F126" s="52" t="s">
        <v>524</v>
      </c>
      <c r="G126" s="54" t="s">
        <v>383</v>
      </c>
      <c r="H126" s="55">
        <v>500</v>
      </c>
      <c r="I126" s="55">
        <v>10</v>
      </c>
      <c r="J126" s="54">
        <f t="shared" si="3"/>
        <v>5000</v>
      </c>
    </row>
    <row r="127" spans="1:10" hidden="1" x14ac:dyDescent="0.3">
      <c r="A127" s="52" t="s">
        <v>395</v>
      </c>
      <c r="B127" s="52" t="s">
        <v>479</v>
      </c>
      <c r="C127" s="53">
        <v>42558</v>
      </c>
      <c r="D127" s="52">
        <f t="shared" si="2"/>
        <v>949</v>
      </c>
      <c r="E127" s="54" t="s">
        <v>482</v>
      </c>
      <c r="F127" s="52" t="s">
        <v>529</v>
      </c>
      <c r="G127" s="54" t="s">
        <v>381</v>
      </c>
      <c r="H127" s="55">
        <v>300</v>
      </c>
      <c r="I127" s="55">
        <v>120</v>
      </c>
      <c r="J127" s="54">
        <f t="shared" si="3"/>
        <v>36000</v>
      </c>
    </row>
    <row r="128" spans="1:10" x14ac:dyDescent="0.3">
      <c r="A128" s="52" t="s">
        <v>398</v>
      </c>
      <c r="B128" s="52" t="s">
        <v>479</v>
      </c>
      <c r="C128" s="53">
        <v>42558</v>
      </c>
      <c r="D128" s="52">
        <f t="shared" si="2"/>
        <v>950</v>
      </c>
      <c r="E128" s="54" t="s">
        <v>446</v>
      </c>
      <c r="F128" s="52" t="s">
        <v>523</v>
      </c>
      <c r="G128" s="54" t="s">
        <v>387</v>
      </c>
      <c r="H128" s="55">
        <v>200</v>
      </c>
      <c r="I128" s="55">
        <v>35</v>
      </c>
      <c r="J128" s="54">
        <f t="shared" si="3"/>
        <v>7000</v>
      </c>
    </row>
    <row r="129" spans="1:10" hidden="1" x14ac:dyDescent="0.3">
      <c r="A129" s="52" t="s">
        <v>398</v>
      </c>
      <c r="B129" s="52" t="s">
        <v>479</v>
      </c>
      <c r="C129" s="53">
        <v>42558</v>
      </c>
      <c r="D129" s="52">
        <f t="shared" si="2"/>
        <v>951</v>
      </c>
      <c r="E129" s="54" t="s">
        <v>409</v>
      </c>
      <c r="F129" s="52" t="s">
        <v>396</v>
      </c>
      <c r="G129" s="54" t="s">
        <v>385</v>
      </c>
      <c r="H129" s="55">
        <v>250</v>
      </c>
      <c r="I129" s="55">
        <v>86</v>
      </c>
      <c r="J129" s="54">
        <f t="shared" si="3"/>
        <v>21500</v>
      </c>
    </row>
    <row r="130" spans="1:10" hidden="1" x14ac:dyDescent="0.3">
      <c r="A130" s="52" t="s">
        <v>405</v>
      </c>
      <c r="B130" s="52" t="s">
        <v>479</v>
      </c>
      <c r="C130" s="53">
        <v>42558</v>
      </c>
      <c r="D130" s="52">
        <f t="shared" si="2"/>
        <v>952</v>
      </c>
      <c r="E130" s="54" t="s">
        <v>453</v>
      </c>
      <c r="F130" s="52" t="s">
        <v>403</v>
      </c>
      <c r="G130" s="54" t="s">
        <v>384</v>
      </c>
      <c r="H130" s="55">
        <v>250</v>
      </c>
      <c r="I130" s="55">
        <v>20</v>
      </c>
      <c r="J130" s="54">
        <f t="shared" si="3"/>
        <v>5000</v>
      </c>
    </row>
    <row r="131" spans="1:10" hidden="1" x14ac:dyDescent="0.3">
      <c r="A131" s="52" t="s">
        <v>405</v>
      </c>
      <c r="B131" s="52" t="s">
        <v>479</v>
      </c>
      <c r="C131" s="53">
        <v>42558</v>
      </c>
      <c r="D131" s="52">
        <f t="shared" si="2"/>
        <v>953</v>
      </c>
      <c r="E131" s="54" t="s">
        <v>453</v>
      </c>
      <c r="F131" s="52" t="s">
        <v>403</v>
      </c>
      <c r="G131" s="54" t="s">
        <v>383</v>
      </c>
      <c r="H131" s="55">
        <v>250</v>
      </c>
      <c r="I131" s="55">
        <v>10</v>
      </c>
      <c r="J131" s="54">
        <f t="shared" si="3"/>
        <v>2500</v>
      </c>
    </row>
    <row r="132" spans="1:10" hidden="1" x14ac:dyDescent="0.3">
      <c r="A132" s="52" t="s">
        <v>395</v>
      </c>
      <c r="B132" s="52" t="s">
        <v>479</v>
      </c>
      <c r="C132" s="53">
        <v>42558</v>
      </c>
      <c r="D132" s="52">
        <f t="shared" si="2"/>
        <v>954</v>
      </c>
      <c r="E132" s="54" t="s">
        <v>433</v>
      </c>
      <c r="F132" s="52" t="s">
        <v>528</v>
      </c>
      <c r="G132" s="54" t="s">
        <v>381</v>
      </c>
      <c r="H132" s="55">
        <v>10</v>
      </c>
      <c r="I132" s="55">
        <v>120</v>
      </c>
      <c r="J132" s="54">
        <f t="shared" si="3"/>
        <v>1200</v>
      </c>
    </row>
    <row r="133" spans="1:10" hidden="1" x14ac:dyDescent="0.3">
      <c r="A133" s="52" t="s">
        <v>395</v>
      </c>
      <c r="B133" s="52" t="s">
        <v>479</v>
      </c>
      <c r="C133" s="53">
        <v>42558</v>
      </c>
      <c r="D133" s="52">
        <f t="shared" si="2"/>
        <v>955</v>
      </c>
      <c r="E133" s="54" t="s">
        <v>408</v>
      </c>
      <c r="F133" s="52" t="s">
        <v>526</v>
      </c>
      <c r="G133" s="54" t="s">
        <v>385</v>
      </c>
      <c r="H133" s="55">
        <v>2</v>
      </c>
      <c r="I133" s="55">
        <v>86</v>
      </c>
      <c r="J133" s="54">
        <f t="shared" si="3"/>
        <v>172</v>
      </c>
    </row>
    <row r="134" spans="1:10" hidden="1" x14ac:dyDescent="0.3">
      <c r="A134" s="52" t="s">
        <v>395</v>
      </c>
      <c r="B134" s="52" t="s">
        <v>479</v>
      </c>
      <c r="C134" s="53">
        <v>42558</v>
      </c>
      <c r="D134" s="52">
        <f t="shared" si="2"/>
        <v>956</v>
      </c>
      <c r="E134" s="54" t="s">
        <v>408</v>
      </c>
      <c r="F134" s="52" t="s">
        <v>526</v>
      </c>
      <c r="G134" s="54" t="s">
        <v>384</v>
      </c>
      <c r="H134" s="55">
        <v>3</v>
      </c>
      <c r="I134" s="55">
        <v>20</v>
      </c>
      <c r="J134" s="54">
        <f t="shared" si="3"/>
        <v>60</v>
      </c>
    </row>
    <row r="135" spans="1:10" hidden="1" x14ac:dyDescent="0.3">
      <c r="A135" s="52" t="s">
        <v>395</v>
      </c>
      <c r="B135" s="52" t="s">
        <v>479</v>
      </c>
      <c r="C135" s="53">
        <v>42558</v>
      </c>
      <c r="D135" s="52">
        <f t="shared" si="2"/>
        <v>957</v>
      </c>
      <c r="E135" s="54" t="s">
        <v>408</v>
      </c>
      <c r="F135" s="52" t="s">
        <v>526</v>
      </c>
      <c r="G135" s="54" t="s">
        <v>387</v>
      </c>
      <c r="H135" s="55">
        <v>100</v>
      </c>
      <c r="I135" s="55">
        <v>35</v>
      </c>
      <c r="J135" s="54">
        <f t="shared" si="3"/>
        <v>3500</v>
      </c>
    </row>
    <row r="136" spans="1:10" hidden="1" x14ac:dyDescent="0.3">
      <c r="A136" s="52" t="s">
        <v>395</v>
      </c>
      <c r="B136" s="52" t="s">
        <v>479</v>
      </c>
      <c r="C136" s="53">
        <v>42558</v>
      </c>
      <c r="D136" s="52">
        <f t="shared" si="2"/>
        <v>958</v>
      </c>
      <c r="E136" s="54" t="s">
        <v>408</v>
      </c>
      <c r="F136" s="52" t="s">
        <v>526</v>
      </c>
      <c r="G136" s="54" t="s">
        <v>385</v>
      </c>
      <c r="H136" s="55">
        <v>5</v>
      </c>
      <c r="I136" s="55">
        <v>86</v>
      </c>
      <c r="J136" s="54">
        <f t="shared" si="3"/>
        <v>430</v>
      </c>
    </row>
    <row r="137" spans="1:10" hidden="1" x14ac:dyDescent="0.3">
      <c r="A137" s="52" t="s">
        <v>395</v>
      </c>
      <c r="B137" s="52" t="s">
        <v>479</v>
      </c>
      <c r="C137" s="53">
        <v>42558</v>
      </c>
      <c r="D137" s="52">
        <f t="shared" si="2"/>
        <v>959</v>
      </c>
      <c r="E137" s="54" t="s">
        <v>408</v>
      </c>
      <c r="F137" s="52" t="s">
        <v>526</v>
      </c>
      <c r="G137" s="54" t="s">
        <v>384</v>
      </c>
      <c r="H137" s="55">
        <v>10</v>
      </c>
      <c r="I137" s="55">
        <v>20</v>
      </c>
      <c r="J137" s="54">
        <f t="shared" si="3"/>
        <v>200</v>
      </c>
    </row>
    <row r="138" spans="1:10" hidden="1" x14ac:dyDescent="0.3">
      <c r="A138" s="52" t="s">
        <v>395</v>
      </c>
      <c r="B138" s="52" t="s">
        <v>479</v>
      </c>
      <c r="C138" s="53">
        <v>42558</v>
      </c>
      <c r="D138" s="52">
        <f t="shared" si="2"/>
        <v>960</v>
      </c>
      <c r="E138" s="54" t="s">
        <v>408</v>
      </c>
      <c r="F138" s="52" t="s">
        <v>526</v>
      </c>
      <c r="G138" s="54" t="s">
        <v>387</v>
      </c>
      <c r="H138" s="55">
        <v>150</v>
      </c>
      <c r="I138" s="55">
        <v>35</v>
      </c>
      <c r="J138" s="54">
        <f t="shared" si="3"/>
        <v>5250</v>
      </c>
    </row>
    <row r="139" spans="1:10" hidden="1" x14ac:dyDescent="0.3">
      <c r="A139" s="52" t="s">
        <v>395</v>
      </c>
      <c r="B139" s="52" t="s">
        <v>479</v>
      </c>
      <c r="C139" s="53">
        <v>42558</v>
      </c>
      <c r="D139" s="52">
        <f t="shared" si="2"/>
        <v>961</v>
      </c>
      <c r="E139" s="54" t="s">
        <v>408</v>
      </c>
      <c r="F139" s="52" t="s">
        <v>526</v>
      </c>
      <c r="G139" s="54" t="s">
        <v>385</v>
      </c>
      <c r="H139" s="55">
        <v>1</v>
      </c>
      <c r="I139" s="55">
        <v>86</v>
      </c>
      <c r="J139" s="54">
        <f t="shared" si="3"/>
        <v>86</v>
      </c>
    </row>
    <row r="140" spans="1:10" hidden="1" x14ac:dyDescent="0.3">
      <c r="A140" s="52" t="s">
        <v>395</v>
      </c>
      <c r="B140" s="52" t="s">
        <v>479</v>
      </c>
      <c r="C140" s="53">
        <v>42558</v>
      </c>
      <c r="D140" s="52">
        <f t="shared" si="2"/>
        <v>962</v>
      </c>
      <c r="E140" s="54" t="s">
        <v>408</v>
      </c>
      <c r="F140" s="52" t="s">
        <v>526</v>
      </c>
      <c r="G140" s="54" t="s">
        <v>384</v>
      </c>
      <c r="H140" s="55">
        <v>2</v>
      </c>
      <c r="I140" s="55">
        <v>20</v>
      </c>
      <c r="J140" s="54">
        <f t="shared" si="3"/>
        <v>40</v>
      </c>
    </row>
    <row r="141" spans="1:10" hidden="1" x14ac:dyDescent="0.3">
      <c r="A141" s="52" t="s">
        <v>395</v>
      </c>
      <c r="B141" s="52" t="s">
        <v>479</v>
      </c>
      <c r="C141" s="53">
        <v>42558</v>
      </c>
      <c r="D141" s="52">
        <f t="shared" si="2"/>
        <v>963</v>
      </c>
      <c r="E141" s="54" t="s">
        <v>408</v>
      </c>
      <c r="F141" s="52" t="s">
        <v>526</v>
      </c>
      <c r="G141" s="54" t="s">
        <v>387</v>
      </c>
      <c r="H141" s="55">
        <v>70</v>
      </c>
      <c r="I141" s="55">
        <v>35</v>
      </c>
      <c r="J141" s="54">
        <f t="shared" si="3"/>
        <v>2450</v>
      </c>
    </row>
    <row r="142" spans="1:10" hidden="1" x14ac:dyDescent="0.3">
      <c r="A142" s="52" t="s">
        <v>395</v>
      </c>
      <c r="B142" s="52" t="s">
        <v>479</v>
      </c>
      <c r="C142" s="53">
        <v>42558</v>
      </c>
      <c r="D142" s="52">
        <f t="shared" si="2"/>
        <v>964</v>
      </c>
      <c r="E142" s="54" t="s">
        <v>408</v>
      </c>
      <c r="F142" s="52" t="s">
        <v>526</v>
      </c>
      <c r="G142" s="54" t="s">
        <v>385</v>
      </c>
      <c r="H142" s="55">
        <v>0.5</v>
      </c>
      <c r="I142" s="55">
        <v>86</v>
      </c>
      <c r="J142" s="54">
        <f t="shared" si="3"/>
        <v>43</v>
      </c>
    </row>
    <row r="143" spans="1:10" hidden="1" x14ac:dyDescent="0.3">
      <c r="A143" s="52" t="s">
        <v>395</v>
      </c>
      <c r="B143" s="52" t="s">
        <v>479</v>
      </c>
      <c r="C143" s="53">
        <v>42558</v>
      </c>
      <c r="D143" s="52">
        <f t="shared" ref="D143:D206" si="4">D142+1</f>
        <v>965</v>
      </c>
      <c r="E143" s="54" t="s">
        <v>408</v>
      </c>
      <c r="F143" s="52" t="s">
        <v>526</v>
      </c>
      <c r="G143" s="54" t="s">
        <v>384</v>
      </c>
      <c r="H143" s="55">
        <v>2</v>
      </c>
      <c r="I143" s="55">
        <v>20</v>
      </c>
      <c r="J143" s="54">
        <f t="shared" ref="J143:J206" si="5">H143*I143</f>
        <v>40</v>
      </c>
    </row>
    <row r="144" spans="1:10" hidden="1" x14ac:dyDescent="0.3">
      <c r="A144" s="52" t="s">
        <v>395</v>
      </c>
      <c r="B144" s="52" t="s">
        <v>479</v>
      </c>
      <c r="C144" s="53">
        <v>42558</v>
      </c>
      <c r="D144" s="52">
        <f t="shared" si="4"/>
        <v>966</v>
      </c>
      <c r="E144" s="54" t="s">
        <v>408</v>
      </c>
      <c r="F144" s="52" t="s">
        <v>526</v>
      </c>
      <c r="G144" s="54" t="s">
        <v>383</v>
      </c>
      <c r="H144" s="55">
        <v>2</v>
      </c>
      <c r="I144" s="55">
        <v>10</v>
      </c>
      <c r="J144" s="54">
        <f t="shared" si="5"/>
        <v>20</v>
      </c>
    </row>
    <row r="145" spans="1:10" hidden="1" x14ac:dyDescent="0.3">
      <c r="A145" s="52" t="s">
        <v>395</v>
      </c>
      <c r="B145" s="52" t="s">
        <v>479</v>
      </c>
      <c r="C145" s="53">
        <v>42558</v>
      </c>
      <c r="D145" s="52">
        <f t="shared" si="4"/>
        <v>967</v>
      </c>
      <c r="E145" s="54" t="s">
        <v>408</v>
      </c>
      <c r="F145" s="52" t="s">
        <v>526</v>
      </c>
      <c r="G145" s="54" t="s">
        <v>381</v>
      </c>
      <c r="H145" s="55">
        <v>2</v>
      </c>
      <c r="I145" s="55">
        <v>120</v>
      </c>
      <c r="J145" s="54">
        <f t="shared" si="5"/>
        <v>240</v>
      </c>
    </row>
    <row r="146" spans="1:10" hidden="1" x14ac:dyDescent="0.3">
      <c r="A146" s="52" t="s">
        <v>395</v>
      </c>
      <c r="B146" s="52" t="s">
        <v>479</v>
      </c>
      <c r="C146" s="53">
        <v>42558</v>
      </c>
      <c r="D146" s="52">
        <f t="shared" si="4"/>
        <v>968</v>
      </c>
      <c r="E146" s="54" t="s">
        <v>408</v>
      </c>
      <c r="F146" s="52" t="s">
        <v>526</v>
      </c>
      <c r="G146" s="54" t="s">
        <v>387</v>
      </c>
      <c r="H146" s="55">
        <v>120</v>
      </c>
      <c r="I146" s="55">
        <v>35</v>
      </c>
      <c r="J146" s="54">
        <f t="shared" si="5"/>
        <v>4200</v>
      </c>
    </row>
    <row r="147" spans="1:10" hidden="1" x14ac:dyDescent="0.3">
      <c r="A147" s="52" t="s">
        <v>395</v>
      </c>
      <c r="B147" s="52" t="s">
        <v>479</v>
      </c>
      <c r="C147" s="53">
        <v>42558</v>
      </c>
      <c r="D147" s="52">
        <f t="shared" si="4"/>
        <v>969</v>
      </c>
      <c r="E147" s="54" t="s">
        <v>408</v>
      </c>
      <c r="F147" s="52" t="s">
        <v>526</v>
      </c>
      <c r="G147" s="54" t="s">
        <v>385</v>
      </c>
      <c r="H147" s="55">
        <v>2</v>
      </c>
      <c r="I147" s="55">
        <v>86</v>
      </c>
      <c r="J147" s="54">
        <f t="shared" si="5"/>
        <v>172</v>
      </c>
    </row>
    <row r="148" spans="1:10" hidden="1" x14ac:dyDescent="0.3">
      <c r="A148" s="52" t="s">
        <v>395</v>
      </c>
      <c r="B148" s="52" t="s">
        <v>479</v>
      </c>
      <c r="C148" s="53">
        <v>42559</v>
      </c>
      <c r="D148" s="52">
        <f t="shared" si="4"/>
        <v>970</v>
      </c>
      <c r="E148" s="54" t="s">
        <v>400</v>
      </c>
      <c r="F148" s="52" t="s">
        <v>399</v>
      </c>
      <c r="G148" s="54" t="s">
        <v>384</v>
      </c>
      <c r="H148" s="55">
        <v>500</v>
      </c>
      <c r="I148" s="55">
        <v>20</v>
      </c>
      <c r="J148" s="54">
        <f t="shared" si="5"/>
        <v>10000</v>
      </c>
    </row>
    <row r="149" spans="1:10" hidden="1" x14ac:dyDescent="0.3">
      <c r="A149" s="52" t="s">
        <v>395</v>
      </c>
      <c r="B149" s="52" t="s">
        <v>479</v>
      </c>
      <c r="C149" s="53">
        <v>42559</v>
      </c>
      <c r="D149" s="52">
        <f t="shared" si="4"/>
        <v>971</v>
      </c>
      <c r="E149" s="54" t="s">
        <v>413</v>
      </c>
      <c r="F149" s="52" t="s">
        <v>527</v>
      </c>
      <c r="G149" s="54" t="s">
        <v>383</v>
      </c>
      <c r="H149" s="55">
        <v>500</v>
      </c>
      <c r="I149" s="55">
        <v>10</v>
      </c>
      <c r="J149" s="54">
        <f t="shared" si="5"/>
        <v>5000</v>
      </c>
    </row>
    <row r="150" spans="1:10" hidden="1" x14ac:dyDescent="0.3">
      <c r="A150" s="52" t="s">
        <v>395</v>
      </c>
      <c r="B150" s="52" t="s">
        <v>479</v>
      </c>
      <c r="C150" s="53">
        <v>42559</v>
      </c>
      <c r="D150" s="52">
        <f t="shared" si="4"/>
        <v>972</v>
      </c>
      <c r="E150" s="54" t="s">
        <v>425</v>
      </c>
      <c r="F150" s="52" t="s">
        <v>399</v>
      </c>
      <c r="G150" s="54" t="s">
        <v>381</v>
      </c>
      <c r="H150" s="55">
        <v>100</v>
      </c>
      <c r="I150" s="55">
        <v>120</v>
      </c>
      <c r="J150" s="54">
        <f t="shared" si="5"/>
        <v>12000</v>
      </c>
    </row>
    <row r="151" spans="1:10" hidden="1" x14ac:dyDescent="0.3">
      <c r="A151" s="52" t="s">
        <v>395</v>
      </c>
      <c r="B151" s="52" t="s">
        <v>479</v>
      </c>
      <c r="C151" s="53">
        <v>42559</v>
      </c>
      <c r="D151" s="52">
        <f t="shared" si="4"/>
        <v>973</v>
      </c>
      <c r="E151" s="54" t="s">
        <v>425</v>
      </c>
      <c r="F151" s="52" t="s">
        <v>399</v>
      </c>
      <c r="G151" s="54" t="s">
        <v>387</v>
      </c>
      <c r="H151" s="55">
        <v>600</v>
      </c>
      <c r="I151" s="55">
        <v>35</v>
      </c>
      <c r="J151" s="54">
        <f t="shared" si="5"/>
        <v>21000</v>
      </c>
    </row>
    <row r="152" spans="1:10" hidden="1" x14ac:dyDescent="0.3">
      <c r="A152" s="52" t="s">
        <v>395</v>
      </c>
      <c r="B152" s="52" t="s">
        <v>479</v>
      </c>
      <c r="C152" s="53">
        <v>42559</v>
      </c>
      <c r="D152" s="52">
        <f t="shared" si="4"/>
        <v>974</v>
      </c>
      <c r="E152" s="54" t="s">
        <v>438</v>
      </c>
      <c r="F152" s="52" t="s">
        <v>527</v>
      </c>
      <c r="G152" s="54" t="s">
        <v>385</v>
      </c>
      <c r="H152" s="55">
        <v>250</v>
      </c>
      <c r="I152" s="55">
        <v>86</v>
      </c>
      <c r="J152" s="54">
        <f t="shared" si="5"/>
        <v>21500</v>
      </c>
    </row>
    <row r="153" spans="1:10" hidden="1" x14ac:dyDescent="0.3">
      <c r="A153" s="52" t="s">
        <v>395</v>
      </c>
      <c r="B153" s="52" t="s">
        <v>479</v>
      </c>
      <c r="C153" s="53">
        <v>42559</v>
      </c>
      <c r="D153" s="52">
        <f t="shared" si="4"/>
        <v>975</v>
      </c>
      <c r="E153" s="54" t="s">
        <v>429</v>
      </c>
      <c r="F153" s="52" t="s">
        <v>528</v>
      </c>
      <c r="G153" s="54" t="s">
        <v>384</v>
      </c>
      <c r="H153" s="55">
        <v>200</v>
      </c>
      <c r="I153" s="55">
        <v>20</v>
      </c>
      <c r="J153" s="54">
        <f t="shared" si="5"/>
        <v>4000</v>
      </c>
    </row>
    <row r="154" spans="1:10" hidden="1" x14ac:dyDescent="0.3">
      <c r="A154" s="52" t="s">
        <v>398</v>
      </c>
      <c r="B154" s="52" t="s">
        <v>479</v>
      </c>
      <c r="C154" s="53">
        <v>42559</v>
      </c>
      <c r="D154" s="52">
        <f t="shared" si="4"/>
        <v>976</v>
      </c>
      <c r="E154" s="54" t="s">
        <v>397</v>
      </c>
      <c r="F154" s="52" t="s">
        <v>396</v>
      </c>
      <c r="G154" s="54" t="s">
        <v>387</v>
      </c>
      <c r="H154" s="55">
        <v>100</v>
      </c>
      <c r="I154" s="55">
        <v>35</v>
      </c>
      <c r="J154" s="54">
        <f t="shared" si="5"/>
        <v>3500</v>
      </c>
    </row>
    <row r="155" spans="1:10" x14ac:dyDescent="0.3">
      <c r="A155" s="52" t="s">
        <v>398</v>
      </c>
      <c r="B155" s="52" t="s">
        <v>479</v>
      </c>
      <c r="C155" s="53">
        <v>42559</v>
      </c>
      <c r="D155" s="52">
        <f t="shared" si="4"/>
        <v>977</v>
      </c>
      <c r="E155" s="54" t="s">
        <v>412</v>
      </c>
      <c r="F155" s="52" t="s">
        <v>523</v>
      </c>
      <c r="G155" s="54" t="s">
        <v>385</v>
      </c>
      <c r="H155" s="55">
        <v>100</v>
      </c>
      <c r="I155" s="55">
        <v>86</v>
      </c>
      <c r="J155" s="54">
        <f t="shared" si="5"/>
        <v>8600</v>
      </c>
    </row>
    <row r="156" spans="1:10" hidden="1" x14ac:dyDescent="0.3">
      <c r="A156" s="52" t="s">
        <v>405</v>
      </c>
      <c r="B156" s="52" t="s">
        <v>479</v>
      </c>
      <c r="C156" s="53">
        <v>42559</v>
      </c>
      <c r="D156" s="52">
        <f t="shared" si="4"/>
        <v>978</v>
      </c>
      <c r="E156" s="54" t="s">
        <v>416</v>
      </c>
      <c r="F156" s="52" t="s">
        <v>403</v>
      </c>
      <c r="G156" s="54" t="s">
        <v>384</v>
      </c>
      <c r="H156" s="55">
        <v>1000</v>
      </c>
      <c r="I156" s="55">
        <v>20</v>
      </c>
      <c r="J156" s="54">
        <f t="shared" si="5"/>
        <v>20000</v>
      </c>
    </row>
    <row r="157" spans="1:10" hidden="1" x14ac:dyDescent="0.3">
      <c r="A157" s="52" t="s">
        <v>522</v>
      </c>
      <c r="B157" s="52" t="s">
        <v>479</v>
      </c>
      <c r="C157" s="53">
        <v>42559</v>
      </c>
      <c r="D157" s="52">
        <f t="shared" si="4"/>
        <v>979</v>
      </c>
      <c r="E157" s="54" t="s">
        <v>471</v>
      </c>
      <c r="F157" s="52" t="s">
        <v>525</v>
      </c>
      <c r="G157" s="54" t="s">
        <v>387</v>
      </c>
      <c r="H157" s="55">
        <v>1500</v>
      </c>
      <c r="I157" s="55">
        <v>35</v>
      </c>
      <c r="J157" s="54">
        <f t="shared" si="5"/>
        <v>52500</v>
      </c>
    </row>
    <row r="158" spans="1:10" hidden="1" x14ac:dyDescent="0.3">
      <c r="A158" s="52" t="s">
        <v>395</v>
      </c>
      <c r="B158" s="52" t="s">
        <v>479</v>
      </c>
      <c r="C158" s="53">
        <v>42559</v>
      </c>
      <c r="D158" s="52">
        <f t="shared" si="4"/>
        <v>980</v>
      </c>
      <c r="E158" s="54" t="s">
        <v>422</v>
      </c>
      <c r="F158" s="52" t="s">
        <v>529</v>
      </c>
      <c r="G158" s="54" t="s">
        <v>385</v>
      </c>
      <c r="H158" s="55">
        <v>50</v>
      </c>
      <c r="I158" s="55">
        <v>86</v>
      </c>
      <c r="J158" s="54">
        <f t="shared" si="5"/>
        <v>4300</v>
      </c>
    </row>
    <row r="159" spans="1:10" hidden="1" x14ac:dyDescent="0.3">
      <c r="A159" s="52" t="s">
        <v>522</v>
      </c>
      <c r="B159" s="52" t="s">
        <v>479</v>
      </c>
      <c r="C159" s="53">
        <v>42559</v>
      </c>
      <c r="D159" s="52">
        <f t="shared" si="4"/>
        <v>981</v>
      </c>
      <c r="E159" s="54" t="s">
        <v>450</v>
      </c>
      <c r="F159" s="52" t="s">
        <v>525</v>
      </c>
      <c r="G159" s="54" t="s">
        <v>384</v>
      </c>
      <c r="H159" s="55">
        <v>200</v>
      </c>
      <c r="I159" s="55">
        <v>20</v>
      </c>
      <c r="J159" s="54">
        <f t="shared" si="5"/>
        <v>4000</v>
      </c>
    </row>
    <row r="160" spans="1:10" hidden="1" x14ac:dyDescent="0.3">
      <c r="A160" s="52" t="s">
        <v>522</v>
      </c>
      <c r="B160" s="52" t="s">
        <v>479</v>
      </c>
      <c r="C160" s="53">
        <v>42559</v>
      </c>
      <c r="D160" s="52">
        <f t="shared" si="4"/>
        <v>982</v>
      </c>
      <c r="E160" s="54" t="s">
        <v>450</v>
      </c>
      <c r="F160" s="52" t="s">
        <v>525</v>
      </c>
      <c r="G160" s="54" t="s">
        <v>387</v>
      </c>
      <c r="H160" s="55">
        <v>200</v>
      </c>
      <c r="I160" s="55">
        <v>35</v>
      </c>
      <c r="J160" s="54">
        <f t="shared" si="5"/>
        <v>7000</v>
      </c>
    </row>
    <row r="161" spans="1:10" hidden="1" x14ac:dyDescent="0.3">
      <c r="A161" s="52" t="s">
        <v>395</v>
      </c>
      <c r="B161" s="52" t="s">
        <v>479</v>
      </c>
      <c r="C161" s="53">
        <v>42559</v>
      </c>
      <c r="D161" s="52">
        <f t="shared" si="4"/>
        <v>983</v>
      </c>
      <c r="E161" s="54" t="s">
        <v>413</v>
      </c>
      <c r="F161" s="52" t="s">
        <v>527</v>
      </c>
      <c r="G161" s="54" t="s">
        <v>385</v>
      </c>
      <c r="H161" s="55">
        <v>50</v>
      </c>
      <c r="I161" s="55">
        <v>86</v>
      </c>
      <c r="J161" s="54">
        <f t="shared" si="5"/>
        <v>4300</v>
      </c>
    </row>
    <row r="162" spans="1:10" hidden="1" x14ac:dyDescent="0.3">
      <c r="A162" s="52" t="s">
        <v>395</v>
      </c>
      <c r="B162" s="52" t="s">
        <v>479</v>
      </c>
      <c r="C162" s="53">
        <v>42559</v>
      </c>
      <c r="D162" s="52">
        <f t="shared" si="4"/>
        <v>984</v>
      </c>
      <c r="E162" s="54" t="s">
        <v>413</v>
      </c>
      <c r="F162" s="52" t="s">
        <v>527</v>
      </c>
      <c r="G162" s="54" t="s">
        <v>384</v>
      </c>
      <c r="H162" s="55">
        <v>50</v>
      </c>
      <c r="I162" s="55">
        <v>20</v>
      </c>
      <c r="J162" s="54">
        <f t="shared" si="5"/>
        <v>1000</v>
      </c>
    </row>
    <row r="163" spans="1:10" hidden="1" x14ac:dyDescent="0.3">
      <c r="A163" s="52" t="s">
        <v>395</v>
      </c>
      <c r="B163" s="52" t="s">
        <v>479</v>
      </c>
      <c r="C163" s="53">
        <v>42559</v>
      </c>
      <c r="D163" s="52">
        <f t="shared" si="4"/>
        <v>985</v>
      </c>
      <c r="E163" s="54" t="s">
        <v>413</v>
      </c>
      <c r="F163" s="52" t="s">
        <v>527</v>
      </c>
      <c r="G163" s="54" t="s">
        <v>383</v>
      </c>
      <c r="H163" s="55">
        <v>50</v>
      </c>
      <c r="I163" s="55">
        <v>10</v>
      </c>
      <c r="J163" s="54">
        <f t="shared" si="5"/>
        <v>500</v>
      </c>
    </row>
    <row r="164" spans="1:10" hidden="1" x14ac:dyDescent="0.3">
      <c r="A164" s="52" t="s">
        <v>395</v>
      </c>
      <c r="B164" s="52" t="s">
        <v>479</v>
      </c>
      <c r="C164" s="53">
        <v>42559</v>
      </c>
      <c r="D164" s="52">
        <f t="shared" si="4"/>
        <v>986</v>
      </c>
      <c r="E164" s="54" t="s">
        <v>413</v>
      </c>
      <c r="F164" s="52" t="s">
        <v>527</v>
      </c>
      <c r="G164" s="54" t="s">
        <v>381</v>
      </c>
      <c r="H164" s="55">
        <v>50</v>
      </c>
      <c r="I164" s="55">
        <v>120</v>
      </c>
      <c r="J164" s="54">
        <f t="shared" si="5"/>
        <v>6000</v>
      </c>
    </row>
    <row r="165" spans="1:10" hidden="1" x14ac:dyDescent="0.3">
      <c r="A165" s="52" t="s">
        <v>395</v>
      </c>
      <c r="B165" s="52" t="s">
        <v>479</v>
      </c>
      <c r="C165" s="53">
        <v>42559</v>
      </c>
      <c r="D165" s="52">
        <f t="shared" si="4"/>
        <v>987</v>
      </c>
      <c r="E165" s="54" t="s">
        <v>422</v>
      </c>
      <c r="F165" s="52" t="s">
        <v>529</v>
      </c>
      <c r="G165" s="54" t="s">
        <v>387</v>
      </c>
      <c r="H165" s="55">
        <v>300</v>
      </c>
      <c r="I165" s="55">
        <v>35</v>
      </c>
      <c r="J165" s="54">
        <f t="shared" si="5"/>
        <v>10500</v>
      </c>
    </row>
    <row r="166" spans="1:10" hidden="1" x14ac:dyDescent="0.3">
      <c r="A166" s="52" t="s">
        <v>395</v>
      </c>
      <c r="B166" s="52" t="s">
        <v>479</v>
      </c>
      <c r="C166" s="53">
        <v>42559</v>
      </c>
      <c r="D166" s="52">
        <f t="shared" si="4"/>
        <v>988</v>
      </c>
      <c r="E166" s="54" t="s">
        <v>422</v>
      </c>
      <c r="F166" s="52" t="s">
        <v>529</v>
      </c>
      <c r="G166" s="54" t="s">
        <v>385</v>
      </c>
      <c r="H166" s="55">
        <v>10</v>
      </c>
      <c r="I166" s="55">
        <v>86</v>
      </c>
      <c r="J166" s="54">
        <f t="shared" si="5"/>
        <v>860</v>
      </c>
    </row>
    <row r="167" spans="1:10" hidden="1" x14ac:dyDescent="0.3">
      <c r="A167" s="52" t="s">
        <v>395</v>
      </c>
      <c r="B167" s="52" t="s">
        <v>479</v>
      </c>
      <c r="C167" s="53">
        <v>42559</v>
      </c>
      <c r="D167" s="52">
        <f t="shared" si="4"/>
        <v>989</v>
      </c>
      <c r="E167" s="54" t="s">
        <v>422</v>
      </c>
      <c r="F167" s="52" t="s">
        <v>529</v>
      </c>
      <c r="G167" s="54" t="s">
        <v>384</v>
      </c>
      <c r="H167" s="55">
        <v>5</v>
      </c>
      <c r="I167" s="55">
        <v>20</v>
      </c>
      <c r="J167" s="54">
        <f t="shared" si="5"/>
        <v>100</v>
      </c>
    </row>
    <row r="168" spans="1:10" hidden="1" x14ac:dyDescent="0.3">
      <c r="A168" s="52" t="s">
        <v>395</v>
      </c>
      <c r="B168" s="52" t="s">
        <v>479</v>
      </c>
      <c r="C168" s="53">
        <v>42559</v>
      </c>
      <c r="D168" s="52">
        <f t="shared" si="4"/>
        <v>990</v>
      </c>
      <c r="E168" s="54" t="s">
        <v>422</v>
      </c>
      <c r="F168" s="52" t="s">
        <v>529</v>
      </c>
      <c r="G168" s="54" t="s">
        <v>383</v>
      </c>
      <c r="H168" s="55">
        <v>5</v>
      </c>
      <c r="I168" s="55">
        <v>10</v>
      </c>
      <c r="J168" s="54">
        <f t="shared" si="5"/>
        <v>50</v>
      </c>
    </row>
    <row r="169" spans="1:10" x14ac:dyDescent="0.3">
      <c r="A169" s="52" t="s">
        <v>398</v>
      </c>
      <c r="B169" s="52" t="s">
        <v>479</v>
      </c>
      <c r="C169" s="53">
        <v>42559</v>
      </c>
      <c r="D169" s="52">
        <f t="shared" si="4"/>
        <v>991</v>
      </c>
      <c r="E169" s="54" t="s">
        <v>412</v>
      </c>
      <c r="F169" s="52" t="s">
        <v>523</v>
      </c>
      <c r="G169" s="54" t="s">
        <v>381</v>
      </c>
      <c r="H169" s="55">
        <v>5</v>
      </c>
      <c r="I169" s="55">
        <v>120</v>
      </c>
      <c r="J169" s="54">
        <f t="shared" si="5"/>
        <v>600</v>
      </c>
    </row>
    <row r="170" spans="1:10" hidden="1" x14ac:dyDescent="0.3">
      <c r="A170" s="52" t="s">
        <v>395</v>
      </c>
      <c r="B170" s="52" t="s">
        <v>479</v>
      </c>
      <c r="C170" s="53">
        <v>42560</v>
      </c>
      <c r="D170" s="52">
        <f t="shared" si="4"/>
        <v>992</v>
      </c>
      <c r="E170" s="54" t="s">
        <v>413</v>
      </c>
      <c r="F170" s="52" t="s">
        <v>527</v>
      </c>
      <c r="G170" s="54" t="s">
        <v>387</v>
      </c>
      <c r="H170" s="55">
        <v>1500</v>
      </c>
      <c r="I170" s="55">
        <v>35</v>
      </c>
      <c r="J170" s="54">
        <f t="shared" si="5"/>
        <v>52500</v>
      </c>
    </row>
    <row r="171" spans="1:10" hidden="1" x14ac:dyDescent="0.3">
      <c r="A171" s="52" t="s">
        <v>395</v>
      </c>
      <c r="B171" s="52" t="s">
        <v>479</v>
      </c>
      <c r="C171" s="53">
        <v>42560</v>
      </c>
      <c r="D171" s="52">
        <f t="shared" si="4"/>
        <v>993</v>
      </c>
      <c r="E171" s="54" t="s">
        <v>433</v>
      </c>
      <c r="F171" s="52" t="s">
        <v>528</v>
      </c>
      <c r="G171" s="54" t="s">
        <v>385</v>
      </c>
      <c r="H171" s="55">
        <v>900</v>
      </c>
      <c r="I171" s="55">
        <v>86</v>
      </c>
      <c r="J171" s="54">
        <f t="shared" si="5"/>
        <v>77400</v>
      </c>
    </row>
    <row r="172" spans="1:10" hidden="1" x14ac:dyDescent="0.3">
      <c r="A172" s="52" t="s">
        <v>395</v>
      </c>
      <c r="B172" s="52" t="s">
        <v>479</v>
      </c>
      <c r="C172" s="53">
        <v>42560</v>
      </c>
      <c r="D172" s="52">
        <f t="shared" si="4"/>
        <v>994</v>
      </c>
      <c r="E172" s="54" t="s">
        <v>433</v>
      </c>
      <c r="F172" s="52" t="s">
        <v>528</v>
      </c>
      <c r="G172" s="54" t="s">
        <v>387</v>
      </c>
      <c r="H172" s="55">
        <v>100</v>
      </c>
      <c r="I172" s="55">
        <v>35</v>
      </c>
      <c r="J172" s="54">
        <f t="shared" si="5"/>
        <v>3500</v>
      </c>
    </row>
    <row r="173" spans="1:10" hidden="1" x14ac:dyDescent="0.3">
      <c r="A173" s="52" t="s">
        <v>395</v>
      </c>
      <c r="B173" s="52" t="s">
        <v>479</v>
      </c>
      <c r="C173" s="53">
        <v>42560</v>
      </c>
      <c r="D173" s="52">
        <f t="shared" si="4"/>
        <v>995</v>
      </c>
      <c r="E173" s="54" t="s">
        <v>433</v>
      </c>
      <c r="F173" s="52" t="s">
        <v>528</v>
      </c>
      <c r="G173" s="54" t="s">
        <v>385</v>
      </c>
      <c r="H173" s="55">
        <v>300</v>
      </c>
      <c r="I173" s="55">
        <v>86</v>
      </c>
      <c r="J173" s="54">
        <f t="shared" si="5"/>
        <v>25800</v>
      </c>
    </row>
    <row r="174" spans="1:10" hidden="1" x14ac:dyDescent="0.3">
      <c r="A174" s="52" t="s">
        <v>395</v>
      </c>
      <c r="B174" s="52" t="s">
        <v>479</v>
      </c>
      <c r="C174" s="53">
        <v>42560</v>
      </c>
      <c r="D174" s="52">
        <f t="shared" si="4"/>
        <v>996</v>
      </c>
      <c r="E174" s="54" t="s">
        <v>433</v>
      </c>
      <c r="F174" s="52" t="s">
        <v>528</v>
      </c>
      <c r="G174" s="54" t="s">
        <v>384</v>
      </c>
      <c r="H174" s="55">
        <v>400</v>
      </c>
      <c r="I174" s="55">
        <v>20</v>
      </c>
      <c r="J174" s="54">
        <f t="shared" si="5"/>
        <v>8000</v>
      </c>
    </row>
    <row r="175" spans="1:10" hidden="1" x14ac:dyDescent="0.3">
      <c r="A175" s="52" t="s">
        <v>395</v>
      </c>
      <c r="B175" s="52" t="s">
        <v>479</v>
      </c>
      <c r="C175" s="53">
        <v>42560</v>
      </c>
      <c r="D175" s="52">
        <f t="shared" si="4"/>
        <v>997</v>
      </c>
      <c r="E175" s="54" t="s">
        <v>393</v>
      </c>
      <c r="F175" s="52" t="s">
        <v>529</v>
      </c>
      <c r="G175" s="54" t="s">
        <v>387</v>
      </c>
      <c r="H175" s="55">
        <v>1000</v>
      </c>
      <c r="I175" s="55">
        <v>35</v>
      </c>
      <c r="J175" s="54">
        <f t="shared" si="5"/>
        <v>35000</v>
      </c>
    </row>
    <row r="176" spans="1:10" hidden="1" x14ac:dyDescent="0.3">
      <c r="A176" s="52" t="s">
        <v>405</v>
      </c>
      <c r="B176" s="52" t="s">
        <v>479</v>
      </c>
      <c r="C176" s="53">
        <v>42560</v>
      </c>
      <c r="D176" s="52">
        <f t="shared" si="4"/>
        <v>998</v>
      </c>
      <c r="E176" s="54" t="s">
        <v>443</v>
      </c>
      <c r="F176" s="52" t="s">
        <v>403</v>
      </c>
      <c r="G176" s="54" t="s">
        <v>385</v>
      </c>
      <c r="H176" s="55">
        <v>500</v>
      </c>
      <c r="I176" s="55">
        <v>86</v>
      </c>
      <c r="J176" s="54">
        <f t="shared" si="5"/>
        <v>43000</v>
      </c>
    </row>
    <row r="177" spans="1:10" hidden="1" x14ac:dyDescent="0.3">
      <c r="A177" s="52" t="s">
        <v>395</v>
      </c>
      <c r="B177" s="52" t="s">
        <v>479</v>
      </c>
      <c r="C177" s="53">
        <v>42560</v>
      </c>
      <c r="D177" s="52">
        <f t="shared" si="4"/>
        <v>999</v>
      </c>
      <c r="E177" s="54" t="s">
        <v>447</v>
      </c>
      <c r="F177" s="52" t="s">
        <v>527</v>
      </c>
      <c r="G177" s="54" t="s">
        <v>384</v>
      </c>
      <c r="H177" s="55">
        <v>150</v>
      </c>
      <c r="I177" s="55">
        <v>20</v>
      </c>
      <c r="J177" s="54">
        <f t="shared" si="5"/>
        <v>3000</v>
      </c>
    </row>
    <row r="178" spans="1:10" hidden="1" x14ac:dyDescent="0.3">
      <c r="A178" s="52" t="s">
        <v>395</v>
      </c>
      <c r="B178" s="52" t="s">
        <v>479</v>
      </c>
      <c r="C178" s="53">
        <v>42560</v>
      </c>
      <c r="D178" s="52">
        <f t="shared" si="4"/>
        <v>1000</v>
      </c>
      <c r="E178" s="54" t="s">
        <v>438</v>
      </c>
      <c r="F178" s="52" t="s">
        <v>527</v>
      </c>
      <c r="G178" s="54" t="s">
        <v>387</v>
      </c>
      <c r="H178" s="55">
        <v>300</v>
      </c>
      <c r="I178" s="55">
        <v>35</v>
      </c>
      <c r="J178" s="54">
        <f t="shared" si="5"/>
        <v>10500</v>
      </c>
    </row>
    <row r="179" spans="1:10" hidden="1" x14ac:dyDescent="0.3">
      <c r="A179" s="52" t="s">
        <v>405</v>
      </c>
      <c r="B179" s="52" t="s">
        <v>479</v>
      </c>
      <c r="C179" s="53">
        <v>42560</v>
      </c>
      <c r="D179" s="52">
        <f t="shared" si="4"/>
        <v>1001</v>
      </c>
      <c r="E179" s="54" t="s">
        <v>415</v>
      </c>
      <c r="F179" s="52" t="s">
        <v>524</v>
      </c>
      <c r="G179" s="54" t="s">
        <v>385</v>
      </c>
      <c r="H179" s="55">
        <v>200</v>
      </c>
      <c r="I179" s="55">
        <v>86</v>
      </c>
      <c r="J179" s="54">
        <f t="shared" si="5"/>
        <v>17200</v>
      </c>
    </row>
    <row r="180" spans="1:10" hidden="1" x14ac:dyDescent="0.3">
      <c r="A180" s="52" t="s">
        <v>405</v>
      </c>
      <c r="B180" s="52" t="s">
        <v>479</v>
      </c>
      <c r="C180" s="53">
        <v>42560</v>
      </c>
      <c r="D180" s="52">
        <f t="shared" si="4"/>
        <v>1002</v>
      </c>
      <c r="E180" s="54" t="s">
        <v>423</v>
      </c>
      <c r="F180" s="52" t="s">
        <v>403</v>
      </c>
      <c r="G180" s="54" t="s">
        <v>384</v>
      </c>
      <c r="H180" s="55">
        <v>300</v>
      </c>
      <c r="I180" s="55">
        <v>20</v>
      </c>
      <c r="J180" s="54">
        <f t="shared" si="5"/>
        <v>6000</v>
      </c>
    </row>
    <row r="181" spans="1:10" hidden="1" x14ac:dyDescent="0.3">
      <c r="A181" s="52" t="s">
        <v>522</v>
      </c>
      <c r="B181" s="52" t="s">
        <v>479</v>
      </c>
      <c r="C181" s="53">
        <v>42560</v>
      </c>
      <c r="D181" s="52">
        <f t="shared" si="4"/>
        <v>1003</v>
      </c>
      <c r="E181" s="54" t="s">
        <v>483</v>
      </c>
      <c r="F181" s="52" t="s">
        <v>525</v>
      </c>
      <c r="G181" s="54" t="s">
        <v>383</v>
      </c>
      <c r="H181" s="55">
        <v>200</v>
      </c>
      <c r="I181" s="55">
        <v>10</v>
      </c>
      <c r="J181" s="54">
        <f t="shared" si="5"/>
        <v>2000</v>
      </c>
    </row>
    <row r="182" spans="1:10" hidden="1" x14ac:dyDescent="0.3">
      <c r="A182" s="52" t="s">
        <v>522</v>
      </c>
      <c r="B182" s="52" t="s">
        <v>479</v>
      </c>
      <c r="C182" s="53">
        <v>42560</v>
      </c>
      <c r="D182" s="52">
        <f t="shared" si="4"/>
        <v>1004</v>
      </c>
      <c r="E182" s="54" t="s">
        <v>402</v>
      </c>
      <c r="F182" s="52" t="s">
        <v>525</v>
      </c>
      <c r="G182" s="54" t="s">
        <v>381</v>
      </c>
      <c r="H182" s="55">
        <v>500</v>
      </c>
      <c r="I182" s="55">
        <v>120</v>
      </c>
      <c r="J182" s="54">
        <f t="shared" si="5"/>
        <v>60000</v>
      </c>
    </row>
    <row r="183" spans="1:10" hidden="1" x14ac:dyDescent="0.3">
      <c r="A183" s="52" t="s">
        <v>522</v>
      </c>
      <c r="B183" s="52" t="s">
        <v>479</v>
      </c>
      <c r="C183" s="53">
        <v>42560</v>
      </c>
      <c r="D183" s="52">
        <f t="shared" si="4"/>
        <v>1005</v>
      </c>
      <c r="E183" s="54" t="s">
        <v>450</v>
      </c>
      <c r="F183" s="52" t="s">
        <v>525</v>
      </c>
      <c r="G183" s="54" t="s">
        <v>387</v>
      </c>
      <c r="H183" s="55">
        <v>200</v>
      </c>
      <c r="I183" s="55">
        <v>35</v>
      </c>
      <c r="J183" s="54">
        <f t="shared" si="5"/>
        <v>7000</v>
      </c>
    </row>
    <row r="184" spans="1:10" hidden="1" x14ac:dyDescent="0.3">
      <c r="A184" s="52" t="s">
        <v>405</v>
      </c>
      <c r="B184" s="52" t="s">
        <v>479</v>
      </c>
      <c r="C184" s="53">
        <v>42560</v>
      </c>
      <c r="D184" s="52">
        <f t="shared" si="4"/>
        <v>1006</v>
      </c>
      <c r="E184" s="54" t="s">
        <v>445</v>
      </c>
      <c r="F184" s="52" t="s">
        <v>403</v>
      </c>
      <c r="G184" s="54" t="s">
        <v>385</v>
      </c>
      <c r="H184" s="55">
        <v>500</v>
      </c>
      <c r="I184" s="55">
        <v>86</v>
      </c>
      <c r="J184" s="54">
        <f t="shared" si="5"/>
        <v>43000</v>
      </c>
    </row>
    <row r="185" spans="1:10" hidden="1" x14ac:dyDescent="0.3">
      <c r="A185" s="52" t="s">
        <v>395</v>
      </c>
      <c r="B185" s="52" t="s">
        <v>479</v>
      </c>
      <c r="C185" s="53">
        <v>42560</v>
      </c>
      <c r="D185" s="52">
        <f t="shared" si="4"/>
        <v>1007</v>
      </c>
      <c r="E185" s="54" t="s">
        <v>447</v>
      </c>
      <c r="F185" s="52" t="s">
        <v>527</v>
      </c>
      <c r="G185" s="54" t="s">
        <v>384</v>
      </c>
      <c r="H185" s="55">
        <v>5</v>
      </c>
      <c r="I185" s="55">
        <v>20</v>
      </c>
      <c r="J185" s="54">
        <f t="shared" si="5"/>
        <v>100</v>
      </c>
    </row>
    <row r="186" spans="1:10" hidden="1" x14ac:dyDescent="0.3">
      <c r="A186" s="52" t="s">
        <v>405</v>
      </c>
      <c r="B186" s="52" t="s">
        <v>479</v>
      </c>
      <c r="C186" s="53">
        <v>42561</v>
      </c>
      <c r="D186" s="52">
        <f t="shared" si="4"/>
        <v>1008</v>
      </c>
      <c r="E186" s="54" t="s">
        <v>445</v>
      </c>
      <c r="F186" s="52" t="s">
        <v>403</v>
      </c>
      <c r="G186" s="54" t="s">
        <v>383</v>
      </c>
      <c r="H186" s="55">
        <v>500</v>
      </c>
      <c r="I186" s="55">
        <v>10</v>
      </c>
      <c r="J186" s="54">
        <f t="shared" si="5"/>
        <v>5000</v>
      </c>
    </row>
    <row r="187" spans="1:10" hidden="1" x14ac:dyDescent="0.3">
      <c r="A187" s="52" t="s">
        <v>405</v>
      </c>
      <c r="B187" s="52" t="s">
        <v>479</v>
      </c>
      <c r="C187" s="53">
        <v>42561</v>
      </c>
      <c r="D187" s="52">
        <f t="shared" si="4"/>
        <v>1009</v>
      </c>
      <c r="E187" s="54" t="s">
        <v>404</v>
      </c>
      <c r="F187" s="52" t="s">
        <v>403</v>
      </c>
      <c r="G187" s="54" t="s">
        <v>381</v>
      </c>
      <c r="H187" s="55">
        <v>100</v>
      </c>
      <c r="I187" s="55">
        <v>120</v>
      </c>
      <c r="J187" s="54">
        <f t="shared" si="5"/>
        <v>12000</v>
      </c>
    </row>
    <row r="188" spans="1:10" hidden="1" x14ac:dyDescent="0.3">
      <c r="A188" s="52" t="s">
        <v>405</v>
      </c>
      <c r="B188" s="52" t="s">
        <v>479</v>
      </c>
      <c r="C188" s="53">
        <v>42561</v>
      </c>
      <c r="D188" s="52">
        <f t="shared" si="4"/>
        <v>1010</v>
      </c>
      <c r="E188" s="54" t="s">
        <v>404</v>
      </c>
      <c r="F188" s="52" t="s">
        <v>403</v>
      </c>
      <c r="G188" s="54" t="s">
        <v>387</v>
      </c>
      <c r="H188" s="55">
        <v>1000</v>
      </c>
      <c r="I188" s="55">
        <v>35</v>
      </c>
      <c r="J188" s="54">
        <f t="shared" si="5"/>
        <v>35000</v>
      </c>
    </row>
    <row r="189" spans="1:10" hidden="1" x14ac:dyDescent="0.3">
      <c r="A189" s="52" t="s">
        <v>395</v>
      </c>
      <c r="B189" s="52" t="s">
        <v>479</v>
      </c>
      <c r="C189" s="53">
        <v>42561</v>
      </c>
      <c r="D189" s="52">
        <f t="shared" si="4"/>
        <v>1011</v>
      </c>
      <c r="E189" s="54" t="s">
        <v>425</v>
      </c>
      <c r="F189" s="52" t="s">
        <v>399</v>
      </c>
      <c r="G189" s="54" t="s">
        <v>385</v>
      </c>
      <c r="H189" s="55">
        <v>150</v>
      </c>
      <c r="I189" s="55">
        <v>86</v>
      </c>
      <c r="J189" s="54">
        <f t="shared" si="5"/>
        <v>12900</v>
      </c>
    </row>
    <row r="190" spans="1:10" hidden="1" x14ac:dyDescent="0.3">
      <c r="A190" s="52" t="s">
        <v>395</v>
      </c>
      <c r="B190" s="52" t="s">
        <v>479</v>
      </c>
      <c r="C190" s="53">
        <v>42561</v>
      </c>
      <c r="D190" s="52">
        <f t="shared" si="4"/>
        <v>1012</v>
      </c>
      <c r="E190" s="54" t="s">
        <v>425</v>
      </c>
      <c r="F190" s="52" t="s">
        <v>399</v>
      </c>
      <c r="G190" s="54" t="s">
        <v>384</v>
      </c>
      <c r="H190" s="55">
        <v>500</v>
      </c>
      <c r="I190" s="55">
        <v>20</v>
      </c>
      <c r="J190" s="54">
        <f t="shared" si="5"/>
        <v>10000</v>
      </c>
    </row>
    <row r="191" spans="1:10" hidden="1" x14ac:dyDescent="0.3">
      <c r="A191" s="52" t="s">
        <v>395</v>
      </c>
      <c r="B191" s="52" t="s">
        <v>479</v>
      </c>
      <c r="C191" s="53">
        <v>42561</v>
      </c>
      <c r="D191" s="52">
        <f t="shared" si="4"/>
        <v>1013</v>
      </c>
      <c r="E191" s="54" t="s">
        <v>425</v>
      </c>
      <c r="F191" s="52" t="s">
        <v>399</v>
      </c>
      <c r="G191" s="54" t="s">
        <v>383</v>
      </c>
      <c r="H191" s="55">
        <v>200</v>
      </c>
      <c r="I191" s="55">
        <v>10</v>
      </c>
      <c r="J191" s="54">
        <f t="shared" si="5"/>
        <v>2000</v>
      </c>
    </row>
    <row r="192" spans="1:10" hidden="1" x14ac:dyDescent="0.3">
      <c r="A192" s="52" t="s">
        <v>395</v>
      </c>
      <c r="B192" s="52" t="s">
        <v>479</v>
      </c>
      <c r="C192" s="53">
        <v>42561</v>
      </c>
      <c r="D192" s="52">
        <f t="shared" si="4"/>
        <v>1014</v>
      </c>
      <c r="E192" s="54" t="s">
        <v>425</v>
      </c>
      <c r="F192" s="52" t="s">
        <v>399</v>
      </c>
      <c r="G192" s="54" t="s">
        <v>384</v>
      </c>
      <c r="H192" s="55">
        <v>200</v>
      </c>
      <c r="I192" s="55">
        <v>20</v>
      </c>
      <c r="J192" s="54">
        <f t="shared" si="5"/>
        <v>4000</v>
      </c>
    </row>
    <row r="193" spans="1:10" hidden="1" x14ac:dyDescent="0.3">
      <c r="A193" s="52" t="s">
        <v>395</v>
      </c>
      <c r="B193" s="52" t="s">
        <v>479</v>
      </c>
      <c r="C193" s="53">
        <v>42561</v>
      </c>
      <c r="D193" s="52">
        <f t="shared" si="4"/>
        <v>1015</v>
      </c>
      <c r="E193" s="54" t="s">
        <v>425</v>
      </c>
      <c r="F193" s="52" t="s">
        <v>399</v>
      </c>
      <c r="G193" s="54" t="s">
        <v>383</v>
      </c>
      <c r="H193" s="55">
        <v>100</v>
      </c>
      <c r="I193" s="55">
        <v>10</v>
      </c>
      <c r="J193" s="54">
        <f t="shared" si="5"/>
        <v>1000</v>
      </c>
    </row>
    <row r="194" spans="1:10" hidden="1" x14ac:dyDescent="0.3">
      <c r="A194" s="52" t="s">
        <v>395</v>
      </c>
      <c r="B194" s="52" t="s">
        <v>479</v>
      </c>
      <c r="C194" s="53">
        <v>42561</v>
      </c>
      <c r="D194" s="52">
        <f t="shared" si="4"/>
        <v>1016</v>
      </c>
      <c r="E194" s="54" t="s">
        <v>429</v>
      </c>
      <c r="F194" s="52" t="s">
        <v>528</v>
      </c>
      <c r="G194" s="54" t="s">
        <v>381</v>
      </c>
      <c r="H194" s="55">
        <v>50</v>
      </c>
      <c r="I194" s="55">
        <v>120</v>
      </c>
      <c r="J194" s="54">
        <f t="shared" si="5"/>
        <v>6000</v>
      </c>
    </row>
    <row r="195" spans="1:10" hidden="1" x14ac:dyDescent="0.3">
      <c r="A195" s="52" t="s">
        <v>395</v>
      </c>
      <c r="B195" s="52" t="s">
        <v>479</v>
      </c>
      <c r="C195" s="53">
        <v>42561</v>
      </c>
      <c r="D195" s="52">
        <f t="shared" si="4"/>
        <v>1017</v>
      </c>
      <c r="E195" s="54" t="s">
        <v>393</v>
      </c>
      <c r="F195" s="52" t="s">
        <v>529</v>
      </c>
      <c r="G195" s="54" t="s">
        <v>387</v>
      </c>
      <c r="H195" s="55">
        <v>1000</v>
      </c>
      <c r="I195" s="55">
        <v>35</v>
      </c>
      <c r="J195" s="54">
        <f t="shared" si="5"/>
        <v>35000</v>
      </c>
    </row>
    <row r="196" spans="1:10" hidden="1" x14ac:dyDescent="0.3">
      <c r="A196" s="52" t="s">
        <v>405</v>
      </c>
      <c r="B196" s="52" t="s">
        <v>479</v>
      </c>
      <c r="C196" s="53">
        <v>42561</v>
      </c>
      <c r="D196" s="52">
        <f t="shared" si="4"/>
        <v>1018</v>
      </c>
      <c r="E196" s="54" t="s">
        <v>441</v>
      </c>
      <c r="F196" s="52" t="s">
        <v>403</v>
      </c>
      <c r="G196" s="54" t="s">
        <v>385</v>
      </c>
      <c r="H196" s="55">
        <v>3000</v>
      </c>
      <c r="I196" s="55">
        <v>86</v>
      </c>
      <c r="J196" s="54">
        <f t="shared" si="5"/>
        <v>258000</v>
      </c>
    </row>
    <row r="197" spans="1:10" hidden="1" x14ac:dyDescent="0.3">
      <c r="A197" s="52" t="s">
        <v>395</v>
      </c>
      <c r="B197" s="52" t="s">
        <v>479</v>
      </c>
      <c r="C197" s="53">
        <v>42561</v>
      </c>
      <c r="D197" s="52">
        <f t="shared" si="4"/>
        <v>1019</v>
      </c>
      <c r="E197" s="54" t="s">
        <v>400</v>
      </c>
      <c r="F197" s="52" t="s">
        <v>399</v>
      </c>
      <c r="G197" s="54" t="s">
        <v>384</v>
      </c>
      <c r="H197" s="55">
        <v>100</v>
      </c>
      <c r="I197" s="55">
        <v>20</v>
      </c>
      <c r="J197" s="54">
        <f t="shared" si="5"/>
        <v>2000</v>
      </c>
    </row>
    <row r="198" spans="1:10" x14ac:dyDescent="0.3">
      <c r="A198" s="52" t="s">
        <v>398</v>
      </c>
      <c r="B198" s="52" t="s">
        <v>479</v>
      </c>
      <c r="C198" s="53">
        <v>42561</v>
      </c>
      <c r="D198" s="52">
        <f t="shared" si="4"/>
        <v>1020</v>
      </c>
      <c r="E198" s="54" t="s">
        <v>421</v>
      </c>
      <c r="F198" s="52" t="s">
        <v>523</v>
      </c>
      <c r="G198" s="54" t="s">
        <v>383</v>
      </c>
      <c r="H198" s="55">
        <v>300</v>
      </c>
      <c r="I198" s="55">
        <v>10</v>
      </c>
      <c r="J198" s="54">
        <f t="shared" si="5"/>
        <v>3000</v>
      </c>
    </row>
    <row r="199" spans="1:10" x14ac:dyDescent="0.3">
      <c r="A199" s="52" t="s">
        <v>398</v>
      </c>
      <c r="B199" s="52" t="s">
        <v>479</v>
      </c>
      <c r="C199" s="53">
        <v>42561</v>
      </c>
      <c r="D199" s="52">
        <f t="shared" si="4"/>
        <v>1021</v>
      </c>
      <c r="E199" s="54" t="s">
        <v>421</v>
      </c>
      <c r="F199" s="52" t="s">
        <v>523</v>
      </c>
      <c r="G199" s="54" t="s">
        <v>381</v>
      </c>
      <c r="H199" s="55">
        <v>2100</v>
      </c>
      <c r="I199" s="55">
        <v>120</v>
      </c>
      <c r="J199" s="54">
        <f t="shared" si="5"/>
        <v>252000</v>
      </c>
    </row>
    <row r="200" spans="1:10" hidden="1" x14ac:dyDescent="0.3">
      <c r="A200" s="52" t="s">
        <v>395</v>
      </c>
      <c r="B200" s="52" t="s">
        <v>479</v>
      </c>
      <c r="C200" s="53">
        <v>42561</v>
      </c>
      <c r="D200" s="52">
        <f t="shared" si="4"/>
        <v>1022</v>
      </c>
      <c r="E200" s="54" t="s">
        <v>433</v>
      </c>
      <c r="F200" s="52" t="s">
        <v>528</v>
      </c>
      <c r="G200" s="54" t="s">
        <v>387</v>
      </c>
      <c r="H200" s="55">
        <v>150</v>
      </c>
      <c r="I200" s="55">
        <v>35</v>
      </c>
      <c r="J200" s="54">
        <f t="shared" si="5"/>
        <v>5250</v>
      </c>
    </row>
    <row r="201" spans="1:10" hidden="1" x14ac:dyDescent="0.3">
      <c r="A201" s="52" t="s">
        <v>522</v>
      </c>
      <c r="B201" s="52" t="s">
        <v>479</v>
      </c>
      <c r="C201" s="53">
        <v>42561</v>
      </c>
      <c r="D201" s="52">
        <f t="shared" si="4"/>
        <v>1023</v>
      </c>
      <c r="E201" s="54" t="s">
        <v>450</v>
      </c>
      <c r="F201" s="52" t="s">
        <v>525</v>
      </c>
      <c r="G201" s="54" t="s">
        <v>385</v>
      </c>
      <c r="H201" s="55">
        <v>400</v>
      </c>
      <c r="I201" s="55">
        <v>86</v>
      </c>
      <c r="J201" s="54">
        <f t="shared" si="5"/>
        <v>34400</v>
      </c>
    </row>
    <row r="202" spans="1:10" hidden="1" x14ac:dyDescent="0.3">
      <c r="A202" s="52" t="s">
        <v>395</v>
      </c>
      <c r="B202" s="52" t="s">
        <v>479</v>
      </c>
      <c r="C202" s="53">
        <v>42561</v>
      </c>
      <c r="D202" s="52">
        <f t="shared" si="4"/>
        <v>1024</v>
      </c>
      <c r="E202" s="54" t="s">
        <v>413</v>
      </c>
      <c r="F202" s="52" t="s">
        <v>527</v>
      </c>
      <c r="G202" s="54" t="s">
        <v>384</v>
      </c>
      <c r="H202" s="55">
        <v>15</v>
      </c>
      <c r="I202" s="55">
        <v>20</v>
      </c>
      <c r="J202" s="54">
        <f t="shared" si="5"/>
        <v>300</v>
      </c>
    </row>
    <row r="203" spans="1:10" hidden="1" x14ac:dyDescent="0.3">
      <c r="A203" s="52" t="s">
        <v>395</v>
      </c>
      <c r="B203" s="52" t="s">
        <v>479</v>
      </c>
      <c r="C203" s="53">
        <v>42561</v>
      </c>
      <c r="D203" s="52">
        <f t="shared" si="4"/>
        <v>1025</v>
      </c>
      <c r="E203" s="54" t="s">
        <v>413</v>
      </c>
      <c r="F203" s="52" t="s">
        <v>527</v>
      </c>
      <c r="G203" s="54" t="s">
        <v>383</v>
      </c>
      <c r="H203" s="55">
        <v>10</v>
      </c>
      <c r="I203" s="55">
        <v>10</v>
      </c>
      <c r="J203" s="54">
        <f t="shared" si="5"/>
        <v>100</v>
      </c>
    </row>
    <row r="204" spans="1:10" hidden="1" x14ac:dyDescent="0.3">
      <c r="A204" s="52" t="s">
        <v>395</v>
      </c>
      <c r="B204" s="52" t="s">
        <v>479</v>
      </c>
      <c r="C204" s="53">
        <v>42561</v>
      </c>
      <c r="D204" s="52">
        <f t="shared" si="4"/>
        <v>1026</v>
      </c>
      <c r="E204" s="54" t="s">
        <v>413</v>
      </c>
      <c r="F204" s="52" t="s">
        <v>527</v>
      </c>
      <c r="G204" s="54" t="s">
        <v>381</v>
      </c>
      <c r="H204" s="55">
        <v>5</v>
      </c>
      <c r="I204" s="55">
        <v>120</v>
      </c>
      <c r="J204" s="54">
        <f t="shared" si="5"/>
        <v>600</v>
      </c>
    </row>
    <row r="205" spans="1:10" hidden="1" x14ac:dyDescent="0.3">
      <c r="A205" s="52" t="s">
        <v>395</v>
      </c>
      <c r="B205" s="52" t="s">
        <v>479</v>
      </c>
      <c r="C205" s="53">
        <v>42561</v>
      </c>
      <c r="D205" s="52">
        <f t="shared" si="4"/>
        <v>1027</v>
      </c>
      <c r="E205" s="54" t="s">
        <v>413</v>
      </c>
      <c r="F205" s="52" t="s">
        <v>527</v>
      </c>
      <c r="G205" s="54" t="s">
        <v>383</v>
      </c>
      <c r="H205" s="55">
        <v>2</v>
      </c>
      <c r="I205" s="55">
        <v>10</v>
      </c>
      <c r="J205" s="54">
        <f t="shared" si="5"/>
        <v>20</v>
      </c>
    </row>
    <row r="206" spans="1:10" hidden="1" x14ac:dyDescent="0.3">
      <c r="A206" s="52" t="s">
        <v>395</v>
      </c>
      <c r="B206" s="52" t="s">
        <v>479</v>
      </c>
      <c r="C206" s="53">
        <v>42561</v>
      </c>
      <c r="D206" s="52">
        <f t="shared" si="4"/>
        <v>1028</v>
      </c>
      <c r="E206" s="54" t="s">
        <v>413</v>
      </c>
      <c r="F206" s="52" t="s">
        <v>527</v>
      </c>
      <c r="G206" s="54" t="s">
        <v>381</v>
      </c>
      <c r="H206" s="55">
        <v>5</v>
      </c>
      <c r="I206" s="55">
        <v>120</v>
      </c>
      <c r="J206" s="54">
        <f t="shared" si="5"/>
        <v>600</v>
      </c>
    </row>
    <row r="207" spans="1:10" hidden="1" x14ac:dyDescent="0.3">
      <c r="A207" s="52" t="s">
        <v>395</v>
      </c>
      <c r="B207" s="52" t="s">
        <v>479</v>
      </c>
      <c r="C207" s="53">
        <v>42561</v>
      </c>
      <c r="D207" s="52">
        <f t="shared" ref="D207:D270" si="6">D206+1</f>
        <v>1029</v>
      </c>
      <c r="E207" s="54" t="s">
        <v>413</v>
      </c>
      <c r="F207" s="52" t="s">
        <v>527</v>
      </c>
      <c r="G207" s="54" t="s">
        <v>383</v>
      </c>
      <c r="H207" s="55">
        <v>5</v>
      </c>
      <c r="I207" s="55">
        <v>10</v>
      </c>
      <c r="J207" s="54">
        <f t="shared" ref="J207:J270" si="7">H207*I207</f>
        <v>50</v>
      </c>
    </row>
    <row r="208" spans="1:10" hidden="1" x14ac:dyDescent="0.3">
      <c r="A208" s="52" t="s">
        <v>395</v>
      </c>
      <c r="B208" s="52" t="s">
        <v>479</v>
      </c>
      <c r="C208" s="53">
        <v>42561</v>
      </c>
      <c r="D208" s="52">
        <f t="shared" si="6"/>
        <v>1030</v>
      </c>
      <c r="E208" s="54" t="s">
        <v>413</v>
      </c>
      <c r="F208" s="52" t="s">
        <v>527</v>
      </c>
      <c r="G208" s="54" t="s">
        <v>381</v>
      </c>
      <c r="H208" s="55">
        <v>2</v>
      </c>
      <c r="I208" s="55">
        <v>120</v>
      </c>
      <c r="J208" s="54">
        <f t="shared" si="7"/>
        <v>240</v>
      </c>
    </row>
    <row r="209" spans="1:10" hidden="1" x14ac:dyDescent="0.3">
      <c r="A209" s="52" t="s">
        <v>395</v>
      </c>
      <c r="B209" s="52" t="s">
        <v>479</v>
      </c>
      <c r="C209" s="53">
        <v>42561</v>
      </c>
      <c r="D209" s="52">
        <f t="shared" si="6"/>
        <v>1031</v>
      </c>
      <c r="E209" s="54" t="s">
        <v>413</v>
      </c>
      <c r="F209" s="52" t="s">
        <v>527</v>
      </c>
      <c r="G209" s="54" t="s">
        <v>383</v>
      </c>
      <c r="H209" s="55">
        <v>2</v>
      </c>
      <c r="I209" s="55">
        <v>10</v>
      </c>
      <c r="J209" s="54">
        <f t="shared" si="7"/>
        <v>20</v>
      </c>
    </row>
    <row r="210" spans="1:10" hidden="1" x14ac:dyDescent="0.3">
      <c r="A210" s="52" t="s">
        <v>395</v>
      </c>
      <c r="B210" s="52" t="s">
        <v>479</v>
      </c>
      <c r="C210" s="53">
        <v>42561</v>
      </c>
      <c r="D210" s="52">
        <f t="shared" si="6"/>
        <v>1032</v>
      </c>
      <c r="E210" s="54" t="s">
        <v>413</v>
      </c>
      <c r="F210" s="52" t="s">
        <v>527</v>
      </c>
      <c r="G210" s="54" t="s">
        <v>381</v>
      </c>
      <c r="H210" s="55">
        <v>3</v>
      </c>
      <c r="I210" s="55">
        <v>120</v>
      </c>
      <c r="J210" s="54">
        <f t="shared" si="7"/>
        <v>360</v>
      </c>
    </row>
    <row r="211" spans="1:10" hidden="1" x14ac:dyDescent="0.3">
      <c r="A211" s="52" t="s">
        <v>395</v>
      </c>
      <c r="B211" s="52" t="s">
        <v>479</v>
      </c>
      <c r="C211" s="53">
        <v>42561</v>
      </c>
      <c r="D211" s="52">
        <f t="shared" si="6"/>
        <v>1033</v>
      </c>
      <c r="E211" s="54" t="s">
        <v>413</v>
      </c>
      <c r="F211" s="52" t="s">
        <v>527</v>
      </c>
      <c r="G211" s="54" t="s">
        <v>387</v>
      </c>
      <c r="H211" s="55">
        <v>480</v>
      </c>
      <c r="I211" s="55">
        <v>35</v>
      </c>
      <c r="J211" s="54">
        <f t="shared" si="7"/>
        <v>16800</v>
      </c>
    </row>
    <row r="212" spans="1:10" hidden="1" x14ac:dyDescent="0.3">
      <c r="A212" s="52" t="s">
        <v>395</v>
      </c>
      <c r="B212" s="52" t="s">
        <v>479</v>
      </c>
      <c r="C212" s="53">
        <v>42561</v>
      </c>
      <c r="D212" s="52">
        <f t="shared" si="6"/>
        <v>1034</v>
      </c>
      <c r="E212" s="54" t="s">
        <v>413</v>
      </c>
      <c r="F212" s="52" t="s">
        <v>527</v>
      </c>
      <c r="G212" s="54" t="s">
        <v>385</v>
      </c>
      <c r="H212" s="55">
        <v>0.5</v>
      </c>
      <c r="I212" s="55">
        <v>86</v>
      </c>
      <c r="J212" s="54">
        <f t="shared" si="7"/>
        <v>43</v>
      </c>
    </row>
    <row r="213" spans="1:10" hidden="1" x14ac:dyDescent="0.3">
      <c r="A213" s="52" t="s">
        <v>395</v>
      </c>
      <c r="B213" s="52" t="s">
        <v>479</v>
      </c>
      <c r="C213" s="53">
        <v>42561</v>
      </c>
      <c r="D213" s="52">
        <f t="shared" si="6"/>
        <v>1035</v>
      </c>
      <c r="E213" s="54" t="s">
        <v>413</v>
      </c>
      <c r="F213" s="52" t="s">
        <v>527</v>
      </c>
      <c r="G213" s="54" t="s">
        <v>384</v>
      </c>
      <c r="H213" s="55">
        <v>3</v>
      </c>
      <c r="I213" s="55">
        <v>20</v>
      </c>
      <c r="J213" s="54">
        <f t="shared" si="7"/>
        <v>60</v>
      </c>
    </row>
    <row r="214" spans="1:10" hidden="1" x14ac:dyDescent="0.3">
      <c r="A214" s="52" t="s">
        <v>395</v>
      </c>
      <c r="B214" s="52" t="s">
        <v>479</v>
      </c>
      <c r="C214" s="53">
        <v>42561</v>
      </c>
      <c r="D214" s="52">
        <f t="shared" si="6"/>
        <v>1036</v>
      </c>
      <c r="E214" s="54" t="s">
        <v>413</v>
      </c>
      <c r="F214" s="52" t="s">
        <v>527</v>
      </c>
      <c r="G214" s="54" t="s">
        <v>383</v>
      </c>
      <c r="H214" s="55">
        <v>1</v>
      </c>
      <c r="I214" s="55">
        <v>10</v>
      </c>
      <c r="J214" s="54">
        <f t="shared" si="7"/>
        <v>10</v>
      </c>
    </row>
    <row r="215" spans="1:10" x14ac:dyDescent="0.3">
      <c r="A215" s="52" t="s">
        <v>398</v>
      </c>
      <c r="B215" s="52" t="s">
        <v>479</v>
      </c>
      <c r="C215" s="53">
        <v>42561</v>
      </c>
      <c r="D215" s="52">
        <f t="shared" si="6"/>
        <v>1037</v>
      </c>
      <c r="E215" s="54" t="s">
        <v>462</v>
      </c>
      <c r="F215" s="52" t="s">
        <v>523</v>
      </c>
      <c r="G215" s="54" t="s">
        <v>385</v>
      </c>
      <c r="H215" s="55">
        <v>10</v>
      </c>
      <c r="I215" s="55">
        <v>86</v>
      </c>
      <c r="J215" s="54">
        <f t="shared" si="7"/>
        <v>860</v>
      </c>
    </row>
    <row r="216" spans="1:10" x14ac:dyDescent="0.3">
      <c r="A216" s="52" t="s">
        <v>398</v>
      </c>
      <c r="B216" s="52" t="s">
        <v>479</v>
      </c>
      <c r="C216" s="53">
        <v>42561</v>
      </c>
      <c r="D216" s="52">
        <f t="shared" si="6"/>
        <v>1038</v>
      </c>
      <c r="E216" s="54" t="s">
        <v>462</v>
      </c>
      <c r="F216" s="52" t="s">
        <v>523</v>
      </c>
      <c r="G216" s="54" t="s">
        <v>384</v>
      </c>
      <c r="H216" s="55">
        <v>5</v>
      </c>
      <c r="I216" s="55">
        <v>20</v>
      </c>
      <c r="J216" s="54">
        <f t="shared" si="7"/>
        <v>100</v>
      </c>
    </row>
    <row r="217" spans="1:10" hidden="1" x14ac:dyDescent="0.3">
      <c r="A217" s="52" t="s">
        <v>522</v>
      </c>
      <c r="B217" s="52" t="s">
        <v>479</v>
      </c>
      <c r="C217" s="53">
        <v>42561</v>
      </c>
      <c r="D217" s="52">
        <f t="shared" si="6"/>
        <v>1039</v>
      </c>
      <c r="E217" s="54" t="s">
        <v>407</v>
      </c>
      <c r="F217" s="52" t="s">
        <v>406</v>
      </c>
      <c r="G217" s="54" t="s">
        <v>383</v>
      </c>
      <c r="H217" s="55">
        <v>5</v>
      </c>
      <c r="I217" s="55">
        <v>10</v>
      </c>
      <c r="J217" s="54">
        <f t="shared" si="7"/>
        <v>50</v>
      </c>
    </row>
    <row r="218" spans="1:10" hidden="1" x14ac:dyDescent="0.3">
      <c r="A218" s="52" t="s">
        <v>395</v>
      </c>
      <c r="B218" s="52" t="s">
        <v>479</v>
      </c>
      <c r="C218" s="53">
        <v>42562</v>
      </c>
      <c r="D218" s="52">
        <f t="shared" si="6"/>
        <v>1040</v>
      </c>
      <c r="E218" s="54" t="s">
        <v>432</v>
      </c>
      <c r="F218" s="52" t="s">
        <v>529</v>
      </c>
      <c r="G218" s="54" t="s">
        <v>384</v>
      </c>
      <c r="H218" s="55">
        <v>200</v>
      </c>
      <c r="I218" s="55">
        <v>20</v>
      </c>
      <c r="J218" s="54">
        <f t="shared" si="7"/>
        <v>4000</v>
      </c>
    </row>
    <row r="219" spans="1:10" hidden="1" x14ac:dyDescent="0.3">
      <c r="A219" s="52" t="s">
        <v>395</v>
      </c>
      <c r="B219" s="52" t="s">
        <v>479</v>
      </c>
      <c r="C219" s="53">
        <v>42562</v>
      </c>
      <c r="D219" s="52">
        <f t="shared" si="6"/>
        <v>1041</v>
      </c>
      <c r="E219" s="54" t="s">
        <v>439</v>
      </c>
      <c r="F219" s="52" t="s">
        <v>528</v>
      </c>
      <c r="G219" s="54" t="s">
        <v>383</v>
      </c>
      <c r="H219" s="55">
        <v>100</v>
      </c>
      <c r="I219" s="55">
        <v>10</v>
      </c>
      <c r="J219" s="54">
        <f t="shared" si="7"/>
        <v>1000</v>
      </c>
    </row>
    <row r="220" spans="1:10" hidden="1" x14ac:dyDescent="0.3">
      <c r="A220" s="52" t="s">
        <v>405</v>
      </c>
      <c r="B220" s="52" t="s">
        <v>479</v>
      </c>
      <c r="C220" s="53">
        <v>42562</v>
      </c>
      <c r="D220" s="52">
        <f t="shared" si="6"/>
        <v>1042</v>
      </c>
      <c r="E220" s="54" t="s">
        <v>472</v>
      </c>
      <c r="F220" s="52" t="s">
        <v>403</v>
      </c>
      <c r="G220" s="54" t="s">
        <v>381</v>
      </c>
      <c r="H220" s="55">
        <v>500</v>
      </c>
      <c r="I220" s="55">
        <v>120</v>
      </c>
      <c r="J220" s="54">
        <f t="shared" si="7"/>
        <v>60000</v>
      </c>
    </row>
    <row r="221" spans="1:10" hidden="1" x14ac:dyDescent="0.3">
      <c r="A221" s="52" t="s">
        <v>398</v>
      </c>
      <c r="B221" s="52" t="s">
        <v>479</v>
      </c>
      <c r="C221" s="53">
        <v>42562</v>
      </c>
      <c r="D221" s="52">
        <f t="shared" si="6"/>
        <v>1043</v>
      </c>
      <c r="E221" s="54" t="s">
        <v>409</v>
      </c>
      <c r="F221" s="52" t="s">
        <v>396</v>
      </c>
      <c r="G221" s="54" t="s">
        <v>387</v>
      </c>
      <c r="H221" s="55">
        <v>500</v>
      </c>
      <c r="I221" s="55">
        <v>35</v>
      </c>
      <c r="J221" s="54">
        <f t="shared" si="7"/>
        <v>17500</v>
      </c>
    </row>
    <row r="222" spans="1:10" hidden="1" x14ac:dyDescent="0.3">
      <c r="A222" s="52" t="s">
        <v>398</v>
      </c>
      <c r="B222" s="52" t="s">
        <v>479</v>
      </c>
      <c r="C222" s="53">
        <v>42562</v>
      </c>
      <c r="D222" s="52">
        <f t="shared" si="6"/>
        <v>1044</v>
      </c>
      <c r="E222" s="54" t="s">
        <v>409</v>
      </c>
      <c r="F222" s="52" t="s">
        <v>396</v>
      </c>
      <c r="G222" s="54" t="s">
        <v>385</v>
      </c>
      <c r="H222" s="55">
        <v>1000</v>
      </c>
      <c r="I222" s="55">
        <v>86</v>
      </c>
      <c r="J222" s="54">
        <f t="shared" si="7"/>
        <v>86000</v>
      </c>
    </row>
    <row r="223" spans="1:10" hidden="1" x14ac:dyDescent="0.3">
      <c r="A223" s="52" t="s">
        <v>398</v>
      </c>
      <c r="B223" s="52" t="s">
        <v>479</v>
      </c>
      <c r="C223" s="53">
        <v>42562</v>
      </c>
      <c r="D223" s="52">
        <f t="shared" si="6"/>
        <v>1045</v>
      </c>
      <c r="E223" s="54" t="s">
        <v>397</v>
      </c>
      <c r="F223" s="52" t="s">
        <v>396</v>
      </c>
      <c r="G223" s="54" t="s">
        <v>384</v>
      </c>
      <c r="H223" s="55">
        <v>1000</v>
      </c>
      <c r="I223" s="55">
        <v>20</v>
      </c>
      <c r="J223" s="54">
        <f t="shared" si="7"/>
        <v>20000</v>
      </c>
    </row>
    <row r="224" spans="1:10" hidden="1" x14ac:dyDescent="0.3">
      <c r="A224" s="52" t="s">
        <v>398</v>
      </c>
      <c r="B224" s="52" t="s">
        <v>479</v>
      </c>
      <c r="C224" s="53">
        <v>42562</v>
      </c>
      <c r="D224" s="52">
        <f t="shared" si="6"/>
        <v>1046</v>
      </c>
      <c r="E224" s="54" t="s">
        <v>397</v>
      </c>
      <c r="F224" s="52" t="s">
        <v>396</v>
      </c>
      <c r="G224" s="54" t="s">
        <v>383</v>
      </c>
      <c r="H224" s="55">
        <v>500</v>
      </c>
      <c r="I224" s="55">
        <v>10</v>
      </c>
      <c r="J224" s="54">
        <f t="shared" si="7"/>
        <v>5000</v>
      </c>
    </row>
    <row r="225" spans="1:10" hidden="1" x14ac:dyDescent="0.3">
      <c r="A225" s="52" t="s">
        <v>398</v>
      </c>
      <c r="B225" s="52" t="s">
        <v>479</v>
      </c>
      <c r="C225" s="53">
        <v>42562</v>
      </c>
      <c r="D225" s="52">
        <f t="shared" si="6"/>
        <v>1047</v>
      </c>
      <c r="E225" s="54" t="s">
        <v>397</v>
      </c>
      <c r="F225" s="52" t="s">
        <v>396</v>
      </c>
      <c r="G225" s="54" t="s">
        <v>381</v>
      </c>
      <c r="H225" s="55">
        <v>250</v>
      </c>
      <c r="I225" s="55">
        <v>120</v>
      </c>
      <c r="J225" s="54">
        <f t="shared" si="7"/>
        <v>30000</v>
      </c>
    </row>
    <row r="226" spans="1:10" hidden="1" x14ac:dyDescent="0.3">
      <c r="A226" s="52" t="s">
        <v>405</v>
      </c>
      <c r="B226" s="52" t="s">
        <v>479</v>
      </c>
      <c r="C226" s="53">
        <v>42562</v>
      </c>
      <c r="D226" s="52">
        <f t="shared" si="6"/>
        <v>1048</v>
      </c>
      <c r="E226" s="54" t="s">
        <v>423</v>
      </c>
      <c r="F226" s="52" t="s">
        <v>403</v>
      </c>
      <c r="G226" s="54" t="s">
        <v>387</v>
      </c>
      <c r="H226" s="55">
        <v>120</v>
      </c>
      <c r="I226" s="55">
        <v>35</v>
      </c>
      <c r="J226" s="54">
        <f t="shared" si="7"/>
        <v>4200</v>
      </c>
    </row>
    <row r="227" spans="1:10" hidden="1" x14ac:dyDescent="0.3">
      <c r="A227" s="52" t="s">
        <v>405</v>
      </c>
      <c r="B227" s="52" t="s">
        <v>479</v>
      </c>
      <c r="C227" s="53">
        <v>42562</v>
      </c>
      <c r="D227" s="52">
        <f t="shared" si="6"/>
        <v>1049</v>
      </c>
      <c r="E227" s="54" t="s">
        <v>423</v>
      </c>
      <c r="F227" s="52" t="s">
        <v>403</v>
      </c>
      <c r="G227" s="54" t="s">
        <v>385</v>
      </c>
      <c r="H227" s="55">
        <v>500</v>
      </c>
      <c r="I227" s="55">
        <v>86</v>
      </c>
      <c r="J227" s="54">
        <f t="shared" si="7"/>
        <v>43000</v>
      </c>
    </row>
    <row r="228" spans="1:10" hidden="1" x14ac:dyDescent="0.3">
      <c r="A228" s="52" t="s">
        <v>405</v>
      </c>
      <c r="B228" s="52" t="s">
        <v>479</v>
      </c>
      <c r="C228" s="53">
        <v>42562</v>
      </c>
      <c r="D228" s="52">
        <f t="shared" si="6"/>
        <v>1050</v>
      </c>
      <c r="E228" s="54" t="s">
        <v>423</v>
      </c>
      <c r="F228" s="52" t="s">
        <v>403</v>
      </c>
      <c r="G228" s="54" t="s">
        <v>384</v>
      </c>
      <c r="H228" s="55">
        <v>500</v>
      </c>
      <c r="I228" s="55">
        <v>20</v>
      </c>
      <c r="J228" s="54">
        <f t="shared" si="7"/>
        <v>10000</v>
      </c>
    </row>
    <row r="229" spans="1:10" hidden="1" x14ac:dyDescent="0.3">
      <c r="A229" s="52" t="s">
        <v>398</v>
      </c>
      <c r="B229" s="52" t="s">
        <v>479</v>
      </c>
      <c r="C229" s="53">
        <v>42562</v>
      </c>
      <c r="D229" s="52">
        <f t="shared" si="6"/>
        <v>1051</v>
      </c>
      <c r="E229" s="54" t="s">
        <v>428</v>
      </c>
      <c r="F229" s="52" t="s">
        <v>396</v>
      </c>
      <c r="G229" s="54" t="s">
        <v>383</v>
      </c>
      <c r="H229" s="55">
        <v>200</v>
      </c>
      <c r="I229" s="55">
        <v>10</v>
      </c>
      <c r="J229" s="54">
        <f t="shared" si="7"/>
        <v>2000</v>
      </c>
    </row>
    <row r="230" spans="1:10" hidden="1" x14ac:dyDescent="0.3">
      <c r="A230" s="52" t="s">
        <v>398</v>
      </c>
      <c r="B230" s="52" t="s">
        <v>479</v>
      </c>
      <c r="C230" s="53">
        <v>42562</v>
      </c>
      <c r="D230" s="52">
        <f t="shared" si="6"/>
        <v>1052</v>
      </c>
      <c r="E230" s="54" t="s">
        <v>428</v>
      </c>
      <c r="F230" s="52" t="s">
        <v>396</v>
      </c>
      <c r="G230" s="54" t="s">
        <v>381</v>
      </c>
      <c r="H230" s="55">
        <v>200</v>
      </c>
      <c r="I230" s="55">
        <v>120</v>
      </c>
      <c r="J230" s="54">
        <f t="shared" si="7"/>
        <v>24000</v>
      </c>
    </row>
    <row r="231" spans="1:10" hidden="1" x14ac:dyDescent="0.3">
      <c r="A231" s="52" t="s">
        <v>398</v>
      </c>
      <c r="B231" s="52" t="s">
        <v>479</v>
      </c>
      <c r="C231" s="53">
        <v>42562</v>
      </c>
      <c r="D231" s="52">
        <f t="shared" si="6"/>
        <v>1053</v>
      </c>
      <c r="E231" s="54" t="s">
        <v>428</v>
      </c>
      <c r="F231" s="52" t="s">
        <v>396</v>
      </c>
      <c r="G231" s="54" t="s">
        <v>383</v>
      </c>
      <c r="H231" s="55">
        <v>200</v>
      </c>
      <c r="I231" s="55">
        <v>10</v>
      </c>
      <c r="J231" s="54">
        <f t="shared" si="7"/>
        <v>2000</v>
      </c>
    </row>
    <row r="232" spans="1:10" x14ac:dyDescent="0.3">
      <c r="A232" s="52" t="s">
        <v>398</v>
      </c>
      <c r="B232" s="52" t="s">
        <v>479</v>
      </c>
      <c r="C232" s="53">
        <v>42562</v>
      </c>
      <c r="D232" s="52">
        <f t="shared" si="6"/>
        <v>1054</v>
      </c>
      <c r="E232" s="54" t="s">
        <v>412</v>
      </c>
      <c r="F232" s="52" t="s">
        <v>523</v>
      </c>
      <c r="G232" s="54" t="s">
        <v>381</v>
      </c>
      <c r="H232" s="55">
        <v>1000</v>
      </c>
      <c r="I232" s="55">
        <v>120</v>
      </c>
      <c r="J232" s="54">
        <f t="shared" si="7"/>
        <v>120000</v>
      </c>
    </row>
    <row r="233" spans="1:10" x14ac:dyDescent="0.3">
      <c r="A233" s="52" t="s">
        <v>398</v>
      </c>
      <c r="B233" s="52" t="s">
        <v>479</v>
      </c>
      <c r="C233" s="53">
        <v>42562</v>
      </c>
      <c r="D233" s="52">
        <f t="shared" si="6"/>
        <v>1055</v>
      </c>
      <c r="E233" s="54" t="s">
        <v>412</v>
      </c>
      <c r="F233" s="52" t="s">
        <v>523</v>
      </c>
      <c r="G233" s="54" t="s">
        <v>383</v>
      </c>
      <c r="H233" s="55">
        <v>200</v>
      </c>
      <c r="I233" s="55">
        <v>10</v>
      </c>
      <c r="J233" s="54">
        <f t="shared" si="7"/>
        <v>2000</v>
      </c>
    </row>
    <row r="234" spans="1:10" x14ac:dyDescent="0.3">
      <c r="A234" s="52" t="s">
        <v>398</v>
      </c>
      <c r="B234" s="52" t="s">
        <v>479</v>
      </c>
      <c r="C234" s="53">
        <v>42562</v>
      </c>
      <c r="D234" s="52">
        <f t="shared" si="6"/>
        <v>1056</v>
      </c>
      <c r="E234" s="54" t="s">
        <v>412</v>
      </c>
      <c r="F234" s="52" t="s">
        <v>523</v>
      </c>
      <c r="G234" s="54" t="s">
        <v>381</v>
      </c>
      <c r="H234" s="55">
        <v>100</v>
      </c>
      <c r="I234" s="55">
        <v>120</v>
      </c>
      <c r="J234" s="54">
        <f t="shared" si="7"/>
        <v>12000</v>
      </c>
    </row>
    <row r="235" spans="1:10" hidden="1" x14ac:dyDescent="0.3">
      <c r="A235" s="52" t="s">
        <v>405</v>
      </c>
      <c r="B235" s="52" t="s">
        <v>479</v>
      </c>
      <c r="C235" s="53">
        <v>42562</v>
      </c>
      <c r="D235" s="52">
        <f t="shared" si="6"/>
        <v>1057</v>
      </c>
      <c r="E235" s="54" t="s">
        <v>423</v>
      </c>
      <c r="F235" s="52" t="s">
        <v>403</v>
      </c>
      <c r="G235" s="54" t="s">
        <v>383</v>
      </c>
      <c r="H235" s="55">
        <v>200</v>
      </c>
      <c r="I235" s="55">
        <v>10</v>
      </c>
      <c r="J235" s="54">
        <f t="shared" si="7"/>
        <v>2000</v>
      </c>
    </row>
    <row r="236" spans="1:10" hidden="1" x14ac:dyDescent="0.3">
      <c r="A236" s="52" t="s">
        <v>405</v>
      </c>
      <c r="B236" s="52" t="s">
        <v>479</v>
      </c>
      <c r="C236" s="53">
        <v>42562</v>
      </c>
      <c r="D236" s="52">
        <f t="shared" si="6"/>
        <v>1058</v>
      </c>
      <c r="E236" s="54" t="s">
        <v>404</v>
      </c>
      <c r="F236" s="52" t="s">
        <v>403</v>
      </c>
      <c r="G236" s="54" t="s">
        <v>381</v>
      </c>
      <c r="H236" s="55">
        <v>5</v>
      </c>
      <c r="I236" s="55">
        <v>120</v>
      </c>
      <c r="J236" s="54">
        <f t="shared" si="7"/>
        <v>600</v>
      </c>
    </row>
    <row r="237" spans="1:10" hidden="1" x14ac:dyDescent="0.3">
      <c r="A237" s="52" t="s">
        <v>405</v>
      </c>
      <c r="B237" s="52" t="s">
        <v>479</v>
      </c>
      <c r="C237" s="53">
        <v>42564</v>
      </c>
      <c r="D237" s="52">
        <f t="shared" si="6"/>
        <v>1059</v>
      </c>
      <c r="E237" s="54" t="s">
        <v>423</v>
      </c>
      <c r="F237" s="52" t="s">
        <v>403</v>
      </c>
      <c r="G237" s="54" t="s">
        <v>387</v>
      </c>
      <c r="H237" s="55">
        <v>200</v>
      </c>
      <c r="I237" s="55">
        <v>35</v>
      </c>
      <c r="J237" s="54">
        <f t="shared" si="7"/>
        <v>7000</v>
      </c>
    </row>
    <row r="238" spans="1:10" hidden="1" x14ac:dyDescent="0.3">
      <c r="A238" s="52" t="s">
        <v>398</v>
      </c>
      <c r="B238" s="52" t="s">
        <v>479</v>
      </c>
      <c r="C238" s="53">
        <v>42564</v>
      </c>
      <c r="D238" s="52">
        <f t="shared" si="6"/>
        <v>1060</v>
      </c>
      <c r="E238" s="54" t="s">
        <v>397</v>
      </c>
      <c r="F238" s="52" t="s">
        <v>396</v>
      </c>
      <c r="G238" s="54" t="s">
        <v>385</v>
      </c>
      <c r="H238" s="55">
        <v>150</v>
      </c>
      <c r="I238" s="55">
        <v>86</v>
      </c>
      <c r="J238" s="54">
        <f t="shared" si="7"/>
        <v>12900</v>
      </c>
    </row>
    <row r="239" spans="1:10" hidden="1" x14ac:dyDescent="0.3">
      <c r="A239" s="52" t="s">
        <v>398</v>
      </c>
      <c r="B239" s="52" t="s">
        <v>479</v>
      </c>
      <c r="C239" s="53">
        <v>42564</v>
      </c>
      <c r="D239" s="52">
        <f t="shared" si="6"/>
        <v>1061</v>
      </c>
      <c r="E239" s="54" t="s">
        <v>397</v>
      </c>
      <c r="F239" s="52" t="s">
        <v>396</v>
      </c>
      <c r="G239" s="54" t="s">
        <v>384</v>
      </c>
      <c r="H239" s="55">
        <v>400</v>
      </c>
      <c r="I239" s="55">
        <v>20</v>
      </c>
      <c r="J239" s="54">
        <f t="shared" si="7"/>
        <v>8000</v>
      </c>
    </row>
    <row r="240" spans="1:10" hidden="1" x14ac:dyDescent="0.3">
      <c r="A240" s="52" t="s">
        <v>395</v>
      </c>
      <c r="B240" s="52" t="s">
        <v>479</v>
      </c>
      <c r="C240" s="53">
        <v>42564</v>
      </c>
      <c r="D240" s="52">
        <f t="shared" si="6"/>
        <v>1062</v>
      </c>
      <c r="E240" s="54" t="s">
        <v>433</v>
      </c>
      <c r="F240" s="52" t="s">
        <v>528</v>
      </c>
      <c r="G240" s="54" t="s">
        <v>383</v>
      </c>
      <c r="H240" s="55">
        <v>1100</v>
      </c>
      <c r="I240" s="55">
        <v>10</v>
      </c>
      <c r="J240" s="54">
        <f t="shared" si="7"/>
        <v>11000</v>
      </c>
    </row>
    <row r="241" spans="1:10" hidden="1" x14ac:dyDescent="0.3">
      <c r="A241" s="52" t="s">
        <v>395</v>
      </c>
      <c r="B241" s="52" t="s">
        <v>479</v>
      </c>
      <c r="C241" s="53">
        <v>42564</v>
      </c>
      <c r="D241" s="52">
        <f t="shared" si="6"/>
        <v>1063</v>
      </c>
      <c r="E241" s="54" t="s">
        <v>433</v>
      </c>
      <c r="F241" s="52" t="s">
        <v>528</v>
      </c>
      <c r="G241" s="54" t="s">
        <v>381</v>
      </c>
      <c r="H241" s="55">
        <v>100</v>
      </c>
      <c r="I241" s="55">
        <v>120</v>
      </c>
      <c r="J241" s="54">
        <f t="shared" si="7"/>
        <v>12000</v>
      </c>
    </row>
    <row r="242" spans="1:10" hidden="1" x14ac:dyDescent="0.3">
      <c r="A242" s="52" t="s">
        <v>395</v>
      </c>
      <c r="B242" s="52" t="s">
        <v>479</v>
      </c>
      <c r="C242" s="53">
        <v>42564</v>
      </c>
      <c r="D242" s="52">
        <f t="shared" si="6"/>
        <v>1064</v>
      </c>
      <c r="E242" s="54" t="s">
        <v>433</v>
      </c>
      <c r="F242" s="52" t="s">
        <v>528</v>
      </c>
      <c r="G242" s="54" t="s">
        <v>387</v>
      </c>
      <c r="H242" s="55">
        <v>100</v>
      </c>
      <c r="I242" s="55">
        <v>35</v>
      </c>
      <c r="J242" s="54">
        <f t="shared" si="7"/>
        <v>3500</v>
      </c>
    </row>
    <row r="243" spans="1:10" hidden="1" x14ac:dyDescent="0.3">
      <c r="A243" s="52" t="s">
        <v>395</v>
      </c>
      <c r="B243" s="52" t="s">
        <v>479</v>
      </c>
      <c r="C243" s="53">
        <v>42564</v>
      </c>
      <c r="D243" s="52">
        <f t="shared" si="6"/>
        <v>1065</v>
      </c>
      <c r="E243" s="54" t="s">
        <v>439</v>
      </c>
      <c r="F243" s="52" t="s">
        <v>528</v>
      </c>
      <c r="G243" s="54" t="s">
        <v>385</v>
      </c>
      <c r="H243" s="55">
        <v>50</v>
      </c>
      <c r="I243" s="55">
        <v>86</v>
      </c>
      <c r="J243" s="54">
        <f t="shared" si="7"/>
        <v>4300</v>
      </c>
    </row>
    <row r="244" spans="1:10" hidden="1" x14ac:dyDescent="0.3">
      <c r="A244" s="52" t="s">
        <v>395</v>
      </c>
      <c r="B244" s="52" t="s">
        <v>479</v>
      </c>
      <c r="C244" s="53">
        <v>42564</v>
      </c>
      <c r="D244" s="52">
        <f t="shared" si="6"/>
        <v>1066</v>
      </c>
      <c r="E244" s="54" t="s">
        <v>439</v>
      </c>
      <c r="F244" s="52" t="s">
        <v>528</v>
      </c>
      <c r="G244" s="54" t="s">
        <v>384</v>
      </c>
      <c r="H244" s="55">
        <v>200</v>
      </c>
      <c r="I244" s="55">
        <v>20</v>
      </c>
      <c r="J244" s="54">
        <f t="shared" si="7"/>
        <v>4000</v>
      </c>
    </row>
    <row r="245" spans="1:10" hidden="1" x14ac:dyDescent="0.3">
      <c r="A245" s="52" t="s">
        <v>395</v>
      </c>
      <c r="B245" s="52" t="s">
        <v>479</v>
      </c>
      <c r="C245" s="53">
        <v>42564</v>
      </c>
      <c r="D245" s="52">
        <f t="shared" si="6"/>
        <v>1067</v>
      </c>
      <c r="E245" s="54" t="s">
        <v>439</v>
      </c>
      <c r="F245" s="52" t="s">
        <v>528</v>
      </c>
      <c r="G245" s="54" t="s">
        <v>383</v>
      </c>
      <c r="H245" s="55">
        <v>100</v>
      </c>
      <c r="I245" s="55">
        <v>10</v>
      </c>
      <c r="J245" s="54">
        <f t="shared" si="7"/>
        <v>1000</v>
      </c>
    </row>
    <row r="246" spans="1:10" hidden="1" x14ac:dyDescent="0.3">
      <c r="A246" s="52" t="s">
        <v>395</v>
      </c>
      <c r="B246" s="52" t="s">
        <v>479</v>
      </c>
      <c r="C246" s="53">
        <v>42564</v>
      </c>
      <c r="D246" s="52">
        <f t="shared" si="6"/>
        <v>1068</v>
      </c>
      <c r="E246" s="54" t="s">
        <v>433</v>
      </c>
      <c r="F246" s="52" t="s">
        <v>528</v>
      </c>
      <c r="G246" s="54" t="s">
        <v>381</v>
      </c>
      <c r="H246" s="55">
        <v>50</v>
      </c>
      <c r="I246" s="55">
        <v>120</v>
      </c>
      <c r="J246" s="54">
        <f t="shared" si="7"/>
        <v>6000</v>
      </c>
    </row>
    <row r="247" spans="1:10" hidden="1" x14ac:dyDescent="0.3">
      <c r="A247" s="52" t="s">
        <v>395</v>
      </c>
      <c r="B247" s="52" t="s">
        <v>479</v>
      </c>
      <c r="C247" s="53">
        <v>42564</v>
      </c>
      <c r="D247" s="52">
        <f t="shared" si="6"/>
        <v>1069</v>
      </c>
      <c r="E247" s="54" t="s">
        <v>413</v>
      </c>
      <c r="F247" s="52" t="s">
        <v>527</v>
      </c>
      <c r="G247" s="54" t="s">
        <v>383</v>
      </c>
      <c r="H247" s="55">
        <v>900</v>
      </c>
      <c r="I247" s="55">
        <v>10</v>
      </c>
      <c r="J247" s="54">
        <f t="shared" si="7"/>
        <v>9000</v>
      </c>
    </row>
    <row r="248" spans="1:10" hidden="1" x14ac:dyDescent="0.3">
      <c r="A248" s="52" t="s">
        <v>398</v>
      </c>
      <c r="B248" s="52" t="s">
        <v>479</v>
      </c>
      <c r="C248" s="53">
        <v>42564</v>
      </c>
      <c r="D248" s="52">
        <f t="shared" si="6"/>
        <v>1070</v>
      </c>
      <c r="E248" s="54" t="s">
        <v>414</v>
      </c>
      <c r="F248" s="52" t="s">
        <v>396</v>
      </c>
      <c r="G248" s="54" t="s">
        <v>381</v>
      </c>
      <c r="H248" s="55">
        <v>1000</v>
      </c>
      <c r="I248" s="55">
        <v>120</v>
      </c>
      <c r="J248" s="54">
        <f t="shared" si="7"/>
        <v>120000</v>
      </c>
    </row>
    <row r="249" spans="1:10" hidden="1" x14ac:dyDescent="0.3">
      <c r="A249" s="52" t="s">
        <v>395</v>
      </c>
      <c r="B249" s="52" t="s">
        <v>479</v>
      </c>
      <c r="C249" s="53">
        <v>42564</v>
      </c>
      <c r="D249" s="52">
        <f t="shared" si="6"/>
        <v>1071</v>
      </c>
      <c r="E249" s="54" t="s">
        <v>425</v>
      </c>
      <c r="F249" s="52" t="s">
        <v>399</v>
      </c>
      <c r="G249" s="54" t="s">
        <v>383</v>
      </c>
      <c r="H249" s="55">
        <v>20</v>
      </c>
      <c r="I249" s="55">
        <v>10</v>
      </c>
      <c r="J249" s="54">
        <f t="shared" si="7"/>
        <v>200</v>
      </c>
    </row>
    <row r="250" spans="1:10" hidden="1" x14ac:dyDescent="0.3">
      <c r="A250" s="52" t="s">
        <v>395</v>
      </c>
      <c r="B250" s="52" t="s">
        <v>479</v>
      </c>
      <c r="C250" s="53">
        <v>42564</v>
      </c>
      <c r="D250" s="52">
        <f t="shared" si="6"/>
        <v>1072</v>
      </c>
      <c r="E250" s="54" t="s">
        <v>425</v>
      </c>
      <c r="F250" s="52" t="s">
        <v>399</v>
      </c>
      <c r="G250" s="54" t="s">
        <v>381</v>
      </c>
      <c r="H250" s="55">
        <v>600</v>
      </c>
      <c r="I250" s="55">
        <v>120</v>
      </c>
      <c r="J250" s="54">
        <f t="shared" si="7"/>
        <v>72000</v>
      </c>
    </row>
    <row r="251" spans="1:10" hidden="1" x14ac:dyDescent="0.3">
      <c r="A251" s="52" t="s">
        <v>395</v>
      </c>
      <c r="B251" s="52" t="s">
        <v>479</v>
      </c>
      <c r="C251" s="53">
        <v>42564</v>
      </c>
      <c r="D251" s="52">
        <f t="shared" si="6"/>
        <v>1073</v>
      </c>
      <c r="E251" s="54" t="s">
        <v>425</v>
      </c>
      <c r="F251" s="52" t="s">
        <v>399</v>
      </c>
      <c r="G251" s="54" t="s">
        <v>383</v>
      </c>
      <c r="H251" s="55">
        <v>900</v>
      </c>
      <c r="I251" s="55">
        <v>10</v>
      </c>
      <c r="J251" s="54">
        <f t="shared" si="7"/>
        <v>9000</v>
      </c>
    </row>
    <row r="252" spans="1:10" hidden="1" x14ac:dyDescent="0.3">
      <c r="A252" s="52" t="s">
        <v>405</v>
      </c>
      <c r="B252" s="52" t="s">
        <v>479</v>
      </c>
      <c r="C252" s="53">
        <v>42564</v>
      </c>
      <c r="D252" s="52">
        <f t="shared" si="6"/>
        <v>1074</v>
      </c>
      <c r="E252" s="54" t="s">
        <v>419</v>
      </c>
      <c r="F252" s="52" t="s">
        <v>403</v>
      </c>
      <c r="G252" s="54" t="s">
        <v>381</v>
      </c>
      <c r="H252" s="55">
        <v>500</v>
      </c>
      <c r="I252" s="55">
        <v>120</v>
      </c>
      <c r="J252" s="54">
        <f t="shared" si="7"/>
        <v>60000</v>
      </c>
    </row>
    <row r="253" spans="1:10" hidden="1" x14ac:dyDescent="0.3">
      <c r="A253" s="52" t="s">
        <v>405</v>
      </c>
      <c r="B253" s="52" t="s">
        <v>479</v>
      </c>
      <c r="C253" s="53">
        <v>42564</v>
      </c>
      <c r="D253" s="52">
        <f t="shared" si="6"/>
        <v>1075</v>
      </c>
      <c r="E253" s="54" t="s">
        <v>416</v>
      </c>
      <c r="F253" s="52" t="s">
        <v>403</v>
      </c>
      <c r="G253" s="54" t="s">
        <v>387</v>
      </c>
      <c r="H253" s="55">
        <v>200</v>
      </c>
      <c r="I253" s="55">
        <v>35</v>
      </c>
      <c r="J253" s="54">
        <f t="shared" si="7"/>
        <v>7000</v>
      </c>
    </row>
    <row r="254" spans="1:10" hidden="1" x14ac:dyDescent="0.3">
      <c r="A254" s="52" t="s">
        <v>405</v>
      </c>
      <c r="B254" s="52" t="s">
        <v>479</v>
      </c>
      <c r="C254" s="53">
        <v>42564</v>
      </c>
      <c r="D254" s="52">
        <f t="shared" si="6"/>
        <v>1076</v>
      </c>
      <c r="E254" s="54" t="s">
        <v>416</v>
      </c>
      <c r="F254" s="52" t="s">
        <v>403</v>
      </c>
      <c r="G254" s="54" t="s">
        <v>385</v>
      </c>
      <c r="H254" s="55">
        <v>1000</v>
      </c>
      <c r="I254" s="55">
        <v>86</v>
      </c>
      <c r="J254" s="54">
        <f t="shared" si="7"/>
        <v>86000</v>
      </c>
    </row>
    <row r="255" spans="1:10" hidden="1" x14ac:dyDescent="0.3">
      <c r="A255" s="52" t="s">
        <v>398</v>
      </c>
      <c r="B255" s="52" t="s">
        <v>479</v>
      </c>
      <c r="C255" s="53">
        <v>42564</v>
      </c>
      <c r="D255" s="52">
        <f t="shared" si="6"/>
        <v>1077</v>
      </c>
      <c r="E255" s="54" t="s">
        <v>428</v>
      </c>
      <c r="F255" s="52" t="s">
        <v>396</v>
      </c>
      <c r="G255" s="54" t="s">
        <v>384</v>
      </c>
      <c r="H255" s="55">
        <v>200</v>
      </c>
      <c r="I255" s="55">
        <v>20</v>
      </c>
      <c r="J255" s="54">
        <f t="shared" si="7"/>
        <v>4000</v>
      </c>
    </row>
    <row r="256" spans="1:10" hidden="1" x14ac:dyDescent="0.3">
      <c r="A256" s="52" t="s">
        <v>522</v>
      </c>
      <c r="B256" s="52" t="s">
        <v>479</v>
      </c>
      <c r="C256" s="53">
        <v>42564</v>
      </c>
      <c r="D256" s="52">
        <f t="shared" si="6"/>
        <v>1078</v>
      </c>
      <c r="E256" s="54" t="s">
        <v>407</v>
      </c>
      <c r="F256" s="52" t="s">
        <v>406</v>
      </c>
      <c r="G256" s="54" t="s">
        <v>383</v>
      </c>
      <c r="H256" s="55">
        <v>100</v>
      </c>
      <c r="I256" s="55">
        <v>10</v>
      </c>
      <c r="J256" s="54">
        <f t="shared" si="7"/>
        <v>1000</v>
      </c>
    </row>
    <row r="257" spans="1:10" hidden="1" x14ac:dyDescent="0.3">
      <c r="A257" s="52" t="s">
        <v>522</v>
      </c>
      <c r="B257" s="52" t="s">
        <v>479</v>
      </c>
      <c r="C257" s="53">
        <v>42564</v>
      </c>
      <c r="D257" s="52">
        <f t="shared" si="6"/>
        <v>1079</v>
      </c>
      <c r="E257" s="54" t="s">
        <v>407</v>
      </c>
      <c r="F257" s="52" t="s">
        <v>406</v>
      </c>
      <c r="G257" s="54" t="s">
        <v>381</v>
      </c>
      <c r="H257" s="55">
        <v>650</v>
      </c>
      <c r="I257" s="55">
        <v>120</v>
      </c>
      <c r="J257" s="54">
        <f t="shared" si="7"/>
        <v>78000</v>
      </c>
    </row>
    <row r="258" spans="1:10" hidden="1" x14ac:dyDescent="0.3">
      <c r="A258" s="52" t="s">
        <v>522</v>
      </c>
      <c r="B258" s="52" t="s">
        <v>479</v>
      </c>
      <c r="C258" s="53">
        <v>42564</v>
      </c>
      <c r="D258" s="52">
        <f t="shared" si="6"/>
        <v>1080</v>
      </c>
      <c r="E258" s="54" t="s">
        <v>407</v>
      </c>
      <c r="F258" s="52" t="s">
        <v>406</v>
      </c>
      <c r="G258" s="54" t="s">
        <v>383</v>
      </c>
      <c r="H258" s="55">
        <v>1050</v>
      </c>
      <c r="I258" s="55">
        <v>10</v>
      </c>
      <c r="J258" s="54">
        <f t="shared" si="7"/>
        <v>10500</v>
      </c>
    </row>
    <row r="259" spans="1:10" hidden="1" x14ac:dyDescent="0.3">
      <c r="A259" s="52" t="s">
        <v>522</v>
      </c>
      <c r="B259" s="52" t="s">
        <v>479</v>
      </c>
      <c r="C259" s="53">
        <v>42564</v>
      </c>
      <c r="D259" s="52">
        <f t="shared" si="6"/>
        <v>1081</v>
      </c>
      <c r="E259" s="54" t="s">
        <v>407</v>
      </c>
      <c r="F259" s="52" t="s">
        <v>406</v>
      </c>
      <c r="G259" s="54" t="s">
        <v>381</v>
      </c>
      <c r="H259" s="55">
        <v>210</v>
      </c>
      <c r="I259" s="55">
        <v>120</v>
      </c>
      <c r="J259" s="54">
        <f t="shared" si="7"/>
        <v>25200</v>
      </c>
    </row>
    <row r="260" spans="1:10" hidden="1" x14ac:dyDescent="0.3">
      <c r="A260" s="52" t="s">
        <v>522</v>
      </c>
      <c r="B260" s="52" t="s">
        <v>479</v>
      </c>
      <c r="C260" s="53">
        <v>42564</v>
      </c>
      <c r="D260" s="52">
        <f t="shared" si="6"/>
        <v>1082</v>
      </c>
      <c r="E260" s="54" t="s">
        <v>407</v>
      </c>
      <c r="F260" s="52" t="s">
        <v>406</v>
      </c>
      <c r="G260" s="54" t="s">
        <v>381</v>
      </c>
      <c r="H260" s="55">
        <v>450</v>
      </c>
      <c r="I260" s="55">
        <v>120</v>
      </c>
      <c r="J260" s="54">
        <f t="shared" si="7"/>
        <v>54000</v>
      </c>
    </row>
    <row r="261" spans="1:10" hidden="1" x14ac:dyDescent="0.3">
      <c r="A261" s="52" t="s">
        <v>522</v>
      </c>
      <c r="B261" s="52" t="s">
        <v>479</v>
      </c>
      <c r="C261" s="53">
        <v>42564</v>
      </c>
      <c r="D261" s="52">
        <f t="shared" si="6"/>
        <v>1083</v>
      </c>
      <c r="E261" s="54" t="s">
        <v>407</v>
      </c>
      <c r="F261" s="52" t="s">
        <v>406</v>
      </c>
      <c r="G261" s="54" t="s">
        <v>383</v>
      </c>
      <c r="H261" s="55">
        <v>500</v>
      </c>
      <c r="I261" s="55">
        <v>10</v>
      </c>
      <c r="J261" s="54">
        <f t="shared" si="7"/>
        <v>5000</v>
      </c>
    </row>
    <row r="262" spans="1:10" hidden="1" x14ac:dyDescent="0.3">
      <c r="A262" s="52" t="s">
        <v>522</v>
      </c>
      <c r="B262" s="52" t="s">
        <v>479</v>
      </c>
      <c r="C262" s="53">
        <v>42564</v>
      </c>
      <c r="D262" s="52">
        <f t="shared" si="6"/>
        <v>1084</v>
      </c>
      <c r="E262" s="54" t="s">
        <v>407</v>
      </c>
      <c r="F262" s="52" t="s">
        <v>406</v>
      </c>
      <c r="G262" s="54" t="s">
        <v>387</v>
      </c>
      <c r="H262" s="55">
        <v>250</v>
      </c>
      <c r="I262" s="55">
        <v>35</v>
      </c>
      <c r="J262" s="54">
        <f t="shared" si="7"/>
        <v>8750</v>
      </c>
    </row>
    <row r="263" spans="1:10" hidden="1" x14ac:dyDescent="0.3">
      <c r="A263" s="52" t="s">
        <v>522</v>
      </c>
      <c r="B263" s="52" t="s">
        <v>479</v>
      </c>
      <c r="C263" s="53">
        <v>42564</v>
      </c>
      <c r="D263" s="52">
        <f t="shared" si="6"/>
        <v>1085</v>
      </c>
      <c r="E263" s="54" t="s">
        <v>407</v>
      </c>
      <c r="F263" s="52" t="s">
        <v>406</v>
      </c>
      <c r="G263" s="54" t="s">
        <v>387</v>
      </c>
      <c r="H263" s="55">
        <v>250</v>
      </c>
      <c r="I263" s="55">
        <v>35</v>
      </c>
      <c r="J263" s="54">
        <f t="shared" si="7"/>
        <v>8750</v>
      </c>
    </row>
    <row r="264" spans="1:10" hidden="1" x14ac:dyDescent="0.3">
      <c r="A264" s="52" t="s">
        <v>522</v>
      </c>
      <c r="B264" s="52" t="s">
        <v>479</v>
      </c>
      <c r="C264" s="53">
        <v>42564</v>
      </c>
      <c r="D264" s="52">
        <f t="shared" si="6"/>
        <v>1086</v>
      </c>
      <c r="E264" s="54" t="s">
        <v>407</v>
      </c>
      <c r="F264" s="52" t="s">
        <v>406</v>
      </c>
      <c r="G264" s="54" t="s">
        <v>385</v>
      </c>
      <c r="H264" s="55">
        <v>420</v>
      </c>
      <c r="I264" s="55">
        <v>86</v>
      </c>
      <c r="J264" s="54">
        <f t="shared" si="7"/>
        <v>36120</v>
      </c>
    </row>
    <row r="265" spans="1:10" hidden="1" x14ac:dyDescent="0.3">
      <c r="A265" s="52" t="s">
        <v>522</v>
      </c>
      <c r="B265" s="52" t="s">
        <v>479</v>
      </c>
      <c r="C265" s="53">
        <v>42564</v>
      </c>
      <c r="D265" s="52">
        <f t="shared" si="6"/>
        <v>1087</v>
      </c>
      <c r="E265" s="54" t="s">
        <v>407</v>
      </c>
      <c r="F265" s="52" t="s">
        <v>406</v>
      </c>
      <c r="G265" s="54" t="s">
        <v>384</v>
      </c>
      <c r="H265" s="55">
        <v>250</v>
      </c>
      <c r="I265" s="55">
        <v>20</v>
      </c>
      <c r="J265" s="54">
        <f t="shared" si="7"/>
        <v>5000</v>
      </c>
    </row>
    <row r="266" spans="1:10" hidden="1" x14ac:dyDescent="0.3">
      <c r="A266" s="52" t="s">
        <v>522</v>
      </c>
      <c r="B266" s="52" t="s">
        <v>479</v>
      </c>
      <c r="C266" s="53">
        <v>42564</v>
      </c>
      <c r="D266" s="52">
        <f t="shared" si="6"/>
        <v>1088</v>
      </c>
      <c r="E266" s="54" t="s">
        <v>407</v>
      </c>
      <c r="F266" s="52" t="s">
        <v>406</v>
      </c>
      <c r="G266" s="54" t="s">
        <v>387</v>
      </c>
      <c r="H266" s="55">
        <v>2000</v>
      </c>
      <c r="I266" s="55">
        <v>35</v>
      </c>
      <c r="J266" s="54">
        <f t="shared" si="7"/>
        <v>70000</v>
      </c>
    </row>
    <row r="267" spans="1:10" hidden="1" x14ac:dyDescent="0.3">
      <c r="A267" s="52" t="s">
        <v>398</v>
      </c>
      <c r="B267" s="52" t="s">
        <v>479</v>
      </c>
      <c r="C267" s="53">
        <v>42564</v>
      </c>
      <c r="D267" s="52">
        <f t="shared" si="6"/>
        <v>1089</v>
      </c>
      <c r="E267" s="54" t="s">
        <v>397</v>
      </c>
      <c r="F267" s="52" t="s">
        <v>396</v>
      </c>
      <c r="G267" s="54" t="s">
        <v>385</v>
      </c>
      <c r="H267" s="55">
        <v>10</v>
      </c>
      <c r="I267" s="55">
        <v>86</v>
      </c>
      <c r="J267" s="54">
        <f t="shared" si="7"/>
        <v>860</v>
      </c>
    </row>
    <row r="268" spans="1:10" hidden="1" x14ac:dyDescent="0.3">
      <c r="A268" s="52" t="s">
        <v>398</v>
      </c>
      <c r="B268" s="52" t="s">
        <v>479</v>
      </c>
      <c r="C268" s="53">
        <v>42564</v>
      </c>
      <c r="D268" s="52">
        <f t="shared" si="6"/>
        <v>1090</v>
      </c>
      <c r="E268" s="54" t="s">
        <v>397</v>
      </c>
      <c r="F268" s="52" t="s">
        <v>396</v>
      </c>
      <c r="G268" s="54" t="s">
        <v>384</v>
      </c>
      <c r="H268" s="55">
        <v>5</v>
      </c>
      <c r="I268" s="55">
        <v>20</v>
      </c>
      <c r="J268" s="54">
        <f t="shared" si="7"/>
        <v>100</v>
      </c>
    </row>
    <row r="269" spans="1:10" hidden="1" x14ac:dyDescent="0.3">
      <c r="A269" s="52" t="s">
        <v>398</v>
      </c>
      <c r="B269" s="52" t="s">
        <v>479</v>
      </c>
      <c r="C269" s="53">
        <v>42564</v>
      </c>
      <c r="D269" s="52">
        <f t="shared" si="6"/>
        <v>1091</v>
      </c>
      <c r="E269" s="54" t="s">
        <v>397</v>
      </c>
      <c r="F269" s="52" t="s">
        <v>396</v>
      </c>
      <c r="G269" s="54" t="s">
        <v>387</v>
      </c>
      <c r="H269" s="55">
        <v>480</v>
      </c>
      <c r="I269" s="55">
        <v>35</v>
      </c>
      <c r="J269" s="54">
        <f t="shared" si="7"/>
        <v>16800</v>
      </c>
    </row>
    <row r="270" spans="1:10" hidden="1" x14ac:dyDescent="0.3">
      <c r="A270" s="52" t="s">
        <v>398</v>
      </c>
      <c r="B270" s="52" t="s">
        <v>479</v>
      </c>
      <c r="C270" s="53">
        <v>42564</v>
      </c>
      <c r="D270" s="52">
        <f t="shared" si="6"/>
        <v>1092</v>
      </c>
      <c r="E270" s="54" t="s">
        <v>397</v>
      </c>
      <c r="F270" s="52" t="s">
        <v>396</v>
      </c>
      <c r="G270" s="54" t="s">
        <v>385</v>
      </c>
      <c r="H270" s="55">
        <v>8</v>
      </c>
      <c r="I270" s="55">
        <v>86</v>
      </c>
      <c r="J270" s="54">
        <f t="shared" si="7"/>
        <v>688</v>
      </c>
    </row>
    <row r="271" spans="1:10" x14ac:dyDescent="0.3">
      <c r="A271" s="52" t="s">
        <v>398</v>
      </c>
      <c r="B271" s="52" t="s">
        <v>479</v>
      </c>
      <c r="C271" s="53">
        <v>42564</v>
      </c>
      <c r="D271" s="52">
        <f t="shared" ref="D271:D334" si="8">D270+1</f>
        <v>1093</v>
      </c>
      <c r="E271" s="54" t="s">
        <v>446</v>
      </c>
      <c r="F271" s="52" t="s">
        <v>523</v>
      </c>
      <c r="G271" s="54" t="s">
        <v>384</v>
      </c>
      <c r="H271" s="55">
        <v>5</v>
      </c>
      <c r="I271" s="55">
        <v>20</v>
      </c>
      <c r="J271" s="54">
        <f t="shared" ref="J271:J334" si="9">H271*I271</f>
        <v>100</v>
      </c>
    </row>
    <row r="272" spans="1:10" x14ac:dyDescent="0.3">
      <c r="A272" s="52" t="s">
        <v>398</v>
      </c>
      <c r="B272" s="52" t="s">
        <v>479</v>
      </c>
      <c r="C272" s="53">
        <v>42564</v>
      </c>
      <c r="D272" s="52">
        <f t="shared" si="8"/>
        <v>1094</v>
      </c>
      <c r="E272" s="54" t="s">
        <v>446</v>
      </c>
      <c r="F272" s="52" t="s">
        <v>523</v>
      </c>
      <c r="G272" s="54" t="s">
        <v>387</v>
      </c>
      <c r="H272" s="55">
        <v>70</v>
      </c>
      <c r="I272" s="55">
        <v>35</v>
      </c>
      <c r="J272" s="54">
        <f t="shared" si="9"/>
        <v>2450</v>
      </c>
    </row>
    <row r="273" spans="1:10" x14ac:dyDescent="0.3">
      <c r="A273" s="52" t="s">
        <v>398</v>
      </c>
      <c r="B273" s="52" t="s">
        <v>479</v>
      </c>
      <c r="C273" s="53">
        <v>42564</v>
      </c>
      <c r="D273" s="52">
        <f t="shared" si="8"/>
        <v>1095</v>
      </c>
      <c r="E273" s="54" t="s">
        <v>446</v>
      </c>
      <c r="F273" s="52" t="s">
        <v>523</v>
      </c>
      <c r="G273" s="54" t="s">
        <v>385</v>
      </c>
      <c r="H273" s="55">
        <v>5</v>
      </c>
      <c r="I273" s="55">
        <v>86</v>
      </c>
      <c r="J273" s="54">
        <f t="shared" si="9"/>
        <v>430</v>
      </c>
    </row>
    <row r="274" spans="1:10" x14ac:dyDescent="0.3">
      <c r="A274" s="52" t="s">
        <v>398</v>
      </c>
      <c r="B274" s="52" t="s">
        <v>479</v>
      </c>
      <c r="C274" s="53">
        <v>42564</v>
      </c>
      <c r="D274" s="52">
        <f t="shared" si="8"/>
        <v>1096</v>
      </c>
      <c r="E274" s="54" t="s">
        <v>446</v>
      </c>
      <c r="F274" s="52" t="s">
        <v>523</v>
      </c>
      <c r="G274" s="54" t="s">
        <v>384</v>
      </c>
      <c r="H274" s="55">
        <v>15</v>
      </c>
      <c r="I274" s="55">
        <v>20</v>
      </c>
      <c r="J274" s="54">
        <f t="shared" si="9"/>
        <v>300</v>
      </c>
    </row>
    <row r="275" spans="1:10" x14ac:dyDescent="0.3">
      <c r="A275" s="52" t="s">
        <v>398</v>
      </c>
      <c r="B275" s="52" t="s">
        <v>479</v>
      </c>
      <c r="C275" s="53">
        <v>42564</v>
      </c>
      <c r="D275" s="52">
        <f t="shared" si="8"/>
        <v>1097</v>
      </c>
      <c r="E275" s="54" t="s">
        <v>446</v>
      </c>
      <c r="F275" s="52" t="s">
        <v>523</v>
      </c>
      <c r="G275" s="54" t="s">
        <v>387</v>
      </c>
      <c r="H275" s="55">
        <v>50</v>
      </c>
      <c r="I275" s="55">
        <v>35</v>
      </c>
      <c r="J275" s="54">
        <f t="shared" si="9"/>
        <v>1750</v>
      </c>
    </row>
    <row r="276" spans="1:10" hidden="1" x14ac:dyDescent="0.3">
      <c r="A276" s="52" t="s">
        <v>395</v>
      </c>
      <c r="B276" s="52" t="s">
        <v>479</v>
      </c>
      <c r="C276" s="53">
        <v>42564</v>
      </c>
      <c r="D276" s="52">
        <f t="shared" si="8"/>
        <v>1098</v>
      </c>
      <c r="E276" s="54" t="s">
        <v>447</v>
      </c>
      <c r="F276" s="52" t="s">
        <v>527</v>
      </c>
      <c r="G276" s="54" t="s">
        <v>385</v>
      </c>
      <c r="H276" s="55">
        <v>5</v>
      </c>
      <c r="I276" s="55">
        <v>86</v>
      </c>
      <c r="J276" s="54">
        <f t="shared" si="9"/>
        <v>430</v>
      </c>
    </row>
    <row r="277" spans="1:10" hidden="1" x14ac:dyDescent="0.3">
      <c r="A277" s="52" t="s">
        <v>395</v>
      </c>
      <c r="B277" s="52" t="s">
        <v>479</v>
      </c>
      <c r="C277" s="53">
        <v>42564</v>
      </c>
      <c r="D277" s="52">
        <f t="shared" si="8"/>
        <v>1099</v>
      </c>
      <c r="E277" s="54" t="s">
        <v>447</v>
      </c>
      <c r="F277" s="52" t="s">
        <v>527</v>
      </c>
      <c r="G277" s="54" t="s">
        <v>384</v>
      </c>
      <c r="H277" s="55">
        <v>2</v>
      </c>
      <c r="I277" s="55">
        <v>20</v>
      </c>
      <c r="J277" s="54">
        <f t="shared" si="9"/>
        <v>40</v>
      </c>
    </row>
    <row r="278" spans="1:10" hidden="1" x14ac:dyDescent="0.3">
      <c r="A278" s="52" t="s">
        <v>395</v>
      </c>
      <c r="B278" s="52" t="s">
        <v>479</v>
      </c>
      <c r="C278" s="53">
        <v>42564</v>
      </c>
      <c r="D278" s="52">
        <f t="shared" si="8"/>
        <v>1100</v>
      </c>
      <c r="E278" s="54" t="s">
        <v>447</v>
      </c>
      <c r="F278" s="52" t="s">
        <v>527</v>
      </c>
      <c r="G278" s="54" t="s">
        <v>387</v>
      </c>
      <c r="H278" s="55">
        <v>120</v>
      </c>
      <c r="I278" s="55">
        <v>35</v>
      </c>
      <c r="J278" s="54">
        <f t="shared" si="9"/>
        <v>4200</v>
      </c>
    </row>
    <row r="279" spans="1:10" hidden="1" x14ac:dyDescent="0.3">
      <c r="A279" s="52" t="s">
        <v>395</v>
      </c>
      <c r="B279" s="52" t="s">
        <v>479</v>
      </c>
      <c r="C279" s="53">
        <v>42564</v>
      </c>
      <c r="D279" s="52">
        <f t="shared" si="8"/>
        <v>1101</v>
      </c>
      <c r="E279" s="54" t="s">
        <v>447</v>
      </c>
      <c r="F279" s="52" t="s">
        <v>527</v>
      </c>
      <c r="G279" s="54" t="s">
        <v>385</v>
      </c>
      <c r="H279" s="55">
        <v>2</v>
      </c>
      <c r="I279" s="55">
        <v>86</v>
      </c>
      <c r="J279" s="54">
        <f t="shared" si="9"/>
        <v>172</v>
      </c>
    </row>
    <row r="280" spans="1:10" hidden="1" x14ac:dyDescent="0.3">
      <c r="A280" s="52" t="s">
        <v>395</v>
      </c>
      <c r="B280" s="52" t="s">
        <v>479</v>
      </c>
      <c r="C280" s="53">
        <v>42564</v>
      </c>
      <c r="D280" s="52">
        <f t="shared" si="8"/>
        <v>1102</v>
      </c>
      <c r="E280" s="54" t="s">
        <v>447</v>
      </c>
      <c r="F280" s="52" t="s">
        <v>527</v>
      </c>
      <c r="G280" s="54" t="s">
        <v>384</v>
      </c>
      <c r="H280" s="55">
        <v>1</v>
      </c>
      <c r="I280" s="55">
        <v>20</v>
      </c>
      <c r="J280" s="54">
        <f t="shared" si="9"/>
        <v>20</v>
      </c>
    </row>
    <row r="281" spans="1:10" hidden="1" x14ac:dyDescent="0.3">
      <c r="A281" s="52" t="s">
        <v>522</v>
      </c>
      <c r="B281" s="52" t="s">
        <v>479</v>
      </c>
      <c r="C281" s="53">
        <v>42564</v>
      </c>
      <c r="D281" s="52">
        <f t="shared" si="8"/>
        <v>1103</v>
      </c>
      <c r="E281" s="54" t="s">
        <v>407</v>
      </c>
      <c r="F281" s="52" t="s">
        <v>406</v>
      </c>
      <c r="G281" s="54" t="s">
        <v>387</v>
      </c>
      <c r="H281" s="55">
        <v>180</v>
      </c>
      <c r="I281" s="55">
        <v>35</v>
      </c>
      <c r="J281" s="54">
        <f t="shared" si="9"/>
        <v>6300</v>
      </c>
    </row>
    <row r="282" spans="1:10" hidden="1" x14ac:dyDescent="0.3">
      <c r="A282" s="52" t="s">
        <v>522</v>
      </c>
      <c r="B282" s="52" t="s">
        <v>479</v>
      </c>
      <c r="C282" s="53">
        <v>42564</v>
      </c>
      <c r="D282" s="52">
        <f t="shared" si="8"/>
        <v>1104</v>
      </c>
      <c r="E282" s="54" t="s">
        <v>407</v>
      </c>
      <c r="F282" s="52" t="s">
        <v>406</v>
      </c>
      <c r="G282" s="54" t="s">
        <v>385</v>
      </c>
      <c r="H282" s="55">
        <v>5</v>
      </c>
      <c r="I282" s="55">
        <v>86</v>
      </c>
      <c r="J282" s="54">
        <f t="shared" si="9"/>
        <v>430</v>
      </c>
    </row>
    <row r="283" spans="1:10" hidden="1" x14ac:dyDescent="0.3">
      <c r="A283" s="52" t="s">
        <v>522</v>
      </c>
      <c r="B283" s="52" t="s">
        <v>479</v>
      </c>
      <c r="C283" s="53">
        <v>42564</v>
      </c>
      <c r="D283" s="52">
        <f t="shared" si="8"/>
        <v>1105</v>
      </c>
      <c r="E283" s="54" t="s">
        <v>407</v>
      </c>
      <c r="F283" s="52" t="s">
        <v>406</v>
      </c>
      <c r="G283" s="54" t="s">
        <v>384</v>
      </c>
      <c r="H283" s="55">
        <v>5</v>
      </c>
      <c r="I283" s="55">
        <v>20</v>
      </c>
      <c r="J283" s="54">
        <f t="shared" si="9"/>
        <v>100</v>
      </c>
    </row>
    <row r="284" spans="1:10" hidden="1" x14ac:dyDescent="0.3">
      <c r="A284" s="52" t="s">
        <v>522</v>
      </c>
      <c r="B284" s="52" t="s">
        <v>479</v>
      </c>
      <c r="C284" s="53">
        <v>42564</v>
      </c>
      <c r="D284" s="52">
        <f t="shared" si="8"/>
        <v>1106</v>
      </c>
      <c r="E284" s="54" t="s">
        <v>407</v>
      </c>
      <c r="F284" s="52" t="s">
        <v>406</v>
      </c>
      <c r="G284" s="54" t="s">
        <v>387</v>
      </c>
      <c r="H284" s="55">
        <v>320</v>
      </c>
      <c r="I284" s="55">
        <v>35</v>
      </c>
      <c r="J284" s="54">
        <f t="shared" si="9"/>
        <v>11200</v>
      </c>
    </row>
    <row r="285" spans="1:10" hidden="1" x14ac:dyDescent="0.3">
      <c r="A285" s="52" t="s">
        <v>522</v>
      </c>
      <c r="B285" s="52" t="s">
        <v>479</v>
      </c>
      <c r="C285" s="53">
        <v>42564</v>
      </c>
      <c r="D285" s="52">
        <f t="shared" si="8"/>
        <v>1107</v>
      </c>
      <c r="E285" s="54" t="s">
        <v>407</v>
      </c>
      <c r="F285" s="52" t="s">
        <v>406</v>
      </c>
      <c r="G285" s="54" t="s">
        <v>385</v>
      </c>
      <c r="H285" s="55">
        <v>5</v>
      </c>
      <c r="I285" s="55">
        <v>86</v>
      </c>
      <c r="J285" s="54">
        <f t="shared" si="9"/>
        <v>430</v>
      </c>
    </row>
    <row r="286" spans="1:10" hidden="1" x14ac:dyDescent="0.3">
      <c r="A286" s="52" t="s">
        <v>398</v>
      </c>
      <c r="B286" s="52" t="s">
        <v>479</v>
      </c>
      <c r="C286" s="53">
        <v>42565</v>
      </c>
      <c r="D286" s="52">
        <f t="shared" si="8"/>
        <v>1108</v>
      </c>
      <c r="E286" s="54" t="s">
        <v>449</v>
      </c>
      <c r="F286" s="52" t="s">
        <v>396</v>
      </c>
      <c r="G286" s="54" t="s">
        <v>384</v>
      </c>
      <c r="H286" s="55">
        <v>100</v>
      </c>
      <c r="I286" s="55">
        <v>20</v>
      </c>
      <c r="J286" s="54">
        <f t="shared" si="9"/>
        <v>2000</v>
      </c>
    </row>
    <row r="287" spans="1:10" hidden="1" x14ac:dyDescent="0.3">
      <c r="A287" s="52" t="s">
        <v>398</v>
      </c>
      <c r="B287" s="52" t="s">
        <v>479</v>
      </c>
      <c r="C287" s="53">
        <v>42565</v>
      </c>
      <c r="D287" s="52">
        <f t="shared" si="8"/>
        <v>1109</v>
      </c>
      <c r="E287" s="54" t="s">
        <v>449</v>
      </c>
      <c r="F287" s="52" t="s">
        <v>396</v>
      </c>
      <c r="G287" s="54" t="s">
        <v>387</v>
      </c>
      <c r="H287" s="55">
        <v>200</v>
      </c>
      <c r="I287" s="55">
        <v>35</v>
      </c>
      <c r="J287" s="54">
        <f t="shared" si="9"/>
        <v>7000</v>
      </c>
    </row>
    <row r="288" spans="1:10" hidden="1" x14ac:dyDescent="0.3">
      <c r="A288" s="52" t="s">
        <v>398</v>
      </c>
      <c r="B288" s="52" t="s">
        <v>479</v>
      </c>
      <c r="C288" s="53">
        <v>42565</v>
      </c>
      <c r="D288" s="52">
        <f t="shared" si="8"/>
        <v>1110</v>
      </c>
      <c r="E288" s="54" t="s">
        <v>449</v>
      </c>
      <c r="F288" s="52" t="s">
        <v>396</v>
      </c>
      <c r="G288" s="54" t="s">
        <v>385</v>
      </c>
      <c r="H288" s="55">
        <v>100</v>
      </c>
      <c r="I288" s="55">
        <v>86</v>
      </c>
      <c r="J288" s="54">
        <f t="shared" si="9"/>
        <v>8600</v>
      </c>
    </row>
    <row r="289" spans="1:10" hidden="1" x14ac:dyDescent="0.3">
      <c r="A289" s="52" t="s">
        <v>398</v>
      </c>
      <c r="B289" s="52" t="s">
        <v>479</v>
      </c>
      <c r="C289" s="53">
        <v>42565</v>
      </c>
      <c r="D289" s="52">
        <f t="shared" si="8"/>
        <v>1111</v>
      </c>
      <c r="E289" s="54" t="s">
        <v>409</v>
      </c>
      <c r="F289" s="52" t="s">
        <v>396</v>
      </c>
      <c r="G289" s="54" t="s">
        <v>387</v>
      </c>
      <c r="H289" s="55">
        <v>100</v>
      </c>
      <c r="I289" s="55">
        <v>35</v>
      </c>
      <c r="J289" s="54">
        <f t="shared" si="9"/>
        <v>3500</v>
      </c>
    </row>
    <row r="290" spans="1:10" hidden="1" x14ac:dyDescent="0.3">
      <c r="A290" s="52" t="s">
        <v>398</v>
      </c>
      <c r="B290" s="52" t="s">
        <v>479</v>
      </c>
      <c r="C290" s="53">
        <v>42565</v>
      </c>
      <c r="D290" s="52">
        <f t="shared" si="8"/>
        <v>1112</v>
      </c>
      <c r="E290" s="54" t="s">
        <v>409</v>
      </c>
      <c r="F290" s="52" t="s">
        <v>396</v>
      </c>
      <c r="G290" s="54" t="s">
        <v>385</v>
      </c>
      <c r="H290" s="55">
        <v>500</v>
      </c>
      <c r="I290" s="55">
        <v>86</v>
      </c>
      <c r="J290" s="54">
        <f t="shared" si="9"/>
        <v>43000</v>
      </c>
    </row>
    <row r="291" spans="1:10" hidden="1" x14ac:dyDescent="0.3">
      <c r="A291" s="52" t="s">
        <v>398</v>
      </c>
      <c r="B291" s="52" t="s">
        <v>479</v>
      </c>
      <c r="C291" s="53">
        <v>42565</v>
      </c>
      <c r="D291" s="52">
        <f t="shared" si="8"/>
        <v>1113</v>
      </c>
      <c r="E291" s="54" t="s">
        <v>409</v>
      </c>
      <c r="F291" s="52" t="s">
        <v>396</v>
      </c>
      <c r="G291" s="54" t="s">
        <v>384</v>
      </c>
      <c r="H291" s="55">
        <v>300</v>
      </c>
      <c r="I291" s="55">
        <v>20</v>
      </c>
      <c r="J291" s="54">
        <f t="shared" si="9"/>
        <v>6000</v>
      </c>
    </row>
    <row r="292" spans="1:10" hidden="1" x14ac:dyDescent="0.3">
      <c r="A292" s="52" t="s">
        <v>398</v>
      </c>
      <c r="B292" s="52" t="s">
        <v>479</v>
      </c>
      <c r="C292" s="53">
        <v>42565</v>
      </c>
      <c r="D292" s="52">
        <f t="shared" si="8"/>
        <v>1114</v>
      </c>
      <c r="E292" s="54" t="s">
        <v>409</v>
      </c>
      <c r="F292" s="52" t="s">
        <v>396</v>
      </c>
      <c r="G292" s="54" t="s">
        <v>387</v>
      </c>
      <c r="H292" s="55">
        <v>300</v>
      </c>
      <c r="I292" s="55">
        <v>35</v>
      </c>
      <c r="J292" s="54">
        <f t="shared" si="9"/>
        <v>10500</v>
      </c>
    </row>
    <row r="293" spans="1:10" hidden="1" x14ac:dyDescent="0.3">
      <c r="A293" s="52" t="s">
        <v>405</v>
      </c>
      <c r="B293" s="52" t="s">
        <v>479</v>
      </c>
      <c r="C293" s="53">
        <v>42565</v>
      </c>
      <c r="D293" s="52">
        <f t="shared" si="8"/>
        <v>1115</v>
      </c>
      <c r="E293" s="54" t="s">
        <v>453</v>
      </c>
      <c r="F293" s="52" t="s">
        <v>403</v>
      </c>
      <c r="G293" s="54" t="s">
        <v>385</v>
      </c>
      <c r="H293" s="55">
        <v>100</v>
      </c>
      <c r="I293" s="55">
        <v>86</v>
      </c>
      <c r="J293" s="54">
        <f t="shared" si="9"/>
        <v>8600</v>
      </c>
    </row>
    <row r="294" spans="1:10" hidden="1" x14ac:dyDescent="0.3">
      <c r="A294" s="52" t="s">
        <v>522</v>
      </c>
      <c r="B294" s="52" t="s">
        <v>479</v>
      </c>
      <c r="C294" s="53">
        <v>42565</v>
      </c>
      <c r="D294" s="52">
        <f t="shared" si="8"/>
        <v>1116</v>
      </c>
      <c r="E294" s="54" t="s">
        <v>402</v>
      </c>
      <c r="F294" s="52" t="s">
        <v>525</v>
      </c>
      <c r="G294" s="54" t="s">
        <v>384</v>
      </c>
      <c r="H294" s="55">
        <v>100</v>
      </c>
      <c r="I294" s="55">
        <v>20</v>
      </c>
      <c r="J294" s="54">
        <f t="shared" si="9"/>
        <v>2000</v>
      </c>
    </row>
    <row r="295" spans="1:10" hidden="1" x14ac:dyDescent="0.3">
      <c r="A295" s="52" t="s">
        <v>522</v>
      </c>
      <c r="B295" s="52" t="s">
        <v>479</v>
      </c>
      <c r="C295" s="53">
        <v>42565</v>
      </c>
      <c r="D295" s="52">
        <f t="shared" si="8"/>
        <v>1117</v>
      </c>
      <c r="E295" s="54" t="s">
        <v>402</v>
      </c>
      <c r="F295" s="52" t="s">
        <v>525</v>
      </c>
      <c r="G295" s="54" t="s">
        <v>387</v>
      </c>
      <c r="H295" s="55">
        <v>1000</v>
      </c>
      <c r="I295" s="55">
        <v>35</v>
      </c>
      <c r="J295" s="54">
        <f t="shared" si="9"/>
        <v>35000</v>
      </c>
    </row>
    <row r="296" spans="1:10" hidden="1" x14ac:dyDescent="0.3">
      <c r="A296" s="52" t="s">
        <v>522</v>
      </c>
      <c r="B296" s="52" t="s">
        <v>479</v>
      </c>
      <c r="C296" s="53">
        <v>42565</v>
      </c>
      <c r="D296" s="52">
        <f t="shared" si="8"/>
        <v>1118</v>
      </c>
      <c r="E296" s="54" t="s">
        <v>402</v>
      </c>
      <c r="F296" s="52" t="s">
        <v>525</v>
      </c>
      <c r="G296" s="54" t="s">
        <v>385</v>
      </c>
      <c r="H296" s="55">
        <v>1000</v>
      </c>
      <c r="I296" s="55">
        <v>86</v>
      </c>
      <c r="J296" s="54">
        <f t="shared" si="9"/>
        <v>86000</v>
      </c>
    </row>
    <row r="297" spans="1:10" hidden="1" x14ac:dyDescent="0.3">
      <c r="A297" s="52" t="s">
        <v>405</v>
      </c>
      <c r="B297" s="52" t="s">
        <v>479</v>
      </c>
      <c r="C297" s="53">
        <v>42565</v>
      </c>
      <c r="D297" s="52">
        <f t="shared" si="8"/>
        <v>1119</v>
      </c>
      <c r="E297" s="54" t="s">
        <v>415</v>
      </c>
      <c r="F297" s="52" t="s">
        <v>524</v>
      </c>
      <c r="G297" s="54" t="s">
        <v>384</v>
      </c>
      <c r="H297" s="55">
        <v>100</v>
      </c>
      <c r="I297" s="55">
        <v>20</v>
      </c>
      <c r="J297" s="54">
        <f t="shared" si="9"/>
        <v>2000</v>
      </c>
    </row>
    <row r="298" spans="1:10" hidden="1" x14ac:dyDescent="0.3">
      <c r="A298" s="52" t="s">
        <v>522</v>
      </c>
      <c r="B298" s="52" t="s">
        <v>479</v>
      </c>
      <c r="C298" s="53">
        <v>42565</v>
      </c>
      <c r="D298" s="52">
        <f t="shared" si="8"/>
        <v>1120</v>
      </c>
      <c r="E298" s="54" t="s">
        <v>407</v>
      </c>
      <c r="F298" s="52" t="s">
        <v>406</v>
      </c>
      <c r="G298" s="54" t="s">
        <v>387</v>
      </c>
      <c r="H298" s="55">
        <v>360</v>
      </c>
      <c r="I298" s="55">
        <v>35</v>
      </c>
      <c r="J298" s="54">
        <f t="shared" si="9"/>
        <v>12600</v>
      </c>
    </row>
    <row r="299" spans="1:10" hidden="1" x14ac:dyDescent="0.3">
      <c r="A299" s="52" t="s">
        <v>405</v>
      </c>
      <c r="B299" s="52" t="s">
        <v>479</v>
      </c>
      <c r="C299" s="53">
        <v>42565</v>
      </c>
      <c r="D299" s="52">
        <f t="shared" si="8"/>
        <v>1121</v>
      </c>
      <c r="E299" s="54" t="s">
        <v>404</v>
      </c>
      <c r="F299" s="52" t="s">
        <v>403</v>
      </c>
      <c r="G299" s="54" t="s">
        <v>385</v>
      </c>
      <c r="H299" s="55">
        <v>2</v>
      </c>
      <c r="I299" s="55">
        <v>86</v>
      </c>
      <c r="J299" s="54">
        <f t="shared" si="9"/>
        <v>172</v>
      </c>
    </row>
    <row r="300" spans="1:10" hidden="1" x14ac:dyDescent="0.3">
      <c r="A300" s="52" t="s">
        <v>405</v>
      </c>
      <c r="B300" s="52" t="s">
        <v>479</v>
      </c>
      <c r="C300" s="53">
        <v>42565</v>
      </c>
      <c r="D300" s="52">
        <f t="shared" si="8"/>
        <v>1122</v>
      </c>
      <c r="E300" s="54" t="s">
        <v>404</v>
      </c>
      <c r="F300" s="52" t="s">
        <v>403</v>
      </c>
      <c r="G300" s="54" t="s">
        <v>384</v>
      </c>
      <c r="H300" s="55">
        <v>5</v>
      </c>
      <c r="I300" s="55">
        <v>20</v>
      </c>
      <c r="J300" s="54">
        <f t="shared" si="9"/>
        <v>100</v>
      </c>
    </row>
    <row r="301" spans="1:10" hidden="1" x14ac:dyDescent="0.3">
      <c r="A301" s="52" t="s">
        <v>522</v>
      </c>
      <c r="B301" s="52" t="s">
        <v>479</v>
      </c>
      <c r="C301" s="53">
        <v>42565</v>
      </c>
      <c r="D301" s="52">
        <f t="shared" si="8"/>
        <v>1123</v>
      </c>
      <c r="E301" s="54" t="s">
        <v>407</v>
      </c>
      <c r="F301" s="52" t="s">
        <v>406</v>
      </c>
      <c r="G301" s="54" t="s">
        <v>387</v>
      </c>
      <c r="H301" s="55">
        <v>450</v>
      </c>
      <c r="I301" s="55">
        <v>35</v>
      </c>
      <c r="J301" s="54">
        <f t="shared" si="9"/>
        <v>15750</v>
      </c>
    </row>
    <row r="302" spans="1:10" hidden="1" x14ac:dyDescent="0.3">
      <c r="A302" s="52" t="s">
        <v>522</v>
      </c>
      <c r="B302" s="52" t="s">
        <v>479</v>
      </c>
      <c r="C302" s="53">
        <v>42565</v>
      </c>
      <c r="D302" s="52">
        <f t="shared" si="8"/>
        <v>1124</v>
      </c>
      <c r="E302" s="54" t="s">
        <v>407</v>
      </c>
      <c r="F302" s="52" t="s">
        <v>406</v>
      </c>
      <c r="G302" s="54" t="s">
        <v>385</v>
      </c>
      <c r="H302" s="55">
        <v>1</v>
      </c>
      <c r="I302" s="55">
        <v>86</v>
      </c>
      <c r="J302" s="54">
        <f t="shared" si="9"/>
        <v>86</v>
      </c>
    </row>
    <row r="303" spans="1:10" hidden="1" x14ac:dyDescent="0.3">
      <c r="A303" s="52" t="s">
        <v>522</v>
      </c>
      <c r="B303" s="52" t="s">
        <v>479</v>
      </c>
      <c r="C303" s="53">
        <v>42565</v>
      </c>
      <c r="D303" s="52">
        <f t="shared" si="8"/>
        <v>1125</v>
      </c>
      <c r="E303" s="54" t="s">
        <v>407</v>
      </c>
      <c r="F303" s="52" t="s">
        <v>406</v>
      </c>
      <c r="G303" s="54" t="s">
        <v>384</v>
      </c>
      <c r="H303" s="55">
        <v>1</v>
      </c>
      <c r="I303" s="55">
        <v>20</v>
      </c>
      <c r="J303" s="54">
        <f t="shared" si="9"/>
        <v>20</v>
      </c>
    </row>
    <row r="304" spans="1:10" hidden="1" x14ac:dyDescent="0.3">
      <c r="A304" s="52" t="s">
        <v>522</v>
      </c>
      <c r="B304" s="52" t="s">
        <v>479</v>
      </c>
      <c r="C304" s="53">
        <v>42565</v>
      </c>
      <c r="D304" s="52">
        <f t="shared" si="8"/>
        <v>1126</v>
      </c>
      <c r="E304" s="54" t="s">
        <v>407</v>
      </c>
      <c r="F304" s="52" t="s">
        <v>406</v>
      </c>
      <c r="G304" s="54" t="s">
        <v>387</v>
      </c>
      <c r="H304" s="55">
        <v>120</v>
      </c>
      <c r="I304" s="55">
        <v>35</v>
      </c>
      <c r="J304" s="54">
        <f t="shared" si="9"/>
        <v>4200</v>
      </c>
    </row>
    <row r="305" spans="1:10" hidden="1" x14ac:dyDescent="0.3">
      <c r="A305" s="52" t="s">
        <v>522</v>
      </c>
      <c r="B305" s="52" t="s">
        <v>479</v>
      </c>
      <c r="C305" s="53">
        <v>42565</v>
      </c>
      <c r="D305" s="52">
        <f t="shared" si="8"/>
        <v>1127</v>
      </c>
      <c r="E305" s="54" t="s">
        <v>407</v>
      </c>
      <c r="F305" s="52" t="s">
        <v>406</v>
      </c>
      <c r="G305" s="54" t="s">
        <v>385</v>
      </c>
      <c r="H305" s="55">
        <v>1</v>
      </c>
      <c r="I305" s="55">
        <v>86</v>
      </c>
      <c r="J305" s="54">
        <f t="shared" si="9"/>
        <v>86</v>
      </c>
    </row>
    <row r="306" spans="1:10" hidden="1" x14ac:dyDescent="0.3">
      <c r="A306" s="52" t="s">
        <v>522</v>
      </c>
      <c r="B306" s="52" t="s">
        <v>479</v>
      </c>
      <c r="C306" s="53">
        <v>42565</v>
      </c>
      <c r="D306" s="52">
        <f t="shared" si="8"/>
        <v>1128</v>
      </c>
      <c r="E306" s="54" t="s">
        <v>407</v>
      </c>
      <c r="F306" s="52" t="s">
        <v>406</v>
      </c>
      <c r="G306" s="54" t="s">
        <v>384</v>
      </c>
      <c r="H306" s="55">
        <v>1</v>
      </c>
      <c r="I306" s="55">
        <v>20</v>
      </c>
      <c r="J306" s="54">
        <f t="shared" si="9"/>
        <v>20</v>
      </c>
    </row>
    <row r="307" spans="1:10" hidden="1" x14ac:dyDescent="0.3">
      <c r="A307" s="52" t="s">
        <v>522</v>
      </c>
      <c r="B307" s="52" t="s">
        <v>479</v>
      </c>
      <c r="C307" s="53">
        <v>42565</v>
      </c>
      <c r="D307" s="52">
        <f t="shared" si="8"/>
        <v>1129</v>
      </c>
      <c r="E307" s="54" t="s">
        <v>407</v>
      </c>
      <c r="F307" s="52" t="s">
        <v>406</v>
      </c>
      <c r="G307" s="54" t="s">
        <v>387</v>
      </c>
      <c r="H307" s="55">
        <v>150</v>
      </c>
      <c r="I307" s="55">
        <v>35</v>
      </c>
      <c r="J307" s="54">
        <f t="shared" si="9"/>
        <v>5250</v>
      </c>
    </row>
    <row r="308" spans="1:10" hidden="1" x14ac:dyDescent="0.3">
      <c r="A308" s="52" t="s">
        <v>522</v>
      </c>
      <c r="B308" s="52" t="s">
        <v>479</v>
      </c>
      <c r="C308" s="53">
        <v>42565</v>
      </c>
      <c r="D308" s="52">
        <f t="shared" si="8"/>
        <v>1130</v>
      </c>
      <c r="E308" s="54" t="s">
        <v>407</v>
      </c>
      <c r="F308" s="52" t="s">
        <v>406</v>
      </c>
      <c r="G308" s="54" t="s">
        <v>385</v>
      </c>
      <c r="H308" s="55">
        <v>1</v>
      </c>
      <c r="I308" s="55">
        <v>86</v>
      </c>
      <c r="J308" s="54">
        <f t="shared" si="9"/>
        <v>86</v>
      </c>
    </row>
    <row r="309" spans="1:10" hidden="1" x14ac:dyDescent="0.3">
      <c r="A309" s="52" t="s">
        <v>522</v>
      </c>
      <c r="B309" s="52" t="s">
        <v>479</v>
      </c>
      <c r="C309" s="53">
        <v>42565</v>
      </c>
      <c r="D309" s="52">
        <f t="shared" si="8"/>
        <v>1131</v>
      </c>
      <c r="E309" s="54" t="s">
        <v>407</v>
      </c>
      <c r="F309" s="52" t="s">
        <v>406</v>
      </c>
      <c r="G309" s="54" t="s">
        <v>384</v>
      </c>
      <c r="H309" s="55">
        <v>1</v>
      </c>
      <c r="I309" s="55">
        <v>20</v>
      </c>
      <c r="J309" s="54">
        <f t="shared" si="9"/>
        <v>20</v>
      </c>
    </row>
    <row r="310" spans="1:10" x14ac:dyDescent="0.3">
      <c r="A310" s="52" t="s">
        <v>398</v>
      </c>
      <c r="B310" s="52" t="s">
        <v>479</v>
      </c>
      <c r="C310" s="53">
        <v>42566</v>
      </c>
      <c r="D310" s="52">
        <f t="shared" si="8"/>
        <v>1132</v>
      </c>
      <c r="E310" s="54" t="s">
        <v>421</v>
      </c>
      <c r="F310" s="52" t="s">
        <v>523</v>
      </c>
      <c r="G310" s="54" t="s">
        <v>387</v>
      </c>
      <c r="H310" s="55">
        <v>630</v>
      </c>
      <c r="I310" s="55">
        <v>35</v>
      </c>
      <c r="J310" s="54">
        <f t="shared" si="9"/>
        <v>22050</v>
      </c>
    </row>
    <row r="311" spans="1:10" hidden="1" x14ac:dyDescent="0.3">
      <c r="A311" s="52" t="s">
        <v>405</v>
      </c>
      <c r="B311" s="52" t="s">
        <v>479</v>
      </c>
      <c r="C311" s="53">
        <v>42566</v>
      </c>
      <c r="D311" s="52">
        <f t="shared" si="8"/>
        <v>1133</v>
      </c>
      <c r="E311" s="54" t="s">
        <v>441</v>
      </c>
      <c r="F311" s="52" t="s">
        <v>403</v>
      </c>
      <c r="G311" s="54" t="s">
        <v>385</v>
      </c>
      <c r="H311" s="55">
        <v>1000</v>
      </c>
      <c r="I311" s="55">
        <v>86</v>
      </c>
      <c r="J311" s="54">
        <f t="shared" si="9"/>
        <v>86000</v>
      </c>
    </row>
    <row r="312" spans="1:10" x14ac:dyDescent="0.3">
      <c r="A312" s="52" t="s">
        <v>398</v>
      </c>
      <c r="B312" s="52" t="s">
        <v>479</v>
      </c>
      <c r="C312" s="53">
        <v>42566</v>
      </c>
      <c r="D312" s="52">
        <f t="shared" si="8"/>
        <v>1134</v>
      </c>
      <c r="E312" s="54" t="s">
        <v>412</v>
      </c>
      <c r="F312" s="52" t="s">
        <v>523</v>
      </c>
      <c r="G312" s="54" t="s">
        <v>384</v>
      </c>
      <c r="H312" s="55">
        <v>250</v>
      </c>
      <c r="I312" s="55">
        <v>20</v>
      </c>
      <c r="J312" s="54">
        <f t="shared" si="9"/>
        <v>5000</v>
      </c>
    </row>
    <row r="313" spans="1:10" x14ac:dyDescent="0.3">
      <c r="A313" s="52" t="s">
        <v>398</v>
      </c>
      <c r="B313" s="52" t="s">
        <v>479</v>
      </c>
      <c r="C313" s="53">
        <v>42566</v>
      </c>
      <c r="D313" s="52">
        <f t="shared" si="8"/>
        <v>1135</v>
      </c>
      <c r="E313" s="54" t="s">
        <v>412</v>
      </c>
      <c r="F313" s="52" t="s">
        <v>523</v>
      </c>
      <c r="G313" s="54" t="s">
        <v>387</v>
      </c>
      <c r="H313" s="55">
        <v>250</v>
      </c>
      <c r="I313" s="55">
        <v>35</v>
      </c>
      <c r="J313" s="54">
        <f t="shared" si="9"/>
        <v>8750</v>
      </c>
    </row>
    <row r="314" spans="1:10" hidden="1" x14ac:dyDescent="0.3">
      <c r="A314" s="52" t="s">
        <v>395</v>
      </c>
      <c r="B314" s="52" t="s">
        <v>479</v>
      </c>
      <c r="C314" s="53">
        <v>42566</v>
      </c>
      <c r="D314" s="52">
        <f t="shared" si="8"/>
        <v>1136</v>
      </c>
      <c r="E314" s="54" t="s">
        <v>447</v>
      </c>
      <c r="F314" s="52" t="s">
        <v>527</v>
      </c>
      <c r="G314" s="54" t="s">
        <v>385</v>
      </c>
      <c r="H314" s="55">
        <v>100</v>
      </c>
      <c r="I314" s="55">
        <v>86</v>
      </c>
      <c r="J314" s="54">
        <f t="shared" si="9"/>
        <v>8600</v>
      </c>
    </row>
    <row r="315" spans="1:10" hidden="1" x14ac:dyDescent="0.3">
      <c r="A315" s="52" t="s">
        <v>395</v>
      </c>
      <c r="B315" s="52" t="s">
        <v>479</v>
      </c>
      <c r="C315" s="53">
        <v>42566</v>
      </c>
      <c r="D315" s="52">
        <f t="shared" si="8"/>
        <v>1137</v>
      </c>
      <c r="E315" s="54" t="s">
        <v>447</v>
      </c>
      <c r="F315" s="52" t="s">
        <v>527</v>
      </c>
      <c r="G315" s="54" t="s">
        <v>384</v>
      </c>
      <c r="H315" s="55">
        <v>100</v>
      </c>
      <c r="I315" s="55">
        <v>20</v>
      </c>
      <c r="J315" s="54">
        <f t="shared" si="9"/>
        <v>2000</v>
      </c>
    </row>
    <row r="316" spans="1:10" hidden="1" x14ac:dyDescent="0.3">
      <c r="A316" s="52" t="s">
        <v>395</v>
      </c>
      <c r="B316" s="52" t="s">
        <v>479</v>
      </c>
      <c r="C316" s="53">
        <v>42566</v>
      </c>
      <c r="D316" s="52">
        <f t="shared" si="8"/>
        <v>1138</v>
      </c>
      <c r="E316" s="54" t="s">
        <v>448</v>
      </c>
      <c r="F316" s="52" t="s">
        <v>529</v>
      </c>
      <c r="G316" s="54" t="s">
        <v>387</v>
      </c>
      <c r="H316" s="55">
        <v>500</v>
      </c>
      <c r="I316" s="55">
        <v>35</v>
      </c>
      <c r="J316" s="54">
        <f t="shared" si="9"/>
        <v>17500</v>
      </c>
    </row>
    <row r="317" spans="1:10" hidden="1" x14ac:dyDescent="0.3">
      <c r="A317" s="52" t="s">
        <v>395</v>
      </c>
      <c r="B317" s="52" t="s">
        <v>479</v>
      </c>
      <c r="C317" s="53">
        <v>42566</v>
      </c>
      <c r="D317" s="52">
        <f t="shared" si="8"/>
        <v>1139</v>
      </c>
      <c r="E317" s="54" t="s">
        <v>448</v>
      </c>
      <c r="F317" s="52" t="s">
        <v>529</v>
      </c>
      <c r="G317" s="54" t="s">
        <v>385</v>
      </c>
      <c r="H317" s="55">
        <v>100</v>
      </c>
      <c r="I317" s="55">
        <v>86</v>
      </c>
      <c r="J317" s="54">
        <f t="shared" si="9"/>
        <v>8600</v>
      </c>
    </row>
    <row r="318" spans="1:10" hidden="1" x14ac:dyDescent="0.3">
      <c r="A318" s="52" t="s">
        <v>395</v>
      </c>
      <c r="B318" s="52" t="s">
        <v>479</v>
      </c>
      <c r="C318" s="53">
        <v>42566</v>
      </c>
      <c r="D318" s="52">
        <f t="shared" si="8"/>
        <v>1140</v>
      </c>
      <c r="E318" s="54" t="s">
        <v>448</v>
      </c>
      <c r="F318" s="52" t="s">
        <v>529</v>
      </c>
      <c r="G318" s="54" t="s">
        <v>384</v>
      </c>
      <c r="H318" s="55">
        <v>450</v>
      </c>
      <c r="I318" s="55">
        <v>20</v>
      </c>
      <c r="J318" s="54">
        <f t="shared" si="9"/>
        <v>9000</v>
      </c>
    </row>
    <row r="319" spans="1:10" x14ac:dyDescent="0.3">
      <c r="A319" s="52" t="s">
        <v>398</v>
      </c>
      <c r="B319" s="52" t="s">
        <v>479</v>
      </c>
      <c r="C319" s="53">
        <v>42566</v>
      </c>
      <c r="D319" s="52">
        <f t="shared" si="8"/>
        <v>1141</v>
      </c>
      <c r="E319" s="54" t="s">
        <v>412</v>
      </c>
      <c r="F319" s="52" t="s">
        <v>523</v>
      </c>
      <c r="G319" s="54" t="s">
        <v>387</v>
      </c>
      <c r="H319" s="55">
        <v>100</v>
      </c>
      <c r="I319" s="55">
        <v>35</v>
      </c>
      <c r="J319" s="54">
        <f t="shared" si="9"/>
        <v>3500</v>
      </c>
    </row>
    <row r="320" spans="1:10" x14ac:dyDescent="0.3">
      <c r="A320" s="52" t="s">
        <v>398</v>
      </c>
      <c r="B320" s="52" t="s">
        <v>479</v>
      </c>
      <c r="C320" s="53">
        <v>42566</v>
      </c>
      <c r="D320" s="52">
        <f t="shared" si="8"/>
        <v>1142</v>
      </c>
      <c r="E320" s="54" t="s">
        <v>412</v>
      </c>
      <c r="F320" s="52" t="s">
        <v>523</v>
      </c>
      <c r="G320" s="54" t="s">
        <v>385</v>
      </c>
      <c r="H320" s="55">
        <v>50</v>
      </c>
      <c r="I320" s="55">
        <v>86</v>
      </c>
      <c r="J320" s="54">
        <f t="shared" si="9"/>
        <v>4300</v>
      </c>
    </row>
    <row r="321" spans="1:10" x14ac:dyDescent="0.3">
      <c r="A321" s="52" t="s">
        <v>398</v>
      </c>
      <c r="B321" s="52" t="s">
        <v>479</v>
      </c>
      <c r="C321" s="53">
        <v>42566</v>
      </c>
      <c r="D321" s="52">
        <f t="shared" si="8"/>
        <v>1143</v>
      </c>
      <c r="E321" s="54" t="s">
        <v>412</v>
      </c>
      <c r="F321" s="52" t="s">
        <v>523</v>
      </c>
      <c r="G321" s="54" t="s">
        <v>387</v>
      </c>
      <c r="H321" s="55">
        <v>100</v>
      </c>
      <c r="I321" s="55">
        <v>35</v>
      </c>
      <c r="J321" s="54">
        <f t="shared" si="9"/>
        <v>3500</v>
      </c>
    </row>
    <row r="322" spans="1:10" x14ac:dyDescent="0.3">
      <c r="A322" s="52" t="s">
        <v>398</v>
      </c>
      <c r="B322" s="52" t="s">
        <v>479</v>
      </c>
      <c r="C322" s="53">
        <v>42566</v>
      </c>
      <c r="D322" s="52">
        <f t="shared" si="8"/>
        <v>1144</v>
      </c>
      <c r="E322" s="54" t="s">
        <v>412</v>
      </c>
      <c r="F322" s="52" t="s">
        <v>523</v>
      </c>
      <c r="G322" s="54" t="s">
        <v>385</v>
      </c>
      <c r="H322" s="55">
        <v>1000</v>
      </c>
      <c r="I322" s="55">
        <v>86</v>
      </c>
      <c r="J322" s="54">
        <f t="shared" si="9"/>
        <v>86000</v>
      </c>
    </row>
    <row r="323" spans="1:10" hidden="1" x14ac:dyDescent="0.3">
      <c r="A323" s="52" t="s">
        <v>405</v>
      </c>
      <c r="B323" s="52" t="s">
        <v>479</v>
      </c>
      <c r="C323" s="53">
        <v>42566</v>
      </c>
      <c r="D323" s="52">
        <f t="shared" si="8"/>
        <v>1145</v>
      </c>
      <c r="E323" s="54" t="s">
        <v>404</v>
      </c>
      <c r="F323" s="52" t="s">
        <v>403</v>
      </c>
      <c r="G323" s="54" t="s">
        <v>384</v>
      </c>
      <c r="H323" s="55">
        <v>2000</v>
      </c>
      <c r="I323" s="55">
        <v>20</v>
      </c>
      <c r="J323" s="54">
        <f t="shared" si="9"/>
        <v>40000</v>
      </c>
    </row>
    <row r="324" spans="1:10" hidden="1" x14ac:dyDescent="0.3">
      <c r="A324" s="52" t="s">
        <v>398</v>
      </c>
      <c r="B324" s="52" t="s">
        <v>479</v>
      </c>
      <c r="C324" s="53">
        <v>42566</v>
      </c>
      <c r="D324" s="52">
        <f t="shared" si="8"/>
        <v>1146</v>
      </c>
      <c r="E324" s="54" t="s">
        <v>409</v>
      </c>
      <c r="F324" s="52" t="s">
        <v>396</v>
      </c>
      <c r="G324" s="54" t="s">
        <v>387</v>
      </c>
      <c r="H324" s="55">
        <v>100</v>
      </c>
      <c r="I324" s="55">
        <v>35</v>
      </c>
      <c r="J324" s="54">
        <f t="shared" si="9"/>
        <v>3500</v>
      </c>
    </row>
    <row r="325" spans="1:10" hidden="1" x14ac:dyDescent="0.3">
      <c r="A325" s="52" t="s">
        <v>405</v>
      </c>
      <c r="B325" s="52" t="s">
        <v>479</v>
      </c>
      <c r="C325" s="53">
        <v>42566</v>
      </c>
      <c r="D325" s="52">
        <f t="shared" si="8"/>
        <v>1147</v>
      </c>
      <c r="E325" s="54" t="s">
        <v>445</v>
      </c>
      <c r="F325" s="52" t="s">
        <v>403</v>
      </c>
      <c r="G325" s="54" t="s">
        <v>385</v>
      </c>
      <c r="H325" s="55">
        <v>500</v>
      </c>
      <c r="I325" s="55">
        <v>86</v>
      </c>
      <c r="J325" s="54">
        <f t="shared" si="9"/>
        <v>43000</v>
      </c>
    </row>
    <row r="326" spans="1:10" hidden="1" x14ac:dyDescent="0.3">
      <c r="A326" s="52" t="s">
        <v>395</v>
      </c>
      <c r="B326" s="52" t="s">
        <v>479</v>
      </c>
      <c r="C326" s="53">
        <v>42566</v>
      </c>
      <c r="D326" s="52">
        <f t="shared" si="8"/>
        <v>1148</v>
      </c>
      <c r="E326" s="54" t="s">
        <v>435</v>
      </c>
      <c r="F326" s="52" t="s">
        <v>399</v>
      </c>
      <c r="G326" s="54" t="s">
        <v>384</v>
      </c>
      <c r="H326" s="55">
        <v>30</v>
      </c>
      <c r="I326" s="55">
        <v>20</v>
      </c>
      <c r="J326" s="54">
        <f t="shared" si="9"/>
        <v>600</v>
      </c>
    </row>
    <row r="327" spans="1:10" hidden="1" x14ac:dyDescent="0.3">
      <c r="A327" s="52" t="s">
        <v>395</v>
      </c>
      <c r="B327" s="52" t="s">
        <v>479</v>
      </c>
      <c r="C327" s="53">
        <v>42566</v>
      </c>
      <c r="D327" s="52">
        <f t="shared" si="8"/>
        <v>1149</v>
      </c>
      <c r="E327" s="54" t="s">
        <v>435</v>
      </c>
      <c r="F327" s="52" t="s">
        <v>399</v>
      </c>
      <c r="G327" s="54" t="s">
        <v>387</v>
      </c>
      <c r="H327" s="55">
        <v>100</v>
      </c>
      <c r="I327" s="55">
        <v>35</v>
      </c>
      <c r="J327" s="54">
        <f t="shared" si="9"/>
        <v>3500</v>
      </c>
    </row>
    <row r="328" spans="1:10" hidden="1" x14ac:dyDescent="0.3">
      <c r="A328" s="52" t="s">
        <v>395</v>
      </c>
      <c r="B328" s="52" t="s">
        <v>479</v>
      </c>
      <c r="C328" s="53">
        <v>42566</v>
      </c>
      <c r="D328" s="52">
        <f t="shared" si="8"/>
        <v>1150</v>
      </c>
      <c r="E328" s="54" t="s">
        <v>435</v>
      </c>
      <c r="F328" s="52" t="s">
        <v>399</v>
      </c>
      <c r="G328" s="54" t="s">
        <v>385</v>
      </c>
      <c r="H328" s="55">
        <v>50</v>
      </c>
      <c r="I328" s="55">
        <v>86</v>
      </c>
      <c r="J328" s="54">
        <f t="shared" si="9"/>
        <v>4300</v>
      </c>
    </row>
    <row r="329" spans="1:10" hidden="1" x14ac:dyDescent="0.3">
      <c r="A329" s="52" t="s">
        <v>395</v>
      </c>
      <c r="B329" s="52" t="s">
        <v>479</v>
      </c>
      <c r="C329" s="53">
        <v>42566</v>
      </c>
      <c r="D329" s="52">
        <f t="shared" si="8"/>
        <v>1151</v>
      </c>
      <c r="E329" s="54" t="s">
        <v>435</v>
      </c>
      <c r="F329" s="52" t="s">
        <v>399</v>
      </c>
      <c r="G329" s="54" t="s">
        <v>384</v>
      </c>
      <c r="H329" s="55">
        <v>40</v>
      </c>
      <c r="I329" s="55">
        <v>20</v>
      </c>
      <c r="J329" s="54">
        <f t="shared" si="9"/>
        <v>800</v>
      </c>
    </row>
    <row r="330" spans="1:10" hidden="1" x14ac:dyDescent="0.3">
      <c r="A330" s="52" t="s">
        <v>395</v>
      </c>
      <c r="B330" s="52" t="s">
        <v>479</v>
      </c>
      <c r="C330" s="53">
        <v>42566</v>
      </c>
      <c r="D330" s="52">
        <f t="shared" si="8"/>
        <v>1152</v>
      </c>
      <c r="E330" s="54" t="s">
        <v>436</v>
      </c>
      <c r="F330" s="52" t="s">
        <v>399</v>
      </c>
      <c r="G330" s="54" t="s">
        <v>384</v>
      </c>
      <c r="H330" s="55">
        <v>100</v>
      </c>
      <c r="I330" s="55">
        <v>20</v>
      </c>
      <c r="J330" s="54">
        <f t="shared" si="9"/>
        <v>2000</v>
      </c>
    </row>
    <row r="331" spans="1:10" hidden="1" x14ac:dyDescent="0.3">
      <c r="A331" s="52" t="s">
        <v>395</v>
      </c>
      <c r="B331" s="52" t="s">
        <v>479</v>
      </c>
      <c r="C331" s="53">
        <v>42566</v>
      </c>
      <c r="D331" s="52">
        <f t="shared" si="8"/>
        <v>1153</v>
      </c>
      <c r="E331" s="54" t="s">
        <v>436</v>
      </c>
      <c r="F331" s="52" t="s">
        <v>399</v>
      </c>
      <c r="G331" s="54" t="s">
        <v>387</v>
      </c>
      <c r="H331" s="55">
        <v>50</v>
      </c>
      <c r="I331" s="55">
        <v>35</v>
      </c>
      <c r="J331" s="54">
        <f t="shared" si="9"/>
        <v>1750</v>
      </c>
    </row>
    <row r="332" spans="1:10" hidden="1" x14ac:dyDescent="0.3">
      <c r="A332" s="52" t="s">
        <v>522</v>
      </c>
      <c r="B332" s="52" t="s">
        <v>479</v>
      </c>
      <c r="C332" s="53">
        <v>42566</v>
      </c>
      <c r="D332" s="52">
        <f t="shared" si="8"/>
        <v>1154</v>
      </c>
      <c r="E332" s="54" t="s">
        <v>407</v>
      </c>
      <c r="F332" s="52" t="s">
        <v>406</v>
      </c>
      <c r="G332" s="54" t="s">
        <v>385</v>
      </c>
      <c r="H332" s="55">
        <v>250</v>
      </c>
      <c r="I332" s="55">
        <v>86</v>
      </c>
      <c r="J332" s="54">
        <f t="shared" si="9"/>
        <v>21500</v>
      </c>
    </row>
    <row r="333" spans="1:10" x14ac:dyDescent="0.3">
      <c r="A333" s="52" t="s">
        <v>398</v>
      </c>
      <c r="B333" s="52" t="s">
        <v>479</v>
      </c>
      <c r="C333" s="53">
        <v>42566</v>
      </c>
      <c r="D333" s="52">
        <f t="shared" si="8"/>
        <v>1155</v>
      </c>
      <c r="E333" s="54" t="s">
        <v>462</v>
      </c>
      <c r="F333" s="52" t="s">
        <v>523</v>
      </c>
      <c r="G333" s="54" t="s">
        <v>387</v>
      </c>
      <c r="H333" s="55">
        <v>160</v>
      </c>
      <c r="I333" s="55">
        <v>35</v>
      </c>
      <c r="J333" s="54">
        <f t="shared" si="9"/>
        <v>5600</v>
      </c>
    </row>
    <row r="334" spans="1:10" hidden="1" x14ac:dyDescent="0.3">
      <c r="A334" s="52" t="s">
        <v>405</v>
      </c>
      <c r="B334" s="52" t="s">
        <v>479</v>
      </c>
      <c r="C334" s="53">
        <v>42567</v>
      </c>
      <c r="D334" s="52">
        <f t="shared" si="8"/>
        <v>1156</v>
      </c>
      <c r="E334" s="54" t="s">
        <v>415</v>
      </c>
      <c r="F334" s="52" t="s">
        <v>524</v>
      </c>
      <c r="G334" s="54" t="s">
        <v>385</v>
      </c>
      <c r="H334" s="55">
        <v>100</v>
      </c>
      <c r="I334" s="55">
        <v>86</v>
      </c>
      <c r="J334" s="54">
        <f t="shared" si="9"/>
        <v>8600</v>
      </c>
    </row>
    <row r="335" spans="1:10" hidden="1" x14ac:dyDescent="0.3">
      <c r="A335" s="52" t="s">
        <v>395</v>
      </c>
      <c r="B335" s="52" t="s">
        <v>479</v>
      </c>
      <c r="C335" s="53">
        <v>42567</v>
      </c>
      <c r="D335" s="52">
        <f t="shared" ref="D335:D398" si="10">D334+1</f>
        <v>1157</v>
      </c>
      <c r="E335" s="54" t="s">
        <v>433</v>
      </c>
      <c r="F335" s="52" t="s">
        <v>528</v>
      </c>
      <c r="G335" s="54" t="s">
        <v>384</v>
      </c>
      <c r="H335" s="55">
        <v>400</v>
      </c>
      <c r="I335" s="55">
        <v>20</v>
      </c>
      <c r="J335" s="54">
        <f t="shared" ref="J335:J398" si="11">H335*I335</f>
        <v>8000</v>
      </c>
    </row>
    <row r="336" spans="1:10" hidden="1" x14ac:dyDescent="0.3">
      <c r="A336" s="52" t="s">
        <v>395</v>
      </c>
      <c r="B336" s="52" t="s">
        <v>479</v>
      </c>
      <c r="C336" s="53">
        <v>42567</v>
      </c>
      <c r="D336" s="52">
        <f t="shared" si="10"/>
        <v>1158</v>
      </c>
      <c r="E336" s="54" t="s">
        <v>433</v>
      </c>
      <c r="F336" s="52" t="s">
        <v>528</v>
      </c>
      <c r="G336" s="54" t="s">
        <v>387</v>
      </c>
      <c r="H336" s="55">
        <v>100</v>
      </c>
      <c r="I336" s="55">
        <v>35</v>
      </c>
      <c r="J336" s="54">
        <f t="shared" si="11"/>
        <v>3500</v>
      </c>
    </row>
    <row r="337" spans="1:10" hidden="1" x14ac:dyDescent="0.3">
      <c r="A337" s="52" t="s">
        <v>395</v>
      </c>
      <c r="B337" s="52" t="s">
        <v>479</v>
      </c>
      <c r="C337" s="53">
        <v>42567</v>
      </c>
      <c r="D337" s="52">
        <f t="shared" si="10"/>
        <v>1159</v>
      </c>
      <c r="E337" s="54" t="s">
        <v>433</v>
      </c>
      <c r="F337" s="52" t="s">
        <v>528</v>
      </c>
      <c r="G337" s="54" t="s">
        <v>385</v>
      </c>
      <c r="H337" s="55">
        <v>100</v>
      </c>
      <c r="I337" s="55">
        <v>86</v>
      </c>
      <c r="J337" s="54">
        <f t="shared" si="11"/>
        <v>8600</v>
      </c>
    </row>
    <row r="338" spans="1:10" x14ac:dyDescent="0.3">
      <c r="A338" s="52" t="s">
        <v>398</v>
      </c>
      <c r="B338" s="52" t="s">
        <v>479</v>
      </c>
      <c r="C338" s="53">
        <v>42567</v>
      </c>
      <c r="D338" s="52">
        <f t="shared" si="10"/>
        <v>1160</v>
      </c>
      <c r="E338" s="54" t="s">
        <v>412</v>
      </c>
      <c r="F338" s="52" t="s">
        <v>523</v>
      </c>
      <c r="G338" s="54" t="s">
        <v>384</v>
      </c>
      <c r="H338" s="55">
        <v>250</v>
      </c>
      <c r="I338" s="55">
        <v>20</v>
      </c>
      <c r="J338" s="54">
        <f t="shared" si="11"/>
        <v>5000</v>
      </c>
    </row>
    <row r="339" spans="1:10" hidden="1" x14ac:dyDescent="0.3">
      <c r="A339" s="52" t="s">
        <v>398</v>
      </c>
      <c r="B339" s="52" t="s">
        <v>479</v>
      </c>
      <c r="C339" s="53">
        <v>42567</v>
      </c>
      <c r="D339" s="52">
        <f t="shared" si="10"/>
        <v>1161</v>
      </c>
      <c r="E339" s="54" t="s">
        <v>397</v>
      </c>
      <c r="F339" s="52" t="s">
        <v>396</v>
      </c>
      <c r="G339" s="54" t="s">
        <v>387</v>
      </c>
      <c r="H339" s="55">
        <v>150</v>
      </c>
      <c r="I339" s="55">
        <v>35</v>
      </c>
      <c r="J339" s="54">
        <f t="shared" si="11"/>
        <v>5250</v>
      </c>
    </row>
    <row r="340" spans="1:10" hidden="1" x14ac:dyDescent="0.3">
      <c r="A340" s="52" t="s">
        <v>398</v>
      </c>
      <c r="B340" s="52" t="s">
        <v>479</v>
      </c>
      <c r="C340" s="53">
        <v>42567</v>
      </c>
      <c r="D340" s="52">
        <f t="shared" si="10"/>
        <v>1162</v>
      </c>
      <c r="E340" s="54" t="s">
        <v>397</v>
      </c>
      <c r="F340" s="52" t="s">
        <v>396</v>
      </c>
      <c r="G340" s="54" t="s">
        <v>385</v>
      </c>
      <c r="H340" s="55">
        <v>300</v>
      </c>
      <c r="I340" s="55">
        <v>86</v>
      </c>
      <c r="J340" s="54">
        <f t="shared" si="11"/>
        <v>25800</v>
      </c>
    </row>
    <row r="341" spans="1:10" hidden="1" x14ac:dyDescent="0.3">
      <c r="A341" s="52" t="s">
        <v>522</v>
      </c>
      <c r="B341" s="52" t="s">
        <v>479</v>
      </c>
      <c r="C341" s="53">
        <v>42567</v>
      </c>
      <c r="D341" s="52">
        <f t="shared" si="10"/>
        <v>1163</v>
      </c>
      <c r="E341" s="54" t="s">
        <v>458</v>
      </c>
      <c r="F341" s="52" t="s">
        <v>525</v>
      </c>
      <c r="G341" s="54" t="s">
        <v>384</v>
      </c>
      <c r="H341" s="55">
        <v>50</v>
      </c>
      <c r="I341" s="55">
        <v>20</v>
      </c>
      <c r="J341" s="54">
        <f t="shared" si="11"/>
        <v>1000</v>
      </c>
    </row>
    <row r="342" spans="1:10" hidden="1" x14ac:dyDescent="0.3">
      <c r="A342" s="52" t="s">
        <v>395</v>
      </c>
      <c r="B342" s="52" t="s">
        <v>479</v>
      </c>
      <c r="C342" s="53">
        <v>42567</v>
      </c>
      <c r="D342" s="52">
        <f t="shared" si="10"/>
        <v>1164</v>
      </c>
      <c r="E342" s="54" t="s">
        <v>408</v>
      </c>
      <c r="F342" s="52" t="s">
        <v>526</v>
      </c>
      <c r="G342" s="54" t="s">
        <v>383</v>
      </c>
      <c r="H342" s="55">
        <v>500</v>
      </c>
      <c r="I342" s="55">
        <v>10</v>
      </c>
      <c r="J342" s="54">
        <f t="shared" si="11"/>
        <v>5000</v>
      </c>
    </row>
    <row r="343" spans="1:10" hidden="1" x14ac:dyDescent="0.3">
      <c r="A343" s="52" t="s">
        <v>395</v>
      </c>
      <c r="B343" s="52" t="s">
        <v>479</v>
      </c>
      <c r="C343" s="53">
        <v>42567</v>
      </c>
      <c r="D343" s="52">
        <f t="shared" si="10"/>
        <v>1165</v>
      </c>
      <c r="E343" s="54" t="s">
        <v>408</v>
      </c>
      <c r="F343" s="52" t="s">
        <v>526</v>
      </c>
      <c r="G343" s="54" t="s">
        <v>381</v>
      </c>
      <c r="H343" s="55">
        <v>1000</v>
      </c>
      <c r="I343" s="55">
        <v>120</v>
      </c>
      <c r="J343" s="54">
        <f t="shared" si="11"/>
        <v>120000</v>
      </c>
    </row>
    <row r="344" spans="1:10" hidden="1" x14ac:dyDescent="0.3">
      <c r="A344" s="52" t="s">
        <v>395</v>
      </c>
      <c r="B344" s="52" t="s">
        <v>479</v>
      </c>
      <c r="C344" s="53">
        <v>42567</v>
      </c>
      <c r="D344" s="52">
        <f t="shared" si="10"/>
        <v>1166</v>
      </c>
      <c r="E344" s="54" t="s">
        <v>408</v>
      </c>
      <c r="F344" s="52" t="s">
        <v>526</v>
      </c>
      <c r="G344" s="54" t="s">
        <v>387</v>
      </c>
      <c r="H344" s="55">
        <v>680</v>
      </c>
      <c r="I344" s="55">
        <v>35</v>
      </c>
      <c r="J344" s="54">
        <f t="shared" si="11"/>
        <v>23800</v>
      </c>
    </row>
    <row r="345" spans="1:10" hidden="1" x14ac:dyDescent="0.3">
      <c r="A345" s="52" t="s">
        <v>522</v>
      </c>
      <c r="B345" s="52" t="s">
        <v>479</v>
      </c>
      <c r="C345" s="53">
        <v>42567</v>
      </c>
      <c r="D345" s="52">
        <f t="shared" si="10"/>
        <v>1167</v>
      </c>
      <c r="E345" s="54" t="s">
        <v>402</v>
      </c>
      <c r="F345" s="52" t="s">
        <v>525</v>
      </c>
      <c r="G345" s="54" t="s">
        <v>385</v>
      </c>
      <c r="H345" s="55">
        <v>500</v>
      </c>
      <c r="I345" s="55">
        <v>86</v>
      </c>
      <c r="J345" s="54">
        <f t="shared" si="11"/>
        <v>43000</v>
      </c>
    </row>
    <row r="346" spans="1:10" hidden="1" x14ac:dyDescent="0.3">
      <c r="A346" s="52" t="s">
        <v>522</v>
      </c>
      <c r="B346" s="52" t="s">
        <v>479</v>
      </c>
      <c r="C346" s="53">
        <v>42567</v>
      </c>
      <c r="D346" s="52">
        <f t="shared" si="10"/>
        <v>1168</v>
      </c>
      <c r="E346" s="54" t="s">
        <v>402</v>
      </c>
      <c r="F346" s="52" t="s">
        <v>525</v>
      </c>
      <c r="G346" s="54" t="s">
        <v>384</v>
      </c>
      <c r="H346" s="55">
        <v>1000</v>
      </c>
      <c r="I346" s="55">
        <v>20</v>
      </c>
      <c r="J346" s="54">
        <f t="shared" si="11"/>
        <v>20000</v>
      </c>
    </row>
    <row r="347" spans="1:10" hidden="1" x14ac:dyDescent="0.3">
      <c r="A347" s="52" t="s">
        <v>405</v>
      </c>
      <c r="B347" s="52" t="s">
        <v>479</v>
      </c>
      <c r="C347" s="53">
        <v>42567</v>
      </c>
      <c r="D347" s="52">
        <f t="shared" si="10"/>
        <v>1169</v>
      </c>
      <c r="E347" s="54" t="s">
        <v>445</v>
      </c>
      <c r="F347" s="52" t="s">
        <v>403</v>
      </c>
      <c r="G347" s="54" t="s">
        <v>383</v>
      </c>
      <c r="H347" s="55">
        <v>500</v>
      </c>
      <c r="I347" s="55">
        <v>10</v>
      </c>
      <c r="J347" s="54">
        <f t="shared" si="11"/>
        <v>5000</v>
      </c>
    </row>
    <row r="348" spans="1:10" hidden="1" x14ac:dyDescent="0.3">
      <c r="A348" s="52" t="s">
        <v>405</v>
      </c>
      <c r="B348" s="52" t="s">
        <v>479</v>
      </c>
      <c r="C348" s="53">
        <v>42567</v>
      </c>
      <c r="D348" s="52">
        <f t="shared" si="10"/>
        <v>1170</v>
      </c>
      <c r="E348" s="54" t="s">
        <v>416</v>
      </c>
      <c r="F348" s="52" t="s">
        <v>403</v>
      </c>
      <c r="G348" s="54" t="s">
        <v>381</v>
      </c>
      <c r="H348" s="55">
        <v>5</v>
      </c>
      <c r="I348" s="55">
        <v>120</v>
      </c>
      <c r="J348" s="54">
        <f t="shared" si="11"/>
        <v>600</v>
      </c>
    </row>
    <row r="349" spans="1:10" hidden="1" x14ac:dyDescent="0.3">
      <c r="A349" s="52" t="s">
        <v>398</v>
      </c>
      <c r="B349" s="52" t="s">
        <v>479</v>
      </c>
      <c r="C349" s="53">
        <v>42568</v>
      </c>
      <c r="D349" s="52">
        <f t="shared" si="10"/>
        <v>1171</v>
      </c>
      <c r="E349" s="54" t="s">
        <v>397</v>
      </c>
      <c r="F349" s="52" t="s">
        <v>396</v>
      </c>
      <c r="G349" s="54" t="s">
        <v>387</v>
      </c>
      <c r="H349" s="55">
        <v>150</v>
      </c>
      <c r="I349" s="55">
        <v>35</v>
      </c>
      <c r="J349" s="54">
        <f t="shared" si="11"/>
        <v>5250</v>
      </c>
    </row>
    <row r="350" spans="1:10" hidden="1" x14ac:dyDescent="0.3">
      <c r="A350" s="52" t="s">
        <v>398</v>
      </c>
      <c r="B350" s="52" t="s">
        <v>479</v>
      </c>
      <c r="C350" s="53">
        <v>42568</v>
      </c>
      <c r="D350" s="52">
        <f t="shared" si="10"/>
        <v>1172</v>
      </c>
      <c r="E350" s="54" t="s">
        <v>397</v>
      </c>
      <c r="F350" s="52" t="s">
        <v>396</v>
      </c>
      <c r="G350" s="54" t="s">
        <v>385</v>
      </c>
      <c r="H350" s="55">
        <v>200</v>
      </c>
      <c r="I350" s="55">
        <v>86</v>
      </c>
      <c r="J350" s="54">
        <f t="shared" si="11"/>
        <v>17200</v>
      </c>
    </row>
    <row r="351" spans="1:10" hidden="1" x14ac:dyDescent="0.3">
      <c r="A351" s="52" t="s">
        <v>398</v>
      </c>
      <c r="B351" s="52" t="s">
        <v>479</v>
      </c>
      <c r="C351" s="53">
        <v>42568</v>
      </c>
      <c r="D351" s="52">
        <f t="shared" si="10"/>
        <v>1173</v>
      </c>
      <c r="E351" s="54" t="s">
        <v>397</v>
      </c>
      <c r="F351" s="52" t="s">
        <v>396</v>
      </c>
      <c r="G351" s="54" t="s">
        <v>384</v>
      </c>
      <c r="H351" s="55">
        <v>50</v>
      </c>
      <c r="I351" s="55">
        <v>20</v>
      </c>
      <c r="J351" s="54">
        <f t="shared" si="11"/>
        <v>1000</v>
      </c>
    </row>
    <row r="352" spans="1:10" hidden="1" x14ac:dyDescent="0.3">
      <c r="A352" s="52" t="s">
        <v>395</v>
      </c>
      <c r="B352" s="52" t="s">
        <v>479</v>
      </c>
      <c r="C352" s="53">
        <v>42568</v>
      </c>
      <c r="D352" s="52">
        <f t="shared" si="10"/>
        <v>1174</v>
      </c>
      <c r="E352" s="54" t="s">
        <v>400</v>
      </c>
      <c r="F352" s="52" t="s">
        <v>399</v>
      </c>
      <c r="G352" s="54" t="s">
        <v>383</v>
      </c>
      <c r="H352" s="55">
        <v>300</v>
      </c>
      <c r="I352" s="55">
        <v>10</v>
      </c>
      <c r="J352" s="54">
        <f t="shared" si="11"/>
        <v>3000</v>
      </c>
    </row>
    <row r="353" spans="1:10" hidden="1" x14ac:dyDescent="0.3">
      <c r="A353" s="52" t="s">
        <v>395</v>
      </c>
      <c r="B353" s="52" t="s">
        <v>479</v>
      </c>
      <c r="C353" s="53">
        <v>42568</v>
      </c>
      <c r="D353" s="52">
        <f t="shared" si="10"/>
        <v>1175</v>
      </c>
      <c r="E353" s="54" t="s">
        <v>400</v>
      </c>
      <c r="F353" s="52" t="s">
        <v>399</v>
      </c>
      <c r="G353" s="54" t="s">
        <v>381</v>
      </c>
      <c r="H353" s="55">
        <v>200</v>
      </c>
      <c r="I353" s="55">
        <v>120</v>
      </c>
      <c r="J353" s="54">
        <f t="shared" si="11"/>
        <v>24000</v>
      </c>
    </row>
    <row r="354" spans="1:10" hidden="1" x14ac:dyDescent="0.3">
      <c r="A354" s="52" t="s">
        <v>395</v>
      </c>
      <c r="B354" s="52" t="s">
        <v>479</v>
      </c>
      <c r="C354" s="53">
        <v>42568</v>
      </c>
      <c r="D354" s="52">
        <f t="shared" si="10"/>
        <v>1176</v>
      </c>
      <c r="E354" s="54" t="s">
        <v>400</v>
      </c>
      <c r="F354" s="52" t="s">
        <v>399</v>
      </c>
      <c r="G354" s="54" t="s">
        <v>385</v>
      </c>
      <c r="H354" s="55">
        <v>200</v>
      </c>
      <c r="I354" s="55">
        <v>86</v>
      </c>
      <c r="J354" s="54">
        <f t="shared" si="11"/>
        <v>17200</v>
      </c>
    </row>
    <row r="355" spans="1:10" hidden="1" x14ac:dyDescent="0.3">
      <c r="A355" s="52" t="s">
        <v>395</v>
      </c>
      <c r="B355" s="52" t="s">
        <v>479</v>
      </c>
      <c r="C355" s="53">
        <v>42568</v>
      </c>
      <c r="D355" s="52">
        <f t="shared" si="10"/>
        <v>1177</v>
      </c>
      <c r="E355" s="54" t="s">
        <v>429</v>
      </c>
      <c r="F355" s="52" t="s">
        <v>528</v>
      </c>
      <c r="G355" s="54" t="s">
        <v>387</v>
      </c>
      <c r="H355" s="55">
        <v>50</v>
      </c>
      <c r="I355" s="55">
        <v>35</v>
      </c>
      <c r="J355" s="54">
        <f t="shared" si="11"/>
        <v>1750</v>
      </c>
    </row>
    <row r="356" spans="1:10" x14ac:dyDescent="0.3">
      <c r="A356" s="52" t="s">
        <v>398</v>
      </c>
      <c r="B356" s="52" t="s">
        <v>479</v>
      </c>
      <c r="C356" s="53">
        <v>42568</v>
      </c>
      <c r="D356" s="52">
        <f t="shared" si="10"/>
        <v>1178</v>
      </c>
      <c r="E356" s="54" t="s">
        <v>412</v>
      </c>
      <c r="F356" s="52" t="s">
        <v>523</v>
      </c>
      <c r="G356" s="54" t="s">
        <v>385</v>
      </c>
      <c r="H356" s="55">
        <v>100</v>
      </c>
      <c r="I356" s="55">
        <v>86</v>
      </c>
      <c r="J356" s="54">
        <f t="shared" si="11"/>
        <v>8600</v>
      </c>
    </row>
    <row r="357" spans="1:10" hidden="1" x14ac:dyDescent="0.3">
      <c r="A357" s="52" t="s">
        <v>398</v>
      </c>
      <c r="B357" s="52" t="s">
        <v>479</v>
      </c>
      <c r="C357" s="53">
        <v>42568</v>
      </c>
      <c r="D357" s="52">
        <f t="shared" si="10"/>
        <v>1179</v>
      </c>
      <c r="E357" s="54" t="s">
        <v>409</v>
      </c>
      <c r="F357" s="52" t="s">
        <v>396</v>
      </c>
      <c r="G357" s="54" t="s">
        <v>384</v>
      </c>
      <c r="H357" s="55">
        <v>300</v>
      </c>
      <c r="I357" s="55">
        <v>20</v>
      </c>
      <c r="J357" s="54">
        <f t="shared" si="11"/>
        <v>6000</v>
      </c>
    </row>
    <row r="358" spans="1:10" hidden="1" x14ac:dyDescent="0.3">
      <c r="A358" s="52" t="s">
        <v>398</v>
      </c>
      <c r="B358" s="52" t="s">
        <v>479</v>
      </c>
      <c r="C358" s="53">
        <v>42568</v>
      </c>
      <c r="D358" s="52">
        <f t="shared" si="10"/>
        <v>1180</v>
      </c>
      <c r="E358" s="54" t="s">
        <v>409</v>
      </c>
      <c r="F358" s="52" t="s">
        <v>396</v>
      </c>
      <c r="G358" s="54" t="s">
        <v>383</v>
      </c>
      <c r="H358" s="55">
        <v>300</v>
      </c>
      <c r="I358" s="55">
        <v>10</v>
      </c>
      <c r="J358" s="54">
        <f t="shared" si="11"/>
        <v>3000</v>
      </c>
    </row>
    <row r="359" spans="1:10" hidden="1" x14ac:dyDescent="0.3">
      <c r="A359" s="52" t="s">
        <v>522</v>
      </c>
      <c r="B359" s="52" t="s">
        <v>479</v>
      </c>
      <c r="C359" s="53">
        <v>42568</v>
      </c>
      <c r="D359" s="52">
        <f t="shared" si="10"/>
        <v>1181</v>
      </c>
      <c r="E359" s="54" t="s">
        <v>450</v>
      </c>
      <c r="F359" s="52" t="s">
        <v>525</v>
      </c>
      <c r="G359" s="54" t="s">
        <v>381</v>
      </c>
      <c r="H359" s="55">
        <v>100</v>
      </c>
      <c r="I359" s="55">
        <v>120</v>
      </c>
      <c r="J359" s="54">
        <f t="shared" si="11"/>
        <v>12000</v>
      </c>
    </row>
    <row r="360" spans="1:10" hidden="1" x14ac:dyDescent="0.3">
      <c r="A360" s="52" t="s">
        <v>398</v>
      </c>
      <c r="B360" s="52" t="s">
        <v>479</v>
      </c>
      <c r="C360" s="53">
        <v>42568</v>
      </c>
      <c r="D360" s="52">
        <f t="shared" si="10"/>
        <v>1182</v>
      </c>
      <c r="E360" s="54" t="s">
        <v>397</v>
      </c>
      <c r="F360" s="52" t="s">
        <v>396</v>
      </c>
      <c r="G360" s="54" t="s">
        <v>387</v>
      </c>
      <c r="H360" s="55">
        <v>700</v>
      </c>
      <c r="I360" s="55">
        <v>35</v>
      </c>
      <c r="J360" s="54">
        <f t="shared" si="11"/>
        <v>24500</v>
      </c>
    </row>
    <row r="361" spans="1:10" hidden="1" x14ac:dyDescent="0.3">
      <c r="A361" s="52" t="s">
        <v>398</v>
      </c>
      <c r="B361" s="52" t="s">
        <v>479</v>
      </c>
      <c r="C361" s="53">
        <v>42568</v>
      </c>
      <c r="D361" s="52">
        <f t="shared" si="10"/>
        <v>1183</v>
      </c>
      <c r="E361" s="54" t="s">
        <v>397</v>
      </c>
      <c r="F361" s="52" t="s">
        <v>396</v>
      </c>
      <c r="G361" s="54" t="s">
        <v>385</v>
      </c>
      <c r="H361" s="55">
        <v>150</v>
      </c>
      <c r="I361" s="55">
        <v>86</v>
      </c>
      <c r="J361" s="54">
        <f t="shared" si="11"/>
        <v>12900</v>
      </c>
    </row>
    <row r="362" spans="1:10" hidden="1" x14ac:dyDescent="0.3">
      <c r="A362" s="52" t="s">
        <v>398</v>
      </c>
      <c r="B362" s="52" t="s">
        <v>479</v>
      </c>
      <c r="C362" s="53">
        <v>42568</v>
      </c>
      <c r="D362" s="52">
        <f t="shared" si="10"/>
        <v>1184</v>
      </c>
      <c r="E362" s="54" t="s">
        <v>397</v>
      </c>
      <c r="F362" s="52" t="s">
        <v>396</v>
      </c>
      <c r="G362" s="54" t="s">
        <v>384</v>
      </c>
      <c r="H362" s="55">
        <v>250</v>
      </c>
      <c r="I362" s="55">
        <v>20</v>
      </c>
      <c r="J362" s="54">
        <f t="shared" si="11"/>
        <v>5000</v>
      </c>
    </row>
    <row r="363" spans="1:10" hidden="1" x14ac:dyDescent="0.3">
      <c r="A363" s="52" t="s">
        <v>398</v>
      </c>
      <c r="B363" s="52" t="s">
        <v>479</v>
      </c>
      <c r="C363" s="53">
        <v>42568</v>
      </c>
      <c r="D363" s="52">
        <f t="shared" si="10"/>
        <v>1185</v>
      </c>
      <c r="E363" s="54" t="s">
        <v>397</v>
      </c>
      <c r="F363" s="52" t="s">
        <v>396</v>
      </c>
      <c r="G363" s="54" t="s">
        <v>387</v>
      </c>
      <c r="H363" s="55">
        <v>850</v>
      </c>
      <c r="I363" s="55">
        <v>35</v>
      </c>
      <c r="J363" s="54">
        <f t="shared" si="11"/>
        <v>29750</v>
      </c>
    </row>
    <row r="364" spans="1:10" hidden="1" x14ac:dyDescent="0.3">
      <c r="A364" s="52" t="s">
        <v>405</v>
      </c>
      <c r="B364" s="52" t="s">
        <v>479</v>
      </c>
      <c r="C364" s="53">
        <v>42568</v>
      </c>
      <c r="D364" s="52">
        <f t="shared" si="10"/>
        <v>1186</v>
      </c>
      <c r="E364" s="54" t="s">
        <v>430</v>
      </c>
      <c r="F364" s="52" t="s">
        <v>403</v>
      </c>
      <c r="G364" s="54" t="s">
        <v>385</v>
      </c>
      <c r="H364" s="55">
        <v>500</v>
      </c>
      <c r="I364" s="55">
        <v>86</v>
      </c>
      <c r="J364" s="54">
        <f t="shared" si="11"/>
        <v>43000</v>
      </c>
    </row>
    <row r="365" spans="1:10" hidden="1" x14ac:dyDescent="0.3">
      <c r="A365" s="52" t="s">
        <v>405</v>
      </c>
      <c r="B365" s="52" t="s">
        <v>479</v>
      </c>
      <c r="C365" s="53">
        <v>42568</v>
      </c>
      <c r="D365" s="52">
        <f t="shared" si="10"/>
        <v>1187</v>
      </c>
      <c r="E365" s="54" t="s">
        <v>404</v>
      </c>
      <c r="F365" s="52" t="s">
        <v>403</v>
      </c>
      <c r="G365" s="54" t="s">
        <v>384</v>
      </c>
      <c r="H365" s="55">
        <v>300</v>
      </c>
      <c r="I365" s="55">
        <v>20</v>
      </c>
      <c r="J365" s="54">
        <f t="shared" si="11"/>
        <v>6000</v>
      </c>
    </row>
    <row r="366" spans="1:10" hidden="1" x14ac:dyDescent="0.3">
      <c r="A366" s="52" t="s">
        <v>405</v>
      </c>
      <c r="B366" s="52" t="s">
        <v>479</v>
      </c>
      <c r="C366" s="53">
        <v>42568</v>
      </c>
      <c r="D366" s="52">
        <f t="shared" si="10"/>
        <v>1188</v>
      </c>
      <c r="E366" s="54" t="s">
        <v>453</v>
      </c>
      <c r="F366" s="52" t="s">
        <v>403</v>
      </c>
      <c r="G366" s="54" t="s">
        <v>387</v>
      </c>
      <c r="H366" s="55">
        <v>250</v>
      </c>
      <c r="I366" s="55">
        <v>35</v>
      </c>
      <c r="J366" s="54">
        <f t="shared" si="11"/>
        <v>8750</v>
      </c>
    </row>
    <row r="367" spans="1:10" hidden="1" x14ac:dyDescent="0.3">
      <c r="A367" s="52" t="s">
        <v>522</v>
      </c>
      <c r="B367" s="52" t="s">
        <v>479</v>
      </c>
      <c r="C367" s="53">
        <v>42568</v>
      </c>
      <c r="D367" s="52">
        <f t="shared" si="10"/>
        <v>1189</v>
      </c>
      <c r="E367" s="54" t="s">
        <v>407</v>
      </c>
      <c r="F367" s="52" t="s">
        <v>406</v>
      </c>
      <c r="G367" s="54" t="s">
        <v>385</v>
      </c>
      <c r="H367" s="55">
        <v>250</v>
      </c>
      <c r="I367" s="55">
        <v>86</v>
      </c>
      <c r="J367" s="54">
        <f t="shared" si="11"/>
        <v>21500</v>
      </c>
    </row>
    <row r="368" spans="1:10" hidden="1" x14ac:dyDescent="0.3">
      <c r="A368" s="52" t="s">
        <v>395</v>
      </c>
      <c r="B368" s="52" t="s">
        <v>479</v>
      </c>
      <c r="C368" s="53">
        <v>42569</v>
      </c>
      <c r="D368" s="52">
        <f t="shared" si="10"/>
        <v>1190</v>
      </c>
      <c r="E368" s="54" t="s">
        <v>433</v>
      </c>
      <c r="F368" s="52" t="s">
        <v>528</v>
      </c>
      <c r="G368" s="54" t="s">
        <v>384</v>
      </c>
      <c r="H368" s="55">
        <v>250</v>
      </c>
      <c r="I368" s="55">
        <v>20</v>
      </c>
      <c r="J368" s="54">
        <f t="shared" si="11"/>
        <v>5000</v>
      </c>
    </row>
    <row r="369" spans="1:10" hidden="1" x14ac:dyDescent="0.3">
      <c r="A369" s="52" t="s">
        <v>395</v>
      </c>
      <c r="B369" s="52" t="s">
        <v>479</v>
      </c>
      <c r="C369" s="53">
        <v>42569</v>
      </c>
      <c r="D369" s="52">
        <f t="shared" si="10"/>
        <v>1191</v>
      </c>
      <c r="E369" s="54" t="s">
        <v>448</v>
      </c>
      <c r="F369" s="52" t="s">
        <v>529</v>
      </c>
      <c r="G369" s="54" t="s">
        <v>383</v>
      </c>
      <c r="H369" s="55">
        <v>50</v>
      </c>
      <c r="I369" s="55">
        <v>10</v>
      </c>
      <c r="J369" s="54">
        <f t="shared" si="11"/>
        <v>500</v>
      </c>
    </row>
    <row r="370" spans="1:10" hidden="1" x14ac:dyDescent="0.3">
      <c r="A370" s="52" t="s">
        <v>395</v>
      </c>
      <c r="B370" s="52" t="s">
        <v>479</v>
      </c>
      <c r="C370" s="53">
        <v>42569</v>
      </c>
      <c r="D370" s="52">
        <f t="shared" si="10"/>
        <v>1192</v>
      </c>
      <c r="E370" s="54" t="s">
        <v>448</v>
      </c>
      <c r="F370" s="52" t="s">
        <v>529</v>
      </c>
      <c r="G370" s="54" t="s">
        <v>381</v>
      </c>
      <c r="H370" s="55">
        <v>100</v>
      </c>
      <c r="I370" s="55">
        <v>120</v>
      </c>
      <c r="J370" s="54">
        <f t="shared" si="11"/>
        <v>12000</v>
      </c>
    </row>
    <row r="371" spans="1:10" hidden="1" x14ac:dyDescent="0.3">
      <c r="A371" s="52" t="s">
        <v>395</v>
      </c>
      <c r="B371" s="52" t="s">
        <v>479</v>
      </c>
      <c r="C371" s="53">
        <v>42569</v>
      </c>
      <c r="D371" s="52">
        <f t="shared" si="10"/>
        <v>1193</v>
      </c>
      <c r="E371" s="54" t="s">
        <v>422</v>
      </c>
      <c r="F371" s="52" t="s">
        <v>529</v>
      </c>
      <c r="G371" s="54" t="s">
        <v>387</v>
      </c>
      <c r="H371" s="55">
        <v>500</v>
      </c>
      <c r="I371" s="55">
        <v>35</v>
      </c>
      <c r="J371" s="54">
        <f t="shared" si="11"/>
        <v>17500</v>
      </c>
    </row>
    <row r="372" spans="1:10" hidden="1" x14ac:dyDescent="0.3">
      <c r="A372" s="52" t="s">
        <v>398</v>
      </c>
      <c r="B372" s="52" t="s">
        <v>479</v>
      </c>
      <c r="C372" s="53">
        <v>42569</v>
      </c>
      <c r="D372" s="52">
        <f t="shared" si="10"/>
        <v>1194</v>
      </c>
      <c r="E372" s="54" t="s">
        <v>397</v>
      </c>
      <c r="F372" s="52" t="s">
        <v>396</v>
      </c>
      <c r="G372" s="54" t="s">
        <v>385</v>
      </c>
      <c r="H372" s="55">
        <v>50</v>
      </c>
      <c r="I372" s="55">
        <v>86</v>
      </c>
      <c r="J372" s="54">
        <f t="shared" si="11"/>
        <v>4300</v>
      </c>
    </row>
    <row r="373" spans="1:10" hidden="1" x14ac:dyDescent="0.3">
      <c r="A373" s="52" t="s">
        <v>522</v>
      </c>
      <c r="B373" s="52" t="s">
        <v>479</v>
      </c>
      <c r="C373" s="53">
        <v>42569</v>
      </c>
      <c r="D373" s="52">
        <f t="shared" si="10"/>
        <v>1195</v>
      </c>
      <c r="E373" s="54" t="s">
        <v>461</v>
      </c>
      <c r="F373" s="52" t="s">
        <v>525</v>
      </c>
      <c r="G373" s="54" t="s">
        <v>384</v>
      </c>
      <c r="H373" s="55">
        <v>450</v>
      </c>
      <c r="I373" s="55">
        <v>20</v>
      </c>
      <c r="J373" s="54">
        <f t="shared" si="11"/>
        <v>9000</v>
      </c>
    </row>
    <row r="374" spans="1:10" x14ac:dyDescent="0.3">
      <c r="A374" s="52" t="s">
        <v>398</v>
      </c>
      <c r="B374" s="52" t="s">
        <v>479</v>
      </c>
      <c r="C374" s="53">
        <v>42569</v>
      </c>
      <c r="D374" s="52">
        <f t="shared" si="10"/>
        <v>1196</v>
      </c>
      <c r="E374" s="54" t="s">
        <v>446</v>
      </c>
      <c r="F374" s="52" t="s">
        <v>523</v>
      </c>
      <c r="G374" s="54" t="s">
        <v>383</v>
      </c>
      <c r="H374" s="55">
        <v>50</v>
      </c>
      <c r="I374" s="55">
        <v>10</v>
      </c>
      <c r="J374" s="54">
        <f t="shared" si="11"/>
        <v>500</v>
      </c>
    </row>
    <row r="375" spans="1:10" hidden="1" x14ac:dyDescent="0.3">
      <c r="A375" s="52" t="s">
        <v>398</v>
      </c>
      <c r="B375" s="52" t="s">
        <v>479</v>
      </c>
      <c r="C375" s="53">
        <v>42569</v>
      </c>
      <c r="D375" s="52">
        <f t="shared" si="10"/>
        <v>1197</v>
      </c>
      <c r="E375" s="54" t="s">
        <v>409</v>
      </c>
      <c r="F375" s="52" t="s">
        <v>396</v>
      </c>
      <c r="G375" s="54" t="s">
        <v>381</v>
      </c>
      <c r="H375" s="55">
        <v>1000</v>
      </c>
      <c r="I375" s="55">
        <v>120</v>
      </c>
      <c r="J375" s="54">
        <f t="shared" si="11"/>
        <v>120000</v>
      </c>
    </row>
    <row r="376" spans="1:10" hidden="1" x14ac:dyDescent="0.3">
      <c r="A376" s="52" t="s">
        <v>398</v>
      </c>
      <c r="B376" s="52" t="s">
        <v>479</v>
      </c>
      <c r="C376" s="53">
        <v>42569</v>
      </c>
      <c r="D376" s="52">
        <f t="shared" si="10"/>
        <v>1198</v>
      </c>
      <c r="E376" s="54" t="s">
        <v>409</v>
      </c>
      <c r="F376" s="52" t="s">
        <v>396</v>
      </c>
      <c r="G376" s="54" t="s">
        <v>387</v>
      </c>
      <c r="H376" s="55">
        <v>200</v>
      </c>
      <c r="I376" s="55">
        <v>35</v>
      </c>
      <c r="J376" s="54">
        <f t="shared" si="11"/>
        <v>7000</v>
      </c>
    </row>
    <row r="377" spans="1:10" hidden="1" x14ac:dyDescent="0.3">
      <c r="A377" s="52" t="s">
        <v>395</v>
      </c>
      <c r="B377" s="52" t="s">
        <v>479</v>
      </c>
      <c r="C377" s="53">
        <v>42569</v>
      </c>
      <c r="D377" s="52">
        <f t="shared" si="10"/>
        <v>1199</v>
      </c>
      <c r="E377" s="54" t="s">
        <v>401</v>
      </c>
      <c r="F377" s="52" t="s">
        <v>526</v>
      </c>
      <c r="G377" s="54" t="s">
        <v>385</v>
      </c>
      <c r="H377" s="55">
        <v>300</v>
      </c>
      <c r="I377" s="55">
        <v>86</v>
      </c>
      <c r="J377" s="54">
        <f t="shared" si="11"/>
        <v>25800</v>
      </c>
    </row>
    <row r="378" spans="1:10" hidden="1" x14ac:dyDescent="0.3">
      <c r="A378" s="52" t="s">
        <v>395</v>
      </c>
      <c r="B378" s="52" t="s">
        <v>479</v>
      </c>
      <c r="C378" s="53">
        <v>42569</v>
      </c>
      <c r="D378" s="52">
        <f t="shared" si="10"/>
        <v>1200</v>
      </c>
      <c r="E378" s="54" t="s">
        <v>401</v>
      </c>
      <c r="F378" s="52" t="s">
        <v>526</v>
      </c>
      <c r="G378" s="54" t="s">
        <v>384</v>
      </c>
      <c r="H378" s="55">
        <v>10</v>
      </c>
      <c r="I378" s="55">
        <v>20</v>
      </c>
      <c r="J378" s="54">
        <f t="shared" si="11"/>
        <v>200</v>
      </c>
    </row>
    <row r="379" spans="1:10" hidden="1" x14ac:dyDescent="0.3">
      <c r="A379" s="52" t="s">
        <v>405</v>
      </c>
      <c r="B379" s="52" t="s">
        <v>479</v>
      </c>
      <c r="C379" s="53">
        <v>42569</v>
      </c>
      <c r="D379" s="52">
        <f t="shared" si="10"/>
        <v>1201</v>
      </c>
      <c r="E379" s="54" t="s">
        <v>453</v>
      </c>
      <c r="F379" s="52" t="s">
        <v>403</v>
      </c>
      <c r="G379" s="54" t="s">
        <v>383</v>
      </c>
      <c r="H379" s="55">
        <v>250</v>
      </c>
      <c r="I379" s="55">
        <v>10</v>
      </c>
      <c r="J379" s="54">
        <f t="shared" si="11"/>
        <v>2500</v>
      </c>
    </row>
    <row r="380" spans="1:10" x14ac:dyDescent="0.3">
      <c r="A380" s="52" t="s">
        <v>398</v>
      </c>
      <c r="B380" s="52" t="s">
        <v>479</v>
      </c>
      <c r="C380" s="53">
        <v>42569</v>
      </c>
      <c r="D380" s="52">
        <f t="shared" si="10"/>
        <v>1202</v>
      </c>
      <c r="E380" s="54" t="s">
        <v>420</v>
      </c>
      <c r="F380" s="52" t="s">
        <v>523</v>
      </c>
      <c r="G380" s="54" t="s">
        <v>387</v>
      </c>
      <c r="H380" s="55">
        <v>250</v>
      </c>
      <c r="I380" s="55">
        <v>35</v>
      </c>
      <c r="J380" s="54">
        <f t="shared" si="11"/>
        <v>8750</v>
      </c>
    </row>
    <row r="381" spans="1:10" hidden="1" x14ac:dyDescent="0.3">
      <c r="A381" s="52" t="s">
        <v>405</v>
      </c>
      <c r="B381" s="52" t="s">
        <v>479</v>
      </c>
      <c r="C381" s="53">
        <v>42569</v>
      </c>
      <c r="D381" s="52">
        <f t="shared" si="10"/>
        <v>1203</v>
      </c>
      <c r="E381" s="54" t="s">
        <v>437</v>
      </c>
      <c r="F381" s="52" t="s">
        <v>403</v>
      </c>
      <c r="G381" s="54" t="s">
        <v>385</v>
      </c>
      <c r="H381" s="55">
        <v>250</v>
      </c>
      <c r="I381" s="55">
        <v>86</v>
      </c>
      <c r="J381" s="54">
        <f t="shared" si="11"/>
        <v>21500</v>
      </c>
    </row>
    <row r="382" spans="1:10" hidden="1" x14ac:dyDescent="0.3">
      <c r="A382" s="52" t="s">
        <v>405</v>
      </c>
      <c r="B382" s="52" t="s">
        <v>479</v>
      </c>
      <c r="C382" s="53">
        <v>42569</v>
      </c>
      <c r="D382" s="52">
        <f t="shared" si="10"/>
        <v>1204</v>
      </c>
      <c r="E382" s="54" t="s">
        <v>437</v>
      </c>
      <c r="F382" s="52" t="s">
        <v>403</v>
      </c>
      <c r="G382" s="54" t="s">
        <v>384</v>
      </c>
      <c r="H382" s="55">
        <v>250</v>
      </c>
      <c r="I382" s="55">
        <v>20</v>
      </c>
      <c r="J382" s="54">
        <f t="shared" si="11"/>
        <v>5000</v>
      </c>
    </row>
    <row r="383" spans="1:10" hidden="1" x14ac:dyDescent="0.3">
      <c r="A383" s="52" t="s">
        <v>405</v>
      </c>
      <c r="B383" s="52" t="s">
        <v>479</v>
      </c>
      <c r="C383" s="53">
        <v>42569</v>
      </c>
      <c r="D383" s="52">
        <f t="shared" si="10"/>
        <v>1205</v>
      </c>
      <c r="E383" s="54" t="s">
        <v>437</v>
      </c>
      <c r="F383" s="52" t="s">
        <v>403</v>
      </c>
      <c r="G383" s="54" t="s">
        <v>387</v>
      </c>
      <c r="H383" s="55">
        <v>250</v>
      </c>
      <c r="I383" s="55">
        <v>35</v>
      </c>
      <c r="J383" s="54">
        <f t="shared" si="11"/>
        <v>8750</v>
      </c>
    </row>
    <row r="384" spans="1:10" hidden="1" x14ac:dyDescent="0.3">
      <c r="A384" s="52" t="s">
        <v>405</v>
      </c>
      <c r="B384" s="52" t="s">
        <v>479</v>
      </c>
      <c r="C384" s="53">
        <v>42569</v>
      </c>
      <c r="D384" s="52">
        <f t="shared" si="10"/>
        <v>1206</v>
      </c>
      <c r="E384" s="54" t="s">
        <v>437</v>
      </c>
      <c r="F384" s="52" t="s">
        <v>403</v>
      </c>
      <c r="G384" s="54" t="s">
        <v>385</v>
      </c>
      <c r="H384" s="55">
        <v>250</v>
      </c>
      <c r="I384" s="55">
        <v>86</v>
      </c>
      <c r="J384" s="54">
        <f t="shared" si="11"/>
        <v>21500</v>
      </c>
    </row>
    <row r="385" spans="1:10" hidden="1" x14ac:dyDescent="0.3">
      <c r="A385" s="52" t="s">
        <v>405</v>
      </c>
      <c r="B385" s="52" t="s">
        <v>479</v>
      </c>
      <c r="C385" s="53">
        <v>42569</v>
      </c>
      <c r="D385" s="52">
        <f t="shared" si="10"/>
        <v>1207</v>
      </c>
      <c r="E385" s="54" t="s">
        <v>437</v>
      </c>
      <c r="F385" s="52" t="s">
        <v>403</v>
      </c>
      <c r="G385" s="54" t="s">
        <v>384</v>
      </c>
      <c r="H385" s="55">
        <v>250</v>
      </c>
      <c r="I385" s="55">
        <v>20</v>
      </c>
      <c r="J385" s="54">
        <f t="shared" si="11"/>
        <v>5000</v>
      </c>
    </row>
    <row r="386" spans="1:10" hidden="1" x14ac:dyDescent="0.3">
      <c r="A386" s="52" t="s">
        <v>405</v>
      </c>
      <c r="B386" s="52" t="s">
        <v>479</v>
      </c>
      <c r="C386" s="53">
        <v>42569</v>
      </c>
      <c r="D386" s="52">
        <f t="shared" si="10"/>
        <v>1208</v>
      </c>
      <c r="E386" s="54" t="s">
        <v>437</v>
      </c>
      <c r="F386" s="52" t="s">
        <v>403</v>
      </c>
      <c r="G386" s="54" t="s">
        <v>387</v>
      </c>
      <c r="H386" s="55">
        <v>250</v>
      </c>
      <c r="I386" s="55">
        <v>35</v>
      </c>
      <c r="J386" s="54">
        <f t="shared" si="11"/>
        <v>8750</v>
      </c>
    </row>
    <row r="387" spans="1:10" hidden="1" x14ac:dyDescent="0.3">
      <c r="A387" s="52" t="s">
        <v>405</v>
      </c>
      <c r="B387" s="52" t="s">
        <v>479</v>
      </c>
      <c r="C387" s="53">
        <v>42569</v>
      </c>
      <c r="D387" s="52">
        <f t="shared" si="10"/>
        <v>1209</v>
      </c>
      <c r="E387" s="54" t="s">
        <v>437</v>
      </c>
      <c r="F387" s="52" t="s">
        <v>403</v>
      </c>
      <c r="G387" s="54" t="s">
        <v>385</v>
      </c>
      <c r="H387" s="55">
        <v>250</v>
      </c>
      <c r="I387" s="55">
        <v>86</v>
      </c>
      <c r="J387" s="54">
        <f t="shared" si="11"/>
        <v>21500</v>
      </c>
    </row>
    <row r="388" spans="1:10" hidden="1" x14ac:dyDescent="0.3">
      <c r="A388" s="52" t="s">
        <v>405</v>
      </c>
      <c r="B388" s="52" t="s">
        <v>479</v>
      </c>
      <c r="C388" s="53">
        <v>42569</v>
      </c>
      <c r="D388" s="52">
        <f t="shared" si="10"/>
        <v>1210</v>
      </c>
      <c r="E388" s="54" t="s">
        <v>437</v>
      </c>
      <c r="F388" s="52" t="s">
        <v>403</v>
      </c>
      <c r="G388" s="54" t="s">
        <v>384</v>
      </c>
      <c r="H388" s="55">
        <v>250</v>
      </c>
      <c r="I388" s="55">
        <v>20</v>
      </c>
      <c r="J388" s="54">
        <f t="shared" si="11"/>
        <v>5000</v>
      </c>
    </row>
    <row r="389" spans="1:10" hidden="1" x14ac:dyDescent="0.3">
      <c r="A389" s="52" t="s">
        <v>395</v>
      </c>
      <c r="B389" s="52" t="s">
        <v>479</v>
      </c>
      <c r="C389" s="53">
        <v>42569</v>
      </c>
      <c r="D389" s="52">
        <f t="shared" si="10"/>
        <v>1211</v>
      </c>
      <c r="E389" s="54" t="s">
        <v>401</v>
      </c>
      <c r="F389" s="52" t="s">
        <v>526</v>
      </c>
      <c r="G389" s="54" t="s">
        <v>383</v>
      </c>
      <c r="H389" s="55">
        <v>1000</v>
      </c>
      <c r="I389" s="55">
        <v>10</v>
      </c>
      <c r="J389" s="54">
        <f t="shared" si="11"/>
        <v>10000</v>
      </c>
    </row>
    <row r="390" spans="1:10" hidden="1" x14ac:dyDescent="0.3">
      <c r="A390" s="52" t="s">
        <v>405</v>
      </c>
      <c r="B390" s="52" t="s">
        <v>479</v>
      </c>
      <c r="C390" s="53">
        <v>42571</v>
      </c>
      <c r="D390" s="52">
        <f t="shared" si="10"/>
        <v>1212</v>
      </c>
      <c r="E390" s="54" t="s">
        <v>443</v>
      </c>
      <c r="F390" s="52" t="s">
        <v>403</v>
      </c>
      <c r="G390" s="54" t="s">
        <v>381</v>
      </c>
      <c r="H390" s="55">
        <v>1000</v>
      </c>
      <c r="I390" s="55">
        <v>120</v>
      </c>
      <c r="J390" s="54">
        <f t="shared" si="11"/>
        <v>120000</v>
      </c>
    </row>
    <row r="391" spans="1:10" x14ac:dyDescent="0.3">
      <c r="A391" s="52" t="s">
        <v>398</v>
      </c>
      <c r="B391" s="52" t="s">
        <v>479</v>
      </c>
      <c r="C391" s="53">
        <v>42571</v>
      </c>
      <c r="D391" s="52">
        <f t="shared" si="10"/>
        <v>1213</v>
      </c>
      <c r="E391" s="54" t="s">
        <v>412</v>
      </c>
      <c r="F391" s="52" t="s">
        <v>523</v>
      </c>
      <c r="G391" s="54" t="s">
        <v>387</v>
      </c>
      <c r="H391" s="55">
        <v>450</v>
      </c>
      <c r="I391" s="55">
        <v>35</v>
      </c>
      <c r="J391" s="54">
        <f t="shared" si="11"/>
        <v>15750</v>
      </c>
    </row>
    <row r="392" spans="1:10" hidden="1" x14ac:dyDescent="0.3">
      <c r="A392" s="52" t="s">
        <v>395</v>
      </c>
      <c r="B392" s="52" t="s">
        <v>479</v>
      </c>
      <c r="C392" s="53">
        <v>42571</v>
      </c>
      <c r="D392" s="52">
        <f t="shared" si="10"/>
        <v>1214</v>
      </c>
      <c r="E392" s="54" t="s">
        <v>425</v>
      </c>
      <c r="F392" s="52" t="s">
        <v>399</v>
      </c>
      <c r="G392" s="54" t="s">
        <v>385</v>
      </c>
      <c r="H392" s="55">
        <v>200</v>
      </c>
      <c r="I392" s="55">
        <v>86</v>
      </c>
      <c r="J392" s="54">
        <f t="shared" si="11"/>
        <v>17200</v>
      </c>
    </row>
    <row r="393" spans="1:10" hidden="1" x14ac:dyDescent="0.3">
      <c r="A393" s="52" t="s">
        <v>395</v>
      </c>
      <c r="B393" s="52" t="s">
        <v>479</v>
      </c>
      <c r="C393" s="53">
        <v>42571</v>
      </c>
      <c r="D393" s="52">
        <f t="shared" si="10"/>
        <v>1215</v>
      </c>
      <c r="E393" s="54" t="s">
        <v>425</v>
      </c>
      <c r="F393" s="52" t="s">
        <v>399</v>
      </c>
      <c r="G393" s="54" t="s">
        <v>384</v>
      </c>
      <c r="H393" s="55">
        <v>300</v>
      </c>
      <c r="I393" s="55">
        <v>20</v>
      </c>
      <c r="J393" s="54">
        <f t="shared" si="11"/>
        <v>6000</v>
      </c>
    </row>
    <row r="394" spans="1:10" hidden="1" x14ac:dyDescent="0.3">
      <c r="A394" s="52" t="s">
        <v>395</v>
      </c>
      <c r="B394" s="52" t="s">
        <v>479</v>
      </c>
      <c r="C394" s="53">
        <v>42571</v>
      </c>
      <c r="D394" s="52">
        <f t="shared" si="10"/>
        <v>1216</v>
      </c>
      <c r="E394" s="54" t="s">
        <v>433</v>
      </c>
      <c r="F394" s="52" t="s">
        <v>528</v>
      </c>
      <c r="G394" s="54" t="s">
        <v>383</v>
      </c>
      <c r="H394" s="55">
        <v>500</v>
      </c>
      <c r="I394" s="55">
        <v>10</v>
      </c>
      <c r="J394" s="54">
        <f t="shared" si="11"/>
        <v>5000</v>
      </c>
    </row>
    <row r="395" spans="1:10" hidden="1" x14ac:dyDescent="0.3">
      <c r="A395" s="52" t="s">
        <v>395</v>
      </c>
      <c r="B395" s="52" t="s">
        <v>479</v>
      </c>
      <c r="C395" s="53">
        <v>42571</v>
      </c>
      <c r="D395" s="52">
        <f t="shared" si="10"/>
        <v>1217</v>
      </c>
      <c r="E395" s="54" t="s">
        <v>433</v>
      </c>
      <c r="F395" s="52" t="s">
        <v>528</v>
      </c>
      <c r="G395" s="54" t="s">
        <v>381</v>
      </c>
      <c r="H395" s="55">
        <v>200</v>
      </c>
      <c r="I395" s="55">
        <v>120</v>
      </c>
      <c r="J395" s="54">
        <f t="shared" si="11"/>
        <v>24000</v>
      </c>
    </row>
    <row r="396" spans="1:10" hidden="1" x14ac:dyDescent="0.3">
      <c r="A396" s="52" t="s">
        <v>395</v>
      </c>
      <c r="B396" s="52" t="s">
        <v>479</v>
      </c>
      <c r="C396" s="53">
        <v>42571</v>
      </c>
      <c r="D396" s="52">
        <f t="shared" si="10"/>
        <v>1218</v>
      </c>
      <c r="E396" s="54" t="s">
        <v>433</v>
      </c>
      <c r="F396" s="52" t="s">
        <v>528</v>
      </c>
      <c r="G396" s="54" t="s">
        <v>387</v>
      </c>
      <c r="H396" s="55">
        <v>50</v>
      </c>
      <c r="I396" s="55">
        <v>35</v>
      </c>
      <c r="J396" s="54">
        <f t="shared" si="11"/>
        <v>1750</v>
      </c>
    </row>
    <row r="397" spans="1:10" hidden="1" x14ac:dyDescent="0.3">
      <c r="A397" s="52" t="s">
        <v>395</v>
      </c>
      <c r="B397" s="52" t="s">
        <v>479</v>
      </c>
      <c r="C397" s="53">
        <v>42571</v>
      </c>
      <c r="D397" s="52">
        <f t="shared" si="10"/>
        <v>1219</v>
      </c>
      <c r="E397" s="54" t="s">
        <v>433</v>
      </c>
      <c r="F397" s="52" t="s">
        <v>528</v>
      </c>
      <c r="G397" s="54" t="s">
        <v>385</v>
      </c>
      <c r="H397" s="55">
        <v>50</v>
      </c>
      <c r="I397" s="55">
        <v>86</v>
      </c>
      <c r="J397" s="54">
        <f t="shared" si="11"/>
        <v>4300</v>
      </c>
    </row>
    <row r="398" spans="1:10" hidden="1" x14ac:dyDescent="0.3">
      <c r="A398" s="52" t="s">
        <v>395</v>
      </c>
      <c r="B398" s="52" t="s">
        <v>479</v>
      </c>
      <c r="C398" s="53">
        <v>42571</v>
      </c>
      <c r="D398" s="52">
        <f t="shared" si="10"/>
        <v>1220</v>
      </c>
      <c r="E398" s="54" t="s">
        <v>433</v>
      </c>
      <c r="F398" s="52" t="s">
        <v>528</v>
      </c>
      <c r="G398" s="54" t="s">
        <v>384</v>
      </c>
      <c r="H398" s="55">
        <v>100</v>
      </c>
      <c r="I398" s="55">
        <v>20</v>
      </c>
      <c r="J398" s="54">
        <f t="shared" si="11"/>
        <v>2000</v>
      </c>
    </row>
    <row r="399" spans="1:10" hidden="1" x14ac:dyDescent="0.3">
      <c r="A399" s="52" t="s">
        <v>398</v>
      </c>
      <c r="B399" s="52" t="s">
        <v>479</v>
      </c>
      <c r="C399" s="53">
        <v>42571</v>
      </c>
      <c r="D399" s="52">
        <f t="shared" ref="D399:D462" si="12">D398+1</f>
        <v>1221</v>
      </c>
      <c r="E399" s="54" t="s">
        <v>449</v>
      </c>
      <c r="F399" s="52" t="s">
        <v>396</v>
      </c>
      <c r="G399" s="54" t="s">
        <v>383</v>
      </c>
      <c r="H399" s="55">
        <v>100</v>
      </c>
      <c r="I399" s="55">
        <v>10</v>
      </c>
      <c r="J399" s="54">
        <f t="shared" ref="J399:J462" si="13">H399*I399</f>
        <v>1000</v>
      </c>
    </row>
    <row r="400" spans="1:10" hidden="1" x14ac:dyDescent="0.3">
      <c r="A400" s="52" t="s">
        <v>398</v>
      </c>
      <c r="B400" s="52" t="s">
        <v>479</v>
      </c>
      <c r="C400" s="53">
        <v>42571</v>
      </c>
      <c r="D400" s="52">
        <f t="shared" si="12"/>
        <v>1222</v>
      </c>
      <c r="E400" s="54" t="s">
        <v>449</v>
      </c>
      <c r="F400" s="52" t="s">
        <v>396</v>
      </c>
      <c r="G400" s="54" t="s">
        <v>381</v>
      </c>
      <c r="H400" s="55">
        <v>200</v>
      </c>
      <c r="I400" s="55">
        <v>120</v>
      </c>
      <c r="J400" s="54">
        <f t="shared" si="13"/>
        <v>24000</v>
      </c>
    </row>
    <row r="401" spans="1:10" hidden="1" x14ac:dyDescent="0.3">
      <c r="A401" s="52" t="s">
        <v>395</v>
      </c>
      <c r="B401" s="52" t="s">
        <v>479</v>
      </c>
      <c r="C401" s="53">
        <v>42571</v>
      </c>
      <c r="D401" s="52">
        <f t="shared" si="12"/>
        <v>1223</v>
      </c>
      <c r="E401" s="54" t="s">
        <v>451</v>
      </c>
      <c r="F401" s="52" t="s">
        <v>399</v>
      </c>
      <c r="G401" s="54" t="s">
        <v>383</v>
      </c>
      <c r="H401" s="55">
        <v>500</v>
      </c>
      <c r="I401" s="55">
        <v>10</v>
      </c>
      <c r="J401" s="54">
        <f t="shared" si="13"/>
        <v>5000</v>
      </c>
    </row>
    <row r="402" spans="1:10" hidden="1" x14ac:dyDescent="0.3">
      <c r="A402" s="52" t="s">
        <v>395</v>
      </c>
      <c r="B402" s="52" t="s">
        <v>479</v>
      </c>
      <c r="C402" s="53">
        <v>42571</v>
      </c>
      <c r="D402" s="52">
        <f t="shared" si="12"/>
        <v>1224</v>
      </c>
      <c r="E402" s="54" t="s">
        <v>400</v>
      </c>
      <c r="F402" s="52" t="s">
        <v>399</v>
      </c>
      <c r="G402" s="54" t="s">
        <v>381</v>
      </c>
      <c r="H402" s="55">
        <v>400</v>
      </c>
      <c r="I402" s="55">
        <v>120</v>
      </c>
      <c r="J402" s="54">
        <f t="shared" si="13"/>
        <v>48000</v>
      </c>
    </row>
    <row r="403" spans="1:10" hidden="1" x14ac:dyDescent="0.3">
      <c r="A403" s="52" t="s">
        <v>395</v>
      </c>
      <c r="B403" s="52" t="s">
        <v>479</v>
      </c>
      <c r="C403" s="53">
        <v>42571</v>
      </c>
      <c r="D403" s="52">
        <f t="shared" si="12"/>
        <v>1225</v>
      </c>
      <c r="E403" s="54" t="s">
        <v>400</v>
      </c>
      <c r="F403" s="52" t="s">
        <v>399</v>
      </c>
      <c r="G403" s="54" t="s">
        <v>387</v>
      </c>
      <c r="H403" s="55">
        <v>750</v>
      </c>
      <c r="I403" s="55">
        <v>35</v>
      </c>
      <c r="J403" s="54">
        <f t="shared" si="13"/>
        <v>26250</v>
      </c>
    </row>
    <row r="404" spans="1:10" hidden="1" x14ac:dyDescent="0.3">
      <c r="A404" s="52" t="s">
        <v>395</v>
      </c>
      <c r="B404" s="52" t="s">
        <v>479</v>
      </c>
      <c r="C404" s="53">
        <v>42571</v>
      </c>
      <c r="D404" s="52">
        <f t="shared" si="12"/>
        <v>1226</v>
      </c>
      <c r="E404" s="54" t="s">
        <v>400</v>
      </c>
      <c r="F404" s="52" t="s">
        <v>399</v>
      </c>
      <c r="G404" s="54" t="s">
        <v>385</v>
      </c>
      <c r="H404" s="55">
        <v>1125</v>
      </c>
      <c r="I404" s="55">
        <v>86</v>
      </c>
      <c r="J404" s="54">
        <f t="shared" si="13"/>
        <v>96750</v>
      </c>
    </row>
    <row r="405" spans="1:10" hidden="1" x14ac:dyDescent="0.3">
      <c r="A405" s="52" t="s">
        <v>395</v>
      </c>
      <c r="B405" s="52" t="s">
        <v>479</v>
      </c>
      <c r="C405" s="53">
        <v>42571</v>
      </c>
      <c r="D405" s="52">
        <f t="shared" si="12"/>
        <v>1227</v>
      </c>
      <c r="E405" s="54" t="s">
        <v>451</v>
      </c>
      <c r="F405" s="52" t="s">
        <v>399</v>
      </c>
      <c r="G405" s="54" t="s">
        <v>384</v>
      </c>
      <c r="H405" s="55">
        <v>500</v>
      </c>
      <c r="I405" s="55">
        <v>20</v>
      </c>
      <c r="J405" s="54">
        <f t="shared" si="13"/>
        <v>10000</v>
      </c>
    </row>
    <row r="406" spans="1:10" hidden="1" x14ac:dyDescent="0.3">
      <c r="A406" s="52" t="s">
        <v>405</v>
      </c>
      <c r="B406" s="52" t="s">
        <v>479</v>
      </c>
      <c r="C406" s="53">
        <v>42571</v>
      </c>
      <c r="D406" s="52">
        <f t="shared" si="12"/>
        <v>1228</v>
      </c>
      <c r="E406" s="54" t="s">
        <v>430</v>
      </c>
      <c r="F406" s="52" t="s">
        <v>403</v>
      </c>
      <c r="G406" s="54" t="s">
        <v>383</v>
      </c>
      <c r="H406" s="55">
        <v>300</v>
      </c>
      <c r="I406" s="55">
        <v>10</v>
      </c>
      <c r="J406" s="54">
        <f t="shared" si="13"/>
        <v>3000</v>
      </c>
    </row>
    <row r="407" spans="1:10" hidden="1" x14ac:dyDescent="0.3">
      <c r="A407" s="52" t="s">
        <v>395</v>
      </c>
      <c r="B407" s="52" t="s">
        <v>479</v>
      </c>
      <c r="C407" s="53">
        <v>42571</v>
      </c>
      <c r="D407" s="52">
        <f t="shared" si="12"/>
        <v>1229</v>
      </c>
      <c r="E407" s="54" t="s">
        <v>401</v>
      </c>
      <c r="F407" s="52" t="s">
        <v>526</v>
      </c>
      <c r="G407" s="54" t="s">
        <v>381</v>
      </c>
      <c r="H407" s="55">
        <v>1190</v>
      </c>
      <c r="I407" s="55">
        <v>120</v>
      </c>
      <c r="J407" s="54">
        <f t="shared" si="13"/>
        <v>142800</v>
      </c>
    </row>
    <row r="408" spans="1:10" hidden="1" x14ac:dyDescent="0.3">
      <c r="A408" s="52" t="s">
        <v>398</v>
      </c>
      <c r="B408" s="52" t="s">
        <v>479</v>
      </c>
      <c r="C408" s="53">
        <v>42571</v>
      </c>
      <c r="D408" s="52">
        <f t="shared" si="12"/>
        <v>1230</v>
      </c>
      <c r="E408" s="54" t="s">
        <v>465</v>
      </c>
      <c r="F408" s="52" t="s">
        <v>396</v>
      </c>
      <c r="G408" s="54" t="s">
        <v>387</v>
      </c>
      <c r="H408" s="55">
        <v>210</v>
      </c>
      <c r="I408" s="55">
        <v>35</v>
      </c>
      <c r="J408" s="54">
        <f t="shared" si="13"/>
        <v>7350</v>
      </c>
    </row>
    <row r="409" spans="1:10" hidden="1" x14ac:dyDescent="0.3">
      <c r="A409" s="52" t="s">
        <v>398</v>
      </c>
      <c r="B409" s="52" t="s">
        <v>479</v>
      </c>
      <c r="C409" s="53">
        <v>42571</v>
      </c>
      <c r="D409" s="52">
        <f t="shared" si="12"/>
        <v>1231</v>
      </c>
      <c r="E409" s="54" t="s">
        <v>465</v>
      </c>
      <c r="F409" s="52" t="s">
        <v>396</v>
      </c>
      <c r="G409" s="54" t="s">
        <v>385</v>
      </c>
      <c r="H409" s="55">
        <v>5</v>
      </c>
      <c r="I409" s="55">
        <v>86</v>
      </c>
      <c r="J409" s="54">
        <f t="shared" si="13"/>
        <v>430</v>
      </c>
    </row>
    <row r="410" spans="1:10" hidden="1" x14ac:dyDescent="0.3">
      <c r="A410" s="52" t="s">
        <v>398</v>
      </c>
      <c r="B410" s="52" t="s">
        <v>479</v>
      </c>
      <c r="C410" s="53">
        <v>42571</v>
      </c>
      <c r="D410" s="52">
        <f t="shared" si="12"/>
        <v>1232</v>
      </c>
      <c r="E410" s="54" t="s">
        <v>465</v>
      </c>
      <c r="F410" s="52" t="s">
        <v>396</v>
      </c>
      <c r="G410" s="54" t="s">
        <v>384</v>
      </c>
      <c r="H410" s="55">
        <v>5</v>
      </c>
      <c r="I410" s="55">
        <v>20</v>
      </c>
      <c r="J410" s="54">
        <f t="shared" si="13"/>
        <v>100</v>
      </c>
    </row>
    <row r="411" spans="1:10" hidden="1" x14ac:dyDescent="0.3">
      <c r="A411" s="52" t="s">
        <v>398</v>
      </c>
      <c r="B411" s="52" t="s">
        <v>479</v>
      </c>
      <c r="C411" s="53">
        <v>42571</v>
      </c>
      <c r="D411" s="52">
        <f t="shared" si="12"/>
        <v>1233</v>
      </c>
      <c r="E411" s="54" t="s">
        <v>465</v>
      </c>
      <c r="F411" s="52" t="s">
        <v>396</v>
      </c>
      <c r="G411" s="54" t="s">
        <v>387</v>
      </c>
      <c r="H411" s="55">
        <v>350</v>
      </c>
      <c r="I411" s="55">
        <v>35</v>
      </c>
      <c r="J411" s="54">
        <f t="shared" si="13"/>
        <v>12250</v>
      </c>
    </row>
    <row r="412" spans="1:10" hidden="1" x14ac:dyDescent="0.3">
      <c r="A412" s="52" t="s">
        <v>398</v>
      </c>
      <c r="B412" s="52" t="s">
        <v>479</v>
      </c>
      <c r="C412" s="53">
        <v>42571</v>
      </c>
      <c r="D412" s="52">
        <f t="shared" si="12"/>
        <v>1234</v>
      </c>
      <c r="E412" s="54" t="s">
        <v>465</v>
      </c>
      <c r="F412" s="52" t="s">
        <v>396</v>
      </c>
      <c r="G412" s="54" t="s">
        <v>385</v>
      </c>
      <c r="H412" s="55">
        <v>10</v>
      </c>
      <c r="I412" s="55">
        <v>86</v>
      </c>
      <c r="J412" s="54">
        <f t="shared" si="13"/>
        <v>860</v>
      </c>
    </row>
    <row r="413" spans="1:10" hidden="1" x14ac:dyDescent="0.3">
      <c r="A413" s="52" t="s">
        <v>398</v>
      </c>
      <c r="B413" s="52" t="s">
        <v>479</v>
      </c>
      <c r="C413" s="53">
        <v>42571</v>
      </c>
      <c r="D413" s="52">
        <f t="shared" si="12"/>
        <v>1235</v>
      </c>
      <c r="E413" s="54" t="s">
        <v>465</v>
      </c>
      <c r="F413" s="52" t="s">
        <v>396</v>
      </c>
      <c r="G413" s="54" t="s">
        <v>384</v>
      </c>
      <c r="H413" s="55">
        <v>5</v>
      </c>
      <c r="I413" s="55">
        <v>20</v>
      </c>
      <c r="J413" s="54">
        <f t="shared" si="13"/>
        <v>100</v>
      </c>
    </row>
    <row r="414" spans="1:10" hidden="1" x14ac:dyDescent="0.3">
      <c r="A414" s="52" t="s">
        <v>398</v>
      </c>
      <c r="B414" s="52" t="s">
        <v>479</v>
      </c>
      <c r="C414" s="53">
        <v>42571</v>
      </c>
      <c r="D414" s="52">
        <f t="shared" si="12"/>
        <v>1236</v>
      </c>
      <c r="E414" s="54" t="s">
        <v>465</v>
      </c>
      <c r="F414" s="52" t="s">
        <v>396</v>
      </c>
      <c r="G414" s="54" t="s">
        <v>387</v>
      </c>
      <c r="H414" s="55">
        <v>450</v>
      </c>
      <c r="I414" s="55">
        <v>35</v>
      </c>
      <c r="J414" s="54">
        <f t="shared" si="13"/>
        <v>15750</v>
      </c>
    </row>
    <row r="415" spans="1:10" hidden="1" x14ac:dyDescent="0.3">
      <c r="A415" s="52" t="s">
        <v>398</v>
      </c>
      <c r="B415" s="52" t="s">
        <v>479</v>
      </c>
      <c r="C415" s="53">
        <v>42571</v>
      </c>
      <c r="D415" s="52">
        <f t="shared" si="12"/>
        <v>1237</v>
      </c>
      <c r="E415" s="54" t="s">
        <v>465</v>
      </c>
      <c r="F415" s="52" t="s">
        <v>396</v>
      </c>
      <c r="G415" s="54" t="s">
        <v>385</v>
      </c>
      <c r="H415" s="55">
        <v>2</v>
      </c>
      <c r="I415" s="55">
        <v>86</v>
      </c>
      <c r="J415" s="54">
        <f t="shared" si="13"/>
        <v>172</v>
      </c>
    </row>
    <row r="416" spans="1:10" hidden="1" x14ac:dyDescent="0.3">
      <c r="A416" s="52" t="s">
        <v>398</v>
      </c>
      <c r="B416" s="52" t="s">
        <v>479</v>
      </c>
      <c r="C416" s="53">
        <v>42571</v>
      </c>
      <c r="D416" s="52">
        <f t="shared" si="12"/>
        <v>1238</v>
      </c>
      <c r="E416" s="54" t="s">
        <v>465</v>
      </c>
      <c r="F416" s="52" t="s">
        <v>396</v>
      </c>
      <c r="G416" s="54" t="s">
        <v>384</v>
      </c>
      <c r="H416" s="55">
        <v>5</v>
      </c>
      <c r="I416" s="55">
        <v>20</v>
      </c>
      <c r="J416" s="54">
        <f t="shared" si="13"/>
        <v>100</v>
      </c>
    </row>
    <row r="417" spans="1:10" hidden="1" x14ac:dyDescent="0.3">
      <c r="A417" s="52" t="s">
        <v>398</v>
      </c>
      <c r="B417" s="52" t="s">
        <v>479</v>
      </c>
      <c r="C417" s="53">
        <v>42571</v>
      </c>
      <c r="D417" s="52">
        <f t="shared" si="12"/>
        <v>1239</v>
      </c>
      <c r="E417" s="54" t="s">
        <v>465</v>
      </c>
      <c r="F417" s="52" t="s">
        <v>396</v>
      </c>
      <c r="G417" s="54" t="s">
        <v>383</v>
      </c>
      <c r="H417" s="55">
        <v>5</v>
      </c>
      <c r="I417" s="55">
        <v>10</v>
      </c>
      <c r="J417" s="54">
        <f t="shared" si="13"/>
        <v>50</v>
      </c>
    </row>
    <row r="418" spans="1:10" hidden="1" x14ac:dyDescent="0.3">
      <c r="A418" s="52" t="s">
        <v>398</v>
      </c>
      <c r="B418" s="52" t="s">
        <v>479</v>
      </c>
      <c r="C418" s="53">
        <v>42571</v>
      </c>
      <c r="D418" s="52">
        <f t="shared" si="12"/>
        <v>1240</v>
      </c>
      <c r="E418" s="54" t="s">
        <v>465</v>
      </c>
      <c r="F418" s="52" t="s">
        <v>396</v>
      </c>
      <c r="G418" s="54" t="s">
        <v>381</v>
      </c>
      <c r="H418" s="55">
        <v>5</v>
      </c>
      <c r="I418" s="55">
        <v>120</v>
      </c>
      <c r="J418" s="54">
        <f t="shared" si="13"/>
        <v>600</v>
      </c>
    </row>
    <row r="419" spans="1:10" hidden="1" x14ac:dyDescent="0.3">
      <c r="A419" s="52" t="s">
        <v>398</v>
      </c>
      <c r="B419" s="52" t="s">
        <v>479</v>
      </c>
      <c r="C419" s="53">
        <v>42571</v>
      </c>
      <c r="D419" s="52">
        <f t="shared" si="12"/>
        <v>1241</v>
      </c>
      <c r="E419" s="54" t="s">
        <v>465</v>
      </c>
      <c r="F419" s="52" t="s">
        <v>396</v>
      </c>
      <c r="G419" s="54" t="s">
        <v>387</v>
      </c>
      <c r="H419" s="55">
        <v>450</v>
      </c>
      <c r="I419" s="55">
        <v>35</v>
      </c>
      <c r="J419" s="54">
        <f t="shared" si="13"/>
        <v>15750</v>
      </c>
    </row>
    <row r="420" spans="1:10" hidden="1" x14ac:dyDescent="0.3">
      <c r="A420" s="52" t="s">
        <v>398</v>
      </c>
      <c r="B420" s="52" t="s">
        <v>479</v>
      </c>
      <c r="C420" s="53">
        <v>42571</v>
      </c>
      <c r="D420" s="52">
        <f t="shared" si="12"/>
        <v>1242</v>
      </c>
      <c r="E420" s="54" t="s">
        <v>465</v>
      </c>
      <c r="F420" s="52" t="s">
        <v>396</v>
      </c>
      <c r="G420" s="54" t="s">
        <v>385</v>
      </c>
      <c r="H420" s="55">
        <v>5</v>
      </c>
      <c r="I420" s="55">
        <v>86</v>
      </c>
      <c r="J420" s="54">
        <f t="shared" si="13"/>
        <v>430</v>
      </c>
    </row>
    <row r="421" spans="1:10" hidden="1" x14ac:dyDescent="0.3">
      <c r="A421" s="52" t="s">
        <v>398</v>
      </c>
      <c r="B421" s="52" t="s">
        <v>479</v>
      </c>
      <c r="C421" s="53">
        <v>42571</v>
      </c>
      <c r="D421" s="52">
        <f t="shared" si="12"/>
        <v>1243</v>
      </c>
      <c r="E421" s="54" t="s">
        <v>465</v>
      </c>
      <c r="F421" s="52" t="s">
        <v>396</v>
      </c>
      <c r="G421" s="54" t="s">
        <v>384</v>
      </c>
      <c r="H421" s="55">
        <v>2</v>
      </c>
      <c r="I421" s="55">
        <v>20</v>
      </c>
      <c r="J421" s="54">
        <f t="shared" si="13"/>
        <v>40</v>
      </c>
    </row>
    <row r="422" spans="1:10" hidden="1" x14ac:dyDescent="0.3">
      <c r="A422" s="52" t="s">
        <v>398</v>
      </c>
      <c r="B422" s="52" t="s">
        <v>479</v>
      </c>
      <c r="C422" s="53">
        <v>42571</v>
      </c>
      <c r="D422" s="52">
        <f t="shared" si="12"/>
        <v>1244</v>
      </c>
      <c r="E422" s="54" t="s">
        <v>465</v>
      </c>
      <c r="F422" s="52" t="s">
        <v>396</v>
      </c>
      <c r="G422" s="54" t="s">
        <v>383</v>
      </c>
      <c r="H422" s="55">
        <v>5</v>
      </c>
      <c r="I422" s="55">
        <v>10</v>
      </c>
      <c r="J422" s="54">
        <f t="shared" si="13"/>
        <v>50</v>
      </c>
    </row>
    <row r="423" spans="1:10" hidden="1" x14ac:dyDescent="0.3">
      <c r="A423" s="52" t="s">
        <v>398</v>
      </c>
      <c r="B423" s="52" t="s">
        <v>479</v>
      </c>
      <c r="C423" s="53">
        <v>42571</v>
      </c>
      <c r="D423" s="52">
        <f t="shared" si="12"/>
        <v>1245</v>
      </c>
      <c r="E423" s="54" t="s">
        <v>465</v>
      </c>
      <c r="F423" s="52" t="s">
        <v>396</v>
      </c>
      <c r="G423" s="54" t="s">
        <v>381</v>
      </c>
      <c r="H423" s="55">
        <v>5</v>
      </c>
      <c r="I423" s="55">
        <v>120</v>
      </c>
      <c r="J423" s="54">
        <f t="shared" si="13"/>
        <v>600</v>
      </c>
    </row>
    <row r="424" spans="1:10" hidden="1" x14ac:dyDescent="0.3">
      <c r="A424" s="52" t="s">
        <v>398</v>
      </c>
      <c r="B424" s="52" t="s">
        <v>479</v>
      </c>
      <c r="C424" s="53">
        <v>42571</v>
      </c>
      <c r="D424" s="52">
        <f t="shared" si="12"/>
        <v>1246</v>
      </c>
      <c r="E424" s="54" t="s">
        <v>465</v>
      </c>
      <c r="F424" s="52" t="s">
        <v>396</v>
      </c>
      <c r="G424" s="54" t="s">
        <v>387</v>
      </c>
      <c r="H424" s="55">
        <v>120</v>
      </c>
      <c r="I424" s="55">
        <v>35</v>
      </c>
      <c r="J424" s="54">
        <f t="shared" si="13"/>
        <v>4200</v>
      </c>
    </row>
    <row r="425" spans="1:10" hidden="1" x14ac:dyDescent="0.3">
      <c r="A425" s="52" t="s">
        <v>398</v>
      </c>
      <c r="B425" s="52" t="s">
        <v>479</v>
      </c>
      <c r="C425" s="53">
        <v>42572</v>
      </c>
      <c r="D425" s="52">
        <f t="shared" si="12"/>
        <v>1247</v>
      </c>
      <c r="E425" s="54" t="s">
        <v>428</v>
      </c>
      <c r="F425" s="52" t="s">
        <v>396</v>
      </c>
      <c r="G425" s="54" t="s">
        <v>385</v>
      </c>
      <c r="H425" s="55">
        <v>200</v>
      </c>
      <c r="I425" s="55">
        <v>86</v>
      </c>
      <c r="J425" s="54">
        <f t="shared" si="13"/>
        <v>17200</v>
      </c>
    </row>
    <row r="426" spans="1:10" hidden="1" x14ac:dyDescent="0.3">
      <c r="A426" s="52" t="s">
        <v>398</v>
      </c>
      <c r="B426" s="52" t="s">
        <v>479</v>
      </c>
      <c r="C426" s="53">
        <v>42572</v>
      </c>
      <c r="D426" s="52">
        <f t="shared" si="12"/>
        <v>1248</v>
      </c>
      <c r="E426" s="54" t="s">
        <v>428</v>
      </c>
      <c r="F426" s="52" t="s">
        <v>396</v>
      </c>
      <c r="G426" s="54" t="s">
        <v>384</v>
      </c>
      <c r="H426" s="55">
        <v>200</v>
      </c>
      <c r="I426" s="55">
        <v>20</v>
      </c>
      <c r="J426" s="54">
        <f t="shared" si="13"/>
        <v>4000</v>
      </c>
    </row>
    <row r="427" spans="1:10" hidden="1" x14ac:dyDescent="0.3">
      <c r="A427" s="52" t="s">
        <v>398</v>
      </c>
      <c r="B427" s="52" t="s">
        <v>479</v>
      </c>
      <c r="C427" s="53">
        <v>42572</v>
      </c>
      <c r="D427" s="52">
        <f t="shared" si="12"/>
        <v>1249</v>
      </c>
      <c r="E427" s="54" t="s">
        <v>428</v>
      </c>
      <c r="F427" s="52" t="s">
        <v>396</v>
      </c>
      <c r="G427" s="54" t="s">
        <v>383</v>
      </c>
      <c r="H427" s="55">
        <v>50</v>
      </c>
      <c r="I427" s="55">
        <v>10</v>
      </c>
      <c r="J427" s="54">
        <f t="shared" si="13"/>
        <v>500</v>
      </c>
    </row>
    <row r="428" spans="1:10" hidden="1" x14ac:dyDescent="0.3">
      <c r="A428" s="52" t="s">
        <v>395</v>
      </c>
      <c r="B428" s="52" t="s">
        <v>479</v>
      </c>
      <c r="C428" s="53">
        <v>42572</v>
      </c>
      <c r="D428" s="52">
        <f t="shared" si="12"/>
        <v>1250</v>
      </c>
      <c r="E428" s="54" t="s">
        <v>425</v>
      </c>
      <c r="F428" s="52" t="s">
        <v>399</v>
      </c>
      <c r="G428" s="54" t="s">
        <v>381</v>
      </c>
      <c r="H428" s="55">
        <v>600</v>
      </c>
      <c r="I428" s="55">
        <v>120</v>
      </c>
      <c r="J428" s="54">
        <f t="shared" si="13"/>
        <v>72000</v>
      </c>
    </row>
    <row r="429" spans="1:10" hidden="1" x14ac:dyDescent="0.3">
      <c r="A429" s="52" t="s">
        <v>395</v>
      </c>
      <c r="B429" s="52" t="s">
        <v>479</v>
      </c>
      <c r="C429" s="53">
        <v>42572</v>
      </c>
      <c r="D429" s="52">
        <f t="shared" si="12"/>
        <v>1251</v>
      </c>
      <c r="E429" s="54" t="s">
        <v>425</v>
      </c>
      <c r="F429" s="52" t="s">
        <v>399</v>
      </c>
      <c r="G429" s="54" t="s">
        <v>384</v>
      </c>
      <c r="H429" s="55">
        <v>100</v>
      </c>
      <c r="I429" s="55">
        <v>20</v>
      </c>
      <c r="J429" s="54">
        <f t="shared" si="13"/>
        <v>2000</v>
      </c>
    </row>
    <row r="430" spans="1:10" hidden="1" x14ac:dyDescent="0.3">
      <c r="A430" s="52" t="s">
        <v>395</v>
      </c>
      <c r="B430" s="52" t="s">
        <v>479</v>
      </c>
      <c r="C430" s="53">
        <v>42572</v>
      </c>
      <c r="D430" s="52">
        <f t="shared" si="12"/>
        <v>1252</v>
      </c>
      <c r="E430" s="54" t="s">
        <v>433</v>
      </c>
      <c r="F430" s="52" t="s">
        <v>528</v>
      </c>
      <c r="G430" s="54" t="s">
        <v>387</v>
      </c>
      <c r="H430" s="55">
        <v>100</v>
      </c>
      <c r="I430" s="55">
        <v>35</v>
      </c>
      <c r="J430" s="54">
        <f t="shared" si="13"/>
        <v>3500</v>
      </c>
    </row>
    <row r="431" spans="1:10" hidden="1" x14ac:dyDescent="0.3">
      <c r="A431" s="52" t="s">
        <v>395</v>
      </c>
      <c r="B431" s="52" t="s">
        <v>479</v>
      </c>
      <c r="C431" s="53">
        <v>42572</v>
      </c>
      <c r="D431" s="52">
        <f t="shared" si="12"/>
        <v>1253</v>
      </c>
      <c r="E431" s="54" t="s">
        <v>433</v>
      </c>
      <c r="F431" s="52" t="s">
        <v>528</v>
      </c>
      <c r="G431" s="54" t="s">
        <v>385</v>
      </c>
      <c r="H431" s="55">
        <v>50</v>
      </c>
      <c r="I431" s="55">
        <v>86</v>
      </c>
      <c r="J431" s="54">
        <f t="shared" si="13"/>
        <v>4300</v>
      </c>
    </row>
    <row r="432" spans="1:10" hidden="1" x14ac:dyDescent="0.3">
      <c r="A432" s="52" t="s">
        <v>395</v>
      </c>
      <c r="B432" s="52" t="s">
        <v>479</v>
      </c>
      <c r="C432" s="53">
        <v>42572</v>
      </c>
      <c r="D432" s="52">
        <f t="shared" si="12"/>
        <v>1254</v>
      </c>
      <c r="E432" s="54" t="s">
        <v>433</v>
      </c>
      <c r="F432" s="52" t="s">
        <v>528</v>
      </c>
      <c r="G432" s="54" t="s">
        <v>384</v>
      </c>
      <c r="H432" s="55">
        <v>1000</v>
      </c>
      <c r="I432" s="55">
        <v>20</v>
      </c>
      <c r="J432" s="54">
        <f t="shared" si="13"/>
        <v>20000</v>
      </c>
    </row>
    <row r="433" spans="1:10" hidden="1" x14ac:dyDescent="0.3">
      <c r="A433" s="52" t="s">
        <v>395</v>
      </c>
      <c r="B433" s="52" t="s">
        <v>479</v>
      </c>
      <c r="C433" s="53">
        <v>42572</v>
      </c>
      <c r="D433" s="52">
        <f t="shared" si="12"/>
        <v>1255</v>
      </c>
      <c r="E433" s="54" t="s">
        <v>433</v>
      </c>
      <c r="F433" s="52" t="s">
        <v>528</v>
      </c>
      <c r="G433" s="54" t="s">
        <v>383</v>
      </c>
      <c r="H433" s="55">
        <v>100</v>
      </c>
      <c r="I433" s="55">
        <v>10</v>
      </c>
      <c r="J433" s="54">
        <f t="shared" si="13"/>
        <v>1000</v>
      </c>
    </row>
    <row r="434" spans="1:10" hidden="1" x14ac:dyDescent="0.3">
      <c r="A434" s="52" t="s">
        <v>395</v>
      </c>
      <c r="B434" s="52" t="s">
        <v>479</v>
      </c>
      <c r="C434" s="53">
        <v>42572</v>
      </c>
      <c r="D434" s="52">
        <f t="shared" si="12"/>
        <v>1256</v>
      </c>
      <c r="E434" s="54" t="s">
        <v>401</v>
      </c>
      <c r="F434" s="52" t="s">
        <v>526</v>
      </c>
      <c r="G434" s="54" t="s">
        <v>381</v>
      </c>
      <c r="H434" s="55">
        <v>500</v>
      </c>
      <c r="I434" s="55">
        <v>120</v>
      </c>
      <c r="J434" s="54">
        <f t="shared" si="13"/>
        <v>60000</v>
      </c>
    </row>
    <row r="435" spans="1:10" hidden="1" x14ac:dyDescent="0.3">
      <c r="A435" s="52" t="s">
        <v>522</v>
      </c>
      <c r="B435" s="52" t="s">
        <v>479</v>
      </c>
      <c r="C435" s="53">
        <v>42572</v>
      </c>
      <c r="D435" s="52">
        <f t="shared" si="12"/>
        <v>1257</v>
      </c>
      <c r="E435" s="54" t="s">
        <v>402</v>
      </c>
      <c r="F435" s="52" t="s">
        <v>525</v>
      </c>
      <c r="G435" s="54" t="s">
        <v>387</v>
      </c>
      <c r="H435" s="55">
        <v>450</v>
      </c>
      <c r="I435" s="55">
        <v>35</v>
      </c>
      <c r="J435" s="54">
        <f t="shared" si="13"/>
        <v>15750</v>
      </c>
    </row>
    <row r="436" spans="1:10" hidden="1" x14ac:dyDescent="0.3">
      <c r="A436" s="52" t="s">
        <v>522</v>
      </c>
      <c r="B436" s="52" t="s">
        <v>479</v>
      </c>
      <c r="C436" s="53">
        <v>42572</v>
      </c>
      <c r="D436" s="52">
        <f t="shared" si="12"/>
        <v>1258</v>
      </c>
      <c r="E436" s="54" t="s">
        <v>402</v>
      </c>
      <c r="F436" s="52" t="s">
        <v>525</v>
      </c>
      <c r="G436" s="54" t="s">
        <v>385</v>
      </c>
      <c r="H436" s="55">
        <v>5</v>
      </c>
      <c r="I436" s="55">
        <v>86</v>
      </c>
      <c r="J436" s="54">
        <f t="shared" si="13"/>
        <v>430</v>
      </c>
    </row>
    <row r="437" spans="1:10" hidden="1" x14ac:dyDescent="0.3">
      <c r="A437" s="52" t="s">
        <v>395</v>
      </c>
      <c r="B437" s="52" t="s">
        <v>479</v>
      </c>
      <c r="C437" s="53">
        <v>42573</v>
      </c>
      <c r="D437" s="52">
        <f t="shared" si="12"/>
        <v>1259</v>
      </c>
      <c r="E437" s="54" t="s">
        <v>425</v>
      </c>
      <c r="F437" s="52" t="s">
        <v>399</v>
      </c>
      <c r="G437" s="54" t="s">
        <v>384</v>
      </c>
      <c r="H437" s="55">
        <v>900</v>
      </c>
      <c r="I437" s="55">
        <v>20</v>
      </c>
      <c r="J437" s="54">
        <f t="shared" si="13"/>
        <v>18000</v>
      </c>
    </row>
    <row r="438" spans="1:10" hidden="1" x14ac:dyDescent="0.3">
      <c r="A438" s="52" t="s">
        <v>395</v>
      </c>
      <c r="B438" s="52" t="s">
        <v>479</v>
      </c>
      <c r="C438" s="53">
        <v>42573</v>
      </c>
      <c r="D438" s="52">
        <f t="shared" si="12"/>
        <v>1260</v>
      </c>
      <c r="E438" s="54" t="s">
        <v>429</v>
      </c>
      <c r="F438" s="52" t="s">
        <v>528</v>
      </c>
      <c r="G438" s="54" t="s">
        <v>383</v>
      </c>
      <c r="H438" s="55">
        <v>50</v>
      </c>
      <c r="I438" s="55">
        <v>10</v>
      </c>
      <c r="J438" s="54">
        <f t="shared" si="13"/>
        <v>500</v>
      </c>
    </row>
    <row r="439" spans="1:10" hidden="1" x14ac:dyDescent="0.3">
      <c r="A439" s="52" t="s">
        <v>395</v>
      </c>
      <c r="B439" s="52" t="s">
        <v>479</v>
      </c>
      <c r="C439" s="53">
        <v>42573</v>
      </c>
      <c r="D439" s="52">
        <f t="shared" si="12"/>
        <v>1261</v>
      </c>
      <c r="E439" s="54" t="s">
        <v>432</v>
      </c>
      <c r="F439" s="52" t="s">
        <v>529</v>
      </c>
      <c r="G439" s="54" t="s">
        <v>381</v>
      </c>
      <c r="H439" s="55">
        <v>300</v>
      </c>
      <c r="I439" s="55">
        <v>120</v>
      </c>
      <c r="J439" s="54">
        <f t="shared" si="13"/>
        <v>36000</v>
      </c>
    </row>
    <row r="440" spans="1:10" hidden="1" x14ac:dyDescent="0.3">
      <c r="A440" s="52" t="s">
        <v>395</v>
      </c>
      <c r="B440" s="52" t="s">
        <v>479</v>
      </c>
      <c r="C440" s="53">
        <v>42573</v>
      </c>
      <c r="D440" s="52">
        <f t="shared" si="12"/>
        <v>1262</v>
      </c>
      <c r="E440" s="54" t="s">
        <v>434</v>
      </c>
      <c r="F440" s="52" t="s">
        <v>399</v>
      </c>
      <c r="G440" s="54" t="s">
        <v>387</v>
      </c>
      <c r="H440" s="55">
        <v>500</v>
      </c>
      <c r="I440" s="55">
        <v>35</v>
      </c>
      <c r="J440" s="54">
        <f t="shared" si="13"/>
        <v>17500</v>
      </c>
    </row>
    <row r="441" spans="1:10" hidden="1" x14ac:dyDescent="0.3">
      <c r="A441" s="52" t="s">
        <v>522</v>
      </c>
      <c r="B441" s="52" t="s">
        <v>479</v>
      </c>
      <c r="C441" s="53">
        <v>42573</v>
      </c>
      <c r="D441" s="52">
        <f t="shared" si="12"/>
        <v>1263</v>
      </c>
      <c r="E441" s="54" t="s">
        <v>452</v>
      </c>
      <c r="F441" s="52" t="s">
        <v>525</v>
      </c>
      <c r="G441" s="54" t="s">
        <v>385</v>
      </c>
      <c r="H441" s="55">
        <v>500</v>
      </c>
      <c r="I441" s="55">
        <v>86</v>
      </c>
      <c r="J441" s="54">
        <f t="shared" si="13"/>
        <v>43000</v>
      </c>
    </row>
    <row r="442" spans="1:10" hidden="1" x14ac:dyDescent="0.3">
      <c r="A442" s="52" t="s">
        <v>395</v>
      </c>
      <c r="B442" s="52" t="s">
        <v>479</v>
      </c>
      <c r="C442" s="53">
        <v>42573</v>
      </c>
      <c r="D442" s="52">
        <f t="shared" si="12"/>
        <v>1264</v>
      </c>
      <c r="E442" s="54" t="s">
        <v>439</v>
      </c>
      <c r="F442" s="52" t="s">
        <v>528</v>
      </c>
      <c r="G442" s="54" t="s">
        <v>387</v>
      </c>
      <c r="H442" s="55">
        <v>300</v>
      </c>
      <c r="I442" s="55">
        <v>35</v>
      </c>
      <c r="J442" s="54">
        <f t="shared" si="13"/>
        <v>10500</v>
      </c>
    </row>
    <row r="443" spans="1:10" hidden="1" x14ac:dyDescent="0.3">
      <c r="A443" s="52" t="s">
        <v>395</v>
      </c>
      <c r="B443" s="52" t="s">
        <v>479</v>
      </c>
      <c r="C443" s="53">
        <v>42573</v>
      </c>
      <c r="D443" s="52">
        <f t="shared" si="12"/>
        <v>1265</v>
      </c>
      <c r="E443" s="54" t="s">
        <v>439</v>
      </c>
      <c r="F443" s="52" t="s">
        <v>528</v>
      </c>
      <c r="G443" s="54" t="s">
        <v>385</v>
      </c>
      <c r="H443" s="55">
        <v>100</v>
      </c>
      <c r="I443" s="55">
        <v>86</v>
      </c>
      <c r="J443" s="54">
        <f t="shared" si="13"/>
        <v>8600</v>
      </c>
    </row>
    <row r="444" spans="1:10" hidden="1" x14ac:dyDescent="0.3">
      <c r="A444" s="52" t="s">
        <v>395</v>
      </c>
      <c r="B444" s="52" t="s">
        <v>479</v>
      </c>
      <c r="C444" s="53">
        <v>42573</v>
      </c>
      <c r="D444" s="52">
        <f t="shared" si="12"/>
        <v>1266</v>
      </c>
      <c r="E444" s="54" t="s">
        <v>436</v>
      </c>
      <c r="F444" s="52" t="s">
        <v>399</v>
      </c>
      <c r="G444" s="54" t="s">
        <v>384</v>
      </c>
      <c r="H444" s="55">
        <v>50</v>
      </c>
      <c r="I444" s="55">
        <v>20</v>
      </c>
      <c r="J444" s="54">
        <f t="shared" si="13"/>
        <v>1000</v>
      </c>
    </row>
    <row r="445" spans="1:10" hidden="1" x14ac:dyDescent="0.3">
      <c r="A445" s="52" t="s">
        <v>395</v>
      </c>
      <c r="B445" s="52" t="s">
        <v>479</v>
      </c>
      <c r="C445" s="53">
        <v>42573</v>
      </c>
      <c r="D445" s="52">
        <f t="shared" si="12"/>
        <v>1267</v>
      </c>
      <c r="E445" s="54" t="s">
        <v>436</v>
      </c>
      <c r="F445" s="52" t="s">
        <v>399</v>
      </c>
      <c r="G445" s="54" t="s">
        <v>387</v>
      </c>
      <c r="H445" s="55">
        <v>50</v>
      </c>
      <c r="I445" s="55">
        <v>35</v>
      </c>
      <c r="J445" s="54">
        <f t="shared" si="13"/>
        <v>1750</v>
      </c>
    </row>
    <row r="446" spans="1:10" hidden="1" x14ac:dyDescent="0.3">
      <c r="A446" s="52" t="s">
        <v>395</v>
      </c>
      <c r="B446" s="52" t="s">
        <v>479</v>
      </c>
      <c r="C446" s="53">
        <v>42573</v>
      </c>
      <c r="D446" s="52">
        <f t="shared" si="12"/>
        <v>1268</v>
      </c>
      <c r="E446" s="54" t="s">
        <v>436</v>
      </c>
      <c r="F446" s="52" t="s">
        <v>399</v>
      </c>
      <c r="G446" s="54" t="s">
        <v>385</v>
      </c>
      <c r="H446" s="55">
        <v>50</v>
      </c>
      <c r="I446" s="55">
        <v>86</v>
      </c>
      <c r="J446" s="54">
        <f t="shared" si="13"/>
        <v>4300</v>
      </c>
    </row>
    <row r="447" spans="1:10" hidden="1" x14ac:dyDescent="0.3">
      <c r="A447" s="52" t="s">
        <v>398</v>
      </c>
      <c r="B447" s="52" t="s">
        <v>479</v>
      </c>
      <c r="C447" s="53">
        <v>42573</v>
      </c>
      <c r="D447" s="52">
        <f t="shared" si="12"/>
        <v>1269</v>
      </c>
      <c r="E447" s="54" t="s">
        <v>397</v>
      </c>
      <c r="F447" s="52" t="s">
        <v>396</v>
      </c>
      <c r="G447" s="54" t="s">
        <v>384</v>
      </c>
      <c r="H447" s="55">
        <v>1500</v>
      </c>
      <c r="I447" s="55">
        <v>20</v>
      </c>
      <c r="J447" s="54">
        <f t="shared" si="13"/>
        <v>30000</v>
      </c>
    </row>
    <row r="448" spans="1:10" hidden="1" x14ac:dyDescent="0.3">
      <c r="A448" s="52" t="s">
        <v>398</v>
      </c>
      <c r="B448" s="52" t="s">
        <v>479</v>
      </c>
      <c r="C448" s="53">
        <v>42573</v>
      </c>
      <c r="D448" s="52">
        <f t="shared" si="12"/>
        <v>1270</v>
      </c>
      <c r="E448" s="54" t="s">
        <v>397</v>
      </c>
      <c r="F448" s="52" t="s">
        <v>396</v>
      </c>
      <c r="G448" s="54" t="s">
        <v>387</v>
      </c>
      <c r="H448" s="55">
        <v>200</v>
      </c>
      <c r="I448" s="55">
        <v>35</v>
      </c>
      <c r="J448" s="54">
        <f t="shared" si="13"/>
        <v>7000</v>
      </c>
    </row>
    <row r="449" spans="1:10" hidden="1" x14ac:dyDescent="0.3">
      <c r="A449" s="52" t="s">
        <v>395</v>
      </c>
      <c r="B449" s="52" t="s">
        <v>479</v>
      </c>
      <c r="C449" s="53">
        <v>42573</v>
      </c>
      <c r="D449" s="52">
        <f t="shared" si="12"/>
        <v>1271</v>
      </c>
      <c r="E449" s="54" t="s">
        <v>400</v>
      </c>
      <c r="F449" s="52" t="s">
        <v>399</v>
      </c>
      <c r="G449" s="54" t="s">
        <v>385</v>
      </c>
      <c r="H449" s="55">
        <v>500</v>
      </c>
      <c r="I449" s="55">
        <v>86</v>
      </c>
      <c r="J449" s="54">
        <f t="shared" si="13"/>
        <v>43000</v>
      </c>
    </row>
    <row r="450" spans="1:10" hidden="1" x14ac:dyDescent="0.3">
      <c r="A450" s="52" t="s">
        <v>395</v>
      </c>
      <c r="B450" s="52" t="s">
        <v>479</v>
      </c>
      <c r="C450" s="53">
        <v>42573</v>
      </c>
      <c r="D450" s="52">
        <f t="shared" si="12"/>
        <v>1272</v>
      </c>
      <c r="E450" s="54" t="s">
        <v>400</v>
      </c>
      <c r="F450" s="52" t="s">
        <v>399</v>
      </c>
      <c r="G450" s="54" t="s">
        <v>384</v>
      </c>
      <c r="H450" s="55">
        <v>100</v>
      </c>
      <c r="I450" s="55">
        <v>20</v>
      </c>
      <c r="J450" s="54">
        <f t="shared" si="13"/>
        <v>2000</v>
      </c>
    </row>
    <row r="451" spans="1:10" hidden="1" x14ac:dyDescent="0.3">
      <c r="A451" s="52" t="s">
        <v>405</v>
      </c>
      <c r="B451" s="52" t="s">
        <v>479</v>
      </c>
      <c r="C451" s="53">
        <v>42573</v>
      </c>
      <c r="D451" s="52">
        <f t="shared" si="12"/>
        <v>1273</v>
      </c>
      <c r="E451" s="54" t="s">
        <v>430</v>
      </c>
      <c r="F451" s="52" t="s">
        <v>403</v>
      </c>
      <c r="G451" s="54" t="s">
        <v>383</v>
      </c>
      <c r="H451" s="55">
        <v>50</v>
      </c>
      <c r="I451" s="55">
        <v>10</v>
      </c>
      <c r="J451" s="54">
        <f t="shared" si="13"/>
        <v>500</v>
      </c>
    </row>
    <row r="452" spans="1:10" hidden="1" x14ac:dyDescent="0.3">
      <c r="A452" s="52" t="s">
        <v>405</v>
      </c>
      <c r="B452" s="52" t="s">
        <v>479</v>
      </c>
      <c r="C452" s="53">
        <v>42573</v>
      </c>
      <c r="D452" s="52">
        <f t="shared" si="12"/>
        <v>1274</v>
      </c>
      <c r="E452" s="54" t="s">
        <v>404</v>
      </c>
      <c r="F452" s="52" t="s">
        <v>403</v>
      </c>
      <c r="G452" s="54" t="s">
        <v>381</v>
      </c>
      <c r="H452" s="55">
        <v>2000</v>
      </c>
      <c r="I452" s="55">
        <v>120</v>
      </c>
      <c r="J452" s="54">
        <f t="shared" si="13"/>
        <v>240000</v>
      </c>
    </row>
    <row r="453" spans="1:10" hidden="1" x14ac:dyDescent="0.3">
      <c r="A453" s="52" t="s">
        <v>405</v>
      </c>
      <c r="B453" s="52" t="s">
        <v>479</v>
      </c>
      <c r="C453" s="53">
        <v>42573</v>
      </c>
      <c r="D453" s="52">
        <f t="shared" si="12"/>
        <v>1275</v>
      </c>
      <c r="E453" s="54" t="s">
        <v>404</v>
      </c>
      <c r="F453" s="52" t="s">
        <v>403</v>
      </c>
      <c r="G453" s="54" t="s">
        <v>387</v>
      </c>
      <c r="H453" s="55">
        <v>200</v>
      </c>
      <c r="I453" s="55">
        <v>35</v>
      </c>
      <c r="J453" s="54">
        <f t="shared" si="13"/>
        <v>7000</v>
      </c>
    </row>
    <row r="454" spans="1:10" hidden="1" x14ac:dyDescent="0.3">
      <c r="A454" s="52" t="s">
        <v>398</v>
      </c>
      <c r="B454" s="52" t="s">
        <v>479</v>
      </c>
      <c r="C454" s="53">
        <v>42573</v>
      </c>
      <c r="D454" s="52">
        <f t="shared" si="12"/>
        <v>1276</v>
      </c>
      <c r="E454" s="54" t="s">
        <v>409</v>
      </c>
      <c r="F454" s="52" t="s">
        <v>396</v>
      </c>
      <c r="G454" s="54" t="s">
        <v>385</v>
      </c>
      <c r="H454" s="55">
        <v>1000</v>
      </c>
      <c r="I454" s="55">
        <v>86</v>
      </c>
      <c r="J454" s="54">
        <f t="shared" si="13"/>
        <v>86000</v>
      </c>
    </row>
    <row r="455" spans="1:10" hidden="1" x14ac:dyDescent="0.3">
      <c r="A455" s="52" t="s">
        <v>395</v>
      </c>
      <c r="B455" s="52" t="s">
        <v>479</v>
      </c>
      <c r="C455" s="53">
        <v>42573</v>
      </c>
      <c r="D455" s="52">
        <f t="shared" si="12"/>
        <v>1277</v>
      </c>
      <c r="E455" s="54" t="s">
        <v>429</v>
      </c>
      <c r="F455" s="52" t="s">
        <v>528</v>
      </c>
      <c r="G455" s="54" t="s">
        <v>384</v>
      </c>
      <c r="H455" s="55">
        <v>200</v>
      </c>
      <c r="I455" s="55">
        <v>20</v>
      </c>
      <c r="J455" s="54">
        <f t="shared" si="13"/>
        <v>4000</v>
      </c>
    </row>
    <row r="456" spans="1:10" hidden="1" x14ac:dyDescent="0.3">
      <c r="A456" s="52" t="s">
        <v>522</v>
      </c>
      <c r="B456" s="52" t="s">
        <v>479</v>
      </c>
      <c r="C456" s="53">
        <v>42573</v>
      </c>
      <c r="D456" s="52">
        <f t="shared" si="12"/>
        <v>1278</v>
      </c>
      <c r="E456" s="54" t="s">
        <v>450</v>
      </c>
      <c r="F456" s="52" t="s">
        <v>525</v>
      </c>
      <c r="G456" s="54" t="s">
        <v>383</v>
      </c>
      <c r="H456" s="55">
        <v>50</v>
      </c>
      <c r="I456" s="55">
        <v>10</v>
      </c>
      <c r="J456" s="54">
        <f t="shared" si="13"/>
        <v>500</v>
      </c>
    </row>
    <row r="457" spans="1:10" hidden="1" x14ac:dyDescent="0.3">
      <c r="A457" s="52" t="s">
        <v>522</v>
      </c>
      <c r="B457" s="52" t="s">
        <v>479</v>
      </c>
      <c r="C457" s="53">
        <v>42573</v>
      </c>
      <c r="D457" s="52">
        <f t="shared" si="12"/>
        <v>1279</v>
      </c>
      <c r="E457" s="54" t="s">
        <v>450</v>
      </c>
      <c r="F457" s="52" t="s">
        <v>525</v>
      </c>
      <c r="G457" s="54" t="s">
        <v>381</v>
      </c>
      <c r="H457" s="55">
        <v>50</v>
      </c>
      <c r="I457" s="55">
        <v>120</v>
      </c>
      <c r="J457" s="54">
        <f t="shared" si="13"/>
        <v>6000</v>
      </c>
    </row>
    <row r="458" spans="1:10" hidden="1" x14ac:dyDescent="0.3">
      <c r="A458" s="52" t="s">
        <v>522</v>
      </c>
      <c r="B458" s="52" t="s">
        <v>479</v>
      </c>
      <c r="C458" s="53">
        <v>42573</v>
      </c>
      <c r="D458" s="52">
        <f t="shared" si="12"/>
        <v>1280</v>
      </c>
      <c r="E458" s="54" t="s">
        <v>450</v>
      </c>
      <c r="F458" s="52" t="s">
        <v>525</v>
      </c>
      <c r="G458" s="54" t="s">
        <v>387</v>
      </c>
      <c r="H458" s="55">
        <v>50</v>
      </c>
      <c r="I458" s="55">
        <v>35</v>
      </c>
      <c r="J458" s="54">
        <f t="shared" si="13"/>
        <v>1750</v>
      </c>
    </row>
    <row r="459" spans="1:10" hidden="1" x14ac:dyDescent="0.3">
      <c r="A459" s="52" t="s">
        <v>522</v>
      </c>
      <c r="B459" s="52" t="s">
        <v>479</v>
      </c>
      <c r="C459" s="53">
        <v>42573</v>
      </c>
      <c r="D459" s="52">
        <f t="shared" si="12"/>
        <v>1281</v>
      </c>
      <c r="E459" s="54" t="s">
        <v>450</v>
      </c>
      <c r="F459" s="52" t="s">
        <v>525</v>
      </c>
      <c r="G459" s="54" t="s">
        <v>385</v>
      </c>
      <c r="H459" s="55">
        <v>50</v>
      </c>
      <c r="I459" s="55">
        <v>86</v>
      </c>
      <c r="J459" s="54">
        <f t="shared" si="13"/>
        <v>4300</v>
      </c>
    </row>
    <row r="460" spans="1:10" hidden="1" x14ac:dyDescent="0.3">
      <c r="A460" s="52" t="s">
        <v>522</v>
      </c>
      <c r="B460" s="52" t="s">
        <v>479</v>
      </c>
      <c r="C460" s="53">
        <v>42573</v>
      </c>
      <c r="D460" s="52">
        <f t="shared" si="12"/>
        <v>1282</v>
      </c>
      <c r="E460" s="54" t="s">
        <v>450</v>
      </c>
      <c r="F460" s="52" t="s">
        <v>525</v>
      </c>
      <c r="G460" s="54" t="s">
        <v>384</v>
      </c>
      <c r="H460" s="55">
        <v>50</v>
      </c>
      <c r="I460" s="55">
        <v>20</v>
      </c>
      <c r="J460" s="54">
        <f t="shared" si="13"/>
        <v>1000</v>
      </c>
    </row>
    <row r="461" spans="1:10" hidden="1" x14ac:dyDescent="0.3">
      <c r="A461" s="52" t="s">
        <v>522</v>
      </c>
      <c r="B461" s="52" t="s">
        <v>479</v>
      </c>
      <c r="C461" s="53">
        <v>42573</v>
      </c>
      <c r="D461" s="52">
        <f t="shared" si="12"/>
        <v>1283</v>
      </c>
      <c r="E461" s="54" t="s">
        <v>450</v>
      </c>
      <c r="F461" s="52" t="s">
        <v>525</v>
      </c>
      <c r="G461" s="54" t="s">
        <v>383</v>
      </c>
      <c r="H461" s="55">
        <v>50</v>
      </c>
      <c r="I461" s="55">
        <v>10</v>
      </c>
      <c r="J461" s="54">
        <f t="shared" si="13"/>
        <v>500</v>
      </c>
    </row>
    <row r="462" spans="1:10" hidden="1" x14ac:dyDescent="0.3">
      <c r="A462" s="52" t="s">
        <v>522</v>
      </c>
      <c r="B462" s="52" t="s">
        <v>479</v>
      </c>
      <c r="C462" s="53">
        <v>42573</v>
      </c>
      <c r="D462" s="52">
        <f t="shared" si="12"/>
        <v>1284</v>
      </c>
      <c r="E462" s="54" t="s">
        <v>407</v>
      </c>
      <c r="F462" s="52" t="s">
        <v>406</v>
      </c>
      <c r="G462" s="54" t="s">
        <v>381</v>
      </c>
      <c r="H462" s="55">
        <v>150</v>
      </c>
      <c r="I462" s="55">
        <v>120</v>
      </c>
      <c r="J462" s="54">
        <f t="shared" si="13"/>
        <v>18000</v>
      </c>
    </row>
    <row r="463" spans="1:10" hidden="1" x14ac:dyDescent="0.3">
      <c r="A463" s="52" t="s">
        <v>522</v>
      </c>
      <c r="B463" s="52" t="s">
        <v>479</v>
      </c>
      <c r="C463" s="53">
        <v>42573</v>
      </c>
      <c r="D463" s="52">
        <f t="shared" ref="D463:D526" si="14">D462+1</f>
        <v>1285</v>
      </c>
      <c r="E463" s="54" t="s">
        <v>407</v>
      </c>
      <c r="F463" s="52" t="s">
        <v>406</v>
      </c>
      <c r="G463" s="54" t="s">
        <v>385</v>
      </c>
      <c r="H463" s="55">
        <v>50</v>
      </c>
      <c r="I463" s="55">
        <v>86</v>
      </c>
      <c r="J463" s="54">
        <f t="shared" ref="J463:J526" si="15">H463*I463</f>
        <v>4300</v>
      </c>
    </row>
    <row r="464" spans="1:10" hidden="1" x14ac:dyDescent="0.3">
      <c r="A464" s="52" t="s">
        <v>522</v>
      </c>
      <c r="B464" s="52" t="s">
        <v>479</v>
      </c>
      <c r="C464" s="53">
        <v>42574</v>
      </c>
      <c r="D464" s="52">
        <f t="shared" si="14"/>
        <v>1286</v>
      </c>
      <c r="E464" s="54" t="s">
        <v>444</v>
      </c>
      <c r="F464" s="52" t="s">
        <v>525</v>
      </c>
      <c r="G464" s="54" t="s">
        <v>384</v>
      </c>
      <c r="H464" s="55">
        <v>250</v>
      </c>
      <c r="I464" s="55">
        <v>20</v>
      </c>
      <c r="J464" s="54">
        <f t="shared" si="15"/>
        <v>5000</v>
      </c>
    </row>
    <row r="465" spans="1:10" hidden="1" x14ac:dyDescent="0.3">
      <c r="A465" s="52" t="s">
        <v>395</v>
      </c>
      <c r="B465" s="52" t="s">
        <v>479</v>
      </c>
      <c r="C465" s="53">
        <v>42574</v>
      </c>
      <c r="D465" s="52">
        <f t="shared" si="14"/>
        <v>1287</v>
      </c>
      <c r="E465" s="54" t="s">
        <v>433</v>
      </c>
      <c r="F465" s="52" t="s">
        <v>528</v>
      </c>
      <c r="G465" s="54" t="s">
        <v>387</v>
      </c>
      <c r="H465" s="55">
        <v>50</v>
      </c>
      <c r="I465" s="55">
        <v>35</v>
      </c>
      <c r="J465" s="54">
        <f t="shared" si="15"/>
        <v>1750</v>
      </c>
    </row>
    <row r="466" spans="1:10" hidden="1" x14ac:dyDescent="0.3">
      <c r="A466" s="52" t="s">
        <v>398</v>
      </c>
      <c r="B466" s="52" t="s">
        <v>479</v>
      </c>
      <c r="C466" s="53">
        <v>42574</v>
      </c>
      <c r="D466" s="52">
        <f t="shared" si="14"/>
        <v>1288</v>
      </c>
      <c r="E466" s="54" t="s">
        <v>397</v>
      </c>
      <c r="F466" s="52" t="s">
        <v>396</v>
      </c>
      <c r="G466" s="54" t="s">
        <v>385</v>
      </c>
      <c r="H466" s="55">
        <v>500</v>
      </c>
      <c r="I466" s="55">
        <v>86</v>
      </c>
      <c r="J466" s="54">
        <f t="shared" si="15"/>
        <v>43000</v>
      </c>
    </row>
    <row r="467" spans="1:10" hidden="1" x14ac:dyDescent="0.3">
      <c r="A467" s="52" t="s">
        <v>405</v>
      </c>
      <c r="B467" s="52" t="s">
        <v>479</v>
      </c>
      <c r="C467" s="53">
        <v>42574</v>
      </c>
      <c r="D467" s="52">
        <f t="shared" si="14"/>
        <v>1289</v>
      </c>
      <c r="E467" s="54" t="s">
        <v>423</v>
      </c>
      <c r="F467" s="52" t="s">
        <v>403</v>
      </c>
      <c r="G467" s="54" t="s">
        <v>384</v>
      </c>
      <c r="H467" s="55">
        <v>200</v>
      </c>
      <c r="I467" s="55">
        <v>20</v>
      </c>
      <c r="J467" s="54">
        <f t="shared" si="15"/>
        <v>4000</v>
      </c>
    </row>
    <row r="468" spans="1:10" hidden="1" x14ac:dyDescent="0.3">
      <c r="A468" s="52" t="s">
        <v>398</v>
      </c>
      <c r="B468" s="52" t="s">
        <v>479</v>
      </c>
      <c r="C468" s="53">
        <v>42574</v>
      </c>
      <c r="D468" s="52">
        <f t="shared" si="14"/>
        <v>1290</v>
      </c>
      <c r="E468" s="54" t="s">
        <v>409</v>
      </c>
      <c r="F468" s="52" t="s">
        <v>396</v>
      </c>
      <c r="G468" s="54" t="s">
        <v>387</v>
      </c>
      <c r="H468" s="55">
        <v>300</v>
      </c>
      <c r="I468" s="55">
        <v>35</v>
      </c>
      <c r="J468" s="54">
        <f t="shared" si="15"/>
        <v>10500</v>
      </c>
    </row>
    <row r="469" spans="1:10" hidden="1" x14ac:dyDescent="0.3">
      <c r="A469" s="52" t="s">
        <v>395</v>
      </c>
      <c r="B469" s="52" t="s">
        <v>479</v>
      </c>
      <c r="C469" s="53">
        <v>42574</v>
      </c>
      <c r="D469" s="52">
        <f t="shared" si="14"/>
        <v>1291</v>
      </c>
      <c r="E469" s="54" t="s">
        <v>482</v>
      </c>
      <c r="F469" s="52" t="s">
        <v>529</v>
      </c>
      <c r="G469" s="54" t="s">
        <v>385</v>
      </c>
      <c r="H469" s="55">
        <v>400</v>
      </c>
      <c r="I469" s="55">
        <v>86</v>
      </c>
      <c r="J469" s="54">
        <f t="shared" si="15"/>
        <v>34400</v>
      </c>
    </row>
    <row r="470" spans="1:10" hidden="1" x14ac:dyDescent="0.3">
      <c r="A470" s="52" t="s">
        <v>405</v>
      </c>
      <c r="B470" s="52" t="s">
        <v>479</v>
      </c>
      <c r="C470" s="53">
        <v>42574</v>
      </c>
      <c r="D470" s="52">
        <f t="shared" si="14"/>
        <v>1292</v>
      </c>
      <c r="E470" s="54" t="s">
        <v>457</v>
      </c>
      <c r="F470" s="52" t="s">
        <v>403</v>
      </c>
      <c r="G470" s="54" t="s">
        <v>384</v>
      </c>
      <c r="H470" s="55">
        <v>50</v>
      </c>
      <c r="I470" s="55">
        <v>20</v>
      </c>
      <c r="J470" s="54">
        <f t="shared" si="15"/>
        <v>1000</v>
      </c>
    </row>
    <row r="471" spans="1:10" hidden="1" x14ac:dyDescent="0.3">
      <c r="A471" s="52" t="s">
        <v>405</v>
      </c>
      <c r="B471" s="52" t="s">
        <v>479</v>
      </c>
      <c r="C471" s="53">
        <v>42574</v>
      </c>
      <c r="D471" s="52">
        <f t="shared" si="14"/>
        <v>1293</v>
      </c>
      <c r="E471" s="54" t="s">
        <v>457</v>
      </c>
      <c r="F471" s="52" t="s">
        <v>403</v>
      </c>
      <c r="G471" s="54" t="s">
        <v>387</v>
      </c>
      <c r="H471" s="55">
        <v>100</v>
      </c>
      <c r="I471" s="55">
        <v>35</v>
      </c>
      <c r="J471" s="54">
        <f t="shared" si="15"/>
        <v>3500</v>
      </c>
    </row>
    <row r="472" spans="1:10" hidden="1" x14ac:dyDescent="0.3">
      <c r="A472" s="52" t="s">
        <v>405</v>
      </c>
      <c r="B472" s="52" t="s">
        <v>479</v>
      </c>
      <c r="C472" s="53">
        <v>42574</v>
      </c>
      <c r="D472" s="52">
        <f t="shared" si="14"/>
        <v>1294</v>
      </c>
      <c r="E472" s="54" t="s">
        <v>457</v>
      </c>
      <c r="F472" s="52" t="s">
        <v>403</v>
      </c>
      <c r="G472" s="54" t="s">
        <v>385</v>
      </c>
      <c r="H472" s="55">
        <v>300</v>
      </c>
      <c r="I472" s="55">
        <v>86</v>
      </c>
      <c r="J472" s="54">
        <f t="shared" si="15"/>
        <v>25800</v>
      </c>
    </row>
    <row r="473" spans="1:10" hidden="1" x14ac:dyDescent="0.3">
      <c r="A473" s="52" t="s">
        <v>522</v>
      </c>
      <c r="B473" s="52" t="s">
        <v>479</v>
      </c>
      <c r="C473" s="53">
        <v>42574</v>
      </c>
      <c r="D473" s="52">
        <f t="shared" si="14"/>
        <v>1295</v>
      </c>
      <c r="E473" s="54" t="s">
        <v>450</v>
      </c>
      <c r="F473" s="52" t="s">
        <v>525</v>
      </c>
      <c r="G473" s="54" t="s">
        <v>384</v>
      </c>
      <c r="H473" s="55">
        <v>25</v>
      </c>
      <c r="I473" s="55">
        <v>20</v>
      </c>
      <c r="J473" s="54">
        <f t="shared" si="15"/>
        <v>500</v>
      </c>
    </row>
    <row r="474" spans="1:10" hidden="1" x14ac:dyDescent="0.3">
      <c r="A474" s="52" t="s">
        <v>405</v>
      </c>
      <c r="B474" s="52" t="s">
        <v>479</v>
      </c>
      <c r="C474" s="53">
        <v>42575</v>
      </c>
      <c r="D474" s="52">
        <f t="shared" si="14"/>
        <v>1296</v>
      </c>
      <c r="E474" s="54" t="s">
        <v>423</v>
      </c>
      <c r="F474" s="52" t="s">
        <v>403</v>
      </c>
      <c r="G474" s="54" t="s">
        <v>383</v>
      </c>
      <c r="H474" s="55">
        <v>300</v>
      </c>
      <c r="I474" s="55">
        <v>10</v>
      </c>
      <c r="J474" s="54">
        <f t="shared" si="15"/>
        <v>3000</v>
      </c>
    </row>
    <row r="475" spans="1:10" hidden="1" x14ac:dyDescent="0.3">
      <c r="A475" s="52" t="s">
        <v>405</v>
      </c>
      <c r="B475" s="52" t="s">
        <v>479</v>
      </c>
      <c r="C475" s="53">
        <v>42575</v>
      </c>
      <c r="D475" s="52">
        <f t="shared" si="14"/>
        <v>1297</v>
      </c>
      <c r="E475" s="54" t="s">
        <v>404</v>
      </c>
      <c r="F475" s="52" t="s">
        <v>403</v>
      </c>
      <c r="G475" s="54" t="s">
        <v>381</v>
      </c>
      <c r="H475" s="55">
        <v>50</v>
      </c>
      <c r="I475" s="55">
        <v>120</v>
      </c>
      <c r="J475" s="54">
        <f t="shared" si="15"/>
        <v>6000</v>
      </c>
    </row>
    <row r="476" spans="1:10" hidden="1" x14ac:dyDescent="0.3">
      <c r="A476" s="52" t="s">
        <v>395</v>
      </c>
      <c r="B476" s="52" t="s">
        <v>479</v>
      </c>
      <c r="C476" s="53">
        <v>42575</v>
      </c>
      <c r="D476" s="52">
        <f t="shared" si="14"/>
        <v>1298</v>
      </c>
      <c r="E476" s="54" t="s">
        <v>433</v>
      </c>
      <c r="F476" s="52" t="s">
        <v>528</v>
      </c>
      <c r="G476" s="54" t="s">
        <v>387</v>
      </c>
      <c r="H476" s="55">
        <v>500</v>
      </c>
      <c r="I476" s="55">
        <v>35</v>
      </c>
      <c r="J476" s="54">
        <f t="shared" si="15"/>
        <v>17500</v>
      </c>
    </row>
    <row r="477" spans="1:10" hidden="1" x14ac:dyDescent="0.3">
      <c r="A477" s="52" t="s">
        <v>395</v>
      </c>
      <c r="B477" s="52" t="s">
        <v>479</v>
      </c>
      <c r="C477" s="53">
        <v>42575</v>
      </c>
      <c r="D477" s="52">
        <f t="shared" si="14"/>
        <v>1299</v>
      </c>
      <c r="E477" s="54" t="s">
        <v>433</v>
      </c>
      <c r="F477" s="52" t="s">
        <v>528</v>
      </c>
      <c r="G477" s="54" t="s">
        <v>385</v>
      </c>
      <c r="H477" s="55">
        <v>200</v>
      </c>
      <c r="I477" s="55">
        <v>86</v>
      </c>
      <c r="J477" s="54">
        <f t="shared" si="15"/>
        <v>17200</v>
      </c>
    </row>
    <row r="478" spans="1:10" hidden="1" x14ac:dyDescent="0.3">
      <c r="A478" s="52" t="s">
        <v>395</v>
      </c>
      <c r="B478" s="52" t="s">
        <v>479</v>
      </c>
      <c r="C478" s="53">
        <v>42575</v>
      </c>
      <c r="D478" s="52">
        <f t="shared" si="14"/>
        <v>1300</v>
      </c>
      <c r="E478" s="54" t="s">
        <v>433</v>
      </c>
      <c r="F478" s="52" t="s">
        <v>528</v>
      </c>
      <c r="G478" s="54" t="s">
        <v>384</v>
      </c>
      <c r="H478" s="55">
        <v>100</v>
      </c>
      <c r="I478" s="55">
        <v>20</v>
      </c>
      <c r="J478" s="54">
        <f t="shared" si="15"/>
        <v>2000</v>
      </c>
    </row>
    <row r="479" spans="1:10" hidden="1" x14ac:dyDescent="0.3">
      <c r="A479" s="52" t="s">
        <v>395</v>
      </c>
      <c r="B479" s="52" t="s">
        <v>479</v>
      </c>
      <c r="C479" s="53">
        <v>42575</v>
      </c>
      <c r="D479" s="52">
        <f t="shared" si="14"/>
        <v>1301</v>
      </c>
      <c r="E479" s="54" t="s">
        <v>433</v>
      </c>
      <c r="F479" s="52" t="s">
        <v>528</v>
      </c>
      <c r="G479" s="54" t="s">
        <v>383</v>
      </c>
      <c r="H479" s="55">
        <v>50</v>
      </c>
      <c r="I479" s="55">
        <v>10</v>
      </c>
      <c r="J479" s="54">
        <f t="shared" si="15"/>
        <v>500</v>
      </c>
    </row>
    <row r="480" spans="1:10" hidden="1" x14ac:dyDescent="0.3">
      <c r="A480" s="52" t="s">
        <v>395</v>
      </c>
      <c r="B480" s="52" t="s">
        <v>479</v>
      </c>
      <c r="C480" s="53">
        <v>42575</v>
      </c>
      <c r="D480" s="52">
        <f t="shared" si="14"/>
        <v>1302</v>
      </c>
      <c r="E480" s="54" t="s">
        <v>429</v>
      </c>
      <c r="F480" s="52" t="s">
        <v>528</v>
      </c>
      <c r="G480" s="54" t="s">
        <v>381</v>
      </c>
      <c r="H480" s="55">
        <v>100</v>
      </c>
      <c r="I480" s="55">
        <v>120</v>
      </c>
      <c r="J480" s="54">
        <f t="shared" si="15"/>
        <v>12000</v>
      </c>
    </row>
    <row r="481" spans="1:10" hidden="1" x14ac:dyDescent="0.3">
      <c r="A481" s="52" t="s">
        <v>395</v>
      </c>
      <c r="B481" s="52" t="s">
        <v>479</v>
      </c>
      <c r="C481" s="53">
        <v>42575</v>
      </c>
      <c r="D481" s="52">
        <f t="shared" si="14"/>
        <v>1303</v>
      </c>
      <c r="E481" s="54" t="s">
        <v>429</v>
      </c>
      <c r="F481" s="52" t="s">
        <v>528</v>
      </c>
      <c r="G481" s="54" t="s">
        <v>387</v>
      </c>
      <c r="H481" s="55">
        <v>400</v>
      </c>
      <c r="I481" s="55">
        <v>35</v>
      </c>
      <c r="J481" s="54">
        <f t="shared" si="15"/>
        <v>14000</v>
      </c>
    </row>
    <row r="482" spans="1:10" x14ac:dyDescent="0.3">
      <c r="A482" s="52" t="s">
        <v>398</v>
      </c>
      <c r="B482" s="52" t="s">
        <v>479</v>
      </c>
      <c r="C482" s="53">
        <v>42575</v>
      </c>
      <c r="D482" s="52">
        <f t="shared" si="14"/>
        <v>1304</v>
      </c>
      <c r="E482" s="54" t="s">
        <v>412</v>
      </c>
      <c r="F482" s="52" t="s">
        <v>523</v>
      </c>
      <c r="G482" s="54" t="s">
        <v>385</v>
      </c>
      <c r="H482" s="55">
        <v>50</v>
      </c>
      <c r="I482" s="55">
        <v>86</v>
      </c>
      <c r="J482" s="54">
        <f t="shared" si="15"/>
        <v>4300</v>
      </c>
    </row>
    <row r="483" spans="1:10" x14ac:dyDescent="0.3">
      <c r="A483" s="52" t="s">
        <v>398</v>
      </c>
      <c r="B483" s="52" t="s">
        <v>479</v>
      </c>
      <c r="C483" s="53">
        <v>42575</v>
      </c>
      <c r="D483" s="52">
        <f t="shared" si="14"/>
        <v>1305</v>
      </c>
      <c r="E483" s="54" t="s">
        <v>412</v>
      </c>
      <c r="F483" s="52" t="s">
        <v>523</v>
      </c>
      <c r="G483" s="54" t="s">
        <v>384</v>
      </c>
      <c r="H483" s="55">
        <v>1000</v>
      </c>
      <c r="I483" s="55">
        <v>20</v>
      </c>
      <c r="J483" s="54">
        <f t="shared" si="15"/>
        <v>20000</v>
      </c>
    </row>
    <row r="484" spans="1:10" x14ac:dyDescent="0.3">
      <c r="A484" s="52" t="s">
        <v>398</v>
      </c>
      <c r="B484" s="52" t="s">
        <v>479</v>
      </c>
      <c r="C484" s="53">
        <v>42575</v>
      </c>
      <c r="D484" s="52">
        <f t="shared" si="14"/>
        <v>1306</v>
      </c>
      <c r="E484" s="54" t="s">
        <v>412</v>
      </c>
      <c r="F484" s="52" t="s">
        <v>523</v>
      </c>
      <c r="G484" s="54" t="s">
        <v>387</v>
      </c>
      <c r="H484" s="55">
        <v>1000</v>
      </c>
      <c r="I484" s="55">
        <v>35</v>
      </c>
      <c r="J484" s="54">
        <f t="shared" si="15"/>
        <v>35000</v>
      </c>
    </row>
    <row r="485" spans="1:10" hidden="1" x14ac:dyDescent="0.3">
      <c r="A485" s="52" t="s">
        <v>398</v>
      </c>
      <c r="B485" s="52" t="s">
        <v>479</v>
      </c>
      <c r="C485" s="53">
        <v>42575</v>
      </c>
      <c r="D485" s="52">
        <f t="shared" si="14"/>
        <v>1307</v>
      </c>
      <c r="E485" s="54" t="s">
        <v>397</v>
      </c>
      <c r="F485" s="52" t="s">
        <v>396</v>
      </c>
      <c r="G485" s="54" t="s">
        <v>385</v>
      </c>
      <c r="H485" s="55">
        <v>1450</v>
      </c>
      <c r="I485" s="55">
        <v>86</v>
      </c>
      <c r="J485" s="54">
        <f t="shared" si="15"/>
        <v>124700</v>
      </c>
    </row>
    <row r="486" spans="1:10" hidden="1" x14ac:dyDescent="0.3">
      <c r="A486" s="52" t="s">
        <v>398</v>
      </c>
      <c r="B486" s="52" t="s">
        <v>479</v>
      </c>
      <c r="C486" s="53">
        <v>42575</v>
      </c>
      <c r="D486" s="52">
        <f t="shared" si="14"/>
        <v>1308</v>
      </c>
      <c r="E486" s="54" t="s">
        <v>397</v>
      </c>
      <c r="F486" s="52" t="s">
        <v>396</v>
      </c>
      <c r="G486" s="54" t="s">
        <v>384</v>
      </c>
      <c r="H486" s="55">
        <v>150</v>
      </c>
      <c r="I486" s="55">
        <v>20</v>
      </c>
      <c r="J486" s="54">
        <f t="shared" si="15"/>
        <v>3000</v>
      </c>
    </row>
    <row r="487" spans="1:10" hidden="1" x14ac:dyDescent="0.3">
      <c r="A487" s="52" t="s">
        <v>395</v>
      </c>
      <c r="B487" s="52" t="s">
        <v>479</v>
      </c>
      <c r="C487" s="53">
        <v>42575</v>
      </c>
      <c r="D487" s="52">
        <f t="shared" si="14"/>
        <v>1309</v>
      </c>
      <c r="E487" s="54" t="s">
        <v>400</v>
      </c>
      <c r="F487" s="52" t="s">
        <v>399</v>
      </c>
      <c r="G487" s="54" t="s">
        <v>387</v>
      </c>
      <c r="H487" s="55">
        <v>500</v>
      </c>
      <c r="I487" s="55">
        <v>35</v>
      </c>
      <c r="J487" s="54">
        <f t="shared" si="15"/>
        <v>17500</v>
      </c>
    </row>
    <row r="488" spans="1:10" hidden="1" x14ac:dyDescent="0.3">
      <c r="A488" s="52" t="s">
        <v>405</v>
      </c>
      <c r="B488" s="52" t="s">
        <v>479</v>
      </c>
      <c r="C488" s="53">
        <v>42575</v>
      </c>
      <c r="D488" s="52">
        <f t="shared" si="14"/>
        <v>1310</v>
      </c>
      <c r="E488" s="54" t="s">
        <v>437</v>
      </c>
      <c r="F488" s="52" t="s">
        <v>403</v>
      </c>
      <c r="G488" s="54" t="s">
        <v>385</v>
      </c>
      <c r="H488" s="55">
        <v>250</v>
      </c>
      <c r="I488" s="55">
        <v>86</v>
      </c>
      <c r="J488" s="54">
        <f t="shared" si="15"/>
        <v>21500</v>
      </c>
    </row>
    <row r="489" spans="1:10" hidden="1" x14ac:dyDescent="0.3">
      <c r="A489" s="52" t="s">
        <v>405</v>
      </c>
      <c r="B489" s="52" t="s">
        <v>479</v>
      </c>
      <c r="C489" s="53">
        <v>42575</v>
      </c>
      <c r="D489" s="52">
        <f t="shared" si="14"/>
        <v>1311</v>
      </c>
      <c r="E489" s="54" t="s">
        <v>437</v>
      </c>
      <c r="F489" s="52" t="s">
        <v>403</v>
      </c>
      <c r="G489" s="54" t="s">
        <v>384</v>
      </c>
      <c r="H489" s="55">
        <v>250</v>
      </c>
      <c r="I489" s="55">
        <v>20</v>
      </c>
      <c r="J489" s="54">
        <f t="shared" si="15"/>
        <v>5000</v>
      </c>
    </row>
    <row r="490" spans="1:10" hidden="1" x14ac:dyDescent="0.3">
      <c r="A490" s="52" t="s">
        <v>405</v>
      </c>
      <c r="B490" s="52" t="s">
        <v>479</v>
      </c>
      <c r="C490" s="53">
        <v>42575</v>
      </c>
      <c r="D490" s="52">
        <f t="shared" si="14"/>
        <v>1312</v>
      </c>
      <c r="E490" s="54" t="s">
        <v>437</v>
      </c>
      <c r="F490" s="52" t="s">
        <v>403</v>
      </c>
      <c r="G490" s="54" t="s">
        <v>387</v>
      </c>
      <c r="H490" s="55">
        <v>250</v>
      </c>
      <c r="I490" s="55">
        <v>35</v>
      </c>
      <c r="J490" s="54">
        <f t="shared" si="15"/>
        <v>8750</v>
      </c>
    </row>
    <row r="491" spans="1:10" hidden="1" x14ac:dyDescent="0.3">
      <c r="A491" s="52" t="s">
        <v>405</v>
      </c>
      <c r="B491" s="52" t="s">
        <v>479</v>
      </c>
      <c r="C491" s="53">
        <v>42575</v>
      </c>
      <c r="D491" s="52">
        <f t="shared" si="14"/>
        <v>1313</v>
      </c>
      <c r="E491" s="54" t="s">
        <v>437</v>
      </c>
      <c r="F491" s="52" t="s">
        <v>403</v>
      </c>
      <c r="G491" s="54" t="s">
        <v>385</v>
      </c>
      <c r="H491" s="55">
        <v>250</v>
      </c>
      <c r="I491" s="55">
        <v>86</v>
      </c>
      <c r="J491" s="54">
        <f t="shared" si="15"/>
        <v>21500</v>
      </c>
    </row>
    <row r="492" spans="1:10" hidden="1" x14ac:dyDescent="0.3">
      <c r="A492" s="52" t="s">
        <v>405</v>
      </c>
      <c r="B492" s="52" t="s">
        <v>479</v>
      </c>
      <c r="C492" s="53">
        <v>42575</v>
      </c>
      <c r="D492" s="52">
        <f t="shared" si="14"/>
        <v>1314</v>
      </c>
      <c r="E492" s="54" t="s">
        <v>415</v>
      </c>
      <c r="F492" s="52" t="s">
        <v>524</v>
      </c>
      <c r="G492" s="54" t="s">
        <v>384</v>
      </c>
      <c r="H492" s="55">
        <v>10</v>
      </c>
      <c r="I492" s="55">
        <v>20</v>
      </c>
      <c r="J492" s="54">
        <f t="shared" si="15"/>
        <v>200</v>
      </c>
    </row>
    <row r="493" spans="1:10" hidden="1" x14ac:dyDescent="0.3">
      <c r="A493" s="52" t="s">
        <v>405</v>
      </c>
      <c r="B493" s="52" t="s">
        <v>479</v>
      </c>
      <c r="C493" s="53">
        <v>42575</v>
      </c>
      <c r="D493" s="52">
        <f t="shared" si="14"/>
        <v>1315</v>
      </c>
      <c r="E493" s="54" t="s">
        <v>415</v>
      </c>
      <c r="F493" s="52" t="s">
        <v>524</v>
      </c>
      <c r="G493" s="54" t="s">
        <v>383</v>
      </c>
      <c r="H493" s="55">
        <v>3</v>
      </c>
      <c r="I493" s="55">
        <v>10</v>
      </c>
      <c r="J493" s="54">
        <f t="shared" si="15"/>
        <v>30</v>
      </c>
    </row>
    <row r="494" spans="1:10" hidden="1" x14ac:dyDescent="0.3">
      <c r="A494" s="52" t="s">
        <v>405</v>
      </c>
      <c r="B494" s="52" t="s">
        <v>479</v>
      </c>
      <c r="C494" s="53">
        <v>42575</v>
      </c>
      <c r="D494" s="52">
        <f t="shared" si="14"/>
        <v>1316</v>
      </c>
      <c r="E494" s="54" t="s">
        <v>415</v>
      </c>
      <c r="F494" s="52" t="s">
        <v>524</v>
      </c>
      <c r="G494" s="54" t="s">
        <v>381</v>
      </c>
      <c r="H494" s="55">
        <v>2</v>
      </c>
      <c r="I494" s="55">
        <v>120</v>
      </c>
      <c r="J494" s="54">
        <f t="shared" si="15"/>
        <v>240</v>
      </c>
    </row>
    <row r="495" spans="1:10" hidden="1" x14ac:dyDescent="0.3">
      <c r="A495" s="52" t="s">
        <v>405</v>
      </c>
      <c r="B495" s="52" t="s">
        <v>479</v>
      </c>
      <c r="C495" s="53">
        <v>42575</v>
      </c>
      <c r="D495" s="52">
        <f t="shared" si="14"/>
        <v>1317</v>
      </c>
      <c r="E495" s="54" t="s">
        <v>415</v>
      </c>
      <c r="F495" s="52" t="s">
        <v>524</v>
      </c>
      <c r="G495" s="54" t="s">
        <v>387</v>
      </c>
      <c r="H495" s="55">
        <v>120</v>
      </c>
      <c r="I495" s="55">
        <v>35</v>
      </c>
      <c r="J495" s="54">
        <f t="shared" si="15"/>
        <v>4200</v>
      </c>
    </row>
    <row r="496" spans="1:10" hidden="1" x14ac:dyDescent="0.3">
      <c r="A496" s="52" t="s">
        <v>405</v>
      </c>
      <c r="B496" s="52" t="s">
        <v>479</v>
      </c>
      <c r="C496" s="53">
        <v>42575</v>
      </c>
      <c r="D496" s="52">
        <f t="shared" si="14"/>
        <v>1318</v>
      </c>
      <c r="E496" s="54" t="s">
        <v>415</v>
      </c>
      <c r="F496" s="52" t="s">
        <v>524</v>
      </c>
      <c r="G496" s="54" t="s">
        <v>385</v>
      </c>
      <c r="H496" s="55">
        <v>2</v>
      </c>
      <c r="I496" s="55">
        <v>86</v>
      </c>
      <c r="J496" s="54">
        <f t="shared" si="15"/>
        <v>172</v>
      </c>
    </row>
    <row r="497" spans="1:10" hidden="1" x14ac:dyDescent="0.3">
      <c r="A497" s="52" t="s">
        <v>405</v>
      </c>
      <c r="B497" s="52" t="s">
        <v>479</v>
      </c>
      <c r="C497" s="53">
        <v>42575</v>
      </c>
      <c r="D497" s="52">
        <f t="shared" si="14"/>
        <v>1319</v>
      </c>
      <c r="E497" s="54" t="s">
        <v>415</v>
      </c>
      <c r="F497" s="52" t="s">
        <v>524</v>
      </c>
      <c r="G497" s="54" t="s">
        <v>384</v>
      </c>
      <c r="H497" s="55">
        <v>2</v>
      </c>
      <c r="I497" s="55">
        <v>20</v>
      </c>
      <c r="J497" s="54">
        <f t="shared" si="15"/>
        <v>40</v>
      </c>
    </row>
    <row r="498" spans="1:10" hidden="1" x14ac:dyDescent="0.3">
      <c r="A498" s="52" t="s">
        <v>405</v>
      </c>
      <c r="B498" s="52" t="s">
        <v>479</v>
      </c>
      <c r="C498" s="53">
        <v>42575</v>
      </c>
      <c r="D498" s="52">
        <f t="shared" si="14"/>
        <v>1320</v>
      </c>
      <c r="E498" s="54" t="s">
        <v>415</v>
      </c>
      <c r="F498" s="52" t="s">
        <v>524</v>
      </c>
      <c r="G498" s="54" t="s">
        <v>383</v>
      </c>
      <c r="H498" s="55">
        <v>5</v>
      </c>
      <c r="I498" s="55">
        <v>10</v>
      </c>
      <c r="J498" s="54">
        <f t="shared" si="15"/>
        <v>50</v>
      </c>
    </row>
    <row r="499" spans="1:10" x14ac:dyDescent="0.3">
      <c r="A499" s="52" t="s">
        <v>398</v>
      </c>
      <c r="B499" s="52" t="s">
        <v>479</v>
      </c>
      <c r="C499" s="53">
        <v>42575</v>
      </c>
      <c r="D499" s="52">
        <f t="shared" si="14"/>
        <v>1321</v>
      </c>
      <c r="E499" s="54" t="s">
        <v>446</v>
      </c>
      <c r="F499" s="52" t="s">
        <v>523</v>
      </c>
      <c r="G499" s="54" t="s">
        <v>381</v>
      </c>
      <c r="H499" s="55">
        <v>3</v>
      </c>
      <c r="I499" s="55">
        <v>120</v>
      </c>
      <c r="J499" s="54">
        <f t="shared" si="15"/>
        <v>360</v>
      </c>
    </row>
    <row r="500" spans="1:10" x14ac:dyDescent="0.3">
      <c r="A500" s="52" t="s">
        <v>398</v>
      </c>
      <c r="B500" s="52" t="s">
        <v>479</v>
      </c>
      <c r="C500" s="53">
        <v>42575</v>
      </c>
      <c r="D500" s="52">
        <f t="shared" si="14"/>
        <v>1322</v>
      </c>
      <c r="E500" s="54" t="s">
        <v>446</v>
      </c>
      <c r="F500" s="52" t="s">
        <v>523</v>
      </c>
      <c r="G500" s="54" t="s">
        <v>387</v>
      </c>
      <c r="H500" s="55">
        <v>20</v>
      </c>
      <c r="I500" s="55">
        <v>35</v>
      </c>
      <c r="J500" s="54">
        <f t="shared" si="15"/>
        <v>700</v>
      </c>
    </row>
    <row r="501" spans="1:10" x14ac:dyDescent="0.3">
      <c r="A501" s="52" t="s">
        <v>398</v>
      </c>
      <c r="B501" s="52" t="s">
        <v>479</v>
      </c>
      <c r="C501" s="53">
        <v>42575</v>
      </c>
      <c r="D501" s="52">
        <f t="shared" si="14"/>
        <v>1323</v>
      </c>
      <c r="E501" s="54" t="s">
        <v>446</v>
      </c>
      <c r="F501" s="52" t="s">
        <v>523</v>
      </c>
      <c r="G501" s="54" t="s">
        <v>385</v>
      </c>
      <c r="H501" s="55">
        <v>20</v>
      </c>
      <c r="I501" s="55">
        <v>86</v>
      </c>
      <c r="J501" s="54">
        <f t="shared" si="15"/>
        <v>1720</v>
      </c>
    </row>
    <row r="502" spans="1:10" x14ac:dyDescent="0.3">
      <c r="A502" s="52" t="s">
        <v>398</v>
      </c>
      <c r="B502" s="52" t="s">
        <v>479</v>
      </c>
      <c r="C502" s="53">
        <v>42575</v>
      </c>
      <c r="D502" s="52">
        <f t="shared" si="14"/>
        <v>1324</v>
      </c>
      <c r="E502" s="54" t="s">
        <v>446</v>
      </c>
      <c r="F502" s="52" t="s">
        <v>523</v>
      </c>
      <c r="G502" s="54" t="s">
        <v>387</v>
      </c>
      <c r="H502" s="55">
        <v>50</v>
      </c>
      <c r="I502" s="55">
        <v>35</v>
      </c>
      <c r="J502" s="54">
        <f t="shared" si="15"/>
        <v>1750</v>
      </c>
    </row>
    <row r="503" spans="1:10" hidden="1" x14ac:dyDescent="0.3">
      <c r="A503" s="52" t="s">
        <v>405</v>
      </c>
      <c r="B503" s="52" t="s">
        <v>479</v>
      </c>
      <c r="C503" s="53">
        <v>42576</v>
      </c>
      <c r="D503" s="52">
        <f t="shared" si="14"/>
        <v>1325</v>
      </c>
      <c r="E503" s="54" t="s">
        <v>475</v>
      </c>
      <c r="F503" s="52" t="s">
        <v>403</v>
      </c>
      <c r="G503" s="54" t="s">
        <v>385</v>
      </c>
      <c r="H503" s="55">
        <v>50</v>
      </c>
      <c r="I503" s="55">
        <v>86</v>
      </c>
      <c r="J503" s="54">
        <f t="shared" si="15"/>
        <v>4300</v>
      </c>
    </row>
    <row r="504" spans="1:10" hidden="1" x14ac:dyDescent="0.3">
      <c r="A504" s="52" t="s">
        <v>395</v>
      </c>
      <c r="B504" s="52" t="s">
        <v>479</v>
      </c>
      <c r="C504" s="53">
        <v>42576</v>
      </c>
      <c r="D504" s="52">
        <f t="shared" si="14"/>
        <v>1326</v>
      </c>
      <c r="E504" s="54" t="s">
        <v>425</v>
      </c>
      <c r="F504" s="52" t="s">
        <v>399</v>
      </c>
      <c r="G504" s="54" t="s">
        <v>384</v>
      </c>
      <c r="H504" s="55">
        <v>20</v>
      </c>
      <c r="I504" s="55">
        <v>20</v>
      </c>
      <c r="J504" s="54">
        <f t="shared" si="15"/>
        <v>400</v>
      </c>
    </row>
    <row r="505" spans="1:10" hidden="1" x14ac:dyDescent="0.3">
      <c r="A505" s="52" t="s">
        <v>395</v>
      </c>
      <c r="B505" s="52" t="s">
        <v>479</v>
      </c>
      <c r="C505" s="53">
        <v>42576</v>
      </c>
      <c r="D505" s="52">
        <f t="shared" si="14"/>
        <v>1327</v>
      </c>
      <c r="E505" s="54" t="s">
        <v>425</v>
      </c>
      <c r="F505" s="52" t="s">
        <v>399</v>
      </c>
      <c r="G505" s="54" t="s">
        <v>387</v>
      </c>
      <c r="H505" s="55">
        <v>50</v>
      </c>
      <c r="I505" s="55">
        <v>35</v>
      </c>
      <c r="J505" s="54">
        <f t="shared" si="15"/>
        <v>1750</v>
      </c>
    </row>
    <row r="506" spans="1:10" hidden="1" x14ac:dyDescent="0.3">
      <c r="A506" s="52" t="s">
        <v>395</v>
      </c>
      <c r="B506" s="52" t="s">
        <v>479</v>
      </c>
      <c r="C506" s="53">
        <v>42576</v>
      </c>
      <c r="D506" s="52">
        <f t="shared" si="14"/>
        <v>1328</v>
      </c>
      <c r="E506" s="54" t="s">
        <v>400</v>
      </c>
      <c r="F506" s="52" t="s">
        <v>399</v>
      </c>
      <c r="G506" s="54" t="s">
        <v>385</v>
      </c>
      <c r="H506" s="55">
        <v>50</v>
      </c>
      <c r="I506" s="55">
        <v>86</v>
      </c>
      <c r="J506" s="54">
        <f t="shared" si="15"/>
        <v>4300</v>
      </c>
    </row>
    <row r="507" spans="1:10" hidden="1" x14ac:dyDescent="0.3">
      <c r="A507" s="52" t="s">
        <v>395</v>
      </c>
      <c r="B507" s="52" t="s">
        <v>479</v>
      </c>
      <c r="C507" s="53">
        <v>42576</v>
      </c>
      <c r="D507" s="52">
        <f t="shared" si="14"/>
        <v>1329</v>
      </c>
      <c r="E507" s="54" t="s">
        <v>400</v>
      </c>
      <c r="F507" s="52" t="s">
        <v>399</v>
      </c>
      <c r="G507" s="54" t="s">
        <v>384</v>
      </c>
      <c r="H507" s="55">
        <v>20</v>
      </c>
      <c r="I507" s="55">
        <v>20</v>
      </c>
      <c r="J507" s="54">
        <f t="shared" si="15"/>
        <v>400</v>
      </c>
    </row>
    <row r="508" spans="1:10" hidden="1" x14ac:dyDescent="0.3">
      <c r="A508" s="52" t="s">
        <v>395</v>
      </c>
      <c r="B508" s="52" t="s">
        <v>479</v>
      </c>
      <c r="C508" s="53">
        <v>42576</v>
      </c>
      <c r="D508" s="52">
        <f t="shared" si="14"/>
        <v>1330</v>
      </c>
      <c r="E508" s="54" t="s">
        <v>429</v>
      </c>
      <c r="F508" s="52" t="s">
        <v>528</v>
      </c>
      <c r="G508" s="54" t="s">
        <v>387</v>
      </c>
      <c r="H508" s="55">
        <v>50</v>
      </c>
      <c r="I508" s="55">
        <v>35</v>
      </c>
      <c r="J508" s="54">
        <f t="shared" si="15"/>
        <v>1750</v>
      </c>
    </row>
    <row r="509" spans="1:10" hidden="1" x14ac:dyDescent="0.3">
      <c r="A509" s="52" t="s">
        <v>395</v>
      </c>
      <c r="B509" s="52" t="s">
        <v>479</v>
      </c>
      <c r="C509" s="53">
        <v>42576</v>
      </c>
      <c r="D509" s="52">
        <f t="shared" si="14"/>
        <v>1331</v>
      </c>
      <c r="E509" s="54" t="s">
        <v>433</v>
      </c>
      <c r="F509" s="52" t="s">
        <v>528</v>
      </c>
      <c r="G509" s="54" t="s">
        <v>385</v>
      </c>
      <c r="H509" s="55">
        <v>20</v>
      </c>
      <c r="I509" s="55">
        <v>86</v>
      </c>
      <c r="J509" s="54">
        <f t="shared" si="15"/>
        <v>1720</v>
      </c>
    </row>
    <row r="510" spans="1:10" hidden="1" x14ac:dyDescent="0.3">
      <c r="A510" s="52" t="s">
        <v>405</v>
      </c>
      <c r="B510" s="52" t="s">
        <v>479</v>
      </c>
      <c r="C510" s="53">
        <v>42576</v>
      </c>
      <c r="D510" s="52">
        <f t="shared" si="14"/>
        <v>1332</v>
      </c>
      <c r="E510" s="54" t="s">
        <v>415</v>
      </c>
      <c r="F510" s="52" t="s">
        <v>524</v>
      </c>
      <c r="G510" s="54" t="s">
        <v>384</v>
      </c>
      <c r="H510" s="55">
        <v>20</v>
      </c>
      <c r="I510" s="55">
        <v>20</v>
      </c>
      <c r="J510" s="54">
        <f t="shared" si="15"/>
        <v>400</v>
      </c>
    </row>
    <row r="511" spans="1:10" hidden="1" x14ac:dyDescent="0.3">
      <c r="A511" s="52" t="s">
        <v>405</v>
      </c>
      <c r="B511" s="52" t="s">
        <v>479</v>
      </c>
      <c r="C511" s="53">
        <v>42576</v>
      </c>
      <c r="D511" s="52">
        <f t="shared" si="14"/>
        <v>1333</v>
      </c>
      <c r="E511" s="54" t="s">
        <v>415</v>
      </c>
      <c r="F511" s="52" t="s">
        <v>524</v>
      </c>
      <c r="G511" s="54" t="s">
        <v>383</v>
      </c>
      <c r="H511" s="55">
        <v>50</v>
      </c>
      <c r="I511" s="55">
        <v>10</v>
      </c>
      <c r="J511" s="54">
        <f t="shared" si="15"/>
        <v>500</v>
      </c>
    </row>
    <row r="512" spans="1:10" hidden="1" x14ac:dyDescent="0.3">
      <c r="A512" s="52" t="s">
        <v>405</v>
      </c>
      <c r="B512" s="52" t="s">
        <v>479</v>
      </c>
      <c r="C512" s="53">
        <v>42576</v>
      </c>
      <c r="D512" s="52">
        <f t="shared" si="14"/>
        <v>1334</v>
      </c>
      <c r="E512" s="54" t="s">
        <v>415</v>
      </c>
      <c r="F512" s="52" t="s">
        <v>524</v>
      </c>
      <c r="G512" s="54" t="s">
        <v>381</v>
      </c>
      <c r="H512" s="55">
        <v>50</v>
      </c>
      <c r="I512" s="55">
        <v>120</v>
      </c>
      <c r="J512" s="54">
        <f t="shared" si="15"/>
        <v>6000</v>
      </c>
    </row>
    <row r="513" spans="1:10" hidden="1" x14ac:dyDescent="0.3">
      <c r="A513" s="52" t="s">
        <v>405</v>
      </c>
      <c r="B513" s="52" t="s">
        <v>479</v>
      </c>
      <c r="C513" s="53">
        <v>42576</v>
      </c>
      <c r="D513" s="52">
        <f t="shared" si="14"/>
        <v>1335</v>
      </c>
      <c r="E513" s="54" t="s">
        <v>415</v>
      </c>
      <c r="F513" s="52" t="s">
        <v>524</v>
      </c>
      <c r="G513" s="54" t="s">
        <v>387</v>
      </c>
      <c r="H513" s="55">
        <v>20</v>
      </c>
      <c r="I513" s="55">
        <v>35</v>
      </c>
      <c r="J513" s="54">
        <f t="shared" si="15"/>
        <v>700</v>
      </c>
    </row>
    <row r="514" spans="1:10" hidden="1" x14ac:dyDescent="0.3">
      <c r="A514" s="52" t="s">
        <v>405</v>
      </c>
      <c r="B514" s="52" t="s">
        <v>479</v>
      </c>
      <c r="C514" s="53">
        <v>42576</v>
      </c>
      <c r="D514" s="52">
        <f t="shared" si="14"/>
        <v>1336</v>
      </c>
      <c r="E514" s="54" t="s">
        <v>415</v>
      </c>
      <c r="F514" s="52" t="s">
        <v>524</v>
      </c>
      <c r="G514" s="54" t="s">
        <v>385</v>
      </c>
      <c r="H514" s="55">
        <v>50</v>
      </c>
      <c r="I514" s="55">
        <v>86</v>
      </c>
      <c r="J514" s="54">
        <f t="shared" si="15"/>
        <v>4300</v>
      </c>
    </row>
    <row r="515" spans="1:10" hidden="1" x14ac:dyDescent="0.3">
      <c r="A515" s="52" t="s">
        <v>405</v>
      </c>
      <c r="B515" s="52" t="s">
        <v>479</v>
      </c>
      <c r="C515" s="53">
        <v>42576</v>
      </c>
      <c r="D515" s="52">
        <f t="shared" si="14"/>
        <v>1337</v>
      </c>
      <c r="E515" s="54" t="s">
        <v>415</v>
      </c>
      <c r="F515" s="52" t="s">
        <v>524</v>
      </c>
      <c r="G515" s="54" t="s">
        <v>384</v>
      </c>
      <c r="H515" s="55">
        <v>50</v>
      </c>
      <c r="I515" s="55">
        <v>20</v>
      </c>
      <c r="J515" s="54">
        <f t="shared" si="15"/>
        <v>1000</v>
      </c>
    </row>
    <row r="516" spans="1:10" hidden="1" x14ac:dyDescent="0.3">
      <c r="A516" s="52" t="s">
        <v>405</v>
      </c>
      <c r="B516" s="52" t="s">
        <v>479</v>
      </c>
      <c r="C516" s="53">
        <v>42576</v>
      </c>
      <c r="D516" s="52">
        <f t="shared" si="14"/>
        <v>1338</v>
      </c>
      <c r="E516" s="54" t="s">
        <v>415</v>
      </c>
      <c r="F516" s="52" t="s">
        <v>524</v>
      </c>
      <c r="G516" s="54" t="s">
        <v>383</v>
      </c>
      <c r="H516" s="55">
        <v>20</v>
      </c>
      <c r="I516" s="55">
        <v>10</v>
      </c>
      <c r="J516" s="54">
        <f t="shared" si="15"/>
        <v>200</v>
      </c>
    </row>
    <row r="517" spans="1:10" hidden="1" x14ac:dyDescent="0.3">
      <c r="A517" s="52" t="s">
        <v>405</v>
      </c>
      <c r="B517" s="52" t="s">
        <v>479</v>
      </c>
      <c r="C517" s="53">
        <v>42576</v>
      </c>
      <c r="D517" s="52">
        <f t="shared" si="14"/>
        <v>1339</v>
      </c>
      <c r="E517" s="54" t="s">
        <v>415</v>
      </c>
      <c r="F517" s="52" t="s">
        <v>524</v>
      </c>
      <c r="G517" s="54" t="s">
        <v>381</v>
      </c>
      <c r="H517" s="55">
        <v>50</v>
      </c>
      <c r="I517" s="55">
        <v>120</v>
      </c>
      <c r="J517" s="54">
        <f t="shared" si="15"/>
        <v>6000</v>
      </c>
    </row>
    <row r="518" spans="1:10" hidden="1" x14ac:dyDescent="0.3">
      <c r="A518" s="52" t="s">
        <v>405</v>
      </c>
      <c r="B518" s="52" t="s">
        <v>479</v>
      </c>
      <c r="C518" s="53">
        <v>42576</v>
      </c>
      <c r="D518" s="52">
        <f t="shared" si="14"/>
        <v>1340</v>
      </c>
      <c r="E518" s="54" t="s">
        <v>415</v>
      </c>
      <c r="F518" s="52" t="s">
        <v>524</v>
      </c>
      <c r="G518" s="54" t="s">
        <v>387</v>
      </c>
      <c r="H518" s="55">
        <v>50</v>
      </c>
      <c r="I518" s="55">
        <v>35</v>
      </c>
      <c r="J518" s="54">
        <f t="shared" si="15"/>
        <v>1750</v>
      </c>
    </row>
    <row r="519" spans="1:10" hidden="1" x14ac:dyDescent="0.3">
      <c r="A519" s="52" t="s">
        <v>395</v>
      </c>
      <c r="B519" s="52" t="s">
        <v>479</v>
      </c>
      <c r="C519" s="53">
        <v>42576</v>
      </c>
      <c r="D519" s="52">
        <f t="shared" si="14"/>
        <v>1341</v>
      </c>
      <c r="E519" s="54" t="s">
        <v>393</v>
      </c>
      <c r="F519" s="52" t="s">
        <v>529</v>
      </c>
      <c r="G519" s="54" t="s">
        <v>385</v>
      </c>
      <c r="H519" s="55">
        <v>50</v>
      </c>
      <c r="I519" s="55">
        <v>86</v>
      </c>
      <c r="J519" s="54">
        <f t="shared" si="15"/>
        <v>4300</v>
      </c>
    </row>
    <row r="520" spans="1:10" hidden="1" x14ac:dyDescent="0.3">
      <c r="A520" s="52" t="s">
        <v>405</v>
      </c>
      <c r="B520" s="52" t="s">
        <v>479</v>
      </c>
      <c r="C520" s="53">
        <v>42576</v>
      </c>
      <c r="D520" s="52">
        <f t="shared" si="14"/>
        <v>1342</v>
      </c>
      <c r="E520" s="54" t="s">
        <v>481</v>
      </c>
      <c r="F520" s="52" t="s">
        <v>403</v>
      </c>
      <c r="G520" s="54" t="s">
        <v>384</v>
      </c>
      <c r="H520" s="55">
        <v>20</v>
      </c>
      <c r="I520" s="55">
        <v>20</v>
      </c>
      <c r="J520" s="54">
        <f t="shared" si="15"/>
        <v>400</v>
      </c>
    </row>
    <row r="521" spans="1:10" hidden="1" x14ac:dyDescent="0.3">
      <c r="A521" s="52" t="s">
        <v>405</v>
      </c>
      <c r="B521" s="52" t="s">
        <v>479</v>
      </c>
      <c r="C521" s="53">
        <v>42576</v>
      </c>
      <c r="D521" s="52">
        <f t="shared" si="14"/>
        <v>1343</v>
      </c>
      <c r="E521" s="54" t="s">
        <v>481</v>
      </c>
      <c r="F521" s="52" t="s">
        <v>403</v>
      </c>
      <c r="G521" s="54" t="s">
        <v>383</v>
      </c>
      <c r="H521" s="55">
        <v>30</v>
      </c>
      <c r="I521" s="55">
        <v>10</v>
      </c>
      <c r="J521" s="54">
        <f t="shared" si="15"/>
        <v>300</v>
      </c>
    </row>
    <row r="522" spans="1:10" hidden="1" x14ac:dyDescent="0.3">
      <c r="A522" s="52" t="s">
        <v>405</v>
      </c>
      <c r="B522" s="52" t="s">
        <v>479</v>
      </c>
      <c r="C522" s="53">
        <v>42576</v>
      </c>
      <c r="D522" s="52">
        <f t="shared" si="14"/>
        <v>1344</v>
      </c>
      <c r="E522" s="54" t="s">
        <v>481</v>
      </c>
      <c r="F522" s="52" t="s">
        <v>403</v>
      </c>
      <c r="G522" s="54" t="s">
        <v>384</v>
      </c>
      <c r="H522" s="55">
        <v>30</v>
      </c>
      <c r="I522" s="55">
        <v>20</v>
      </c>
      <c r="J522" s="54">
        <f t="shared" si="15"/>
        <v>600</v>
      </c>
    </row>
    <row r="523" spans="1:10" hidden="1" x14ac:dyDescent="0.3">
      <c r="A523" s="52" t="s">
        <v>405</v>
      </c>
      <c r="B523" s="52" t="s">
        <v>479</v>
      </c>
      <c r="C523" s="53">
        <v>42576</v>
      </c>
      <c r="D523" s="52">
        <f t="shared" si="14"/>
        <v>1345</v>
      </c>
      <c r="E523" s="54" t="s">
        <v>481</v>
      </c>
      <c r="F523" s="52" t="s">
        <v>403</v>
      </c>
      <c r="G523" s="54" t="s">
        <v>383</v>
      </c>
      <c r="H523" s="55">
        <v>30</v>
      </c>
      <c r="I523" s="55">
        <v>10</v>
      </c>
      <c r="J523" s="54">
        <f t="shared" si="15"/>
        <v>300</v>
      </c>
    </row>
    <row r="524" spans="1:10" hidden="1" x14ac:dyDescent="0.3">
      <c r="A524" s="52" t="s">
        <v>522</v>
      </c>
      <c r="B524" s="52" t="s">
        <v>479</v>
      </c>
      <c r="C524" s="53">
        <v>42576</v>
      </c>
      <c r="D524" s="52">
        <f t="shared" si="14"/>
        <v>1346</v>
      </c>
      <c r="E524" s="54" t="s">
        <v>407</v>
      </c>
      <c r="F524" s="52" t="s">
        <v>406</v>
      </c>
      <c r="G524" s="54" t="s">
        <v>381</v>
      </c>
      <c r="H524" s="55">
        <v>50</v>
      </c>
      <c r="I524" s="55">
        <v>120</v>
      </c>
      <c r="J524" s="54">
        <f t="shared" si="15"/>
        <v>6000</v>
      </c>
    </row>
    <row r="525" spans="1:10" hidden="1" x14ac:dyDescent="0.3">
      <c r="A525" s="52" t="s">
        <v>522</v>
      </c>
      <c r="B525" s="52" t="s">
        <v>479</v>
      </c>
      <c r="C525" s="53">
        <v>42576</v>
      </c>
      <c r="D525" s="52">
        <f t="shared" si="14"/>
        <v>1347</v>
      </c>
      <c r="E525" s="54" t="s">
        <v>407</v>
      </c>
      <c r="F525" s="52" t="s">
        <v>406</v>
      </c>
      <c r="G525" s="54" t="s">
        <v>387</v>
      </c>
      <c r="H525" s="55">
        <v>50</v>
      </c>
      <c r="I525" s="55">
        <v>35</v>
      </c>
      <c r="J525" s="54">
        <f t="shared" si="15"/>
        <v>1750</v>
      </c>
    </row>
    <row r="526" spans="1:10" hidden="1" x14ac:dyDescent="0.3">
      <c r="A526" s="52" t="s">
        <v>395</v>
      </c>
      <c r="B526" s="52" t="s">
        <v>479</v>
      </c>
      <c r="C526" s="53">
        <v>42578</v>
      </c>
      <c r="D526" s="52">
        <f t="shared" si="14"/>
        <v>1348</v>
      </c>
      <c r="E526" s="54" t="s">
        <v>433</v>
      </c>
      <c r="F526" s="52" t="s">
        <v>528</v>
      </c>
      <c r="G526" s="54" t="s">
        <v>385</v>
      </c>
      <c r="H526" s="55">
        <v>50</v>
      </c>
      <c r="I526" s="55">
        <v>86</v>
      </c>
      <c r="J526" s="54">
        <f t="shared" si="15"/>
        <v>4300</v>
      </c>
    </row>
    <row r="527" spans="1:10" hidden="1" x14ac:dyDescent="0.3">
      <c r="A527" s="52" t="s">
        <v>395</v>
      </c>
      <c r="B527" s="52" t="s">
        <v>479</v>
      </c>
      <c r="C527" s="53">
        <v>42578</v>
      </c>
      <c r="D527" s="52">
        <f t="shared" ref="D527:D590" si="16">D526+1</f>
        <v>1349</v>
      </c>
      <c r="E527" s="54" t="s">
        <v>433</v>
      </c>
      <c r="F527" s="52" t="s">
        <v>528</v>
      </c>
      <c r="G527" s="54" t="s">
        <v>384</v>
      </c>
      <c r="H527" s="55">
        <v>30</v>
      </c>
      <c r="I527" s="55">
        <v>20</v>
      </c>
      <c r="J527" s="54">
        <f t="shared" ref="J527:J590" si="17">H527*I527</f>
        <v>600</v>
      </c>
    </row>
    <row r="528" spans="1:10" hidden="1" x14ac:dyDescent="0.3">
      <c r="A528" s="52" t="s">
        <v>405</v>
      </c>
      <c r="B528" s="52" t="s">
        <v>479</v>
      </c>
      <c r="C528" s="53">
        <v>42578</v>
      </c>
      <c r="D528" s="52">
        <f t="shared" si="16"/>
        <v>1350</v>
      </c>
      <c r="E528" s="54" t="s">
        <v>472</v>
      </c>
      <c r="F528" s="52" t="s">
        <v>403</v>
      </c>
      <c r="G528" s="54" t="s">
        <v>383</v>
      </c>
      <c r="H528" s="55">
        <v>40</v>
      </c>
      <c r="I528" s="55">
        <v>10</v>
      </c>
      <c r="J528" s="54">
        <f t="shared" si="17"/>
        <v>400</v>
      </c>
    </row>
    <row r="529" spans="1:10" hidden="1" x14ac:dyDescent="0.3">
      <c r="A529" s="52" t="s">
        <v>405</v>
      </c>
      <c r="B529" s="52" t="s">
        <v>479</v>
      </c>
      <c r="C529" s="53">
        <v>42578</v>
      </c>
      <c r="D529" s="52">
        <f t="shared" si="16"/>
        <v>1351</v>
      </c>
      <c r="E529" s="54" t="s">
        <v>415</v>
      </c>
      <c r="F529" s="52" t="s">
        <v>524</v>
      </c>
      <c r="G529" s="54" t="s">
        <v>381</v>
      </c>
      <c r="H529" s="55">
        <v>50</v>
      </c>
      <c r="I529" s="55">
        <v>120</v>
      </c>
      <c r="J529" s="54">
        <f t="shared" si="17"/>
        <v>6000</v>
      </c>
    </row>
    <row r="530" spans="1:10" hidden="1" x14ac:dyDescent="0.3">
      <c r="A530" s="52" t="s">
        <v>395</v>
      </c>
      <c r="B530" s="52" t="s">
        <v>479</v>
      </c>
      <c r="C530" s="53">
        <v>42578</v>
      </c>
      <c r="D530" s="52">
        <f t="shared" si="16"/>
        <v>1352</v>
      </c>
      <c r="E530" s="54" t="s">
        <v>393</v>
      </c>
      <c r="F530" s="52" t="s">
        <v>529</v>
      </c>
      <c r="G530" s="54" t="s">
        <v>387</v>
      </c>
      <c r="H530" s="55">
        <v>20</v>
      </c>
      <c r="I530" s="55">
        <v>35</v>
      </c>
      <c r="J530" s="54">
        <f t="shared" si="17"/>
        <v>700</v>
      </c>
    </row>
    <row r="531" spans="1:10" hidden="1" x14ac:dyDescent="0.3">
      <c r="A531" s="52" t="s">
        <v>405</v>
      </c>
      <c r="B531" s="52" t="s">
        <v>479</v>
      </c>
      <c r="C531" s="53">
        <v>42578</v>
      </c>
      <c r="D531" s="52">
        <f t="shared" si="16"/>
        <v>1353</v>
      </c>
      <c r="E531" s="54" t="s">
        <v>417</v>
      </c>
      <c r="F531" s="52" t="s">
        <v>403</v>
      </c>
      <c r="G531" s="54" t="s">
        <v>385</v>
      </c>
      <c r="H531" s="55">
        <v>50</v>
      </c>
      <c r="I531" s="55">
        <v>86</v>
      </c>
      <c r="J531" s="54">
        <f t="shared" si="17"/>
        <v>4300</v>
      </c>
    </row>
    <row r="532" spans="1:10" hidden="1" x14ac:dyDescent="0.3">
      <c r="A532" s="52" t="s">
        <v>398</v>
      </c>
      <c r="B532" s="52" t="s">
        <v>479</v>
      </c>
      <c r="C532" s="53">
        <v>42578</v>
      </c>
      <c r="D532" s="52">
        <f t="shared" si="16"/>
        <v>1354</v>
      </c>
      <c r="E532" s="54" t="s">
        <v>409</v>
      </c>
      <c r="F532" s="52" t="s">
        <v>396</v>
      </c>
      <c r="G532" s="54" t="s">
        <v>384</v>
      </c>
      <c r="H532" s="55">
        <v>20</v>
      </c>
      <c r="I532" s="55">
        <v>20</v>
      </c>
      <c r="J532" s="54">
        <f t="shared" si="17"/>
        <v>400</v>
      </c>
    </row>
    <row r="533" spans="1:10" hidden="1" x14ac:dyDescent="0.3">
      <c r="A533" s="52" t="s">
        <v>398</v>
      </c>
      <c r="B533" s="52" t="s">
        <v>479</v>
      </c>
      <c r="C533" s="53">
        <v>42578</v>
      </c>
      <c r="D533" s="52">
        <f t="shared" si="16"/>
        <v>1355</v>
      </c>
      <c r="E533" s="54" t="s">
        <v>397</v>
      </c>
      <c r="F533" s="52" t="s">
        <v>396</v>
      </c>
      <c r="G533" s="54" t="s">
        <v>383</v>
      </c>
      <c r="H533" s="55">
        <v>50</v>
      </c>
      <c r="I533" s="55">
        <v>10</v>
      </c>
      <c r="J533" s="54">
        <f t="shared" si="17"/>
        <v>500</v>
      </c>
    </row>
    <row r="534" spans="1:10" hidden="1" x14ac:dyDescent="0.3">
      <c r="A534" s="52" t="s">
        <v>395</v>
      </c>
      <c r="B534" s="52" t="s">
        <v>479</v>
      </c>
      <c r="C534" s="53">
        <v>42578</v>
      </c>
      <c r="D534" s="52">
        <f t="shared" si="16"/>
        <v>1356</v>
      </c>
      <c r="E534" s="54" t="s">
        <v>425</v>
      </c>
      <c r="F534" s="52" t="s">
        <v>399</v>
      </c>
      <c r="G534" s="54" t="s">
        <v>381</v>
      </c>
      <c r="H534" s="55">
        <v>20</v>
      </c>
      <c r="I534" s="55">
        <v>120</v>
      </c>
      <c r="J534" s="54">
        <f t="shared" si="17"/>
        <v>2400</v>
      </c>
    </row>
    <row r="535" spans="1:10" hidden="1" x14ac:dyDescent="0.3">
      <c r="A535" s="52" t="s">
        <v>405</v>
      </c>
      <c r="B535" s="52" t="s">
        <v>479</v>
      </c>
      <c r="C535" s="53">
        <v>42578</v>
      </c>
      <c r="D535" s="52">
        <f t="shared" si="16"/>
        <v>1357</v>
      </c>
      <c r="E535" s="54" t="s">
        <v>441</v>
      </c>
      <c r="F535" s="52" t="s">
        <v>403</v>
      </c>
      <c r="G535" s="54" t="s">
        <v>383</v>
      </c>
      <c r="H535" s="55">
        <v>40</v>
      </c>
      <c r="I535" s="55">
        <v>10</v>
      </c>
      <c r="J535" s="54">
        <f t="shared" si="17"/>
        <v>400</v>
      </c>
    </row>
    <row r="536" spans="1:10" x14ac:dyDescent="0.3">
      <c r="A536" s="52" t="s">
        <v>398</v>
      </c>
      <c r="B536" s="52" t="s">
        <v>479</v>
      </c>
      <c r="C536" s="53">
        <v>42578</v>
      </c>
      <c r="D536" s="52">
        <f t="shared" si="16"/>
        <v>1358</v>
      </c>
      <c r="E536" s="54" t="s">
        <v>477</v>
      </c>
      <c r="F536" s="52" t="s">
        <v>523</v>
      </c>
      <c r="G536" s="54" t="s">
        <v>381</v>
      </c>
      <c r="H536" s="55">
        <v>20</v>
      </c>
      <c r="I536" s="55">
        <v>120</v>
      </c>
      <c r="J536" s="54">
        <f t="shared" si="17"/>
        <v>2400</v>
      </c>
    </row>
    <row r="537" spans="1:10" x14ac:dyDescent="0.3">
      <c r="A537" s="52" t="s">
        <v>398</v>
      </c>
      <c r="B537" s="52" t="s">
        <v>479</v>
      </c>
      <c r="C537" s="53">
        <v>42578</v>
      </c>
      <c r="D537" s="52">
        <f t="shared" si="16"/>
        <v>1359</v>
      </c>
      <c r="E537" s="54" t="s">
        <v>477</v>
      </c>
      <c r="F537" s="52" t="s">
        <v>523</v>
      </c>
      <c r="G537" s="54" t="s">
        <v>383</v>
      </c>
      <c r="H537" s="55">
        <v>50</v>
      </c>
      <c r="I537" s="55">
        <v>10</v>
      </c>
      <c r="J537" s="54">
        <f t="shared" si="17"/>
        <v>500</v>
      </c>
    </row>
    <row r="538" spans="1:10" hidden="1" x14ac:dyDescent="0.3">
      <c r="A538" s="52" t="s">
        <v>522</v>
      </c>
      <c r="B538" s="52" t="s">
        <v>479</v>
      </c>
      <c r="C538" s="53">
        <v>42579</v>
      </c>
      <c r="D538" s="52">
        <f t="shared" si="16"/>
        <v>1360</v>
      </c>
      <c r="E538" s="54" t="s">
        <v>471</v>
      </c>
      <c r="F538" s="52" t="s">
        <v>525</v>
      </c>
      <c r="G538" s="54" t="s">
        <v>381</v>
      </c>
      <c r="H538" s="55">
        <v>50</v>
      </c>
      <c r="I538" s="55">
        <v>120</v>
      </c>
      <c r="J538" s="54">
        <f t="shared" si="17"/>
        <v>6000</v>
      </c>
    </row>
    <row r="539" spans="1:10" hidden="1" x14ac:dyDescent="0.3">
      <c r="A539" s="52" t="s">
        <v>405</v>
      </c>
      <c r="B539" s="52" t="s">
        <v>479</v>
      </c>
      <c r="C539" s="53">
        <v>42579</v>
      </c>
      <c r="D539" s="52">
        <f t="shared" si="16"/>
        <v>1361</v>
      </c>
      <c r="E539" s="54" t="s">
        <v>430</v>
      </c>
      <c r="F539" s="52" t="s">
        <v>403</v>
      </c>
      <c r="G539" s="54" t="s">
        <v>383</v>
      </c>
      <c r="H539" s="55">
        <v>20</v>
      </c>
      <c r="I539" s="55">
        <v>10</v>
      </c>
      <c r="J539" s="54">
        <f t="shared" si="17"/>
        <v>200</v>
      </c>
    </row>
    <row r="540" spans="1:10" hidden="1" x14ac:dyDescent="0.3">
      <c r="A540" s="52" t="s">
        <v>405</v>
      </c>
      <c r="B540" s="52" t="s">
        <v>479</v>
      </c>
      <c r="C540" s="53">
        <v>42579</v>
      </c>
      <c r="D540" s="52">
        <f t="shared" si="16"/>
        <v>1362</v>
      </c>
      <c r="E540" s="54" t="s">
        <v>430</v>
      </c>
      <c r="F540" s="52" t="s">
        <v>403</v>
      </c>
      <c r="G540" s="54" t="s">
        <v>381</v>
      </c>
      <c r="H540" s="55">
        <v>25</v>
      </c>
      <c r="I540" s="55">
        <v>120</v>
      </c>
      <c r="J540" s="54">
        <f t="shared" si="17"/>
        <v>3000</v>
      </c>
    </row>
    <row r="541" spans="1:10" hidden="1" x14ac:dyDescent="0.3">
      <c r="A541" s="52" t="s">
        <v>405</v>
      </c>
      <c r="B541" s="52" t="s">
        <v>479</v>
      </c>
      <c r="C541" s="53">
        <v>42579</v>
      </c>
      <c r="D541" s="52">
        <f t="shared" si="16"/>
        <v>1363</v>
      </c>
      <c r="E541" s="54" t="s">
        <v>430</v>
      </c>
      <c r="F541" s="52" t="s">
        <v>403</v>
      </c>
      <c r="G541" s="54" t="s">
        <v>387</v>
      </c>
      <c r="H541" s="55">
        <v>20</v>
      </c>
      <c r="I541" s="55">
        <v>35</v>
      </c>
      <c r="J541" s="54">
        <f t="shared" si="17"/>
        <v>700</v>
      </c>
    </row>
    <row r="542" spans="1:10" hidden="1" x14ac:dyDescent="0.3">
      <c r="A542" s="52" t="s">
        <v>405</v>
      </c>
      <c r="B542" s="52" t="s">
        <v>479</v>
      </c>
      <c r="C542" s="53">
        <v>42579</v>
      </c>
      <c r="D542" s="52">
        <f t="shared" si="16"/>
        <v>1364</v>
      </c>
      <c r="E542" s="54" t="s">
        <v>430</v>
      </c>
      <c r="F542" s="52" t="s">
        <v>403</v>
      </c>
      <c r="G542" s="54" t="s">
        <v>385</v>
      </c>
      <c r="H542" s="55">
        <v>50</v>
      </c>
      <c r="I542" s="55">
        <v>86</v>
      </c>
      <c r="J542" s="54">
        <f t="shared" si="17"/>
        <v>4300</v>
      </c>
    </row>
    <row r="543" spans="1:10" hidden="1" x14ac:dyDescent="0.3">
      <c r="A543" s="52" t="s">
        <v>398</v>
      </c>
      <c r="B543" s="52" t="s">
        <v>479</v>
      </c>
      <c r="C543" s="53">
        <v>42579</v>
      </c>
      <c r="D543" s="52">
        <f t="shared" si="16"/>
        <v>1365</v>
      </c>
      <c r="E543" s="54" t="s">
        <v>397</v>
      </c>
      <c r="F543" s="52" t="s">
        <v>396</v>
      </c>
      <c r="G543" s="54" t="s">
        <v>384</v>
      </c>
      <c r="H543" s="55">
        <v>50</v>
      </c>
      <c r="I543" s="55">
        <v>20</v>
      </c>
      <c r="J543" s="54">
        <f t="shared" si="17"/>
        <v>1000</v>
      </c>
    </row>
    <row r="544" spans="1:10" hidden="1" x14ac:dyDescent="0.3">
      <c r="A544" s="52" t="s">
        <v>398</v>
      </c>
      <c r="B544" s="52" t="s">
        <v>479</v>
      </c>
      <c r="C544" s="53">
        <v>42579</v>
      </c>
      <c r="D544" s="52">
        <f t="shared" si="16"/>
        <v>1366</v>
      </c>
      <c r="E544" s="54" t="s">
        <v>397</v>
      </c>
      <c r="F544" s="52" t="s">
        <v>396</v>
      </c>
      <c r="G544" s="54" t="s">
        <v>383</v>
      </c>
      <c r="H544" s="55">
        <v>20</v>
      </c>
      <c r="I544" s="55">
        <v>10</v>
      </c>
      <c r="J544" s="54">
        <f t="shared" si="17"/>
        <v>200</v>
      </c>
    </row>
    <row r="545" spans="1:10" hidden="1" x14ac:dyDescent="0.3">
      <c r="A545" s="52" t="s">
        <v>395</v>
      </c>
      <c r="B545" s="52" t="s">
        <v>479</v>
      </c>
      <c r="C545" s="53">
        <v>42579</v>
      </c>
      <c r="D545" s="52">
        <f t="shared" si="16"/>
        <v>1367</v>
      </c>
      <c r="E545" s="54" t="s">
        <v>433</v>
      </c>
      <c r="F545" s="52" t="s">
        <v>528</v>
      </c>
      <c r="G545" s="54" t="s">
        <v>385</v>
      </c>
      <c r="H545" s="55">
        <v>20</v>
      </c>
      <c r="I545" s="55">
        <v>86</v>
      </c>
      <c r="J545" s="54">
        <f t="shared" si="17"/>
        <v>1720</v>
      </c>
    </row>
    <row r="546" spans="1:10" hidden="1" x14ac:dyDescent="0.3">
      <c r="A546" s="52" t="s">
        <v>395</v>
      </c>
      <c r="B546" s="52" t="s">
        <v>479</v>
      </c>
      <c r="C546" s="53">
        <v>42579</v>
      </c>
      <c r="D546" s="52">
        <f t="shared" si="16"/>
        <v>1368</v>
      </c>
      <c r="E546" s="54" t="s">
        <v>433</v>
      </c>
      <c r="F546" s="52" t="s">
        <v>528</v>
      </c>
      <c r="G546" s="54" t="s">
        <v>384</v>
      </c>
      <c r="H546" s="55">
        <v>30</v>
      </c>
      <c r="I546" s="55">
        <v>20</v>
      </c>
      <c r="J546" s="54">
        <f t="shared" si="17"/>
        <v>600</v>
      </c>
    </row>
    <row r="547" spans="1:10" hidden="1" x14ac:dyDescent="0.3">
      <c r="A547" s="52" t="s">
        <v>398</v>
      </c>
      <c r="B547" s="52" t="s">
        <v>479</v>
      </c>
      <c r="C547" s="53">
        <v>42579</v>
      </c>
      <c r="D547" s="52">
        <f t="shared" si="16"/>
        <v>1369</v>
      </c>
      <c r="E547" s="54" t="s">
        <v>428</v>
      </c>
      <c r="F547" s="52" t="s">
        <v>396</v>
      </c>
      <c r="G547" s="54" t="s">
        <v>383</v>
      </c>
      <c r="H547" s="55">
        <v>50</v>
      </c>
      <c r="I547" s="55">
        <v>10</v>
      </c>
      <c r="J547" s="54">
        <f t="shared" si="17"/>
        <v>500</v>
      </c>
    </row>
    <row r="548" spans="1:10" hidden="1" x14ac:dyDescent="0.3">
      <c r="A548" s="52" t="s">
        <v>405</v>
      </c>
      <c r="B548" s="52" t="s">
        <v>479</v>
      </c>
      <c r="C548" s="53">
        <v>42579</v>
      </c>
      <c r="D548" s="52">
        <f t="shared" si="16"/>
        <v>1370</v>
      </c>
      <c r="E548" s="54" t="s">
        <v>431</v>
      </c>
      <c r="F548" s="52" t="s">
        <v>524</v>
      </c>
      <c r="G548" s="54" t="s">
        <v>384</v>
      </c>
      <c r="H548" s="55">
        <v>500</v>
      </c>
      <c r="I548" s="55">
        <v>20</v>
      </c>
      <c r="J548" s="54">
        <f t="shared" si="17"/>
        <v>10000</v>
      </c>
    </row>
    <row r="549" spans="1:10" hidden="1" x14ac:dyDescent="0.3">
      <c r="A549" s="52" t="s">
        <v>405</v>
      </c>
      <c r="B549" s="52" t="s">
        <v>479</v>
      </c>
      <c r="C549" s="53">
        <v>42579</v>
      </c>
      <c r="D549" s="52">
        <f t="shared" si="16"/>
        <v>1371</v>
      </c>
      <c r="E549" s="54" t="s">
        <v>431</v>
      </c>
      <c r="F549" s="52" t="s">
        <v>524</v>
      </c>
      <c r="G549" s="54" t="s">
        <v>383</v>
      </c>
      <c r="H549" s="55">
        <v>500</v>
      </c>
      <c r="I549" s="55">
        <v>10</v>
      </c>
      <c r="J549" s="54">
        <f t="shared" si="17"/>
        <v>5000</v>
      </c>
    </row>
    <row r="550" spans="1:10" hidden="1" x14ac:dyDescent="0.3">
      <c r="A550" s="52" t="s">
        <v>405</v>
      </c>
      <c r="B550" s="52" t="s">
        <v>479</v>
      </c>
      <c r="C550" s="53">
        <v>42579</v>
      </c>
      <c r="D550" s="52">
        <f t="shared" si="16"/>
        <v>1372</v>
      </c>
      <c r="E550" s="54" t="s">
        <v>431</v>
      </c>
      <c r="F550" s="52" t="s">
        <v>524</v>
      </c>
      <c r="G550" s="54" t="s">
        <v>381</v>
      </c>
      <c r="H550" s="55">
        <v>200</v>
      </c>
      <c r="I550" s="55">
        <v>120</v>
      </c>
      <c r="J550" s="54">
        <f t="shared" si="17"/>
        <v>24000</v>
      </c>
    </row>
    <row r="551" spans="1:10" hidden="1" x14ac:dyDescent="0.3">
      <c r="A551" s="52" t="s">
        <v>405</v>
      </c>
      <c r="B551" s="52" t="s">
        <v>479</v>
      </c>
      <c r="C551" s="53">
        <v>42579</v>
      </c>
      <c r="D551" s="52">
        <f t="shared" si="16"/>
        <v>1373</v>
      </c>
      <c r="E551" s="54" t="s">
        <v>431</v>
      </c>
      <c r="F551" s="52" t="s">
        <v>524</v>
      </c>
      <c r="G551" s="54" t="s">
        <v>387</v>
      </c>
      <c r="H551" s="55">
        <v>1000</v>
      </c>
      <c r="I551" s="55">
        <v>35</v>
      </c>
      <c r="J551" s="54">
        <f t="shared" si="17"/>
        <v>35000</v>
      </c>
    </row>
    <row r="552" spans="1:10" hidden="1" x14ac:dyDescent="0.3">
      <c r="A552" s="52" t="s">
        <v>395</v>
      </c>
      <c r="B552" s="52" t="s">
        <v>479</v>
      </c>
      <c r="C552" s="53">
        <v>42579</v>
      </c>
      <c r="D552" s="52">
        <f t="shared" si="16"/>
        <v>1374</v>
      </c>
      <c r="E552" s="54" t="s">
        <v>434</v>
      </c>
      <c r="F552" s="52" t="s">
        <v>399</v>
      </c>
      <c r="G552" s="54" t="s">
        <v>385</v>
      </c>
      <c r="H552" s="55">
        <v>500</v>
      </c>
      <c r="I552" s="55">
        <v>86</v>
      </c>
      <c r="J552" s="54">
        <f t="shared" si="17"/>
        <v>43000</v>
      </c>
    </row>
    <row r="553" spans="1:10" hidden="1" x14ac:dyDescent="0.3">
      <c r="A553" s="52" t="s">
        <v>398</v>
      </c>
      <c r="B553" s="52" t="s">
        <v>479</v>
      </c>
      <c r="C553" s="53">
        <v>42580</v>
      </c>
      <c r="D553" s="52">
        <f t="shared" si="16"/>
        <v>1375</v>
      </c>
      <c r="E553" s="54" t="s">
        <v>397</v>
      </c>
      <c r="F553" s="52" t="s">
        <v>396</v>
      </c>
      <c r="G553" s="54" t="s">
        <v>384</v>
      </c>
      <c r="H553" s="55">
        <v>550</v>
      </c>
      <c r="I553" s="55">
        <v>20</v>
      </c>
      <c r="J553" s="54">
        <f t="shared" si="17"/>
        <v>11000</v>
      </c>
    </row>
    <row r="554" spans="1:10" hidden="1" x14ac:dyDescent="0.3">
      <c r="A554" s="52" t="s">
        <v>395</v>
      </c>
      <c r="B554" s="52" t="s">
        <v>479</v>
      </c>
      <c r="C554" s="53">
        <v>42580</v>
      </c>
      <c r="D554" s="52">
        <f t="shared" si="16"/>
        <v>1376</v>
      </c>
      <c r="E554" s="54" t="s">
        <v>401</v>
      </c>
      <c r="F554" s="52" t="s">
        <v>526</v>
      </c>
      <c r="G554" s="54" t="s">
        <v>383</v>
      </c>
      <c r="H554" s="55">
        <v>1000</v>
      </c>
      <c r="I554" s="55">
        <v>10</v>
      </c>
      <c r="J554" s="54">
        <f t="shared" si="17"/>
        <v>10000</v>
      </c>
    </row>
    <row r="555" spans="1:10" x14ac:dyDescent="0.3">
      <c r="A555" s="52" t="s">
        <v>398</v>
      </c>
      <c r="B555" s="52" t="s">
        <v>479</v>
      </c>
      <c r="C555" s="53">
        <v>42580</v>
      </c>
      <c r="D555" s="52">
        <f t="shared" si="16"/>
        <v>1377</v>
      </c>
      <c r="E555" s="54" t="s">
        <v>421</v>
      </c>
      <c r="F555" s="52" t="s">
        <v>523</v>
      </c>
      <c r="G555" s="54" t="s">
        <v>381</v>
      </c>
      <c r="H555" s="55">
        <v>2100</v>
      </c>
      <c r="I555" s="55">
        <v>120</v>
      </c>
      <c r="J555" s="54">
        <f t="shared" si="17"/>
        <v>252000</v>
      </c>
    </row>
    <row r="556" spans="1:10" x14ac:dyDescent="0.3">
      <c r="A556" s="52" t="s">
        <v>398</v>
      </c>
      <c r="B556" s="52" t="s">
        <v>479</v>
      </c>
      <c r="C556" s="53">
        <v>42580</v>
      </c>
      <c r="D556" s="52">
        <f t="shared" si="16"/>
        <v>1378</v>
      </c>
      <c r="E556" s="54" t="s">
        <v>421</v>
      </c>
      <c r="F556" s="52" t="s">
        <v>523</v>
      </c>
      <c r="G556" s="54" t="s">
        <v>387</v>
      </c>
      <c r="H556" s="55">
        <v>50</v>
      </c>
      <c r="I556" s="55">
        <v>35</v>
      </c>
      <c r="J556" s="54">
        <f t="shared" si="17"/>
        <v>1750</v>
      </c>
    </row>
    <row r="557" spans="1:10" x14ac:dyDescent="0.3">
      <c r="A557" s="52" t="s">
        <v>398</v>
      </c>
      <c r="B557" s="52" t="s">
        <v>479</v>
      </c>
      <c r="C557" s="53">
        <v>42580</v>
      </c>
      <c r="D557" s="52">
        <f t="shared" si="16"/>
        <v>1379</v>
      </c>
      <c r="E557" s="54" t="s">
        <v>421</v>
      </c>
      <c r="F557" s="52" t="s">
        <v>523</v>
      </c>
      <c r="G557" s="54" t="s">
        <v>385</v>
      </c>
      <c r="H557" s="55">
        <v>300</v>
      </c>
      <c r="I557" s="55">
        <v>86</v>
      </c>
      <c r="J557" s="54">
        <f t="shared" si="17"/>
        <v>25800</v>
      </c>
    </row>
    <row r="558" spans="1:10" x14ac:dyDescent="0.3">
      <c r="A558" s="52" t="s">
        <v>398</v>
      </c>
      <c r="B558" s="52" t="s">
        <v>479</v>
      </c>
      <c r="C558" s="53">
        <v>42580</v>
      </c>
      <c r="D558" s="52">
        <f t="shared" si="16"/>
        <v>1380</v>
      </c>
      <c r="E558" s="54" t="s">
        <v>421</v>
      </c>
      <c r="F558" s="52" t="s">
        <v>523</v>
      </c>
      <c r="G558" s="54" t="s">
        <v>384</v>
      </c>
      <c r="H558" s="55">
        <v>1050</v>
      </c>
      <c r="I558" s="55">
        <v>20</v>
      </c>
      <c r="J558" s="54">
        <f t="shared" si="17"/>
        <v>21000</v>
      </c>
    </row>
    <row r="559" spans="1:10" x14ac:dyDescent="0.3">
      <c r="A559" s="52" t="s">
        <v>398</v>
      </c>
      <c r="B559" s="52" t="s">
        <v>479</v>
      </c>
      <c r="C559" s="53">
        <v>42580</v>
      </c>
      <c r="D559" s="52">
        <f t="shared" si="16"/>
        <v>1381</v>
      </c>
      <c r="E559" s="54" t="s">
        <v>412</v>
      </c>
      <c r="F559" s="52" t="s">
        <v>523</v>
      </c>
      <c r="G559" s="54" t="s">
        <v>383</v>
      </c>
      <c r="H559" s="55">
        <v>300</v>
      </c>
      <c r="I559" s="55">
        <v>10</v>
      </c>
      <c r="J559" s="54">
        <f t="shared" si="17"/>
        <v>3000</v>
      </c>
    </row>
    <row r="560" spans="1:10" x14ac:dyDescent="0.3">
      <c r="A560" s="52" t="s">
        <v>398</v>
      </c>
      <c r="B560" s="52" t="s">
        <v>479</v>
      </c>
      <c r="C560" s="53">
        <v>42580</v>
      </c>
      <c r="D560" s="52">
        <f t="shared" si="16"/>
        <v>1382</v>
      </c>
      <c r="E560" s="54" t="s">
        <v>412</v>
      </c>
      <c r="F560" s="52" t="s">
        <v>523</v>
      </c>
      <c r="G560" s="54" t="s">
        <v>381</v>
      </c>
      <c r="H560" s="55">
        <v>250</v>
      </c>
      <c r="I560" s="55">
        <v>120</v>
      </c>
      <c r="J560" s="54">
        <f t="shared" si="17"/>
        <v>30000</v>
      </c>
    </row>
    <row r="561" spans="1:10" x14ac:dyDescent="0.3">
      <c r="A561" s="52" t="s">
        <v>398</v>
      </c>
      <c r="B561" s="52" t="s">
        <v>479</v>
      </c>
      <c r="C561" s="53">
        <v>42580</v>
      </c>
      <c r="D561" s="52">
        <f t="shared" si="16"/>
        <v>1383</v>
      </c>
      <c r="E561" s="54" t="s">
        <v>412</v>
      </c>
      <c r="F561" s="52" t="s">
        <v>523</v>
      </c>
      <c r="G561" s="54" t="s">
        <v>383</v>
      </c>
      <c r="H561" s="55">
        <v>5</v>
      </c>
      <c r="I561" s="55">
        <v>10</v>
      </c>
      <c r="J561" s="54">
        <f t="shared" si="17"/>
        <v>50</v>
      </c>
    </row>
    <row r="562" spans="1:10" x14ac:dyDescent="0.3">
      <c r="A562" s="52" t="s">
        <v>398</v>
      </c>
      <c r="B562" s="52" t="s">
        <v>479</v>
      </c>
      <c r="C562" s="53">
        <v>42580</v>
      </c>
      <c r="D562" s="52">
        <f t="shared" si="16"/>
        <v>1384</v>
      </c>
      <c r="E562" s="54" t="s">
        <v>412</v>
      </c>
      <c r="F562" s="52" t="s">
        <v>523</v>
      </c>
      <c r="G562" s="54" t="s">
        <v>381</v>
      </c>
      <c r="H562" s="55">
        <v>5</v>
      </c>
      <c r="I562" s="55">
        <v>120</v>
      </c>
      <c r="J562" s="54">
        <f t="shared" si="17"/>
        <v>600</v>
      </c>
    </row>
    <row r="563" spans="1:10" x14ac:dyDescent="0.3">
      <c r="A563" s="52" t="s">
        <v>398</v>
      </c>
      <c r="B563" s="52" t="s">
        <v>479</v>
      </c>
      <c r="C563" s="53">
        <v>42580</v>
      </c>
      <c r="D563" s="52">
        <f t="shared" si="16"/>
        <v>1385</v>
      </c>
      <c r="E563" s="54" t="s">
        <v>412</v>
      </c>
      <c r="F563" s="52" t="s">
        <v>523</v>
      </c>
      <c r="G563" s="54" t="s">
        <v>383</v>
      </c>
      <c r="H563" s="55">
        <v>5</v>
      </c>
      <c r="I563" s="55">
        <v>10</v>
      </c>
      <c r="J563" s="54">
        <f t="shared" si="17"/>
        <v>50</v>
      </c>
    </row>
    <row r="564" spans="1:10" hidden="1" x14ac:dyDescent="0.3">
      <c r="A564" s="52" t="s">
        <v>395</v>
      </c>
      <c r="B564" s="52" t="s">
        <v>479</v>
      </c>
      <c r="C564" s="53">
        <v>42581</v>
      </c>
      <c r="D564" s="52">
        <f t="shared" si="16"/>
        <v>1386</v>
      </c>
      <c r="E564" s="54" t="s">
        <v>439</v>
      </c>
      <c r="F564" s="52" t="s">
        <v>528</v>
      </c>
      <c r="G564" s="54" t="s">
        <v>381</v>
      </c>
      <c r="H564" s="55">
        <v>100</v>
      </c>
      <c r="I564" s="55">
        <v>120</v>
      </c>
      <c r="J564" s="54">
        <f t="shared" si="17"/>
        <v>12000</v>
      </c>
    </row>
    <row r="565" spans="1:10" hidden="1" x14ac:dyDescent="0.3">
      <c r="A565" s="52" t="s">
        <v>405</v>
      </c>
      <c r="B565" s="52" t="s">
        <v>479</v>
      </c>
      <c r="C565" s="53">
        <v>42581</v>
      </c>
      <c r="D565" s="52">
        <f t="shared" si="16"/>
        <v>1387</v>
      </c>
      <c r="E565" s="54" t="s">
        <v>415</v>
      </c>
      <c r="F565" s="52" t="s">
        <v>524</v>
      </c>
      <c r="G565" s="54" t="s">
        <v>383</v>
      </c>
      <c r="H565" s="55">
        <v>200</v>
      </c>
      <c r="I565" s="55">
        <v>10</v>
      </c>
      <c r="J565" s="54">
        <f t="shared" si="17"/>
        <v>2000</v>
      </c>
    </row>
    <row r="566" spans="1:10" hidden="1" x14ac:dyDescent="0.3">
      <c r="A566" s="52" t="s">
        <v>405</v>
      </c>
      <c r="B566" s="52" t="s">
        <v>479</v>
      </c>
      <c r="C566" s="53">
        <v>42581</v>
      </c>
      <c r="D566" s="52">
        <f t="shared" si="16"/>
        <v>1388</v>
      </c>
      <c r="E566" s="54" t="s">
        <v>415</v>
      </c>
      <c r="F566" s="52" t="s">
        <v>524</v>
      </c>
      <c r="G566" s="54" t="s">
        <v>381</v>
      </c>
      <c r="H566" s="55">
        <v>400</v>
      </c>
      <c r="I566" s="55">
        <v>120</v>
      </c>
      <c r="J566" s="54">
        <f t="shared" si="17"/>
        <v>48000</v>
      </c>
    </row>
    <row r="567" spans="1:10" hidden="1" x14ac:dyDescent="0.3">
      <c r="A567" s="52" t="s">
        <v>398</v>
      </c>
      <c r="B567" s="52" t="s">
        <v>479</v>
      </c>
      <c r="C567" s="53">
        <v>42581</v>
      </c>
      <c r="D567" s="52">
        <f t="shared" si="16"/>
        <v>1389</v>
      </c>
      <c r="E567" s="54" t="s">
        <v>397</v>
      </c>
      <c r="F567" s="52" t="s">
        <v>396</v>
      </c>
      <c r="G567" s="54" t="s">
        <v>387</v>
      </c>
      <c r="H567" s="55">
        <v>20</v>
      </c>
      <c r="I567" s="55">
        <v>35</v>
      </c>
      <c r="J567" s="54">
        <f t="shared" si="17"/>
        <v>700</v>
      </c>
    </row>
    <row r="568" spans="1:10" hidden="1" x14ac:dyDescent="0.3">
      <c r="A568" s="52" t="s">
        <v>398</v>
      </c>
      <c r="B568" s="52" t="s">
        <v>479</v>
      </c>
      <c r="C568" s="53">
        <v>42581</v>
      </c>
      <c r="D568" s="52">
        <f t="shared" si="16"/>
        <v>1390</v>
      </c>
      <c r="E568" s="54" t="s">
        <v>409</v>
      </c>
      <c r="F568" s="52" t="s">
        <v>396</v>
      </c>
      <c r="G568" s="54" t="s">
        <v>385</v>
      </c>
      <c r="H568" s="55">
        <v>100</v>
      </c>
      <c r="I568" s="55">
        <v>86</v>
      </c>
      <c r="J568" s="54">
        <f t="shared" si="17"/>
        <v>8600</v>
      </c>
    </row>
    <row r="569" spans="1:10" hidden="1" x14ac:dyDescent="0.3">
      <c r="A569" s="52" t="s">
        <v>398</v>
      </c>
      <c r="B569" s="52" t="s">
        <v>479</v>
      </c>
      <c r="C569" s="53">
        <v>42581</v>
      </c>
      <c r="D569" s="52">
        <f t="shared" si="16"/>
        <v>1391</v>
      </c>
      <c r="E569" s="54" t="s">
        <v>409</v>
      </c>
      <c r="F569" s="52" t="s">
        <v>396</v>
      </c>
      <c r="G569" s="54" t="s">
        <v>384</v>
      </c>
      <c r="H569" s="55">
        <v>200</v>
      </c>
      <c r="I569" s="55">
        <v>20</v>
      </c>
      <c r="J569" s="54">
        <f t="shared" si="17"/>
        <v>4000</v>
      </c>
    </row>
    <row r="570" spans="1:10" hidden="1" x14ac:dyDescent="0.3">
      <c r="A570" s="52" t="s">
        <v>398</v>
      </c>
      <c r="B570" s="52" t="s">
        <v>479</v>
      </c>
      <c r="C570" s="53">
        <v>42581</v>
      </c>
      <c r="D570" s="52">
        <f t="shared" si="16"/>
        <v>1392</v>
      </c>
      <c r="E570" s="54" t="s">
        <v>409</v>
      </c>
      <c r="F570" s="52" t="s">
        <v>396</v>
      </c>
      <c r="G570" s="54" t="s">
        <v>383</v>
      </c>
      <c r="H570" s="55">
        <v>300</v>
      </c>
      <c r="I570" s="55">
        <v>10</v>
      </c>
      <c r="J570" s="54">
        <f t="shared" si="17"/>
        <v>3000</v>
      </c>
    </row>
    <row r="571" spans="1:10" hidden="1" x14ac:dyDescent="0.3">
      <c r="A571" s="52" t="s">
        <v>398</v>
      </c>
      <c r="B571" s="52" t="s">
        <v>479</v>
      </c>
      <c r="C571" s="53">
        <v>42581</v>
      </c>
      <c r="D571" s="52">
        <f t="shared" si="16"/>
        <v>1393</v>
      </c>
      <c r="E571" s="54" t="s">
        <v>409</v>
      </c>
      <c r="F571" s="52" t="s">
        <v>396</v>
      </c>
      <c r="G571" s="54" t="s">
        <v>381</v>
      </c>
      <c r="H571" s="55">
        <v>300</v>
      </c>
      <c r="I571" s="55">
        <v>120</v>
      </c>
      <c r="J571" s="54">
        <f t="shared" si="17"/>
        <v>36000</v>
      </c>
    </row>
    <row r="572" spans="1:10" hidden="1" x14ac:dyDescent="0.3">
      <c r="A572" s="52" t="s">
        <v>395</v>
      </c>
      <c r="B572" s="52" t="s">
        <v>479</v>
      </c>
      <c r="C572" s="53">
        <v>42581</v>
      </c>
      <c r="D572" s="52">
        <f t="shared" si="16"/>
        <v>1394</v>
      </c>
      <c r="E572" s="54" t="s">
        <v>438</v>
      </c>
      <c r="F572" s="52" t="s">
        <v>527</v>
      </c>
      <c r="G572" s="54" t="s">
        <v>387</v>
      </c>
      <c r="H572" s="55">
        <v>50</v>
      </c>
      <c r="I572" s="55">
        <v>35</v>
      </c>
      <c r="J572" s="54">
        <f t="shared" si="17"/>
        <v>1750</v>
      </c>
    </row>
    <row r="573" spans="1:10" hidden="1" x14ac:dyDescent="0.3">
      <c r="A573" s="52" t="s">
        <v>395</v>
      </c>
      <c r="B573" s="52" t="s">
        <v>479</v>
      </c>
      <c r="C573" s="53">
        <v>42581</v>
      </c>
      <c r="D573" s="52">
        <f t="shared" si="16"/>
        <v>1395</v>
      </c>
      <c r="E573" s="54" t="s">
        <v>438</v>
      </c>
      <c r="F573" s="52" t="s">
        <v>527</v>
      </c>
      <c r="G573" s="54" t="s">
        <v>385</v>
      </c>
      <c r="H573" s="55">
        <v>300</v>
      </c>
      <c r="I573" s="55">
        <v>86</v>
      </c>
      <c r="J573" s="54">
        <f t="shared" si="17"/>
        <v>25800</v>
      </c>
    </row>
    <row r="574" spans="1:10" hidden="1" x14ac:dyDescent="0.3">
      <c r="A574" s="52" t="s">
        <v>395</v>
      </c>
      <c r="B574" s="52" t="s">
        <v>479</v>
      </c>
      <c r="C574" s="53">
        <v>42581</v>
      </c>
      <c r="D574" s="52">
        <f t="shared" si="16"/>
        <v>1396</v>
      </c>
      <c r="E574" s="54" t="s">
        <v>400</v>
      </c>
      <c r="F574" s="52" t="s">
        <v>399</v>
      </c>
      <c r="G574" s="54" t="s">
        <v>384</v>
      </c>
      <c r="H574" s="55">
        <v>50</v>
      </c>
      <c r="I574" s="55">
        <v>20</v>
      </c>
      <c r="J574" s="54">
        <f t="shared" si="17"/>
        <v>1000</v>
      </c>
    </row>
    <row r="575" spans="1:10" hidden="1" x14ac:dyDescent="0.3">
      <c r="A575" s="52" t="s">
        <v>395</v>
      </c>
      <c r="B575" s="52" t="s">
        <v>479</v>
      </c>
      <c r="C575" s="53">
        <v>42581</v>
      </c>
      <c r="D575" s="52">
        <f t="shared" si="16"/>
        <v>1397</v>
      </c>
      <c r="E575" s="54" t="s">
        <v>400</v>
      </c>
      <c r="F575" s="52" t="s">
        <v>399</v>
      </c>
      <c r="G575" s="54" t="s">
        <v>383</v>
      </c>
      <c r="H575" s="55">
        <v>50</v>
      </c>
      <c r="I575" s="55">
        <v>10</v>
      </c>
      <c r="J575" s="54">
        <f t="shared" si="17"/>
        <v>500</v>
      </c>
    </row>
    <row r="576" spans="1:10" hidden="1" x14ac:dyDescent="0.3">
      <c r="A576" s="52" t="s">
        <v>395</v>
      </c>
      <c r="B576" s="52" t="s">
        <v>479</v>
      </c>
      <c r="C576" s="53">
        <v>42581</v>
      </c>
      <c r="D576" s="52">
        <f t="shared" si="16"/>
        <v>1398</v>
      </c>
      <c r="E576" s="54" t="s">
        <v>400</v>
      </c>
      <c r="F576" s="52" t="s">
        <v>399</v>
      </c>
      <c r="G576" s="54" t="s">
        <v>381</v>
      </c>
      <c r="H576" s="55">
        <v>50</v>
      </c>
      <c r="I576" s="55">
        <v>120</v>
      </c>
      <c r="J576" s="54">
        <f t="shared" si="17"/>
        <v>6000</v>
      </c>
    </row>
    <row r="577" spans="1:10" hidden="1" x14ac:dyDescent="0.3">
      <c r="A577" s="52" t="s">
        <v>395</v>
      </c>
      <c r="B577" s="52" t="s">
        <v>479</v>
      </c>
      <c r="C577" s="53">
        <v>42581</v>
      </c>
      <c r="D577" s="52">
        <f t="shared" si="16"/>
        <v>1399</v>
      </c>
      <c r="E577" s="54" t="s">
        <v>433</v>
      </c>
      <c r="F577" s="52" t="s">
        <v>528</v>
      </c>
      <c r="G577" s="54" t="s">
        <v>383</v>
      </c>
      <c r="H577" s="55">
        <v>250</v>
      </c>
      <c r="I577" s="55">
        <v>10</v>
      </c>
      <c r="J577" s="54">
        <f t="shared" si="17"/>
        <v>2500</v>
      </c>
    </row>
    <row r="578" spans="1:10" hidden="1" x14ac:dyDescent="0.3">
      <c r="A578" s="52" t="s">
        <v>405</v>
      </c>
      <c r="B578" s="52" t="s">
        <v>479</v>
      </c>
      <c r="C578" s="53">
        <v>42581</v>
      </c>
      <c r="D578" s="52">
        <f t="shared" si="16"/>
        <v>1400</v>
      </c>
      <c r="E578" s="54" t="s">
        <v>445</v>
      </c>
      <c r="F578" s="52" t="s">
        <v>403</v>
      </c>
      <c r="G578" s="54" t="s">
        <v>381</v>
      </c>
      <c r="H578" s="55">
        <v>500</v>
      </c>
      <c r="I578" s="55">
        <v>120</v>
      </c>
      <c r="J578" s="54">
        <f t="shared" si="17"/>
        <v>60000</v>
      </c>
    </row>
    <row r="579" spans="1:10" hidden="1" x14ac:dyDescent="0.3">
      <c r="A579" s="52" t="s">
        <v>395</v>
      </c>
      <c r="B579" s="52" t="s">
        <v>479</v>
      </c>
      <c r="C579" s="53">
        <v>42581</v>
      </c>
      <c r="D579" s="52">
        <f t="shared" si="16"/>
        <v>1401</v>
      </c>
      <c r="E579" s="54" t="s">
        <v>401</v>
      </c>
      <c r="F579" s="52" t="s">
        <v>526</v>
      </c>
      <c r="G579" s="54" t="s">
        <v>383</v>
      </c>
      <c r="H579" s="55">
        <v>1000</v>
      </c>
      <c r="I579" s="55">
        <v>10</v>
      </c>
      <c r="J579" s="54">
        <f t="shared" si="17"/>
        <v>10000</v>
      </c>
    </row>
    <row r="580" spans="1:10" hidden="1" x14ac:dyDescent="0.3">
      <c r="A580" s="52" t="s">
        <v>405</v>
      </c>
      <c r="B580" s="52" t="s">
        <v>479</v>
      </c>
      <c r="C580" s="53">
        <v>42581</v>
      </c>
      <c r="D580" s="52">
        <f t="shared" si="16"/>
        <v>1402</v>
      </c>
      <c r="E580" s="54" t="s">
        <v>453</v>
      </c>
      <c r="F580" s="52" t="s">
        <v>403</v>
      </c>
      <c r="G580" s="54" t="s">
        <v>381</v>
      </c>
      <c r="H580" s="55">
        <v>200</v>
      </c>
      <c r="I580" s="55">
        <v>120</v>
      </c>
      <c r="J580" s="54">
        <f t="shared" si="17"/>
        <v>24000</v>
      </c>
    </row>
    <row r="581" spans="1:10" hidden="1" x14ac:dyDescent="0.3">
      <c r="A581" s="52" t="s">
        <v>405</v>
      </c>
      <c r="B581" s="52" t="s">
        <v>479</v>
      </c>
      <c r="C581" s="53">
        <v>42581</v>
      </c>
      <c r="D581" s="52">
        <f t="shared" si="16"/>
        <v>1403</v>
      </c>
      <c r="E581" s="54" t="s">
        <v>430</v>
      </c>
      <c r="F581" s="52" t="s">
        <v>403</v>
      </c>
      <c r="G581" s="54" t="s">
        <v>383</v>
      </c>
      <c r="H581" s="55">
        <v>500</v>
      </c>
      <c r="I581" s="55">
        <v>10</v>
      </c>
      <c r="J581" s="54">
        <f t="shared" si="17"/>
        <v>5000</v>
      </c>
    </row>
    <row r="582" spans="1:10" hidden="1" x14ac:dyDescent="0.3">
      <c r="A582" s="52" t="s">
        <v>405</v>
      </c>
      <c r="B582" s="52" t="s">
        <v>479</v>
      </c>
      <c r="C582" s="53">
        <v>42581</v>
      </c>
      <c r="D582" s="52">
        <f t="shared" si="16"/>
        <v>1404</v>
      </c>
      <c r="E582" s="54" t="s">
        <v>431</v>
      </c>
      <c r="F582" s="52" t="s">
        <v>524</v>
      </c>
      <c r="G582" s="54" t="s">
        <v>381</v>
      </c>
      <c r="H582" s="55">
        <v>500</v>
      </c>
      <c r="I582" s="55">
        <v>120</v>
      </c>
      <c r="J582" s="54">
        <f t="shared" si="17"/>
        <v>60000</v>
      </c>
    </row>
    <row r="583" spans="1:10" hidden="1" x14ac:dyDescent="0.3">
      <c r="A583" s="52" t="s">
        <v>405</v>
      </c>
      <c r="B583" s="52" t="s">
        <v>479</v>
      </c>
      <c r="C583" s="53">
        <v>42581</v>
      </c>
      <c r="D583" s="52">
        <f t="shared" si="16"/>
        <v>1405</v>
      </c>
      <c r="E583" s="54" t="s">
        <v>431</v>
      </c>
      <c r="F583" s="52" t="s">
        <v>524</v>
      </c>
      <c r="G583" s="54" t="s">
        <v>387</v>
      </c>
      <c r="H583" s="55">
        <v>500</v>
      </c>
      <c r="I583" s="55">
        <v>35</v>
      </c>
      <c r="J583" s="54">
        <f t="shared" si="17"/>
        <v>17500</v>
      </c>
    </row>
    <row r="584" spans="1:10" hidden="1" x14ac:dyDescent="0.3">
      <c r="A584" s="52" t="s">
        <v>405</v>
      </c>
      <c r="B584" s="52" t="s">
        <v>479</v>
      </c>
      <c r="C584" s="53">
        <v>42581</v>
      </c>
      <c r="D584" s="52">
        <f t="shared" si="16"/>
        <v>1406</v>
      </c>
      <c r="E584" s="54" t="s">
        <v>431</v>
      </c>
      <c r="F584" s="52" t="s">
        <v>524</v>
      </c>
      <c r="G584" s="54" t="s">
        <v>385</v>
      </c>
      <c r="H584" s="55">
        <v>250</v>
      </c>
      <c r="I584" s="55">
        <v>86</v>
      </c>
      <c r="J584" s="54">
        <f t="shared" si="17"/>
        <v>21500</v>
      </c>
    </row>
    <row r="585" spans="1:10" hidden="1" x14ac:dyDescent="0.3">
      <c r="A585" s="52" t="s">
        <v>405</v>
      </c>
      <c r="B585" s="52" t="s">
        <v>479</v>
      </c>
      <c r="C585" s="53">
        <v>42581</v>
      </c>
      <c r="D585" s="52">
        <f t="shared" si="16"/>
        <v>1407</v>
      </c>
      <c r="E585" s="54" t="s">
        <v>431</v>
      </c>
      <c r="F585" s="52" t="s">
        <v>524</v>
      </c>
      <c r="G585" s="54" t="s">
        <v>384</v>
      </c>
      <c r="H585" s="55">
        <v>250</v>
      </c>
      <c r="I585" s="55">
        <v>20</v>
      </c>
      <c r="J585" s="54">
        <f t="shared" si="17"/>
        <v>5000</v>
      </c>
    </row>
    <row r="586" spans="1:10" hidden="1" x14ac:dyDescent="0.3">
      <c r="A586" s="52" t="s">
        <v>405</v>
      </c>
      <c r="B586" s="52" t="s">
        <v>479</v>
      </c>
      <c r="C586" s="53">
        <v>42581</v>
      </c>
      <c r="D586" s="52">
        <f t="shared" si="16"/>
        <v>1408</v>
      </c>
      <c r="E586" s="54" t="s">
        <v>431</v>
      </c>
      <c r="F586" s="52" t="s">
        <v>524</v>
      </c>
      <c r="G586" s="54" t="s">
        <v>383</v>
      </c>
      <c r="H586" s="55">
        <v>250</v>
      </c>
      <c r="I586" s="55">
        <v>10</v>
      </c>
      <c r="J586" s="54">
        <f t="shared" si="17"/>
        <v>2500</v>
      </c>
    </row>
    <row r="587" spans="1:10" hidden="1" x14ac:dyDescent="0.3">
      <c r="A587" s="52" t="s">
        <v>405</v>
      </c>
      <c r="B587" s="52" t="s">
        <v>479</v>
      </c>
      <c r="C587" s="53">
        <v>42581</v>
      </c>
      <c r="D587" s="52">
        <f t="shared" si="16"/>
        <v>1409</v>
      </c>
      <c r="E587" s="54" t="s">
        <v>431</v>
      </c>
      <c r="F587" s="52" t="s">
        <v>524</v>
      </c>
      <c r="G587" s="54" t="s">
        <v>381</v>
      </c>
      <c r="H587" s="55">
        <v>50</v>
      </c>
      <c r="I587" s="55">
        <v>120</v>
      </c>
      <c r="J587" s="54">
        <f t="shared" si="17"/>
        <v>6000</v>
      </c>
    </row>
    <row r="588" spans="1:10" hidden="1" x14ac:dyDescent="0.3">
      <c r="A588" s="52" t="s">
        <v>405</v>
      </c>
      <c r="B588" s="52" t="s">
        <v>479</v>
      </c>
      <c r="C588" s="53">
        <v>42581</v>
      </c>
      <c r="D588" s="52">
        <f t="shared" si="16"/>
        <v>1410</v>
      </c>
      <c r="E588" s="54" t="s">
        <v>431</v>
      </c>
      <c r="F588" s="52" t="s">
        <v>524</v>
      </c>
      <c r="G588" s="54" t="s">
        <v>383</v>
      </c>
      <c r="H588" s="55">
        <v>250</v>
      </c>
      <c r="I588" s="55">
        <v>10</v>
      </c>
      <c r="J588" s="54">
        <f t="shared" si="17"/>
        <v>2500</v>
      </c>
    </row>
    <row r="589" spans="1:10" hidden="1" x14ac:dyDescent="0.3">
      <c r="A589" s="52" t="s">
        <v>405</v>
      </c>
      <c r="B589" s="52" t="s">
        <v>479</v>
      </c>
      <c r="C589" s="53">
        <v>42581</v>
      </c>
      <c r="D589" s="52">
        <f t="shared" si="16"/>
        <v>1411</v>
      </c>
      <c r="E589" s="54" t="s">
        <v>431</v>
      </c>
      <c r="F589" s="52" t="s">
        <v>524</v>
      </c>
      <c r="G589" s="54" t="s">
        <v>381</v>
      </c>
      <c r="H589" s="55">
        <v>40</v>
      </c>
      <c r="I589" s="55">
        <v>120</v>
      </c>
      <c r="J589" s="54">
        <f t="shared" si="17"/>
        <v>4800</v>
      </c>
    </row>
    <row r="590" spans="1:10" hidden="1" x14ac:dyDescent="0.3">
      <c r="A590" s="52" t="s">
        <v>405</v>
      </c>
      <c r="B590" s="52" t="s">
        <v>479</v>
      </c>
      <c r="C590" s="53">
        <v>42581</v>
      </c>
      <c r="D590" s="52">
        <f t="shared" si="16"/>
        <v>1412</v>
      </c>
      <c r="E590" s="54" t="s">
        <v>431</v>
      </c>
      <c r="F590" s="52" t="s">
        <v>524</v>
      </c>
      <c r="G590" s="54" t="s">
        <v>381</v>
      </c>
      <c r="H590" s="55">
        <v>20</v>
      </c>
      <c r="I590" s="55">
        <v>120</v>
      </c>
      <c r="J590" s="54">
        <f t="shared" si="17"/>
        <v>2400</v>
      </c>
    </row>
    <row r="591" spans="1:10" hidden="1" x14ac:dyDescent="0.3">
      <c r="A591" s="52" t="s">
        <v>405</v>
      </c>
      <c r="B591" s="52" t="s">
        <v>479</v>
      </c>
      <c r="C591" s="53">
        <v>42581</v>
      </c>
      <c r="D591" s="52">
        <f t="shared" ref="D591:D654" si="18">D590+1</f>
        <v>1413</v>
      </c>
      <c r="E591" s="54" t="s">
        <v>431</v>
      </c>
      <c r="F591" s="52" t="s">
        <v>524</v>
      </c>
      <c r="G591" s="54" t="s">
        <v>383</v>
      </c>
      <c r="H591" s="55">
        <v>250</v>
      </c>
      <c r="I591" s="55">
        <v>10</v>
      </c>
      <c r="J591" s="54">
        <f t="shared" ref="J591:J654" si="19">H591*I591</f>
        <v>2500</v>
      </c>
    </row>
    <row r="592" spans="1:10" hidden="1" x14ac:dyDescent="0.3">
      <c r="A592" s="52" t="s">
        <v>405</v>
      </c>
      <c r="B592" s="52" t="s">
        <v>479</v>
      </c>
      <c r="C592" s="53">
        <v>42581</v>
      </c>
      <c r="D592" s="52">
        <f t="shared" si="18"/>
        <v>1414</v>
      </c>
      <c r="E592" s="54" t="s">
        <v>437</v>
      </c>
      <c r="F592" s="52" t="s">
        <v>403</v>
      </c>
      <c r="G592" s="54" t="s">
        <v>387</v>
      </c>
      <c r="H592" s="55">
        <v>250</v>
      </c>
      <c r="I592" s="55">
        <v>35</v>
      </c>
      <c r="J592" s="54">
        <f t="shared" si="19"/>
        <v>8750</v>
      </c>
    </row>
    <row r="593" spans="1:10" hidden="1" x14ac:dyDescent="0.3">
      <c r="A593" s="52" t="s">
        <v>405</v>
      </c>
      <c r="B593" s="52" t="s">
        <v>479</v>
      </c>
      <c r="C593" s="53">
        <v>42581</v>
      </c>
      <c r="D593" s="52">
        <f t="shared" si="18"/>
        <v>1415</v>
      </c>
      <c r="E593" s="54" t="s">
        <v>437</v>
      </c>
      <c r="F593" s="52" t="s">
        <v>403</v>
      </c>
      <c r="G593" s="54" t="s">
        <v>387</v>
      </c>
      <c r="H593" s="55">
        <v>250</v>
      </c>
      <c r="I593" s="55">
        <v>35</v>
      </c>
      <c r="J593" s="54">
        <f t="shared" si="19"/>
        <v>8750</v>
      </c>
    </row>
    <row r="594" spans="1:10" hidden="1" x14ac:dyDescent="0.3">
      <c r="A594" s="52" t="s">
        <v>405</v>
      </c>
      <c r="B594" s="52" t="s">
        <v>479</v>
      </c>
      <c r="C594" s="53">
        <v>42581</v>
      </c>
      <c r="D594" s="52">
        <f t="shared" si="18"/>
        <v>1416</v>
      </c>
      <c r="E594" s="54" t="s">
        <v>437</v>
      </c>
      <c r="F594" s="52" t="s">
        <v>403</v>
      </c>
      <c r="G594" s="54" t="s">
        <v>385</v>
      </c>
      <c r="H594" s="55">
        <v>250</v>
      </c>
      <c r="I594" s="55">
        <v>86</v>
      </c>
      <c r="J594" s="54">
        <f t="shared" si="19"/>
        <v>21500</v>
      </c>
    </row>
    <row r="595" spans="1:10" hidden="1" x14ac:dyDescent="0.3">
      <c r="A595" s="52" t="s">
        <v>405</v>
      </c>
      <c r="B595" s="52" t="s">
        <v>479</v>
      </c>
      <c r="C595" s="53">
        <v>42581</v>
      </c>
      <c r="D595" s="52">
        <f t="shared" si="18"/>
        <v>1417</v>
      </c>
      <c r="E595" s="54" t="s">
        <v>437</v>
      </c>
      <c r="F595" s="52" t="s">
        <v>403</v>
      </c>
      <c r="G595" s="54" t="s">
        <v>384</v>
      </c>
      <c r="H595" s="55">
        <v>250</v>
      </c>
      <c r="I595" s="55">
        <v>20</v>
      </c>
      <c r="J595" s="54">
        <f t="shared" si="19"/>
        <v>5000</v>
      </c>
    </row>
    <row r="596" spans="1:10" hidden="1" x14ac:dyDescent="0.3">
      <c r="A596" s="52" t="s">
        <v>405</v>
      </c>
      <c r="B596" s="52" t="s">
        <v>479</v>
      </c>
      <c r="C596" s="53">
        <v>42581</v>
      </c>
      <c r="D596" s="52">
        <f t="shared" si="18"/>
        <v>1418</v>
      </c>
      <c r="E596" s="54" t="s">
        <v>437</v>
      </c>
      <c r="F596" s="52" t="s">
        <v>403</v>
      </c>
      <c r="G596" s="54" t="s">
        <v>387</v>
      </c>
      <c r="H596" s="55">
        <v>250</v>
      </c>
      <c r="I596" s="55">
        <v>35</v>
      </c>
      <c r="J596" s="54">
        <f t="shared" si="19"/>
        <v>8750</v>
      </c>
    </row>
    <row r="597" spans="1:10" hidden="1" x14ac:dyDescent="0.3">
      <c r="A597" s="52" t="s">
        <v>405</v>
      </c>
      <c r="B597" s="52" t="s">
        <v>479</v>
      </c>
      <c r="C597" s="53">
        <v>42581</v>
      </c>
      <c r="D597" s="52">
        <f t="shared" si="18"/>
        <v>1419</v>
      </c>
      <c r="E597" s="54" t="s">
        <v>437</v>
      </c>
      <c r="F597" s="52" t="s">
        <v>403</v>
      </c>
      <c r="G597" s="54" t="s">
        <v>385</v>
      </c>
      <c r="H597" s="55">
        <v>250</v>
      </c>
      <c r="I597" s="55">
        <v>86</v>
      </c>
      <c r="J597" s="54">
        <f t="shared" si="19"/>
        <v>21500</v>
      </c>
    </row>
    <row r="598" spans="1:10" hidden="1" x14ac:dyDescent="0.3">
      <c r="A598" s="52" t="s">
        <v>405</v>
      </c>
      <c r="B598" s="52" t="s">
        <v>479</v>
      </c>
      <c r="C598" s="53">
        <v>42581</v>
      </c>
      <c r="D598" s="52">
        <f t="shared" si="18"/>
        <v>1420</v>
      </c>
      <c r="E598" s="54" t="s">
        <v>437</v>
      </c>
      <c r="F598" s="52" t="s">
        <v>403</v>
      </c>
      <c r="G598" s="54" t="s">
        <v>384</v>
      </c>
      <c r="H598" s="55">
        <v>250</v>
      </c>
      <c r="I598" s="55">
        <v>20</v>
      </c>
      <c r="J598" s="54">
        <f t="shared" si="19"/>
        <v>5000</v>
      </c>
    </row>
    <row r="599" spans="1:10" hidden="1" x14ac:dyDescent="0.3">
      <c r="A599" s="52" t="s">
        <v>405</v>
      </c>
      <c r="B599" s="52" t="s">
        <v>479</v>
      </c>
      <c r="C599" s="53">
        <v>42581</v>
      </c>
      <c r="D599" s="52">
        <f t="shared" si="18"/>
        <v>1421</v>
      </c>
      <c r="E599" s="54" t="s">
        <v>437</v>
      </c>
      <c r="F599" s="52" t="s">
        <v>403</v>
      </c>
      <c r="G599" s="54" t="s">
        <v>387</v>
      </c>
      <c r="H599" s="55">
        <v>250</v>
      </c>
      <c r="I599" s="55">
        <v>35</v>
      </c>
      <c r="J599" s="54">
        <f t="shared" si="19"/>
        <v>8750</v>
      </c>
    </row>
    <row r="600" spans="1:10" hidden="1" x14ac:dyDescent="0.3">
      <c r="A600" s="52" t="s">
        <v>395</v>
      </c>
      <c r="B600" s="52" t="s">
        <v>479</v>
      </c>
      <c r="C600" s="53">
        <v>42582</v>
      </c>
      <c r="D600" s="52">
        <f t="shared" si="18"/>
        <v>1422</v>
      </c>
      <c r="E600" s="54" t="s">
        <v>433</v>
      </c>
      <c r="F600" s="52" t="s">
        <v>528</v>
      </c>
      <c r="G600" s="54" t="s">
        <v>385</v>
      </c>
      <c r="H600" s="55">
        <v>400</v>
      </c>
      <c r="I600" s="55">
        <v>86</v>
      </c>
      <c r="J600" s="54">
        <f t="shared" si="19"/>
        <v>34400</v>
      </c>
    </row>
    <row r="601" spans="1:10" hidden="1" x14ac:dyDescent="0.3">
      <c r="A601" s="52" t="s">
        <v>395</v>
      </c>
      <c r="B601" s="52" t="s">
        <v>479</v>
      </c>
      <c r="C601" s="53">
        <v>42582</v>
      </c>
      <c r="D601" s="52">
        <f t="shared" si="18"/>
        <v>1423</v>
      </c>
      <c r="E601" s="54" t="s">
        <v>433</v>
      </c>
      <c r="F601" s="52" t="s">
        <v>528</v>
      </c>
      <c r="G601" s="54" t="s">
        <v>384</v>
      </c>
      <c r="H601" s="55">
        <v>100</v>
      </c>
      <c r="I601" s="55">
        <v>20</v>
      </c>
      <c r="J601" s="54">
        <f t="shared" si="19"/>
        <v>2000</v>
      </c>
    </row>
    <row r="602" spans="1:10" hidden="1" x14ac:dyDescent="0.3">
      <c r="A602" s="52" t="s">
        <v>395</v>
      </c>
      <c r="B602" s="52" t="s">
        <v>479</v>
      </c>
      <c r="C602" s="53">
        <v>42582</v>
      </c>
      <c r="D602" s="52">
        <f t="shared" si="18"/>
        <v>1424</v>
      </c>
      <c r="E602" s="54" t="s">
        <v>433</v>
      </c>
      <c r="F602" s="52" t="s">
        <v>528</v>
      </c>
      <c r="G602" s="54" t="s">
        <v>387</v>
      </c>
      <c r="H602" s="55">
        <v>100</v>
      </c>
      <c r="I602" s="55">
        <v>35</v>
      </c>
      <c r="J602" s="54">
        <f t="shared" si="19"/>
        <v>3500</v>
      </c>
    </row>
    <row r="603" spans="1:10" hidden="1" x14ac:dyDescent="0.3">
      <c r="A603" s="52" t="s">
        <v>395</v>
      </c>
      <c r="B603" s="52" t="s">
        <v>479</v>
      </c>
      <c r="C603" s="53">
        <v>42582</v>
      </c>
      <c r="D603" s="52">
        <f t="shared" si="18"/>
        <v>1425</v>
      </c>
      <c r="E603" s="54" t="s">
        <v>433</v>
      </c>
      <c r="F603" s="52" t="s">
        <v>528</v>
      </c>
      <c r="G603" s="54" t="s">
        <v>385</v>
      </c>
      <c r="H603" s="55">
        <v>250</v>
      </c>
      <c r="I603" s="55">
        <v>86</v>
      </c>
      <c r="J603" s="54">
        <f t="shared" si="19"/>
        <v>21500</v>
      </c>
    </row>
    <row r="604" spans="1:10" hidden="1" x14ac:dyDescent="0.3">
      <c r="A604" s="52" t="s">
        <v>395</v>
      </c>
      <c r="B604" s="52" t="s">
        <v>479</v>
      </c>
      <c r="C604" s="53">
        <v>42582</v>
      </c>
      <c r="D604" s="52">
        <f t="shared" si="18"/>
        <v>1426</v>
      </c>
      <c r="E604" s="54" t="s">
        <v>433</v>
      </c>
      <c r="F604" s="52" t="s">
        <v>528</v>
      </c>
      <c r="G604" s="54" t="s">
        <v>384</v>
      </c>
      <c r="H604" s="55">
        <v>100</v>
      </c>
      <c r="I604" s="55">
        <v>20</v>
      </c>
      <c r="J604" s="54">
        <f t="shared" si="19"/>
        <v>2000</v>
      </c>
    </row>
    <row r="605" spans="1:10" hidden="1" x14ac:dyDescent="0.3">
      <c r="A605" s="52" t="s">
        <v>395</v>
      </c>
      <c r="B605" s="52" t="s">
        <v>479</v>
      </c>
      <c r="C605" s="53">
        <v>42582</v>
      </c>
      <c r="D605" s="52">
        <f t="shared" si="18"/>
        <v>1427</v>
      </c>
      <c r="E605" s="54" t="s">
        <v>433</v>
      </c>
      <c r="F605" s="52" t="s">
        <v>528</v>
      </c>
      <c r="G605" s="54" t="s">
        <v>387</v>
      </c>
      <c r="H605" s="55">
        <v>50</v>
      </c>
      <c r="I605" s="55">
        <v>35</v>
      </c>
      <c r="J605" s="54">
        <f t="shared" si="19"/>
        <v>1750</v>
      </c>
    </row>
    <row r="606" spans="1:10" hidden="1" x14ac:dyDescent="0.3">
      <c r="A606" s="52" t="s">
        <v>395</v>
      </c>
      <c r="B606" s="52" t="s">
        <v>479</v>
      </c>
      <c r="C606" s="53">
        <v>42582</v>
      </c>
      <c r="D606" s="52">
        <f t="shared" si="18"/>
        <v>1428</v>
      </c>
      <c r="E606" s="54" t="s">
        <v>433</v>
      </c>
      <c r="F606" s="52" t="s">
        <v>528</v>
      </c>
      <c r="G606" s="54" t="s">
        <v>385</v>
      </c>
      <c r="H606" s="55">
        <v>100</v>
      </c>
      <c r="I606" s="55">
        <v>86</v>
      </c>
      <c r="J606" s="54">
        <f t="shared" si="19"/>
        <v>8600</v>
      </c>
    </row>
    <row r="607" spans="1:10" hidden="1" x14ac:dyDescent="0.3">
      <c r="A607" s="52" t="s">
        <v>395</v>
      </c>
      <c r="B607" s="52" t="s">
        <v>479</v>
      </c>
      <c r="C607" s="53">
        <v>42582</v>
      </c>
      <c r="D607" s="52">
        <f t="shared" si="18"/>
        <v>1429</v>
      </c>
      <c r="E607" s="54" t="s">
        <v>433</v>
      </c>
      <c r="F607" s="52" t="s">
        <v>528</v>
      </c>
      <c r="G607" s="54" t="s">
        <v>384</v>
      </c>
      <c r="H607" s="55">
        <v>400</v>
      </c>
      <c r="I607" s="55">
        <v>20</v>
      </c>
      <c r="J607" s="54">
        <f t="shared" si="19"/>
        <v>8000</v>
      </c>
    </row>
    <row r="608" spans="1:10" hidden="1" x14ac:dyDescent="0.3">
      <c r="A608" s="52" t="s">
        <v>395</v>
      </c>
      <c r="B608" s="52" t="s">
        <v>479</v>
      </c>
      <c r="C608" s="53">
        <v>42582</v>
      </c>
      <c r="D608" s="52">
        <f t="shared" si="18"/>
        <v>1430</v>
      </c>
      <c r="E608" s="54" t="s">
        <v>433</v>
      </c>
      <c r="F608" s="52" t="s">
        <v>528</v>
      </c>
      <c r="G608" s="54" t="s">
        <v>387</v>
      </c>
      <c r="H608" s="55">
        <v>100</v>
      </c>
      <c r="I608" s="55">
        <v>35</v>
      </c>
      <c r="J608" s="54">
        <f t="shared" si="19"/>
        <v>3500</v>
      </c>
    </row>
    <row r="609" spans="1:10" hidden="1" x14ac:dyDescent="0.3">
      <c r="A609" s="52" t="s">
        <v>522</v>
      </c>
      <c r="B609" s="52" t="s">
        <v>479</v>
      </c>
      <c r="C609" s="53">
        <v>42582</v>
      </c>
      <c r="D609" s="52">
        <f t="shared" si="18"/>
        <v>1431</v>
      </c>
      <c r="E609" s="54" t="s">
        <v>444</v>
      </c>
      <c r="F609" s="52" t="s">
        <v>525</v>
      </c>
      <c r="G609" s="54" t="s">
        <v>385</v>
      </c>
      <c r="H609" s="55">
        <v>20</v>
      </c>
      <c r="I609" s="55">
        <v>86</v>
      </c>
      <c r="J609" s="54">
        <f t="shared" si="19"/>
        <v>1720</v>
      </c>
    </row>
    <row r="610" spans="1:10" hidden="1" x14ac:dyDescent="0.3">
      <c r="A610" s="52" t="s">
        <v>398</v>
      </c>
      <c r="B610" s="52" t="s">
        <v>479</v>
      </c>
      <c r="C610" s="53">
        <v>42582</v>
      </c>
      <c r="D610" s="52">
        <f t="shared" si="18"/>
        <v>1432</v>
      </c>
      <c r="E610" s="54" t="s">
        <v>397</v>
      </c>
      <c r="F610" s="52" t="s">
        <v>396</v>
      </c>
      <c r="G610" s="54" t="s">
        <v>384</v>
      </c>
      <c r="H610" s="55">
        <v>17</v>
      </c>
      <c r="I610" s="55">
        <v>20</v>
      </c>
      <c r="J610" s="54">
        <f t="shared" si="19"/>
        <v>340</v>
      </c>
    </row>
    <row r="611" spans="1:10" hidden="1" x14ac:dyDescent="0.3">
      <c r="A611" s="52" t="s">
        <v>395</v>
      </c>
      <c r="B611" s="52" t="s">
        <v>479</v>
      </c>
      <c r="C611" s="53">
        <v>42582</v>
      </c>
      <c r="D611" s="52">
        <f t="shared" si="18"/>
        <v>1433</v>
      </c>
      <c r="E611" s="54" t="s">
        <v>413</v>
      </c>
      <c r="F611" s="52" t="s">
        <v>527</v>
      </c>
      <c r="G611" s="54" t="s">
        <v>387</v>
      </c>
      <c r="H611" s="55">
        <v>1100</v>
      </c>
      <c r="I611" s="55">
        <v>35</v>
      </c>
      <c r="J611" s="54">
        <f t="shared" si="19"/>
        <v>38500</v>
      </c>
    </row>
    <row r="612" spans="1:10" hidden="1" x14ac:dyDescent="0.3">
      <c r="A612" s="52" t="s">
        <v>405</v>
      </c>
      <c r="B612" s="52" t="s">
        <v>479</v>
      </c>
      <c r="C612" s="53">
        <v>42582</v>
      </c>
      <c r="D612" s="52">
        <f t="shared" si="18"/>
        <v>1434</v>
      </c>
      <c r="E612" s="54" t="s">
        <v>415</v>
      </c>
      <c r="F612" s="52" t="s">
        <v>524</v>
      </c>
      <c r="G612" s="54" t="s">
        <v>385</v>
      </c>
      <c r="H612" s="55">
        <v>300</v>
      </c>
      <c r="I612" s="55">
        <v>86</v>
      </c>
      <c r="J612" s="54">
        <f t="shared" si="19"/>
        <v>25800</v>
      </c>
    </row>
    <row r="613" spans="1:10" hidden="1" x14ac:dyDescent="0.3">
      <c r="A613" s="52" t="s">
        <v>395</v>
      </c>
      <c r="B613" s="52" t="s">
        <v>479</v>
      </c>
      <c r="C613" s="53">
        <v>42582</v>
      </c>
      <c r="D613" s="52">
        <f t="shared" si="18"/>
        <v>1435</v>
      </c>
      <c r="E613" s="54" t="s">
        <v>480</v>
      </c>
      <c r="F613" s="52" t="s">
        <v>399</v>
      </c>
      <c r="G613" s="54" t="s">
        <v>384</v>
      </c>
      <c r="H613" s="55">
        <v>50</v>
      </c>
      <c r="I613" s="55">
        <v>20</v>
      </c>
      <c r="J613" s="54">
        <f t="shared" si="19"/>
        <v>1000</v>
      </c>
    </row>
    <row r="614" spans="1:10" hidden="1" x14ac:dyDescent="0.3">
      <c r="A614" s="52" t="s">
        <v>522</v>
      </c>
      <c r="B614" s="52" t="s">
        <v>479</v>
      </c>
      <c r="C614" s="53">
        <v>42582</v>
      </c>
      <c r="D614" s="52">
        <f t="shared" si="18"/>
        <v>1436</v>
      </c>
      <c r="E614" s="54" t="s">
        <v>450</v>
      </c>
      <c r="F614" s="52" t="s">
        <v>525</v>
      </c>
      <c r="G614" s="54" t="s">
        <v>387</v>
      </c>
      <c r="H614" s="55">
        <v>1000</v>
      </c>
      <c r="I614" s="55">
        <v>35</v>
      </c>
      <c r="J614" s="54">
        <f t="shared" si="19"/>
        <v>35000</v>
      </c>
    </row>
    <row r="615" spans="1:10" hidden="1" x14ac:dyDescent="0.3">
      <c r="A615" s="52" t="s">
        <v>395</v>
      </c>
      <c r="B615" s="52" t="s">
        <v>479</v>
      </c>
      <c r="C615" s="53">
        <v>42582</v>
      </c>
      <c r="D615" s="52">
        <f t="shared" si="18"/>
        <v>1437</v>
      </c>
      <c r="E615" s="54" t="s">
        <v>433</v>
      </c>
      <c r="F615" s="52" t="s">
        <v>528</v>
      </c>
      <c r="G615" s="54" t="s">
        <v>385</v>
      </c>
      <c r="H615" s="55">
        <v>100</v>
      </c>
      <c r="I615" s="55">
        <v>86</v>
      </c>
      <c r="J615" s="54">
        <f t="shared" si="19"/>
        <v>8600</v>
      </c>
    </row>
    <row r="616" spans="1:10" hidden="1" x14ac:dyDescent="0.3">
      <c r="A616" s="52" t="s">
        <v>395</v>
      </c>
      <c r="B616" s="52" t="s">
        <v>479</v>
      </c>
      <c r="C616" s="53">
        <v>42582</v>
      </c>
      <c r="D616" s="52">
        <f t="shared" si="18"/>
        <v>1438</v>
      </c>
      <c r="E616" s="54" t="s">
        <v>433</v>
      </c>
      <c r="F616" s="52" t="s">
        <v>528</v>
      </c>
      <c r="G616" s="54" t="s">
        <v>384</v>
      </c>
      <c r="H616" s="55">
        <v>100</v>
      </c>
      <c r="I616" s="55">
        <v>20</v>
      </c>
      <c r="J616" s="54">
        <f t="shared" si="19"/>
        <v>2000</v>
      </c>
    </row>
    <row r="617" spans="1:10" hidden="1" x14ac:dyDescent="0.3">
      <c r="A617" s="52" t="s">
        <v>522</v>
      </c>
      <c r="B617" s="52" t="s">
        <v>479</v>
      </c>
      <c r="C617" s="53">
        <v>42582</v>
      </c>
      <c r="D617" s="52">
        <f t="shared" si="18"/>
        <v>1439</v>
      </c>
      <c r="E617" s="54" t="s">
        <v>402</v>
      </c>
      <c r="F617" s="52" t="s">
        <v>525</v>
      </c>
      <c r="G617" s="54" t="s">
        <v>387</v>
      </c>
      <c r="H617" s="55">
        <v>50</v>
      </c>
      <c r="I617" s="55">
        <v>35</v>
      </c>
      <c r="J617" s="54">
        <f t="shared" si="19"/>
        <v>1750</v>
      </c>
    </row>
    <row r="618" spans="1:10" hidden="1" x14ac:dyDescent="0.3">
      <c r="A618" s="52" t="s">
        <v>522</v>
      </c>
      <c r="B618" s="52" t="s">
        <v>479</v>
      </c>
      <c r="C618" s="53">
        <v>42582</v>
      </c>
      <c r="D618" s="52">
        <f t="shared" si="18"/>
        <v>1440</v>
      </c>
      <c r="E618" s="54" t="s">
        <v>402</v>
      </c>
      <c r="F618" s="52" t="s">
        <v>525</v>
      </c>
      <c r="G618" s="54" t="s">
        <v>385</v>
      </c>
      <c r="H618" s="55">
        <v>50</v>
      </c>
      <c r="I618" s="55">
        <v>86</v>
      </c>
      <c r="J618" s="54">
        <f t="shared" si="19"/>
        <v>4300</v>
      </c>
    </row>
    <row r="619" spans="1:10" hidden="1" x14ac:dyDescent="0.3">
      <c r="A619" s="52" t="s">
        <v>522</v>
      </c>
      <c r="B619" s="52" t="s">
        <v>479</v>
      </c>
      <c r="C619" s="53">
        <v>42582</v>
      </c>
      <c r="D619" s="52">
        <f t="shared" si="18"/>
        <v>1441</v>
      </c>
      <c r="E619" s="54" t="s">
        <v>402</v>
      </c>
      <c r="F619" s="52" t="s">
        <v>525</v>
      </c>
      <c r="G619" s="54" t="s">
        <v>387</v>
      </c>
      <c r="H619" s="55">
        <v>20</v>
      </c>
      <c r="I619" s="55">
        <v>35</v>
      </c>
      <c r="J619" s="54">
        <f t="shared" si="19"/>
        <v>700</v>
      </c>
    </row>
    <row r="620" spans="1:10" hidden="1" x14ac:dyDescent="0.3">
      <c r="A620" s="52" t="s">
        <v>405</v>
      </c>
      <c r="B620" s="52" t="s">
        <v>466</v>
      </c>
      <c r="C620" s="53">
        <v>42583</v>
      </c>
      <c r="D620" s="52">
        <f t="shared" si="18"/>
        <v>1442</v>
      </c>
      <c r="E620" s="54" t="s">
        <v>415</v>
      </c>
      <c r="F620" s="52" t="s">
        <v>524</v>
      </c>
      <c r="G620" s="54" t="s">
        <v>385</v>
      </c>
      <c r="H620" s="55">
        <v>50</v>
      </c>
      <c r="I620" s="55">
        <v>86</v>
      </c>
      <c r="J620" s="54">
        <f t="shared" si="19"/>
        <v>4300</v>
      </c>
    </row>
    <row r="621" spans="1:10" hidden="1" x14ac:dyDescent="0.3">
      <c r="A621" s="52" t="s">
        <v>395</v>
      </c>
      <c r="B621" s="52" t="s">
        <v>466</v>
      </c>
      <c r="C621" s="53">
        <v>42583</v>
      </c>
      <c r="D621" s="52">
        <f t="shared" si="18"/>
        <v>1443</v>
      </c>
      <c r="E621" s="54" t="s">
        <v>425</v>
      </c>
      <c r="F621" s="52" t="s">
        <v>399</v>
      </c>
      <c r="G621" s="54" t="s">
        <v>384</v>
      </c>
      <c r="H621" s="55">
        <v>50</v>
      </c>
      <c r="I621" s="55">
        <v>20</v>
      </c>
      <c r="J621" s="54">
        <f t="shared" si="19"/>
        <v>1000</v>
      </c>
    </row>
    <row r="622" spans="1:10" hidden="1" x14ac:dyDescent="0.3">
      <c r="A622" s="52" t="s">
        <v>395</v>
      </c>
      <c r="B622" s="52" t="s">
        <v>466</v>
      </c>
      <c r="C622" s="53">
        <v>42583</v>
      </c>
      <c r="D622" s="52">
        <f t="shared" si="18"/>
        <v>1444</v>
      </c>
      <c r="E622" s="54" t="s">
        <v>425</v>
      </c>
      <c r="F622" s="52" t="s">
        <v>399</v>
      </c>
      <c r="G622" s="54" t="s">
        <v>387</v>
      </c>
      <c r="H622" s="55">
        <v>20</v>
      </c>
      <c r="I622" s="55">
        <v>35</v>
      </c>
      <c r="J622" s="54">
        <f t="shared" si="19"/>
        <v>700</v>
      </c>
    </row>
    <row r="623" spans="1:10" hidden="1" x14ac:dyDescent="0.3">
      <c r="A623" s="52" t="s">
        <v>395</v>
      </c>
      <c r="B623" s="52" t="s">
        <v>466</v>
      </c>
      <c r="C623" s="53">
        <v>42583</v>
      </c>
      <c r="D623" s="52">
        <f t="shared" si="18"/>
        <v>1445</v>
      </c>
      <c r="E623" s="54" t="s">
        <v>425</v>
      </c>
      <c r="F623" s="52" t="s">
        <v>399</v>
      </c>
      <c r="G623" s="54" t="s">
        <v>385</v>
      </c>
      <c r="H623" s="55">
        <v>50</v>
      </c>
      <c r="I623" s="55">
        <v>86</v>
      </c>
      <c r="J623" s="54">
        <f t="shared" si="19"/>
        <v>4300</v>
      </c>
    </row>
    <row r="624" spans="1:10" hidden="1" x14ac:dyDescent="0.3">
      <c r="A624" s="52" t="s">
        <v>395</v>
      </c>
      <c r="B624" s="52" t="s">
        <v>466</v>
      </c>
      <c r="C624" s="53">
        <v>42583</v>
      </c>
      <c r="D624" s="52">
        <f t="shared" si="18"/>
        <v>1446</v>
      </c>
      <c r="E624" s="54" t="s">
        <v>425</v>
      </c>
      <c r="F624" s="52" t="s">
        <v>399</v>
      </c>
      <c r="G624" s="54" t="s">
        <v>384</v>
      </c>
      <c r="H624" s="55">
        <v>20</v>
      </c>
      <c r="I624" s="55">
        <v>20</v>
      </c>
      <c r="J624" s="54">
        <f t="shared" si="19"/>
        <v>400</v>
      </c>
    </row>
    <row r="625" spans="1:10" hidden="1" x14ac:dyDescent="0.3">
      <c r="A625" s="52" t="s">
        <v>395</v>
      </c>
      <c r="B625" s="52" t="s">
        <v>466</v>
      </c>
      <c r="C625" s="53">
        <v>42583</v>
      </c>
      <c r="D625" s="52">
        <f t="shared" si="18"/>
        <v>1447</v>
      </c>
      <c r="E625" s="54" t="s">
        <v>425</v>
      </c>
      <c r="F625" s="52" t="s">
        <v>399</v>
      </c>
      <c r="G625" s="54" t="s">
        <v>387</v>
      </c>
      <c r="H625" s="55">
        <v>20</v>
      </c>
      <c r="I625" s="55">
        <v>35</v>
      </c>
      <c r="J625" s="54">
        <f t="shared" si="19"/>
        <v>700</v>
      </c>
    </row>
    <row r="626" spans="1:10" hidden="1" x14ac:dyDescent="0.3">
      <c r="A626" s="52" t="s">
        <v>395</v>
      </c>
      <c r="B626" s="52" t="s">
        <v>466</v>
      </c>
      <c r="C626" s="53">
        <v>42583</v>
      </c>
      <c r="D626" s="52">
        <f t="shared" si="18"/>
        <v>1448</v>
      </c>
      <c r="E626" s="54" t="s">
        <v>425</v>
      </c>
      <c r="F626" s="52" t="s">
        <v>399</v>
      </c>
      <c r="G626" s="54" t="s">
        <v>385</v>
      </c>
      <c r="H626" s="55">
        <v>50</v>
      </c>
      <c r="I626" s="55">
        <v>86</v>
      </c>
      <c r="J626" s="54">
        <f t="shared" si="19"/>
        <v>4300</v>
      </c>
    </row>
    <row r="627" spans="1:10" hidden="1" x14ac:dyDescent="0.3">
      <c r="A627" s="52" t="s">
        <v>395</v>
      </c>
      <c r="B627" s="52" t="s">
        <v>466</v>
      </c>
      <c r="C627" s="53">
        <v>42583</v>
      </c>
      <c r="D627" s="52">
        <f t="shared" si="18"/>
        <v>1449</v>
      </c>
      <c r="E627" s="54" t="s">
        <v>426</v>
      </c>
      <c r="F627" s="52" t="s">
        <v>529</v>
      </c>
      <c r="G627" s="54" t="s">
        <v>384</v>
      </c>
      <c r="H627" s="55">
        <v>50</v>
      </c>
      <c r="I627" s="55">
        <v>20</v>
      </c>
      <c r="J627" s="54">
        <f t="shared" si="19"/>
        <v>1000</v>
      </c>
    </row>
    <row r="628" spans="1:10" hidden="1" x14ac:dyDescent="0.3">
      <c r="A628" s="52" t="s">
        <v>395</v>
      </c>
      <c r="B628" s="52" t="s">
        <v>466</v>
      </c>
      <c r="C628" s="53">
        <v>42583</v>
      </c>
      <c r="D628" s="52">
        <f t="shared" si="18"/>
        <v>1450</v>
      </c>
      <c r="E628" s="54" t="s">
        <v>426</v>
      </c>
      <c r="F628" s="52" t="s">
        <v>529</v>
      </c>
      <c r="G628" s="54" t="s">
        <v>387</v>
      </c>
      <c r="H628" s="55">
        <v>20</v>
      </c>
      <c r="I628" s="55">
        <v>35</v>
      </c>
      <c r="J628" s="54">
        <f t="shared" si="19"/>
        <v>700</v>
      </c>
    </row>
    <row r="629" spans="1:10" hidden="1" x14ac:dyDescent="0.3">
      <c r="A629" s="52" t="s">
        <v>405</v>
      </c>
      <c r="B629" s="52" t="s">
        <v>466</v>
      </c>
      <c r="C629" s="53">
        <v>42583</v>
      </c>
      <c r="D629" s="52">
        <f t="shared" si="18"/>
        <v>1451</v>
      </c>
      <c r="E629" s="54" t="s">
        <v>404</v>
      </c>
      <c r="F629" s="52" t="s">
        <v>403</v>
      </c>
      <c r="G629" s="54" t="s">
        <v>385</v>
      </c>
      <c r="H629" s="55">
        <v>50</v>
      </c>
      <c r="I629" s="55">
        <v>86</v>
      </c>
      <c r="J629" s="54">
        <f t="shared" si="19"/>
        <v>4300</v>
      </c>
    </row>
    <row r="630" spans="1:10" hidden="1" x14ac:dyDescent="0.3">
      <c r="A630" s="52" t="s">
        <v>405</v>
      </c>
      <c r="B630" s="52" t="s">
        <v>466</v>
      </c>
      <c r="C630" s="53">
        <v>42583</v>
      </c>
      <c r="D630" s="52">
        <f t="shared" si="18"/>
        <v>1452</v>
      </c>
      <c r="E630" s="54" t="s">
        <v>404</v>
      </c>
      <c r="F630" s="52" t="s">
        <v>403</v>
      </c>
      <c r="G630" s="54" t="s">
        <v>384</v>
      </c>
      <c r="H630" s="55">
        <v>50</v>
      </c>
      <c r="I630" s="55">
        <v>20</v>
      </c>
      <c r="J630" s="54">
        <f t="shared" si="19"/>
        <v>1000</v>
      </c>
    </row>
    <row r="631" spans="1:10" hidden="1" x14ac:dyDescent="0.3">
      <c r="A631" s="52" t="s">
        <v>398</v>
      </c>
      <c r="B631" s="52" t="s">
        <v>466</v>
      </c>
      <c r="C631" s="53">
        <v>42583</v>
      </c>
      <c r="D631" s="52">
        <f t="shared" si="18"/>
        <v>1453</v>
      </c>
      <c r="E631" s="54" t="s">
        <v>397</v>
      </c>
      <c r="F631" s="52" t="s">
        <v>396</v>
      </c>
      <c r="G631" s="54" t="s">
        <v>383</v>
      </c>
      <c r="H631" s="55">
        <v>20</v>
      </c>
      <c r="I631" s="55">
        <v>10</v>
      </c>
      <c r="J631" s="54">
        <f t="shared" si="19"/>
        <v>200</v>
      </c>
    </row>
    <row r="632" spans="1:10" hidden="1" x14ac:dyDescent="0.3">
      <c r="A632" s="52" t="s">
        <v>395</v>
      </c>
      <c r="B632" s="52" t="s">
        <v>466</v>
      </c>
      <c r="C632" s="53">
        <v>42583</v>
      </c>
      <c r="D632" s="52">
        <f t="shared" si="18"/>
        <v>1454</v>
      </c>
      <c r="E632" s="54" t="s">
        <v>435</v>
      </c>
      <c r="F632" s="52" t="s">
        <v>399</v>
      </c>
      <c r="G632" s="54" t="s">
        <v>381</v>
      </c>
      <c r="H632" s="55">
        <v>50</v>
      </c>
      <c r="I632" s="55">
        <v>120</v>
      </c>
      <c r="J632" s="54">
        <f t="shared" si="19"/>
        <v>6000</v>
      </c>
    </row>
    <row r="633" spans="1:10" hidden="1" x14ac:dyDescent="0.3">
      <c r="A633" s="52" t="s">
        <v>395</v>
      </c>
      <c r="B633" s="52" t="s">
        <v>466</v>
      </c>
      <c r="C633" s="53">
        <v>42583</v>
      </c>
      <c r="D633" s="52">
        <f t="shared" si="18"/>
        <v>1455</v>
      </c>
      <c r="E633" s="54" t="s">
        <v>435</v>
      </c>
      <c r="F633" s="52" t="s">
        <v>399</v>
      </c>
      <c r="G633" s="54" t="s">
        <v>387</v>
      </c>
      <c r="H633" s="55">
        <v>50</v>
      </c>
      <c r="I633" s="55">
        <v>35</v>
      </c>
      <c r="J633" s="54">
        <f t="shared" si="19"/>
        <v>1750</v>
      </c>
    </row>
    <row r="634" spans="1:10" hidden="1" x14ac:dyDescent="0.3">
      <c r="A634" s="52" t="s">
        <v>395</v>
      </c>
      <c r="B634" s="52" t="s">
        <v>466</v>
      </c>
      <c r="C634" s="53">
        <v>42583</v>
      </c>
      <c r="D634" s="52">
        <f t="shared" si="18"/>
        <v>1456</v>
      </c>
      <c r="E634" s="54" t="s">
        <v>432</v>
      </c>
      <c r="F634" s="52" t="s">
        <v>529</v>
      </c>
      <c r="G634" s="54" t="s">
        <v>385</v>
      </c>
      <c r="H634" s="55">
        <v>50</v>
      </c>
      <c r="I634" s="55">
        <v>86</v>
      </c>
      <c r="J634" s="54">
        <f t="shared" si="19"/>
        <v>4300</v>
      </c>
    </row>
    <row r="635" spans="1:10" hidden="1" x14ac:dyDescent="0.3">
      <c r="A635" s="52" t="s">
        <v>395</v>
      </c>
      <c r="B635" s="52" t="s">
        <v>466</v>
      </c>
      <c r="C635" s="53">
        <v>42583</v>
      </c>
      <c r="D635" s="52">
        <f t="shared" si="18"/>
        <v>1457</v>
      </c>
      <c r="E635" s="54" t="s">
        <v>401</v>
      </c>
      <c r="F635" s="52" t="s">
        <v>526</v>
      </c>
      <c r="G635" s="54" t="s">
        <v>384</v>
      </c>
      <c r="H635" s="55">
        <v>20</v>
      </c>
      <c r="I635" s="55">
        <v>20</v>
      </c>
      <c r="J635" s="54">
        <f t="shared" si="19"/>
        <v>400</v>
      </c>
    </row>
    <row r="636" spans="1:10" hidden="1" x14ac:dyDescent="0.3">
      <c r="A636" s="52" t="s">
        <v>398</v>
      </c>
      <c r="B636" s="52" t="s">
        <v>466</v>
      </c>
      <c r="C636" s="53">
        <v>42583</v>
      </c>
      <c r="D636" s="52">
        <f t="shared" si="18"/>
        <v>1458</v>
      </c>
      <c r="E636" s="54" t="s">
        <v>409</v>
      </c>
      <c r="F636" s="52" t="s">
        <v>396</v>
      </c>
      <c r="G636" s="54" t="s">
        <v>383</v>
      </c>
      <c r="H636" s="55">
        <v>30</v>
      </c>
      <c r="I636" s="55">
        <v>10</v>
      </c>
      <c r="J636" s="54">
        <f t="shared" si="19"/>
        <v>300</v>
      </c>
    </row>
    <row r="637" spans="1:10" hidden="1" x14ac:dyDescent="0.3">
      <c r="A637" s="52" t="s">
        <v>395</v>
      </c>
      <c r="B637" s="52" t="s">
        <v>466</v>
      </c>
      <c r="C637" s="53">
        <v>42583</v>
      </c>
      <c r="D637" s="52">
        <f t="shared" si="18"/>
        <v>1459</v>
      </c>
      <c r="E637" s="54" t="s">
        <v>400</v>
      </c>
      <c r="F637" s="52" t="s">
        <v>399</v>
      </c>
      <c r="G637" s="54" t="s">
        <v>381</v>
      </c>
      <c r="H637" s="55">
        <v>30</v>
      </c>
      <c r="I637" s="55">
        <v>120</v>
      </c>
      <c r="J637" s="54">
        <f t="shared" si="19"/>
        <v>3600</v>
      </c>
    </row>
    <row r="638" spans="1:10" hidden="1" x14ac:dyDescent="0.3">
      <c r="A638" s="52" t="s">
        <v>522</v>
      </c>
      <c r="B638" s="52" t="s">
        <v>466</v>
      </c>
      <c r="C638" s="53">
        <v>42583</v>
      </c>
      <c r="D638" s="52">
        <f t="shared" si="18"/>
        <v>1460</v>
      </c>
      <c r="E638" s="54" t="s">
        <v>407</v>
      </c>
      <c r="F638" s="52" t="s">
        <v>406</v>
      </c>
      <c r="G638" s="54" t="s">
        <v>387</v>
      </c>
      <c r="H638" s="55">
        <v>30</v>
      </c>
      <c r="I638" s="55">
        <v>35</v>
      </c>
      <c r="J638" s="54">
        <f t="shared" si="19"/>
        <v>1050</v>
      </c>
    </row>
    <row r="639" spans="1:10" hidden="1" x14ac:dyDescent="0.3">
      <c r="A639" s="52" t="s">
        <v>522</v>
      </c>
      <c r="B639" s="52" t="s">
        <v>466</v>
      </c>
      <c r="C639" s="53">
        <v>42583</v>
      </c>
      <c r="D639" s="52">
        <f t="shared" si="18"/>
        <v>1461</v>
      </c>
      <c r="E639" s="54" t="s">
        <v>407</v>
      </c>
      <c r="F639" s="52" t="s">
        <v>406</v>
      </c>
      <c r="G639" s="54" t="s">
        <v>385</v>
      </c>
      <c r="H639" s="55">
        <v>50</v>
      </c>
      <c r="I639" s="55">
        <v>86</v>
      </c>
      <c r="J639" s="54">
        <f t="shared" si="19"/>
        <v>4300</v>
      </c>
    </row>
    <row r="640" spans="1:10" hidden="1" x14ac:dyDescent="0.3">
      <c r="A640" s="52" t="s">
        <v>522</v>
      </c>
      <c r="B640" s="52" t="s">
        <v>466</v>
      </c>
      <c r="C640" s="53">
        <v>42583</v>
      </c>
      <c r="D640" s="52">
        <f t="shared" si="18"/>
        <v>1462</v>
      </c>
      <c r="E640" s="54" t="s">
        <v>407</v>
      </c>
      <c r="F640" s="52" t="s">
        <v>406</v>
      </c>
      <c r="G640" s="54" t="s">
        <v>384</v>
      </c>
      <c r="H640" s="55">
        <v>50</v>
      </c>
      <c r="I640" s="55">
        <v>20</v>
      </c>
      <c r="J640" s="54">
        <f t="shared" si="19"/>
        <v>1000</v>
      </c>
    </row>
    <row r="641" spans="1:10" hidden="1" x14ac:dyDescent="0.3">
      <c r="A641" s="52" t="s">
        <v>522</v>
      </c>
      <c r="B641" s="52" t="s">
        <v>466</v>
      </c>
      <c r="C641" s="53">
        <v>42583</v>
      </c>
      <c r="D641" s="52">
        <f t="shared" si="18"/>
        <v>1463</v>
      </c>
      <c r="E641" s="54" t="s">
        <v>407</v>
      </c>
      <c r="F641" s="52" t="s">
        <v>406</v>
      </c>
      <c r="G641" s="54" t="s">
        <v>383</v>
      </c>
      <c r="H641" s="55">
        <v>50</v>
      </c>
      <c r="I641" s="55">
        <v>10</v>
      </c>
      <c r="J641" s="54">
        <f t="shared" si="19"/>
        <v>500</v>
      </c>
    </row>
    <row r="642" spans="1:10" hidden="1" x14ac:dyDescent="0.3">
      <c r="A642" s="52" t="s">
        <v>522</v>
      </c>
      <c r="B642" s="52" t="s">
        <v>466</v>
      </c>
      <c r="C642" s="53">
        <v>42583</v>
      </c>
      <c r="D642" s="52">
        <f t="shared" si="18"/>
        <v>1464</v>
      </c>
      <c r="E642" s="54" t="s">
        <v>407</v>
      </c>
      <c r="F642" s="52" t="s">
        <v>406</v>
      </c>
      <c r="G642" s="54" t="s">
        <v>381</v>
      </c>
      <c r="H642" s="55">
        <v>30</v>
      </c>
      <c r="I642" s="55">
        <v>120</v>
      </c>
      <c r="J642" s="54">
        <f t="shared" si="19"/>
        <v>3600</v>
      </c>
    </row>
    <row r="643" spans="1:10" hidden="1" x14ac:dyDescent="0.3">
      <c r="A643" s="52" t="s">
        <v>522</v>
      </c>
      <c r="B643" s="52" t="s">
        <v>466</v>
      </c>
      <c r="C643" s="53">
        <v>42583</v>
      </c>
      <c r="D643" s="52">
        <f t="shared" si="18"/>
        <v>1465</v>
      </c>
      <c r="E643" s="54" t="s">
        <v>407</v>
      </c>
      <c r="F643" s="52" t="s">
        <v>406</v>
      </c>
      <c r="G643" s="54" t="s">
        <v>385</v>
      </c>
      <c r="H643" s="55">
        <v>40</v>
      </c>
      <c r="I643" s="55">
        <v>86</v>
      </c>
      <c r="J643" s="54">
        <f t="shared" si="19"/>
        <v>3440</v>
      </c>
    </row>
    <row r="644" spans="1:10" hidden="1" x14ac:dyDescent="0.3">
      <c r="A644" s="52" t="s">
        <v>522</v>
      </c>
      <c r="B644" s="52" t="s">
        <v>466</v>
      </c>
      <c r="C644" s="53">
        <v>42583</v>
      </c>
      <c r="D644" s="52">
        <f t="shared" si="18"/>
        <v>1466</v>
      </c>
      <c r="E644" s="54" t="s">
        <v>407</v>
      </c>
      <c r="F644" s="52" t="s">
        <v>406</v>
      </c>
      <c r="G644" s="54" t="s">
        <v>387</v>
      </c>
      <c r="H644" s="55">
        <v>50</v>
      </c>
      <c r="I644" s="55">
        <v>35</v>
      </c>
      <c r="J644" s="54">
        <f t="shared" si="19"/>
        <v>1750</v>
      </c>
    </row>
    <row r="645" spans="1:10" hidden="1" x14ac:dyDescent="0.3">
      <c r="A645" s="52" t="s">
        <v>522</v>
      </c>
      <c r="B645" s="52" t="s">
        <v>466</v>
      </c>
      <c r="C645" s="53">
        <v>42583</v>
      </c>
      <c r="D645" s="52">
        <f t="shared" si="18"/>
        <v>1467</v>
      </c>
      <c r="E645" s="54" t="s">
        <v>407</v>
      </c>
      <c r="F645" s="52" t="s">
        <v>406</v>
      </c>
      <c r="G645" s="54" t="s">
        <v>385</v>
      </c>
      <c r="H645" s="55">
        <v>20</v>
      </c>
      <c r="I645" s="55">
        <v>86</v>
      </c>
      <c r="J645" s="54">
        <f t="shared" si="19"/>
        <v>1720</v>
      </c>
    </row>
    <row r="646" spans="1:10" hidden="1" x14ac:dyDescent="0.3">
      <c r="A646" s="52" t="s">
        <v>522</v>
      </c>
      <c r="B646" s="52" t="s">
        <v>466</v>
      </c>
      <c r="C646" s="53">
        <v>42583</v>
      </c>
      <c r="D646" s="52">
        <f t="shared" si="18"/>
        <v>1468</v>
      </c>
      <c r="E646" s="54" t="s">
        <v>407</v>
      </c>
      <c r="F646" s="52" t="s">
        <v>406</v>
      </c>
      <c r="G646" s="54" t="s">
        <v>384</v>
      </c>
      <c r="H646" s="55">
        <v>50</v>
      </c>
      <c r="I646" s="55">
        <v>20</v>
      </c>
      <c r="J646" s="54">
        <f t="shared" si="19"/>
        <v>1000</v>
      </c>
    </row>
    <row r="647" spans="1:10" hidden="1" x14ac:dyDescent="0.3">
      <c r="A647" s="52" t="s">
        <v>522</v>
      </c>
      <c r="B647" s="52" t="s">
        <v>466</v>
      </c>
      <c r="C647" s="53">
        <v>42583</v>
      </c>
      <c r="D647" s="52">
        <f t="shared" si="18"/>
        <v>1469</v>
      </c>
      <c r="E647" s="54" t="s">
        <v>407</v>
      </c>
      <c r="F647" s="52" t="s">
        <v>406</v>
      </c>
      <c r="G647" s="54" t="s">
        <v>383</v>
      </c>
      <c r="H647" s="55">
        <v>20</v>
      </c>
      <c r="I647" s="55">
        <v>10</v>
      </c>
      <c r="J647" s="54">
        <f t="shared" si="19"/>
        <v>200</v>
      </c>
    </row>
    <row r="648" spans="1:10" hidden="1" x14ac:dyDescent="0.3">
      <c r="A648" s="52" t="s">
        <v>522</v>
      </c>
      <c r="B648" s="52" t="s">
        <v>466</v>
      </c>
      <c r="C648" s="53">
        <v>42583</v>
      </c>
      <c r="D648" s="52">
        <f t="shared" si="18"/>
        <v>1470</v>
      </c>
      <c r="E648" s="54" t="s">
        <v>407</v>
      </c>
      <c r="F648" s="52" t="s">
        <v>406</v>
      </c>
      <c r="G648" s="54" t="s">
        <v>381</v>
      </c>
      <c r="H648" s="55">
        <v>50</v>
      </c>
      <c r="I648" s="55">
        <v>120</v>
      </c>
      <c r="J648" s="54">
        <f t="shared" si="19"/>
        <v>6000</v>
      </c>
    </row>
    <row r="649" spans="1:10" hidden="1" x14ac:dyDescent="0.3">
      <c r="A649" s="52" t="s">
        <v>522</v>
      </c>
      <c r="B649" s="52" t="s">
        <v>466</v>
      </c>
      <c r="C649" s="53">
        <v>42583</v>
      </c>
      <c r="D649" s="52">
        <f t="shared" si="18"/>
        <v>1471</v>
      </c>
      <c r="E649" s="54" t="s">
        <v>407</v>
      </c>
      <c r="F649" s="52" t="s">
        <v>406</v>
      </c>
      <c r="G649" s="54" t="s">
        <v>387</v>
      </c>
      <c r="H649" s="55">
        <v>20</v>
      </c>
      <c r="I649" s="55">
        <v>35</v>
      </c>
      <c r="J649" s="54">
        <f t="shared" si="19"/>
        <v>700</v>
      </c>
    </row>
    <row r="650" spans="1:10" hidden="1" x14ac:dyDescent="0.3">
      <c r="A650" s="52" t="s">
        <v>522</v>
      </c>
      <c r="B650" s="52" t="s">
        <v>466</v>
      </c>
      <c r="C650" s="53">
        <v>42583</v>
      </c>
      <c r="D650" s="52">
        <f t="shared" si="18"/>
        <v>1472</v>
      </c>
      <c r="E650" s="54" t="s">
        <v>407</v>
      </c>
      <c r="F650" s="52" t="s">
        <v>406</v>
      </c>
      <c r="G650" s="54" t="s">
        <v>385</v>
      </c>
      <c r="H650" s="55">
        <v>40</v>
      </c>
      <c r="I650" s="55">
        <v>86</v>
      </c>
      <c r="J650" s="54">
        <f t="shared" si="19"/>
        <v>3440</v>
      </c>
    </row>
    <row r="651" spans="1:10" hidden="1" x14ac:dyDescent="0.3">
      <c r="A651" s="52" t="s">
        <v>522</v>
      </c>
      <c r="B651" s="52" t="s">
        <v>466</v>
      </c>
      <c r="C651" s="53">
        <v>42583</v>
      </c>
      <c r="D651" s="52">
        <f t="shared" si="18"/>
        <v>1473</v>
      </c>
      <c r="E651" s="54" t="s">
        <v>407</v>
      </c>
      <c r="F651" s="52" t="s">
        <v>406</v>
      </c>
      <c r="G651" s="54" t="s">
        <v>384</v>
      </c>
      <c r="H651" s="55">
        <v>20</v>
      </c>
      <c r="I651" s="55">
        <v>20</v>
      </c>
      <c r="J651" s="54">
        <f t="shared" si="19"/>
        <v>400</v>
      </c>
    </row>
    <row r="652" spans="1:10" hidden="1" x14ac:dyDescent="0.3">
      <c r="A652" s="52" t="s">
        <v>522</v>
      </c>
      <c r="B652" s="52" t="s">
        <v>466</v>
      </c>
      <c r="C652" s="53">
        <v>42583</v>
      </c>
      <c r="D652" s="52">
        <f t="shared" si="18"/>
        <v>1474</v>
      </c>
      <c r="E652" s="54" t="s">
        <v>407</v>
      </c>
      <c r="F652" s="52" t="s">
        <v>406</v>
      </c>
      <c r="G652" s="54" t="s">
        <v>387</v>
      </c>
      <c r="H652" s="55">
        <v>50</v>
      </c>
      <c r="I652" s="55">
        <v>35</v>
      </c>
      <c r="J652" s="54">
        <f t="shared" si="19"/>
        <v>1750</v>
      </c>
    </row>
    <row r="653" spans="1:10" hidden="1" x14ac:dyDescent="0.3">
      <c r="A653" s="52" t="s">
        <v>522</v>
      </c>
      <c r="B653" s="52" t="s">
        <v>466</v>
      </c>
      <c r="C653" s="53">
        <v>42583</v>
      </c>
      <c r="D653" s="52">
        <f t="shared" si="18"/>
        <v>1475</v>
      </c>
      <c r="E653" s="54" t="s">
        <v>407</v>
      </c>
      <c r="F653" s="52" t="s">
        <v>406</v>
      </c>
      <c r="G653" s="54" t="s">
        <v>385</v>
      </c>
      <c r="H653" s="55">
        <v>50</v>
      </c>
      <c r="I653" s="55">
        <v>86</v>
      </c>
      <c r="J653" s="54">
        <f t="shared" si="19"/>
        <v>4300</v>
      </c>
    </row>
    <row r="654" spans="1:10" hidden="1" x14ac:dyDescent="0.3">
      <c r="A654" s="52" t="s">
        <v>395</v>
      </c>
      <c r="B654" s="52" t="s">
        <v>466</v>
      </c>
      <c r="C654" s="53">
        <v>42583</v>
      </c>
      <c r="D654" s="52">
        <f t="shared" si="18"/>
        <v>1476</v>
      </c>
      <c r="E654" s="54" t="s">
        <v>447</v>
      </c>
      <c r="F654" s="52" t="s">
        <v>527</v>
      </c>
      <c r="G654" s="54" t="s">
        <v>384</v>
      </c>
      <c r="H654" s="55">
        <v>20</v>
      </c>
      <c r="I654" s="55">
        <v>20</v>
      </c>
      <c r="J654" s="54">
        <f t="shared" si="19"/>
        <v>400</v>
      </c>
    </row>
    <row r="655" spans="1:10" hidden="1" x14ac:dyDescent="0.3">
      <c r="A655" s="52" t="s">
        <v>395</v>
      </c>
      <c r="B655" s="52" t="s">
        <v>466</v>
      </c>
      <c r="C655" s="53">
        <v>42583</v>
      </c>
      <c r="D655" s="52">
        <f t="shared" ref="D655:D718" si="20">D654+1</f>
        <v>1477</v>
      </c>
      <c r="E655" s="54" t="s">
        <v>447</v>
      </c>
      <c r="F655" s="52" t="s">
        <v>527</v>
      </c>
      <c r="G655" s="54" t="s">
        <v>387</v>
      </c>
      <c r="H655" s="55">
        <v>25</v>
      </c>
      <c r="I655" s="55">
        <v>35</v>
      </c>
      <c r="J655" s="54">
        <f t="shared" ref="J655:J718" si="21">H655*I655</f>
        <v>875</v>
      </c>
    </row>
    <row r="656" spans="1:10" hidden="1" x14ac:dyDescent="0.3">
      <c r="A656" s="52" t="s">
        <v>395</v>
      </c>
      <c r="B656" s="52" t="s">
        <v>466</v>
      </c>
      <c r="C656" s="53">
        <v>42583</v>
      </c>
      <c r="D656" s="52">
        <f t="shared" si="20"/>
        <v>1478</v>
      </c>
      <c r="E656" s="54" t="s">
        <v>447</v>
      </c>
      <c r="F656" s="52" t="s">
        <v>527</v>
      </c>
      <c r="G656" s="54" t="s">
        <v>385</v>
      </c>
      <c r="H656" s="55">
        <v>20</v>
      </c>
      <c r="I656" s="55">
        <v>86</v>
      </c>
      <c r="J656" s="54">
        <f t="shared" si="21"/>
        <v>1720</v>
      </c>
    </row>
    <row r="657" spans="1:10" hidden="1" x14ac:dyDescent="0.3">
      <c r="A657" s="52" t="s">
        <v>395</v>
      </c>
      <c r="B657" s="52" t="s">
        <v>466</v>
      </c>
      <c r="C657" s="53">
        <v>42583</v>
      </c>
      <c r="D657" s="52">
        <f t="shared" si="20"/>
        <v>1479</v>
      </c>
      <c r="E657" s="54" t="s">
        <v>447</v>
      </c>
      <c r="F657" s="52" t="s">
        <v>527</v>
      </c>
      <c r="G657" s="54" t="s">
        <v>384</v>
      </c>
      <c r="H657" s="55">
        <v>50</v>
      </c>
      <c r="I657" s="55">
        <v>20</v>
      </c>
      <c r="J657" s="54">
        <f t="shared" si="21"/>
        <v>1000</v>
      </c>
    </row>
    <row r="658" spans="1:10" hidden="1" x14ac:dyDescent="0.3">
      <c r="A658" s="52" t="s">
        <v>405</v>
      </c>
      <c r="B658" s="52" t="s">
        <v>466</v>
      </c>
      <c r="C658" s="53">
        <v>42583</v>
      </c>
      <c r="D658" s="52">
        <f t="shared" si="20"/>
        <v>1480</v>
      </c>
      <c r="E658" s="54" t="s">
        <v>404</v>
      </c>
      <c r="F658" s="52" t="s">
        <v>403</v>
      </c>
      <c r="G658" s="54" t="s">
        <v>383</v>
      </c>
      <c r="H658" s="55">
        <v>50</v>
      </c>
      <c r="I658" s="55">
        <v>10</v>
      </c>
      <c r="J658" s="54">
        <f t="shared" si="21"/>
        <v>500</v>
      </c>
    </row>
    <row r="659" spans="1:10" hidden="1" x14ac:dyDescent="0.3">
      <c r="A659" s="52" t="s">
        <v>405</v>
      </c>
      <c r="B659" s="52" t="s">
        <v>466</v>
      </c>
      <c r="C659" s="53">
        <v>42583</v>
      </c>
      <c r="D659" s="52">
        <f t="shared" si="20"/>
        <v>1481</v>
      </c>
      <c r="E659" s="54" t="s">
        <v>478</v>
      </c>
      <c r="F659" s="52" t="s">
        <v>403</v>
      </c>
      <c r="G659" s="54" t="s">
        <v>381</v>
      </c>
      <c r="H659" s="55">
        <v>20</v>
      </c>
      <c r="I659" s="55">
        <v>120</v>
      </c>
      <c r="J659" s="54">
        <f t="shared" si="21"/>
        <v>2400</v>
      </c>
    </row>
    <row r="660" spans="1:10" hidden="1" x14ac:dyDescent="0.3">
      <c r="A660" s="52" t="s">
        <v>405</v>
      </c>
      <c r="B660" s="52" t="s">
        <v>466</v>
      </c>
      <c r="C660" s="53">
        <v>42583</v>
      </c>
      <c r="D660" s="52">
        <f t="shared" si="20"/>
        <v>1482</v>
      </c>
      <c r="E660" s="54" t="s">
        <v>478</v>
      </c>
      <c r="F660" s="52" t="s">
        <v>403</v>
      </c>
      <c r="G660" s="54" t="s">
        <v>387</v>
      </c>
      <c r="H660" s="55">
        <v>20</v>
      </c>
      <c r="I660" s="55">
        <v>35</v>
      </c>
      <c r="J660" s="54">
        <f t="shared" si="21"/>
        <v>700</v>
      </c>
    </row>
    <row r="661" spans="1:10" hidden="1" x14ac:dyDescent="0.3">
      <c r="A661" s="52" t="s">
        <v>395</v>
      </c>
      <c r="B661" s="52" t="s">
        <v>466</v>
      </c>
      <c r="C661" s="53">
        <v>42585</v>
      </c>
      <c r="D661" s="52">
        <f t="shared" si="20"/>
        <v>1483</v>
      </c>
      <c r="E661" s="54" t="s">
        <v>435</v>
      </c>
      <c r="F661" s="52" t="s">
        <v>399</v>
      </c>
      <c r="G661" s="54" t="s">
        <v>385</v>
      </c>
      <c r="H661" s="55">
        <v>30</v>
      </c>
      <c r="I661" s="55">
        <v>86</v>
      </c>
      <c r="J661" s="54">
        <f t="shared" si="21"/>
        <v>2580</v>
      </c>
    </row>
    <row r="662" spans="1:10" hidden="1" x14ac:dyDescent="0.3">
      <c r="A662" s="52" t="s">
        <v>395</v>
      </c>
      <c r="B662" s="52" t="s">
        <v>466</v>
      </c>
      <c r="C662" s="53">
        <v>42585</v>
      </c>
      <c r="D662" s="52">
        <f t="shared" si="20"/>
        <v>1484</v>
      </c>
      <c r="E662" s="54" t="s">
        <v>429</v>
      </c>
      <c r="F662" s="52" t="s">
        <v>528</v>
      </c>
      <c r="G662" s="54" t="s">
        <v>384</v>
      </c>
      <c r="H662" s="55">
        <v>50</v>
      </c>
      <c r="I662" s="55">
        <v>20</v>
      </c>
      <c r="J662" s="54">
        <f t="shared" si="21"/>
        <v>1000</v>
      </c>
    </row>
    <row r="663" spans="1:10" hidden="1" x14ac:dyDescent="0.3">
      <c r="A663" s="52" t="s">
        <v>395</v>
      </c>
      <c r="B663" s="52" t="s">
        <v>466</v>
      </c>
      <c r="C663" s="53">
        <v>42585</v>
      </c>
      <c r="D663" s="52">
        <f t="shared" si="20"/>
        <v>1485</v>
      </c>
      <c r="E663" s="54" t="s">
        <v>429</v>
      </c>
      <c r="F663" s="52" t="s">
        <v>528</v>
      </c>
      <c r="G663" s="54" t="s">
        <v>383</v>
      </c>
      <c r="H663" s="55">
        <v>300</v>
      </c>
      <c r="I663" s="55">
        <v>10</v>
      </c>
      <c r="J663" s="54">
        <f t="shared" si="21"/>
        <v>3000</v>
      </c>
    </row>
    <row r="664" spans="1:10" hidden="1" x14ac:dyDescent="0.3">
      <c r="A664" s="52" t="s">
        <v>395</v>
      </c>
      <c r="B664" s="52" t="s">
        <v>466</v>
      </c>
      <c r="C664" s="53">
        <v>42585</v>
      </c>
      <c r="D664" s="52">
        <f t="shared" si="20"/>
        <v>1486</v>
      </c>
      <c r="E664" s="54" t="s">
        <v>400</v>
      </c>
      <c r="F664" s="52" t="s">
        <v>399</v>
      </c>
      <c r="G664" s="54" t="s">
        <v>381</v>
      </c>
      <c r="H664" s="55">
        <v>500</v>
      </c>
      <c r="I664" s="55">
        <v>120</v>
      </c>
      <c r="J664" s="54">
        <f t="shared" si="21"/>
        <v>60000</v>
      </c>
    </row>
    <row r="665" spans="1:10" hidden="1" x14ac:dyDescent="0.3">
      <c r="A665" s="52" t="s">
        <v>395</v>
      </c>
      <c r="B665" s="52" t="s">
        <v>466</v>
      </c>
      <c r="C665" s="53">
        <v>42585</v>
      </c>
      <c r="D665" s="52">
        <f t="shared" si="20"/>
        <v>1487</v>
      </c>
      <c r="E665" s="54" t="s">
        <v>400</v>
      </c>
      <c r="F665" s="52" t="s">
        <v>399</v>
      </c>
      <c r="G665" s="54" t="s">
        <v>387</v>
      </c>
      <c r="H665" s="55">
        <v>400</v>
      </c>
      <c r="I665" s="55">
        <v>35</v>
      </c>
      <c r="J665" s="54">
        <f t="shared" si="21"/>
        <v>14000</v>
      </c>
    </row>
    <row r="666" spans="1:10" hidden="1" x14ac:dyDescent="0.3">
      <c r="A666" s="52" t="s">
        <v>398</v>
      </c>
      <c r="B666" s="52" t="s">
        <v>466</v>
      </c>
      <c r="C666" s="53">
        <v>42585</v>
      </c>
      <c r="D666" s="52">
        <f t="shared" si="20"/>
        <v>1488</v>
      </c>
      <c r="E666" s="54" t="s">
        <v>397</v>
      </c>
      <c r="F666" s="52" t="s">
        <v>396</v>
      </c>
      <c r="G666" s="54" t="s">
        <v>385</v>
      </c>
      <c r="H666" s="55">
        <v>250</v>
      </c>
      <c r="I666" s="55">
        <v>86</v>
      </c>
      <c r="J666" s="54">
        <f t="shared" si="21"/>
        <v>21500</v>
      </c>
    </row>
    <row r="667" spans="1:10" x14ac:dyDescent="0.3">
      <c r="A667" s="52" t="s">
        <v>398</v>
      </c>
      <c r="B667" s="52" t="s">
        <v>466</v>
      </c>
      <c r="C667" s="53">
        <v>42585</v>
      </c>
      <c r="D667" s="52">
        <f t="shared" si="20"/>
        <v>1489</v>
      </c>
      <c r="E667" s="54" t="s">
        <v>446</v>
      </c>
      <c r="F667" s="52" t="s">
        <v>523</v>
      </c>
      <c r="G667" s="54" t="s">
        <v>384</v>
      </c>
      <c r="H667" s="55">
        <v>100</v>
      </c>
      <c r="I667" s="55">
        <v>20</v>
      </c>
      <c r="J667" s="54">
        <f t="shared" si="21"/>
        <v>2000</v>
      </c>
    </row>
    <row r="668" spans="1:10" x14ac:dyDescent="0.3">
      <c r="A668" s="52" t="s">
        <v>398</v>
      </c>
      <c r="B668" s="52" t="s">
        <v>466</v>
      </c>
      <c r="C668" s="53">
        <v>42585</v>
      </c>
      <c r="D668" s="52">
        <f t="shared" si="20"/>
        <v>1490</v>
      </c>
      <c r="E668" s="54" t="s">
        <v>446</v>
      </c>
      <c r="F668" s="52" t="s">
        <v>523</v>
      </c>
      <c r="G668" s="54" t="s">
        <v>383</v>
      </c>
      <c r="H668" s="55">
        <v>100</v>
      </c>
      <c r="I668" s="55">
        <v>10</v>
      </c>
      <c r="J668" s="54">
        <f t="shared" si="21"/>
        <v>1000</v>
      </c>
    </row>
    <row r="669" spans="1:10" hidden="1" x14ac:dyDescent="0.3">
      <c r="A669" s="52" t="s">
        <v>398</v>
      </c>
      <c r="B669" s="52" t="s">
        <v>466</v>
      </c>
      <c r="C669" s="53">
        <v>42585</v>
      </c>
      <c r="D669" s="52">
        <f t="shared" si="20"/>
        <v>1491</v>
      </c>
      <c r="E669" s="54" t="s">
        <v>409</v>
      </c>
      <c r="F669" s="52" t="s">
        <v>396</v>
      </c>
      <c r="G669" s="54" t="s">
        <v>387</v>
      </c>
      <c r="H669" s="55">
        <v>100</v>
      </c>
      <c r="I669" s="55">
        <v>35</v>
      </c>
      <c r="J669" s="54">
        <f t="shared" si="21"/>
        <v>3500</v>
      </c>
    </row>
    <row r="670" spans="1:10" hidden="1" x14ac:dyDescent="0.3">
      <c r="A670" s="52" t="s">
        <v>398</v>
      </c>
      <c r="B670" s="52" t="s">
        <v>466</v>
      </c>
      <c r="C670" s="53">
        <v>42585</v>
      </c>
      <c r="D670" s="52">
        <f t="shared" si="20"/>
        <v>1492</v>
      </c>
      <c r="E670" s="54" t="s">
        <v>409</v>
      </c>
      <c r="F670" s="52" t="s">
        <v>396</v>
      </c>
      <c r="G670" s="54" t="s">
        <v>385</v>
      </c>
      <c r="H670" s="55">
        <v>100</v>
      </c>
      <c r="I670" s="55">
        <v>86</v>
      </c>
      <c r="J670" s="54">
        <f t="shared" si="21"/>
        <v>8600</v>
      </c>
    </row>
    <row r="671" spans="1:10" hidden="1" x14ac:dyDescent="0.3">
      <c r="A671" s="52" t="s">
        <v>395</v>
      </c>
      <c r="B671" s="52" t="s">
        <v>466</v>
      </c>
      <c r="C671" s="53">
        <v>42585</v>
      </c>
      <c r="D671" s="52">
        <f t="shared" si="20"/>
        <v>1493</v>
      </c>
      <c r="E671" s="54" t="s">
        <v>408</v>
      </c>
      <c r="F671" s="52" t="s">
        <v>526</v>
      </c>
      <c r="G671" s="54" t="s">
        <v>384</v>
      </c>
      <c r="H671" s="55">
        <v>1000</v>
      </c>
      <c r="I671" s="55">
        <v>20</v>
      </c>
      <c r="J671" s="54">
        <f t="shared" si="21"/>
        <v>20000</v>
      </c>
    </row>
    <row r="672" spans="1:10" hidden="1" x14ac:dyDescent="0.3">
      <c r="A672" s="52" t="s">
        <v>395</v>
      </c>
      <c r="B672" s="52" t="s">
        <v>466</v>
      </c>
      <c r="C672" s="53">
        <v>42585</v>
      </c>
      <c r="D672" s="52">
        <f t="shared" si="20"/>
        <v>1494</v>
      </c>
      <c r="E672" s="54" t="s">
        <v>435</v>
      </c>
      <c r="F672" s="52" t="s">
        <v>399</v>
      </c>
      <c r="G672" s="54" t="s">
        <v>387</v>
      </c>
      <c r="H672" s="55">
        <v>200</v>
      </c>
      <c r="I672" s="55">
        <v>35</v>
      </c>
      <c r="J672" s="54">
        <f t="shared" si="21"/>
        <v>7000</v>
      </c>
    </row>
    <row r="673" spans="1:10" hidden="1" x14ac:dyDescent="0.3">
      <c r="A673" s="52" t="s">
        <v>522</v>
      </c>
      <c r="B673" s="52" t="s">
        <v>466</v>
      </c>
      <c r="C673" s="53">
        <v>42585</v>
      </c>
      <c r="D673" s="52">
        <f t="shared" si="20"/>
        <v>1495</v>
      </c>
      <c r="E673" s="54" t="s">
        <v>450</v>
      </c>
      <c r="F673" s="52" t="s">
        <v>525</v>
      </c>
      <c r="G673" s="54" t="s">
        <v>385</v>
      </c>
      <c r="H673" s="55">
        <v>1500</v>
      </c>
      <c r="I673" s="55">
        <v>86</v>
      </c>
      <c r="J673" s="54">
        <f t="shared" si="21"/>
        <v>129000</v>
      </c>
    </row>
    <row r="674" spans="1:10" hidden="1" x14ac:dyDescent="0.3">
      <c r="A674" s="52" t="s">
        <v>522</v>
      </c>
      <c r="B674" s="52" t="s">
        <v>466</v>
      </c>
      <c r="C674" s="53">
        <v>42585</v>
      </c>
      <c r="D674" s="52">
        <f t="shared" si="20"/>
        <v>1496</v>
      </c>
      <c r="E674" s="54" t="s">
        <v>450</v>
      </c>
      <c r="F674" s="52" t="s">
        <v>525</v>
      </c>
      <c r="G674" s="54" t="s">
        <v>384</v>
      </c>
      <c r="H674" s="55">
        <v>500</v>
      </c>
      <c r="I674" s="55">
        <v>20</v>
      </c>
      <c r="J674" s="54">
        <f t="shared" si="21"/>
        <v>10000</v>
      </c>
    </row>
    <row r="675" spans="1:10" hidden="1" x14ac:dyDescent="0.3">
      <c r="A675" s="52" t="s">
        <v>405</v>
      </c>
      <c r="B675" s="52" t="s">
        <v>466</v>
      </c>
      <c r="C675" s="53">
        <v>42585</v>
      </c>
      <c r="D675" s="52">
        <f t="shared" si="20"/>
        <v>1497</v>
      </c>
      <c r="E675" s="54" t="s">
        <v>445</v>
      </c>
      <c r="F675" s="52" t="s">
        <v>403</v>
      </c>
      <c r="G675" s="54" t="s">
        <v>387</v>
      </c>
      <c r="H675" s="55">
        <v>100</v>
      </c>
      <c r="I675" s="55">
        <v>35</v>
      </c>
      <c r="J675" s="54">
        <f t="shared" si="21"/>
        <v>3500</v>
      </c>
    </row>
    <row r="676" spans="1:10" hidden="1" x14ac:dyDescent="0.3">
      <c r="A676" s="52" t="s">
        <v>398</v>
      </c>
      <c r="B676" s="52" t="s">
        <v>466</v>
      </c>
      <c r="C676" s="53">
        <v>42585</v>
      </c>
      <c r="D676" s="52">
        <f t="shared" si="20"/>
        <v>1498</v>
      </c>
      <c r="E676" s="54" t="s">
        <v>397</v>
      </c>
      <c r="F676" s="52" t="s">
        <v>396</v>
      </c>
      <c r="G676" s="54" t="s">
        <v>385</v>
      </c>
      <c r="H676" s="55">
        <v>750</v>
      </c>
      <c r="I676" s="55">
        <v>86</v>
      </c>
      <c r="J676" s="54">
        <f t="shared" si="21"/>
        <v>64500</v>
      </c>
    </row>
    <row r="677" spans="1:10" hidden="1" x14ac:dyDescent="0.3">
      <c r="A677" s="52" t="s">
        <v>398</v>
      </c>
      <c r="B677" s="52" t="s">
        <v>466</v>
      </c>
      <c r="C677" s="53">
        <v>42585</v>
      </c>
      <c r="D677" s="52">
        <f t="shared" si="20"/>
        <v>1499</v>
      </c>
      <c r="E677" s="54" t="s">
        <v>397</v>
      </c>
      <c r="F677" s="52" t="s">
        <v>396</v>
      </c>
      <c r="G677" s="54" t="s">
        <v>384</v>
      </c>
      <c r="H677" s="55">
        <v>100</v>
      </c>
      <c r="I677" s="55">
        <v>20</v>
      </c>
      <c r="J677" s="54">
        <f t="shared" si="21"/>
        <v>2000</v>
      </c>
    </row>
    <row r="678" spans="1:10" hidden="1" x14ac:dyDescent="0.3">
      <c r="A678" s="52" t="s">
        <v>398</v>
      </c>
      <c r="B678" s="52" t="s">
        <v>466</v>
      </c>
      <c r="C678" s="53">
        <v>42585</v>
      </c>
      <c r="D678" s="52">
        <f t="shared" si="20"/>
        <v>1500</v>
      </c>
      <c r="E678" s="54" t="s">
        <v>397</v>
      </c>
      <c r="F678" s="52" t="s">
        <v>396</v>
      </c>
      <c r="G678" s="54" t="s">
        <v>383</v>
      </c>
      <c r="H678" s="55">
        <v>500</v>
      </c>
      <c r="I678" s="55">
        <v>10</v>
      </c>
      <c r="J678" s="54">
        <f t="shared" si="21"/>
        <v>5000</v>
      </c>
    </row>
    <row r="679" spans="1:10" hidden="1" x14ac:dyDescent="0.3">
      <c r="A679" s="52" t="s">
        <v>398</v>
      </c>
      <c r="B679" s="52" t="s">
        <v>466</v>
      </c>
      <c r="C679" s="53">
        <v>42585</v>
      </c>
      <c r="D679" s="52">
        <f t="shared" si="20"/>
        <v>1501</v>
      </c>
      <c r="E679" s="54" t="s">
        <v>397</v>
      </c>
      <c r="F679" s="52" t="s">
        <v>396</v>
      </c>
      <c r="G679" s="54" t="s">
        <v>381</v>
      </c>
      <c r="H679" s="55">
        <v>800</v>
      </c>
      <c r="I679" s="55">
        <v>120</v>
      </c>
      <c r="J679" s="54">
        <f t="shared" si="21"/>
        <v>96000</v>
      </c>
    </row>
    <row r="680" spans="1:10" hidden="1" x14ac:dyDescent="0.3">
      <c r="A680" s="52" t="s">
        <v>405</v>
      </c>
      <c r="B680" s="52" t="s">
        <v>466</v>
      </c>
      <c r="C680" s="53">
        <v>42585</v>
      </c>
      <c r="D680" s="52">
        <f t="shared" si="20"/>
        <v>1502</v>
      </c>
      <c r="E680" s="54" t="s">
        <v>445</v>
      </c>
      <c r="F680" s="52" t="s">
        <v>403</v>
      </c>
      <c r="G680" s="54" t="s">
        <v>387</v>
      </c>
      <c r="H680" s="55">
        <v>500</v>
      </c>
      <c r="I680" s="55">
        <v>35</v>
      </c>
      <c r="J680" s="54">
        <f t="shared" si="21"/>
        <v>17500</v>
      </c>
    </row>
    <row r="681" spans="1:10" hidden="1" x14ac:dyDescent="0.3">
      <c r="A681" s="52" t="s">
        <v>405</v>
      </c>
      <c r="B681" s="52" t="s">
        <v>466</v>
      </c>
      <c r="C681" s="53">
        <v>42585</v>
      </c>
      <c r="D681" s="52">
        <f t="shared" si="20"/>
        <v>1503</v>
      </c>
      <c r="E681" s="54" t="s">
        <v>441</v>
      </c>
      <c r="F681" s="52" t="s">
        <v>403</v>
      </c>
      <c r="G681" s="54" t="s">
        <v>385</v>
      </c>
      <c r="H681" s="55">
        <v>600</v>
      </c>
      <c r="I681" s="55">
        <v>86</v>
      </c>
      <c r="J681" s="54">
        <f t="shared" si="21"/>
        <v>51600</v>
      </c>
    </row>
    <row r="682" spans="1:10" hidden="1" x14ac:dyDescent="0.3">
      <c r="A682" s="52" t="s">
        <v>522</v>
      </c>
      <c r="B682" s="52" t="s">
        <v>466</v>
      </c>
      <c r="C682" s="53">
        <v>42585</v>
      </c>
      <c r="D682" s="52">
        <f t="shared" si="20"/>
        <v>1504</v>
      </c>
      <c r="E682" s="54" t="s">
        <v>450</v>
      </c>
      <c r="F682" s="52" t="s">
        <v>525</v>
      </c>
      <c r="G682" s="54" t="s">
        <v>384</v>
      </c>
      <c r="H682" s="55">
        <v>2500</v>
      </c>
      <c r="I682" s="55">
        <v>20</v>
      </c>
      <c r="J682" s="54">
        <f t="shared" si="21"/>
        <v>50000</v>
      </c>
    </row>
    <row r="683" spans="1:10" hidden="1" x14ac:dyDescent="0.3">
      <c r="A683" s="52" t="s">
        <v>522</v>
      </c>
      <c r="B683" s="52" t="s">
        <v>466</v>
      </c>
      <c r="C683" s="53">
        <v>42585</v>
      </c>
      <c r="D683" s="52">
        <f t="shared" si="20"/>
        <v>1505</v>
      </c>
      <c r="E683" s="54" t="s">
        <v>450</v>
      </c>
      <c r="F683" s="52" t="s">
        <v>525</v>
      </c>
      <c r="G683" s="54" t="s">
        <v>383</v>
      </c>
      <c r="H683" s="55">
        <v>500</v>
      </c>
      <c r="I683" s="55">
        <v>10</v>
      </c>
      <c r="J683" s="54">
        <f t="shared" si="21"/>
        <v>5000</v>
      </c>
    </row>
    <row r="684" spans="1:10" hidden="1" x14ac:dyDescent="0.3">
      <c r="A684" s="52" t="s">
        <v>522</v>
      </c>
      <c r="B684" s="52" t="s">
        <v>466</v>
      </c>
      <c r="C684" s="53">
        <v>42585</v>
      </c>
      <c r="D684" s="52">
        <f t="shared" si="20"/>
        <v>1506</v>
      </c>
      <c r="E684" s="54" t="s">
        <v>450</v>
      </c>
      <c r="F684" s="52" t="s">
        <v>525</v>
      </c>
      <c r="G684" s="54" t="s">
        <v>381</v>
      </c>
      <c r="H684" s="55">
        <v>25</v>
      </c>
      <c r="I684" s="55">
        <v>120</v>
      </c>
      <c r="J684" s="54">
        <f t="shared" si="21"/>
        <v>3000</v>
      </c>
    </row>
    <row r="685" spans="1:10" hidden="1" x14ac:dyDescent="0.3">
      <c r="A685" s="52" t="s">
        <v>522</v>
      </c>
      <c r="B685" s="52" t="s">
        <v>466</v>
      </c>
      <c r="C685" s="53">
        <v>42585</v>
      </c>
      <c r="D685" s="52">
        <f t="shared" si="20"/>
        <v>1507</v>
      </c>
      <c r="E685" s="54" t="s">
        <v>450</v>
      </c>
      <c r="F685" s="52" t="s">
        <v>525</v>
      </c>
      <c r="G685" s="54" t="s">
        <v>387</v>
      </c>
      <c r="H685" s="55">
        <v>150</v>
      </c>
      <c r="I685" s="55">
        <v>35</v>
      </c>
      <c r="J685" s="54">
        <f t="shared" si="21"/>
        <v>5250</v>
      </c>
    </row>
    <row r="686" spans="1:10" x14ac:dyDescent="0.3">
      <c r="A686" s="52" t="s">
        <v>398</v>
      </c>
      <c r="B686" s="52" t="s">
        <v>466</v>
      </c>
      <c r="C686" s="53">
        <v>42585</v>
      </c>
      <c r="D686" s="52">
        <f t="shared" si="20"/>
        <v>1508</v>
      </c>
      <c r="E686" s="54" t="s">
        <v>477</v>
      </c>
      <c r="F686" s="52" t="s">
        <v>523</v>
      </c>
      <c r="G686" s="54" t="s">
        <v>385</v>
      </c>
      <c r="H686" s="55">
        <v>3</v>
      </c>
      <c r="I686" s="55">
        <v>86</v>
      </c>
      <c r="J686" s="54">
        <f t="shared" si="21"/>
        <v>258</v>
      </c>
    </row>
    <row r="687" spans="1:10" x14ac:dyDescent="0.3">
      <c r="A687" s="52" t="s">
        <v>398</v>
      </c>
      <c r="B687" s="52" t="s">
        <v>466</v>
      </c>
      <c r="C687" s="53">
        <v>42585</v>
      </c>
      <c r="D687" s="52">
        <f t="shared" si="20"/>
        <v>1509</v>
      </c>
      <c r="E687" s="54" t="s">
        <v>477</v>
      </c>
      <c r="F687" s="52" t="s">
        <v>523</v>
      </c>
      <c r="G687" s="54" t="s">
        <v>384</v>
      </c>
      <c r="H687" s="55">
        <v>5</v>
      </c>
      <c r="I687" s="55">
        <v>20</v>
      </c>
      <c r="J687" s="54">
        <f t="shared" si="21"/>
        <v>100</v>
      </c>
    </row>
    <row r="688" spans="1:10" hidden="1" x14ac:dyDescent="0.3">
      <c r="A688" s="52" t="s">
        <v>405</v>
      </c>
      <c r="B688" s="52" t="s">
        <v>466</v>
      </c>
      <c r="C688" s="53">
        <v>42585</v>
      </c>
      <c r="D688" s="52">
        <f t="shared" si="20"/>
        <v>1510</v>
      </c>
      <c r="E688" s="54" t="s">
        <v>445</v>
      </c>
      <c r="F688" s="52" t="s">
        <v>403</v>
      </c>
      <c r="G688" s="54" t="s">
        <v>383</v>
      </c>
      <c r="H688" s="55">
        <v>5</v>
      </c>
      <c r="I688" s="55">
        <v>10</v>
      </c>
      <c r="J688" s="54">
        <f t="shared" si="21"/>
        <v>50</v>
      </c>
    </row>
    <row r="689" spans="1:10" hidden="1" x14ac:dyDescent="0.3">
      <c r="A689" s="52" t="s">
        <v>405</v>
      </c>
      <c r="B689" s="52" t="s">
        <v>466</v>
      </c>
      <c r="C689" s="53">
        <v>42585</v>
      </c>
      <c r="D689" s="52">
        <f t="shared" si="20"/>
        <v>1511</v>
      </c>
      <c r="E689" s="54" t="s">
        <v>445</v>
      </c>
      <c r="F689" s="52" t="s">
        <v>403</v>
      </c>
      <c r="G689" s="54" t="s">
        <v>381</v>
      </c>
      <c r="H689" s="55">
        <v>5</v>
      </c>
      <c r="I689" s="55">
        <v>120</v>
      </c>
      <c r="J689" s="54">
        <f t="shared" si="21"/>
        <v>600</v>
      </c>
    </row>
    <row r="690" spans="1:10" hidden="1" x14ac:dyDescent="0.3">
      <c r="A690" s="52" t="s">
        <v>405</v>
      </c>
      <c r="B690" s="52" t="s">
        <v>466</v>
      </c>
      <c r="C690" s="53">
        <v>42585</v>
      </c>
      <c r="D690" s="52">
        <f t="shared" si="20"/>
        <v>1512</v>
      </c>
      <c r="E690" s="54" t="s">
        <v>476</v>
      </c>
      <c r="F690" s="52" t="s">
        <v>403</v>
      </c>
      <c r="G690" s="54" t="s">
        <v>383</v>
      </c>
      <c r="H690" s="55">
        <v>2</v>
      </c>
      <c r="I690" s="55">
        <v>10</v>
      </c>
      <c r="J690" s="54">
        <f t="shared" si="21"/>
        <v>20</v>
      </c>
    </row>
    <row r="691" spans="1:10" hidden="1" x14ac:dyDescent="0.3">
      <c r="A691" s="52" t="s">
        <v>395</v>
      </c>
      <c r="B691" s="52" t="s">
        <v>466</v>
      </c>
      <c r="C691" s="53">
        <v>42586</v>
      </c>
      <c r="D691" s="52">
        <f t="shared" si="20"/>
        <v>1513</v>
      </c>
      <c r="E691" s="54" t="s">
        <v>401</v>
      </c>
      <c r="F691" s="52" t="s">
        <v>526</v>
      </c>
      <c r="G691" s="54" t="s">
        <v>381</v>
      </c>
      <c r="H691" s="55">
        <v>500</v>
      </c>
      <c r="I691" s="55">
        <v>120</v>
      </c>
      <c r="J691" s="54">
        <f t="shared" si="21"/>
        <v>60000</v>
      </c>
    </row>
    <row r="692" spans="1:10" hidden="1" x14ac:dyDescent="0.3">
      <c r="A692" s="52" t="s">
        <v>398</v>
      </c>
      <c r="B692" s="52" t="s">
        <v>466</v>
      </c>
      <c r="C692" s="53">
        <v>42586</v>
      </c>
      <c r="D692" s="52">
        <f t="shared" si="20"/>
        <v>1514</v>
      </c>
      <c r="E692" s="54" t="s">
        <v>397</v>
      </c>
      <c r="F692" s="52" t="s">
        <v>396</v>
      </c>
      <c r="G692" s="54" t="s">
        <v>387</v>
      </c>
      <c r="H692" s="55">
        <v>1500</v>
      </c>
      <c r="I692" s="55">
        <v>35</v>
      </c>
      <c r="J692" s="54">
        <f t="shared" si="21"/>
        <v>52500</v>
      </c>
    </row>
    <row r="693" spans="1:10" hidden="1" x14ac:dyDescent="0.3">
      <c r="A693" s="52" t="s">
        <v>405</v>
      </c>
      <c r="B693" s="52" t="s">
        <v>466</v>
      </c>
      <c r="C693" s="53">
        <v>42586</v>
      </c>
      <c r="D693" s="52">
        <f t="shared" si="20"/>
        <v>1515</v>
      </c>
      <c r="E693" s="54" t="s">
        <v>441</v>
      </c>
      <c r="F693" s="52" t="s">
        <v>403</v>
      </c>
      <c r="G693" s="54" t="s">
        <v>385</v>
      </c>
      <c r="H693" s="55">
        <v>400</v>
      </c>
      <c r="I693" s="55">
        <v>86</v>
      </c>
      <c r="J693" s="54">
        <f t="shared" si="21"/>
        <v>34400</v>
      </c>
    </row>
    <row r="694" spans="1:10" hidden="1" x14ac:dyDescent="0.3">
      <c r="A694" s="52" t="s">
        <v>405</v>
      </c>
      <c r="B694" s="52" t="s">
        <v>466</v>
      </c>
      <c r="C694" s="53">
        <v>42586</v>
      </c>
      <c r="D694" s="52">
        <f t="shared" si="20"/>
        <v>1516</v>
      </c>
      <c r="E694" s="54" t="s">
        <v>430</v>
      </c>
      <c r="F694" s="52" t="s">
        <v>403</v>
      </c>
      <c r="G694" s="54" t="s">
        <v>384</v>
      </c>
      <c r="H694" s="55">
        <v>1000</v>
      </c>
      <c r="I694" s="55">
        <v>20</v>
      </c>
      <c r="J694" s="54">
        <f t="shared" si="21"/>
        <v>20000</v>
      </c>
    </row>
    <row r="695" spans="1:10" hidden="1" x14ac:dyDescent="0.3">
      <c r="A695" s="52" t="s">
        <v>405</v>
      </c>
      <c r="B695" s="52" t="s">
        <v>466</v>
      </c>
      <c r="C695" s="53">
        <v>42586</v>
      </c>
      <c r="D695" s="52">
        <f t="shared" si="20"/>
        <v>1517</v>
      </c>
      <c r="E695" s="54" t="s">
        <v>457</v>
      </c>
      <c r="F695" s="52" t="s">
        <v>403</v>
      </c>
      <c r="G695" s="54" t="s">
        <v>383</v>
      </c>
      <c r="H695" s="55">
        <v>50</v>
      </c>
      <c r="I695" s="55">
        <v>10</v>
      </c>
      <c r="J695" s="54">
        <f t="shared" si="21"/>
        <v>500</v>
      </c>
    </row>
    <row r="696" spans="1:10" hidden="1" x14ac:dyDescent="0.3">
      <c r="A696" s="52" t="s">
        <v>405</v>
      </c>
      <c r="B696" s="52" t="s">
        <v>466</v>
      </c>
      <c r="C696" s="53">
        <v>42586</v>
      </c>
      <c r="D696" s="52">
        <f t="shared" si="20"/>
        <v>1518</v>
      </c>
      <c r="E696" s="54" t="s">
        <v>457</v>
      </c>
      <c r="F696" s="52" t="s">
        <v>403</v>
      </c>
      <c r="G696" s="54" t="s">
        <v>381</v>
      </c>
      <c r="H696" s="55">
        <v>100</v>
      </c>
      <c r="I696" s="55">
        <v>120</v>
      </c>
      <c r="J696" s="54">
        <f t="shared" si="21"/>
        <v>12000</v>
      </c>
    </row>
    <row r="697" spans="1:10" hidden="1" x14ac:dyDescent="0.3">
      <c r="A697" s="52" t="s">
        <v>405</v>
      </c>
      <c r="B697" s="52" t="s">
        <v>466</v>
      </c>
      <c r="C697" s="53">
        <v>42586</v>
      </c>
      <c r="D697" s="52">
        <f t="shared" si="20"/>
        <v>1519</v>
      </c>
      <c r="E697" s="54" t="s">
        <v>457</v>
      </c>
      <c r="F697" s="52" t="s">
        <v>403</v>
      </c>
      <c r="G697" s="54" t="s">
        <v>387</v>
      </c>
      <c r="H697" s="55">
        <v>300</v>
      </c>
      <c r="I697" s="55">
        <v>35</v>
      </c>
      <c r="J697" s="54">
        <f t="shared" si="21"/>
        <v>10500</v>
      </c>
    </row>
    <row r="698" spans="1:10" hidden="1" x14ac:dyDescent="0.3">
      <c r="A698" s="52" t="s">
        <v>522</v>
      </c>
      <c r="B698" s="52" t="s">
        <v>466</v>
      </c>
      <c r="C698" s="53">
        <v>42586</v>
      </c>
      <c r="D698" s="52">
        <f t="shared" si="20"/>
        <v>1520</v>
      </c>
      <c r="E698" s="54" t="s">
        <v>402</v>
      </c>
      <c r="F698" s="52" t="s">
        <v>525</v>
      </c>
      <c r="G698" s="54" t="s">
        <v>385</v>
      </c>
      <c r="H698" s="55">
        <v>500</v>
      </c>
      <c r="I698" s="55">
        <v>86</v>
      </c>
      <c r="J698" s="54">
        <f t="shared" si="21"/>
        <v>43000</v>
      </c>
    </row>
    <row r="699" spans="1:10" hidden="1" x14ac:dyDescent="0.3">
      <c r="A699" s="52" t="s">
        <v>522</v>
      </c>
      <c r="B699" s="52" t="s">
        <v>466</v>
      </c>
      <c r="C699" s="53">
        <v>42586</v>
      </c>
      <c r="D699" s="52">
        <f t="shared" si="20"/>
        <v>1521</v>
      </c>
      <c r="E699" s="54" t="s">
        <v>402</v>
      </c>
      <c r="F699" s="52" t="s">
        <v>525</v>
      </c>
      <c r="G699" s="54" t="s">
        <v>384</v>
      </c>
      <c r="H699" s="55">
        <v>200</v>
      </c>
      <c r="I699" s="55">
        <v>20</v>
      </c>
      <c r="J699" s="54">
        <f t="shared" si="21"/>
        <v>4000</v>
      </c>
    </row>
    <row r="700" spans="1:10" hidden="1" x14ac:dyDescent="0.3">
      <c r="A700" s="52" t="s">
        <v>395</v>
      </c>
      <c r="B700" s="52" t="s">
        <v>466</v>
      </c>
      <c r="C700" s="53">
        <v>42586</v>
      </c>
      <c r="D700" s="52">
        <f t="shared" si="20"/>
        <v>1522</v>
      </c>
      <c r="E700" s="54" t="s">
        <v>433</v>
      </c>
      <c r="F700" s="52" t="s">
        <v>528</v>
      </c>
      <c r="G700" s="54" t="s">
        <v>387</v>
      </c>
      <c r="H700" s="55">
        <v>200</v>
      </c>
      <c r="I700" s="55">
        <v>35</v>
      </c>
      <c r="J700" s="54">
        <f t="shared" si="21"/>
        <v>7000</v>
      </c>
    </row>
    <row r="701" spans="1:10" hidden="1" x14ac:dyDescent="0.3">
      <c r="A701" s="52" t="s">
        <v>395</v>
      </c>
      <c r="B701" s="52" t="s">
        <v>466</v>
      </c>
      <c r="C701" s="53">
        <v>42586</v>
      </c>
      <c r="D701" s="52">
        <f t="shared" si="20"/>
        <v>1523</v>
      </c>
      <c r="E701" s="54" t="s">
        <v>433</v>
      </c>
      <c r="F701" s="52" t="s">
        <v>528</v>
      </c>
      <c r="G701" s="54" t="s">
        <v>385</v>
      </c>
      <c r="H701" s="55">
        <v>150</v>
      </c>
      <c r="I701" s="55">
        <v>86</v>
      </c>
      <c r="J701" s="54">
        <f t="shared" si="21"/>
        <v>12900</v>
      </c>
    </row>
    <row r="702" spans="1:10" hidden="1" x14ac:dyDescent="0.3">
      <c r="A702" s="52" t="s">
        <v>395</v>
      </c>
      <c r="B702" s="52" t="s">
        <v>466</v>
      </c>
      <c r="C702" s="53">
        <v>42586</v>
      </c>
      <c r="D702" s="52">
        <f t="shared" si="20"/>
        <v>1524</v>
      </c>
      <c r="E702" s="54" t="s">
        <v>433</v>
      </c>
      <c r="F702" s="52" t="s">
        <v>528</v>
      </c>
      <c r="G702" s="54" t="s">
        <v>384</v>
      </c>
      <c r="H702" s="55">
        <v>300</v>
      </c>
      <c r="I702" s="55">
        <v>20</v>
      </c>
      <c r="J702" s="54">
        <f t="shared" si="21"/>
        <v>6000</v>
      </c>
    </row>
    <row r="703" spans="1:10" hidden="1" x14ac:dyDescent="0.3">
      <c r="A703" s="52" t="s">
        <v>395</v>
      </c>
      <c r="B703" s="52" t="s">
        <v>466</v>
      </c>
      <c r="C703" s="53">
        <v>42586</v>
      </c>
      <c r="D703" s="52">
        <f t="shared" si="20"/>
        <v>1525</v>
      </c>
      <c r="E703" s="54" t="s">
        <v>433</v>
      </c>
      <c r="F703" s="52" t="s">
        <v>528</v>
      </c>
      <c r="G703" s="54" t="s">
        <v>387</v>
      </c>
      <c r="H703" s="55">
        <v>35</v>
      </c>
      <c r="I703" s="55">
        <v>35</v>
      </c>
      <c r="J703" s="54">
        <f t="shared" si="21"/>
        <v>1225</v>
      </c>
    </row>
    <row r="704" spans="1:10" hidden="1" x14ac:dyDescent="0.3">
      <c r="A704" s="52" t="s">
        <v>395</v>
      </c>
      <c r="B704" s="52" t="s">
        <v>466</v>
      </c>
      <c r="C704" s="53">
        <v>42586</v>
      </c>
      <c r="D704" s="52">
        <f t="shared" si="20"/>
        <v>1526</v>
      </c>
      <c r="E704" s="54" t="s">
        <v>433</v>
      </c>
      <c r="F704" s="52" t="s">
        <v>528</v>
      </c>
      <c r="G704" s="54" t="s">
        <v>385</v>
      </c>
      <c r="H704" s="55">
        <v>100</v>
      </c>
      <c r="I704" s="55">
        <v>86</v>
      </c>
      <c r="J704" s="54">
        <f t="shared" si="21"/>
        <v>8600</v>
      </c>
    </row>
    <row r="705" spans="1:10" hidden="1" x14ac:dyDescent="0.3">
      <c r="A705" s="52" t="s">
        <v>395</v>
      </c>
      <c r="B705" s="52" t="s">
        <v>466</v>
      </c>
      <c r="C705" s="53">
        <v>42586</v>
      </c>
      <c r="D705" s="52">
        <f t="shared" si="20"/>
        <v>1527</v>
      </c>
      <c r="E705" s="54" t="s">
        <v>433</v>
      </c>
      <c r="F705" s="52" t="s">
        <v>528</v>
      </c>
      <c r="G705" s="54" t="s">
        <v>384</v>
      </c>
      <c r="H705" s="55">
        <v>200</v>
      </c>
      <c r="I705" s="55">
        <v>20</v>
      </c>
      <c r="J705" s="54">
        <f t="shared" si="21"/>
        <v>4000</v>
      </c>
    </row>
    <row r="706" spans="1:10" hidden="1" x14ac:dyDescent="0.3">
      <c r="A706" s="52" t="s">
        <v>395</v>
      </c>
      <c r="B706" s="52" t="s">
        <v>466</v>
      </c>
      <c r="C706" s="53">
        <v>42586</v>
      </c>
      <c r="D706" s="52">
        <f t="shared" si="20"/>
        <v>1528</v>
      </c>
      <c r="E706" s="54" t="s">
        <v>433</v>
      </c>
      <c r="F706" s="52" t="s">
        <v>528</v>
      </c>
      <c r="G706" s="54" t="s">
        <v>383</v>
      </c>
      <c r="H706" s="55">
        <v>150</v>
      </c>
      <c r="I706" s="55">
        <v>10</v>
      </c>
      <c r="J706" s="54">
        <f t="shared" si="21"/>
        <v>1500</v>
      </c>
    </row>
    <row r="707" spans="1:10" hidden="1" x14ac:dyDescent="0.3">
      <c r="A707" s="52" t="s">
        <v>395</v>
      </c>
      <c r="B707" s="52" t="s">
        <v>466</v>
      </c>
      <c r="C707" s="53">
        <v>42586</v>
      </c>
      <c r="D707" s="52">
        <f t="shared" si="20"/>
        <v>1529</v>
      </c>
      <c r="E707" s="54" t="s">
        <v>433</v>
      </c>
      <c r="F707" s="52" t="s">
        <v>528</v>
      </c>
      <c r="G707" s="54" t="s">
        <v>381</v>
      </c>
      <c r="H707" s="55">
        <v>150</v>
      </c>
      <c r="I707" s="55">
        <v>120</v>
      </c>
      <c r="J707" s="54">
        <f t="shared" si="21"/>
        <v>18000</v>
      </c>
    </row>
    <row r="708" spans="1:10" hidden="1" x14ac:dyDescent="0.3">
      <c r="A708" s="52" t="s">
        <v>395</v>
      </c>
      <c r="B708" s="52" t="s">
        <v>466</v>
      </c>
      <c r="C708" s="53">
        <v>42586</v>
      </c>
      <c r="D708" s="52">
        <f t="shared" si="20"/>
        <v>1530</v>
      </c>
      <c r="E708" s="54" t="s">
        <v>432</v>
      </c>
      <c r="F708" s="52" t="s">
        <v>529</v>
      </c>
      <c r="G708" s="54" t="s">
        <v>387</v>
      </c>
      <c r="H708" s="55">
        <v>250</v>
      </c>
      <c r="I708" s="55">
        <v>35</v>
      </c>
      <c r="J708" s="54">
        <f t="shared" si="21"/>
        <v>8750</v>
      </c>
    </row>
    <row r="709" spans="1:10" hidden="1" x14ac:dyDescent="0.3">
      <c r="A709" s="52" t="s">
        <v>395</v>
      </c>
      <c r="B709" s="52" t="s">
        <v>466</v>
      </c>
      <c r="C709" s="53">
        <v>42586</v>
      </c>
      <c r="D709" s="52">
        <f t="shared" si="20"/>
        <v>1531</v>
      </c>
      <c r="E709" s="54" t="s">
        <v>435</v>
      </c>
      <c r="F709" s="52" t="s">
        <v>399</v>
      </c>
      <c r="G709" s="54" t="s">
        <v>385</v>
      </c>
      <c r="H709" s="55">
        <v>20</v>
      </c>
      <c r="I709" s="55">
        <v>86</v>
      </c>
      <c r="J709" s="54">
        <f t="shared" si="21"/>
        <v>1720</v>
      </c>
    </row>
    <row r="710" spans="1:10" hidden="1" x14ac:dyDescent="0.3">
      <c r="A710" s="52" t="s">
        <v>405</v>
      </c>
      <c r="B710" s="52" t="s">
        <v>466</v>
      </c>
      <c r="C710" s="53">
        <v>42586</v>
      </c>
      <c r="D710" s="52">
        <f t="shared" si="20"/>
        <v>1532</v>
      </c>
      <c r="E710" s="54" t="s">
        <v>431</v>
      </c>
      <c r="F710" s="52" t="s">
        <v>524</v>
      </c>
      <c r="G710" s="54" t="s">
        <v>384</v>
      </c>
      <c r="H710" s="55">
        <v>500</v>
      </c>
      <c r="I710" s="55">
        <v>20</v>
      </c>
      <c r="J710" s="54">
        <f t="shared" si="21"/>
        <v>10000</v>
      </c>
    </row>
    <row r="711" spans="1:10" hidden="1" x14ac:dyDescent="0.3">
      <c r="A711" s="52" t="s">
        <v>405</v>
      </c>
      <c r="B711" s="52" t="s">
        <v>466</v>
      </c>
      <c r="C711" s="53">
        <v>42586</v>
      </c>
      <c r="D711" s="52">
        <f t="shared" si="20"/>
        <v>1533</v>
      </c>
      <c r="E711" s="54" t="s">
        <v>431</v>
      </c>
      <c r="F711" s="52" t="s">
        <v>524</v>
      </c>
      <c r="G711" s="54" t="s">
        <v>383</v>
      </c>
      <c r="H711" s="55">
        <v>500</v>
      </c>
      <c r="I711" s="55">
        <v>10</v>
      </c>
      <c r="J711" s="54">
        <f t="shared" si="21"/>
        <v>5000</v>
      </c>
    </row>
    <row r="712" spans="1:10" hidden="1" x14ac:dyDescent="0.3">
      <c r="A712" s="52" t="s">
        <v>405</v>
      </c>
      <c r="B712" s="52" t="s">
        <v>466</v>
      </c>
      <c r="C712" s="53">
        <v>42586</v>
      </c>
      <c r="D712" s="52">
        <f t="shared" si="20"/>
        <v>1534</v>
      </c>
      <c r="E712" s="54" t="s">
        <v>431</v>
      </c>
      <c r="F712" s="52" t="s">
        <v>524</v>
      </c>
      <c r="G712" s="54" t="s">
        <v>381</v>
      </c>
      <c r="H712" s="55">
        <v>750</v>
      </c>
      <c r="I712" s="55">
        <v>120</v>
      </c>
      <c r="J712" s="54">
        <f t="shared" si="21"/>
        <v>90000</v>
      </c>
    </row>
    <row r="713" spans="1:10" hidden="1" x14ac:dyDescent="0.3">
      <c r="A713" s="52" t="s">
        <v>405</v>
      </c>
      <c r="B713" s="52" t="s">
        <v>466</v>
      </c>
      <c r="C713" s="53">
        <v>42586</v>
      </c>
      <c r="D713" s="52">
        <f t="shared" si="20"/>
        <v>1535</v>
      </c>
      <c r="E713" s="54" t="s">
        <v>457</v>
      </c>
      <c r="F713" s="52" t="s">
        <v>403</v>
      </c>
      <c r="G713" s="54" t="s">
        <v>387</v>
      </c>
      <c r="H713" s="55">
        <v>100</v>
      </c>
      <c r="I713" s="55">
        <v>35</v>
      </c>
      <c r="J713" s="54">
        <f t="shared" si="21"/>
        <v>3500</v>
      </c>
    </row>
    <row r="714" spans="1:10" hidden="1" x14ac:dyDescent="0.3">
      <c r="A714" s="52" t="s">
        <v>405</v>
      </c>
      <c r="B714" s="52" t="s">
        <v>466</v>
      </c>
      <c r="C714" s="53">
        <v>42586</v>
      </c>
      <c r="D714" s="52">
        <f t="shared" si="20"/>
        <v>1536</v>
      </c>
      <c r="E714" s="54" t="s">
        <v>431</v>
      </c>
      <c r="F714" s="52" t="s">
        <v>524</v>
      </c>
      <c r="G714" s="54" t="s">
        <v>385</v>
      </c>
      <c r="H714" s="55">
        <v>5</v>
      </c>
      <c r="I714" s="55">
        <v>86</v>
      </c>
      <c r="J714" s="54">
        <f t="shared" si="21"/>
        <v>430</v>
      </c>
    </row>
    <row r="715" spans="1:10" hidden="1" x14ac:dyDescent="0.3">
      <c r="A715" s="52" t="s">
        <v>405</v>
      </c>
      <c r="B715" s="52" t="s">
        <v>466</v>
      </c>
      <c r="C715" s="53">
        <v>42586</v>
      </c>
      <c r="D715" s="52">
        <f t="shared" si="20"/>
        <v>1537</v>
      </c>
      <c r="E715" s="54" t="s">
        <v>431</v>
      </c>
      <c r="F715" s="52" t="s">
        <v>524</v>
      </c>
      <c r="G715" s="54" t="s">
        <v>384</v>
      </c>
      <c r="H715" s="55">
        <v>5</v>
      </c>
      <c r="I715" s="55">
        <v>20</v>
      </c>
      <c r="J715" s="54">
        <f t="shared" si="21"/>
        <v>100</v>
      </c>
    </row>
    <row r="716" spans="1:10" hidden="1" x14ac:dyDescent="0.3">
      <c r="A716" s="52" t="s">
        <v>405</v>
      </c>
      <c r="B716" s="52" t="s">
        <v>466</v>
      </c>
      <c r="C716" s="53">
        <v>42586</v>
      </c>
      <c r="D716" s="52">
        <f t="shared" si="20"/>
        <v>1538</v>
      </c>
      <c r="E716" s="54" t="s">
        <v>431</v>
      </c>
      <c r="F716" s="52" t="s">
        <v>524</v>
      </c>
      <c r="G716" s="54" t="s">
        <v>383</v>
      </c>
      <c r="H716" s="55">
        <v>5</v>
      </c>
      <c r="I716" s="55">
        <v>10</v>
      </c>
      <c r="J716" s="54">
        <f t="shared" si="21"/>
        <v>50</v>
      </c>
    </row>
    <row r="717" spans="1:10" hidden="1" x14ac:dyDescent="0.3">
      <c r="A717" s="52" t="s">
        <v>405</v>
      </c>
      <c r="B717" s="52" t="s">
        <v>466</v>
      </c>
      <c r="C717" s="53">
        <v>42586</v>
      </c>
      <c r="D717" s="52">
        <f t="shared" si="20"/>
        <v>1539</v>
      </c>
      <c r="E717" s="54" t="s">
        <v>431</v>
      </c>
      <c r="F717" s="52" t="s">
        <v>524</v>
      </c>
      <c r="G717" s="54" t="s">
        <v>381</v>
      </c>
      <c r="H717" s="55">
        <v>5</v>
      </c>
      <c r="I717" s="55">
        <v>120</v>
      </c>
      <c r="J717" s="54">
        <f t="shared" si="21"/>
        <v>600</v>
      </c>
    </row>
    <row r="718" spans="1:10" hidden="1" x14ac:dyDescent="0.3">
      <c r="A718" s="52" t="s">
        <v>395</v>
      </c>
      <c r="B718" s="52" t="s">
        <v>466</v>
      </c>
      <c r="C718" s="53">
        <v>42588</v>
      </c>
      <c r="D718" s="52">
        <f t="shared" si="20"/>
        <v>1540</v>
      </c>
      <c r="E718" s="54" t="s">
        <v>413</v>
      </c>
      <c r="F718" s="52" t="s">
        <v>527</v>
      </c>
      <c r="G718" s="54" t="s">
        <v>384</v>
      </c>
      <c r="H718" s="55">
        <v>1000</v>
      </c>
      <c r="I718" s="55">
        <v>20</v>
      </c>
      <c r="J718" s="54">
        <f t="shared" si="21"/>
        <v>20000</v>
      </c>
    </row>
    <row r="719" spans="1:10" hidden="1" x14ac:dyDescent="0.3">
      <c r="A719" s="52" t="s">
        <v>398</v>
      </c>
      <c r="B719" s="52" t="s">
        <v>466</v>
      </c>
      <c r="C719" s="53">
        <v>42588</v>
      </c>
      <c r="D719" s="52">
        <f t="shared" ref="D719:D782" si="22">D718+1</f>
        <v>1541</v>
      </c>
      <c r="E719" s="54" t="s">
        <v>397</v>
      </c>
      <c r="F719" s="52" t="s">
        <v>396</v>
      </c>
      <c r="G719" s="54" t="s">
        <v>387</v>
      </c>
      <c r="H719" s="55">
        <v>250</v>
      </c>
      <c r="I719" s="55">
        <v>35</v>
      </c>
      <c r="J719" s="54">
        <f t="shared" ref="J719:J782" si="23">H719*I719</f>
        <v>8750</v>
      </c>
    </row>
    <row r="720" spans="1:10" hidden="1" x14ac:dyDescent="0.3">
      <c r="A720" s="52" t="s">
        <v>395</v>
      </c>
      <c r="B720" s="52" t="s">
        <v>466</v>
      </c>
      <c r="C720" s="53">
        <v>42588</v>
      </c>
      <c r="D720" s="52">
        <f t="shared" si="22"/>
        <v>1542</v>
      </c>
      <c r="E720" s="54" t="s">
        <v>439</v>
      </c>
      <c r="F720" s="52" t="s">
        <v>528</v>
      </c>
      <c r="G720" s="54" t="s">
        <v>385</v>
      </c>
      <c r="H720" s="55">
        <v>200</v>
      </c>
      <c r="I720" s="55">
        <v>86</v>
      </c>
      <c r="J720" s="54">
        <f t="shared" si="23"/>
        <v>17200</v>
      </c>
    </row>
    <row r="721" spans="1:10" hidden="1" x14ac:dyDescent="0.3">
      <c r="A721" s="52" t="s">
        <v>395</v>
      </c>
      <c r="B721" s="52" t="s">
        <v>466</v>
      </c>
      <c r="C721" s="53">
        <v>42588</v>
      </c>
      <c r="D721" s="52">
        <f t="shared" si="22"/>
        <v>1543</v>
      </c>
      <c r="E721" s="54" t="s">
        <v>400</v>
      </c>
      <c r="F721" s="52" t="s">
        <v>399</v>
      </c>
      <c r="G721" s="54" t="s">
        <v>384</v>
      </c>
      <c r="H721" s="55">
        <v>500</v>
      </c>
      <c r="I721" s="55">
        <v>20</v>
      </c>
      <c r="J721" s="54">
        <f t="shared" si="23"/>
        <v>10000</v>
      </c>
    </row>
    <row r="722" spans="1:10" hidden="1" x14ac:dyDescent="0.3">
      <c r="A722" s="52" t="s">
        <v>395</v>
      </c>
      <c r="B722" s="52" t="s">
        <v>466</v>
      </c>
      <c r="C722" s="53">
        <v>42588</v>
      </c>
      <c r="D722" s="52">
        <f t="shared" si="22"/>
        <v>1544</v>
      </c>
      <c r="E722" s="54" t="s">
        <v>447</v>
      </c>
      <c r="F722" s="52" t="s">
        <v>527</v>
      </c>
      <c r="G722" s="54" t="s">
        <v>383</v>
      </c>
      <c r="H722" s="55">
        <v>5</v>
      </c>
      <c r="I722" s="55">
        <v>10</v>
      </c>
      <c r="J722" s="54">
        <f t="shared" si="23"/>
        <v>50</v>
      </c>
    </row>
    <row r="723" spans="1:10" hidden="1" x14ac:dyDescent="0.3">
      <c r="A723" s="52" t="s">
        <v>395</v>
      </c>
      <c r="B723" s="52" t="s">
        <v>466</v>
      </c>
      <c r="C723" s="53">
        <v>42588</v>
      </c>
      <c r="D723" s="52">
        <f t="shared" si="22"/>
        <v>1545</v>
      </c>
      <c r="E723" s="54" t="s">
        <v>413</v>
      </c>
      <c r="F723" s="52" t="s">
        <v>527</v>
      </c>
      <c r="G723" s="54" t="s">
        <v>381</v>
      </c>
      <c r="H723" s="55">
        <v>5</v>
      </c>
      <c r="I723" s="55">
        <v>120</v>
      </c>
      <c r="J723" s="54">
        <f t="shared" si="23"/>
        <v>600</v>
      </c>
    </row>
    <row r="724" spans="1:10" hidden="1" x14ac:dyDescent="0.3">
      <c r="A724" s="52" t="s">
        <v>395</v>
      </c>
      <c r="B724" s="52" t="s">
        <v>466</v>
      </c>
      <c r="C724" s="53">
        <v>42588</v>
      </c>
      <c r="D724" s="52">
        <f t="shared" si="22"/>
        <v>1546</v>
      </c>
      <c r="E724" s="54" t="s">
        <v>413</v>
      </c>
      <c r="F724" s="52" t="s">
        <v>527</v>
      </c>
      <c r="G724" s="54" t="s">
        <v>387</v>
      </c>
      <c r="H724" s="55">
        <v>100</v>
      </c>
      <c r="I724" s="55">
        <v>35</v>
      </c>
      <c r="J724" s="54">
        <f t="shared" si="23"/>
        <v>3500</v>
      </c>
    </row>
    <row r="725" spans="1:10" hidden="1" x14ac:dyDescent="0.3">
      <c r="A725" s="52" t="s">
        <v>398</v>
      </c>
      <c r="B725" s="52" t="s">
        <v>466</v>
      </c>
      <c r="C725" s="53">
        <v>42589</v>
      </c>
      <c r="D725" s="52">
        <f t="shared" si="22"/>
        <v>1547</v>
      </c>
      <c r="E725" s="54" t="s">
        <v>409</v>
      </c>
      <c r="F725" s="52" t="s">
        <v>396</v>
      </c>
      <c r="G725" s="54" t="s">
        <v>385</v>
      </c>
      <c r="H725" s="55">
        <v>500</v>
      </c>
      <c r="I725" s="55">
        <v>86</v>
      </c>
      <c r="J725" s="54">
        <f t="shared" si="23"/>
        <v>43000</v>
      </c>
    </row>
    <row r="726" spans="1:10" hidden="1" x14ac:dyDescent="0.3">
      <c r="A726" s="52" t="s">
        <v>398</v>
      </c>
      <c r="B726" s="52" t="s">
        <v>466</v>
      </c>
      <c r="C726" s="53">
        <v>42589</v>
      </c>
      <c r="D726" s="52">
        <f t="shared" si="22"/>
        <v>1548</v>
      </c>
      <c r="E726" s="54" t="s">
        <v>409</v>
      </c>
      <c r="F726" s="52" t="s">
        <v>396</v>
      </c>
      <c r="G726" s="54" t="s">
        <v>384</v>
      </c>
      <c r="H726" s="55">
        <v>500</v>
      </c>
      <c r="I726" s="55">
        <v>20</v>
      </c>
      <c r="J726" s="54">
        <f t="shared" si="23"/>
        <v>10000</v>
      </c>
    </row>
    <row r="727" spans="1:10" hidden="1" x14ac:dyDescent="0.3">
      <c r="A727" s="52" t="s">
        <v>398</v>
      </c>
      <c r="B727" s="52" t="s">
        <v>466</v>
      </c>
      <c r="C727" s="53">
        <v>42589</v>
      </c>
      <c r="D727" s="52">
        <f t="shared" si="22"/>
        <v>1549</v>
      </c>
      <c r="E727" s="54" t="s">
        <v>409</v>
      </c>
      <c r="F727" s="52" t="s">
        <v>396</v>
      </c>
      <c r="G727" s="54" t="s">
        <v>383</v>
      </c>
      <c r="H727" s="55">
        <v>500</v>
      </c>
      <c r="I727" s="55">
        <v>10</v>
      </c>
      <c r="J727" s="54">
        <f t="shared" si="23"/>
        <v>5000</v>
      </c>
    </row>
    <row r="728" spans="1:10" hidden="1" x14ac:dyDescent="0.3">
      <c r="A728" s="52" t="s">
        <v>398</v>
      </c>
      <c r="B728" s="52" t="s">
        <v>466</v>
      </c>
      <c r="C728" s="53">
        <v>42589</v>
      </c>
      <c r="D728" s="52">
        <f t="shared" si="22"/>
        <v>1550</v>
      </c>
      <c r="E728" s="54" t="s">
        <v>409</v>
      </c>
      <c r="F728" s="52" t="s">
        <v>396</v>
      </c>
      <c r="G728" s="54" t="s">
        <v>381</v>
      </c>
      <c r="H728" s="55">
        <v>1000</v>
      </c>
      <c r="I728" s="55">
        <v>120</v>
      </c>
      <c r="J728" s="54">
        <f t="shared" si="23"/>
        <v>120000</v>
      </c>
    </row>
    <row r="729" spans="1:10" hidden="1" x14ac:dyDescent="0.3">
      <c r="A729" s="52" t="s">
        <v>522</v>
      </c>
      <c r="B729" s="52" t="s">
        <v>466</v>
      </c>
      <c r="C729" s="53">
        <v>42589</v>
      </c>
      <c r="D729" s="52">
        <f t="shared" si="22"/>
        <v>1551</v>
      </c>
      <c r="E729" s="54" t="s">
        <v>402</v>
      </c>
      <c r="F729" s="52" t="s">
        <v>525</v>
      </c>
      <c r="G729" s="54" t="s">
        <v>387</v>
      </c>
      <c r="H729" s="55">
        <v>500</v>
      </c>
      <c r="I729" s="55">
        <v>35</v>
      </c>
      <c r="J729" s="54">
        <f t="shared" si="23"/>
        <v>17500</v>
      </c>
    </row>
    <row r="730" spans="1:10" hidden="1" x14ac:dyDescent="0.3">
      <c r="A730" s="52" t="s">
        <v>522</v>
      </c>
      <c r="B730" s="52" t="s">
        <v>466</v>
      </c>
      <c r="C730" s="53">
        <v>42589</v>
      </c>
      <c r="D730" s="52">
        <f t="shared" si="22"/>
        <v>1552</v>
      </c>
      <c r="E730" s="54" t="s">
        <v>402</v>
      </c>
      <c r="F730" s="52" t="s">
        <v>525</v>
      </c>
      <c r="G730" s="54" t="s">
        <v>385</v>
      </c>
      <c r="H730" s="55">
        <v>500</v>
      </c>
      <c r="I730" s="55">
        <v>86</v>
      </c>
      <c r="J730" s="54">
        <f t="shared" si="23"/>
        <v>43000</v>
      </c>
    </row>
    <row r="731" spans="1:10" hidden="1" x14ac:dyDescent="0.3">
      <c r="A731" s="52" t="s">
        <v>395</v>
      </c>
      <c r="B731" s="52" t="s">
        <v>466</v>
      </c>
      <c r="C731" s="53">
        <v>42589</v>
      </c>
      <c r="D731" s="52">
        <f t="shared" si="22"/>
        <v>1553</v>
      </c>
      <c r="E731" s="54" t="s">
        <v>433</v>
      </c>
      <c r="F731" s="52" t="s">
        <v>528</v>
      </c>
      <c r="G731" s="54" t="s">
        <v>387</v>
      </c>
      <c r="H731" s="55">
        <v>200</v>
      </c>
      <c r="I731" s="55">
        <v>35</v>
      </c>
      <c r="J731" s="54">
        <f t="shared" si="23"/>
        <v>7000</v>
      </c>
    </row>
    <row r="732" spans="1:10" hidden="1" x14ac:dyDescent="0.3">
      <c r="A732" s="52" t="s">
        <v>395</v>
      </c>
      <c r="B732" s="52" t="s">
        <v>466</v>
      </c>
      <c r="C732" s="53">
        <v>42589</v>
      </c>
      <c r="D732" s="52">
        <f t="shared" si="22"/>
        <v>1554</v>
      </c>
      <c r="E732" s="54" t="s">
        <v>433</v>
      </c>
      <c r="F732" s="52" t="s">
        <v>528</v>
      </c>
      <c r="G732" s="54" t="s">
        <v>385</v>
      </c>
      <c r="H732" s="55">
        <v>100</v>
      </c>
      <c r="I732" s="55">
        <v>86</v>
      </c>
      <c r="J732" s="54">
        <f t="shared" si="23"/>
        <v>8600</v>
      </c>
    </row>
    <row r="733" spans="1:10" hidden="1" x14ac:dyDescent="0.3">
      <c r="A733" s="52" t="s">
        <v>395</v>
      </c>
      <c r="B733" s="52" t="s">
        <v>466</v>
      </c>
      <c r="C733" s="53">
        <v>42589</v>
      </c>
      <c r="D733" s="52">
        <f t="shared" si="22"/>
        <v>1555</v>
      </c>
      <c r="E733" s="54" t="s">
        <v>433</v>
      </c>
      <c r="F733" s="52" t="s">
        <v>528</v>
      </c>
      <c r="G733" s="54" t="s">
        <v>384</v>
      </c>
      <c r="H733" s="55">
        <v>100</v>
      </c>
      <c r="I733" s="55">
        <v>20</v>
      </c>
      <c r="J733" s="54">
        <f t="shared" si="23"/>
        <v>2000</v>
      </c>
    </row>
    <row r="734" spans="1:10" hidden="1" x14ac:dyDescent="0.3">
      <c r="A734" s="52" t="s">
        <v>522</v>
      </c>
      <c r="B734" s="52" t="s">
        <v>466</v>
      </c>
      <c r="C734" s="53">
        <v>42589</v>
      </c>
      <c r="D734" s="52">
        <f t="shared" si="22"/>
        <v>1556</v>
      </c>
      <c r="E734" s="54" t="s">
        <v>473</v>
      </c>
      <c r="F734" s="52" t="s">
        <v>525</v>
      </c>
      <c r="G734" s="54" t="s">
        <v>387</v>
      </c>
      <c r="H734" s="55">
        <v>50</v>
      </c>
      <c r="I734" s="55">
        <v>35</v>
      </c>
      <c r="J734" s="54">
        <f t="shared" si="23"/>
        <v>1750</v>
      </c>
    </row>
    <row r="735" spans="1:10" hidden="1" x14ac:dyDescent="0.3">
      <c r="A735" s="52" t="s">
        <v>398</v>
      </c>
      <c r="B735" s="52" t="s">
        <v>466</v>
      </c>
      <c r="C735" s="53">
        <v>42589</v>
      </c>
      <c r="D735" s="52">
        <f t="shared" si="22"/>
        <v>1557</v>
      </c>
      <c r="E735" s="54" t="s">
        <v>397</v>
      </c>
      <c r="F735" s="52" t="s">
        <v>396</v>
      </c>
      <c r="G735" s="54" t="s">
        <v>385</v>
      </c>
      <c r="H735" s="55">
        <v>200</v>
      </c>
      <c r="I735" s="55">
        <v>86</v>
      </c>
      <c r="J735" s="54">
        <f t="shared" si="23"/>
        <v>17200</v>
      </c>
    </row>
    <row r="736" spans="1:10" x14ac:dyDescent="0.3">
      <c r="A736" s="52" t="s">
        <v>398</v>
      </c>
      <c r="B736" s="52" t="s">
        <v>466</v>
      </c>
      <c r="C736" s="53">
        <v>42589</v>
      </c>
      <c r="D736" s="52">
        <f t="shared" si="22"/>
        <v>1558</v>
      </c>
      <c r="E736" s="54" t="s">
        <v>412</v>
      </c>
      <c r="F736" s="52" t="s">
        <v>523</v>
      </c>
      <c r="G736" s="54" t="s">
        <v>384</v>
      </c>
      <c r="H736" s="55">
        <v>100</v>
      </c>
      <c r="I736" s="55">
        <v>20</v>
      </c>
      <c r="J736" s="54">
        <f t="shared" si="23"/>
        <v>2000</v>
      </c>
    </row>
    <row r="737" spans="1:10" x14ac:dyDescent="0.3">
      <c r="A737" s="52" t="s">
        <v>398</v>
      </c>
      <c r="B737" s="52" t="s">
        <v>466</v>
      </c>
      <c r="C737" s="53">
        <v>42589</v>
      </c>
      <c r="D737" s="52">
        <f t="shared" si="22"/>
        <v>1559</v>
      </c>
      <c r="E737" s="54" t="s">
        <v>412</v>
      </c>
      <c r="F737" s="52" t="s">
        <v>523</v>
      </c>
      <c r="G737" s="54" t="s">
        <v>387</v>
      </c>
      <c r="H737" s="55">
        <v>250</v>
      </c>
      <c r="I737" s="55">
        <v>35</v>
      </c>
      <c r="J737" s="54">
        <f t="shared" si="23"/>
        <v>8750</v>
      </c>
    </row>
    <row r="738" spans="1:10" x14ac:dyDescent="0.3">
      <c r="A738" s="52" t="s">
        <v>398</v>
      </c>
      <c r="B738" s="52" t="s">
        <v>466</v>
      </c>
      <c r="C738" s="53">
        <v>42589</v>
      </c>
      <c r="D738" s="52">
        <f t="shared" si="22"/>
        <v>1560</v>
      </c>
      <c r="E738" s="54" t="s">
        <v>412</v>
      </c>
      <c r="F738" s="52" t="s">
        <v>523</v>
      </c>
      <c r="G738" s="54" t="s">
        <v>385</v>
      </c>
      <c r="H738" s="55">
        <v>50</v>
      </c>
      <c r="I738" s="55">
        <v>86</v>
      </c>
      <c r="J738" s="54">
        <f t="shared" si="23"/>
        <v>4300</v>
      </c>
    </row>
    <row r="739" spans="1:10" x14ac:dyDescent="0.3">
      <c r="A739" s="52" t="s">
        <v>398</v>
      </c>
      <c r="B739" s="52" t="s">
        <v>466</v>
      </c>
      <c r="C739" s="53">
        <v>42589</v>
      </c>
      <c r="D739" s="52">
        <f t="shared" si="22"/>
        <v>1561</v>
      </c>
      <c r="E739" s="54" t="s">
        <v>412</v>
      </c>
      <c r="F739" s="52" t="s">
        <v>523</v>
      </c>
      <c r="G739" s="54" t="s">
        <v>384</v>
      </c>
      <c r="H739" s="55">
        <v>100</v>
      </c>
      <c r="I739" s="55">
        <v>20</v>
      </c>
      <c r="J739" s="54">
        <f t="shared" si="23"/>
        <v>2000</v>
      </c>
    </row>
    <row r="740" spans="1:10" hidden="1" x14ac:dyDescent="0.3">
      <c r="A740" s="52" t="s">
        <v>398</v>
      </c>
      <c r="B740" s="52" t="s">
        <v>466</v>
      </c>
      <c r="C740" s="53">
        <v>42589</v>
      </c>
      <c r="D740" s="52">
        <f t="shared" si="22"/>
        <v>1562</v>
      </c>
      <c r="E740" s="54" t="s">
        <v>428</v>
      </c>
      <c r="F740" s="52" t="s">
        <v>396</v>
      </c>
      <c r="G740" s="54" t="s">
        <v>383</v>
      </c>
      <c r="H740" s="55">
        <v>100</v>
      </c>
      <c r="I740" s="55">
        <v>10</v>
      </c>
      <c r="J740" s="54">
        <f t="shared" si="23"/>
        <v>1000</v>
      </c>
    </row>
    <row r="741" spans="1:10" hidden="1" x14ac:dyDescent="0.3">
      <c r="A741" s="52" t="s">
        <v>398</v>
      </c>
      <c r="B741" s="52" t="s">
        <v>466</v>
      </c>
      <c r="C741" s="53">
        <v>42589</v>
      </c>
      <c r="D741" s="52">
        <f t="shared" si="22"/>
        <v>1563</v>
      </c>
      <c r="E741" s="54" t="s">
        <v>428</v>
      </c>
      <c r="F741" s="52" t="s">
        <v>396</v>
      </c>
      <c r="G741" s="54" t="s">
        <v>381</v>
      </c>
      <c r="H741" s="55">
        <v>200</v>
      </c>
      <c r="I741" s="55">
        <v>120</v>
      </c>
      <c r="J741" s="54">
        <f t="shared" si="23"/>
        <v>24000</v>
      </c>
    </row>
    <row r="742" spans="1:10" hidden="1" x14ac:dyDescent="0.3">
      <c r="A742" s="52" t="s">
        <v>398</v>
      </c>
      <c r="B742" s="52" t="s">
        <v>466</v>
      </c>
      <c r="C742" s="53">
        <v>42589</v>
      </c>
      <c r="D742" s="52">
        <f t="shared" si="22"/>
        <v>1564</v>
      </c>
      <c r="E742" s="54" t="s">
        <v>428</v>
      </c>
      <c r="F742" s="52" t="s">
        <v>396</v>
      </c>
      <c r="G742" s="54" t="s">
        <v>387</v>
      </c>
      <c r="H742" s="55">
        <v>200</v>
      </c>
      <c r="I742" s="55">
        <v>35</v>
      </c>
      <c r="J742" s="54">
        <f t="shared" si="23"/>
        <v>7000</v>
      </c>
    </row>
    <row r="743" spans="1:10" hidden="1" x14ac:dyDescent="0.3">
      <c r="A743" s="52" t="s">
        <v>405</v>
      </c>
      <c r="B743" s="52" t="s">
        <v>466</v>
      </c>
      <c r="C743" s="53">
        <v>42589</v>
      </c>
      <c r="D743" s="52">
        <f t="shared" si="22"/>
        <v>1565</v>
      </c>
      <c r="E743" s="54" t="s">
        <v>423</v>
      </c>
      <c r="F743" s="52" t="s">
        <v>403</v>
      </c>
      <c r="G743" s="54" t="s">
        <v>385</v>
      </c>
      <c r="H743" s="55">
        <v>100</v>
      </c>
      <c r="I743" s="55">
        <v>86</v>
      </c>
      <c r="J743" s="54">
        <f t="shared" si="23"/>
        <v>8600</v>
      </c>
    </row>
    <row r="744" spans="1:10" hidden="1" x14ac:dyDescent="0.3">
      <c r="A744" s="52" t="s">
        <v>405</v>
      </c>
      <c r="B744" s="52" t="s">
        <v>466</v>
      </c>
      <c r="C744" s="53">
        <v>42589</v>
      </c>
      <c r="D744" s="52">
        <f t="shared" si="22"/>
        <v>1566</v>
      </c>
      <c r="E744" s="54" t="s">
        <v>423</v>
      </c>
      <c r="F744" s="52" t="s">
        <v>403</v>
      </c>
      <c r="G744" s="54" t="s">
        <v>384</v>
      </c>
      <c r="H744" s="55">
        <v>100</v>
      </c>
      <c r="I744" s="55">
        <v>20</v>
      </c>
      <c r="J744" s="54">
        <f t="shared" si="23"/>
        <v>2000</v>
      </c>
    </row>
    <row r="745" spans="1:10" hidden="1" x14ac:dyDescent="0.3">
      <c r="A745" s="52" t="s">
        <v>405</v>
      </c>
      <c r="B745" s="52" t="s">
        <v>466</v>
      </c>
      <c r="C745" s="53">
        <v>42589</v>
      </c>
      <c r="D745" s="52">
        <f t="shared" si="22"/>
        <v>1567</v>
      </c>
      <c r="E745" s="54" t="s">
        <v>423</v>
      </c>
      <c r="F745" s="52" t="s">
        <v>403</v>
      </c>
      <c r="G745" s="54" t="s">
        <v>383</v>
      </c>
      <c r="H745" s="55">
        <v>100</v>
      </c>
      <c r="I745" s="55">
        <v>10</v>
      </c>
      <c r="J745" s="54">
        <f t="shared" si="23"/>
        <v>1000</v>
      </c>
    </row>
    <row r="746" spans="1:10" hidden="1" x14ac:dyDescent="0.3">
      <c r="A746" s="52" t="s">
        <v>522</v>
      </c>
      <c r="B746" s="52" t="s">
        <v>466</v>
      </c>
      <c r="C746" s="53">
        <v>42589</v>
      </c>
      <c r="D746" s="52">
        <f t="shared" si="22"/>
        <v>1568</v>
      </c>
      <c r="E746" s="54" t="s">
        <v>461</v>
      </c>
      <c r="F746" s="52" t="s">
        <v>525</v>
      </c>
      <c r="G746" s="54" t="s">
        <v>381</v>
      </c>
      <c r="H746" s="55">
        <v>1500</v>
      </c>
      <c r="I746" s="55">
        <v>120</v>
      </c>
      <c r="J746" s="54">
        <f t="shared" si="23"/>
        <v>180000</v>
      </c>
    </row>
    <row r="747" spans="1:10" hidden="1" x14ac:dyDescent="0.3">
      <c r="A747" s="52" t="s">
        <v>395</v>
      </c>
      <c r="B747" s="52" t="s">
        <v>466</v>
      </c>
      <c r="C747" s="53">
        <v>42589</v>
      </c>
      <c r="D747" s="52">
        <f t="shared" si="22"/>
        <v>1569</v>
      </c>
      <c r="E747" s="54" t="s">
        <v>429</v>
      </c>
      <c r="F747" s="52" t="s">
        <v>528</v>
      </c>
      <c r="G747" s="54" t="s">
        <v>387</v>
      </c>
      <c r="H747" s="55">
        <v>50</v>
      </c>
      <c r="I747" s="55">
        <v>35</v>
      </c>
      <c r="J747" s="54">
        <f t="shared" si="23"/>
        <v>1750</v>
      </c>
    </row>
    <row r="748" spans="1:10" hidden="1" x14ac:dyDescent="0.3">
      <c r="A748" s="52" t="s">
        <v>405</v>
      </c>
      <c r="B748" s="52" t="s">
        <v>466</v>
      </c>
      <c r="C748" s="53">
        <v>42589</v>
      </c>
      <c r="D748" s="52">
        <f t="shared" si="22"/>
        <v>1570</v>
      </c>
      <c r="E748" s="54" t="s">
        <v>441</v>
      </c>
      <c r="F748" s="52" t="s">
        <v>403</v>
      </c>
      <c r="G748" s="54" t="s">
        <v>385</v>
      </c>
      <c r="H748" s="55">
        <v>3000</v>
      </c>
      <c r="I748" s="55">
        <v>86</v>
      </c>
      <c r="J748" s="54">
        <f t="shared" si="23"/>
        <v>258000</v>
      </c>
    </row>
    <row r="749" spans="1:10" hidden="1" x14ac:dyDescent="0.3">
      <c r="A749" s="52" t="s">
        <v>405</v>
      </c>
      <c r="B749" s="52" t="s">
        <v>466</v>
      </c>
      <c r="C749" s="53">
        <v>42589</v>
      </c>
      <c r="D749" s="52">
        <f t="shared" si="22"/>
        <v>1571</v>
      </c>
      <c r="E749" s="54" t="s">
        <v>441</v>
      </c>
      <c r="F749" s="52" t="s">
        <v>403</v>
      </c>
      <c r="G749" s="54" t="s">
        <v>384</v>
      </c>
      <c r="H749" s="55">
        <v>200</v>
      </c>
      <c r="I749" s="55">
        <v>20</v>
      </c>
      <c r="J749" s="54">
        <f t="shared" si="23"/>
        <v>4000</v>
      </c>
    </row>
    <row r="750" spans="1:10" hidden="1" x14ac:dyDescent="0.3">
      <c r="A750" s="52" t="s">
        <v>405</v>
      </c>
      <c r="B750" s="52" t="s">
        <v>466</v>
      </c>
      <c r="C750" s="53">
        <v>42589</v>
      </c>
      <c r="D750" s="52">
        <f t="shared" si="22"/>
        <v>1572</v>
      </c>
      <c r="E750" s="54" t="s">
        <v>404</v>
      </c>
      <c r="F750" s="52" t="s">
        <v>403</v>
      </c>
      <c r="G750" s="54" t="s">
        <v>383</v>
      </c>
      <c r="H750" s="55">
        <v>1000</v>
      </c>
      <c r="I750" s="55">
        <v>10</v>
      </c>
      <c r="J750" s="54">
        <f t="shared" si="23"/>
        <v>10000</v>
      </c>
    </row>
    <row r="751" spans="1:10" hidden="1" x14ac:dyDescent="0.3">
      <c r="A751" s="52" t="s">
        <v>522</v>
      </c>
      <c r="B751" s="52" t="s">
        <v>466</v>
      </c>
      <c r="C751" s="53">
        <v>42589</v>
      </c>
      <c r="D751" s="52">
        <f t="shared" si="22"/>
        <v>1573</v>
      </c>
      <c r="E751" s="54" t="s">
        <v>407</v>
      </c>
      <c r="F751" s="52" t="s">
        <v>406</v>
      </c>
      <c r="G751" s="54" t="s">
        <v>381</v>
      </c>
      <c r="H751" s="55">
        <v>1050</v>
      </c>
      <c r="I751" s="55">
        <v>120</v>
      </c>
      <c r="J751" s="54">
        <f t="shared" si="23"/>
        <v>126000</v>
      </c>
    </row>
    <row r="752" spans="1:10" hidden="1" x14ac:dyDescent="0.3">
      <c r="A752" s="52" t="s">
        <v>522</v>
      </c>
      <c r="B752" s="52" t="s">
        <v>466</v>
      </c>
      <c r="C752" s="53">
        <v>42589</v>
      </c>
      <c r="D752" s="52">
        <f t="shared" si="22"/>
        <v>1574</v>
      </c>
      <c r="E752" s="54" t="s">
        <v>407</v>
      </c>
      <c r="F752" s="52" t="s">
        <v>406</v>
      </c>
      <c r="G752" s="54" t="s">
        <v>385</v>
      </c>
      <c r="H752" s="55">
        <v>210</v>
      </c>
      <c r="I752" s="55">
        <v>86</v>
      </c>
      <c r="J752" s="54">
        <f t="shared" si="23"/>
        <v>18060</v>
      </c>
    </row>
    <row r="753" spans="1:10" hidden="1" x14ac:dyDescent="0.3">
      <c r="A753" s="52" t="s">
        <v>522</v>
      </c>
      <c r="B753" s="52" t="s">
        <v>466</v>
      </c>
      <c r="C753" s="53">
        <v>42589</v>
      </c>
      <c r="D753" s="52">
        <f t="shared" si="22"/>
        <v>1575</v>
      </c>
      <c r="E753" s="54" t="s">
        <v>407</v>
      </c>
      <c r="F753" s="52" t="s">
        <v>406</v>
      </c>
      <c r="G753" s="54" t="s">
        <v>384</v>
      </c>
      <c r="H753" s="55">
        <v>1000</v>
      </c>
      <c r="I753" s="55">
        <v>20</v>
      </c>
      <c r="J753" s="54">
        <f t="shared" si="23"/>
        <v>20000</v>
      </c>
    </row>
    <row r="754" spans="1:10" hidden="1" x14ac:dyDescent="0.3">
      <c r="A754" s="52" t="s">
        <v>522</v>
      </c>
      <c r="B754" s="52" t="s">
        <v>466</v>
      </c>
      <c r="C754" s="53">
        <v>42589</v>
      </c>
      <c r="D754" s="52">
        <f t="shared" si="22"/>
        <v>1576</v>
      </c>
      <c r="E754" s="54" t="s">
        <v>407</v>
      </c>
      <c r="F754" s="52" t="s">
        <v>406</v>
      </c>
      <c r="G754" s="54" t="s">
        <v>387</v>
      </c>
      <c r="H754" s="55">
        <v>1000</v>
      </c>
      <c r="I754" s="55">
        <v>35</v>
      </c>
      <c r="J754" s="54">
        <f t="shared" si="23"/>
        <v>35000</v>
      </c>
    </row>
    <row r="755" spans="1:10" hidden="1" x14ac:dyDescent="0.3">
      <c r="A755" s="52" t="s">
        <v>522</v>
      </c>
      <c r="B755" s="52" t="s">
        <v>466</v>
      </c>
      <c r="C755" s="53">
        <v>42589</v>
      </c>
      <c r="D755" s="52">
        <f t="shared" si="22"/>
        <v>1577</v>
      </c>
      <c r="E755" s="54" t="s">
        <v>407</v>
      </c>
      <c r="F755" s="52" t="s">
        <v>406</v>
      </c>
      <c r="G755" s="54" t="s">
        <v>385</v>
      </c>
      <c r="H755" s="55">
        <v>350</v>
      </c>
      <c r="I755" s="55">
        <v>86</v>
      </c>
      <c r="J755" s="54">
        <f t="shared" si="23"/>
        <v>30100</v>
      </c>
    </row>
    <row r="756" spans="1:10" hidden="1" x14ac:dyDescent="0.3">
      <c r="A756" s="52" t="s">
        <v>522</v>
      </c>
      <c r="B756" s="52" t="s">
        <v>466</v>
      </c>
      <c r="C756" s="53">
        <v>42589</v>
      </c>
      <c r="D756" s="52">
        <f t="shared" si="22"/>
        <v>1578</v>
      </c>
      <c r="E756" s="54" t="s">
        <v>407</v>
      </c>
      <c r="F756" s="52" t="s">
        <v>406</v>
      </c>
      <c r="G756" s="54" t="s">
        <v>384</v>
      </c>
      <c r="H756" s="55">
        <v>100</v>
      </c>
      <c r="I756" s="55">
        <v>20</v>
      </c>
      <c r="J756" s="54">
        <f t="shared" si="23"/>
        <v>2000</v>
      </c>
    </row>
    <row r="757" spans="1:10" hidden="1" x14ac:dyDescent="0.3">
      <c r="A757" s="52" t="s">
        <v>522</v>
      </c>
      <c r="B757" s="52" t="s">
        <v>466</v>
      </c>
      <c r="C757" s="53">
        <v>42589</v>
      </c>
      <c r="D757" s="52">
        <f t="shared" si="22"/>
        <v>1579</v>
      </c>
      <c r="E757" s="54" t="s">
        <v>407</v>
      </c>
      <c r="F757" s="52" t="s">
        <v>406</v>
      </c>
      <c r="G757" s="54" t="s">
        <v>387</v>
      </c>
      <c r="H757" s="55">
        <v>250</v>
      </c>
      <c r="I757" s="55">
        <v>35</v>
      </c>
      <c r="J757" s="54">
        <f t="shared" si="23"/>
        <v>8750</v>
      </c>
    </row>
    <row r="758" spans="1:10" hidden="1" x14ac:dyDescent="0.3">
      <c r="A758" s="52" t="s">
        <v>522</v>
      </c>
      <c r="B758" s="52" t="s">
        <v>466</v>
      </c>
      <c r="C758" s="53">
        <v>42589</v>
      </c>
      <c r="D758" s="52">
        <f t="shared" si="22"/>
        <v>1580</v>
      </c>
      <c r="E758" s="54" t="s">
        <v>407</v>
      </c>
      <c r="F758" s="52" t="s">
        <v>406</v>
      </c>
      <c r="G758" s="54" t="s">
        <v>385</v>
      </c>
      <c r="H758" s="55">
        <v>420</v>
      </c>
      <c r="I758" s="55">
        <v>86</v>
      </c>
      <c r="J758" s="54">
        <f t="shared" si="23"/>
        <v>36120</v>
      </c>
    </row>
    <row r="759" spans="1:10" hidden="1" x14ac:dyDescent="0.3">
      <c r="A759" s="52" t="s">
        <v>522</v>
      </c>
      <c r="B759" s="52" t="s">
        <v>466</v>
      </c>
      <c r="C759" s="53">
        <v>42589</v>
      </c>
      <c r="D759" s="52">
        <f t="shared" si="22"/>
        <v>1581</v>
      </c>
      <c r="E759" s="54" t="s">
        <v>407</v>
      </c>
      <c r="F759" s="52" t="s">
        <v>406</v>
      </c>
      <c r="G759" s="54" t="s">
        <v>384</v>
      </c>
      <c r="H759" s="55">
        <v>2100</v>
      </c>
      <c r="I759" s="55">
        <v>20</v>
      </c>
      <c r="J759" s="54">
        <f t="shared" si="23"/>
        <v>42000</v>
      </c>
    </row>
    <row r="760" spans="1:10" hidden="1" x14ac:dyDescent="0.3">
      <c r="A760" s="52" t="s">
        <v>522</v>
      </c>
      <c r="B760" s="52" t="s">
        <v>466</v>
      </c>
      <c r="C760" s="53">
        <v>42589</v>
      </c>
      <c r="D760" s="52">
        <f t="shared" si="22"/>
        <v>1582</v>
      </c>
      <c r="E760" s="54" t="s">
        <v>407</v>
      </c>
      <c r="F760" s="52" t="s">
        <v>406</v>
      </c>
      <c r="G760" s="54" t="s">
        <v>387</v>
      </c>
      <c r="H760" s="55">
        <v>250</v>
      </c>
      <c r="I760" s="55">
        <v>35</v>
      </c>
      <c r="J760" s="54">
        <f t="shared" si="23"/>
        <v>8750</v>
      </c>
    </row>
    <row r="761" spans="1:10" hidden="1" x14ac:dyDescent="0.3">
      <c r="A761" s="52" t="s">
        <v>522</v>
      </c>
      <c r="B761" s="52" t="s">
        <v>466</v>
      </c>
      <c r="C761" s="53">
        <v>42589</v>
      </c>
      <c r="D761" s="52">
        <f t="shared" si="22"/>
        <v>1583</v>
      </c>
      <c r="E761" s="54" t="s">
        <v>407</v>
      </c>
      <c r="F761" s="52" t="s">
        <v>406</v>
      </c>
      <c r="G761" s="54" t="s">
        <v>385</v>
      </c>
      <c r="H761" s="55">
        <v>50</v>
      </c>
      <c r="I761" s="55">
        <v>86</v>
      </c>
      <c r="J761" s="54">
        <f t="shared" si="23"/>
        <v>4300</v>
      </c>
    </row>
    <row r="762" spans="1:10" hidden="1" x14ac:dyDescent="0.3">
      <c r="A762" s="52" t="s">
        <v>522</v>
      </c>
      <c r="B762" s="52" t="s">
        <v>466</v>
      </c>
      <c r="C762" s="53">
        <v>42589</v>
      </c>
      <c r="D762" s="52">
        <f t="shared" si="22"/>
        <v>1584</v>
      </c>
      <c r="E762" s="54" t="s">
        <v>407</v>
      </c>
      <c r="F762" s="52" t="s">
        <v>406</v>
      </c>
      <c r="G762" s="54" t="s">
        <v>384</v>
      </c>
      <c r="H762" s="55">
        <v>200</v>
      </c>
      <c r="I762" s="55">
        <v>20</v>
      </c>
      <c r="J762" s="54">
        <f t="shared" si="23"/>
        <v>4000</v>
      </c>
    </row>
    <row r="763" spans="1:10" hidden="1" x14ac:dyDescent="0.3">
      <c r="A763" s="52" t="s">
        <v>522</v>
      </c>
      <c r="B763" s="52" t="s">
        <v>466</v>
      </c>
      <c r="C763" s="53">
        <v>42589</v>
      </c>
      <c r="D763" s="52">
        <f t="shared" si="22"/>
        <v>1585</v>
      </c>
      <c r="E763" s="54" t="s">
        <v>407</v>
      </c>
      <c r="F763" s="52" t="s">
        <v>406</v>
      </c>
      <c r="G763" s="54" t="s">
        <v>383</v>
      </c>
      <c r="H763" s="55">
        <v>200</v>
      </c>
      <c r="I763" s="55">
        <v>10</v>
      </c>
      <c r="J763" s="54">
        <f t="shared" si="23"/>
        <v>2000</v>
      </c>
    </row>
    <row r="764" spans="1:10" hidden="1" x14ac:dyDescent="0.3">
      <c r="A764" s="52" t="s">
        <v>522</v>
      </c>
      <c r="B764" s="52" t="s">
        <v>466</v>
      </c>
      <c r="C764" s="53">
        <v>42589</v>
      </c>
      <c r="D764" s="52">
        <f t="shared" si="22"/>
        <v>1586</v>
      </c>
      <c r="E764" s="54" t="s">
        <v>407</v>
      </c>
      <c r="F764" s="52" t="s">
        <v>406</v>
      </c>
      <c r="G764" s="54" t="s">
        <v>381</v>
      </c>
      <c r="H764" s="55">
        <v>50</v>
      </c>
      <c r="I764" s="55">
        <v>120</v>
      </c>
      <c r="J764" s="54">
        <f t="shared" si="23"/>
        <v>6000</v>
      </c>
    </row>
    <row r="765" spans="1:10" hidden="1" x14ac:dyDescent="0.3">
      <c r="A765" s="52" t="s">
        <v>522</v>
      </c>
      <c r="B765" s="52" t="s">
        <v>466</v>
      </c>
      <c r="C765" s="53">
        <v>42589</v>
      </c>
      <c r="D765" s="52">
        <f t="shared" si="22"/>
        <v>1587</v>
      </c>
      <c r="E765" s="54" t="s">
        <v>407</v>
      </c>
      <c r="F765" s="52" t="s">
        <v>406</v>
      </c>
      <c r="G765" s="54" t="s">
        <v>387</v>
      </c>
      <c r="H765" s="55">
        <v>100</v>
      </c>
      <c r="I765" s="55">
        <v>35</v>
      </c>
      <c r="J765" s="54">
        <f t="shared" si="23"/>
        <v>3500</v>
      </c>
    </row>
    <row r="766" spans="1:10" hidden="1" x14ac:dyDescent="0.3">
      <c r="A766" s="52" t="s">
        <v>522</v>
      </c>
      <c r="B766" s="52" t="s">
        <v>466</v>
      </c>
      <c r="C766" s="53">
        <v>42589</v>
      </c>
      <c r="D766" s="52">
        <f t="shared" si="22"/>
        <v>1588</v>
      </c>
      <c r="E766" s="54" t="s">
        <v>407</v>
      </c>
      <c r="F766" s="52" t="s">
        <v>406</v>
      </c>
      <c r="G766" s="54" t="s">
        <v>385</v>
      </c>
      <c r="H766" s="55">
        <v>500</v>
      </c>
      <c r="I766" s="55">
        <v>86</v>
      </c>
      <c r="J766" s="54">
        <f t="shared" si="23"/>
        <v>43000</v>
      </c>
    </row>
    <row r="767" spans="1:10" hidden="1" x14ac:dyDescent="0.3">
      <c r="A767" s="52" t="s">
        <v>405</v>
      </c>
      <c r="B767" s="52" t="s">
        <v>466</v>
      </c>
      <c r="C767" s="53">
        <v>42592</v>
      </c>
      <c r="D767" s="52">
        <f t="shared" si="22"/>
        <v>1589</v>
      </c>
      <c r="E767" s="54" t="s">
        <v>431</v>
      </c>
      <c r="F767" s="52" t="s">
        <v>524</v>
      </c>
      <c r="G767" s="54" t="s">
        <v>384</v>
      </c>
      <c r="H767" s="55">
        <v>250</v>
      </c>
      <c r="I767" s="55">
        <v>20</v>
      </c>
      <c r="J767" s="54">
        <f t="shared" si="23"/>
        <v>5000</v>
      </c>
    </row>
    <row r="768" spans="1:10" hidden="1" x14ac:dyDescent="0.3">
      <c r="A768" s="52" t="s">
        <v>405</v>
      </c>
      <c r="B768" s="52" t="s">
        <v>466</v>
      </c>
      <c r="C768" s="53">
        <v>42592</v>
      </c>
      <c r="D768" s="52">
        <f t="shared" si="22"/>
        <v>1590</v>
      </c>
      <c r="E768" s="54" t="s">
        <v>419</v>
      </c>
      <c r="F768" s="52" t="s">
        <v>403</v>
      </c>
      <c r="G768" s="54" t="s">
        <v>383</v>
      </c>
      <c r="H768" s="55">
        <v>500</v>
      </c>
      <c r="I768" s="55">
        <v>10</v>
      </c>
      <c r="J768" s="54">
        <f t="shared" si="23"/>
        <v>5000</v>
      </c>
    </row>
    <row r="769" spans="1:10" hidden="1" x14ac:dyDescent="0.3">
      <c r="A769" s="52" t="s">
        <v>405</v>
      </c>
      <c r="B769" s="52" t="s">
        <v>466</v>
      </c>
      <c r="C769" s="53">
        <v>42592</v>
      </c>
      <c r="D769" s="52">
        <f t="shared" si="22"/>
        <v>1591</v>
      </c>
      <c r="E769" s="54" t="s">
        <v>417</v>
      </c>
      <c r="F769" s="52" t="s">
        <v>403</v>
      </c>
      <c r="G769" s="54" t="s">
        <v>381</v>
      </c>
      <c r="H769" s="55">
        <v>150</v>
      </c>
      <c r="I769" s="55">
        <v>120</v>
      </c>
      <c r="J769" s="54">
        <f t="shared" si="23"/>
        <v>18000</v>
      </c>
    </row>
    <row r="770" spans="1:10" hidden="1" x14ac:dyDescent="0.3">
      <c r="A770" s="52" t="s">
        <v>395</v>
      </c>
      <c r="B770" s="52" t="s">
        <v>466</v>
      </c>
      <c r="C770" s="53">
        <v>42592</v>
      </c>
      <c r="D770" s="52">
        <f t="shared" si="22"/>
        <v>1592</v>
      </c>
      <c r="E770" s="54" t="s">
        <v>393</v>
      </c>
      <c r="F770" s="52" t="s">
        <v>529</v>
      </c>
      <c r="G770" s="54" t="s">
        <v>387</v>
      </c>
      <c r="H770" s="55">
        <v>1000</v>
      </c>
      <c r="I770" s="55">
        <v>35</v>
      </c>
      <c r="J770" s="54">
        <f t="shared" si="23"/>
        <v>35000</v>
      </c>
    </row>
    <row r="771" spans="1:10" hidden="1" x14ac:dyDescent="0.3">
      <c r="A771" s="52" t="s">
        <v>522</v>
      </c>
      <c r="B771" s="52" t="s">
        <v>466</v>
      </c>
      <c r="C771" s="53">
        <v>42592</v>
      </c>
      <c r="D771" s="52">
        <f t="shared" si="22"/>
        <v>1593</v>
      </c>
      <c r="E771" s="54" t="s">
        <v>444</v>
      </c>
      <c r="F771" s="52" t="s">
        <v>525</v>
      </c>
      <c r="G771" s="54" t="s">
        <v>385</v>
      </c>
      <c r="H771" s="55">
        <v>250</v>
      </c>
      <c r="I771" s="55">
        <v>86</v>
      </c>
      <c r="J771" s="54">
        <f t="shared" si="23"/>
        <v>21500</v>
      </c>
    </row>
    <row r="772" spans="1:10" hidden="1" x14ac:dyDescent="0.3">
      <c r="A772" s="52" t="s">
        <v>395</v>
      </c>
      <c r="B772" s="52" t="s">
        <v>466</v>
      </c>
      <c r="C772" s="53">
        <v>42592</v>
      </c>
      <c r="D772" s="52">
        <f t="shared" si="22"/>
        <v>1594</v>
      </c>
      <c r="E772" s="54" t="s">
        <v>438</v>
      </c>
      <c r="F772" s="52" t="s">
        <v>527</v>
      </c>
      <c r="G772" s="54" t="s">
        <v>384</v>
      </c>
      <c r="H772" s="55">
        <v>300</v>
      </c>
      <c r="I772" s="55">
        <v>20</v>
      </c>
      <c r="J772" s="54">
        <f t="shared" si="23"/>
        <v>6000</v>
      </c>
    </row>
    <row r="773" spans="1:10" hidden="1" x14ac:dyDescent="0.3">
      <c r="A773" s="52" t="s">
        <v>395</v>
      </c>
      <c r="B773" s="52" t="s">
        <v>466</v>
      </c>
      <c r="C773" s="53">
        <v>42592</v>
      </c>
      <c r="D773" s="52">
        <f t="shared" si="22"/>
        <v>1595</v>
      </c>
      <c r="E773" s="54" t="s">
        <v>438</v>
      </c>
      <c r="F773" s="52" t="s">
        <v>527</v>
      </c>
      <c r="G773" s="54" t="s">
        <v>387</v>
      </c>
      <c r="H773" s="55">
        <v>300</v>
      </c>
      <c r="I773" s="55">
        <v>35</v>
      </c>
      <c r="J773" s="54">
        <f t="shared" si="23"/>
        <v>10500</v>
      </c>
    </row>
    <row r="774" spans="1:10" hidden="1" x14ac:dyDescent="0.3">
      <c r="A774" s="52" t="s">
        <v>405</v>
      </c>
      <c r="B774" s="52" t="s">
        <v>466</v>
      </c>
      <c r="C774" s="53">
        <v>42592</v>
      </c>
      <c r="D774" s="52">
        <f t="shared" si="22"/>
        <v>1596</v>
      </c>
      <c r="E774" s="54" t="s">
        <v>431</v>
      </c>
      <c r="F774" s="52" t="s">
        <v>524</v>
      </c>
      <c r="G774" s="54" t="s">
        <v>385</v>
      </c>
      <c r="H774" s="55">
        <v>5</v>
      </c>
      <c r="I774" s="55">
        <v>86</v>
      </c>
      <c r="J774" s="54">
        <f t="shared" si="23"/>
        <v>430</v>
      </c>
    </row>
    <row r="775" spans="1:10" hidden="1" x14ac:dyDescent="0.3">
      <c r="A775" s="52" t="s">
        <v>405</v>
      </c>
      <c r="B775" s="52" t="s">
        <v>466</v>
      </c>
      <c r="C775" s="53">
        <v>42592</v>
      </c>
      <c r="D775" s="52">
        <f t="shared" si="22"/>
        <v>1597</v>
      </c>
      <c r="E775" s="54" t="s">
        <v>431</v>
      </c>
      <c r="F775" s="52" t="s">
        <v>524</v>
      </c>
      <c r="G775" s="54" t="s">
        <v>384</v>
      </c>
      <c r="H775" s="55">
        <v>5</v>
      </c>
      <c r="I775" s="55">
        <v>20</v>
      </c>
      <c r="J775" s="54">
        <f t="shared" si="23"/>
        <v>100</v>
      </c>
    </row>
    <row r="776" spans="1:10" hidden="1" x14ac:dyDescent="0.3">
      <c r="A776" s="52" t="s">
        <v>405</v>
      </c>
      <c r="B776" s="52" t="s">
        <v>466</v>
      </c>
      <c r="C776" s="53">
        <v>42592</v>
      </c>
      <c r="D776" s="52">
        <f t="shared" si="22"/>
        <v>1598</v>
      </c>
      <c r="E776" s="54" t="s">
        <v>431</v>
      </c>
      <c r="F776" s="52" t="s">
        <v>524</v>
      </c>
      <c r="G776" s="54" t="s">
        <v>387</v>
      </c>
      <c r="H776" s="55">
        <v>50</v>
      </c>
      <c r="I776" s="55">
        <v>35</v>
      </c>
      <c r="J776" s="54">
        <f t="shared" si="23"/>
        <v>1750</v>
      </c>
    </row>
    <row r="777" spans="1:10" hidden="1" x14ac:dyDescent="0.3">
      <c r="A777" s="52" t="s">
        <v>395</v>
      </c>
      <c r="B777" s="52" t="s">
        <v>466</v>
      </c>
      <c r="C777" s="53">
        <v>42593</v>
      </c>
      <c r="D777" s="52">
        <f t="shared" si="22"/>
        <v>1599</v>
      </c>
      <c r="E777" s="54" t="s">
        <v>433</v>
      </c>
      <c r="F777" s="52" t="s">
        <v>528</v>
      </c>
      <c r="G777" s="54" t="s">
        <v>385</v>
      </c>
      <c r="H777" s="55">
        <v>20</v>
      </c>
      <c r="I777" s="55">
        <v>86</v>
      </c>
      <c r="J777" s="54">
        <f t="shared" si="23"/>
        <v>1720</v>
      </c>
    </row>
    <row r="778" spans="1:10" hidden="1" x14ac:dyDescent="0.3">
      <c r="A778" s="52" t="s">
        <v>395</v>
      </c>
      <c r="B778" s="52" t="s">
        <v>466</v>
      </c>
      <c r="C778" s="53">
        <v>42593</v>
      </c>
      <c r="D778" s="52">
        <f t="shared" si="22"/>
        <v>1600</v>
      </c>
      <c r="E778" s="54" t="s">
        <v>433</v>
      </c>
      <c r="F778" s="52" t="s">
        <v>528</v>
      </c>
      <c r="G778" s="54" t="s">
        <v>384</v>
      </c>
      <c r="H778" s="55">
        <v>50</v>
      </c>
      <c r="I778" s="55">
        <v>20</v>
      </c>
      <c r="J778" s="54">
        <f t="shared" si="23"/>
        <v>1000</v>
      </c>
    </row>
    <row r="779" spans="1:10" hidden="1" x14ac:dyDescent="0.3">
      <c r="A779" s="52" t="s">
        <v>395</v>
      </c>
      <c r="B779" s="52" t="s">
        <v>466</v>
      </c>
      <c r="C779" s="53">
        <v>42593</v>
      </c>
      <c r="D779" s="52">
        <f t="shared" si="22"/>
        <v>1601</v>
      </c>
      <c r="E779" s="54" t="s">
        <v>433</v>
      </c>
      <c r="F779" s="52" t="s">
        <v>528</v>
      </c>
      <c r="G779" s="54" t="s">
        <v>387</v>
      </c>
      <c r="H779" s="55">
        <v>20</v>
      </c>
      <c r="I779" s="55">
        <v>35</v>
      </c>
      <c r="J779" s="54">
        <f t="shared" si="23"/>
        <v>700</v>
      </c>
    </row>
    <row r="780" spans="1:10" hidden="1" x14ac:dyDescent="0.3">
      <c r="A780" s="52" t="s">
        <v>395</v>
      </c>
      <c r="B780" s="52" t="s">
        <v>466</v>
      </c>
      <c r="C780" s="53">
        <v>42593</v>
      </c>
      <c r="D780" s="52">
        <f t="shared" si="22"/>
        <v>1602</v>
      </c>
      <c r="E780" s="54" t="s">
        <v>433</v>
      </c>
      <c r="F780" s="52" t="s">
        <v>528</v>
      </c>
      <c r="G780" s="54" t="s">
        <v>385</v>
      </c>
      <c r="H780" s="55">
        <v>20</v>
      </c>
      <c r="I780" s="55">
        <v>86</v>
      </c>
      <c r="J780" s="54">
        <f t="shared" si="23"/>
        <v>1720</v>
      </c>
    </row>
    <row r="781" spans="1:10" hidden="1" x14ac:dyDescent="0.3">
      <c r="A781" s="52" t="s">
        <v>522</v>
      </c>
      <c r="B781" s="52" t="s">
        <v>466</v>
      </c>
      <c r="C781" s="53">
        <v>42593</v>
      </c>
      <c r="D781" s="52">
        <f t="shared" si="22"/>
        <v>1603</v>
      </c>
      <c r="E781" s="54" t="s">
        <v>452</v>
      </c>
      <c r="F781" s="52" t="s">
        <v>525</v>
      </c>
      <c r="G781" s="54" t="s">
        <v>384</v>
      </c>
      <c r="H781" s="55">
        <v>50</v>
      </c>
      <c r="I781" s="55">
        <v>20</v>
      </c>
      <c r="J781" s="54">
        <f t="shared" si="23"/>
        <v>1000</v>
      </c>
    </row>
    <row r="782" spans="1:10" hidden="1" x14ac:dyDescent="0.3">
      <c r="A782" s="52" t="s">
        <v>395</v>
      </c>
      <c r="B782" s="52" t="s">
        <v>466</v>
      </c>
      <c r="C782" s="53">
        <v>42593</v>
      </c>
      <c r="D782" s="52">
        <f t="shared" si="22"/>
        <v>1604</v>
      </c>
      <c r="E782" s="54" t="s">
        <v>470</v>
      </c>
      <c r="F782" s="52" t="s">
        <v>529</v>
      </c>
      <c r="G782" s="54" t="s">
        <v>383</v>
      </c>
      <c r="H782" s="55">
        <v>50</v>
      </c>
      <c r="I782" s="55">
        <v>10</v>
      </c>
      <c r="J782" s="54">
        <f t="shared" si="23"/>
        <v>500</v>
      </c>
    </row>
    <row r="783" spans="1:10" hidden="1" x14ac:dyDescent="0.3">
      <c r="A783" s="52" t="s">
        <v>395</v>
      </c>
      <c r="B783" s="52" t="s">
        <v>466</v>
      </c>
      <c r="C783" s="53">
        <v>42593</v>
      </c>
      <c r="D783" s="52">
        <f t="shared" ref="D783:D846" si="24">D782+1</f>
        <v>1605</v>
      </c>
      <c r="E783" s="54" t="s">
        <v>451</v>
      </c>
      <c r="F783" s="52" t="s">
        <v>399</v>
      </c>
      <c r="G783" s="54" t="s">
        <v>381</v>
      </c>
      <c r="H783" s="55">
        <v>20</v>
      </c>
      <c r="I783" s="55">
        <v>120</v>
      </c>
      <c r="J783" s="54">
        <f t="shared" ref="J783:J846" si="25">H783*I783</f>
        <v>2400</v>
      </c>
    </row>
    <row r="784" spans="1:10" hidden="1" x14ac:dyDescent="0.3">
      <c r="A784" s="52" t="s">
        <v>395</v>
      </c>
      <c r="B784" s="52" t="s">
        <v>466</v>
      </c>
      <c r="C784" s="53">
        <v>42593</v>
      </c>
      <c r="D784" s="52">
        <f t="shared" si="24"/>
        <v>1606</v>
      </c>
      <c r="E784" s="54" t="s">
        <v>451</v>
      </c>
      <c r="F784" s="52" t="s">
        <v>399</v>
      </c>
      <c r="G784" s="54" t="s">
        <v>387</v>
      </c>
      <c r="H784" s="55">
        <v>50</v>
      </c>
      <c r="I784" s="55">
        <v>35</v>
      </c>
      <c r="J784" s="54">
        <f t="shared" si="25"/>
        <v>1750</v>
      </c>
    </row>
    <row r="785" spans="1:10" hidden="1" x14ac:dyDescent="0.3">
      <c r="A785" s="52" t="s">
        <v>395</v>
      </c>
      <c r="B785" s="52" t="s">
        <v>466</v>
      </c>
      <c r="C785" s="53">
        <v>42593</v>
      </c>
      <c r="D785" s="52">
        <f t="shared" si="24"/>
        <v>1607</v>
      </c>
      <c r="E785" s="54" t="s">
        <v>451</v>
      </c>
      <c r="F785" s="52" t="s">
        <v>399</v>
      </c>
      <c r="G785" s="54" t="s">
        <v>385</v>
      </c>
      <c r="H785" s="55">
        <v>50</v>
      </c>
      <c r="I785" s="55">
        <v>86</v>
      </c>
      <c r="J785" s="54">
        <f t="shared" si="25"/>
        <v>4300</v>
      </c>
    </row>
    <row r="786" spans="1:10" hidden="1" x14ac:dyDescent="0.3">
      <c r="A786" s="52" t="s">
        <v>395</v>
      </c>
      <c r="B786" s="52" t="s">
        <v>466</v>
      </c>
      <c r="C786" s="53">
        <v>42593</v>
      </c>
      <c r="D786" s="52">
        <f t="shared" si="24"/>
        <v>1608</v>
      </c>
      <c r="E786" s="54" t="s">
        <v>425</v>
      </c>
      <c r="F786" s="52" t="s">
        <v>399</v>
      </c>
      <c r="G786" s="54" t="s">
        <v>384</v>
      </c>
      <c r="H786" s="55">
        <v>20</v>
      </c>
      <c r="I786" s="55">
        <v>20</v>
      </c>
      <c r="J786" s="54">
        <f t="shared" si="25"/>
        <v>400</v>
      </c>
    </row>
    <row r="787" spans="1:10" hidden="1" x14ac:dyDescent="0.3">
      <c r="A787" s="52" t="s">
        <v>395</v>
      </c>
      <c r="B787" s="52" t="s">
        <v>466</v>
      </c>
      <c r="C787" s="53">
        <v>42593</v>
      </c>
      <c r="D787" s="52">
        <f t="shared" si="24"/>
        <v>1609</v>
      </c>
      <c r="E787" s="54" t="s">
        <v>425</v>
      </c>
      <c r="F787" s="52" t="s">
        <v>399</v>
      </c>
      <c r="G787" s="54" t="s">
        <v>383</v>
      </c>
      <c r="H787" s="55">
        <v>50</v>
      </c>
      <c r="I787" s="55">
        <v>10</v>
      </c>
      <c r="J787" s="54">
        <f t="shared" si="25"/>
        <v>500</v>
      </c>
    </row>
    <row r="788" spans="1:10" hidden="1" x14ac:dyDescent="0.3">
      <c r="A788" s="52" t="s">
        <v>395</v>
      </c>
      <c r="B788" s="52" t="s">
        <v>466</v>
      </c>
      <c r="C788" s="53">
        <v>42593</v>
      </c>
      <c r="D788" s="52">
        <f t="shared" si="24"/>
        <v>1610</v>
      </c>
      <c r="E788" s="54" t="s">
        <v>434</v>
      </c>
      <c r="F788" s="52" t="s">
        <v>399</v>
      </c>
      <c r="G788" s="54" t="s">
        <v>381</v>
      </c>
      <c r="H788" s="55">
        <v>50</v>
      </c>
      <c r="I788" s="55">
        <v>120</v>
      </c>
      <c r="J788" s="54">
        <f t="shared" si="25"/>
        <v>6000</v>
      </c>
    </row>
    <row r="789" spans="1:10" hidden="1" x14ac:dyDescent="0.3">
      <c r="A789" s="52" t="s">
        <v>522</v>
      </c>
      <c r="B789" s="52" t="s">
        <v>466</v>
      </c>
      <c r="C789" s="53">
        <v>42593</v>
      </c>
      <c r="D789" s="52">
        <f t="shared" si="24"/>
        <v>1611</v>
      </c>
      <c r="E789" s="54" t="s">
        <v>461</v>
      </c>
      <c r="F789" s="52" t="s">
        <v>525</v>
      </c>
      <c r="G789" s="54" t="s">
        <v>387</v>
      </c>
      <c r="H789" s="55">
        <v>50</v>
      </c>
      <c r="I789" s="55">
        <v>35</v>
      </c>
      <c r="J789" s="54">
        <f t="shared" si="25"/>
        <v>1750</v>
      </c>
    </row>
    <row r="790" spans="1:10" hidden="1" x14ac:dyDescent="0.3">
      <c r="A790" s="52" t="s">
        <v>395</v>
      </c>
      <c r="B790" s="52" t="s">
        <v>466</v>
      </c>
      <c r="C790" s="53">
        <v>42593</v>
      </c>
      <c r="D790" s="52">
        <f t="shared" si="24"/>
        <v>1612</v>
      </c>
      <c r="E790" s="54" t="s">
        <v>413</v>
      </c>
      <c r="F790" s="52" t="s">
        <v>527</v>
      </c>
      <c r="G790" s="54" t="s">
        <v>385</v>
      </c>
      <c r="H790" s="55">
        <v>20</v>
      </c>
      <c r="I790" s="55">
        <v>86</v>
      </c>
      <c r="J790" s="54">
        <f t="shared" si="25"/>
        <v>1720</v>
      </c>
    </row>
    <row r="791" spans="1:10" hidden="1" x14ac:dyDescent="0.3">
      <c r="A791" s="52" t="s">
        <v>398</v>
      </c>
      <c r="B791" s="52" t="s">
        <v>466</v>
      </c>
      <c r="C791" s="53">
        <v>42593</v>
      </c>
      <c r="D791" s="52">
        <f t="shared" si="24"/>
        <v>1613</v>
      </c>
      <c r="E791" s="54" t="s">
        <v>397</v>
      </c>
      <c r="F791" s="52" t="s">
        <v>396</v>
      </c>
      <c r="G791" s="54" t="s">
        <v>387</v>
      </c>
      <c r="H791" s="55">
        <v>30</v>
      </c>
      <c r="I791" s="55">
        <v>35</v>
      </c>
      <c r="J791" s="54">
        <f t="shared" si="25"/>
        <v>1050</v>
      </c>
    </row>
    <row r="792" spans="1:10" hidden="1" x14ac:dyDescent="0.3">
      <c r="A792" s="52" t="s">
        <v>522</v>
      </c>
      <c r="B792" s="52" t="s">
        <v>466</v>
      </c>
      <c r="C792" s="53">
        <v>42593</v>
      </c>
      <c r="D792" s="52">
        <f t="shared" si="24"/>
        <v>1614</v>
      </c>
      <c r="E792" s="54" t="s">
        <v>450</v>
      </c>
      <c r="F792" s="52" t="s">
        <v>525</v>
      </c>
      <c r="G792" s="54" t="s">
        <v>385</v>
      </c>
      <c r="H792" s="55">
        <v>30</v>
      </c>
      <c r="I792" s="55">
        <v>86</v>
      </c>
      <c r="J792" s="54">
        <f t="shared" si="25"/>
        <v>2580</v>
      </c>
    </row>
    <row r="793" spans="1:10" hidden="1" x14ac:dyDescent="0.3">
      <c r="A793" s="52" t="s">
        <v>522</v>
      </c>
      <c r="B793" s="52" t="s">
        <v>466</v>
      </c>
      <c r="C793" s="53">
        <v>42593</v>
      </c>
      <c r="D793" s="52">
        <f t="shared" si="24"/>
        <v>1615</v>
      </c>
      <c r="E793" s="54" t="s">
        <v>450</v>
      </c>
      <c r="F793" s="52" t="s">
        <v>525</v>
      </c>
      <c r="G793" s="54" t="s">
        <v>384</v>
      </c>
      <c r="H793" s="55">
        <v>30</v>
      </c>
      <c r="I793" s="55">
        <v>20</v>
      </c>
      <c r="J793" s="54">
        <f t="shared" si="25"/>
        <v>600</v>
      </c>
    </row>
    <row r="794" spans="1:10" hidden="1" x14ac:dyDescent="0.3">
      <c r="A794" s="52" t="s">
        <v>522</v>
      </c>
      <c r="B794" s="52" t="s">
        <v>466</v>
      </c>
      <c r="C794" s="53">
        <v>42593</v>
      </c>
      <c r="D794" s="52">
        <f t="shared" si="24"/>
        <v>1616</v>
      </c>
      <c r="E794" s="54" t="s">
        <v>407</v>
      </c>
      <c r="F794" s="52" t="s">
        <v>406</v>
      </c>
      <c r="G794" s="54" t="s">
        <v>387</v>
      </c>
      <c r="H794" s="55">
        <v>50</v>
      </c>
      <c r="I794" s="55">
        <v>35</v>
      </c>
      <c r="J794" s="54">
        <f t="shared" si="25"/>
        <v>1750</v>
      </c>
    </row>
    <row r="795" spans="1:10" hidden="1" x14ac:dyDescent="0.3">
      <c r="A795" s="52" t="s">
        <v>522</v>
      </c>
      <c r="B795" s="52" t="s">
        <v>466</v>
      </c>
      <c r="C795" s="53">
        <v>42593</v>
      </c>
      <c r="D795" s="52">
        <f t="shared" si="24"/>
        <v>1617</v>
      </c>
      <c r="E795" s="54" t="s">
        <v>407</v>
      </c>
      <c r="F795" s="52" t="s">
        <v>406</v>
      </c>
      <c r="G795" s="54" t="s">
        <v>385</v>
      </c>
      <c r="H795" s="55">
        <v>50</v>
      </c>
      <c r="I795" s="55">
        <v>86</v>
      </c>
      <c r="J795" s="54">
        <f t="shared" si="25"/>
        <v>4300</v>
      </c>
    </row>
    <row r="796" spans="1:10" hidden="1" x14ac:dyDescent="0.3">
      <c r="A796" s="52" t="s">
        <v>405</v>
      </c>
      <c r="B796" s="52" t="s">
        <v>466</v>
      </c>
      <c r="C796" s="53">
        <v>42593</v>
      </c>
      <c r="D796" s="52">
        <f t="shared" si="24"/>
        <v>1618</v>
      </c>
      <c r="E796" s="54" t="s">
        <v>445</v>
      </c>
      <c r="F796" s="52" t="s">
        <v>403</v>
      </c>
      <c r="G796" s="54" t="s">
        <v>384</v>
      </c>
      <c r="H796" s="55">
        <v>50</v>
      </c>
      <c r="I796" s="55">
        <v>20</v>
      </c>
      <c r="J796" s="54">
        <f t="shared" si="25"/>
        <v>1000</v>
      </c>
    </row>
    <row r="797" spans="1:10" hidden="1" x14ac:dyDescent="0.3">
      <c r="A797" s="52" t="s">
        <v>405</v>
      </c>
      <c r="B797" s="52" t="s">
        <v>466</v>
      </c>
      <c r="C797" s="53">
        <v>42593</v>
      </c>
      <c r="D797" s="52">
        <f t="shared" si="24"/>
        <v>1619</v>
      </c>
      <c r="E797" s="54" t="s">
        <v>445</v>
      </c>
      <c r="F797" s="52" t="s">
        <v>403</v>
      </c>
      <c r="G797" s="54" t="s">
        <v>387</v>
      </c>
      <c r="H797" s="55">
        <v>30</v>
      </c>
      <c r="I797" s="55">
        <v>35</v>
      </c>
      <c r="J797" s="54">
        <f t="shared" si="25"/>
        <v>1050</v>
      </c>
    </row>
    <row r="798" spans="1:10" hidden="1" x14ac:dyDescent="0.3">
      <c r="A798" s="52" t="s">
        <v>405</v>
      </c>
      <c r="B798" s="52" t="s">
        <v>466</v>
      </c>
      <c r="C798" s="53">
        <v>42593</v>
      </c>
      <c r="D798" s="52">
        <f t="shared" si="24"/>
        <v>1620</v>
      </c>
      <c r="E798" s="54" t="s">
        <v>445</v>
      </c>
      <c r="F798" s="52" t="s">
        <v>403</v>
      </c>
      <c r="G798" s="54" t="s">
        <v>385</v>
      </c>
      <c r="H798" s="55">
        <v>40</v>
      </c>
      <c r="I798" s="55">
        <v>86</v>
      </c>
      <c r="J798" s="54">
        <f t="shared" si="25"/>
        <v>3440</v>
      </c>
    </row>
    <row r="799" spans="1:10" hidden="1" x14ac:dyDescent="0.3">
      <c r="A799" s="52" t="s">
        <v>405</v>
      </c>
      <c r="B799" s="52" t="s">
        <v>466</v>
      </c>
      <c r="C799" s="53">
        <v>42594</v>
      </c>
      <c r="D799" s="52">
        <f t="shared" si="24"/>
        <v>1621</v>
      </c>
      <c r="E799" s="54" t="s">
        <v>455</v>
      </c>
      <c r="F799" s="52" t="s">
        <v>524</v>
      </c>
      <c r="G799" s="54" t="s">
        <v>384</v>
      </c>
      <c r="H799" s="55">
        <v>50</v>
      </c>
      <c r="I799" s="55">
        <v>20</v>
      </c>
      <c r="J799" s="54">
        <f t="shared" si="25"/>
        <v>1000</v>
      </c>
    </row>
    <row r="800" spans="1:10" hidden="1" x14ac:dyDescent="0.3">
      <c r="A800" s="52" t="s">
        <v>405</v>
      </c>
      <c r="B800" s="52" t="s">
        <v>466</v>
      </c>
      <c r="C800" s="53">
        <v>42594</v>
      </c>
      <c r="D800" s="52">
        <f t="shared" si="24"/>
        <v>1622</v>
      </c>
      <c r="E800" s="54" t="s">
        <v>455</v>
      </c>
      <c r="F800" s="52" t="s">
        <v>524</v>
      </c>
      <c r="G800" s="54" t="s">
        <v>383</v>
      </c>
      <c r="H800" s="55">
        <v>20</v>
      </c>
      <c r="I800" s="55">
        <v>10</v>
      </c>
      <c r="J800" s="54">
        <f t="shared" si="25"/>
        <v>200</v>
      </c>
    </row>
    <row r="801" spans="1:10" hidden="1" x14ac:dyDescent="0.3">
      <c r="A801" s="52" t="s">
        <v>405</v>
      </c>
      <c r="B801" s="52" t="s">
        <v>466</v>
      </c>
      <c r="C801" s="53">
        <v>42594</v>
      </c>
      <c r="D801" s="52">
        <f t="shared" si="24"/>
        <v>1623</v>
      </c>
      <c r="E801" s="54" t="s">
        <v>455</v>
      </c>
      <c r="F801" s="52" t="s">
        <v>524</v>
      </c>
      <c r="G801" s="54" t="s">
        <v>381</v>
      </c>
      <c r="H801" s="55">
        <v>50</v>
      </c>
      <c r="I801" s="55">
        <v>120</v>
      </c>
      <c r="J801" s="54">
        <f t="shared" si="25"/>
        <v>6000</v>
      </c>
    </row>
    <row r="802" spans="1:10" hidden="1" x14ac:dyDescent="0.3">
      <c r="A802" s="52" t="s">
        <v>405</v>
      </c>
      <c r="B802" s="52" t="s">
        <v>466</v>
      </c>
      <c r="C802" s="53">
        <v>42594</v>
      </c>
      <c r="D802" s="52">
        <f t="shared" si="24"/>
        <v>1624</v>
      </c>
      <c r="E802" s="54" t="s">
        <v>455</v>
      </c>
      <c r="F802" s="52" t="s">
        <v>524</v>
      </c>
      <c r="G802" s="54" t="s">
        <v>387</v>
      </c>
      <c r="H802" s="55">
        <v>20</v>
      </c>
      <c r="I802" s="55">
        <v>35</v>
      </c>
      <c r="J802" s="54">
        <f t="shared" si="25"/>
        <v>700</v>
      </c>
    </row>
    <row r="803" spans="1:10" hidden="1" x14ac:dyDescent="0.3">
      <c r="A803" s="52" t="s">
        <v>398</v>
      </c>
      <c r="B803" s="52" t="s">
        <v>466</v>
      </c>
      <c r="C803" s="53">
        <v>42594</v>
      </c>
      <c r="D803" s="52">
        <f t="shared" si="24"/>
        <v>1625</v>
      </c>
      <c r="E803" s="54" t="s">
        <v>428</v>
      </c>
      <c r="F803" s="52" t="s">
        <v>396</v>
      </c>
      <c r="G803" s="54" t="s">
        <v>385</v>
      </c>
      <c r="H803" s="55">
        <v>50</v>
      </c>
      <c r="I803" s="55">
        <v>86</v>
      </c>
      <c r="J803" s="54">
        <f t="shared" si="25"/>
        <v>4300</v>
      </c>
    </row>
    <row r="804" spans="1:10" hidden="1" x14ac:dyDescent="0.3">
      <c r="A804" s="52" t="s">
        <v>398</v>
      </c>
      <c r="B804" s="52" t="s">
        <v>466</v>
      </c>
      <c r="C804" s="53">
        <v>42594</v>
      </c>
      <c r="D804" s="52">
        <f t="shared" si="24"/>
        <v>1626</v>
      </c>
      <c r="E804" s="54" t="s">
        <v>428</v>
      </c>
      <c r="F804" s="52" t="s">
        <v>396</v>
      </c>
      <c r="G804" s="54" t="s">
        <v>384</v>
      </c>
      <c r="H804" s="55">
        <v>20</v>
      </c>
      <c r="I804" s="55">
        <v>20</v>
      </c>
      <c r="J804" s="54">
        <f t="shared" si="25"/>
        <v>400</v>
      </c>
    </row>
    <row r="805" spans="1:10" x14ac:dyDescent="0.3">
      <c r="A805" s="52" t="s">
        <v>398</v>
      </c>
      <c r="B805" s="52" t="s">
        <v>466</v>
      </c>
      <c r="C805" s="53">
        <v>42594</v>
      </c>
      <c r="D805" s="52">
        <f t="shared" si="24"/>
        <v>1627</v>
      </c>
      <c r="E805" s="54" t="s">
        <v>412</v>
      </c>
      <c r="F805" s="52" t="s">
        <v>523</v>
      </c>
      <c r="G805" s="54" t="s">
        <v>383</v>
      </c>
      <c r="H805" s="55">
        <v>40</v>
      </c>
      <c r="I805" s="55">
        <v>10</v>
      </c>
      <c r="J805" s="54">
        <f t="shared" si="25"/>
        <v>400</v>
      </c>
    </row>
    <row r="806" spans="1:10" hidden="1" x14ac:dyDescent="0.3">
      <c r="A806" s="52" t="s">
        <v>398</v>
      </c>
      <c r="B806" s="52" t="s">
        <v>466</v>
      </c>
      <c r="C806" s="53">
        <v>42594</v>
      </c>
      <c r="D806" s="52">
        <f t="shared" si="24"/>
        <v>1628</v>
      </c>
      <c r="E806" s="54" t="s">
        <v>449</v>
      </c>
      <c r="F806" s="52" t="s">
        <v>396</v>
      </c>
      <c r="G806" s="54" t="s">
        <v>381</v>
      </c>
      <c r="H806" s="55">
        <v>20</v>
      </c>
      <c r="I806" s="55">
        <v>120</v>
      </c>
      <c r="J806" s="54">
        <f t="shared" si="25"/>
        <v>2400</v>
      </c>
    </row>
    <row r="807" spans="1:10" hidden="1" x14ac:dyDescent="0.3">
      <c r="A807" s="52" t="s">
        <v>395</v>
      </c>
      <c r="B807" s="52" t="s">
        <v>466</v>
      </c>
      <c r="C807" s="53">
        <v>42594</v>
      </c>
      <c r="D807" s="52">
        <f t="shared" si="24"/>
        <v>1629</v>
      </c>
      <c r="E807" s="54" t="s">
        <v>400</v>
      </c>
      <c r="F807" s="52" t="s">
        <v>399</v>
      </c>
      <c r="G807" s="54" t="s">
        <v>387</v>
      </c>
      <c r="H807" s="55">
        <v>50</v>
      </c>
      <c r="I807" s="55">
        <v>35</v>
      </c>
      <c r="J807" s="54">
        <f t="shared" si="25"/>
        <v>1750</v>
      </c>
    </row>
    <row r="808" spans="1:10" hidden="1" x14ac:dyDescent="0.3">
      <c r="A808" s="52" t="s">
        <v>395</v>
      </c>
      <c r="B808" s="52" t="s">
        <v>466</v>
      </c>
      <c r="C808" s="53">
        <v>42594</v>
      </c>
      <c r="D808" s="52">
        <f t="shared" si="24"/>
        <v>1630</v>
      </c>
      <c r="E808" s="54" t="s">
        <v>400</v>
      </c>
      <c r="F808" s="52" t="s">
        <v>399</v>
      </c>
      <c r="G808" s="54" t="s">
        <v>385</v>
      </c>
      <c r="H808" s="55">
        <v>50</v>
      </c>
      <c r="I808" s="55">
        <v>86</v>
      </c>
      <c r="J808" s="54">
        <f t="shared" si="25"/>
        <v>4300</v>
      </c>
    </row>
    <row r="809" spans="1:10" hidden="1" x14ac:dyDescent="0.3">
      <c r="A809" s="52" t="s">
        <v>395</v>
      </c>
      <c r="B809" s="52" t="s">
        <v>466</v>
      </c>
      <c r="C809" s="53">
        <v>42594</v>
      </c>
      <c r="D809" s="52">
        <f t="shared" si="24"/>
        <v>1631</v>
      </c>
      <c r="E809" s="54" t="s">
        <v>433</v>
      </c>
      <c r="F809" s="52" t="s">
        <v>528</v>
      </c>
      <c r="G809" s="54" t="s">
        <v>384</v>
      </c>
      <c r="H809" s="55">
        <v>20</v>
      </c>
      <c r="I809" s="55">
        <v>20</v>
      </c>
      <c r="J809" s="54">
        <f t="shared" si="25"/>
        <v>400</v>
      </c>
    </row>
    <row r="810" spans="1:10" hidden="1" x14ac:dyDescent="0.3">
      <c r="A810" s="52" t="s">
        <v>395</v>
      </c>
      <c r="B810" s="52" t="s">
        <v>466</v>
      </c>
      <c r="C810" s="53">
        <v>42594</v>
      </c>
      <c r="D810" s="52">
        <f t="shared" si="24"/>
        <v>1632</v>
      </c>
      <c r="E810" s="54" t="s">
        <v>433</v>
      </c>
      <c r="F810" s="52" t="s">
        <v>528</v>
      </c>
      <c r="G810" s="54" t="s">
        <v>383</v>
      </c>
      <c r="H810" s="55">
        <v>25</v>
      </c>
      <c r="I810" s="55">
        <v>10</v>
      </c>
      <c r="J810" s="54">
        <f t="shared" si="25"/>
        <v>250</v>
      </c>
    </row>
    <row r="811" spans="1:10" hidden="1" x14ac:dyDescent="0.3">
      <c r="A811" s="52" t="s">
        <v>405</v>
      </c>
      <c r="B811" s="52" t="s">
        <v>466</v>
      </c>
      <c r="C811" s="53">
        <v>42594</v>
      </c>
      <c r="D811" s="52">
        <f t="shared" si="24"/>
        <v>1633</v>
      </c>
      <c r="E811" s="54" t="s">
        <v>437</v>
      </c>
      <c r="F811" s="52" t="s">
        <v>403</v>
      </c>
      <c r="G811" s="54" t="s">
        <v>384</v>
      </c>
      <c r="H811" s="55">
        <v>20</v>
      </c>
      <c r="I811" s="55">
        <v>20</v>
      </c>
      <c r="J811" s="54">
        <f t="shared" si="25"/>
        <v>400</v>
      </c>
    </row>
    <row r="812" spans="1:10" hidden="1" x14ac:dyDescent="0.3">
      <c r="A812" s="52" t="s">
        <v>405</v>
      </c>
      <c r="B812" s="52" t="s">
        <v>466</v>
      </c>
      <c r="C812" s="53">
        <v>42594</v>
      </c>
      <c r="D812" s="52">
        <f t="shared" si="24"/>
        <v>1634</v>
      </c>
      <c r="E812" s="54" t="s">
        <v>437</v>
      </c>
      <c r="F812" s="52" t="s">
        <v>403</v>
      </c>
      <c r="G812" s="54" t="s">
        <v>383</v>
      </c>
      <c r="H812" s="55">
        <v>50</v>
      </c>
      <c r="I812" s="55">
        <v>10</v>
      </c>
      <c r="J812" s="54">
        <f t="shared" si="25"/>
        <v>500</v>
      </c>
    </row>
    <row r="813" spans="1:10" hidden="1" x14ac:dyDescent="0.3">
      <c r="A813" s="52" t="s">
        <v>405</v>
      </c>
      <c r="B813" s="52" t="s">
        <v>466</v>
      </c>
      <c r="C813" s="53">
        <v>42594</v>
      </c>
      <c r="D813" s="52">
        <f t="shared" si="24"/>
        <v>1635</v>
      </c>
      <c r="E813" s="54" t="s">
        <v>437</v>
      </c>
      <c r="F813" s="52" t="s">
        <v>403</v>
      </c>
      <c r="G813" s="54" t="s">
        <v>381</v>
      </c>
      <c r="H813" s="55">
        <v>50</v>
      </c>
      <c r="I813" s="55">
        <v>120</v>
      </c>
      <c r="J813" s="54">
        <f t="shared" si="25"/>
        <v>6000</v>
      </c>
    </row>
    <row r="814" spans="1:10" hidden="1" x14ac:dyDescent="0.3">
      <c r="A814" s="52" t="s">
        <v>405</v>
      </c>
      <c r="B814" s="52" t="s">
        <v>466</v>
      </c>
      <c r="C814" s="53">
        <v>42594</v>
      </c>
      <c r="D814" s="52">
        <f t="shared" si="24"/>
        <v>1636</v>
      </c>
      <c r="E814" s="54" t="s">
        <v>437</v>
      </c>
      <c r="F814" s="52" t="s">
        <v>403</v>
      </c>
      <c r="G814" s="54" t="s">
        <v>387</v>
      </c>
      <c r="H814" s="55">
        <v>20</v>
      </c>
      <c r="I814" s="55">
        <v>35</v>
      </c>
      <c r="J814" s="54">
        <f t="shared" si="25"/>
        <v>700</v>
      </c>
    </row>
    <row r="815" spans="1:10" hidden="1" x14ac:dyDescent="0.3">
      <c r="A815" s="52" t="s">
        <v>405</v>
      </c>
      <c r="B815" s="52" t="s">
        <v>466</v>
      </c>
      <c r="C815" s="53">
        <v>42594</v>
      </c>
      <c r="D815" s="52">
        <f t="shared" si="24"/>
        <v>1637</v>
      </c>
      <c r="E815" s="54" t="s">
        <v>416</v>
      </c>
      <c r="F815" s="52" t="s">
        <v>403</v>
      </c>
      <c r="G815" s="54" t="s">
        <v>387</v>
      </c>
      <c r="H815" s="55">
        <v>20</v>
      </c>
      <c r="I815" s="55">
        <v>35</v>
      </c>
      <c r="J815" s="54">
        <f t="shared" si="25"/>
        <v>700</v>
      </c>
    </row>
    <row r="816" spans="1:10" hidden="1" x14ac:dyDescent="0.3">
      <c r="A816" s="52" t="s">
        <v>405</v>
      </c>
      <c r="B816" s="52" t="s">
        <v>466</v>
      </c>
      <c r="C816" s="53">
        <v>42594</v>
      </c>
      <c r="D816" s="52">
        <f t="shared" si="24"/>
        <v>1638</v>
      </c>
      <c r="E816" s="54" t="s">
        <v>416</v>
      </c>
      <c r="F816" s="52" t="s">
        <v>403</v>
      </c>
      <c r="G816" s="54" t="s">
        <v>385</v>
      </c>
      <c r="H816" s="55">
        <v>30</v>
      </c>
      <c r="I816" s="55">
        <v>86</v>
      </c>
      <c r="J816" s="54">
        <f t="shared" si="25"/>
        <v>2580</v>
      </c>
    </row>
    <row r="817" spans="1:10" hidden="1" x14ac:dyDescent="0.3">
      <c r="A817" s="52" t="s">
        <v>405</v>
      </c>
      <c r="B817" s="52" t="s">
        <v>466</v>
      </c>
      <c r="C817" s="53">
        <v>42594</v>
      </c>
      <c r="D817" s="52">
        <f t="shared" si="24"/>
        <v>1639</v>
      </c>
      <c r="E817" s="54" t="s">
        <v>416</v>
      </c>
      <c r="F817" s="52" t="s">
        <v>403</v>
      </c>
      <c r="G817" s="54" t="s">
        <v>384</v>
      </c>
      <c r="H817" s="55">
        <v>50</v>
      </c>
      <c r="I817" s="55">
        <v>20</v>
      </c>
      <c r="J817" s="54">
        <f t="shared" si="25"/>
        <v>1000</v>
      </c>
    </row>
    <row r="818" spans="1:10" hidden="1" x14ac:dyDescent="0.3">
      <c r="A818" s="52" t="s">
        <v>398</v>
      </c>
      <c r="B818" s="52" t="s">
        <v>466</v>
      </c>
      <c r="C818" s="53">
        <v>42594</v>
      </c>
      <c r="D818" s="52">
        <f t="shared" si="24"/>
        <v>1640</v>
      </c>
      <c r="E818" s="54" t="s">
        <v>397</v>
      </c>
      <c r="F818" s="52" t="s">
        <v>396</v>
      </c>
      <c r="G818" s="54" t="s">
        <v>387</v>
      </c>
      <c r="H818" s="55">
        <v>300</v>
      </c>
      <c r="I818" s="55">
        <v>35</v>
      </c>
      <c r="J818" s="54">
        <f t="shared" si="25"/>
        <v>10500</v>
      </c>
    </row>
    <row r="819" spans="1:10" hidden="1" x14ac:dyDescent="0.3">
      <c r="A819" s="52" t="s">
        <v>395</v>
      </c>
      <c r="B819" s="52" t="s">
        <v>466</v>
      </c>
      <c r="C819" s="53">
        <v>42594</v>
      </c>
      <c r="D819" s="52">
        <f t="shared" si="24"/>
        <v>1641</v>
      </c>
      <c r="E819" s="54" t="s">
        <v>425</v>
      </c>
      <c r="F819" s="52" t="s">
        <v>399</v>
      </c>
      <c r="G819" s="54" t="s">
        <v>385</v>
      </c>
      <c r="H819" s="55">
        <v>500</v>
      </c>
      <c r="I819" s="55">
        <v>86</v>
      </c>
      <c r="J819" s="54">
        <f t="shared" si="25"/>
        <v>43000</v>
      </c>
    </row>
    <row r="820" spans="1:10" hidden="1" x14ac:dyDescent="0.3">
      <c r="A820" s="52" t="s">
        <v>395</v>
      </c>
      <c r="B820" s="52" t="s">
        <v>466</v>
      </c>
      <c r="C820" s="53">
        <v>42594</v>
      </c>
      <c r="D820" s="52">
        <f t="shared" si="24"/>
        <v>1642</v>
      </c>
      <c r="E820" s="54" t="s">
        <v>425</v>
      </c>
      <c r="F820" s="52" t="s">
        <v>399</v>
      </c>
      <c r="G820" s="54" t="s">
        <v>384</v>
      </c>
      <c r="H820" s="55">
        <v>250</v>
      </c>
      <c r="I820" s="55">
        <v>20</v>
      </c>
      <c r="J820" s="54">
        <f t="shared" si="25"/>
        <v>5000</v>
      </c>
    </row>
    <row r="821" spans="1:10" hidden="1" x14ac:dyDescent="0.3">
      <c r="A821" s="52" t="s">
        <v>395</v>
      </c>
      <c r="B821" s="52" t="s">
        <v>466</v>
      </c>
      <c r="C821" s="53">
        <v>42594</v>
      </c>
      <c r="D821" s="52">
        <f t="shared" si="24"/>
        <v>1643</v>
      </c>
      <c r="E821" s="54" t="s">
        <v>425</v>
      </c>
      <c r="F821" s="52" t="s">
        <v>399</v>
      </c>
      <c r="G821" s="54" t="s">
        <v>387</v>
      </c>
      <c r="H821" s="55">
        <v>300</v>
      </c>
      <c r="I821" s="55">
        <v>35</v>
      </c>
      <c r="J821" s="54">
        <f t="shared" si="25"/>
        <v>10500</v>
      </c>
    </row>
    <row r="822" spans="1:10" hidden="1" x14ac:dyDescent="0.3">
      <c r="A822" s="52" t="s">
        <v>522</v>
      </c>
      <c r="B822" s="52" t="s">
        <v>466</v>
      </c>
      <c r="C822" s="53">
        <v>42594</v>
      </c>
      <c r="D822" s="52">
        <f t="shared" si="24"/>
        <v>1644</v>
      </c>
      <c r="E822" s="54" t="s">
        <v>402</v>
      </c>
      <c r="F822" s="52" t="s">
        <v>525</v>
      </c>
      <c r="G822" s="54" t="s">
        <v>385</v>
      </c>
      <c r="H822" s="55">
        <v>1000</v>
      </c>
      <c r="I822" s="55">
        <v>86</v>
      </c>
      <c r="J822" s="54">
        <f t="shared" si="25"/>
        <v>86000</v>
      </c>
    </row>
    <row r="823" spans="1:10" hidden="1" x14ac:dyDescent="0.3">
      <c r="A823" s="52" t="s">
        <v>405</v>
      </c>
      <c r="B823" s="52" t="s">
        <v>466</v>
      </c>
      <c r="C823" s="53">
        <v>42594</v>
      </c>
      <c r="D823" s="52">
        <f t="shared" si="24"/>
        <v>1645</v>
      </c>
      <c r="E823" s="54" t="s">
        <v>430</v>
      </c>
      <c r="F823" s="52" t="s">
        <v>403</v>
      </c>
      <c r="G823" s="54" t="s">
        <v>384</v>
      </c>
      <c r="H823" s="55">
        <v>50</v>
      </c>
      <c r="I823" s="55">
        <v>20</v>
      </c>
      <c r="J823" s="54">
        <f t="shared" si="25"/>
        <v>1000</v>
      </c>
    </row>
    <row r="824" spans="1:10" hidden="1" x14ac:dyDescent="0.3">
      <c r="A824" s="52" t="s">
        <v>405</v>
      </c>
      <c r="B824" s="52" t="s">
        <v>466</v>
      </c>
      <c r="C824" s="53">
        <v>42594</v>
      </c>
      <c r="D824" s="52">
        <f t="shared" si="24"/>
        <v>1646</v>
      </c>
      <c r="E824" s="54" t="s">
        <v>430</v>
      </c>
      <c r="F824" s="52" t="s">
        <v>403</v>
      </c>
      <c r="G824" s="54" t="s">
        <v>383</v>
      </c>
      <c r="H824" s="55">
        <v>200</v>
      </c>
      <c r="I824" s="55">
        <v>10</v>
      </c>
      <c r="J824" s="54">
        <f t="shared" si="25"/>
        <v>2000</v>
      </c>
    </row>
    <row r="825" spans="1:10" hidden="1" x14ac:dyDescent="0.3">
      <c r="A825" s="52" t="s">
        <v>405</v>
      </c>
      <c r="B825" s="52" t="s">
        <v>466</v>
      </c>
      <c r="C825" s="53">
        <v>42594</v>
      </c>
      <c r="D825" s="52">
        <f t="shared" si="24"/>
        <v>1647</v>
      </c>
      <c r="E825" s="54" t="s">
        <v>430</v>
      </c>
      <c r="F825" s="52" t="s">
        <v>403</v>
      </c>
      <c r="G825" s="54" t="s">
        <v>381</v>
      </c>
      <c r="H825" s="55">
        <v>20</v>
      </c>
      <c r="I825" s="55">
        <v>120</v>
      </c>
      <c r="J825" s="54">
        <f t="shared" si="25"/>
        <v>2400</v>
      </c>
    </row>
    <row r="826" spans="1:10" hidden="1" x14ac:dyDescent="0.3">
      <c r="A826" s="52" t="s">
        <v>405</v>
      </c>
      <c r="B826" s="52" t="s">
        <v>466</v>
      </c>
      <c r="C826" s="53">
        <v>42594</v>
      </c>
      <c r="D826" s="52">
        <f t="shared" si="24"/>
        <v>1648</v>
      </c>
      <c r="E826" s="54" t="s">
        <v>430</v>
      </c>
      <c r="F826" s="52" t="s">
        <v>403</v>
      </c>
      <c r="G826" s="54" t="s">
        <v>387</v>
      </c>
      <c r="H826" s="55">
        <v>75</v>
      </c>
      <c r="I826" s="55">
        <v>35</v>
      </c>
      <c r="J826" s="54">
        <f t="shared" si="25"/>
        <v>2625</v>
      </c>
    </row>
    <row r="827" spans="1:10" hidden="1" x14ac:dyDescent="0.3">
      <c r="A827" s="52" t="s">
        <v>522</v>
      </c>
      <c r="B827" s="52" t="s">
        <v>466</v>
      </c>
      <c r="C827" s="53">
        <v>42594</v>
      </c>
      <c r="D827" s="52">
        <f t="shared" si="24"/>
        <v>1649</v>
      </c>
      <c r="E827" s="54" t="s">
        <v>459</v>
      </c>
      <c r="F827" s="52" t="s">
        <v>410</v>
      </c>
      <c r="G827" s="54" t="s">
        <v>385</v>
      </c>
      <c r="H827" s="55">
        <v>10</v>
      </c>
      <c r="I827" s="55">
        <v>86</v>
      </c>
      <c r="J827" s="54">
        <f t="shared" si="25"/>
        <v>860</v>
      </c>
    </row>
    <row r="828" spans="1:10" hidden="1" x14ac:dyDescent="0.3">
      <c r="A828" s="52" t="s">
        <v>405</v>
      </c>
      <c r="B828" s="52" t="s">
        <v>466</v>
      </c>
      <c r="C828" s="53">
        <v>42594</v>
      </c>
      <c r="D828" s="52">
        <f t="shared" si="24"/>
        <v>1650</v>
      </c>
      <c r="E828" s="54" t="s">
        <v>430</v>
      </c>
      <c r="F828" s="52" t="s">
        <v>403</v>
      </c>
      <c r="G828" s="54" t="s">
        <v>384</v>
      </c>
      <c r="H828" s="55">
        <v>10</v>
      </c>
      <c r="I828" s="55">
        <v>20</v>
      </c>
      <c r="J828" s="54">
        <f t="shared" si="25"/>
        <v>200</v>
      </c>
    </row>
    <row r="829" spans="1:10" hidden="1" x14ac:dyDescent="0.3">
      <c r="A829" s="52" t="s">
        <v>405</v>
      </c>
      <c r="B829" s="52" t="s">
        <v>466</v>
      </c>
      <c r="C829" s="53">
        <v>42594</v>
      </c>
      <c r="D829" s="52">
        <f t="shared" si="24"/>
        <v>1651</v>
      </c>
      <c r="E829" s="54" t="s">
        <v>430</v>
      </c>
      <c r="F829" s="52" t="s">
        <v>403</v>
      </c>
      <c r="G829" s="54" t="s">
        <v>383</v>
      </c>
      <c r="H829" s="55">
        <v>10</v>
      </c>
      <c r="I829" s="55">
        <v>10</v>
      </c>
      <c r="J829" s="54">
        <f t="shared" si="25"/>
        <v>100</v>
      </c>
    </row>
    <row r="830" spans="1:10" hidden="1" x14ac:dyDescent="0.3">
      <c r="A830" s="52" t="s">
        <v>405</v>
      </c>
      <c r="B830" s="52" t="s">
        <v>466</v>
      </c>
      <c r="C830" s="53">
        <v>42594</v>
      </c>
      <c r="D830" s="52">
        <f t="shared" si="24"/>
        <v>1652</v>
      </c>
      <c r="E830" s="54" t="s">
        <v>457</v>
      </c>
      <c r="F830" s="52" t="s">
        <v>403</v>
      </c>
      <c r="G830" s="54" t="s">
        <v>381</v>
      </c>
      <c r="H830" s="55">
        <v>2</v>
      </c>
      <c r="I830" s="55">
        <v>120</v>
      </c>
      <c r="J830" s="54">
        <f t="shared" si="25"/>
        <v>240</v>
      </c>
    </row>
    <row r="831" spans="1:10" hidden="1" x14ac:dyDescent="0.3">
      <c r="A831" s="52" t="s">
        <v>395</v>
      </c>
      <c r="B831" s="52" t="s">
        <v>466</v>
      </c>
      <c r="C831" s="53">
        <v>42594</v>
      </c>
      <c r="D831" s="52">
        <f t="shared" si="24"/>
        <v>1653</v>
      </c>
      <c r="E831" s="54" t="s">
        <v>418</v>
      </c>
      <c r="F831" s="52" t="s">
        <v>529</v>
      </c>
      <c r="G831" s="54" t="s">
        <v>387</v>
      </c>
      <c r="H831" s="55">
        <v>50</v>
      </c>
      <c r="I831" s="55">
        <v>35</v>
      </c>
      <c r="J831" s="54">
        <f t="shared" si="25"/>
        <v>1750</v>
      </c>
    </row>
    <row r="832" spans="1:10" hidden="1" x14ac:dyDescent="0.3">
      <c r="A832" s="52" t="s">
        <v>405</v>
      </c>
      <c r="B832" s="52" t="s">
        <v>466</v>
      </c>
      <c r="C832" s="53">
        <v>42595</v>
      </c>
      <c r="D832" s="52">
        <f t="shared" si="24"/>
        <v>1654</v>
      </c>
      <c r="E832" s="54" t="s">
        <v>437</v>
      </c>
      <c r="F832" s="52" t="s">
        <v>403</v>
      </c>
      <c r="G832" s="54" t="s">
        <v>385</v>
      </c>
      <c r="H832" s="55">
        <v>20</v>
      </c>
      <c r="I832" s="55">
        <v>86</v>
      </c>
      <c r="J832" s="54">
        <f t="shared" si="25"/>
        <v>1720</v>
      </c>
    </row>
    <row r="833" spans="1:10" hidden="1" x14ac:dyDescent="0.3">
      <c r="A833" s="52" t="s">
        <v>405</v>
      </c>
      <c r="B833" s="52" t="s">
        <v>466</v>
      </c>
      <c r="C833" s="53">
        <v>42595</v>
      </c>
      <c r="D833" s="52">
        <f t="shared" si="24"/>
        <v>1655</v>
      </c>
      <c r="E833" s="54" t="s">
        <v>437</v>
      </c>
      <c r="F833" s="52" t="s">
        <v>403</v>
      </c>
      <c r="G833" s="54" t="s">
        <v>384</v>
      </c>
      <c r="H833" s="55">
        <v>20</v>
      </c>
      <c r="I833" s="55">
        <v>20</v>
      </c>
      <c r="J833" s="54">
        <f t="shared" si="25"/>
        <v>400</v>
      </c>
    </row>
    <row r="834" spans="1:10" hidden="1" x14ac:dyDescent="0.3">
      <c r="A834" s="52" t="s">
        <v>405</v>
      </c>
      <c r="B834" s="52" t="s">
        <v>466</v>
      </c>
      <c r="C834" s="53">
        <v>42595</v>
      </c>
      <c r="D834" s="52">
        <f t="shared" si="24"/>
        <v>1656</v>
      </c>
      <c r="E834" s="54" t="s">
        <v>437</v>
      </c>
      <c r="F834" s="52" t="s">
        <v>403</v>
      </c>
      <c r="G834" s="54" t="s">
        <v>383</v>
      </c>
      <c r="H834" s="55">
        <v>50</v>
      </c>
      <c r="I834" s="55">
        <v>10</v>
      </c>
      <c r="J834" s="54">
        <f t="shared" si="25"/>
        <v>500</v>
      </c>
    </row>
    <row r="835" spans="1:10" hidden="1" x14ac:dyDescent="0.3">
      <c r="A835" s="52" t="s">
        <v>405</v>
      </c>
      <c r="B835" s="52" t="s">
        <v>466</v>
      </c>
      <c r="C835" s="53">
        <v>42595</v>
      </c>
      <c r="D835" s="52">
        <f t="shared" si="24"/>
        <v>1657</v>
      </c>
      <c r="E835" s="54" t="s">
        <v>437</v>
      </c>
      <c r="F835" s="52" t="s">
        <v>403</v>
      </c>
      <c r="G835" s="54" t="s">
        <v>381</v>
      </c>
      <c r="H835" s="55">
        <v>50</v>
      </c>
      <c r="I835" s="55">
        <v>120</v>
      </c>
      <c r="J835" s="54">
        <f t="shared" si="25"/>
        <v>6000</v>
      </c>
    </row>
    <row r="836" spans="1:10" hidden="1" x14ac:dyDescent="0.3">
      <c r="A836" s="52" t="s">
        <v>405</v>
      </c>
      <c r="B836" s="52" t="s">
        <v>466</v>
      </c>
      <c r="C836" s="53">
        <v>42595</v>
      </c>
      <c r="D836" s="52">
        <f t="shared" si="24"/>
        <v>1658</v>
      </c>
      <c r="E836" s="54" t="s">
        <v>430</v>
      </c>
      <c r="F836" s="52" t="s">
        <v>403</v>
      </c>
      <c r="G836" s="54" t="s">
        <v>385</v>
      </c>
      <c r="H836" s="55">
        <v>20</v>
      </c>
      <c r="I836" s="55">
        <v>86</v>
      </c>
      <c r="J836" s="54">
        <f t="shared" si="25"/>
        <v>1720</v>
      </c>
    </row>
    <row r="837" spans="1:10" hidden="1" x14ac:dyDescent="0.3">
      <c r="A837" s="52" t="s">
        <v>522</v>
      </c>
      <c r="B837" s="52" t="s">
        <v>466</v>
      </c>
      <c r="C837" s="53">
        <v>42595</v>
      </c>
      <c r="D837" s="52">
        <f t="shared" si="24"/>
        <v>1659</v>
      </c>
      <c r="E837" s="54" t="s">
        <v>450</v>
      </c>
      <c r="F837" s="52" t="s">
        <v>525</v>
      </c>
      <c r="G837" s="54" t="s">
        <v>387</v>
      </c>
      <c r="H837" s="55">
        <v>50</v>
      </c>
      <c r="I837" s="55">
        <v>35</v>
      </c>
      <c r="J837" s="54">
        <f t="shared" si="25"/>
        <v>1750</v>
      </c>
    </row>
    <row r="838" spans="1:10" hidden="1" x14ac:dyDescent="0.3">
      <c r="A838" s="52" t="s">
        <v>398</v>
      </c>
      <c r="B838" s="52" t="s">
        <v>466</v>
      </c>
      <c r="C838" s="53">
        <v>42595</v>
      </c>
      <c r="D838" s="52">
        <f t="shared" si="24"/>
        <v>1660</v>
      </c>
      <c r="E838" s="54" t="s">
        <v>397</v>
      </c>
      <c r="F838" s="52" t="s">
        <v>396</v>
      </c>
      <c r="G838" s="54" t="s">
        <v>385</v>
      </c>
      <c r="H838" s="55">
        <v>50</v>
      </c>
      <c r="I838" s="55">
        <v>86</v>
      </c>
      <c r="J838" s="54">
        <f t="shared" si="25"/>
        <v>4300</v>
      </c>
    </row>
    <row r="839" spans="1:10" hidden="1" x14ac:dyDescent="0.3">
      <c r="A839" s="52" t="s">
        <v>398</v>
      </c>
      <c r="B839" s="52" t="s">
        <v>466</v>
      </c>
      <c r="C839" s="53">
        <v>42595</v>
      </c>
      <c r="D839" s="52">
        <f t="shared" si="24"/>
        <v>1661</v>
      </c>
      <c r="E839" s="54" t="s">
        <v>397</v>
      </c>
      <c r="F839" s="52" t="s">
        <v>396</v>
      </c>
      <c r="G839" s="54" t="s">
        <v>384</v>
      </c>
      <c r="H839" s="55">
        <v>20</v>
      </c>
      <c r="I839" s="55">
        <v>20</v>
      </c>
      <c r="J839" s="54">
        <f t="shared" si="25"/>
        <v>400</v>
      </c>
    </row>
    <row r="840" spans="1:10" hidden="1" x14ac:dyDescent="0.3">
      <c r="A840" s="52" t="s">
        <v>398</v>
      </c>
      <c r="B840" s="52" t="s">
        <v>466</v>
      </c>
      <c r="C840" s="53">
        <v>42595</v>
      </c>
      <c r="D840" s="52">
        <f t="shared" si="24"/>
        <v>1662</v>
      </c>
      <c r="E840" s="54" t="s">
        <v>428</v>
      </c>
      <c r="F840" s="52" t="s">
        <v>396</v>
      </c>
      <c r="G840" s="54" t="s">
        <v>383</v>
      </c>
      <c r="H840" s="55">
        <v>50</v>
      </c>
      <c r="I840" s="55">
        <v>10</v>
      </c>
      <c r="J840" s="54">
        <f t="shared" si="25"/>
        <v>500</v>
      </c>
    </row>
    <row r="841" spans="1:10" hidden="1" x14ac:dyDescent="0.3">
      <c r="A841" s="52" t="s">
        <v>398</v>
      </c>
      <c r="B841" s="52" t="s">
        <v>466</v>
      </c>
      <c r="C841" s="53">
        <v>42595</v>
      </c>
      <c r="D841" s="52">
        <f t="shared" si="24"/>
        <v>1663</v>
      </c>
      <c r="E841" s="54" t="s">
        <v>428</v>
      </c>
      <c r="F841" s="52" t="s">
        <v>396</v>
      </c>
      <c r="G841" s="54" t="s">
        <v>381</v>
      </c>
      <c r="H841" s="55">
        <v>50</v>
      </c>
      <c r="I841" s="55">
        <v>120</v>
      </c>
      <c r="J841" s="54">
        <f t="shared" si="25"/>
        <v>6000</v>
      </c>
    </row>
    <row r="842" spans="1:10" hidden="1" x14ac:dyDescent="0.3">
      <c r="A842" s="52" t="s">
        <v>405</v>
      </c>
      <c r="B842" s="52" t="s">
        <v>466</v>
      </c>
      <c r="C842" s="53">
        <v>42595</v>
      </c>
      <c r="D842" s="52">
        <f t="shared" si="24"/>
        <v>1664</v>
      </c>
      <c r="E842" s="54" t="s">
        <v>416</v>
      </c>
      <c r="F842" s="52" t="s">
        <v>403</v>
      </c>
      <c r="G842" s="54" t="s">
        <v>387</v>
      </c>
      <c r="H842" s="55">
        <v>50</v>
      </c>
      <c r="I842" s="55">
        <v>35</v>
      </c>
      <c r="J842" s="54">
        <f t="shared" si="25"/>
        <v>1750</v>
      </c>
    </row>
    <row r="843" spans="1:10" hidden="1" x14ac:dyDescent="0.3">
      <c r="A843" s="52" t="s">
        <v>405</v>
      </c>
      <c r="B843" s="52" t="s">
        <v>466</v>
      </c>
      <c r="C843" s="53">
        <v>42595</v>
      </c>
      <c r="D843" s="52">
        <f t="shared" si="24"/>
        <v>1665</v>
      </c>
      <c r="E843" s="54" t="s">
        <v>416</v>
      </c>
      <c r="F843" s="52" t="s">
        <v>403</v>
      </c>
      <c r="G843" s="54" t="s">
        <v>385</v>
      </c>
      <c r="H843" s="55">
        <v>20</v>
      </c>
      <c r="I843" s="55">
        <v>86</v>
      </c>
      <c r="J843" s="54">
        <f t="shared" si="25"/>
        <v>1720</v>
      </c>
    </row>
    <row r="844" spans="1:10" x14ac:dyDescent="0.3">
      <c r="A844" s="52" t="s">
        <v>398</v>
      </c>
      <c r="B844" s="52" t="s">
        <v>466</v>
      </c>
      <c r="C844" s="53">
        <v>42595</v>
      </c>
      <c r="D844" s="52">
        <f t="shared" si="24"/>
        <v>1666</v>
      </c>
      <c r="E844" s="54" t="s">
        <v>412</v>
      </c>
      <c r="F844" s="52" t="s">
        <v>523</v>
      </c>
      <c r="G844" s="54" t="s">
        <v>384</v>
      </c>
      <c r="H844" s="55">
        <v>30</v>
      </c>
      <c r="I844" s="55">
        <v>20</v>
      </c>
      <c r="J844" s="54">
        <f t="shared" si="25"/>
        <v>600</v>
      </c>
    </row>
    <row r="845" spans="1:10" hidden="1" x14ac:dyDescent="0.3">
      <c r="A845" s="52" t="s">
        <v>395</v>
      </c>
      <c r="B845" s="52" t="s">
        <v>466</v>
      </c>
      <c r="C845" s="53">
        <v>42595</v>
      </c>
      <c r="D845" s="52">
        <f t="shared" si="24"/>
        <v>1667</v>
      </c>
      <c r="E845" s="54" t="s">
        <v>426</v>
      </c>
      <c r="F845" s="52" t="s">
        <v>529</v>
      </c>
      <c r="G845" s="54" t="s">
        <v>387</v>
      </c>
      <c r="H845" s="55">
        <v>30</v>
      </c>
      <c r="I845" s="55">
        <v>35</v>
      </c>
      <c r="J845" s="54">
        <f t="shared" si="25"/>
        <v>1050</v>
      </c>
    </row>
    <row r="846" spans="1:10" hidden="1" x14ac:dyDescent="0.3">
      <c r="A846" s="52" t="s">
        <v>395</v>
      </c>
      <c r="B846" s="52" t="s">
        <v>466</v>
      </c>
      <c r="C846" s="53">
        <v>42595</v>
      </c>
      <c r="D846" s="52">
        <f t="shared" si="24"/>
        <v>1668</v>
      </c>
      <c r="E846" s="54" t="s">
        <v>447</v>
      </c>
      <c r="F846" s="52" t="s">
        <v>527</v>
      </c>
      <c r="G846" s="54" t="s">
        <v>385</v>
      </c>
      <c r="H846" s="55">
        <v>30</v>
      </c>
      <c r="I846" s="55">
        <v>86</v>
      </c>
      <c r="J846" s="54">
        <f t="shared" si="25"/>
        <v>2580</v>
      </c>
    </row>
    <row r="847" spans="1:10" hidden="1" x14ac:dyDescent="0.3">
      <c r="A847" s="52" t="s">
        <v>522</v>
      </c>
      <c r="B847" s="52" t="s">
        <v>466</v>
      </c>
      <c r="C847" s="53">
        <v>42595</v>
      </c>
      <c r="D847" s="52">
        <f t="shared" ref="D847:D910" si="26">D846+1</f>
        <v>1669</v>
      </c>
      <c r="E847" s="54" t="s">
        <v>442</v>
      </c>
      <c r="F847" s="52" t="s">
        <v>525</v>
      </c>
      <c r="G847" s="54" t="s">
        <v>384</v>
      </c>
      <c r="H847" s="55">
        <v>50</v>
      </c>
      <c r="I847" s="55">
        <v>20</v>
      </c>
      <c r="J847" s="54">
        <f t="shared" ref="J847:J910" si="27">H847*I847</f>
        <v>1000</v>
      </c>
    </row>
    <row r="848" spans="1:10" hidden="1" x14ac:dyDescent="0.3">
      <c r="A848" s="52" t="s">
        <v>395</v>
      </c>
      <c r="B848" s="52" t="s">
        <v>466</v>
      </c>
      <c r="C848" s="53">
        <v>42595</v>
      </c>
      <c r="D848" s="52">
        <f t="shared" si="26"/>
        <v>1670</v>
      </c>
      <c r="E848" s="54" t="s">
        <v>408</v>
      </c>
      <c r="F848" s="52" t="s">
        <v>526</v>
      </c>
      <c r="G848" s="54" t="s">
        <v>387</v>
      </c>
      <c r="H848" s="55">
        <v>50</v>
      </c>
      <c r="I848" s="55">
        <v>35</v>
      </c>
      <c r="J848" s="54">
        <f t="shared" si="27"/>
        <v>1750</v>
      </c>
    </row>
    <row r="849" spans="1:10" hidden="1" x14ac:dyDescent="0.3">
      <c r="A849" s="52" t="s">
        <v>395</v>
      </c>
      <c r="B849" s="52" t="s">
        <v>466</v>
      </c>
      <c r="C849" s="53">
        <v>42595</v>
      </c>
      <c r="D849" s="52">
        <f t="shared" si="26"/>
        <v>1671</v>
      </c>
      <c r="E849" s="54" t="s">
        <v>408</v>
      </c>
      <c r="F849" s="52" t="s">
        <v>526</v>
      </c>
      <c r="G849" s="54" t="s">
        <v>385</v>
      </c>
      <c r="H849" s="55">
        <v>50</v>
      </c>
      <c r="I849" s="55">
        <v>86</v>
      </c>
      <c r="J849" s="54">
        <f t="shared" si="27"/>
        <v>4300</v>
      </c>
    </row>
    <row r="850" spans="1:10" hidden="1" x14ac:dyDescent="0.3">
      <c r="A850" s="52" t="s">
        <v>395</v>
      </c>
      <c r="B850" s="52" t="s">
        <v>466</v>
      </c>
      <c r="C850" s="53">
        <v>42595</v>
      </c>
      <c r="D850" s="52">
        <f t="shared" si="26"/>
        <v>1672</v>
      </c>
      <c r="E850" s="54" t="s">
        <v>408</v>
      </c>
      <c r="F850" s="52" t="s">
        <v>526</v>
      </c>
      <c r="G850" s="54" t="s">
        <v>384</v>
      </c>
      <c r="H850" s="55">
        <v>30</v>
      </c>
      <c r="I850" s="55">
        <v>20</v>
      </c>
      <c r="J850" s="54">
        <f t="shared" si="27"/>
        <v>600</v>
      </c>
    </row>
    <row r="851" spans="1:10" hidden="1" x14ac:dyDescent="0.3">
      <c r="A851" s="52" t="s">
        <v>395</v>
      </c>
      <c r="B851" s="52" t="s">
        <v>466</v>
      </c>
      <c r="C851" s="53">
        <v>42595</v>
      </c>
      <c r="D851" s="52">
        <f t="shared" si="26"/>
        <v>1673</v>
      </c>
      <c r="E851" s="54" t="s">
        <v>408</v>
      </c>
      <c r="F851" s="52" t="s">
        <v>526</v>
      </c>
      <c r="G851" s="54" t="s">
        <v>383</v>
      </c>
      <c r="H851" s="55">
        <v>40</v>
      </c>
      <c r="I851" s="55">
        <v>10</v>
      </c>
      <c r="J851" s="54">
        <f t="shared" si="27"/>
        <v>400</v>
      </c>
    </row>
    <row r="852" spans="1:10" hidden="1" x14ac:dyDescent="0.3">
      <c r="A852" s="52" t="s">
        <v>395</v>
      </c>
      <c r="B852" s="52" t="s">
        <v>466</v>
      </c>
      <c r="C852" s="53">
        <v>42595</v>
      </c>
      <c r="D852" s="52">
        <f t="shared" si="26"/>
        <v>1674</v>
      </c>
      <c r="E852" s="54" t="s">
        <v>408</v>
      </c>
      <c r="F852" s="52" t="s">
        <v>526</v>
      </c>
      <c r="G852" s="54" t="s">
        <v>381</v>
      </c>
      <c r="H852" s="55">
        <v>50</v>
      </c>
      <c r="I852" s="55">
        <v>120</v>
      </c>
      <c r="J852" s="54">
        <f t="shared" si="27"/>
        <v>6000</v>
      </c>
    </row>
    <row r="853" spans="1:10" hidden="1" x14ac:dyDescent="0.3">
      <c r="A853" s="52" t="s">
        <v>395</v>
      </c>
      <c r="B853" s="52" t="s">
        <v>466</v>
      </c>
      <c r="C853" s="53">
        <v>42595</v>
      </c>
      <c r="D853" s="52">
        <f t="shared" si="26"/>
        <v>1675</v>
      </c>
      <c r="E853" s="54" t="s">
        <v>408</v>
      </c>
      <c r="F853" s="52" t="s">
        <v>526</v>
      </c>
      <c r="G853" s="54" t="s">
        <v>387</v>
      </c>
      <c r="H853" s="55">
        <v>20</v>
      </c>
      <c r="I853" s="55">
        <v>35</v>
      </c>
      <c r="J853" s="54">
        <f t="shared" si="27"/>
        <v>700</v>
      </c>
    </row>
    <row r="854" spans="1:10" hidden="1" x14ac:dyDescent="0.3">
      <c r="A854" s="52" t="s">
        <v>395</v>
      </c>
      <c r="B854" s="52" t="s">
        <v>466</v>
      </c>
      <c r="C854" s="53">
        <v>42595</v>
      </c>
      <c r="D854" s="52">
        <f t="shared" si="26"/>
        <v>1676</v>
      </c>
      <c r="E854" s="54" t="s">
        <v>408</v>
      </c>
      <c r="F854" s="52" t="s">
        <v>526</v>
      </c>
      <c r="G854" s="54" t="s">
        <v>385</v>
      </c>
      <c r="H854" s="55">
        <v>50</v>
      </c>
      <c r="I854" s="55">
        <v>86</v>
      </c>
      <c r="J854" s="54">
        <f t="shared" si="27"/>
        <v>4300</v>
      </c>
    </row>
    <row r="855" spans="1:10" hidden="1" x14ac:dyDescent="0.3">
      <c r="A855" s="52" t="s">
        <v>395</v>
      </c>
      <c r="B855" s="52" t="s">
        <v>466</v>
      </c>
      <c r="C855" s="53">
        <v>42595</v>
      </c>
      <c r="D855" s="52">
        <f t="shared" si="26"/>
        <v>1677</v>
      </c>
      <c r="E855" s="54" t="s">
        <v>408</v>
      </c>
      <c r="F855" s="52" t="s">
        <v>526</v>
      </c>
      <c r="G855" s="54" t="s">
        <v>384</v>
      </c>
      <c r="H855" s="55">
        <v>20</v>
      </c>
      <c r="I855" s="55">
        <v>20</v>
      </c>
      <c r="J855" s="54">
        <f t="shared" si="27"/>
        <v>400</v>
      </c>
    </row>
    <row r="856" spans="1:10" hidden="1" x14ac:dyDescent="0.3">
      <c r="A856" s="52" t="s">
        <v>395</v>
      </c>
      <c r="B856" s="52" t="s">
        <v>466</v>
      </c>
      <c r="C856" s="53">
        <v>42595</v>
      </c>
      <c r="D856" s="52">
        <f t="shared" si="26"/>
        <v>1678</v>
      </c>
      <c r="E856" s="54" t="s">
        <v>408</v>
      </c>
      <c r="F856" s="52" t="s">
        <v>526</v>
      </c>
      <c r="G856" s="54" t="s">
        <v>383</v>
      </c>
      <c r="H856" s="55">
        <v>50</v>
      </c>
      <c r="I856" s="55">
        <v>10</v>
      </c>
      <c r="J856" s="54">
        <f t="shared" si="27"/>
        <v>500</v>
      </c>
    </row>
    <row r="857" spans="1:10" hidden="1" x14ac:dyDescent="0.3">
      <c r="A857" s="52" t="s">
        <v>395</v>
      </c>
      <c r="B857" s="52" t="s">
        <v>466</v>
      </c>
      <c r="C857" s="53">
        <v>42595</v>
      </c>
      <c r="D857" s="52">
        <f t="shared" si="26"/>
        <v>1679</v>
      </c>
      <c r="E857" s="54" t="s">
        <v>408</v>
      </c>
      <c r="F857" s="52" t="s">
        <v>526</v>
      </c>
      <c r="G857" s="54" t="s">
        <v>381</v>
      </c>
      <c r="H857" s="55">
        <v>20</v>
      </c>
      <c r="I857" s="55">
        <v>120</v>
      </c>
      <c r="J857" s="54">
        <f t="shared" si="27"/>
        <v>2400</v>
      </c>
    </row>
    <row r="858" spans="1:10" hidden="1" x14ac:dyDescent="0.3">
      <c r="A858" s="52" t="s">
        <v>405</v>
      </c>
      <c r="B858" s="52" t="s">
        <v>466</v>
      </c>
      <c r="C858" s="53">
        <v>42595</v>
      </c>
      <c r="D858" s="52">
        <f t="shared" si="26"/>
        <v>1680</v>
      </c>
      <c r="E858" s="54" t="s">
        <v>453</v>
      </c>
      <c r="F858" s="52" t="s">
        <v>403</v>
      </c>
      <c r="G858" s="54" t="s">
        <v>387</v>
      </c>
      <c r="H858" s="55">
        <v>40</v>
      </c>
      <c r="I858" s="55">
        <v>35</v>
      </c>
      <c r="J858" s="54">
        <f t="shared" si="27"/>
        <v>1400</v>
      </c>
    </row>
    <row r="859" spans="1:10" hidden="1" x14ac:dyDescent="0.3">
      <c r="A859" s="52" t="s">
        <v>405</v>
      </c>
      <c r="B859" s="52" t="s">
        <v>466</v>
      </c>
      <c r="C859" s="53">
        <v>42595</v>
      </c>
      <c r="D859" s="52">
        <f t="shared" si="26"/>
        <v>1681</v>
      </c>
      <c r="E859" s="54" t="s">
        <v>453</v>
      </c>
      <c r="F859" s="52" t="s">
        <v>403</v>
      </c>
      <c r="G859" s="54" t="s">
        <v>385</v>
      </c>
      <c r="H859" s="55">
        <v>20</v>
      </c>
      <c r="I859" s="55">
        <v>86</v>
      </c>
      <c r="J859" s="54">
        <f t="shared" si="27"/>
        <v>1720</v>
      </c>
    </row>
    <row r="860" spans="1:10" hidden="1" x14ac:dyDescent="0.3">
      <c r="A860" s="52" t="s">
        <v>405</v>
      </c>
      <c r="B860" s="52" t="s">
        <v>466</v>
      </c>
      <c r="C860" s="53">
        <v>42595</v>
      </c>
      <c r="D860" s="52">
        <f t="shared" si="26"/>
        <v>1682</v>
      </c>
      <c r="E860" s="54" t="s">
        <v>453</v>
      </c>
      <c r="F860" s="52" t="s">
        <v>403</v>
      </c>
      <c r="G860" s="54" t="s">
        <v>384</v>
      </c>
      <c r="H860" s="55">
        <v>50</v>
      </c>
      <c r="I860" s="55">
        <v>20</v>
      </c>
      <c r="J860" s="54">
        <f t="shared" si="27"/>
        <v>1000</v>
      </c>
    </row>
    <row r="861" spans="1:10" hidden="1" x14ac:dyDescent="0.3">
      <c r="A861" s="52" t="s">
        <v>405</v>
      </c>
      <c r="B861" s="52" t="s">
        <v>466</v>
      </c>
      <c r="C861" s="53">
        <v>42595</v>
      </c>
      <c r="D861" s="52">
        <f t="shared" si="26"/>
        <v>1683</v>
      </c>
      <c r="E861" s="54" t="s">
        <v>430</v>
      </c>
      <c r="F861" s="52" t="s">
        <v>403</v>
      </c>
      <c r="G861" s="54" t="s">
        <v>383</v>
      </c>
      <c r="H861" s="55">
        <v>50</v>
      </c>
      <c r="I861" s="55">
        <v>10</v>
      </c>
      <c r="J861" s="54">
        <f t="shared" si="27"/>
        <v>500</v>
      </c>
    </row>
    <row r="862" spans="1:10" hidden="1" x14ac:dyDescent="0.3">
      <c r="A862" s="52" t="s">
        <v>405</v>
      </c>
      <c r="B862" s="52" t="s">
        <v>466</v>
      </c>
      <c r="C862" s="53">
        <v>42595</v>
      </c>
      <c r="D862" s="52">
        <f t="shared" si="26"/>
        <v>1684</v>
      </c>
      <c r="E862" s="54" t="s">
        <v>416</v>
      </c>
      <c r="F862" s="52" t="s">
        <v>403</v>
      </c>
      <c r="G862" s="54" t="s">
        <v>387</v>
      </c>
      <c r="H862" s="55">
        <v>20</v>
      </c>
      <c r="I862" s="55">
        <v>35</v>
      </c>
      <c r="J862" s="54">
        <f t="shared" si="27"/>
        <v>700</v>
      </c>
    </row>
    <row r="863" spans="1:10" hidden="1" x14ac:dyDescent="0.3">
      <c r="A863" s="52" t="s">
        <v>405</v>
      </c>
      <c r="B863" s="52" t="s">
        <v>466</v>
      </c>
      <c r="C863" s="53">
        <v>42599</v>
      </c>
      <c r="D863" s="52">
        <f t="shared" si="26"/>
        <v>1685</v>
      </c>
      <c r="E863" s="54" t="s">
        <v>424</v>
      </c>
      <c r="F863" s="52" t="s">
        <v>403</v>
      </c>
      <c r="G863" s="54" t="s">
        <v>385</v>
      </c>
      <c r="H863" s="55">
        <v>25</v>
      </c>
      <c r="I863" s="55">
        <v>86</v>
      </c>
      <c r="J863" s="54">
        <f t="shared" si="27"/>
        <v>2150</v>
      </c>
    </row>
    <row r="864" spans="1:10" hidden="1" x14ac:dyDescent="0.3">
      <c r="A864" s="52" t="s">
        <v>405</v>
      </c>
      <c r="B864" s="52" t="s">
        <v>466</v>
      </c>
      <c r="C864" s="53">
        <v>42599</v>
      </c>
      <c r="D864" s="52">
        <f t="shared" si="26"/>
        <v>1686</v>
      </c>
      <c r="E864" s="54" t="s">
        <v>415</v>
      </c>
      <c r="F864" s="52" t="s">
        <v>524</v>
      </c>
      <c r="G864" s="54" t="s">
        <v>384</v>
      </c>
      <c r="H864" s="55">
        <v>20</v>
      </c>
      <c r="I864" s="55">
        <v>20</v>
      </c>
      <c r="J864" s="54">
        <f t="shared" si="27"/>
        <v>400</v>
      </c>
    </row>
    <row r="865" spans="1:10" hidden="1" x14ac:dyDescent="0.3">
      <c r="A865" s="52" t="s">
        <v>405</v>
      </c>
      <c r="B865" s="52" t="s">
        <v>466</v>
      </c>
      <c r="C865" s="53">
        <v>42599</v>
      </c>
      <c r="D865" s="52">
        <f t="shared" si="26"/>
        <v>1687</v>
      </c>
      <c r="E865" s="54" t="s">
        <v>415</v>
      </c>
      <c r="F865" s="52" t="s">
        <v>524</v>
      </c>
      <c r="G865" s="54" t="s">
        <v>387</v>
      </c>
      <c r="H865" s="55">
        <v>50</v>
      </c>
      <c r="I865" s="55">
        <v>35</v>
      </c>
      <c r="J865" s="54">
        <f t="shared" si="27"/>
        <v>1750</v>
      </c>
    </row>
    <row r="866" spans="1:10" hidden="1" x14ac:dyDescent="0.3">
      <c r="A866" s="52" t="s">
        <v>522</v>
      </c>
      <c r="B866" s="52" t="s">
        <v>466</v>
      </c>
      <c r="C866" s="53">
        <v>42599</v>
      </c>
      <c r="D866" s="52">
        <f t="shared" si="26"/>
        <v>1688</v>
      </c>
      <c r="E866" s="54" t="s">
        <v>444</v>
      </c>
      <c r="F866" s="52" t="s">
        <v>525</v>
      </c>
      <c r="G866" s="54" t="s">
        <v>385</v>
      </c>
      <c r="H866" s="55">
        <v>50</v>
      </c>
      <c r="I866" s="55">
        <v>86</v>
      </c>
      <c r="J866" s="54">
        <f t="shared" si="27"/>
        <v>4300</v>
      </c>
    </row>
    <row r="867" spans="1:10" hidden="1" x14ac:dyDescent="0.3">
      <c r="A867" s="52" t="s">
        <v>395</v>
      </c>
      <c r="B867" s="52" t="s">
        <v>466</v>
      </c>
      <c r="C867" s="53">
        <v>42599</v>
      </c>
      <c r="D867" s="52">
        <f t="shared" si="26"/>
        <v>1689</v>
      </c>
      <c r="E867" s="54" t="s">
        <v>435</v>
      </c>
      <c r="F867" s="52" t="s">
        <v>399</v>
      </c>
      <c r="G867" s="54" t="s">
        <v>384</v>
      </c>
      <c r="H867" s="55">
        <v>20</v>
      </c>
      <c r="I867" s="55">
        <v>20</v>
      </c>
      <c r="J867" s="54">
        <f t="shared" si="27"/>
        <v>400</v>
      </c>
    </row>
    <row r="868" spans="1:10" hidden="1" x14ac:dyDescent="0.3">
      <c r="A868" s="52" t="s">
        <v>395</v>
      </c>
      <c r="B868" s="52" t="s">
        <v>466</v>
      </c>
      <c r="C868" s="53">
        <v>42599</v>
      </c>
      <c r="D868" s="52">
        <f t="shared" si="26"/>
        <v>1690</v>
      </c>
      <c r="E868" s="54" t="s">
        <v>435</v>
      </c>
      <c r="F868" s="52" t="s">
        <v>399</v>
      </c>
      <c r="G868" s="54" t="s">
        <v>387</v>
      </c>
      <c r="H868" s="55">
        <v>20</v>
      </c>
      <c r="I868" s="55">
        <v>35</v>
      </c>
      <c r="J868" s="54">
        <f t="shared" si="27"/>
        <v>700</v>
      </c>
    </row>
    <row r="869" spans="1:10" hidden="1" x14ac:dyDescent="0.3">
      <c r="A869" s="52" t="s">
        <v>395</v>
      </c>
      <c r="B869" s="52" t="s">
        <v>466</v>
      </c>
      <c r="C869" s="53">
        <v>42599</v>
      </c>
      <c r="D869" s="52">
        <f t="shared" si="26"/>
        <v>1691</v>
      </c>
      <c r="E869" s="54" t="s">
        <v>435</v>
      </c>
      <c r="F869" s="52" t="s">
        <v>399</v>
      </c>
      <c r="G869" s="54" t="s">
        <v>385</v>
      </c>
      <c r="H869" s="55">
        <v>30</v>
      </c>
      <c r="I869" s="55">
        <v>86</v>
      </c>
      <c r="J869" s="54">
        <f t="shared" si="27"/>
        <v>2580</v>
      </c>
    </row>
    <row r="870" spans="1:10" hidden="1" x14ac:dyDescent="0.3">
      <c r="A870" s="52" t="s">
        <v>395</v>
      </c>
      <c r="B870" s="52" t="s">
        <v>466</v>
      </c>
      <c r="C870" s="53">
        <v>42599</v>
      </c>
      <c r="D870" s="52">
        <f t="shared" si="26"/>
        <v>1692</v>
      </c>
      <c r="E870" s="54" t="s">
        <v>400</v>
      </c>
      <c r="F870" s="52" t="s">
        <v>399</v>
      </c>
      <c r="G870" s="54" t="s">
        <v>384</v>
      </c>
      <c r="H870" s="55">
        <v>50</v>
      </c>
      <c r="I870" s="55">
        <v>20</v>
      </c>
      <c r="J870" s="54">
        <f t="shared" si="27"/>
        <v>1000</v>
      </c>
    </row>
    <row r="871" spans="1:10" hidden="1" x14ac:dyDescent="0.3">
      <c r="A871" s="52" t="s">
        <v>405</v>
      </c>
      <c r="B871" s="52" t="s">
        <v>466</v>
      </c>
      <c r="C871" s="53">
        <v>42599</v>
      </c>
      <c r="D871" s="52">
        <f t="shared" si="26"/>
        <v>1693</v>
      </c>
      <c r="E871" s="54" t="s">
        <v>423</v>
      </c>
      <c r="F871" s="52" t="s">
        <v>403</v>
      </c>
      <c r="G871" s="54" t="s">
        <v>383</v>
      </c>
      <c r="H871" s="55">
        <v>300</v>
      </c>
      <c r="I871" s="55">
        <v>10</v>
      </c>
      <c r="J871" s="54">
        <f t="shared" si="27"/>
        <v>3000</v>
      </c>
    </row>
    <row r="872" spans="1:10" hidden="1" x14ac:dyDescent="0.3">
      <c r="A872" s="52" t="s">
        <v>405</v>
      </c>
      <c r="B872" s="52" t="s">
        <v>466</v>
      </c>
      <c r="C872" s="53">
        <v>42599</v>
      </c>
      <c r="D872" s="52">
        <f t="shared" si="26"/>
        <v>1694</v>
      </c>
      <c r="E872" s="54" t="s">
        <v>423</v>
      </c>
      <c r="F872" s="52" t="s">
        <v>403</v>
      </c>
      <c r="G872" s="54" t="s">
        <v>381</v>
      </c>
      <c r="H872" s="55">
        <v>5</v>
      </c>
      <c r="I872" s="55">
        <v>120</v>
      </c>
      <c r="J872" s="54">
        <f t="shared" si="27"/>
        <v>600</v>
      </c>
    </row>
    <row r="873" spans="1:10" hidden="1" x14ac:dyDescent="0.3">
      <c r="A873" s="52" t="s">
        <v>405</v>
      </c>
      <c r="B873" s="52" t="s">
        <v>466</v>
      </c>
      <c r="C873" s="53">
        <v>42599</v>
      </c>
      <c r="D873" s="52">
        <f t="shared" si="26"/>
        <v>1695</v>
      </c>
      <c r="E873" s="54" t="s">
        <v>416</v>
      </c>
      <c r="F873" s="52" t="s">
        <v>403</v>
      </c>
      <c r="G873" s="54" t="s">
        <v>387</v>
      </c>
      <c r="H873" s="55">
        <v>100</v>
      </c>
      <c r="I873" s="55">
        <v>35</v>
      </c>
      <c r="J873" s="54">
        <f t="shared" si="27"/>
        <v>3500</v>
      </c>
    </row>
    <row r="874" spans="1:10" hidden="1" x14ac:dyDescent="0.3">
      <c r="A874" s="52" t="s">
        <v>405</v>
      </c>
      <c r="B874" s="52" t="s">
        <v>466</v>
      </c>
      <c r="C874" s="53">
        <v>42599</v>
      </c>
      <c r="D874" s="52">
        <f t="shared" si="26"/>
        <v>1696</v>
      </c>
      <c r="E874" s="54" t="s">
        <v>416</v>
      </c>
      <c r="F874" s="52" t="s">
        <v>403</v>
      </c>
      <c r="G874" s="54" t="s">
        <v>385</v>
      </c>
      <c r="H874" s="55">
        <v>200</v>
      </c>
      <c r="I874" s="55">
        <v>86</v>
      </c>
      <c r="J874" s="54">
        <f t="shared" si="27"/>
        <v>17200</v>
      </c>
    </row>
    <row r="875" spans="1:10" hidden="1" x14ac:dyDescent="0.3">
      <c r="A875" s="52" t="s">
        <v>395</v>
      </c>
      <c r="B875" s="52" t="s">
        <v>466</v>
      </c>
      <c r="C875" s="53">
        <v>42599</v>
      </c>
      <c r="D875" s="52">
        <f t="shared" si="26"/>
        <v>1697</v>
      </c>
      <c r="E875" s="54" t="s">
        <v>433</v>
      </c>
      <c r="F875" s="52" t="s">
        <v>528</v>
      </c>
      <c r="G875" s="54" t="s">
        <v>384</v>
      </c>
      <c r="H875" s="55">
        <v>100</v>
      </c>
      <c r="I875" s="55">
        <v>20</v>
      </c>
      <c r="J875" s="54">
        <f t="shared" si="27"/>
        <v>2000</v>
      </c>
    </row>
    <row r="876" spans="1:10" hidden="1" x14ac:dyDescent="0.3">
      <c r="A876" s="52" t="s">
        <v>405</v>
      </c>
      <c r="B876" s="52" t="s">
        <v>466</v>
      </c>
      <c r="C876" s="53">
        <v>42599</v>
      </c>
      <c r="D876" s="52">
        <f t="shared" si="26"/>
        <v>1698</v>
      </c>
      <c r="E876" s="54" t="s">
        <v>445</v>
      </c>
      <c r="F876" s="52" t="s">
        <v>403</v>
      </c>
      <c r="G876" s="54" t="s">
        <v>383</v>
      </c>
      <c r="H876" s="55">
        <v>3000</v>
      </c>
      <c r="I876" s="55">
        <v>10</v>
      </c>
      <c r="J876" s="54">
        <f t="shared" si="27"/>
        <v>30000</v>
      </c>
    </row>
    <row r="877" spans="1:10" hidden="1" x14ac:dyDescent="0.3">
      <c r="A877" s="52" t="s">
        <v>522</v>
      </c>
      <c r="B877" s="52" t="s">
        <v>466</v>
      </c>
      <c r="C877" s="53">
        <v>42599</v>
      </c>
      <c r="D877" s="52">
        <f t="shared" si="26"/>
        <v>1699</v>
      </c>
      <c r="E877" s="54" t="s">
        <v>450</v>
      </c>
      <c r="F877" s="52" t="s">
        <v>525</v>
      </c>
      <c r="G877" s="54" t="s">
        <v>381</v>
      </c>
      <c r="H877" s="55">
        <v>500</v>
      </c>
      <c r="I877" s="55">
        <v>120</v>
      </c>
      <c r="J877" s="54">
        <f t="shared" si="27"/>
        <v>60000</v>
      </c>
    </row>
    <row r="878" spans="1:10" hidden="1" x14ac:dyDescent="0.3">
      <c r="A878" s="52" t="s">
        <v>522</v>
      </c>
      <c r="B878" s="52" t="s">
        <v>466</v>
      </c>
      <c r="C878" s="53">
        <v>42599</v>
      </c>
      <c r="D878" s="52">
        <f t="shared" si="26"/>
        <v>1700</v>
      </c>
      <c r="E878" s="54" t="s">
        <v>450</v>
      </c>
      <c r="F878" s="52" t="s">
        <v>525</v>
      </c>
      <c r="G878" s="54" t="s">
        <v>387</v>
      </c>
      <c r="H878" s="55">
        <v>1000</v>
      </c>
      <c r="I878" s="55">
        <v>35</v>
      </c>
      <c r="J878" s="54">
        <f t="shared" si="27"/>
        <v>35000</v>
      </c>
    </row>
    <row r="879" spans="1:10" hidden="1" x14ac:dyDescent="0.3">
      <c r="A879" s="52" t="s">
        <v>522</v>
      </c>
      <c r="B879" s="52" t="s">
        <v>466</v>
      </c>
      <c r="C879" s="53">
        <v>42599</v>
      </c>
      <c r="D879" s="52">
        <f t="shared" si="26"/>
        <v>1701</v>
      </c>
      <c r="E879" s="54" t="s">
        <v>407</v>
      </c>
      <c r="F879" s="52" t="s">
        <v>406</v>
      </c>
      <c r="G879" s="54" t="s">
        <v>385</v>
      </c>
      <c r="H879" s="55">
        <v>500</v>
      </c>
      <c r="I879" s="55">
        <v>86</v>
      </c>
      <c r="J879" s="54">
        <f t="shared" si="27"/>
        <v>43000</v>
      </c>
    </row>
    <row r="880" spans="1:10" hidden="1" x14ac:dyDescent="0.3">
      <c r="A880" s="52" t="s">
        <v>522</v>
      </c>
      <c r="B880" s="52" t="s">
        <v>466</v>
      </c>
      <c r="C880" s="53">
        <v>42600</v>
      </c>
      <c r="D880" s="52">
        <f t="shared" si="26"/>
        <v>1702</v>
      </c>
      <c r="E880" s="54" t="s">
        <v>450</v>
      </c>
      <c r="F880" s="52" t="s">
        <v>525</v>
      </c>
      <c r="G880" s="54" t="s">
        <v>384</v>
      </c>
      <c r="H880" s="55">
        <v>150</v>
      </c>
      <c r="I880" s="55">
        <v>20</v>
      </c>
      <c r="J880" s="54">
        <f t="shared" si="27"/>
        <v>3000</v>
      </c>
    </row>
    <row r="881" spans="1:10" hidden="1" x14ac:dyDescent="0.3">
      <c r="A881" s="52" t="s">
        <v>395</v>
      </c>
      <c r="B881" s="52" t="s">
        <v>466</v>
      </c>
      <c r="C881" s="53">
        <v>42600</v>
      </c>
      <c r="D881" s="52">
        <f t="shared" si="26"/>
        <v>1703</v>
      </c>
      <c r="E881" s="54" t="s">
        <v>439</v>
      </c>
      <c r="F881" s="52" t="s">
        <v>528</v>
      </c>
      <c r="G881" s="54" t="s">
        <v>383</v>
      </c>
      <c r="H881" s="55">
        <v>200</v>
      </c>
      <c r="I881" s="55">
        <v>10</v>
      </c>
      <c r="J881" s="54">
        <f t="shared" si="27"/>
        <v>2000</v>
      </c>
    </row>
    <row r="882" spans="1:10" hidden="1" x14ac:dyDescent="0.3">
      <c r="A882" s="52" t="s">
        <v>395</v>
      </c>
      <c r="B882" s="52" t="s">
        <v>466</v>
      </c>
      <c r="C882" s="53">
        <v>42600</v>
      </c>
      <c r="D882" s="52">
        <f t="shared" si="26"/>
        <v>1704</v>
      </c>
      <c r="E882" s="54" t="s">
        <v>439</v>
      </c>
      <c r="F882" s="52" t="s">
        <v>528</v>
      </c>
      <c r="G882" s="54" t="s">
        <v>381</v>
      </c>
      <c r="H882" s="55">
        <v>200</v>
      </c>
      <c r="I882" s="55">
        <v>120</v>
      </c>
      <c r="J882" s="54">
        <f t="shared" si="27"/>
        <v>24000</v>
      </c>
    </row>
    <row r="883" spans="1:10" hidden="1" x14ac:dyDescent="0.3">
      <c r="A883" s="52" t="s">
        <v>395</v>
      </c>
      <c r="B883" s="52" t="s">
        <v>466</v>
      </c>
      <c r="C883" s="53">
        <v>42600</v>
      </c>
      <c r="D883" s="52">
        <f t="shared" si="26"/>
        <v>1705</v>
      </c>
      <c r="E883" s="54" t="s">
        <v>439</v>
      </c>
      <c r="F883" s="52" t="s">
        <v>528</v>
      </c>
      <c r="G883" s="54" t="s">
        <v>383</v>
      </c>
      <c r="H883" s="55">
        <v>100</v>
      </c>
      <c r="I883" s="55">
        <v>10</v>
      </c>
      <c r="J883" s="54">
        <f t="shared" si="27"/>
        <v>1000</v>
      </c>
    </row>
    <row r="884" spans="1:10" hidden="1" x14ac:dyDescent="0.3">
      <c r="A884" s="52" t="s">
        <v>522</v>
      </c>
      <c r="B884" s="52" t="s">
        <v>466</v>
      </c>
      <c r="C884" s="53">
        <v>42600</v>
      </c>
      <c r="D884" s="52">
        <f t="shared" si="26"/>
        <v>1706</v>
      </c>
      <c r="E884" s="54" t="s">
        <v>402</v>
      </c>
      <c r="F884" s="52" t="s">
        <v>525</v>
      </c>
      <c r="G884" s="54" t="s">
        <v>381</v>
      </c>
      <c r="H884" s="55">
        <v>5000</v>
      </c>
      <c r="I884" s="55">
        <v>120</v>
      </c>
      <c r="J884" s="54">
        <f t="shared" si="27"/>
        <v>600000</v>
      </c>
    </row>
    <row r="885" spans="1:10" hidden="1" x14ac:dyDescent="0.3">
      <c r="A885" s="52" t="s">
        <v>522</v>
      </c>
      <c r="B885" s="52" t="s">
        <v>466</v>
      </c>
      <c r="C885" s="53">
        <v>42600</v>
      </c>
      <c r="D885" s="52">
        <f t="shared" si="26"/>
        <v>1707</v>
      </c>
      <c r="E885" s="54" t="s">
        <v>402</v>
      </c>
      <c r="F885" s="52" t="s">
        <v>525</v>
      </c>
      <c r="G885" s="54" t="s">
        <v>387</v>
      </c>
      <c r="H885" s="55">
        <v>2000</v>
      </c>
      <c r="I885" s="55">
        <v>35</v>
      </c>
      <c r="J885" s="54">
        <f t="shared" si="27"/>
        <v>70000</v>
      </c>
    </row>
    <row r="886" spans="1:10" hidden="1" x14ac:dyDescent="0.3">
      <c r="A886" s="52" t="s">
        <v>395</v>
      </c>
      <c r="B886" s="52" t="s">
        <v>466</v>
      </c>
      <c r="C886" s="53">
        <v>42600</v>
      </c>
      <c r="D886" s="52">
        <f t="shared" si="26"/>
        <v>1708</v>
      </c>
      <c r="E886" s="54" t="s">
        <v>429</v>
      </c>
      <c r="F886" s="52" t="s">
        <v>528</v>
      </c>
      <c r="G886" s="54" t="s">
        <v>385</v>
      </c>
      <c r="H886" s="55">
        <v>200</v>
      </c>
      <c r="I886" s="55">
        <v>86</v>
      </c>
      <c r="J886" s="54">
        <f t="shared" si="27"/>
        <v>17200</v>
      </c>
    </row>
    <row r="887" spans="1:10" hidden="1" x14ac:dyDescent="0.3">
      <c r="A887" s="52" t="s">
        <v>395</v>
      </c>
      <c r="B887" s="52" t="s">
        <v>466</v>
      </c>
      <c r="C887" s="53">
        <v>42600</v>
      </c>
      <c r="D887" s="52">
        <f t="shared" si="26"/>
        <v>1709</v>
      </c>
      <c r="E887" s="54" t="s">
        <v>429</v>
      </c>
      <c r="F887" s="52" t="s">
        <v>528</v>
      </c>
      <c r="G887" s="54" t="s">
        <v>384</v>
      </c>
      <c r="H887" s="55">
        <v>300</v>
      </c>
      <c r="I887" s="55">
        <v>20</v>
      </c>
      <c r="J887" s="54">
        <f t="shared" si="27"/>
        <v>6000</v>
      </c>
    </row>
    <row r="888" spans="1:10" hidden="1" x14ac:dyDescent="0.3">
      <c r="A888" s="52" t="s">
        <v>395</v>
      </c>
      <c r="B888" s="52" t="s">
        <v>466</v>
      </c>
      <c r="C888" s="53">
        <v>42600</v>
      </c>
      <c r="D888" s="52">
        <f t="shared" si="26"/>
        <v>1710</v>
      </c>
      <c r="E888" s="54" t="s">
        <v>429</v>
      </c>
      <c r="F888" s="52" t="s">
        <v>528</v>
      </c>
      <c r="G888" s="54" t="s">
        <v>383</v>
      </c>
      <c r="H888" s="55">
        <v>200</v>
      </c>
      <c r="I888" s="55">
        <v>10</v>
      </c>
      <c r="J888" s="54">
        <f t="shared" si="27"/>
        <v>2000</v>
      </c>
    </row>
    <row r="889" spans="1:10" hidden="1" x14ac:dyDescent="0.3">
      <c r="A889" s="52" t="s">
        <v>395</v>
      </c>
      <c r="B889" s="52" t="s">
        <v>466</v>
      </c>
      <c r="C889" s="53">
        <v>42600</v>
      </c>
      <c r="D889" s="52">
        <f t="shared" si="26"/>
        <v>1711</v>
      </c>
      <c r="E889" s="54" t="s">
        <v>429</v>
      </c>
      <c r="F889" s="52" t="s">
        <v>528</v>
      </c>
      <c r="G889" s="54" t="s">
        <v>381</v>
      </c>
      <c r="H889" s="55">
        <v>200</v>
      </c>
      <c r="I889" s="55">
        <v>120</v>
      </c>
      <c r="J889" s="54">
        <f t="shared" si="27"/>
        <v>24000</v>
      </c>
    </row>
    <row r="890" spans="1:10" hidden="1" x14ac:dyDescent="0.3">
      <c r="A890" s="52" t="s">
        <v>522</v>
      </c>
      <c r="B890" s="52" t="s">
        <v>466</v>
      </c>
      <c r="C890" s="53">
        <v>42600</v>
      </c>
      <c r="D890" s="52">
        <f t="shared" si="26"/>
        <v>1712</v>
      </c>
      <c r="E890" s="54" t="s">
        <v>452</v>
      </c>
      <c r="F890" s="52" t="s">
        <v>525</v>
      </c>
      <c r="G890" s="54" t="s">
        <v>387</v>
      </c>
      <c r="H890" s="55">
        <v>500</v>
      </c>
      <c r="I890" s="55">
        <v>35</v>
      </c>
      <c r="J890" s="54">
        <f t="shared" si="27"/>
        <v>17500</v>
      </c>
    </row>
    <row r="891" spans="1:10" hidden="1" x14ac:dyDescent="0.3">
      <c r="A891" s="52" t="s">
        <v>395</v>
      </c>
      <c r="B891" s="52" t="s">
        <v>466</v>
      </c>
      <c r="C891" s="53">
        <v>42600</v>
      </c>
      <c r="D891" s="52">
        <f t="shared" si="26"/>
        <v>1713</v>
      </c>
      <c r="E891" s="54" t="s">
        <v>432</v>
      </c>
      <c r="F891" s="52" t="s">
        <v>529</v>
      </c>
      <c r="G891" s="54" t="s">
        <v>385</v>
      </c>
      <c r="H891" s="55">
        <v>300</v>
      </c>
      <c r="I891" s="55">
        <v>86</v>
      </c>
      <c r="J891" s="54">
        <f t="shared" si="27"/>
        <v>25800</v>
      </c>
    </row>
    <row r="892" spans="1:10" x14ac:dyDescent="0.3">
      <c r="A892" s="52" t="s">
        <v>398</v>
      </c>
      <c r="B892" s="52" t="s">
        <v>466</v>
      </c>
      <c r="C892" s="53">
        <v>42600</v>
      </c>
      <c r="D892" s="52">
        <f t="shared" si="26"/>
        <v>1714</v>
      </c>
      <c r="E892" s="54" t="s">
        <v>412</v>
      </c>
      <c r="F892" s="52" t="s">
        <v>523</v>
      </c>
      <c r="G892" s="54" t="s">
        <v>384</v>
      </c>
      <c r="H892" s="55">
        <v>100</v>
      </c>
      <c r="I892" s="55">
        <v>20</v>
      </c>
      <c r="J892" s="54">
        <f t="shared" si="27"/>
        <v>2000</v>
      </c>
    </row>
    <row r="893" spans="1:10" x14ac:dyDescent="0.3">
      <c r="A893" s="52" t="s">
        <v>398</v>
      </c>
      <c r="B893" s="52" t="s">
        <v>466</v>
      </c>
      <c r="C893" s="53">
        <v>42600</v>
      </c>
      <c r="D893" s="52">
        <f t="shared" si="26"/>
        <v>1715</v>
      </c>
      <c r="E893" s="54" t="s">
        <v>412</v>
      </c>
      <c r="F893" s="52" t="s">
        <v>523</v>
      </c>
      <c r="G893" s="54" t="s">
        <v>387</v>
      </c>
      <c r="H893" s="55">
        <v>250</v>
      </c>
      <c r="I893" s="55">
        <v>35</v>
      </c>
      <c r="J893" s="54">
        <f t="shared" si="27"/>
        <v>8750</v>
      </c>
    </row>
    <row r="894" spans="1:10" hidden="1" x14ac:dyDescent="0.3">
      <c r="A894" s="52" t="s">
        <v>395</v>
      </c>
      <c r="B894" s="52" t="s">
        <v>466</v>
      </c>
      <c r="C894" s="53">
        <v>42600</v>
      </c>
      <c r="D894" s="52">
        <f t="shared" si="26"/>
        <v>1716</v>
      </c>
      <c r="E894" s="54" t="s">
        <v>447</v>
      </c>
      <c r="F894" s="52" t="s">
        <v>527</v>
      </c>
      <c r="G894" s="54" t="s">
        <v>385</v>
      </c>
      <c r="H894" s="55">
        <v>150</v>
      </c>
      <c r="I894" s="55">
        <v>86</v>
      </c>
      <c r="J894" s="54">
        <f t="shared" si="27"/>
        <v>12900</v>
      </c>
    </row>
    <row r="895" spans="1:10" hidden="1" x14ac:dyDescent="0.3">
      <c r="A895" s="52" t="s">
        <v>395</v>
      </c>
      <c r="B895" s="52" t="s">
        <v>466</v>
      </c>
      <c r="C895" s="53">
        <v>42600</v>
      </c>
      <c r="D895" s="52">
        <f t="shared" si="26"/>
        <v>1717</v>
      </c>
      <c r="E895" s="54" t="s">
        <v>426</v>
      </c>
      <c r="F895" s="52" t="s">
        <v>529</v>
      </c>
      <c r="G895" s="54" t="s">
        <v>384</v>
      </c>
      <c r="H895" s="55">
        <v>500</v>
      </c>
      <c r="I895" s="55">
        <v>20</v>
      </c>
      <c r="J895" s="54">
        <f t="shared" si="27"/>
        <v>10000</v>
      </c>
    </row>
    <row r="896" spans="1:10" hidden="1" x14ac:dyDescent="0.3">
      <c r="A896" s="52" t="s">
        <v>395</v>
      </c>
      <c r="B896" s="52" t="s">
        <v>466</v>
      </c>
      <c r="C896" s="53">
        <v>42600</v>
      </c>
      <c r="D896" s="52">
        <f t="shared" si="26"/>
        <v>1718</v>
      </c>
      <c r="E896" s="54" t="s">
        <v>434</v>
      </c>
      <c r="F896" s="52" t="s">
        <v>399</v>
      </c>
      <c r="G896" s="54" t="s">
        <v>387</v>
      </c>
      <c r="H896" s="55">
        <v>500</v>
      </c>
      <c r="I896" s="55">
        <v>35</v>
      </c>
      <c r="J896" s="54">
        <f t="shared" si="27"/>
        <v>17500</v>
      </c>
    </row>
    <row r="897" spans="1:10" hidden="1" x14ac:dyDescent="0.3">
      <c r="A897" s="52" t="s">
        <v>395</v>
      </c>
      <c r="B897" s="52" t="s">
        <v>466</v>
      </c>
      <c r="C897" s="53">
        <v>42600</v>
      </c>
      <c r="D897" s="52">
        <f t="shared" si="26"/>
        <v>1719</v>
      </c>
      <c r="E897" s="54" t="s">
        <v>434</v>
      </c>
      <c r="F897" s="52" t="s">
        <v>399</v>
      </c>
      <c r="G897" s="54" t="s">
        <v>385</v>
      </c>
      <c r="H897" s="55">
        <v>100</v>
      </c>
      <c r="I897" s="55">
        <v>86</v>
      </c>
      <c r="J897" s="54">
        <f t="shared" si="27"/>
        <v>8600</v>
      </c>
    </row>
    <row r="898" spans="1:10" hidden="1" x14ac:dyDescent="0.3">
      <c r="A898" s="52" t="s">
        <v>395</v>
      </c>
      <c r="B898" s="52" t="s">
        <v>466</v>
      </c>
      <c r="C898" s="53">
        <v>42600</v>
      </c>
      <c r="D898" s="52">
        <f t="shared" si="26"/>
        <v>1720</v>
      </c>
      <c r="E898" s="54" t="s">
        <v>433</v>
      </c>
      <c r="F898" s="52" t="s">
        <v>528</v>
      </c>
      <c r="G898" s="54" t="s">
        <v>384</v>
      </c>
      <c r="H898" s="55">
        <v>100</v>
      </c>
      <c r="I898" s="55">
        <v>20</v>
      </c>
      <c r="J898" s="54">
        <f t="shared" si="27"/>
        <v>2000</v>
      </c>
    </row>
    <row r="899" spans="1:10" hidden="1" x14ac:dyDescent="0.3">
      <c r="A899" s="52" t="s">
        <v>395</v>
      </c>
      <c r="B899" s="52" t="s">
        <v>466</v>
      </c>
      <c r="C899" s="53">
        <v>42600</v>
      </c>
      <c r="D899" s="52">
        <f t="shared" si="26"/>
        <v>1721</v>
      </c>
      <c r="E899" s="54" t="s">
        <v>433</v>
      </c>
      <c r="F899" s="52" t="s">
        <v>528</v>
      </c>
      <c r="G899" s="54" t="s">
        <v>383</v>
      </c>
      <c r="H899" s="55">
        <v>50</v>
      </c>
      <c r="I899" s="55">
        <v>10</v>
      </c>
      <c r="J899" s="54">
        <f t="shared" si="27"/>
        <v>500</v>
      </c>
    </row>
    <row r="900" spans="1:10" hidden="1" x14ac:dyDescent="0.3">
      <c r="A900" s="52" t="s">
        <v>398</v>
      </c>
      <c r="B900" s="52" t="s">
        <v>466</v>
      </c>
      <c r="C900" s="53">
        <v>42600</v>
      </c>
      <c r="D900" s="52">
        <f t="shared" si="26"/>
        <v>1722</v>
      </c>
      <c r="E900" s="54" t="s">
        <v>397</v>
      </c>
      <c r="F900" s="52" t="s">
        <v>396</v>
      </c>
      <c r="G900" s="54" t="s">
        <v>381</v>
      </c>
      <c r="H900" s="55">
        <v>500</v>
      </c>
      <c r="I900" s="55">
        <v>120</v>
      </c>
      <c r="J900" s="54">
        <f t="shared" si="27"/>
        <v>60000</v>
      </c>
    </row>
    <row r="901" spans="1:10" hidden="1" x14ac:dyDescent="0.3">
      <c r="A901" s="52" t="s">
        <v>398</v>
      </c>
      <c r="B901" s="52" t="s">
        <v>466</v>
      </c>
      <c r="C901" s="53">
        <v>42600</v>
      </c>
      <c r="D901" s="52">
        <f t="shared" si="26"/>
        <v>1723</v>
      </c>
      <c r="E901" s="54" t="s">
        <v>397</v>
      </c>
      <c r="F901" s="52" t="s">
        <v>396</v>
      </c>
      <c r="G901" s="54" t="s">
        <v>387</v>
      </c>
      <c r="H901" s="55">
        <v>500</v>
      </c>
      <c r="I901" s="55">
        <v>35</v>
      </c>
      <c r="J901" s="54">
        <f t="shared" si="27"/>
        <v>17500</v>
      </c>
    </row>
    <row r="902" spans="1:10" hidden="1" x14ac:dyDescent="0.3">
      <c r="A902" s="52" t="s">
        <v>398</v>
      </c>
      <c r="B902" s="52" t="s">
        <v>466</v>
      </c>
      <c r="C902" s="53">
        <v>42600</v>
      </c>
      <c r="D902" s="52">
        <f t="shared" si="26"/>
        <v>1724</v>
      </c>
      <c r="E902" s="54" t="s">
        <v>397</v>
      </c>
      <c r="F902" s="52" t="s">
        <v>396</v>
      </c>
      <c r="G902" s="54" t="s">
        <v>385</v>
      </c>
      <c r="H902" s="55">
        <v>100</v>
      </c>
      <c r="I902" s="55">
        <v>86</v>
      </c>
      <c r="J902" s="54">
        <f t="shared" si="27"/>
        <v>8600</v>
      </c>
    </row>
    <row r="903" spans="1:10" hidden="1" x14ac:dyDescent="0.3">
      <c r="A903" s="52" t="s">
        <v>395</v>
      </c>
      <c r="B903" s="52" t="s">
        <v>466</v>
      </c>
      <c r="C903" s="53">
        <v>42600</v>
      </c>
      <c r="D903" s="52">
        <f t="shared" si="26"/>
        <v>1725</v>
      </c>
      <c r="E903" s="54" t="s">
        <v>400</v>
      </c>
      <c r="F903" s="52" t="s">
        <v>399</v>
      </c>
      <c r="G903" s="54" t="s">
        <v>384</v>
      </c>
      <c r="H903" s="55">
        <v>150</v>
      </c>
      <c r="I903" s="55">
        <v>20</v>
      </c>
      <c r="J903" s="54">
        <f t="shared" si="27"/>
        <v>3000</v>
      </c>
    </row>
    <row r="904" spans="1:10" hidden="1" x14ac:dyDescent="0.3">
      <c r="A904" s="52" t="s">
        <v>395</v>
      </c>
      <c r="B904" s="52" t="s">
        <v>466</v>
      </c>
      <c r="C904" s="53">
        <v>42600</v>
      </c>
      <c r="D904" s="52">
        <f t="shared" si="26"/>
        <v>1726</v>
      </c>
      <c r="E904" s="54" t="s">
        <v>400</v>
      </c>
      <c r="F904" s="52" t="s">
        <v>399</v>
      </c>
      <c r="G904" s="54" t="s">
        <v>383</v>
      </c>
      <c r="H904" s="55">
        <v>450</v>
      </c>
      <c r="I904" s="55">
        <v>10</v>
      </c>
      <c r="J904" s="54">
        <f t="shared" si="27"/>
        <v>4500</v>
      </c>
    </row>
    <row r="905" spans="1:10" hidden="1" x14ac:dyDescent="0.3">
      <c r="A905" s="52" t="s">
        <v>395</v>
      </c>
      <c r="B905" s="52" t="s">
        <v>466</v>
      </c>
      <c r="C905" s="53">
        <v>42600</v>
      </c>
      <c r="D905" s="52">
        <f t="shared" si="26"/>
        <v>1727</v>
      </c>
      <c r="E905" s="54" t="s">
        <v>401</v>
      </c>
      <c r="F905" s="52" t="s">
        <v>526</v>
      </c>
      <c r="G905" s="54" t="s">
        <v>381</v>
      </c>
      <c r="H905" s="55">
        <v>1470</v>
      </c>
      <c r="I905" s="55">
        <v>120</v>
      </c>
      <c r="J905" s="54">
        <f t="shared" si="27"/>
        <v>176400</v>
      </c>
    </row>
    <row r="906" spans="1:10" hidden="1" x14ac:dyDescent="0.3">
      <c r="A906" s="52" t="s">
        <v>395</v>
      </c>
      <c r="B906" s="52" t="s">
        <v>466</v>
      </c>
      <c r="C906" s="53">
        <v>42600</v>
      </c>
      <c r="D906" s="52">
        <f t="shared" si="26"/>
        <v>1728</v>
      </c>
      <c r="E906" s="54" t="s">
        <v>447</v>
      </c>
      <c r="F906" s="52" t="s">
        <v>527</v>
      </c>
      <c r="G906" s="54" t="s">
        <v>387</v>
      </c>
      <c r="H906" s="55">
        <v>50</v>
      </c>
      <c r="I906" s="55">
        <v>35</v>
      </c>
      <c r="J906" s="54">
        <f t="shared" si="27"/>
        <v>1750</v>
      </c>
    </row>
    <row r="907" spans="1:10" hidden="1" x14ac:dyDescent="0.3">
      <c r="A907" s="52" t="s">
        <v>395</v>
      </c>
      <c r="B907" s="52" t="s">
        <v>466</v>
      </c>
      <c r="C907" s="53">
        <v>42600</v>
      </c>
      <c r="D907" s="52">
        <f t="shared" si="26"/>
        <v>1729</v>
      </c>
      <c r="E907" s="54" t="s">
        <v>447</v>
      </c>
      <c r="F907" s="52" t="s">
        <v>527</v>
      </c>
      <c r="G907" s="54" t="s">
        <v>385</v>
      </c>
      <c r="H907" s="55">
        <v>20</v>
      </c>
      <c r="I907" s="55">
        <v>86</v>
      </c>
      <c r="J907" s="54">
        <f t="shared" si="27"/>
        <v>1720</v>
      </c>
    </row>
    <row r="908" spans="1:10" hidden="1" x14ac:dyDescent="0.3">
      <c r="A908" s="52" t="s">
        <v>395</v>
      </c>
      <c r="B908" s="52" t="s">
        <v>466</v>
      </c>
      <c r="C908" s="53">
        <v>42600</v>
      </c>
      <c r="D908" s="52">
        <f t="shared" si="26"/>
        <v>1730</v>
      </c>
      <c r="E908" s="54" t="s">
        <v>447</v>
      </c>
      <c r="F908" s="52" t="s">
        <v>527</v>
      </c>
      <c r="G908" s="54" t="s">
        <v>384</v>
      </c>
      <c r="H908" s="55">
        <v>50</v>
      </c>
      <c r="I908" s="55">
        <v>20</v>
      </c>
      <c r="J908" s="54">
        <f t="shared" si="27"/>
        <v>1000</v>
      </c>
    </row>
    <row r="909" spans="1:10" hidden="1" x14ac:dyDescent="0.3">
      <c r="A909" s="52" t="s">
        <v>395</v>
      </c>
      <c r="B909" s="52" t="s">
        <v>466</v>
      </c>
      <c r="C909" s="53">
        <v>42600</v>
      </c>
      <c r="D909" s="52">
        <f t="shared" si="26"/>
        <v>1731</v>
      </c>
      <c r="E909" s="54" t="s">
        <v>447</v>
      </c>
      <c r="F909" s="52" t="s">
        <v>527</v>
      </c>
      <c r="G909" s="54" t="s">
        <v>383</v>
      </c>
      <c r="H909" s="55">
        <v>50</v>
      </c>
      <c r="I909" s="55">
        <v>10</v>
      </c>
      <c r="J909" s="54">
        <f t="shared" si="27"/>
        <v>500</v>
      </c>
    </row>
    <row r="910" spans="1:10" x14ac:dyDescent="0.3">
      <c r="A910" s="52" t="s">
        <v>398</v>
      </c>
      <c r="B910" s="52" t="s">
        <v>466</v>
      </c>
      <c r="C910" s="53">
        <v>42600</v>
      </c>
      <c r="D910" s="52">
        <f t="shared" si="26"/>
        <v>1732</v>
      </c>
      <c r="E910" s="54" t="s">
        <v>412</v>
      </c>
      <c r="F910" s="52" t="s">
        <v>523</v>
      </c>
      <c r="G910" s="54" t="s">
        <v>381</v>
      </c>
      <c r="H910" s="55">
        <v>20</v>
      </c>
      <c r="I910" s="55">
        <v>120</v>
      </c>
      <c r="J910" s="54">
        <f t="shared" si="27"/>
        <v>2400</v>
      </c>
    </row>
    <row r="911" spans="1:10" x14ac:dyDescent="0.3">
      <c r="A911" s="52" t="s">
        <v>398</v>
      </c>
      <c r="B911" s="52" t="s">
        <v>466</v>
      </c>
      <c r="C911" s="53">
        <v>42600</v>
      </c>
      <c r="D911" s="52">
        <f t="shared" ref="D911:D974" si="28">D910+1</f>
        <v>1733</v>
      </c>
      <c r="E911" s="54" t="s">
        <v>412</v>
      </c>
      <c r="F911" s="52" t="s">
        <v>523</v>
      </c>
      <c r="G911" s="54" t="s">
        <v>384</v>
      </c>
      <c r="H911" s="55">
        <v>50</v>
      </c>
      <c r="I911" s="55">
        <v>20</v>
      </c>
      <c r="J911" s="54">
        <f t="shared" ref="J911:J974" si="29">H911*I911</f>
        <v>1000</v>
      </c>
    </row>
    <row r="912" spans="1:10" hidden="1" x14ac:dyDescent="0.3">
      <c r="A912" s="52" t="s">
        <v>405</v>
      </c>
      <c r="B912" s="52" t="s">
        <v>466</v>
      </c>
      <c r="C912" s="53">
        <v>42601</v>
      </c>
      <c r="D912" s="52">
        <f t="shared" si="28"/>
        <v>1734</v>
      </c>
      <c r="E912" s="54" t="s">
        <v>437</v>
      </c>
      <c r="F912" s="52" t="s">
        <v>403</v>
      </c>
      <c r="G912" s="54" t="s">
        <v>387</v>
      </c>
      <c r="H912" s="55">
        <v>50</v>
      </c>
      <c r="I912" s="55">
        <v>35</v>
      </c>
      <c r="J912" s="54">
        <f t="shared" si="29"/>
        <v>1750</v>
      </c>
    </row>
    <row r="913" spans="1:10" hidden="1" x14ac:dyDescent="0.3">
      <c r="A913" s="52" t="s">
        <v>405</v>
      </c>
      <c r="B913" s="52" t="s">
        <v>466</v>
      </c>
      <c r="C913" s="53">
        <v>42601</v>
      </c>
      <c r="D913" s="52">
        <f t="shared" si="28"/>
        <v>1735</v>
      </c>
      <c r="E913" s="54" t="s">
        <v>437</v>
      </c>
      <c r="F913" s="52" t="s">
        <v>403</v>
      </c>
      <c r="G913" s="54" t="s">
        <v>385</v>
      </c>
      <c r="H913" s="55">
        <v>50</v>
      </c>
      <c r="I913" s="55">
        <v>86</v>
      </c>
      <c r="J913" s="54">
        <f t="shared" si="29"/>
        <v>4300</v>
      </c>
    </row>
    <row r="914" spans="1:10" hidden="1" x14ac:dyDescent="0.3">
      <c r="A914" s="52" t="s">
        <v>405</v>
      </c>
      <c r="B914" s="52" t="s">
        <v>466</v>
      </c>
      <c r="C914" s="53">
        <v>42601</v>
      </c>
      <c r="D914" s="52">
        <f t="shared" si="28"/>
        <v>1736</v>
      </c>
      <c r="E914" s="54" t="s">
        <v>437</v>
      </c>
      <c r="F914" s="52" t="s">
        <v>403</v>
      </c>
      <c r="G914" s="54" t="s">
        <v>384</v>
      </c>
      <c r="H914" s="55">
        <v>20</v>
      </c>
      <c r="I914" s="55">
        <v>20</v>
      </c>
      <c r="J914" s="54">
        <f t="shared" si="29"/>
        <v>400</v>
      </c>
    </row>
    <row r="915" spans="1:10" hidden="1" x14ac:dyDescent="0.3">
      <c r="A915" s="52" t="s">
        <v>405</v>
      </c>
      <c r="B915" s="52" t="s">
        <v>466</v>
      </c>
      <c r="C915" s="53">
        <v>42601</v>
      </c>
      <c r="D915" s="52">
        <f t="shared" si="28"/>
        <v>1737</v>
      </c>
      <c r="E915" s="54" t="s">
        <v>437</v>
      </c>
      <c r="F915" s="52" t="s">
        <v>403</v>
      </c>
      <c r="G915" s="54" t="s">
        <v>383</v>
      </c>
      <c r="H915" s="55">
        <v>30</v>
      </c>
      <c r="I915" s="55">
        <v>10</v>
      </c>
      <c r="J915" s="54">
        <f t="shared" si="29"/>
        <v>300</v>
      </c>
    </row>
    <row r="916" spans="1:10" hidden="1" x14ac:dyDescent="0.3">
      <c r="A916" s="52" t="s">
        <v>405</v>
      </c>
      <c r="B916" s="52" t="s">
        <v>466</v>
      </c>
      <c r="C916" s="53">
        <v>42601</v>
      </c>
      <c r="D916" s="52">
        <f t="shared" si="28"/>
        <v>1738</v>
      </c>
      <c r="E916" s="54" t="s">
        <v>430</v>
      </c>
      <c r="F916" s="52" t="s">
        <v>403</v>
      </c>
      <c r="G916" s="54" t="s">
        <v>381</v>
      </c>
      <c r="H916" s="55">
        <v>30</v>
      </c>
      <c r="I916" s="55">
        <v>120</v>
      </c>
      <c r="J916" s="54">
        <f t="shared" si="29"/>
        <v>3600</v>
      </c>
    </row>
    <row r="917" spans="1:10" hidden="1" x14ac:dyDescent="0.3">
      <c r="A917" s="52" t="s">
        <v>522</v>
      </c>
      <c r="B917" s="52" t="s">
        <v>466</v>
      </c>
      <c r="C917" s="53">
        <v>42601</v>
      </c>
      <c r="D917" s="52">
        <f t="shared" si="28"/>
        <v>1739</v>
      </c>
      <c r="E917" s="54" t="s">
        <v>402</v>
      </c>
      <c r="F917" s="52" t="s">
        <v>525</v>
      </c>
      <c r="G917" s="54" t="s">
        <v>387</v>
      </c>
      <c r="H917" s="55">
        <v>30</v>
      </c>
      <c r="I917" s="55">
        <v>35</v>
      </c>
      <c r="J917" s="54">
        <f t="shared" si="29"/>
        <v>1050</v>
      </c>
    </row>
    <row r="918" spans="1:10" hidden="1" x14ac:dyDescent="0.3">
      <c r="A918" s="52" t="s">
        <v>522</v>
      </c>
      <c r="B918" s="52" t="s">
        <v>466</v>
      </c>
      <c r="C918" s="53">
        <v>42601</v>
      </c>
      <c r="D918" s="52">
        <f t="shared" si="28"/>
        <v>1740</v>
      </c>
      <c r="E918" s="54" t="s">
        <v>402</v>
      </c>
      <c r="F918" s="52" t="s">
        <v>525</v>
      </c>
      <c r="G918" s="54" t="s">
        <v>385</v>
      </c>
      <c r="H918" s="55">
        <v>50</v>
      </c>
      <c r="I918" s="55">
        <v>86</v>
      </c>
      <c r="J918" s="54">
        <f t="shared" si="29"/>
        <v>4300</v>
      </c>
    </row>
    <row r="919" spans="1:10" hidden="1" x14ac:dyDescent="0.3">
      <c r="A919" s="52" t="s">
        <v>522</v>
      </c>
      <c r="B919" s="52" t="s">
        <v>466</v>
      </c>
      <c r="C919" s="53">
        <v>42601</v>
      </c>
      <c r="D919" s="52">
        <f t="shared" si="28"/>
        <v>1741</v>
      </c>
      <c r="E919" s="54" t="s">
        <v>444</v>
      </c>
      <c r="F919" s="52" t="s">
        <v>525</v>
      </c>
      <c r="G919" s="54" t="s">
        <v>384</v>
      </c>
      <c r="H919" s="55">
        <v>50</v>
      </c>
      <c r="I919" s="55">
        <v>20</v>
      </c>
      <c r="J919" s="54">
        <f t="shared" si="29"/>
        <v>1000</v>
      </c>
    </row>
    <row r="920" spans="1:10" x14ac:dyDescent="0.3">
      <c r="A920" s="52" t="s">
        <v>398</v>
      </c>
      <c r="B920" s="52" t="s">
        <v>466</v>
      </c>
      <c r="C920" s="53">
        <v>42601</v>
      </c>
      <c r="D920" s="52">
        <f t="shared" si="28"/>
        <v>1742</v>
      </c>
      <c r="E920" s="54" t="s">
        <v>412</v>
      </c>
      <c r="F920" s="52" t="s">
        <v>523</v>
      </c>
      <c r="G920" s="54" t="s">
        <v>383</v>
      </c>
      <c r="H920" s="55">
        <v>50</v>
      </c>
      <c r="I920" s="55">
        <v>10</v>
      </c>
      <c r="J920" s="54">
        <f t="shared" si="29"/>
        <v>500</v>
      </c>
    </row>
    <row r="921" spans="1:10" x14ac:dyDescent="0.3">
      <c r="A921" s="52" t="s">
        <v>398</v>
      </c>
      <c r="B921" s="52" t="s">
        <v>466</v>
      </c>
      <c r="C921" s="53">
        <v>42601</v>
      </c>
      <c r="D921" s="52">
        <f t="shared" si="28"/>
        <v>1743</v>
      </c>
      <c r="E921" s="54" t="s">
        <v>412</v>
      </c>
      <c r="F921" s="52" t="s">
        <v>523</v>
      </c>
      <c r="G921" s="54" t="s">
        <v>381</v>
      </c>
      <c r="H921" s="55">
        <v>30</v>
      </c>
      <c r="I921" s="55">
        <v>120</v>
      </c>
      <c r="J921" s="54">
        <f t="shared" si="29"/>
        <v>3600</v>
      </c>
    </row>
    <row r="922" spans="1:10" hidden="1" x14ac:dyDescent="0.3">
      <c r="A922" s="52" t="s">
        <v>395</v>
      </c>
      <c r="B922" s="52" t="s">
        <v>466</v>
      </c>
      <c r="C922" s="53">
        <v>42601</v>
      </c>
      <c r="D922" s="52">
        <f t="shared" si="28"/>
        <v>1744</v>
      </c>
      <c r="E922" s="54" t="s">
        <v>433</v>
      </c>
      <c r="F922" s="52" t="s">
        <v>528</v>
      </c>
      <c r="G922" s="54" t="s">
        <v>387</v>
      </c>
      <c r="H922" s="55">
        <v>40</v>
      </c>
      <c r="I922" s="55">
        <v>35</v>
      </c>
      <c r="J922" s="54">
        <f t="shared" si="29"/>
        <v>1400</v>
      </c>
    </row>
    <row r="923" spans="1:10" hidden="1" x14ac:dyDescent="0.3">
      <c r="A923" s="52" t="s">
        <v>395</v>
      </c>
      <c r="B923" s="52" t="s">
        <v>466</v>
      </c>
      <c r="C923" s="53">
        <v>42601</v>
      </c>
      <c r="D923" s="52">
        <f t="shared" si="28"/>
        <v>1745</v>
      </c>
      <c r="E923" s="54" t="s">
        <v>433</v>
      </c>
      <c r="F923" s="52" t="s">
        <v>528</v>
      </c>
      <c r="G923" s="54" t="s">
        <v>385</v>
      </c>
      <c r="H923" s="55">
        <v>50</v>
      </c>
      <c r="I923" s="55">
        <v>86</v>
      </c>
      <c r="J923" s="54">
        <f t="shared" si="29"/>
        <v>4300</v>
      </c>
    </row>
    <row r="924" spans="1:10" hidden="1" x14ac:dyDescent="0.3">
      <c r="A924" s="52" t="s">
        <v>395</v>
      </c>
      <c r="B924" s="52" t="s">
        <v>466</v>
      </c>
      <c r="C924" s="53">
        <v>42601</v>
      </c>
      <c r="D924" s="52">
        <f t="shared" si="28"/>
        <v>1746</v>
      </c>
      <c r="E924" s="54" t="s">
        <v>433</v>
      </c>
      <c r="F924" s="52" t="s">
        <v>528</v>
      </c>
      <c r="G924" s="54" t="s">
        <v>387</v>
      </c>
      <c r="H924" s="55">
        <v>20</v>
      </c>
      <c r="I924" s="55">
        <v>35</v>
      </c>
      <c r="J924" s="54">
        <f t="shared" si="29"/>
        <v>700</v>
      </c>
    </row>
    <row r="925" spans="1:10" hidden="1" x14ac:dyDescent="0.3">
      <c r="A925" s="52" t="s">
        <v>395</v>
      </c>
      <c r="B925" s="52" t="s">
        <v>466</v>
      </c>
      <c r="C925" s="53">
        <v>42601</v>
      </c>
      <c r="D925" s="52">
        <f t="shared" si="28"/>
        <v>1747</v>
      </c>
      <c r="E925" s="54" t="s">
        <v>433</v>
      </c>
      <c r="F925" s="52" t="s">
        <v>528</v>
      </c>
      <c r="G925" s="54" t="s">
        <v>385</v>
      </c>
      <c r="H925" s="55">
        <v>50</v>
      </c>
      <c r="I925" s="55">
        <v>86</v>
      </c>
      <c r="J925" s="54">
        <f t="shared" si="29"/>
        <v>4300</v>
      </c>
    </row>
    <row r="926" spans="1:10" hidden="1" x14ac:dyDescent="0.3">
      <c r="A926" s="52" t="s">
        <v>395</v>
      </c>
      <c r="B926" s="52" t="s">
        <v>466</v>
      </c>
      <c r="C926" s="53">
        <v>42601</v>
      </c>
      <c r="D926" s="52">
        <f t="shared" si="28"/>
        <v>1748</v>
      </c>
      <c r="E926" s="54" t="s">
        <v>433</v>
      </c>
      <c r="F926" s="52" t="s">
        <v>528</v>
      </c>
      <c r="G926" s="54" t="s">
        <v>384</v>
      </c>
      <c r="H926" s="55">
        <v>20</v>
      </c>
      <c r="I926" s="55">
        <v>20</v>
      </c>
      <c r="J926" s="54">
        <f t="shared" si="29"/>
        <v>400</v>
      </c>
    </row>
    <row r="927" spans="1:10" hidden="1" x14ac:dyDescent="0.3">
      <c r="A927" s="52" t="s">
        <v>395</v>
      </c>
      <c r="B927" s="52" t="s">
        <v>466</v>
      </c>
      <c r="C927" s="53">
        <v>42601</v>
      </c>
      <c r="D927" s="52">
        <f t="shared" si="28"/>
        <v>1749</v>
      </c>
      <c r="E927" s="54" t="s">
        <v>433</v>
      </c>
      <c r="F927" s="52" t="s">
        <v>528</v>
      </c>
      <c r="G927" s="54" t="s">
        <v>387</v>
      </c>
      <c r="H927" s="55">
        <v>50</v>
      </c>
      <c r="I927" s="55">
        <v>35</v>
      </c>
      <c r="J927" s="54">
        <f t="shared" si="29"/>
        <v>1750</v>
      </c>
    </row>
    <row r="928" spans="1:10" hidden="1" x14ac:dyDescent="0.3">
      <c r="A928" s="52" t="s">
        <v>398</v>
      </c>
      <c r="B928" s="52" t="s">
        <v>466</v>
      </c>
      <c r="C928" s="53">
        <v>42601</v>
      </c>
      <c r="D928" s="52">
        <f t="shared" si="28"/>
        <v>1750</v>
      </c>
      <c r="E928" s="54" t="s">
        <v>397</v>
      </c>
      <c r="F928" s="52" t="s">
        <v>396</v>
      </c>
      <c r="G928" s="54" t="s">
        <v>385</v>
      </c>
      <c r="H928" s="55">
        <v>20</v>
      </c>
      <c r="I928" s="55">
        <v>86</v>
      </c>
      <c r="J928" s="54">
        <f t="shared" si="29"/>
        <v>1720</v>
      </c>
    </row>
    <row r="929" spans="1:10" hidden="1" x14ac:dyDescent="0.3">
      <c r="A929" s="52" t="s">
        <v>395</v>
      </c>
      <c r="B929" s="52" t="s">
        <v>466</v>
      </c>
      <c r="C929" s="53">
        <v>42601</v>
      </c>
      <c r="D929" s="52">
        <f t="shared" si="28"/>
        <v>1751</v>
      </c>
      <c r="E929" s="54" t="s">
        <v>438</v>
      </c>
      <c r="F929" s="52" t="s">
        <v>527</v>
      </c>
      <c r="G929" s="54" t="s">
        <v>384</v>
      </c>
      <c r="H929" s="55">
        <v>40</v>
      </c>
      <c r="I929" s="55">
        <v>20</v>
      </c>
      <c r="J929" s="54">
        <f t="shared" si="29"/>
        <v>800</v>
      </c>
    </row>
    <row r="930" spans="1:10" hidden="1" x14ac:dyDescent="0.3">
      <c r="A930" s="52" t="s">
        <v>398</v>
      </c>
      <c r="B930" s="52" t="s">
        <v>466</v>
      </c>
      <c r="C930" s="53">
        <v>42601</v>
      </c>
      <c r="D930" s="52">
        <f t="shared" si="28"/>
        <v>1752</v>
      </c>
      <c r="E930" s="54" t="s">
        <v>409</v>
      </c>
      <c r="F930" s="52" t="s">
        <v>396</v>
      </c>
      <c r="G930" s="54" t="s">
        <v>387</v>
      </c>
      <c r="H930" s="55">
        <v>20</v>
      </c>
      <c r="I930" s="55">
        <v>35</v>
      </c>
      <c r="J930" s="54">
        <f t="shared" si="29"/>
        <v>700</v>
      </c>
    </row>
    <row r="931" spans="1:10" hidden="1" x14ac:dyDescent="0.3">
      <c r="A931" s="52" t="s">
        <v>398</v>
      </c>
      <c r="B931" s="52" t="s">
        <v>466</v>
      </c>
      <c r="C931" s="53">
        <v>42601</v>
      </c>
      <c r="D931" s="52">
        <f t="shared" si="28"/>
        <v>1753</v>
      </c>
      <c r="E931" s="54" t="s">
        <v>409</v>
      </c>
      <c r="F931" s="52" t="s">
        <v>396</v>
      </c>
      <c r="G931" s="54" t="s">
        <v>385</v>
      </c>
      <c r="H931" s="55">
        <v>50</v>
      </c>
      <c r="I931" s="55">
        <v>86</v>
      </c>
      <c r="J931" s="54">
        <f t="shared" si="29"/>
        <v>4300</v>
      </c>
    </row>
    <row r="932" spans="1:10" hidden="1" x14ac:dyDescent="0.3">
      <c r="A932" s="52" t="s">
        <v>398</v>
      </c>
      <c r="B932" s="52" t="s">
        <v>466</v>
      </c>
      <c r="C932" s="53">
        <v>42601</v>
      </c>
      <c r="D932" s="52">
        <f t="shared" si="28"/>
        <v>1754</v>
      </c>
      <c r="E932" s="54" t="s">
        <v>409</v>
      </c>
      <c r="F932" s="52" t="s">
        <v>396</v>
      </c>
      <c r="G932" s="54" t="s">
        <v>384</v>
      </c>
      <c r="H932" s="55">
        <v>50</v>
      </c>
      <c r="I932" s="55">
        <v>20</v>
      </c>
      <c r="J932" s="54">
        <f t="shared" si="29"/>
        <v>1000</v>
      </c>
    </row>
    <row r="933" spans="1:10" hidden="1" x14ac:dyDescent="0.3">
      <c r="A933" s="52" t="s">
        <v>398</v>
      </c>
      <c r="B933" s="52" t="s">
        <v>466</v>
      </c>
      <c r="C933" s="53">
        <v>42601</v>
      </c>
      <c r="D933" s="52">
        <f t="shared" si="28"/>
        <v>1755</v>
      </c>
      <c r="E933" s="54" t="s">
        <v>409</v>
      </c>
      <c r="F933" s="52" t="s">
        <v>396</v>
      </c>
      <c r="G933" s="54" t="s">
        <v>383</v>
      </c>
      <c r="H933" s="55">
        <v>20</v>
      </c>
      <c r="I933" s="55">
        <v>10</v>
      </c>
      <c r="J933" s="54">
        <f t="shared" si="29"/>
        <v>200</v>
      </c>
    </row>
    <row r="934" spans="1:10" hidden="1" x14ac:dyDescent="0.3">
      <c r="A934" s="52" t="s">
        <v>398</v>
      </c>
      <c r="B934" s="52" t="s">
        <v>466</v>
      </c>
      <c r="C934" s="53">
        <v>42601</v>
      </c>
      <c r="D934" s="52">
        <f t="shared" si="28"/>
        <v>1756</v>
      </c>
      <c r="E934" s="54" t="s">
        <v>409</v>
      </c>
      <c r="F934" s="52" t="s">
        <v>396</v>
      </c>
      <c r="G934" s="54" t="s">
        <v>381</v>
      </c>
      <c r="H934" s="55">
        <v>25</v>
      </c>
      <c r="I934" s="55">
        <v>120</v>
      </c>
      <c r="J934" s="54">
        <f t="shared" si="29"/>
        <v>3000</v>
      </c>
    </row>
    <row r="935" spans="1:10" hidden="1" x14ac:dyDescent="0.3">
      <c r="A935" s="52" t="s">
        <v>398</v>
      </c>
      <c r="B935" s="52" t="s">
        <v>466</v>
      </c>
      <c r="C935" s="53">
        <v>42601</v>
      </c>
      <c r="D935" s="52">
        <f t="shared" si="28"/>
        <v>1757</v>
      </c>
      <c r="E935" s="54" t="s">
        <v>449</v>
      </c>
      <c r="F935" s="52" t="s">
        <v>396</v>
      </c>
      <c r="G935" s="54" t="s">
        <v>387</v>
      </c>
      <c r="H935" s="55">
        <v>20</v>
      </c>
      <c r="I935" s="55">
        <v>35</v>
      </c>
      <c r="J935" s="54">
        <f t="shared" si="29"/>
        <v>700</v>
      </c>
    </row>
    <row r="936" spans="1:10" hidden="1" x14ac:dyDescent="0.3">
      <c r="A936" s="52" t="s">
        <v>395</v>
      </c>
      <c r="B936" s="52" t="s">
        <v>466</v>
      </c>
      <c r="C936" s="53">
        <v>42601</v>
      </c>
      <c r="D936" s="52">
        <f t="shared" si="28"/>
        <v>1758</v>
      </c>
      <c r="E936" s="54" t="s">
        <v>401</v>
      </c>
      <c r="F936" s="52" t="s">
        <v>526</v>
      </c>
      <c r="G936" s="54" t="s">
        <v>385</v>
      </c>
      <c r="H936" s="55">
        <v>50</v>
      </c>
      <c r="I936" s="55">
        <v>86</v>
      </c>
      <c r="J936" s="54">
        <f t="shared" si="29"/>
        <v>4300</v>
      </c>
    </row>
    <row r="937" spans="1:10" hidden="1" x14ac:dyDescent="0.3">
      <c r="A937" s="52" t="s">
        <v>395</v>
      </c>
      <c r="B937" s="52" t="s">
        <v>466</v>
      </c>
      <c r="C937" s="53">
        <v>42601</v>
      </c>
      <c r="D937" s="52">
        <f t="shared" si="28"/>
        <v>1759</v>
      </c>
      <c r="E937" s="54" t="s">
        <v>401</v>
      </c>
      <c r="F937" s="52" t="s">
        <v>526</v>
      </c>
      <c r="G937" s="54" t="s">
        <v>384</v>
      </c>
      <c r="H937" s="55">
        <v>50</v>
      </c>
      <c r="I937" s="55">
        <v>20</v>
      </c>
      <c r="J937" s="54">
        <f t="shared" si="29"/>
        <v>1000</v>
      </c>
    </row>
    <row r="938" spans="1:10" hidden="1" x14ac:dyDescent="0.3">
      <c r="A938" s="52" t="s">
        <v>395</v>
      </c>
      <c r="B938" s="52" t="s">
        <v>466</v>
      </c>
      <c r="C938" s="53">
        <v>42601</v>
      </c>
      <c r="D938" s="52">
        <f t="shared" si="28"/>
        <v>1760</v>
      </c>
      <c r="E938" s="54" t="s">
        <v>401</v>
      </c>
      <c r="F938" s="52" t="s">
        <v>526</v>
      </c>
      <c r="G938" s="54" t="s">
        <v>383</v>
      </c>
      <c r="H938" s="55">
        <v>20</v>
      </c>
      <c r="I938" s="55">
        <v>10</v>
      </c>
      <c r="J938" s="54">
        <f t="shared" si="29"/>
        <v>200</v>
      </c>
    </row>
    <row r="939" spans="1:10" hidden="1" x14ac:dyDescent="0.3">
      <c r="A939" s="52" t="s">
        <v>522</v>
      </c>
      <c r="B939" s="52" t="s">
        <v>466</v>
      </c>
      <c r="C939" s="53">
        <v>42601</v>
      </c>
      <c r="D939" s="52">
        <f t="shared" si="28"/>
        <v>1761</v>
      </c>
      <c r="E939" s="54" t="s">
        <v>407</v>
      </c>
      <c r="F939" s="52" t="s">
        <v>406</v>
      </c>
      <c r="G939" s="54" t="s">
        <v>381</v>
      </c>
      <c r="H939" s="55">
        <v>20</v>
      </c>
      <c r="I939" s="55">
        <v>120</v>
      </c>
      <c r="J939" s="54">
        <f t="shared" si="29"/>
        <v>2400</v>
      </c>
    </row>
    <row r="940" spans="1:10" hidden="1" x14ac:dyDescent="0.3">
      <c r="A940" s="52" t="s">
        <v>522</v>
      </c>
      <c r="B940" s="52" t="s">
        <v>466</v>
      </c>
      <c r="C940" s="53">
        <v>42601</v>
      </c>
      <c r="D940" s="52">
        <f t="shared" si="28"/>
        <v>1762</v>
      </c>
      <c r="E940" s="54" t="s">
        <v>407</v>
      </c>
      <c r="F940" s="52" t="s">
        <v>406</v>
      </c>
      <c r="G940" s="54" t="s">
        <v>387</v>
      </c>
      <c r="H940" s="55">
        <v>30</v>
      </c>
      <c r="I940" s="55">
        <v>35</v>
      </c>
      <c r="J940" s="54">
        <f t="shared" si="29"/>
        <v>1050</v>
      </c>
    </row>
    <row r="941" spans="1:10" hidden="1" x14ac:dyDescent="0.3">
      <c r="A941" s="52" t="s">
        <v>522</v>
      </c>
      <c r="B941" s="52" t="s">
        <v>466</v>
      </c>
      <c r="C941" s="53">
        <v>42601</v>
      </c>
      <c r="D941" s="52">
        <f t="shared" si="28"/>
        <v>1763</v>
      </c>
      <c r="E941" s="54" t="s">
        <v>407</v>
      </c>
      <c r="F941" s="52" t="s">
        <v>406</v>
      </c>
      <c r="G941" s="54" t="s">
        <v>385</v>
      </c>
      <c r="H941" s="55">
        <v>50</v>
      </c>
      <c r="I941" s="55">
        <v>86</v>
      </c>
      <c r="J941" s="54">
        <f t="shared" si="29"/>
        <v>4300</v>
      </c>
    </row>
    <row r="942" spans="1:10" hidden="1" x14ac:dyDescent="0.3">
      <c r="A942" s="52" t="s">
        <v>522</v>
      </c>
      <c r="B942" s="52" t="s">
        <v>466</v>
      </c>
      <c r="C942" s="53">
        <v>42601</v>
      </c>
      <c r="D942" s="52">
        <f t="shared" si="28"/>
        <v>1764</v>
      </c>
      <c r="E942" s="54" t="s">
        <v>407</v>
      </c>
      <c r="F942" s="52" t="s">
        <v>406</v>
      </c>
      <c r="G942" s="54" t="s">
        <v>384</v>
      </c>
      <c r="H942" s="55">
        <v>210</v>
      </c>
      <c r="I942" s="55">
        <v>20</v>
      </c>
      <c r="J942" s="54">
        <f t="shared" si="29"/>
        <v>4200</v>
      </c>
    </row>
    <row r="943" spans="1:10" hidden="1" x14ac:dyDescent="0.3">
      <c r="A943" s="52" t="s">
        <v>522</v>
      </c>
      <c r="B943" s="52" t="s">
        <v>466</v>
      </c>
      <c r="C943" s="53">
        <v>42601</v>
      </c>
      <c r="D943" s="52">
        <f t="shared" si="28"/>
        <v>1765</v>
      </c>
      <c r="E943" s="54" t="s">
        <v>407</v>
      </c>
      <c r="F943" s="52" t="s">
        <v>406</v>
      </c>
      <c r="G943" s="54" t="s">
        <v>383</v>
      </c>
      <c r="H943" s="55">
        <v>100</v>
      </c>
      <c r="I943" s="55">
        <v>10</v>
      </c>
      <c r="J943" s="54">
        <f t="shared" si="29"/>
        <v>1000</v>
      </c>
    </row>
    <row r="944" spans="1:10" hidden="1" x14ac:dyDescent="0.3">
      <c r="A944" s="52" t="s">
        <v>522</v>
      </c>
      <c r="B944" s="52" t="s">
        <v>466</v>
      </c>
      <c r="C944" s="53">
        <v>42601</v>
      </c>
      <c r="D944" s="52">
        <f t="shared" si="28"/>
        <v>1766</v>
      </c>
      <c r="E944" s="54" t="s">
        <v>407</v>
      </c>
      <c r="F944" s="52" t="s">
        <v>406</v>
      </c>
      <c r="G944" s="54" t="s">
        <v>381</v>
      </c>
      <c r="H944" s="55">
        <v>100</v>
      </c>
      <c r="I944" s="55">
        <v>120</v>
      </c>
      <c r="J944" s="54">
        <f t="shared" si="29"/>
        <v>12000</v>
      </c>
    </row>
    <row r="945" spans="1:10" hidden="1" x14ac:dyDescent="0.3">
      <c r="A945" s="52" t="s">
        <v>522</v>
      </c>
      <c r="B945" s="52" t="s">
        <v>466</v>
      </c>
      <c r="C945" s="53">
        <v>42601</v>
      </c>
      <c r="D945" s="52">
        <f t="shared" si="28"/>
        <v>1767</v>
      </c>
      <c r="E945" s="54" t="s">
        <v>407</v>
      </c>
      <c r="F945" s="52" t="s">
        <v>406</v>
      </c>
      <c r="G945" s="54" t="s">
        <v>385</v>
      </c>
      <c r="H945" s="55">
        <v>250</v>
      </c>
      <c r="I945" s="55">
        <v>86</v>
      </c>
      <c r="J945" s="54">
        <f t="shared" si="29"/>
        <v>21500</v>
      </c>
    </row>
    <row r="946" spans="1:10" hidden="1" x14ac:dyDescent="0.3">
      <c r="A946" s="52" t="s">
        <v>522</v>
      </c>
      <c r="B946" s="52" t="s">
        <v>466</v>
      </c>
      <c r="C946" s="53">
        <v>42601</v>
      </c>
      <c r="D946" s="52">
        <f t="shared" si="28"/>
        <v>1768</v>
      </c>
      <c r="E946" s="54" t="s">
        <v>407</v>
      </c>
      <c r="F946" s="52" t="s">
        <v>406</v>
      </c>
      <c r="G946" s="54" t="s">
        <v>384</v>
      </c>
      <c r="H946" s="55">
        <v>100</v>
      </c>
      <c r="I946" s="55">
        <v>20</v>
      </c>
      <c r="J946" s="54">
        <f t="shared" si="29"/>
        <v>2000</v>
      </c>
    </row>
    <row r="947" spans="1:10" x14ac:dyDescent="0.3">
      <c r="A947" s="52" t="s">
        <v>398</v>
      </c>
      <c r="B947" s="52" t="s">
        <v>466</v>
      </c>
      <c r="C947" s="53">
        <v>42601</v>
      </c>
      <c r="D947" s="52">
        <f t="shared" si="28"/>
        <v>1769</v>
      </c>
      <c r="E947" s="54" t="s">
        <v>412</v>
      </c>
      <c r="F947" s="52" t="s">
        <v>523</v>
      </c>
      <c r="G947" s="54" t="s">
        <v>387</v>
      </c>
      <c r="H947" s="55">
        <v>2</v>
      </c>
      <c r="I947" s="55">
        <v>35</v>
      </c>
      <c r="J947" s="54">
        <f t="shared" si="29"/>
        <v>70</v>
      </c>
    </row>
    <row r="948" spans="1:10" x14ac:dyDescent="0.3">
      <c r="A948" s="52" t="s">
        <v>398</v>
      </c>
      <c r="B948" s="52" t="s">
        <v>466</v>
      </c>
      <c r="C948" s="53">
        <v>42601</v>
      </c>
      <c r="D948" s="52">
        <f t="shared" si="28"/>
        <v>1770</v>
      </c>
      <c r="E948" s="54" t="s">
        <v>412</v>
      </c>
      <c r="F948" s="52" t="s">
        <v>523</v>
      </c>
      <c r="G948" s="54" t="s">
        <v>385</v>
      </c>
      <c r="H948" s="55">
        <v>2</v>
      </c>
      <c r="I948" s="55">
        <v>86</v>
      </c>
      <c r="J948" s="54">
        <f t="shared" si="29"/>
        <v>172</v>
      </c>
    </row>
    <row r="949" spans="1:10" hidden="1" x14ac:dyDescent="0.3">
      <c r="A949" s="52" t="s">
        <v>405</v>
      </c>
      <c r="B949" s="52" t="s">
        <v>466</v>
      </c>
      <c r="C949" s="53">
        <v>42601</v>
      </c>
      <c r="D949" s="52">
        <f t="shared" si="28"/>
        <v>1771</v>
      </c>
      <c r="E949" s="54" t="s">
        <v>415</v>
      </c>
      <c r="F949" s="52" t="s">
        <v>524</v>
      </c>
      <c r="G949" s="54" t="s">
        <v>384</v>
      </c>
      <c r="H949" s="55">
        <v>10</v>
      </c>
      <c r="I949" s="55">
        <v>20</v>
      </c>
      <c r="J949" s="54">
        <f t="shared" si="29"/>
        <v>200</v>
      </c>
    </row>
    <row r="950" spans="1:10" hidden="1" x14ac:dyDescent="0.3">
      <c r="A950" s="52" t="s">
        <v>395</v>
      </c>
      <c r="B950" s="52" t="s">
        <v>466</v>
      </c>
      <c r="C950" s="53">
        <v>42602</v>
      </c>
      <c r="D950" s="52">
        <f t="shared" si="28"/>
        <v>1772</v>
      </c>
      <c r="E950" s="54" t="s">
        <v>432</v>
      </c>
      <c r="F950" s="52" t="s">
        <v>529</v>
      </c>
      <c r="G950" s="54" t="s">
        <v>387</v>
      </c>
      <c r="H950" s="55">
        <v>400</v>
      </c>
      <c r="I950" s="55">
        <v>35</v>
      </c>
      <c r="J950" s="54">
        <f t="shared" si="29"/>
        <v>14000</v>
      </c>
    </row>
    <row r="951" spans="1:10" x14ac:dyDescent="0.3">
      <c r="A951" s="52" t="s">
        <v>398</v>
      </c>
      <c r="B951" s="52" t="s">
        <v>466</v>
      </c>
      <c r="C951" s="53">
        <v>42602</v>
      </c>
      <c r="D951" s="52">
        <f t="shared" si="28"/>
        <v>1773</v>
      </c>
      <c r="E951" s="54" t="s">
        <v>421</v>
      </c>
      <c r="F951" s="52" t="s">
        <v>523</v>
      </c>
      <c r="G951" s="54" t="s">
        <v>385</v>
      </c>
      <c r="H951" s="55">
        <v>100</v>
      </c>
      <c r="I951" s="55">
        <v>86</v>
      </c>
      <c r="J951" s="54">
        <f t="shared" si="29"/>
        <v>8600</v>
      </c>
    </row>
    <row r="952" spans="1:10" x14ac:dyDescent="0.3">
      <c r="A952" s="52" t="s">
        <v>398</v>
      </c>
      <c r="B952" s="52" t="s">
        <v>466</v>
      </c>
      <c r="C952" s="53">
        <v>42602</v>
      </c>
      <c r="D952" s="52">
        <f t="shared" si="28"/>
        <v>1774</v>
      </c>
      <c r="E952" s="54" t="s">
        <v>421</v>
      </c>
      <c r="F952" s="52" t="s">
        <v>523</v>
      </c>
      <c r="G952" s="54" t="s">
        <v>384</v>
      </c>
      <c r="H952" s="55">
        <v>300</v>
      </c>
      <c r="I952" s="55">
        <v>20</v>
      </c>
      <c r="J952" s="54">
        <f t="shared" si="29"/>
        <v>6000</v>
      </c>
    </row>
    <row r="953" spans="1:10" hidden="1" x14ac:dyDescent="0.3">
      <c r="A953" s="52" t="s">
        <v>395</v>
      </c>
      <c r="B953" s="52" t="s">
        <v>466</v>
      </c>
      <c r="C953" s="53">
        <v>42602</v>
      </c>
      <c r="D953" s="52">
        <f t="shared" si="28"/>
        <v>1775</v>
      </c>
      <c r="E953" s="54" t="s">
        <v>436</v>
      </c>
      <c r="F953" s="52" t="s">
        <v>399</v>
      </c>
      <c r="G953" s="54" t="s">
        <v>387</v>
      </c>
      <c r="H953" s="55">
        <v>100</v>
      </c>
      <c r="I953" s="55">
        <v>35</v>
      </c>
      <c r="J953" s="54">
        <f t="shared" si="29"/>
        <v>3500</v>
      </c>
    </row>
    <row r="954" spans="1:10" hidden="1" x14ac:dyDescent="0.3">
      <c r="A954" s="52" t="s">
        <v>395</v>
      </c>
      <c r="B954" s="52" t="s">
        <v>466</v>
      </c>
      <c r="C954" s="53">
        <v>42602</v>
      </c>
      <c r="D954" s="52">
        <f t="shared" si="28"/>
        <v>1776</v>
      </c>
      <c r="E954" s="54" t="s">
        <v>425</v>
      </c>
      <c r="F954" s="52" t="s">
        <v>399</v>
      </c>
      <c r="G954" s="54" t="s">
        <v>385</v>
      </c>
      <c r="H954" s="55">
        <v>250</v>
      </c>
      <c r="I954" s="55">
        <v>86</v>
      </c>
      <c r="J954" s="54">
        <f t="shared" si="29"/>
        <v>21500</v>
      </c>
    </row>
    <row r="955" spans="1:10" hidden="1" x14ac:dyDescent="0.3">
      <c r="A955" s="52" t="s">
        <v>395</v>
      </c>
      <c r="B955" s="52" t="s">
        <v>466</v>
      </c>
      <c r="C955" s="53">
        <v>42602</v>
      </c>
      <c r="D955" s="52">
        <f t="shared" si="28"/>
        <v>1777</v>
      </c>
      <c r="E955" s="54" t="s">
        <v>425</v>
      </c>
      <c r="F955" s="52" t="s">
        <v>399</v>
      </c>
      <c r="G955" s="54" t="s">
        <v>384</v>
      </c>
      <c r="H955" s="55">
        <v>300</v>
      </c>
      <c r="I955" s="55">
        <v>20</v>
      </c>
      <c r="J955" s="54">
        <f t="shared" si="29"/>
        <v>6000</v>
      </c>
    </row>
    <row r="956" spans="1:10" hidden="1" x14ac:dyDescent="0.3">
      <c r="A956" s="52" t="s">
        <v>395</v>
      </c>
      <c r="B956" s="52" t="s">
        <v>466</v>
      </c>
      <c r="C956" s="53">
        <v>42602</v>
      </c>
      <c r="D956" s="52">
        <f t="shared" si="28"/>
        <v>1778</v>
      </c>
      <c r="E956" s="54" t="s">
        <v>425</v>
      </c>
      <c r="F956" s="52" t="s">
        <v>399</v>
      </c>
      <c r="G956" s="54" t="s">
        <v>383</v>
      </c>
      <c r="H956" s="55">
        <v>300</v>
      </c>
      <c r="I956" s="55">
        <v>10</v>
      </c>
      <c r="J956" s="54">
        <f t="shared" si="29"/>
        <v>3000</v>
      </c>
    </row>
    <row r="957" spans="1:10" hidden="1" x14ac:dyDescent="0.3">
      <c r="A957" s="52" t="s">
        <v>395</v>
      </c>
      <c r="B957" s="52" t="s">
        <v>466</v>
      </c>
      <c r="C957" s="53">
        <v>42602</v>
      </c>
      <c r="D957" s="52">
        <f t="shared" si="28"/>
        <v>1779</v>
      </c>
      <c r="E957" s="54" t="s">
        <v>425</v>
      </c>
      <c r="F957" s="52" t="s">
        <v>399</v>
      </c>
      <c r="G957" s="54" t="s">
        <v>381</v>
      </c>
      <c r="H957" s="55">
        <v>20</v>
      </c>
      <c r="I957" s="55">
        <v>120</v>
      </c>
      <c r="J957" s="54">
        <f t="shared" si="29"/>
        <v>2400</v>
      </c>
    </row>
    <row r="958" spans="1:10" x14ac:dyDescent="0.3">
      <c r="A958" s="52" t="s">
        <v>398</v>
      </c>
      <c r="B958" s="52" t="s">
        <v>466</v>
      </c>
      <c r="C958" s="53">
        <v>42602</v>
      </c>
      <c r="D958" s="52">
        <f t="shared" si="28"/>
        <v>1780</v>
      </c>
      <c r="E958" s="54" t="s">
        <v>420</v>
      </c>
      <c r="F958" s="52" t="s">
        <v>523</v>
      </c>
      <c r="G958" s="54" t="s">
        <v>387</v>
      </c>
      <c r="H958" s="55">
        <v>500</v>
      </c>
      <c r="I958" s="55">
        <v>35</v>
      </c>
      <c r="J958" s="54">
        <f t="shared" si="29"/>
        <v>17500</v>
      </c>
    </row>
    <row r="959" spans="1:10" hidden="1" x14ac:dyDescent="0.3">
      <c r="A959" s="52" t="s">
        <v>522</v>
      </c>
      <c r="B959" s="52" t="s">
        <v>466</v>
      </c>
      <c r="C959" s="53">
        <v>42602</v>
      </c>
      <c r="D959" s="52">
        <f t="shared" si="28"/>
        <v>1781</v>
      </c>
      <c r="E959" s="54" t="s">
        <v>464</v>
      </c>
      <c r="F959" s="52" t="s">
        <v>525</v>
      </c>
      <c r="G959" s="54" t="s">
        <v>385</v>
      </c>
      <c r="H959" s="55">
        <v>100</v>
      </c>
      <c r="I959" s="55">
        <v>86</v>
      </c>
      <c r="J959" s="54">
        <f t="shared" si="29"/>
        <v>8600</v>
      </c>
    </row>
    <row r="960" spans="1:10" hidden="1" x14ac:dyDescent="0.3">
      <c r="A960" s="52" t="s">
        <v>522</v>
      </c>
      <c r="B960" s="52" t="s">
        <v>466</v>
      </c>
      <c r="C960" s="53">
        <v>42602</v>
      </c>
      <c r="D960" s="52">
        <f t="shared" si="28"/>
        <v>1782</v>
      </c>
      <c r="E960" s="54" t="s">
        <v>450</v>
      </c>
      <c r="F960" s="52" t="s">
        <v>525</v>
      </c>
      <c r="G960" s="54" t="s">
        <v>387</v>
      </c>
      <c r="H960" s="55">
        <v>400</v>
      </c>
      <c r="I960" s="55">
        <v>35</v>
      </c>
      <c r="J960" s="54">
        <f t="shared" si="29"/>
        <v>14000</v>
      </c>
    </row>
    <row r="961" spans="1:10" hidden="1" x14ac:dyDescent="0.3">
      <c r="A961" s="52" t="s">
        <v>522</v>
      </c>
      <c r="B961" s="52" t="s">
        <v>466</v>
      </c>
      <c r="C961" s="53">
        <v>42602</v>
      </c>
      <c r="D961" s="52">
        <f t="shared" si="28"/>
        <v>1783</v>
      </c>
      <c r="E961" s="54" t="s">
        <v>450</v>
      </c>
      <c r="F961" s="52" t="s">
        <v>525</v>
      </c>
      <c r="G961" s="54" t="s">
        <v>385</v>
      </c>
      <c r="H961" s="55">
        <v>700</v>
      </c>
      <c r="I961" s="55">
        <v>86</v>
      </c>
      <c r="J961" s="54">
        <f t="shared" si="29"/>
        <v>60200</v>
      </c>
    </row>
    <row r="962" spans="1:10" hidden="1" x14ac:dyDescent="0.3">
      <c r="A962" s="52" t="s">
        <v>522</v>
      </c>
      <c r="B962" s="52" t="s">
        <v>466</v>
      </c>
      <c r="C962" s="53">
        <v>42602</v>
      </c>
      <c r="D962" s="52">
        <f t="shared" si="28"/>
        <v>1784</v>
      </c>
      <c r="E962" s="54" t="s">
        <v>450</v>
      </c>
      <c r="F962" s="52" t="s">
        <v>525</v>
      </c>
      <c r="G962" s="54" t="s">
        <v>384</v>
      </c>
      <c r="H962" s="55">
        <v>25</v>
      </c>
      <c r="I962" s="55">
        <v>20</v>
      </c>
      <c r="J962" s="54">
        <f t="shared" si="29"/>
        <v>500</v>
      </c>
    </row>
    <row r="963" spans="1:10" hidden="1" x14ac:dyDescent="0.3">
      <c r="A963" s="52" t="s">
        <v>522</v>
      </c>
      <c r="B963" s="52" t="s">
        <v>466</v>
      </c>
      <c r="C963" s="53">
        <v>42602</v>
      </c>
      <c r="D963" s="52">
        <f t="shared" si="28"/>
        <v>1785</v>
      </c>
      <c r="E963" s="54" t="s">
        <v>450</v>
      </c>
      <c r="F963" s="52" t="s">
        <v>525</v>
      </c>
      <c r="G963" s="54" t="s">
        <v>387</v>
      </c>
      <c r="H963" s="55">
        <v>200</v>
      </c>
      <c r="I963" s="55">
        <v>35</v>
      </c>
      <c r="J963" s="54">
        <f t="shared" si="29"/>
        <v>7000</v>
      </c>
    </row>
    <row r="964" spans="1:10" hidden="1" x14ac:dyDescent="0.3">
      <c r="A964" s="52" t="s">
        <v>395</v>
      </c>
      <c r="B964" s="52" t="s">
        <v>466</v>
      </c>
      <c r="C964" s="53">
        <v>42602</v>
      </c>
      <c r="D964" s="52">
        <f t="shared" si="28"/>
        <v>1786</v>
      </c>
      <c r="E964" s="54" t="s">
        <v>433</v>
      </c>
      <c r="F964" s="52" t="s">
        <v>528</v>
      </c>
      <c r="G964" s="54" t="s">
        <v>385</v>
      </c>
      <c r="H964" s="55">
        <v>5</v>
      </c>
      <c r="I964" s="55">
        <v>86</v>
      </c>
      <c r="J964" s="54">
        <f t="shared" si="29"/>
        <v>430</v>
      </c>
    </row>
    <row r="965" spans="1:10" hidden="1" x14ac:dyDescent="0.3">
      <c r="A965" s="52" t="s">
        <v>395</v>
      </c>
      <c r="B965" s="52" t="s">
        <v>466</v>
      </c>
      <c r="C965" s="53">
        <v>42602</v>
      </c>
      <c r="D965" s="52">
        <f t="shared" si="28"/>
        <v>1787</v>
      </c>
      <c r="E965" s="54" t="s">
        <v>433</v>
      </c>
      <c r="F965" s="52" t="s">
        <v>528</v>
      </c>
      <c r="G965" s="54" t="s">
        <v>384</v>
      </c>
      <c r="H965" s="55">
        <v>5</v>
      </c>
      <c r="I965" s="55">
        <v>20</v>
      </c>
      <c r="J965" s="54">
        <f t="shared" si="29"/>
        <v>100</v>
      </c>
    </row>
    <row r="966" spans="1:10" hidden="1" x14ac:dyDescent="0.3">
      <c r="A966" s="52" t="s">
        <v>395</v>
      </c>
      <c r="B966" s="52" t="s">
        <v>466</v>
      </c>
      <c r="C966" s="53">
        <v>42602</v>
      </c>
      <c r="D966" s="52">
        <f t="shared" si="28"/>
        <v>1788</v>
      </c>
      <c r="E966" s="54" t="s">
        <v>433</v>
      </c>
      <c r="F966" s="52" t="s">
        <v>528</v>
      </c>
      <c r="G966" s="54" t="s">
        <v>387</v>
      </c>
      <c r="H966" s="55">
        <v>10</v>
      </c>
      <c r="I966" s="55">
        <v>35</v>
      </c>
      <c r="J966" s="54">
        <f t="shared" si="29"/>
        <v>350</v>
      </c>
    </row>
    <row r="967" spans="1:10" hidden="1" x14ac:dyDescent="0.3">
      <c r="A967" s="52" t="s">
        <v>395</v>
      </c>
      <c r="B967" s="52" t="s">
        <v>466</v>
      </c>
      <c r="C967" s="53">
        <v>42602</v>
      </c>
      <c r="D967" s="52">
        <f t="shared" si="28"/>
        <v>1789</v>
      </c>
      <c r="E967" s="54" t="s">
        <v>433</v>
      </c>
      <c r="F967" s="52" t="s">
        <v>528</v>
      </c>
      <c r="G967" s="54" t="s">
        <v>385</v>
      </c>
      <c r="H967" s="55">
        <v>5</v>
      </c>
      <c r="I967" s="55">
        <v>86</v>
      </c>
      <c r="J967" s="54">
        <f t="shared" si="29"/>
        <v>430</v>
      </c>
    </row>
    <row r="968" spans="1:10" hidden="1" x14ac:dyDescent="0.3">
      <c r="A968" s="52" t="s">
        <v>395</v>
      </c>
      <c r="B968" s="52" t="s">
        <v>466</v>
      </c>
      <c r="C968" s="53">
        <v>42603</v>
      </c>
      <c r="D968" s="52">
        <f t="shared" si="28"/>
        <v>1790</v>
      </c>
      <c r="E968" s="54" t="s">
        <v>422</v>
      </c>
      <c r="F968" s="52" t="s">
        <v>529</v>
      </c>
      <c r="G968" s="54" t="s">
        <v>384</v>
      </c>
      <c r="H968" s="55">
        <v>100</v>
      </c>
      <c r="I968" s="55">
        <v>20</v>
      </c>
      <c r="J968" s="54">
        <f t="shared" si="29"/>
        <v>2000</v>
      </c>
    </row>
    <row r="969" spans="1:10" hidden="1" x14ac:dyDescent="0.3">
      <c r="A969" s="52" t="s">
        <v>395</v>
      </c>
      <c r="B969" s="52" t="s">
        <v>466</v>
      </c>
      <c r="C969" s="53">
        <v>42603</v>
      </c>
      <c r="D969" s="52">
        <f t="shared" si="28"/>
        <v>1791</v>
      </c>
      <c r="E969" s="54" t="s">
        <v>422</v>
      </c>
      <c r="F969" s="52" t="s">
        <v>529</v>
      </c>
      <c r="G969" s="54" t="s">
        <v>383</v>
      </c>
      <c r="H969" s="55">
        <v>50</v>
      </c>
      <c r="I969" s="55">
        <v>10</v>
      </c>
      <c r="J969" s="54">
        <f t="shared" si="29"/>
        <v>500</v>
      </c>
    </row>
    <row r="970" spans="1:10" hidden="1" x14ac:dyDescent="0.3">
      <c r="A970" s="52" t="s">
        <v>405</v>
      </c>
      <c r="B970" s="52" t="s">
        <v>466</v>
      </c>
      <c r="C970" s="53">
        <v>42603</v>
      </c>
      <c r="D970" s="52">
        <f t="shared" si="28"/>
        <v>1792</v>
      </c>
      <c r="E970" s="54" t="s">
        <v>441</v>
      </c>
      <c r="F970" s="52" t="s">
        <v>403</v>
      </c>
      <c r="G970" s="54" t="s">
        <v>381</v>
      </c>
      <c r="H970" s="55">
        <v>200</v>
      </c>
      <c r="I970" s="55">
        <v>120</v>
      </c>
      <c r="J970" s="54">
        <f t="shared" si="29"/>
        <v>24000</v>
      </c>
    </row>
    <row r="971" spans="1:10" hidden="1" x14ac:dyDescent="0.3">
      <c r="A971" s="52" t="s">
        <v>395</v>
      </c>
      <c r="B971" s="52" t="s">
        <v>466</v>
      </c>
      <c r="C971" s="53">
        <v>42603</v>
      </c>
      <c r="D971" s="52">
        <f t="shared" si="28"/>
        <v>1793</v>
      </c>
      <c r="E971" s="54" t="s">
        <v>433</v>
      </c>
      <c r="F971" s="52" t="s">
        <v>528</v>
      </c>
      <c r="G971" s="54" t="s">
        <v>387</v>
      </c>
      <c r="H971" s="55">
        <v>200</v>
      </c>
      <c r="I971" s="55">
        <v>35</v>
      </c>
      <c r="J971" s="54">
        <f t="shared" si="29"/>
        <v>7000</v>
      </c>
    </row>
    <row r="972" spans="1:10" hidden="1" x14ac:dyDescent="0.3">
      <c r="A972" s="52" t="s">
        <v>395</v>
      </c>
      <c r="B972" s="52" t="s">
        <v>466</v>
      </c>
      <c r="C972" s="53">
        <v>42603</v>
      </c>
      <c r="D972" s="52">
        <f t="shared" si="28"/>
        <v>1794</v>
      </c>
      <c r="E972" s="54" t="s">
        <v>433</v>
      </c>
      <c r="F972" s="52" t="s">
        <v>528</v>
      </c>
      <c r="G972" s="54" t="s">
        <v>385</v>
      </c>
      <c r="H972" s="55">
        <v>100</v>
      </c>
      <c r="I972" s="55">
        <v>86</v>
      </c>
      <c r="J972" s="54">
        <f t="shared" si="29"/>
        <v>8600</v>
      </c>
    </row>
    <row r="973" spans="1:10" hidden="1" x14ac:dyDescent="0.3">
      <c r="A973" s="52" t="s">
        <v>395</v>
      </c>
      <c r="B973" s="52" t="s">
        <v>466</v>
      </c>
      <c r="C973" s="53">
        <v>42603</v>
      </c>
      <c r="D973" s="52">
        <f t="shared" si="28"/>
        <v>1795</v>
      </c>
      <c r="E973" s="54" t="s">
        <v>433</v>
      </c>
      <c r="F973" s="52" t="s">
        <v>528</v>
      </c>
      <c r="G973" s="54" t="s">
        <v>384</v>
      </c>
      <c r="H973" s="55">
        <v>150</v>
      </c>
      <c r="I973" s="55">
        <v>20</v>
      </c>
      <c r="J973" s="54">
        <f t="shared" si="29"/>
        <v>3000</v>
      </c>
    </row>
    <row r="974" spans="1:10" hidden="1" x14ac:dyDescent="0.3">
      <c r="A974" s="52" t="s">
        <v>395</v>
      </c>
      <c r="B974" s="52" t="s">
        <v>466</v>
      </c>
      <c r="C974" s="53">
        <v>42603</v>
      </c>
      <c r="D974" s="52">
        <f t="shared" si="28"/>
        <v>1796</v>
      </c>
      <c r="E974" s="54" t="s">
        <v>433</v>
      </c>
      <c r="F974" s="52" t="s">
        <v>528</v>
      </c>
      <c r="G974" s="54" t="s">
        <v>383</v>
      </c>
      <c r="H974" s="55">
        <v>50</v>
      </c>
      <c r="I974" s="55">
        <v>10</v>
      </c>
      <c r="J974" s="54">
        <f t="shared" si="29"/>
        <v>500</v>
      </c>
    </row>
    <row r="975" spans="1:10" hidden="1" x14ac:dyDescent="0.3">
      <c r="A975" s="52" t="s">
        <v>395</v>
      </c>
      <c r="B975" s="52" t="s">
        <v>466</v>
      </c>
      <c r="C975" s="53">
        <v>42603</v>
      </c>
      <c r="D975" s="52">
        <f t="shared" ref="D975:D1038" si="30">D974+1</f>
        <v>1797</v>
      </c>
      <c r="E975" s="54" t="s">
        <v>400</v>
      </c>
      <c r="F975" s="52" t="s">
        <v>399</v>
      </c>
      <c r="G975" s="54" t="s">
        <v>381</v>
      </c>
      <c r="H975" s="55">
        <v>500</v>
      </c>
      <c r="I975" s="55">
        <v>120</v>
      </c>
      <c r="J975" s="54">
        <f t="shared" ref="J975:J1038" si="31">H975*I975</f>
        <v>60000</v>
      </c>
    </row>
    <row r="976" spans="1:10" hidden="1" x14ac:dyDescent="0.3">
      <c r="A976" s="52" t="s">
        <v>395</v>
      </c>
      <c r="B976" s="52" t="s">
        <v>466</v>
      </c>
      <c r="C976" s="53">
        <v>42603</v>
      </c>
      <c r="D976" s="52">
        <f t="shared" si="30"/>
        <v>1798</v>
      </c>
      <c r="E976" s="54" t="s">
        <v>400</v>
      </c>
      <c r="F976" s="52" t="s">
        <v>399</v>
      </c>
      <c r="G976" s="54" t="s">
        <v>387</v>
      </c>
      <c r="H976" s="55">
        <v>300</v>
      </c>
      <c r="I976" s="55">
        <v>35</v>
      </c>
      <c r="J976" s="54">
        <f t="shared" si="31"/>
        <v>10500</v>
      </c>
    </row>
    <row r="977" spans="1:10" hidden="1" x14ac:dyDescent="0.3">
      <c r="A977" s="52" t="s">
        <v>395</v>
      </c>
      <c r="B977" s="52" t="s">
        <v>466</v>
      </c>
      <c r="C977" s="53">
        <v>42603</v>
      </c>
      <c r="D977" s="52">
        <f t="shared" si="30"/>
        <v>1799</v>
      </c>
      <c r="E977" s="54" t="s">
        <v>436</v>
      </c>
      <c r="F977" s="52" t="s">
        <v>399</v>
      </c>
      <c r="G977" s="54" t="s">
        <v>385</v>
      </c>
      <c r="H977" s="55">
        <v>100</v>
      </c>
      <c r="I977" s="55">
        <v>86</v>
      </c>
      <c r="J977" s="54">
        <f t="shared" si="31"/>
        <v>8600</v>
      </c>
    </row>
    <row r="978" spans="1:10" hidden="1" x14ac:dyDescent="0.3">
      <c r="A978" s="52" t="s">
        <v>395</v>
      </c>
      <c r="B978" s="52" t="s">
        <v>466</v>
      </c>
      <c r="C978" s="53">
        <v>42603</v>
      </c>
      <c r="D978" s="52">
        <f t="shared" si="30"/>
        <v>1800</v>
      </c>
      <c r="E978" s="54" t="s">
        <v>436</v>
      </c>
      <c r="F978" s="52" t="s">
        <v>399</v>
      </c>
      <c r="G978" s="54" t="s">
        <v>384</v>
      </c>
      <c r="H978" s="55">
        <v>100</v>
      </c>
      <c r="I978" s="55">
        <v>20</v>
      </c>
      <c r="J978" s="54">
        <f t="shared" si="31"/>
        <v>2000</v>
      </c>
    </row>
    <row r="979" spans="1:10" hidden="1" x14ac:dyDescent="0.3">
      <c r="A979" s="52" t="s">
        <v>522</v>
      </c>
      <c r="B979" s="52" t="s">
        <v>466</v>
      </c>
      <c r="C979" s="53">
        <v>42603</v>
      </c>
      <c r="D979" s="52">
        <f t="shared" si="30"/>
        <v>1801</v>
      </c>
      <c r="E979" s="54" t="s">
        <v>411</v>
      </c>
      <c r="F979" s="52" t="s">
        <v>410</v>
      </c>
      <c r="G979" s="54" t="s">
        <v>383</v>
      </c>
      <c r="H979" s="55">
        <v>500</v>
      </c>
      <c r="I979" s="55">
        <v>10</v>
      </c>
      <c r="J979" s="54">
        <f t="shared" si="31"/>
        <v>5000</v>
      </c>
    </row>
    <row r="980" spans="1:10" hidden="1" x14ac:dyDescent="0.3">
      <c r="A980" s="52" t="s">
        <v>522</v>
      </c>
      <c r="B980" s="52" t="s">
        <v>466</v>
      </c>
      <c r="C980" s="53">
        <v>42603</v>
      </c>
      <c r="D980" s="52">
        <f t="shared" si="30"/>
        <v>1802</v>
      </c>
      <c r="E980" s="54" t="s">
        <v>450</v>
      </c>
      <c r="F980" s="52" t="s">
        <v>525</v>
      </c>
      <c r="G980" s="54" t="s">
        <v>381</v>
      </c>
      <c r="H980" s="55">
        <v>450</v>
      </c>
      <c r="I980" s="55">
        <v>120</v>
      </c>
      <c r="J980" s="54">
        <f t="shared" si="31"/>
        <v>54000</v>
      </c>
    </row>
    <row r="981" spans="1:10" hidden="1" x14ac:dyDescent="0.3">
      <c r="A981" s="52" t="s">
        <v>522</v>
      </c>
      <c r="B981" s="52" t="s">
        <v>466</v>
      </c>
      <c r="C981" s="53">
        <v>42603</v>
      </c>
      <c r="D981" s="52">
        <f t="shared" si="30"/>
        <v>1803</v>
      </c>
      <c r="E981" s="54" t="s">
        <v>450</v>
      </c>
      <c r="F981" s="52" t="s">
        <v>525</v>
      </c>
      <c r="G981" s="54" t="s">
        <v>385</v>
      </c>
      <c r="H981" s="55">
        <v>50</v>
      </c>
      <c r="I981" s="55">
        <v>86</v>
      </c>
      <c r="J981" s="54">
        <f t="shared" si="31"/>
        <v>4300</v>
      </c>
    </row>
    <row r="982" spans="1:10" hidden="1" x14ac:dyDescent="0.3">
      <c r="A982" s="52" t="s">
        <v>522</v>
      </c>
      <c r="B982" s="52" t="s">
        <v>466</v>
      </c>
      <c r="C982" s="53">
        <v>42603</v>
      </c>
      <c r="D982" s="52">
        <f t="shared" si="30"/>
        <v>1804</v>
      </c>
      <c r="E982" s="54" t="s">
        <v>450</v>
      </c>
      <c r="F982" s="52" t="s">
        <v>525</v>
      </c>
      <c r="G982" s="54" t="s">
        <v>387</v>
      </c>
      <c r="H982" s="55">
        <v>750</v>
      </c>
      <c r="I982" s="55">
        <v>35</v>
      </c>
      <c r="J982" s="54">
        <f t="shared" si="31"/>
        <v>26250</v>
      </c>
    </row>
    <row r="983" spans="1:10" hidden="1" x14ac:dyDescent="0.3">
      <c r="A983" s="52" t="s">
        <v>522</v>
      </c>
      <c r="B983" s="52" t="s">
        <v>466</v>
      </c>
      <c r="C983" s="53">
        <v>42603</v>
      </c>
      <c r="D983" s="52">
        <f t="shared" si="30"/>
        <v>1805</v>
      </c>
      <c r="E983" s="54" t="s">
        <v>450</v>
      </c>
      <c r="F983" s="52" t="s">
        <v>525</v>
      </c>
      <c r="G983" s="54" t="s">
        <v>385</v>
      </c>
      <c r="H983" s="55">
        <v>300</v>
      </c>
      <c r="I983" s="55">
        <v>86</v>
      </c>
      <c r="J983" s="54">
        <f t="shared" si="31"/>
        <v>25800</v>
      </c>
    </row>
    <row r="984" spans="1:10" hidden="1" x14ac:dyDescent="0.3">
      <c r="A984" s="52" t="s">
        <v>398</v>
      </c>
      <c r="B984" s="52" t="s">
        <v>466</v>
      </c>
      <c r="C984" s="53">
        <v>42603</v>
      </c>
      <c r="D984" s="52">
        <f t="shared" si="30"/>
        <v>1806</v>
      </c>
      <c r="E984" s="54" t="s">
        <v>409</v>
      </c>
      <c r="F984" s="52" t="s">
        <v>396</v>
      </c>
      <c r="G984" s="54" t="s">
        <v>384</v>
      </c>
      <c r="H984" s="55">
        <v>200</v>
      </c>
      <c r="I984" s="55">
        <v>20</v>
      </c>
      <c r="J984" s="54">
        <f t="shared" si="31"/>
        <v>4000</v>
      </c>
    </row>
    <row r="985" spans="1:10" hidden="1" x14ac:dyDescent="0.3">
      <c r="A985" s="52" t="s">
        <v>405</v>
      </c>
      <c r="B985" s="52" t="s">
        <v>466</v>
      </c>
      <c r="C985" s="53">
        <v>42603</v>
      </c>
      <c r="D985" s="52">
        <f t="shared" si="30"/>
        <v>1807</v>
      </c>
      <c r="E985" s="54" t="s">
        <v>443</v>
      </c>
      <c r="F985" s="52" t="s">
        <v>403</v>
      </c>
      <c r="G985" s="54" t="s">
        <v>383</v>
      </c>
      <c r="H985" s="55">
        <v>1000</v>
      </c>
      <c r="I985" s="55">
        <v>10</v>
      </c>
      <c r="J985" s="54">
        <f t="shared" si="31"/>
        <v>10000</v>
      </c>
    </row>
    <row r="986" spans="1:10" hidden="1" x14ac:dyDescent="0.3">
      <c r="A986" s="52" t="s">
        <v>405</v>
      </c>
      <c r="B986" s="52" t="s">
        <v>466</v>
      </c>
      <c r="C986" s="53">
        <v>42603</v>
      </c>
      <c r="D986" s="52">
        <f t="shared" si="30"/>
        <v>1808</v>
      </c>
      <c r="E986" s="54" t="s">
        <v>475</v>
      </c>
      <c r="F986" s="52" t="s">
        <v>403</v>
      </c>
      <c r="G986" s="54" t="s">
        <v>381</v>
      </c>
      <c r="H986" s="55">
        <v>400</v>
      </c>
      <c r="I986" s="55">
        <v>120</v>
      </c>
      <c r="J986" s="54">
        <f t="shared" si="31"/>
        <v>48000</v>
      </c>
    </row>
    <row r="987" spans="1:10" hidden="1" x14ac:dyDescent="0.3">
      <c r="A987" s="52" t="s">
        <v>395</v>
      </c>
      <c r="B987" s="52" t="s">
        <v>466</v>
      </c>
      <c r="C987" s="53">
        <v>42603</v>
      </c>
      <c r="D987" s="52">
        <f t="shared" si="30"/>
        <v>1809</v>
      </c>
      <c r="E987" s="54" t="s">
        <v>413</v>
      </c>
      <c r="F987" s="52" t="s">
        <v>527</v>
      </c>
      <c r="G987" s="54" t="s">
        <v>387</v>
      </c>
      <c r="H987" s="55">
        <v>1000</v>
      </c>
      <c r="I987" s="55">
        <v>35</v>
      </c>
      <c r="J987" s="54">
        <f t="shared" si="31"/>
        <v>35000</v>
      </c>
    </row>
    <row r="988" spans="1:10" hidden="1" x14ac:dyDescent="0.3">
      <c r="A988" s="52" t="s">
        <v>395</v>
      </c>
      <c r="B988" s="52" t="s">
        <v>466</v>
      </c>
      <c r="C988" s="53">
        <v>42603</v>
      </c>
      <c r="D988" s="52">
        <f t="shared" si="30"/>
        <v>1810</v>
      </c>
      <c r="E988" s="54" t="s">
        <v>413</v>
      </c>
      <c r="F988" s="52" t="s">
        <v>527</v>
      </c>
      <c r="G988" s="54" t="s">
        <v>385</v>
      </c>
      <c r="H988" s="55">
        <v>300</v>
      </c>
      <c r="I988" s="55">
        <v>86</v>
      </c>
      <c r="J988" s="54">
        <f t="shared" si="31"/>
        <v>25800</v>
      </c>
    </row>
    <row r="989" spans="1:10" hidden="1" x14ac:dyDescent="0.3">
      <c r="A989" s="52" t="s">
        <v>395</v>
      </c>
      <c r="B989" s="52" t="s">
        <v>466</v>
      </c>
      <c r="C989" s="53">
        <v>42603</v>
      </c>
      <c r="D989" s="52">
        <f t="shared" si="30"/>
        <v>1811</v>
      </c>
      <c r="E989" s="54" t="s">
        <v>425</v>
      </c>
      <c r="F989" s="52" t="s">
        <v>399</v>
      </c>
      <c r="G989" s="54" t="s">
        <v>384</v>
      </c>
      <c r="H989" s="55">
        <v>200</v>
      </c>
      <c r="I989" s="55">
        <v>20</v>
      </c>
      <c r="J989" s="54">
        <f t="shared" si="31"/>
        <v>4000</v>
      </c>
    </row>
    <row r="990" spans="1:10" hidden="1" x14ac:dyDescent="0.3">
      <c r="A990" s="52" t="s">
        <v>395</v>
      </c>
      <c r="B990" s="52" t="s">
        <v>466</v>
      </c>
      <c r="C990" s="53">
        <v>42603</v>
      </c>
      <c r="D990" s="52">
        <f t="shared" si="30"/>
        <v>1812</v>
      </c>
      <c r="E990" s="54" t="s">
        <v>425</v>
      </c>
      <c r="F990" s="52" t="s">
        <v>399</v>
      </c>
      <c r="G990" s="54" t="s">
        <v>387</v>
      </c>
      <c r="H990" s="55">
        <v>250</v>
      </c>
      <c r="I990" s="55">
        <v>35</v>
      </c>
      <c r="J990" s="54">
        <f t="shared" si="31"/>
        <v>8750</v>
      </c>
    </row>
    <row r="991" spans="1:10" hidden="1" x14ac:dyDescent="0.3">
      <c r="A991" s="52" t="s">
        <v>395</v>
      </c>
      <c r="B991" s="52" t="s">
        <v>466</v>
      </c>
      <c r="C991" s="53">
        <v>42603</v>
      </c>
      <c r="D991" s="52">
        <f t="shared" si="30"/>
        <v>1813</v>
      </c>
      <c r="E991" s="54" t="s">
        <v>439</v>
      </c>
      <c r="F991" s="52" t="s">
        <v>528</v>
      </c>
      <c r="G991" s="54" t="s">
        <v>385</v>
      </c>
      <c r="H991" s="55">
        <v>150</v>
      </c>
      <c r="I991" s="55">
        <v>86</v>
      </c>
      <c r="J991" s="54">
        <f t="shared" si="31"/>
        <v>12900</v>
      </c>
    </row>
    <row r="992" spans="1:10" hidden="1" x14ac:dyDescent="0.3">
      <c r="A992" s="52" t="s">
        <v>395</v>
      </c>
      <c r="B992" s="52" t="s">
        <v>466</v>
      </c>
      <c r="C992" s="53">
        <v>42603</v>
      </c>
      <c r="D992" s="52">
        <f t="shared" si="30"/>
        <v>1814</v>
      </c>
      <c r="E992" s="54" t="s">
        <v>474</v>
      </c>
      <c r="F992" s="52" t="s">
        <v>526</v>
      </c>
      <c r="G992" s="54" t="s">
        <v>384</v>
      </c>
      <c r="H992" s="55">
        <v>2500</v>
      </c>
      <c r="I992" s="55">
        <v>20</v>
      </c>
      <c r="J992" s="54">
        <f t="shared" si="31"/>
        <v>50000</v>
      </c>
    </row>
    <row r="993" spans="1:10" hidden="1" x14ac:dyDescent="0.3">
      <c r="A993" s="52" t="s">
        <v>395</v>
      </c>
      <c r="B993" s="52" t="s">
        <v>466</v>
      </c>
      <c r="C993" s="53">
        <v>42603</v>
      </c>
      <c r="D993" s="52">
        <f t="shared" si="30"/>
        <v>1815</v>
      </c>
      <c r="E993" s="54" t="s">
        <v>474</v>
      </c>
      <c r="F993" s="52" t="s">
        <v>526</v>
      </c>
      <c r="G993" s="54" t="s">
        <v>387</v>
      </c>
      <c r="H993" s="55">
        <v>2000</v>
      </c>
      <c r="I993" s="55">
        <v>35</v>
      </c>
      <c r="J993" s="54">
        <f t="shared" si="31"/>
        <v>70000</v>
      </c>
    </row>
    <row r="994" spans="1:10" hidden="1" x14ac:dyDescent="0.3">
      <c r="A994" s="52" t="s">
        <v>395</v>
      </c>
      <c r="B994" s="52" t="s">
        <v>466</v>
      </c>
      <c r="C994" s="53">
        <v>42603</v>
      </c>
      <c r="D994" s="52">
        <f t="shared" si="30"/>
        <v>1816</v>
      </c>
      <c r="E994" s="54" t="s">
        <v>474</v>
      </c>
      <c r="F994" s="52" t="s">
        <v>526</v>
      </c>
      <c r="G994" s="54" t="s">
        <v>385</v>
      </c>
      <c r="H994" s="55">
        <v>750</v>
      </c>
      <c r="I994" s="55">
        <v>86</v>
      </c>
      <c r="J994" s="54">
        <f t="shared" si="31"/>
        <v>64500</v>
      </c>
    </row>
    <row r="995" spans="1:10" hidden="1" x14ac:dyDescent="0.3">
      <c r="A995" s="52" t="s">
        <v>395</v>
      </c>
      <c r="B995" s="52" t="s">
        <v>466</v>
      </c>
      <c r="C995" s="53">
        <v>42603</v>
      </c>
      <c r="D995" s="52">
        <f t="shared" si="30"/>
        <v>1817</v>
      </c>
      <c r="E995" s="54" t="s">
        <v>474</v>
      </c>
      <c r="F995" s="52" t="s">
        <v>526</v>
      </c>
      <c r="G995" s="54" t="s">
        <v>384</v>
      </c>
      <c r="H995" s="55">
        <v>750</v>
      </c>
      <c r="I995" s="55">
        <v>20</v>
      </c>
      <c r="J995" s="54">
        <f t="shared" si="31"/>
        <v>15000</v>
      </c>
    </row>
    <row r="996" spans="1:10" hidden="1" x14ac:dyDescent="0.3">
      <c r="A996" s="52" t="s">
        <v>395</v>
      </c>
      <c r="B996" s="52" t="s">
        <v>466</v>
      </c>
      <c r="C996" s="53">
        <v>42603</v>
      </c>
      <c r="D996" s="52">
        <f t="shared" si="30"/>
        <v>1818</v>
      </c>
      <c r="E996" s="54" t="s">
        <v>474</v>
      </c>
      <c r="F996" s="52" t="s">
        <v>526</v>
      </c>
      <c r="G996" s="54" t="s">
        <v>383</v>
      </c>
      <c r="H996" s="55">
        <v>1000</v>
      </c>
      <c r="I996" s="55">
        <v>10</v>
      </c>
      <c r="J996" s="54">
        <f t="shared" si="31"/>
        <v>10000</v>
      </c>
    </row>
    <row r="997" spans="1:10" hidden="1" x14ac:dyDescent="0.3">
      <c r="A997" s="52" t="s">
        <v>522</v>
      </c>
      <c r="B997" s="52" t="s">
        <v>466</v>
      </c>
      <c r="C997" s="53">
        <v>42603</v>
      </c>
      <c r="D997" s="52">
        <f t="shared" si="30"/>
        <v>1819</v>
      </c>
      <c r="E997" s="54" t="s">
        <v>407</v>
      </c>
      <c r="F997" s="52" t="s">
        <v>406</v>
      </c>
      <c r="G997" s="54" t="s">
        <v>381</v>
      </c>
      <c r="H997" s="55">
        <v>100</v>
      </c>
      <c r="I997" s="55">
        <v>120</v>
      </c>
      <c r="J997" s="54">
        <f t="shared" si="31"/>
        <v>12000</v>
      </c>
    </row>
    <row r="998" spans="1:10" hidden="1" x14ac:dyDescent="0.3">
      <c r="A998" s="52" t="s">
        <v>405</v>
      </c>
      <c r="B998" s="52" t="s">
        <v>466</v>
      </c>
      <c r="C998" s="53">
        <v>42603</v>
      </c>
      <c r="D998" s="52">
        <f t="shared" si="30"/>
        <v>1820</v>
      </c>
      <c r="E998" s="54" t="s">
        <v>416</v>
      </c>
      <c r="F998" s="52" t="s">
        <v>403</v>
      </c>
      <c r="G998" s="54" t="s">
        <v>387</v>
      </c>
      <c r="H998" s="55">
        <v>5</v>
      </c>
      <c r="I998" s="55">
        <v>35</v>
      </c>
      <c r="J998" s="54">
        <f t="shared" si="31"/>
        <v>175</v>
      </c>
    </row>
    <row r="999" spans="1:10" hidden="1" x14ac:dyDescent="0.3">
      <c r="A999" s="52" t="s">
        <v>405</v>
      </c>
      <c r="B999" s="52" t="s">
        <v>466</v>
      </c>
      <c r="C999" s="53">
        <v>42603</v>
      </c>
      <c r="D999" s="52">
        <f t="shared" si="30"/>
        <v>1821</v>
      </c>
      <c r="E999" s="54" t="s">
        <v>416</v>
      </c>
      <c r="F999" s="52" t="s">
        <v>403</v>
      </c>
      <c r="G999" s="54" t="s">
        <v>385</v>
      </c>
      <c r="H999" s="55">
        <v>3</v>
      </c>
      <c r="I999" s="55">
        <v>86</v>
      </c>
      <c r="J999" s="54">
        <f t="shared" si="31"/>
        <v>258</v>
      </c>
    </row>
    <row r="1000" spans="1:10" hidden="1" x14ac:dyDescent="0.3">
      <c r="A1000" s="52" t="s">
        <v>405</v>
      </c>
      <c r="B1000" s="52" t="s">
        <v>466</v>
      </c>
      <c r="C1000" s="53">
        <v>42603</v>
      </c>
      <c r="D1000" s="52">
        <f t="shared" si="30"/>
        <v>1822</v>
      </c>
      <c r="E1000" s="54" t="s">
        <v>416</v>
      </c>
      <c r="F1000" s="52" t="s">
        <v>403</v>
      </c>
      <c r="G1000" s="54" t="s">
        <v>384</v>
      </c>
      <c r="H1000" s="55">
        <v>2</v>
      </c>
      <c r="I1000" s="55">
        <v>20</v>
      </c>
      <c r="J1000" s="54">
        <f t="shared" si="31"/>
        <v>40</v>
      </c>
    </row>
    <row r="1001" spans="1:10" hidden="1" x14ac:dyDescent="0.3">
      <c r="A1001" s="52" t="s">
        <v>405</v>
      </c>
      <c r="B1001" s="52" t="s">
        <v>466</v>
      </c>
      <c r="C1001" s="53">
        <v>42603</v>
      </c>
      <c r="D1001" s="52">
        <f t="shared" si="30"/>
        <v>1823</v>
      </c>
      <c r="E1001" s="54" t="s">
        <v>416</v>
      </c>
      <c r="F1001" s="52" t="s">
        <v>403</v>
      </c>
      <c r="G1001" s="54" t="s">
        <v>383</v>
      </c>
      <c r="H1001" s="55">
        <v>5</v>
      </c>
      <c r="I1001" s="55">
        <v>10</v>
      </c>
      <c r="J1001" s="54">
        <f t="shared" si="31"/>
        <v>50</v>
      </c>
    </row>
    <row r="1002" spans="1:10" hidden="1" x14ac:dyDescent="0.3">
      <c r="A1002" s="52" t="s">
        <v>398</v>
      </c>
      <c r="B1002" s="52" t="s">
        <v>466</v>
      </c>
      <c r="C1002" s="53">
        <v>42604</v>
      </c>
      <c r="D1002" s="52">
        <f t="shared" si="30"/>
        <v>1824</v>
      </c>
      <c r="E1002" s="54" t="s">
        <v>409</v>
      </c>
      <c r="F1002" s="52" t="s">
        <v>396</v>
      </c>
      <c r="G1002" s="54" t="s">
        <v>381</v>
      </c>
      <c r="H1002" s="55">
        <v>300</v>
      </c>
      <c r="I1002" s="55">
        <v>120</v>
      </c>
      <c r="J1002" s="54">
        <f t="shared" si="31"/>
        <v>36000</v>
      </c>
    </row>
    <row r="1003" spans="1:10" hidden="1" x14ac:dyDescent="0.3">
      <c r="A1003" s="52" t="s">
        <v>398</v>
      </c>
      <c r="B1003" s="52" t="s">
        <v>466</v>
      </c>
      <c r="C1003" s="53">
        <v>42604</v>
      </c>
      <c r="D1003" s="52">
        <f t="shared" si="30"/>
        <v>1825</v>
      </c>
      <c r="E1003" s="54" t="s">
        <v>409</v>
      </c>
      <c r="F1003" s="52" t="s">
        <v>396</v>
      </c>
      <c r="G1003" s="54" t="s">
        <v>387</v>
      </c>
      <c r="H1003" s="55">
        <v>1000</v>
      </c>
      <c r="I1003" s="55">
        <v>35</v>
      </c>
      <c r="J1003" s="54">
        <f t="shared" si="31"/>
        <v>35000</v>
      </c>
    </row>
    <row r="1004" spans="1:10" hidden="1" x14ac:dyDescent="0.3">
      <c r="A1004" s="52" t="s">
        <v>398</v>
      </c>
      <c r="B1004" s="52" t="s">
        <v>466</v>
      </c>
      <c r="C1004" s="53">
        <v>42604</v>
      </c>
      <c r="D1004" s="52">
        <f t="shared" si="30"/>
        <v>1826</v>
      </c>
      <c r="E1004" s="54" t="s">
        <v>409</v>
      </c>
      <c r="F1004" s="52" t="s">
        <v>396</v>
      </c>
      <c r="G1004" s="54" t="s">
        <v>385</v>
      </c>
      <c r="H1004" s="55">
        <v>100</v>
      </c>
      <c r="I1004" s="55">
        <v>86</v>
      </c>
      <c r="J1004" s="54">
        <f t="shared" si="31"/>
        <v>8600</v>
      </c>
    </row>
    <row r="1005" spans="1:10" hidden="1" x14ac:dyDescent="0.3">
      <c r="A1005" s="52" t="s">
        <v>398</v>
      </c>
      <c r="B1005" s="52" t="s">
        <v>466</v>
      </c>
      <c r="C1005" s="53">
        <v>42604</v>
      </c>
      <c r="D1005" s="52">
        <f t="shared" si="30"/>
        <v>1827</v>
      </c>
      <c r="E1005" s="54" t="s">
        <v>409</v>
      </c>
      <c r="F1005" s="52" t="s">
        <v>396</v>
      </c>
      <c r="G1005" s="54" t="s">
        <v>384</v>
      </c>
      <c r="H1005" s="55">
        <v>300</v>
      </c>
      <c r="I1005" s="55">
        <v>20</v>
      </c>
      <c r="J1005" s="54">
        <f t="shared" si="31"/>
        <v>6000</v>
      </c>
    </row>
    <row r="1006" spans="1:10" hidden="1" x14ac:dyDescent="0.3">
      <c r="A1006" s="52" t="s">
        <v>398</v>
      </c>
      <c r="B1006" s="52" t="s">
        <v>466</v>
      </c>
      <c r="C1006" s="53">
        <v>42604</v>
      </c>
      <c r="D1006" s="52">
        <f t="shared" si="30"/>
        <v>1828</v>
      </c>
      <c r="E1006" s="54" t="s">
        <v>397</v>
      </c>
      <c r="F1006" s="52" t="s">
        <v>396</v>
      </c>
      <c r="G1006" s="54" t="s">
        <v>383</v>
      </c>
      <c r="H1006" s="55">
        <v>1000</v>
      </c>
      <c r="I1006" s="55">
        <v>10</v>
      </c>
      <c r="J1006" s="54">
        <f t="shared" si="31"/>
        <v>10000</v>
      </c>
    </row>
    <row r="1007" spans="1:10" hidden="1" x14ac:dyDescent="0.3">
      <c r="A1007" s="52" t="s">
        <v>398</v>
      </c>
      <c r="B1007" s="52" t="s">
        <v>466</v>
      </c>
      <c r="C1007" s="53">
        <v>42604</v>
      </c>
      <c r="D1007" s="52">
        <f t="shared" si="30"/>
        <v>1829</v>
      </c>
      <c r="E1007" s="54" t="s">
        <v>397</v>
      </c>
      <c r="F1007" s="52" t="s">
        <v>396</v>
      </c>
      <c r="G1007" s="54" t="s">
        <v>387</v>
      </c>
      <c r="H1007" s="55">
        <v>500</v>
      </c>
      <c r="I1007" s="55">
        <v>35</v>
      </c>
      <c r="J1007" s="54">
        <f t="shared" si="31"/>
        <v>17500</v>
      </c>
    </row>
    <row r="1008" spans="1:10" hidden="1" x14ac:dyDescent="0.3">
      <c r="A1008" s="52" t="s">
        <v>398</v>
      </c>
      <c r="B1008" s="52" t="s">
        <v>466</v>
      </c>
      <c r="C1008" s="53">
        <v>42604</v>
      </c>
      <c r="D1008" s="52">
        <f t="shared" si="30"/>
        <v>1830</v>
      </c>
      <c r="E1008" s="54" t="s">
        <v>397</v>
      </c>
      <c r="F1008" s="52" t="s">
        <v>396</v>
      </c>
      <c r="G1008" s="54" t="s">
        <v>385</v>
      </c>
      <c r="H1008" s="55">
        <v>350</v>
      </c>
      <c r="I1008" s="55">
        <v>86</v>
      </c>
      <c r="J1008" s="54">
        <f t="shared" si="31"/>
        <v>30100</v>
      </c>
    </row>
    <row r="1009" spans="1:10" hidden="1" x14ac:dyDescent="0.3">
      <c r="A1009" s="52" t="s">
        <v>395</v>
      </c>
      <c r="B1009" s="52" t="s">
        <v>466</v>
      </c>
      <c r="C1009" s="53">
        <v>42604</v>
      </c>
      <c r="D1009" s="52">
        <f t="shared" si="30"/>
        <v>1831</v>
      </c>
      <c r="E1009" s="54" t="s">
        <v>429</v>
      </c>
      <c r="F1009" s="52" t="s">
        <v>528</v>
      </c>
      <c r="G1009" s="54" t="s">
        <v>384</v>
      </c>
      <c r="H1009" s="55">
        <v>100</v>
      </c>
      <c r="I1009" s="55">
        <v>20</v>
      </c>
      <c r="J1009" s="54">
        <f t="shared" si="31"/>
        <v>2000</v>
      </c>
    </row>
    <row r="1010" spans="1:10" hidden="1" x14ac:dyDescent="0.3">
      <c r="A1010" s="52" t="s">
        <v>395</v>
      </c>
      <c r="B1010" s="52" t="s">
        <v>466</v>
      </c>
      <c r="C1010" s="53">
        <v>42604</v>
      </c>
      <c r="D1010" s="52">
        <f t="shared" si="30"/>
        <v>1832</v>
      </c>
      <c r="E1010" s="54" t="s">
        <v>429</v>
      </c>
      <c r="F1010" s="52" t="s">
        <v>528</v>
      </c>
      <c r="G1010" s="54" t="s">
        <v>387</v>
      </c>
      <c r="H1010" s="55">
        <v>200</v>
      </c>
      <c r="I1010" s="55">
        <v>35</v>
      </c>
      <c r="J1010" s="54">
        <f t="shared" si="31"/>
        <v>7000</v>
      </c>
    </row>
    <row r="1011" spans="1:10" x14ac:dyDescent="0.3">
      <c r="A1011" s="52" t="s">
        <v>398</v>
      </c>
      <c r="B1011" s="52" t="s">
        <v>466</v>
      </c>
      <c r="C1011" s="53">
        <v>42604</v>
      </c>
      <c r="D1011" s="52">
        <f t="shared" si="30"/>
        <v>1833</v>
      </c>
      <c r="E1011" s="54" t="s">
        <v>412</v>
      </c>
      <c r="F1011" s="52" t="s">
        <v>523</v>
      </c>
      <c r="G1011" s="54" t="s">
        <v>385</v>
      </c>
      <c r="H1011" s="55">
        <v>1000</v>
      </c>
      <c r="I1011" s="55">
        <v>86</v>
      </c>
      <c r="J1011" s="54">
        <f t="shared" si="31"/>
        <v>86000</v>
      </c>
    </row>
    <row r="1012" spans="1:10" x14ac:dyDescent="0.3">
      <c r="A1012" s="52" t="s">
        <v>398</v>
      </c>
      <c r="B1012" s="52" t="s">
        <v>466</v>
      </c>
      <c r="C1012" s="53">
        <v>42604</v>
      </c>
      <c r="D1012" s="52">
        <f t="shared" si="30"/>
        <v>1834</v>
      </c>
      <c r="E1012" s="54" t="s">
        <v>412</v>
      </c>
      <c r="F1012" s="52" t="s">
        <v>523</v>
      </c>
      <c r="G1012" s="54" t="s">
        <v>384</v>
      </c>
      <c r="H1012" s="55">
        <v>50</v>
      </c>
      <c r="I1012" s="55">
        <v>20</v>
      </c>
      <c r="J1012" s="54">
        <f t="shared" si="31"/>
        <v>1000</v>
      </c>
    </row>
    <row r="1013" spans="1:10" hidden="1" x14ac:dyDescent="0.3">
      <c r="A1013" s="52" t="s">
        <v>398</v>
      </c>
      <c r="B1013" s="52" t="s">
        <v>466</v>
      </c>
      <c r="C1013" s="53">
        <v>42604</v>
      </c>
      <c r="D1013" s="52">
        <f t="shared" si="30"/>
        <v>1835</v>
      </c>
      <c r="E1013" s="54" t="s">
        <v>428</v>
      </c>
      <c r="F1013" s="52" t="s">
        <v>396</v>
      </c>
      <c r="G1013" s="54" t="s">
        <v>387</v>
      </c>
      <c r="H1013" s="55">
        <v>200</v>
      </c>
      <c r="I1013" s="55">
        <v>35</v>
      </c>
      <c r="J1013" s="54">
        <f t="shared" si="31"/>
        <v>7000</v>
      </c>
    </row>
    <row r="1014" spans="1:10" hidden="1" x14ac:dyDescent="0.3">
      <c r="A1014" s="52" t="s">
        <v>398</v>
      </c>
      <c r="B1014" s="52" t="s">
        <v>466</v>
      </c>
      <c r="C1014" s="53">
        <v>42604</v>
      </c>
      <c r="D1014" s="52">
        <f t="shared" si="30"/>
        <v>1836</v>
      </c>
      <c r="E1014" s="54" t="s">
        <v>428</v>
      </c>
      <c r="F1014" s="52" t="s">
        <v>396</v>
      </c>
      <c r="G1014" s="54" t="s">
        <v>385</v>
      </c>
      <c r="H1014" s="55">
        <v>200</v>
      </c>
      <c r="I1014" s="55">
        <v>86</v>
      </c>
      <c r="J1014" s="54">
        <f t="shared" si="31"/>
        <v>17200</v>
      </c>
    </row>
    <row r="1015" spans="1:10" hidden="1" x14ac:dyDescent="0.3">
      <c r="A1015" s="52" t="s">
        <v>398</v>
      </c>
      <c r="B1015" s="52" t="s">
        <v>466</v>
      </c>
      <c r="C1015" s="53">
        <v>42604</v>
      </c>
      <c r="D1015" s="52">
        <f t="shared" si="30"/>
        <v>1837</v>
      </c>
      <c r="E1015" s="54" t="s">
        <v>428</v>
      </c>
      <c r="F1015" s="52" t="s">
        <v>396</v>
      </c>
      <c r="G1015" s="54" t="s">
        <v>384</v>
      </c>
      <c r="H1015" s="55">
        <v>200</v>
      </c>
      <c r="I1015" s="55">
        <v>20</v>
      </c>
      <c r="J1015" s="54">
        <f t="shared" si="31"/>
        <v>4000</v>
      </c>
    </row>
    <row r="1016" spans="1:10" hidden="1" x14ac:dyDescent="0.3">
      <c r="A1016" s="52" t="s">
        <v>522</v>
      </c>
      <c r="B1016" s="52" t="s">
        <v>466</v>
      </c>
      <c r="C1016" s="53">
        <v>42604</v>
      </c>
      <c r="D1016" s="52">
        <f t="shared" si="30"/>
        <v>1838</v>
      </c>
      <c r="E1016" s="54" t="s">
        <v>473</v>
      </c>
      <c r="F1016" s="52" t="s">
        <v>525</v>
      </c>
      <c r="G1016" s="54" t="s">
        <v>383</v>
      </c>
      <c r="H1016" s="55">
        <v>50</v>
      </c>
      <c r="I1016" s="55">
        <v>10</v>
      </c>
      <c r="J1016" s="54">
        <f t="shared" si="31"/>
        <v>500</v>
      </c>
    </row>
    <row r="1017" spans="1:10" hidden="1" x14ac:dyDescent="0.3">
      <c r="A1017" s="52" t="s">
        <v>405</v>
      </c>
      <c r="B1017" s="52" t="s">
        <v>466</v>
      </c>
      <c r="C1017" s="53">
        <v>42604</v>
      </c>
      <c r="D1017" s="52">
        <f t="shared" si="30"/>
        <v>1839</v>
      </c>
      <c r="E1017" s="54" t="s">
        <v>423</v>
      </c>
      <c r="F1017" s="52" t="s">
        <v>403</v>
      </c>
      <c r="G1017" s="54" t="s">
        <v>381</v>
      </c>
      <c r="H1017" s="55">
        <v>50</v>
      </c>
      <c r="I1017" s="55">
        <v>120</v>
      </c>
      <c r="J1017" s="54">
        <f t="shared" si="31"/>
        <v>6000</v>
      </c>
    </row>
    <row r="1018" spans="1:10" hidden="1" x14ac:dyDescent="0.3">
      <c r="A1018" s="52" t="s">
        <v>405</v>
      </c>
      <c r="B1018" s="52" t="s">
        <v>466</v>
      </c>
      <c r="C1018" s="53">
        <v>42604</v>
      </c>
      <c r="D1018" s="52">
        <f t="shared" si="30"/>
        <v>1840</v>
      </c>
      <c r="E1018" s="54" t="s">
        <v>423</v>
      </c>
      <c r="F1018" s="52" t="s">
        <v>403</v>
      </c>
      <c r="G1018" s="54" t="s">
        <v>387</v>
      </c>
      <c r="H1018" s="55">
        <v>50</v>
      </c>
      <c r="I1018" s="55">
        <v>35</v>
      </c>
      <c r="J1018" s="54">
        <f t="shared" si="31"/>
        <v>1750</v>
      </c>
    </row>
    <row r="1019" spans="1:10" hidden="1" x14ac:dyDescent="0.3">
      <c r="A1019" s="52" t="s">
        <v>405</v>
      </c>
      <c r="B1019" s="52" t="s">
        <v>466</v>
      </c>
      <c r="C1019" s="53">
        <v>42604</v>
      </c>
      <c r="D1019" s="52">
        <f t="shared" si="30"/>
        <v>1841</v>
      </c>
      <c r="E1019" s="54" t="s">
        <v>423</v>
      </c>
      <c r="F1019" s="52" t="s">
        <v>403</v>
      </c>
      <c r="G1019" s="54" t="s">
        <v>385</v>
      </c>
      <c r="H1019" s="55">
        <v>100</v>
      </c>
      <c r="I1019" s="55">
        <v>86</v>
      </c>
      <c r="J1019" s="54">
        <f t="shared" si="31"/>
        <v>8600</v>
      </c>
    </row>
    <row r="1020" spans="1:10" hidden="1" x14ac:dyDescent="0.3">
      <c r="A1020" s="52" t="s">
        <v>405</v>
      </c>
      <c r="B1020" s="52" t="s">
        <v>466</v>
      </c>
      <c r="C1020" s="53">
        <v>42604</v>
      </c>
      <c r="D1020" s="52">
        <f t="shared" si="30"/>
        <v>1842</v>
      </c>
      <c r="E1020" s="54" t="s">
        <v>441</v>
      </c>
      <c r="F1020" s="52" t="s">
        <v>403</v>
      </c>
      <c r="G1020" s="54" t="s">
        <v>384</v>
      </c>
      <c r="H1020" s="55">
        <v>50</v>
      </c>
      <c r="I1020" s="55">
        <v>20</v>
      </c>
      <c r="J1020" s="54">
        <f t="shared" si="31"/>
        <v>1000</v>
      </c>
    </row>
    <row r="1021" spans="1:10" hidden="1" x14ac:dyDescent="0.3">
      <c r="A1021" s="52" t="s">
        <v>405</v>
      </c>
      <c r="B1021" s="52" t="s">
        <v>466</v>
      </c>
      <c r="C1021" s="53">
        <v>42604</v>
      </c>
      <c r="D1021" s="52">
        <f t="shared" si="30"/>
        <v>1843</v>
      </c>
      <c r="E1021" s="54" t="s">
        <v>445</v>
      </c>
      <c r="F1021" s="52" t="s">
        <v>403</v>
      </c>
      <c r="G1021" s="54" t="s">
        <v>383</v>
      </c>
      <c r="H1021" s="55">
        <v>200</v>
      </c>
      <c r="I1021" s="55">
        <v>10</v>
      </c>
      <c r="J1021" s="54">
        <f t="shared" si="31"/>
        <v>2000</v>
      </c>
    </row>
    <row r="1022" spans="1:10" hidden="1" x14ac:dyDescent="0.3">
      <c r="A1022" s="52" t="s">
        <v>405</v>
      </c>
      <c r="B1022" s="52" t="s">
        <v>466</v>
      </c>
      <c r="C1022" s="53">
        <v>42604</v>
      </c>
      <c r="D1022" s="52">
        <f t="shared" si="30"/>
        <v>1844</v>
      </c>
      <c r="E1022" s="54" t="s">
        <v>445</v>
      </c>
      <c r="F1022" s="52" t="s">
        <v>403</v>
      </c>
      <c r="G1022" s="54" t="s">
        <v>381</v>
      </c>
      <c r="H1022" s="55">
        <v>100</v>
      </c>
      <c r="I1022" s="55">
        <v>120</v>
      </c>
      <c r="J1022" s="54">
        <f t="shared" si="31"/>
        <v>12000</v>
      </c>
    </row>
    <row r="1023" spans="1:10" hidden="1" x14ac:dyDescent="0.3">
      <c r="A1023" s="52" t="s">
        <v>405</v>
      </c>
      <c r="B1023" s="52" t="s">
        <v>466</v>
      </c>
      <c r="C1023" s="53">
        <v>42604</v>
      </c>
      <c r="D1023" s="52">
        <f t="shared" si="30"/>
        <v>1845</v>
      </c>
      <c r="E1023" s="54" t="s">
        <v>472</v>
      </c>
      <c r="F1023" s="52" t="s">
        <v>403</v>
      </c>
      <c r="G1023" s="54" t="s">
        <v>387</v>
      </c>
      <c r="H1023" s="55">
        <v>250</v>
      </c>
      <c r="I1023" s="55">
        <v>35</v>
      </c>
      <c r="J1023" s="54">
        <f t="shared" si="31"/>
        <v>8750</v>
      </c>
    </row>
    <row r="1024" spans="1:10" hidden="1" x14ac:dyDescent="0.3">
      <c r="A1024" s="52" t="s">
        <v>405</v>
      </c>
      <c r="B1024" s="52" t="s">
        <v>466</v>
      </c>
      <c r="C1024" s="53">
        <v>42604</v>
      </c>
      <c r="D1024" s="52">
        <f t="shared" si="30"/>
        <v>1846</v>
      </c>
      <c r="E1024" s="54" t="s">
        <v>472</v>
      </c>
      <c r="F1024" s="52" t="s">
        <v>403</v>
      </c>
      <c r="G1024" s="54" t="s">
        <v>385</v>
      </c>
      <c r="H1024" s="55">
        <v>300</v>
      </c>
      <c r="I1024" s="55">
        <v>86</v>
      </c>
      <c r="J1024" s="54">
        <f t="shared" si="31"/>
        <v>25800</v>
      </c>
    </row>
    <row r="1025" spans="1:10" hidden="1" x14ac:dyDescent="0.3">
      <c r="A1025" s="52" t="s">
        <v>405</v>
      </c>
      <c r="B1025" s="52" t="s">
        <v>466</v>
      </c>
      <c r="C1025" s="53">
        <v>42604</v>
      </c>
      <c r="D1025" s="52">
        <f t="shared" si="30"/>
        <v>1847</v>
      </c>
      <c r="E1025" s="54" t="s">
        <v>423</v>
      </c>
      <c r="F1025" s="52" t="s">
        <v>403</v>
      </c>
      <c r="G1025" s="54" t="s">
        <v>384</v>
      </c>
      <c r="H1025" s="55">
        <v>400</v>
      </c>
      <c r="I1025" s="55">
        <v>20</v>
      </c>
      <c r="J1025" s="54">
        <f t="shared" si="31"/>
        <v>8000</v>
      </c>
    </row>
    <row r="1026" spans="1:10" hidden="1" x14ac:dyDescent="0.3">
      <c r="A1026" s="52" t="s">
        <v>522</v>
      </c>
      <c r="B1026" s="52" t="s">
        <v>466</v>
      </c>
      <c r="C1026" s="53">
        <v>42604</v>
      </c>
      <c r="D1026" s="52">
        <f t="shared" si="30"/>
        <v>1848</v>
      </c>
      <c r="E1026" s="54" t="s">
        <v>450</v>
      </c>
      <c r="F1026" s="52" t="s">
        <v>525</v>
      </c>
      <c r="G1026" s="54" t="s">
        <v>383</v>
      </c>
      <c r="H1026" s="55">
        <v>200</v>
      </c>
      <c r="I1026" s="55">
        <v>10</v>
      </c>
      <c r="J1026" s="54">
        <f t="shared" si="31"/>
        <v>2000</v>
      </c>
    </row>
    <row r="1027" spans="1:10" hidden="1" x14ac:dyDescent="0.3">
      <c r="A1027" s="52" t="s">
        <v>405</v>
      </c>
      <c r="B1027" s="52" t="s">
        <v>466</v>
      </c>
      <c r="C1027" s="53">
        <v>42604</v>
      </c>
      <c r="D1027" s="52">
        <f t="shared" si="30"/>
        <v>1849</v>
      </c>
      <c r="E1027" s="54" t="s">
        <v>419</v>
      </c>
      <c r="F1027" s="52" t="s">
        <v>403</v>
      </c>
      <c r="G1027" s="54" t="s">
        <v>381</v>
      </c>
      <c r="H1027" s="55">
        <v>500</v>
      </c>
      <c r="I1027" s="55">
        <v>120</v>
      </c>
      <c r="J1027" s="54">
        <f t="shared" si="31"/>
        <v>60000</v>
      </c>
    </row>
    <row r="1028" spans="1:10" hidden="1" x14ac:dyDescent="0.3">
      <c r="A1028" s="52" t="s">
        <v>522</v>
      </c>
      <c r="B1028" s="52" t="s">
        <v>466</v>
      </c>
      <c r="C1028" s="53">
        <v>42604</v>
      </c>
      <c r="D1028" s="52">
        <f t="shared" si="30"/>
        <v>1850</v>
      </c>
      <c r="E1028" s="54" t="s">
        <v>407</v>
      </c>
      <c r="F1028" s="52" t="s">
        <v>406</v>
      </c>
      <c r="G1028" s="54" t="s">
        <v>383</v>
      </c>
      <c r="H1028" s="55">
        <v>210</v>
      </c>
      <c r="I1028" s="55">
        <v>10</v>
      </c>
      <c r="J1028" s="54">
        <f t="shared" si="31"/>
        <v>2100</v>
      </c>
    </row>
    <row r="1029" spans="1:10" hidden="1" x14ac:dyDescent="0.3">
      <c r="A1029" s="52" t="s">
        <v>522</v>
      </c>
      <c r="B1029" s="52" t="s">
        <v>466</v>
      </c>
      <c r="C1029" s="53">
        <v>42604</v>
      </c>
      <c r="D1029" s="52">
        <f t="shared" si="30"/>
        <v>1851</v>
      </c>
      <c r="E1029" s="54" t="s">
        <v>407</v>
      </c>
      <c r="F1029" s="52" t="s">
        <v>406</v>
      </c>
      <c r="G1029" s="54" t="s">
        <v>381</v>
      </c>
      <c r="H1029" s="55">
        <v>50</v>
      </c>
      <c r="I1029" s="55">
        <v>120</v>
      </c>
      <c r="J1029" s="54">
        <f t="shared" si="31"/>
        <v>6000</v>
      </c>
    </row>
    <row r="1030" spans="1:10" x14ac:dyDescent="0.3">
      <c r="A1030" s="52" t="s">
        <v>398</v>
      </c>
      <c r="B1030" s="52" t="s">
        <v>466</v>
      </c>
      <c r="C1030" s="53">
        <v>42604</v>
      </c>
      <c r="D1030" s="52">
        <f t="shared" si="30"/>
        <v>1852</v>
      </c>
      <c r="E1030" s="54" t="s">
        <v>412</v>
      </c>
      <c r="F1030" s="52" t="s">
        <v>523</v>
      </c>
      <c r="G1030" s="54" t="s">
        <v>387</v>
      </c>
      <c r="H1030" s="55">
        <v>5</v>
      </c>
      <c r="I1030" s="55">
        <v>35</v>
      </c>
      <c r="J1030" s="54">
        <f t="shared" si="31"/>
        <v>175</v>
      </c>
    </row>
    <row r="1031" spans="1:10" hidden="1" x14ac:dyDescent="0.3">
      <c r="A1031" s="52" t="s">
        <v>395</v>
      </c>
      <c r="B1031" s="52" t="s">
        <v>466</v>
      </c>
      <c r="C1031" s="53">
        <v>42604</v>
      </c>
      <c r="D1031" s="52">
        <f t="shared" si="30"/>
        <v>1853</v>
      </c>
      <c r="E1031" s="54" t="s">
        <v>433</v>
      </c>
      <c r="F1031" s="52" t="s">
        <v>528</v>
      </c>
      <c r="G1031" s="54" t="s">
        <v>385</v>
      </c>
      <c r="H1031" s="55">
        <v>5</v>
      </c>
      <c r="I1031" s="55">
        <v>86</v>
      </c>
      <c r="J1031" s="54">
        <f t="shared" si="31"/>
        <v>430</v>
      </c>
    </row>
    <row r="1032" spans="1:10" hidden="1" x14ac:dyDescent="0.3">
      <c r="A1032" s="52" t="s">
        <v>405</v>
      </c>
      <c r="B1032" s="52" t="s">
        <v>466</v>
      </c>
      <c r="C1032" s="53">
        <v>42604</v>
      </c>
      <c r="D1032" s="52">
        <f t="shared" si="30"/>
        <v>1854</v>
      </c>
      <c r="E1032" s="54" t="s">
        <v>445</v>
      </c>
      <c r="F1032" s="52" t="s">
        <v>403</v>
      </c>
      <c r="G1032" s="54" t="s">
        <v>384</v>
      </c>
      <c r="H1032" s="55">
        <v>5</v>
      </c>
      <c r="I1032" s="55">
        <v>20</v>
      </c>
      <c r="J1032" s="54">
        <f t="shared" si="31"/>
        <v>100</v>
      </c>
    </row>
    <row r="1033" spans="1:10" hidden="1" x14ac:dyDescent="0.3">
      <c r="A1033" s="52" t="s">
        <v>405</v>
      </c>
      <c r="B1033" s="52" t="s">
        <v>466</v>
      </c>
      <c r="C1033" s="53">
        <v>42604</v>
      </c>
      <c r="D1033" s="52">
        <f t="shared" si="30"/>
        <v>1855</v>
      </c>
      <c r="E1033" s="54" t="s">
        <v>445</v>
      </c>
      <c r="F1033" s="52" t="s">
        <v>403</v>
      </c>
      <c r="G1033" s="54" t="s">
        <v>383</v>
      </c>
      <c r="H1033" s="55">
        <v>5</v>
      </c>
      <c r="I1033" s="55">
        <v>10</v>
      </c>
      <c r="J1033" s="54">
        <f t="shared" si="31"/>
        <v>50</v>
      </c>
    </row>
    <row r="1034" spans="1:10" hidden="1" x14ac:dyDescent="0.3">
      <c r="A1034" s="52" t="s">
        <v>405</v>
      </c>
      <c r="B1034" s="52" t="s">
        <v>466</v>
      </c>
      <c r="C1034" s="53">
        <v>42604</v>
      </c>
      <c r="D1034" s="52">
        <f t="shared" si="30"/>
        <v>1856</v>
      </c>
      <c r="E1034" s="54" t="s">
        <v>445</v>
      </c>
      <c r="F1034" s="52" t="s">
        <v>403</v>
      </c>
      <c r="G1034" s="54" t="s">
        <v>381</v>
      </c>
      <c r="H1034" s="55">
        <v>3</v>
      </c>
      <c r="I1034" s="55">
        <v>120</v>
      </c>
      <c r="J1034" s="54">
        <f t="shared" si="31"/>
        <v>360</v>
      </c>
    </row>
    <row r="1035" spans="1:10" hidden="1" x14ac:dyDescent="0.3">
      <c r="A1035" s="52" t="s">
        <v>405</v>
      </c>
      <c r="B1035" s="52" t="s">
        <v>466</v>
      </c>
      <c r="C1035" s="53">
        <v>42604</v>
      </c>
      <c r="D1035" s="52">
        <f t="shared" si="30"/>
        <v>1857</v>
      </c>
      <c r="E1035" s="54" t="s">
        <v>457</v>
      </c>
      <c r="F1035" s="52" t="s">
        <v>403</v>
      </c>
      <c r="G1035" s="54" t="s">
        <v>387</v>
      </c>
      <c r="H1035" s="55">
        <v>2</v>
      </c>
      <c r="I1035" s="55">
        <v>35</v>
      </c>
      <c r="J1035" s="54">
        <f t="shared" si="31"/>
        <v>70</v>
      </c>
    </row>
    <row r="1036" spans="1:10" hidden="1" x14ac:dyDescent="0.3">
      <c r="A1036" s="52" t="s">
        <v>522</v>
      </c>
      <c r="B1036" s="52" t="s">
        <v>466</v>
      </c>
      <c r="C1036" s="53">
        <v>42606</v>
      </c>
      <c r="D1036" s="52">
        <f t="shared" si="30"/>
        <v>1858</v>
      </c>
      <c r="E1036" s="54" t="s">
        <v>402</v>
      </c>
      <c r="F1036" s="52" t="s">
        <v>525</v>
      </c>
      <c r="G1036" s="54" t="s">
        <v>385</v>
      </c>
      <c r="H1036" s="55">
        <v>500</v>
      </c>
      <c r="I1036" s="55">
        <v>86</v>
      </c>
      <c r="J1036" s="54">
        <f t="shared" si="31"/>
        <v>43000</v>
      </c>
    </row>
    <row r="1037" spans="1:10" hidden="1" x14ac:dyDescent="0.3">
      <c r="A1037" s="52" t="s">
        <v>522</v>
      </c>
      <c r="B1037" s="52" t="s">
        <v>466</v>
      </c>
      <c r="C1037" s="53">
        <v>42606</v>
      </c>
      <c r="D1037" s="52">
        <f t="shared" si="30"/>
        <v>1859</v>
      </c>
      <c r="E1037" s="54" t="s">
        <v>402</v>
      </c>
      <c r="F1037" s="52" t="s">
        <v>525</v>
      </c>
      <c r="G1037" s="54" t="s">
        <v>384</v>
      </c>
      <c r="H1037" s="55">
        <v>200</v>
      </c>
      <c r="I1037" s="55">
        <v>20</v>
      </c>
      <c r="J1037" s="54">
        <f t="shared" si="31"/>
        <v>4000</v>
      </c>
    </row>
    <row r="1038" spans="1:10" hidden="1" x14ac:dyDescent="0.3">
      <c r="A1038" s="52" t="s">
        <v>395</v>
      </c>
      <c r="B1038" s="52" t="s">
        <v>466</v>
      </c>
      <c r="C1038" s="53">
        <v>42606</v>
      </c>
      <c r="D1038" s="52">
        <f t="shared" si="30"/>
        <v>1860</v>
      </c>
      <c r="E1038" s="54" t="s">
        <v>393</v>
      </c>
      <c r="F1038" s="52" t="s">
        <v>529</v>
      </c>
      <c r="G1038" s="54" t="s">
        <v>387</v>
      </c>
      <c r="H1038" s="55">
        <v>1000</v>
      </c>
      <c r="I1038" s="55">
        <v>35</v>
      </c>
      <c r="J1038" s="54">
        <f t="shared" si="31"/>
        <v>35000</v>
      </c>
    </row>
    <row r="1039" spans="1:10" hidden="1" x14ac:dyDescent="0.3">
      <c r="A1039" s="52" t="s">
        <v>395</v>
      </c>
      <c r="B1039" s="52" t="s">
        <v>466</v>
      </c>
      <c r="C1039" s="53">
        <v>42606</v>
      </c>
      <c r="D1039" s="52">
        <f t="shared" ref="D1039:D1102" si="32">D1038+1</f>
        <v>1861</v>
      </c>
      <c r="E1039" s="54" t="s">
        <v>448</v>
      </c>
      <c r="F1039" s="52" t="s">
        <v>529</v>
      </c>
      <c r="G1039" s="54" t="s">
        <v>385</v>
      </c>
      <c r="H1039" s="55">
        <v>400</v>
      </c>
      <c r="I1039" s="55">
        <v>86</v>
      </c>
      <c r="J1039" s="54">
        <f t="shared" ref="J1039:J1102" si="33">H1039*I1039</f>
        <v>34400</v>
      </c>
    </row>
    <row r="1040" spans="1:10" hidden="1" x14ac:dyDescent="0.3">
      <c r="A1040" s="52" t="s">
        <v>395</v>
      </c>
      <c r="B1040" s="52" t="s">
        <v>466</v>
      </c>
      <c r="C1040" s="53">
        <v>42606</v>
      </c>
      <c r="D1040" s="52">
        <f t="shared" si="32"/>
        <v>1862</v>
      </c>
      <c r="E1040" s="54" t="s">
        <v>448</v>
      </c>
      <c r="F1040" s="52" t="s">
        <v>529</v>
      </c>
      <c r="G1040" s="54" t="s">
        <v>384</v>
      </c>
      <c r="H1040" s="55">
        <v>600</v>
      </c>
      <c r="I1040" s="55">
        <v>20</v>
      </c>
      <c r="J1040" s="54">
        <f t="shared" si="33"/>
        <v>12000</v>
      </c>
    </row>
    <row r="1041" spans="1:10" hidden="1" x14ac:dyDescent="0.3">
      <c r="A1041" s="52" t="s">
        <v>395</v>
      </c>
      <c r="B1041" s="52" t="s">
        <v>466</v>
      </c>
      <c r="C1041" s="53">
        <v>42606</v>
      </c>
      <c r="D1041" s="52">
        <f t="shared" si="32"/>
        <v>1863</v>
      </c>
      <c r="E1041" s="54" t="s">
        <v>425</v>
      </c>
      <c r="F1041" s="52" t="s">
        <v>399</v>
      </c>
      <c r="G1041" s="54" t="s">
        <v>387</v>
      </c>
      <c r="H1041" s="55">
        <v>500</v>
      </c>
      <c r="I1041" s="55">
        <v>35</v>
      </c>
      <c r="J1041" s="54">
        <f t="shared" si="33"/>
        <v>17500</v>
      </c>
    </row>
    <row r="1042" spans="1:10" hidden="1" x14ac:dyDescent="0.3">
      <c r="A1042" s="52" t="s">
        <v>395</v>
      </c>
      <c r="B1042" s="52" t="s">
        <v>466</v>
      </c>
      <c r="C1042" s="53">
        <v>42606</v>
      </c>
      <c r="D1042" s="52">
        <f t="shared" si="32"/>
        <v>1864</v>
      </c>
      <c r="E1042" s="54" t="s">
        <v>425</v>
      </c>
      <c r="F1042" s="52" t="s">
        <v>399</v>
      </c>
      <c r="G1042" s="54" t="s">
        <v>385</v>
      </c>
      <c r="H1042" s="55">
        <v>600</v>
      </c>
      <c r="I1042" s="55">
        <v>86</v>
      </c>
      <c r="J1042" s="54">
        <f t="shared" si="33"/>
        <v>51600</v>
      </c>
    </row>
    <row r="1043" spans="1:10" hidden="1" x14ac:dyDescent="0.3">
      <c r="A1043" s="52" t="s">
        <v>522</v>
      </c>
      <c r="B1043" s="52" t="s">
        <v>466</v>
      </c>
      <c r="C1043" s="53">
        <v>42606</v>
      </c>
      <c r="D1043" s="52">
        <f t="shared" si="32"/>
        <v>1865</v>
      </c>
      <c r="E1043" s="54" t="s">
        <v>471</v>
      </c>
      <c r="F1043" s="52" t="s">
        <v>525</v>
      </c>
      <c r="G1043" s="54" t="s">
        <v>384</v>
      </c>
      <c r="H1043" s="55">
        <v>1500</v>
      </c>
      <c r="I1043" s="55">
        <v>20</v>
      </c>
      <c r="J1043" s="54">
        <f t="shared" si="33"/>
        <v>30000</v>
      </c>
    </row>
    <row r="1044" spans="1:10" hidden="1" x14ac:dyDescent="0.3">
      <c r="A1044" s="52" t="s">
        <v>395</v>
      </c>
      <c r="B1044" s="52" t="s">
        <v>466</v>
      </c>
      <c r="C1044" s="53">
        <v>42606</v>
      </c>
      <c r="D1044" s="52">
        <f t="shared" si="32"/>
        <v>1866</v>
      </c>
      <c r="E1044" s="54" t="s">
        <v>413</v>
      </c>
      <c r="F1044" s="52" t="s">
        <v>527</v>
      </c>
      <c r="G1044" s="54" t="s">
        <v>383</v>
      </c>
      <c r="H1044" s="55">
        <v>100</v>
      </c>
      <c r="I1044" s="55">
        <v>10</v>
      </c>
      <c r="J1044" s="54">
        <f t="shared" si="33"/>
        <v>1000</v>
      </c>
    </row>
    <row r="1045" spans="1:10" hidden="1" x14ac:dyDescent="0.3">
      <c r="A1045" s="52" t="s">
        <v>522</v>
      </c>
      <c r="B1045" s="52" t="s">
        <v>466</v>
      </c>
      <c r="C1045" s="53">
        <v>42606</v>
      </c>
      <c r="D1045" s="52">
        <f t="shared" si="32"/>
        <v>1867</v>
      </c>
      <c r="E1045" s="54" t="s">
        <v>407</v>
      </c>
      <c r="F1045" s="52" t="s">
        <v>406</v>
      </c>
      <c r="G1045" s="54" t="s">
        <v>381</v>
      </c>
      <c r="H1045" s="55">
        <v>210</v>
      </c>
      <c r="I1045" s="55">
        <v>120</v>
      </c>
      <c r="J1045" s="54">
        <f t="shared" si="33"/>
        <v>25200</v>
      </c>
    </row>
    <row r="1046" spans="1:10" hidden="1" x14ac:dyDescent="0.3">
      <c r="A1046" s="52" t="s">
        <v>522</v>
      </c>
      <c r="B1046" s="52" t="s">
        <v>466</v>
      </c>
      <c r="C1046" s="53">
        <v>42606</v>
      </c>
      <c r="D1046" s="52">
        <f t="shared" si="32"/>
        <v>1868</v>
      </c>
      <c r="E1046" s="54" t="s">
        <v>407</v>
      </c>
      <c r="F1046" s="52" t="s">
        <v>406</v>
      </c>
      <c r="G1046" s="54" t="s">
        <v>387</v>
      </c>
      <c r="H1046" s="55">
        <v>300</v>
      </c>
      <c r="I1046" s="55">
        <v>35</v>
      </c>
      <c r="J1046" s="54">
        <f t="shared" si="33"/>
        <v>10500</v>
      </c>
    </row>
    <row r="1047" spans="1:10" hidden="1" x14ac:dyDescent="0.3">
      <c r="A1047" s="52" t="s">
        <v>522</v>
      </c>
      <c r="B1047" s="52" t="s">
        <v>466</v>
      </c>
      <c r="C1047" s="53">
        <v>42606</v>
      </c>
      <c r="D1047" s="52">
        <f t="shared" si="32"/>
        <v>1869</v>
      </c>
      <c r="E1047" s="54" t="s">
        <v>402</v>
      </c>
      <c r="F1047" s="52" t="s">
        <v>525</v>
      </c>
      <c r="G1047" s="54" t="s">
        <v>385</v>
      </c>
      <c r="H1047" s="55">
        <v>5</v>
      </c>
      <c r="I1047" s="55">
        <v>86</v>
      </c>
      <c r="J1047" s="54">
        <f t="shared" si="33"/>
        <v>430</v>
      </c>
    </row>
    <row r="1048" spans="1:10" hidden="1" x14ac:dyDescent="0.3">
      <c r="A1048" s="52" t="s">
        <v>522</v>
      </c>
      <c r="B1048" s="52" t="s">
        <v>466</v>
      </c>
      <c r="C1048" s="53">
        <v>42606</v>
      </c>
      <c r="D1048" s="52">
        <f t="shared" si="32"/>
        <v>1870</v>
      </c>
      <c r="E1048" s="54" t="s">
        <v>402</v>
      </c>
      <c r="F1048" s="52" t="s">
        <v>525</v>
      </c>
      <c r="G1048" s="54" t="s">
        <v>384</v>
      </c>
      <c r="H1048" s="55">
        <v>5</v>
      </c>
      <c r="I1048" s="55">
        <v>20</v>
      </c>
      <c r="J1048" s="54">
        <f t="shared" si="33"/>
        <v>100</v>
      </c>
    </row>
    <row r="1049" spans="1:10" x14ac:dyDescent="0.3">
      <c r="A1049" s="52" t="s">
        <v>398</v>
      </c>
      <c r="B1049" s="52" t="s">
        <v>466</v>
      </c>
      <c r="C1049" s="53">
        <v>42606</v>
      </c>
      <c r="D1049" s="52">
        <f t="shared" si="32"/>
        <v>1871</v>
      </c>
      <c r="E1049" s="54" t="s">
        <v>446</v>
      </c>
      <c r="F1049" s="52" t="s">
        <v>523</v>
      </c>
      <c r="G1049" s="54" t="s">
        <v>383</v>
      </c>
      <c r="H1049" s="55">
        <v>5</v>
      </c>
      <c r="I1049" s="55">
        <v>10</v>
      </c>
      <c r="J1049" s="54">
        <f t="shared" si="33"/>
        <v>50</v>
      </c>
    </row>
    <row r="1050" spans="1:10" x14ac:dyDescent="0.3">
      <c r="A1050" s="52" t="s">
        <v>398</v>
      </c>
      <c r="B1050" s="52" t="s">
        <v>466</v>
      </c>
      <c r="C1050" s="53">
        <v>42606</v>
      </c>
      <c r="D1050" s="52">
        <f t="shared" si="32"/>
        <v>1872</v>
      </c>
      <c r="E1050" s="54" t="s">
        <v>446</v>
      </c>
      <c r="F1050" s="52" t="s">
        <v>523</v>
      </c>
      <c r="G1050" s="54" t="s">
        <v>381</v>
      </c>
      <c r="H1050" s="55">
        <v>5</v>
      </c>
      <c r="I1050" s="55">
        <v>120</v>
      </c>
      <c r="J1050" s="54">
        <f t="shared" si="33"/>
        <v>600</v>
      </c>
    </row>
    <row r="1051" spans="1:10" hidden="1" x14ac:dyDescent="0.3">
      <c r="A1051" s="52" t="s">
        <v>405</v>
      </c>
      <c r="B1051" s="52" t="s">
        <v>466</v>
      </c>
      <c r="C1051" s="53">
        <v>42607</v>
      </c>
      <c r="D1051" s="52">
        <f t="shared" si="32"/>
        <v>1873</v>
      </c>
      <c r="E1051" s="54" t="s">
        <v>416</v>
      </c>
      <c r="F1051" s="52" t="s">
        <v>403</v>
      </c>
      <c r="G1051" s="54" t="s">
        <v>387</v>
      </c>
      <c r="H1051" s="55">
        <v>50</v>
      </c>
      <c r="I1051" s="55">
        <v>35</v>
      </c>
      <c r="J1051" s="54">
        <f t="shared" si="33"/>
        <v>1750</v>
      </c>
    </row>
    <row r="1052" spans="1:10" hidden="1" x14ac:dyDescent="0.3">
      <c r="A1052" s="52" t="s">
        <v>405</v>
      </c>
      <c r="B1052" s="52" t="s">
        <v>466</v>
      </c>
      <c r="C1052" s="53">
        <v>42607</v>
      </c>
      <c r="D1052" s="52">
        <f t="shared" si="32"/>
        <v>1874</v>
      </c>
      <c r="E1052" s="54" t="s">
        <v>416</v>
      </c>
      <c r="F1052" s="52" t="s">
        <v>403</v>
      </c>
      <c r="G1052" s="54" t="s">
        <v>385</v>
      </c>
      <c r="H1052" s="55">
        <v>1000</v>
      </c>
      <c r="I1052" s="55">
        <v>86</v>
      </c>
      <c r="J1052" s="54">
        <f t="shared" si="33"/>
        <v>86000</v>
      </c>
    </row>
    <row r="1053" spans="1:10" hidden="1" x14ac:dyDescent="0.3">
      <c r="A1053" s="52" t="s">
        <v>395</v>
      </c>
      <c r="B1053" s="52" t="s">
        <v>466</v>
      </c>
      <c r="C1053" s="53">
        <v>42607</v>
      </c>
      <c r="D1053" s="52">
        <f t="shared" si="32"/>
        <v>1875</v>
      </c>
      <c r="E1053" s="54" t="s">
        <v>400</v>
      </c>
      <c r="F1053" s="52" t="s">
        <v>399</v>
      </c>
      <c r="G1053" s="54" t="s">
        <v>384</v>
      </c>
      <c r="H1053" s="55">
        <v>500</v>
      </c>
      <c r="I1053" s="55">
        <v>20</v>
      </c>
      <c r="J1053" s="54">
        <f t="shared" si="33"/>
        <v>10000</v>
      </c>
    </row>
    <row r="1054" spans="1:10" hidden="1" x14ac:dyDescent="0.3">
      <c r="A1054" s="52" t="s">
        <v>405</v>
      </c>
      <c r="B1054" s="52" t="s">
        <v>466</v>
      </c>
      <c r="C1054" s="53">
        <v>42607</v>
      </c>
      <c r="D1054" s="52">
        <f t="shared" si="32"/>
        <v>1876</v>
      </c>
      <c r="E1054" s="54" t="s">
        <v>423</v>
      </c>
      <c r="F1054" s="52" t="s">
        <v>403</v>
      </c>
      <c r="G1054" s="54" t="s">
        <v>383</v>
      </c>
      <c r="H1054" s="55">
        <v>1000</v>
      </c>
      <c r="I1054" s="55">
        <v>10</v>
      </c>
      <c r="J1054" s="54">
        <f t="shared" si="33"/>
        <v>10000</v>
      </c>
    </row>
    <row r="1055" spans="1:10" hidden="1" x14ac:dyDescent="0.3">
      <c r="A1055" s="52" t="s">
        <v>398</v>
      </c>
      <c r="B1055" s="52" t="s">
        <v>466</v>
      </c>
      <c r="C1055" s="53">
        <v>42607</v>
      </c>
      <c r="D1055" s="52">
        <f t="shared" si="32"/>
        <v>1877</v>
      </c>
      <c r="E1055" s="54" t="s">
        <v>409</v>
      </c>
      <c r="F1055" s="52" t="s">
        <v>396</v>
      </c>
      <c r="G1055" s="54" t="s">
        <v>381</v>
      </c>
      <c r="H1055" s="55">
        <v>1000</v>
      </c>
      <c r="I1055" s="55">
        <v>120</v>
      </c>
      <c r="J1055" s="54">
        <f t="shared" si="33"/>
        <v>120000</v>
      </c>
    </row>
    <row r="1056" spans="1:10" hidden="1" x14ac:dyDescent="0.3">
      <c r="A1056" s="52" t="s">
        <v>398</v>
      </c>
      <c r="B1056" s="52" t="s">
        <v>466</v>
      </c>
      <c r="C1056" s="53">
        <v>42607</v>
      </c>
      <c r="D1056" s="52">
        <f t="shared" si="32"/>
        <v>1878</v>
      </c>
      <c r="E1056" s="54" t="s">
        <v>397</v>
      </c>
      <c r="F1056" s="52" t="s">
        <v>396</v>
      </c>
      <c r="G1056" s="54" t="s">
        <v>384</v>
      </c>
      <c r="H1056" s="55">
        <v>1500</v>
      </c>
      <c r="I1056" s="55">
        <v>20</v>
      </c>
      <c r="J1056" s="54">
        <f t="shared" si="33"/>
        <v>30000</v>
      </c>
    </row>
    <row r="1057" spans="1:10" hidden="1" x14ac:dyDescent="0.3">
      <c r="A1057" s="52" t="s">
        <v>522</v>
      </c>
      <c r="B1057" s="52" t="s">
        <v>466</v>
      </c>
      <c r="C1057" s="53">
        <v>42607</v>
      </c>
      <c r="D1057" s="52">
        <f t="shared" si="32"/>
        <v>1879</v>
      </c>
      <c r="E1057" s="54" t="s">
        <v>411</v>
      </c>
      <c r="F1057" s="52" t="s">
        <v>410</v>
      </c>
      <c r="G1057" s="54" t="s">
        <v>387</v>
      </c>
      <c r="H1057" s="55">
        <v>2000</v>
      </c>
      <c r="I1057" s="55">
        <v>35</v>
      </c>
      <c r="J1057" s="54">
        <f t="shared" si="33"/>
        <v>70000</v>
      </c>
    </row>
    <row r="1058" spans="1:10" hidden="1" x14ac:dyDescent="0.3">
      <c r="A1058" s="52" t="s">
        <v>395</v>
      </c>
      <c r="B1058" s="52" t="s">
        <v>466</v>
      </c>
      <c r="C1058" s="53">
        <v>42607</v>
      </c>
      <c r="D1058" s="52">
        <f t="shared" si="32"/>
        <v>1880</v>
      </c>
      <c r="E1058" s="54" t="s">
        <v>422</v>
      </c>
      <c r="F1058" s="52" t="s">
        <v>529</v>
      </c>
      <c r="G1058" s="54" t="s">
        <v>385</v>
      </c>
      <c r="H1058" s="55">
        <v>100</v>
      </c>
      <c r="I1058" s="55">
        <v>86</v>
      </c>
      <c r="J1058" s="54">
        <f t="shared" si="33"/>
        <v>8600</v>
      </c>
    </row>
    <row r="1059" spans="1:10" hidden="1" x14ac:dyDescent="0.3">
      <c r="A1059" s="52" t="s">
        <v>395</v>
      </c>
      <c r="B1059" s="52" t="s">
        <v>466</v>
      </c>
      <c r="C1059" s="53">
        <v>42607</v>
      </c>
      <c r="D1059" s="52">
        <f t="shared" si="32"/>
        <v>1881</v>
      </c>
      <c r="E1059" s="54" t="s">
        <v>439</v>
      </c>
      <c r="F1059" s="52" t="s">
        <v>528</v>
      </c>
      <c r="G1059" s="54" t="s">
        <v>384</v>
      </c>
      <c r="H1059" s="55">
        <v>50</v>
      </c>
      <c r="I1059" s="55">
        <v>20</v>
      </c>
      <c r="J1059" s="54">
        <f t="shared" si="33"/>
        <v>1000</v>
      </c>
    </row>
    <row r="1060" spans="1:10" hidden="1" x14ac:dyDescent="0.3">
      <c r="A1060" s="52" t="s">
        <v>405</v>
      </c>
      <c r="B1060" s="52" t="s">
        <v>466</v>
      </c>
      <c r="C1060" s="53">
        <v>42607</v>
      </c>
      <c r="D1060" s="52">
        <f t="shared" si="32"/>
        <v>1882</v>
      </c>
      <c r="E1060" s="54" t="s">
        <v>417</v>
      </c>
      <c r="F1060" s="52" t="s">
        <v>403</v>
      </c>
      <c r="G1060" s="54" t="s">
        <v>383</v>
      </c>
      <c r="H1060" s="55">
        <v>350</v>
      </c>
      <c r="I1060" s="55">
        <v>10</v>
      </c>
      <c r="J1060" s="54">
        <f t="shared" si="33"/>
        <v>3500</v>
      </c>
    </row>
    <row r="1061" spans="1:10" hidden="1" x14ac:dyDescent="0.3">
      <c r="A1061" s="52" t="s">
        <v>522</v>
      </c>
      <c r="B1061" s="52" t="s">
        <v>466</v>
      </c>
      <c r="C1061" s="53">
        <v>42607</v>
      </c>
      <c r="D1061" s="52">
        <f t="shared" si="32"/>
        <v>1883</v>
      </c>
      <c r="E1061" s="54" t="s">
        <v>407</v>
      </c>
      <c r="F1061" s="52" t="s">
        <v>406</v>
      </c>
      <c r="G1061" s="54" t="s">
        <v>381</v>
      </c>
      <c r="H1061" s="55">
        <v>50</v>
      </c>
      <c r="I1061" s="55">
        <v>120</v>
      </c>
      <c r="J1061" s="54">
        <f t="shared" si="33"/>
        <v>6000</v>
      </c>
    </row>
    <row r="1062" spans="1:10" hidden="1" x14ac:dyDescent="0.3">
      <c r="A1062" s="52" t="s">
        <v>522</v>
      </c>
      <c r="B1062" s="52" t="s">
        <v>466</v>
      </c>
      <c r="C1062" s="53">
        <v>42607</v>
      </c>
      <c r="D1062" s="52">
        <f t="shared" si="32"/>
        <v>1884</v>
      </c>
      <c r="E1062" s="54" t="s">
        <v>407</v>
      </c>
      <c r="F1062" s="52" t="s">
        <v>406</v>
      </c>
      <c r="G1062" s="54" t="s">
        <v>387</v>
      </c>
      <c r="H1062" s="55">
        <v>5</v>
      </c>
      <c r="I1062" s="55">
        <v>35</v>
      </c>
      <c r="J1062" s="54">
        <f t="shared" si="33"/>
        <v>175</v>
      </c>
    </row>
    <row r="1063" spans="1:10" hidden="1" x14ac:dyDescent="0.3">
      <c r="A1063" s="52" t="s">
        <v>522</v>
      </c>
      <c r="B1063" s="52" t="s">
        <v>466</v>
      </c>
      <c r="C1063" s="53">
        <v>42607</v>
      </c>
      <c r="D1063" s="52">
        <f t="shared" si="32"/>
        <v>1885</v>
      </c>
      <c r="E1063" s="54" t="s">
        <v>407</v>
      </c>
      <c r="F1063" s="52" t="s">
        <v>406</v>
      </c>
      <c r="G1063" s="54" t="s">
        <v>385</v>
      </c>
      <c r="H1063" s="55">
        <v>1</v>
      </c>
      <c r="I1063" s="55">
        <v>86</v>
      </c>
      <c r="J1063" s="54">
        <f t="shared" si="33"/>
        <v>86</v>
      </c>
    </row>
    <row r="1064" spans="1:10" hidden="1" x14ac:dyDescent="0.3">
      <c r="A1064" s="52" t="s">
        <v>405</v>
      </c>
      <c r="B1064" s="52" t="s">
        <v>466</v>
      </c>
      <c r="C1064" s="53">
        <v>42608</v>
      </c>
      <c r="D1064" s="52">
        <f t="shared" si="32"/>
        <v>1886</v>
      </c>
      <c r="E1064" s="54" t="s">
        <v>416</v>
      </c>
      <c r="F1064" s="52" t="s">
        <v>403</v>
      </c>
      <c r="G1064" s="54" t="s">
        <v>384</v>
      </c>
      <c r="H1064" s="55">
        <v>200</v>
      </c>
      <c r="I1064" s="55">
        <v>20</v>
      </c>
      <c r="J1064" s="54">
        <f t="shared" si="33"/>
        <v>4000</v>
      </c>
    </row>
    <row r="1065" spans="1:10" hidden="1" x14ac:dyDescent="0.3">
      <c r="A1065" s="52" t="s">
        <v>405</v>
      </c>
      <c r="B1065" s="52" t="s">
        <v>466</v>
      </c>
      <c r="C1065" s="53">
        <v>42608</v>
      </c>
      <c r="D1065" s="52">
        <f t="shared" si="32"/>
        <v>1887</v>
      </c>
      <c r="E1065" s="54" t="s">
        <v>416</v>
      </c>
      <c r="F1065" s="52" t="s">
        <v>403</v>
      </c>
      <c r="G1065" s="54" t="s">
        <v>383</v>
      </c>
      <c r="H1065" s="55">
        <v>50</v>
      </c>
      <c r="I1065" s="55">
        <v>10</v>
      </c>
      <c r="J1065" s="54">
        <f t="shared" si="33"/>
        <v>500</v>
      </c>
    </row>
    <row r="1066" spans="1:10" x14ac:dyDescent="0.3">
      <c r="A1066" s="52" t="s">
        <v>398</v>
      </c>
      <c r="B1066" s="52" t="s">
        <v>466</v>
      </c>
      <c r="C1066" s="53">
        <v>42608</v>
      </c>
      <c r="D1066" s="52">
        <f t="shared" si="32"/>
        <v>1888</v>
      </c>
      <c r="E1066" s="54" t="s">
        <v>412</v>
      </c>
      <c r="F1066" s="52" t="s">
        <v>523</v>
      </c>
      <c r="G1066" s="54" t="s">
        <v>381</v>
      </c>
      <c r="H1066" s="55">
        <v>200</v>
      </c>
      <c r="I1066" s="55">
        <v>120</v>
      </c>
      <c r="J1066" s="54">
        <f t="shared" si="33"/>
        <v>24000</v>
      </c>
    </row>
    <row r="1067" spans="1:10" hidden="1" x14ac:dyDescent="0.3">
      <c r="A1067" s="52" t="s">
        <v>395</v>
      </c>
      <c r="B1067" s="52" t="s">
        <v>466</v>
      </c>
      <c r="C1067" s="53">
        <v>42608</v>
      </c>
      <c r="D1067" s="52">
        <f t="shared" si="32"/>
        <v>1889</v>
      </c>
      <c r="E1067" s="54" t="s">
        <v>447</v>
      </c>
      <c r="F1067" s="52" t="s">
        <v>527</v>
      </c>
      <c r="G1067" s="54" t="s">
        <v>387</v>
      </c>
      <c r="H1067" s="55">
        <v>50</v>
      </c>
      <c r="I1067" s="55">
        <v>35</v>
      </c>
      <c r="J1067" s="54">
        <f t="shared" si="33"/>
        <v>1750</v>
      </c>
    </row>
    <row r="1068" spans="1:10" hidden="1" x14ac:dyDescent="0.3">
      <c r="A1068" s="52" t="s">
        <v>395</v>
      </c>
      <c r="B1068" s="52" t="s">
        <v>466</v>
      </c>
      <c r="C1068" s="53">
        <v>42608</v>
      </c>
      <c r="D1068" s="52">
        <f t="shared" si="32"/>
        <v>1890</v>
      </c>
      <c r="E1068" s="54" t="s">
        <v>447</v>
      </c>
      <c r="F1068" s="52" t="s">
        <v>527</v>
      </c>
      <c r="G1068" s="54" t="s">
        <v>385</v>
      </c>
      <c r="H1068" s="55">
        <v>50</v>
      </c>
      <c r="I1068" s="55">
        <v>86</v>
      </c>
      <c r="J1068" s="54">
        <f t="shared" si="33"/>
        <v>4300</v>
      </c>
    </row>
    <row r="1069" spans="1:10" hidden="1" x14ac:dyDescent="0.3">
      <c r="A1069" s="52" t="s">
        <v>395</v>
      </c>
      <c r="B1069" s="52" t="s">
        <v>466</v>
      </c>
      <c r="C1069" s="53">
        <v>42608</v>
      </c>
      <c r="D1069" s="52">
        <f t="shared" si="32"/>
        <v>1891</v>
      </c>
      <c r="E1069" s="54" t="s">
        <v>447</v>
      </c>
      <c r="F1069" s="52" t="s">
        <v>527</v>
      </c>
      <c r="G1069" s="54" t="s">
        <v>387</v>
      </c>
      <c r="H1069" s="55">
        <v>50</v>
      </c>
      <c r="I1069" s="55">
        <v>35</v>
      </c>
      <c r="J1069" s="54">
        <f t="shared" si="33"/>
        <v>1750</v>
      </c>
    </row>
    <row r="1070" spans="1:10" hidden="1" x14ac:dyDescent="0.3">
      <c r="A1070" s="52" t="s">
        <v>395</v>
      </c>
      <c r="B1070" s="52" t="s">
        <v>466</v>
      </c>
      <c r="C1070" s="53">
        <v>42608</v>
      </c>
      <c r="D1070" s="52">
        <f t="shared" si="32"/>
        <v>1892</v>
      </c>
      <c r="E1070" s="54" t="s">
        <v>400</v>
      </c>
      <c r="F1070" s="52" t="s">
        <v>399</v>
      </c>
      <c r="G1070" s="54" t="s">
        <v>385</v>
      </c>
      <c r="H1070" s="55">
        <v>300</v>
      </c>
      <c r="I1070" s="55">
        <v>86</v>
      </c>
      <c r="J1070" s="54">
        <f t="shared" si="33"/>
        <v>25800</v>
      </c>
    </row>
    <row r="1071" spans="1:10" hidden="1" x14ac:dyDescent="0.3">
      <c r="A1071" s="52" t="s">
        <v>398</v>
      </c>
      <c r="B1071" s="52" t="s">
        <v>466</v>
      </c>
      <c r="C1071" s="53">
        <v>42608</v>
      </c>
      <c r="D1071" s="52">
        <f t="shared" si="32"/>
        <v>1893</v>
      </c>
      <c r="E1071" s="54" t="s">
        <v>409</v>
      </c>
      <c r="F1071" s="52" t="s">
        <v>396</v>
      </c>
      <c r="G1071" s="54" t="s">
        <v>384</v>
      </c>
      <c r="H1071" s="55">
        <v>300</v>
      </c>
      <c r="I1071" s="55">
        <v>20</v>
      </c>
      <c r="J1071" s="54">
        <f t="shared" si="33"/>
        <v>6000</v>
      </c>
    </row>
    <row r="1072" spans="1:10" hidden="1" x14ac:dyDescent="0.3">
      <c r="A1072" s="52" t="s">
        <v>398</v>
      </c>
      <c r="B1072" s="52" t="s">
        <v>466</v>
      </c>
      <c r="C1072" s="53">
        <v>42608</v>
      </c>
      <c r="D1072" s="52">
        <f t="shared" si="32"/>
        <v>1894</v>
      </c>
      <c r="E1072" s="54" t="s">
        <v>409</v>
      </c>
      <c r="F1072" s="52" t="s">
        <v>396</v>
      </c>
      <c r="G1072" s="54" t="s">
        <v>387</v>
      </c>
      <c r="H1072" s="55">
        <v>200</v>
      </c>
      <c r="I1072" s="55">
        <v>35</v>
      </c>
      <c r="J1072" s="54">
        <f t="shared" si="33"/>
        <v>7000</v>
      </c>
    </row>
    <row r="1073" spans="1:10" hidden="1" x14ac:dyDescent="0.3">
      <c r="A1073" s="52" t="s">
        <v>405</v>
      </c>
      <c r="B1073" s="52" t="s">
        <v>466</v>
      </c>
      <c r="C1073" s="53">
        <v>42608</v>
      </c>
      <c r="D1073" s="52">
        <f t="shared" si="32"/>
        <v>1895</v>
      </c>
      <c r="E1073" s="54" t="s">
        <v>430</v>
      </c>
      <c r="F1073" s="52" t="s">
        <v>403</v>
      </c>
      <c r="G1073" s="54" t="s">
        <v>385</v>
      </c>
      <c r="H1073" s="55">
        <v>100</v>
      </c>
      <c r="I1073" s="55">
        <v>86</v>
      </c>
      <c r="J1073" s="54">
        <f t="shared" si="33"/>
        <v>8600</v>
      </c>
    </row>
    <row r="1074" spans="1:10" hidden="1" x14ac:dyDescent="0.3">
      <c r="A1074" s="52" t="s">
        <v>405</v>
      </c>
      <c r="B1074" s="52" t="s">
        <v>466</v>
      </c>
      <c r="C1074" s="53">
        <v>42608</v>
      </c>
      <c r="D1074" s="52">
        <f t="shared" si="32"/>
        <v>1896</v>
      </c>
      <c r="E1074" s="54" t="s">
        <v>430</v>
      </c>
      <c r="F1074" s="52" t="s">
        <v>403</v>
      </c>
      <c r="G1074" s="54" t="s">
        <v>384</v>
      </c>
      <c r="H1074" s="55">
        <v>500</v>
      </c>
      <c r="I1074" s="55">
        <v>20</v>
      </c>
      <c r="J1074" s="54">
        <f t="shared" si="33"/>
        <v>10000</v>
      </c>
    </row>
    <row r="1075" spans="1:10" hidden="1" x14ac:dyDescent="0.3">
      <c r="A1075" s="52" t="s">
        <v>405</v>
      </c>
      <c r="B1075" s="52" t="s">
        <v>466</v>
      </c>
      <c r="C1075" s="53">
        <v>42608</v>
      </c>
      <c r="D1075" s="52">
        <f t="shared" si="32"/>
        <v>1897</v>
      </c>
      <c r="E1075" s="54" t="s">
        <v>404</v>
      </c>
      <c r="F1075" s="52" t="s">
        <v>403</v>
      </c>
      <c r="G1075" s="54" t="s">
        <v>387</v>
      </c>
      <c r="H1075" s="55">
        <v>200</v>
      </c>
      <c r="I1075" s="55">
        <v>35</v>
      </c>
      <c r="J1075" s="54">
        <f t="shared" si="33"/>
        <v>7000</v>
      </c>
    </row>
    <row r="1076" spans="1:10" hidden="1" x14ac:dyDescent="0.3">
      <c r="A1076" s="52" t="s">
        <v>405</v>
      </c>
      <c r="B1076" s="52" t="s">
        <v>466</v>
      </c>
      <c r="C1076" s="53">
        <v>42608</v>
      </c>
      <c r="D1076" s="52">
        <f t="shared" si="32"/>
        <v>1898</v>
      </c>
      <c r="E1076" s="54" t="s">
        <v>404</v>
      </c>
      <c r="F1076" s="52" t="s">
        <v>403</v>
      </c>
      <c r="G1076" s="54" t="s">
        <v>385</v>
      </c>
      <c r="H1076" s="55">
        <v>200</v>
      </c>
      <c r="I1076" s="55">
        <v>86</v>
      </c>
      <c r="J1076" s="54">
        <f t="shared" si="33"/>
        <v>17200</v>
      </c>
    </row>
    <row r="1077" spans="1:10" hidden="1" x14ac:dyDescent="0.3">
      <c r="A1077" s="52" t="s">
        <v>398</v>
      </c>
      <c r="B1077" s="52" t="s">
        <v>466</v>
      </c>
      <c r="C1077" s="53">
        <v>42608</v>
      </c>
      <c r="D1077" s="52">
        <f t="shared" si="32"/>
        <v>1899</v>
      </c>
      <c r="E1077" s="54" t="s">
        <v>428</v>
      </c>
      <c r="F1077" s="52" t="s">
        <v>396</v>
      </c>
      <c r="G1077" s="54" t="s">
        <v>384</v>
      </c>
      <c r="H1077" s="55">
        <v>100</v>
      </c>
      <c r="I1077" s="55">
        <v>20</v>
      </c>
      <c r="J1077" s="54">
        <f t="shared" si="33"/>
        <v>2000</v>
      </c>
    </row>
    <row r="1078" spans="1:10" hidden="1" x14ac:dyDescent="0.3">
      <c r="A1078" s="52" t="s">
        <v>395</v>
      </c>
      <c r="B1078" s="52" t="s">
        <v>466</v>
      </c>
      <c r="C1078" s="53">
        <v>42608</v>
      </c>
      <c r="D1078" s="52">
        <f t="shared" si="32"/>
        <v>1900</v>
      </c>
      <c r="E1078" s="54" t="s">
        <v>429</v>
      </c>
      <c r="F1078" s="52" t="s">
        <v>528</v>
      </c>
      <c r="G1078" s="54" t="s">
        <v>383</v>
      </c>
      <c r="H1078" s="55">
        <v>200</v>
      </c>
      <c r="I1078" s="55">
        <v>10</v>
      </c>
      <c r="J1078" s="54">
        <f t="shared" si="33"/>
        <v>2000</v>
      </c>
    </row>
    <row r="1079" spans="1:10" hidden="1" x14ac:dyDescent="0.3">
      <c r="A1079" s="52" t="s">
        <v>395</v>
      </c>
      <c r="B1079" s="52" t="s">
        <v>466</v>
      </c>
      <c r="C1079" s="53">
        <v>42608</v>
      </c>
      <c r="D1079" s="52">
        <f t="shared" si="32"/>
        <v>1901</v>
      </c>
      <c r="E1079" s="54" t="s">
        <v>429</v>
      </c>
      <c r="F1079" s="52" t="s">
        <v>528</v>
      </c>
      <c r="G1079" s="54" t="s">
        <v>381</v>
      </c>
      <c r="H1079" s="55">
        <v>300</v>
      </c>
      <c r="I1079" s="55">
        <v>120</v>
      </c>
      <c r="J1079" s="54">
        <f t="shared" si="33"/>
        <v>36000</v>
      </c>
    </row>
    <row r="1080" spans="1:10" hidden="1" x14ac:dyDescent="0.3">
      <c r="A1080" s="52" t="s">
        <v>405</v>
      </c>
      <c r="B1080" s="52" t="s">
        <v>466</v>
      </c>
      <c r="C1080" s="53">
        <v>42608</v>
      </c>
      <c r="D1080" s="52">
        <f t="shared" si="32"/>
        <v>1902</v>
      </c>
      <c r="E1080" s="54" t="s">
        <v>404</v>
      </c>
      <c r="F1080" s="52" t="s">
        <v>403</v>
      </c>
      <c r="G1080" s="54" t="s">
        <v>387</v>
      </c>
      <c r="H1080" s="55">
        <v>5</v>
      </c>
      <c r="I1080" s="55">
        <v>35</v>
      </c>
      <c r="J1080" s="54">
        <f t="shared" si="33"/>
        <v>175</v>
      </c>
    </row>
    <row r="1081" spans="1:10" hidden="1" x14ac:dyDescent="0.3">
      <c r="A1081" s="52" t="s">
        <v>405</v>
      </c>
      <c r="B1081" s="52" t="s">
        <v>466</v>
      </c>
      <c r="C1081" s="53">
        <v>42608</v>
      </c>
      <c r="D1081" s="52">
        <f t="shared" si="32"/>
        <v>1903</v>
      </c>
      <c r="E1081" s="54" t="s">
        <v>404</v>
      </c>
      <c r="F1081" s="52" t="s">
        <v>403</v>
      </c>
      <c r="G1081" s="54" t="s">
        <v>385</v>
      </c>
      <c r="H1081" s="55">
        <v>5</v>
      </c>
      <c r="I1081" s="55">
        <v>86</v>
      </c>
      <c r="J1081" s="54">
        <f t="shared" si="33"/>
        <v>430</v>
      </c>
    </row>
    <row r="1082" spans="1:10" hidden="1" x14ac:dyDescent="0.3">
      <c r="A1082" s="52" t="s">
        <v>405</v>
      </c>
      <c r="B1082" s="52" t="s">
        <v>466</v>
      </c>
      <c r="C1082" s="53">
        <v>42609</v>
      </c>
      <c r="D1082" s="52">
        <f t="shared" si="32"/>
        <v>1904</v>
      </c>
      <c r="E1082" s="54" t="s">
        <v>453</v>
      </c>
      <c r="F1082" s="52" t="s">
        <v>403</v>
      </c>
      <c r="G1082" s="54" t="s">
        <v>384</v>
      </c>
      <c r="H1082" s="55">
        <v>100</v>
      </c>
      <c r="I1082" s="55">
        <v>20</v>
      </c>
      <c r="J1082" s="54">
        <f t="shared" si="33"/>
        <v>2000</v>
      </c>
    </row>
    <row r="1083" spans="1:10" hidden="1" x14ac:dyDescent="0.3">
      <c r="A1083" s="52" t="s">
        <v>398</v>
      </c>
      <c r="B1083" s="52" t="s">
        <v>466</v>
      </c>
      <c r="C1083" s="53">
        <v>42609</v>
      </c>
      <c r="D1083" s="52">
        <f t="shared" si="32"/>
        <v>1905</v>
      </c>
      <c r="E1083" s="54" t="s">
        <v>397</v>
      </c>
      <c r="F1083" s="52" t="s">
        <v>396</v>
      </c>
      <c r="G1083" s="54" t="s">
        <v>383</v>
      </c>
      <c r="H1083" s="55">
        <v>250</v>
      </c>
      <c r="I1083" s="55">
        <v>10</v>
      </c>
      <c r="J1083" s="54">
        <f t="shared" si="33"/>
        <v>2500</v>
      </c>
    </row>
    <row r="1084" spans="1:10" hidden="1" x14ac:dyDescent="0.3">
      <c r="A1084" s="52" t="s">
        <v>395</v>
      </c>
      <c r="B1084" s="52" t="s">
        <v>466</v>
      </c>
      <c r="C1084" s="53">
        <v>42609</v>
      </c>
      <c r="D1084" s="52">
        <f t="shared" si="32"/>
        <v>1906</v>
      </c>
      <c r="E1084" s="54" t="s">
        <v>400</v>
      </c>
      <c r="F1084" s="52" t="s">
        <v>399</v>
      </c>
      <c r="G1084" s="54" t="s">
        <v>381</v>
      </c>
      <c r="H1084" s="55">
        <v>150</v>
      </c>
      <c r="I1084" s="55">
        <v>120</v>
      </c>
      <c r="J1084" s="54">
        <f t="shared" si="33"/>
        <v>18000</v>
      </c>
    </row>
    <row r="1085" spans="1:10" hidden="1" x14ac:dyDescent="0.3">
      <c r="A1085" s="52" t="s">
        <v>395</v>
      </c>
      <c r="B1085" s="52" t="s">
        <v>466</v>
      </c>
      <c r="C1085" s="53">
        <v>42609</v>
      </c>
      <c r="D1085" s="52">
        <f t="shared" si="32"/>
        <v>1907</v>
      </c>
      <c r="E1085" s="54" t="s">
        <v>400</v>
      </c>
      <c r="F1085" s="52" t="s">
        <v>399</v>
      </c>
      <c r="G1085" s="54" t="s">
        <v>387</v>
      </c>
      <c r="H1085" s="55">
        <v>450</v>
      </c>
      <c r="I1085" s="55">
        <v>35</v>
      </c>
      <c r="J1085" s="54">
        <f t="shared" si="33"/>
        <v>15750</v>
      </c>
    </row>
    <row r="1086" spans="1:10" hidden="1" x14ac:dyDescent="0.3">
      <c r="A1086" s="52" t="s">
        <v>395</v>
      </c>
      <c r="B1086" s="52" t="s">
        <v>466</v>
      </c>
      <c r="C1086" s="53">
        <v>42609</v>
      </c>
      <c r="D1086" s="52">
        <f t="shared" si="32"/>
        <v>1908</v>
      </c>
      <c r="E1086" s="54" t="s">
        <v>400</v>
      </c>
      <c r="F1086" s="52" t="s">
        <v>399</v>
      </c>
      <c r="G1086" s="54" t="s">
        <v>385</v>
      </c>
      <c r="H1086" s="55">
        <v>100</v>
      </c>
      <c r="I1086" s="55">
        <v>86</v>
      </c>
      <c r="J1086" s="54">
        <f t="shared" si="33"/>
        <v>8600</v>
      </c>
    </row>
    <row r="1087" spans="1:10" hidden="1" x14ac:dyDescent="0.3">
      <c r="A1087" s="52" t="s">
        <v>398</v>
      </c>
      <c r="B1087" s="52" t="s">
        <v>466</v>
      </c>
      <c r="C1087" s="53">
        <v>42609</v>
      </c>
      <c r="D1087" s="52">
        <f t="shared" si="32"/>
        <v>1909</v>
      </c>
      <c r="E1087" s="54" t="s">
        <v>409</v>
      </c>
      <c r="F1087" s="52" t="s">
        <v>396</v>
      </c>
      <c r="G1087" s="54" t="s">
        <v>384</v>
      </c>
      <c r="H1087" s="55">
        <v>300</v>
      </c>
      <c r="I1087" s="55">
        <v>20</v>
      </c>
      <c r="J1087" s="54">
        <f t="shared" si="33"/>
        <v>6000</v>
      </c>
    </row>
    <row r="1088" spans="1:10" hidden="1" x14ac:dyDescent="0.3">
      <c r="A1088" s="52" t="s">
        <v>522</v>
      </c>
      <c r="B1088" s="52" t="s">
        <v>466</v>
      </c>
      <c r="C1088" s="53">
        <v>42609</v>
      </c>
      <c r="D1088" s="52">
        <f t="shared" si="32"/>
        <v>1910</v>
      </c>
      <c r="E1088" s="54" t="s">
        <v>402</v>
      </c>
      <c r="F1088" s="52" t="s">
        <v>525</v>
      </c>
      <c r="G1088" s="54" t="s">
        <v>383</v>
      </c>
      <c r="H1088" s="55">
        <v>1500</v>
      </c>
      <c r="I1088" s="55">
        <v>10</v>
      </c>
      <c r="J1088" s="54">
        <f t="shared" si="33"/>
        <v>15000</v>
      </c>
    </row>
    <row r="1089" spans="1:10" hidden="1" x14ac:dyDescent="0.3">
      <c r="A1089" s="52" t="s">
        <v>395</v>
      </c>
      <c r="B1089" s="52" t="s">
        <v>466</v>
      </c>
      <c r="C1089" s="53">
        <v>42609</v>
      </c>
      <c r="D1089" s="52">
        <f t="shared" si="32"/>
        <v>1911</v>
      </c>
      <c r="E1089" s="54" t="s">
        <v>433</v>
      </c>
      <c r="F1089" s="52" t="s">
        <v>528</v>
      </c>
      <c r="G1089" s="54" t="s">
        <v>381</v>
      </c>
      <c r="H1089" s="55">
        <v>200</v>
      </c>
      <c r="I1089" s="55">
        <v>120</v>
      </c>
      <c r="J1089" s="54">
        <f t="shared" si="33"/>
        <v>24000</v>
      </c>
    </row>
    <row r="1090" spans="1:10" hidden="1" x14ac:dyDescent="0.3">
      <c r="A1090" s="52" t="s">
        <v>395</v>
      </c>
      <c r="B1090" s="52" t="s">
        <v>466</v>
      </c>
      <c r="C1090" s="53">
        <v>42609</v>
      </c>
      <c r="D1090" s="52">
        <f t="shared" si="32"/>
        <v>1912</v>
      </c>
      <c r="E1090" s="54" t="s">
        <v>433</v>
      </c>
      <c r="F1090" s="52" t="s">
        <v>528</v>
      </c>
      <c r="G1090" s="54" t="s">
        <v>385</v>
      </c>
      <c r="H1090" s="55">
        <v>200</v>
      </c>
      <c r="I1090" s="55">
        <v>86</v>
      </c>
      <c r="J1090" s="54">
        <f t="shared" si="33"/>
        <v>17200</v>
      </c>
    </row>
    <row r="1091" spans="1:10" hidden="1" x14ac:dyDescent="0.3">
      <c r="A1091" s="52" t="s">
        <v>405</v>
      </c>
      <c r="B1091" s="52" t="s">
        <v>466</v>
      </c>
      <c r="C1091" s="53">
        <v>42609</v>
      </c>
      <c r="D1091" s="52">
        <f t="shared" si="32"/>
        <v>1913</v>
      </c>
      <c r="E1091" s="54" t="s">
        <v>457</v>
      </c>
      <c r="F1091" s="52" t="s">
        <v>403</v>
      </c>
      <c r="G1091" s="54" t="s">
        <v>384</v>
      </c>
      <c r="H1091" s="55">
        <v>400</v>
      </c>
      <c r="I1091" s="55">
        <v>20</v>
      </c>
      <c r="J1091" s="54">
        <f t="shared" si="33"/>
        <v>8000</v>
      </c>
    </row>
    <row r="1092" spans="1:10" hidden="1" x14ac:dyDescent="0.3">
      <c r="A1092" s="52" t="s">
        <v>405</v>
      </c>
      <c r="B1092" s="52" t="s">
        <v>466</v>
      </c>
      <c r="C1092" s="53">
        <v>42609</v>
      </c>
      <c r="D1092" s="52">
        <f t="shared" si="32"/>
        <v>1914</v>
      </c>
      <c r="E1092" s="54" t="s">
        <v>457</v>
      </c>
      <c r="F1092" s="52" t="s">
        <v>403</v>
      </c>
      <c r="G1092" s="54" t="s">
        <v>387</v>
      </c>
      <c r="H1092" s="55">
        <v>50</v>
      </c>
      <c r="I1092" s="55">
        <v>35</v>
      </c>
      <c r="J1092" s="54">
        <f t="shared" si="33"/>
        <v>1750</v>
      </c>
    </row>
    <row r="1093" spans="1:10" hidden="1" x14ac:dyDescent="0.3">
      <c r="A1093" s="52" t="s">
        <v>405</v>
      </c>
      <c r="B1093" s="52" t="s">
        <v>466</v>
      </c>
      <c r="C1093" s="53">
        <v>42609</v>
      </c>
      <c r="D1093" s="52">
        <f t="shared" si="32"/>
        <v>1915</v>
      </c>
      <c r="E1093" s="54" t="s">
        <v>457</v>
      </c>
      <c r="F1093" s="52" t="s">
        <v>403</v>
      </c>
      <c r="G1093" s="54" t="s">
        <v>385</v>
      </c>
      <c r="H1093" s="55">
        <v>50</v>
      </c>
      <c r="I1093" s="55">
        <v>86</v>
      </c>
      <c r="J1093" s="54">
        <f t="shared" si="33"/>
        <v>4300</v>
      </c>
    </row>
    <row r="1094" spans="1:10" hidden="1" x14ac:dyDescent="0.3">
      <c r="A1094" s="52" t="s">
        <v>395</v>
      </c>
      <c r="B1094" s="52" t="s">
        <v>466</v>
      </c>
      <c r="C1094" s="53">
        <v>42609</v>
      </c>
      <c r="D1094" s="52">
        <f t="shared" si="32"/>
        <v>1916</v>
      </c>
      <c r="E1094" s="54" t="s">
        <v>422</v>
      </c>
      <c r="F1094" s="52" t="s">
        <v>529</v>
      </c>
      <c r="G1094" s="54" t="s">
        <v>384</v>
      </c>
      <c r="H1094" s="55">
        <v>250</v>
      </c>
      <c r="I1094" s="55">
        <v>20</v>
      </c>
      <c r="J1094" s="54">
        <f t="shared" si="33"/>
        <v>5000</v>
      </c>
    </row>
    <row r="1095" spans="1:10" hidden="1" x14ac:dyDescent="0.3">
      <c r="A1095" s="52" t="s">
        <v>395</v>
      </c>
      <c r="B1095" s="52" t="s">
        <v>466</v>
      </c>
      <c r="C1095" s="53">
        <v>42609</v>
      </c>
      <c r="D1095" s="52">
        <f t="shared" si="32"/>
        <v>1917</v>
      </c>
      <c r="E1095" s="54" t="s">
        <v>436</v>
      </c>
      <c r="F1095" s="52" t="s">
        <v>399</v>
      </c>
      <c r="G1095" s="54" t="s">
        <v>387</v>
      </c>
      <c r="H1095" s="55">
        <v>100</v>
      </c>
      <c r="I1095" s="55">
        <v>35</v>
      </c>
      <c r="J1095" s="54">
        <f t="shared" si="33"/>
        <v>3500</v>
      </c>
    </row>
    <row r="1096" spans="1:10" hidden="1" x14ac:dyDescent="0.3">
      <c r="A1096" s="52" t="s">
        <v>395</v>
      </c>
      <c r="B1096" s="52" t="s">
        <v>466</v>
      </c>
      <c r="C1096" s="53">
        <v>42610</v>
      </c>
      <c r="D1096" s="52">
        <f t="shared" si="32"/>
        <v>1918</v>
      </c>
      <c r="E1096" s="54" t="s">
        <v>433</v>
      </c>
      <c r="F1096" s="52" t="s">
        <v>528</v>
      </c>
      <c r="G1096" s="54" t="s">
        <v>385</v>
      </c>
      <c r="H1096" s="55">
        <v>300</v>
      </c>
      <c r="I1096" s="55">
        <v>86</v>
      </c>
      <c r="J1096" s="54">
        <f t="shared" si="33"/>
        <v>25800</v>
      </c>
    </row>
    <row r="1097" spans="1:10" hidden="1" x14ac:dyDescent="0.3">
      <c r="A1097" s="52" t="s">
        <v>395</v>
      </c>
      <c r="B1097" s="52" t="s">
        <v>466</v>
      </c>
      <c r="C1097" s="53">
        <v>42610</v>
      </c>
      <c r="D1097" s="52">
        <f t="shared" si="32"/>
        <v>1919</v>
      </c>
      <c r="E1097" s="54" t="s">
        <v>433</v>
      </c>
      <c r="F1097" s="52" t="s">
        <v>528</v>
      </c>
      <c r="G1097" s="54" t="s">
        <v>384</v>
      </c>
      <c r="H1097" s="55">
        <v>100</v>
      </c>
      <c r="I1097" s="55">
        <v>20</v>
      </c>
      <c r="J1097" s="54">
        <f t="shared" si="33"/>
        <v>2000</v>
      </c>
    </row>
    <row r="1098" spans="1:10" hidden="1" x14ac:dyDescent="0.3">
      <c r="A1098" s="52" t="s">
        <v>395</v>
      </c>
      <c r="B1098" s="52" t="s">
        <v>466</v>
      </c>
      <c r="C1098" s="53">
        <v>42610</v>
      </c>
      <c r="D1098" s="52">
        <f t="shared" si="32"/>
        <v>1920</v>
      </c>
      <c r="E1098" s="54" t="s">
        <v>433</v>
      </c>
      <c r="F1098" s="52" t="s">
        <v>528</v>
      </c>
      <c r="G1098" s="54" t="s">
        <v>387</v>
      </c>
      <c r="H1098" s="55">
        <v>100</v>
      </c>
      <c r="I1098" s="55">
        <v>35</v>
      </c>
      <c r="J1098" s="54">
        <f t="shared" si="33"/>
        <v>3500</v>
      </c>
    </row>
    <row r="1099" spans="1:10" x14ac:dyDescent="0.3">
      <c r="A1099" s="52" t="s">
        <v>398</v>
      </c>
      <c r="B1099" s="52" t="s">
        <v>466</v>
      </c>
      <c r="C1099" s="53">
        <v>42610</v>
      </c>
      <c r="D1099" s="52">
        <f t="shared" si="32"/>
        <v>1921</v>
      </c>
      <c r="E1099" s="54" t="s">
        <v>421</v>
      </c>
      <c r="F1099" s="52" t="s">
        <v>523</v>
      </c>
      <c r="G1099" s="54" t="s">
        <v>385</v>
      </c>
      <c r="H1099" s="55">
        <v>1050</v>
      </c>
      <c r="I1099" s="55">
        <v>86</v>
      </c>
      <c r="J1099" s="54">
        <f t="shared" si="33"/>
        <v>90300</v>
      </c>
    </row>
    <row r="1100" spans="1:10" x14ac:dyDescent="0.3">
      <c r="A1100" s="52" t="s">
        <v>398</v>
      </c>
      <c r="B1100" s="52" t="s">
        <v>466</v>
      </c>
      <c r="C1100" s="53">
        <v>42610</v>
      </c>
      <c r="D1100" s="52">
        <f t="shared" si="32"/>
        <v>1922</v>
      </c>
      <c r="E1100" s="54" t="s">
        <v>421</v>
      </c>
      <c r="F1100" s="52" t="s">
        <v>523</v>
      </c>
      <c r="G1100" s="54" t="s">
        <v>384</v>
      </c>
      <c r="H1100" s="55">
        <v>1050</v>
      </c>
      <c r="I1100" s="55">
        <v>20</v>
      </c>
      <c r="J1100" s="54">
        <f t="shared" si="33"/>
        <v>21000</v>
      </c>
    </row>
    <row r="1101" spans="1:10" x14ac:dyDescent="0.3">
      <c r="A1101" s="52" t="s">
        <v>398</v>
      </c>
      <c r="B1101" s="52" t="s">
        <v>466</v>
      </c>
      <c r="C1101" s="53">
        <v>42610</v>
      </c>
      <c r="D1101" s="52">
        <f t="shared" si="32"/>
        <v>1923</v>
      </c>
      <c r="E1101" s="54" t="s">
        <v>412</v>
      </c>
      <c r="F1101" s="52" t="s">
        <v>523</v>
      </c>
      <c r="G1101" s="54" t="s">
        <v>383</v>
      </c>
      <c r="H1101" s="55">
        <v>100</v>
      </c>
      <c r="I1101" s="55">
        <v>10</v>
      </c>
      <c r="J1101" s="54">
        <f t="shared" si="33"/>
        <v>1000</v>
      </c>
    </row>
    <row r="1102" spans="1:10" hidden="1" x14ac:dyDescent="0.3">
      <c r="A1102" s="52" t="s">
        <v>405</v>
      </c>
      <c r="B1102" s="52" t="s">
        <v>466</v>
      </c>
      <c r="C1102" s="53">
        <v>42610</v>
      </c>
      <c r="D1102" s="52">
        <f t="shared" si="32"/>
        <v>1924</v>
      </c>
      <c r="E1102" s="54" t="s">
        <v>416</v>
      </c>
      <c r="F1102" s="52" t="s">
        <v>403</v>
      </c>
      <c r="G1102" s="54" t="s">
        <v>381</v>
      </c>
      <c r="H1102" s="55">
        <v>400</v>
      </c>
      <c r="I1102" s="55">
        <v>120</v>
      </c>
      <c r="J1102" s="54">
        <f t="shared" si="33"/>
        <v>48000</v>
      </c>
    </row>
    <row r="1103" spans="1:10" hidden="1" x14ac:dyDescent="0.3">
      <c r="A1103" s="52" t="s">
        <v>398</v>
      </c>
      <c r="B1103" s="52" t="s">
        <v>466</v>
      </c>
      <c r="C1103" s="53">
        <v>42610</v>
      </c>
      <c r="D1103" s="52">
        <f t="shared" ref="D1103:D1166" si="34">D1102+1</f>
        <v>1925</v>
      </c>
      <c r="E1103" s="54" t="s">
        <v>397</v>
      </c>
      <c r="F1103" s="52" t="s">
        <v>396</v>
      </c>
      <c r="G1103" s="54" t="s">
        <v>387</v>
      </c>
      <c r="H1103" s="55">
        <v>500</v>
      </c>
      <c r="I1103" s="55">
        <v>35</v>
      </c>
      <c r="J1103" s="54">
        <f t="shared" ref="J1103:J1166" si="35">H1103*I1103</f>
        <v>17500</v>
      </c>
    </row>
    <row r="1104" spans="1:10" hidden="1" x14ac:dyDescent="0.3">
      <c r="A1104" s="52" t="s">
        <v>395</v>
      </c>
      <c r="B1104" s="52" t="s">
        <v>466</v>
      </c>
      <c r="C1104" s="53">
        <v>42610</v>
      </c>
      <c r="D1104" s="52">
        <f t="shared" si="34"/>
        <v>1926</v>
      </c>
      <c r="E1104" s="54" t="s">
        <v>393</v>
      </c>
      <c r="F1104" s="52" t="s">
        <v>529</v>
      </c>
      <c r="G1104" s="54" t="s">
        <v>385</v>
      </c>
      <c r="H1104" s="55">
        <v>1000</v>
      </c>
      <c r="I1104" s="55">
        <v>86</v>
      </c>
      <c r="J1104" s="54">
        <f t="shared" si="35"/>
        <v>86000</v>
      </c>
    </row>
    <row r="1105" spans="1:10" hidden="1" x14ac:dyDescent="0.3">
      <c r="A1105" s="52" t="s">
        <v>395</v>
      </c>
      <c r="B1105" s="52" t="s">
        <v>466</v>
      </c>
      <c r="C1105" s="53">
        <v>42610</v>
      </c>
      <c r="D1105" s="52">
        <f t="shared" si="34"/>
        <v>1927</v>
      </c>
      <c r="E1105" s="54" t="s">
        <v>470</v>
      </c>
      <c r="F1105" s="52" t="s">
        <v>529</v>
      </c>
      <c r="G1105" s="54" t="s">
        <v>384</v>
      </c>
      <c r="H1105" s="55">
        <v>300</v>
      </c>
      <c r="I1105" s="55">
        <v>20</v>
      </c>
      <c r="J1105" s="54">
        <f t="shared" si="35"/>
        <v>6000</v>
      </c>
    </row>
    <row r="1106" spans="1:10" hidden="1" x14ac:dyDescent="0.3">
      <c r="A1106" s="52" t="s">
        <v>522</v>
      </c>
      <c r="B1106" s="52" t="s">
        <v>466</v>
      </c>
      <c r="C1106" s="53">
        <v>42610</v>
      </c>
      <c r="D1106" s="52">
        <f t="shared" si="34"/>
        <v>1928</v>
      </c>
      <c r="E1106" s="54" t="s">
        <v>469</v>
      </c>
      <c r="F1106" s="52" t="s">
        <v>525</v>
      </c>
      <c r="G1106" s="54" t="s">
        <v>383</v>
      </c>
      <c r="H1106" s="55">
        <v>25</v>
      </c>
      <c r="I1106" s="55">
        <v>10</v>
      </c>
      <c r="J1106" s="54">
        <f t="shared" si="35"/>
        <v>250</v>
      </c>
    </row>
    <row r="1107" spans="1:10" hidden="1" x14ac:dyDescent="0.3">
      <c r="A1107" s="52" t="s">
        <v>395</v>
      </c>
      <c r="B1107" s="52" t="s">
        <v>466</v>
      </c>
      <c r="C1107" s="53">
        <v>42610</v>
      </c>
      <c r="D1107" s="52">
        <f t="shared" si="34"/>
        <v>1929</v>
      </c>
      <c r="E1107" s="54" t="s">
        <v>468</v>
      </c>
      <c r="F1107" s="52" t="s">
        <v>399</v>
      </c>
      <c r="G1107" s="54" t="s">
        <v>381</v>
      </c>
      <c r="H1107" s="55">
        <v>50</v>
      </c>
      <c r="I1107" s="55">
        <v>120</v>
      </c>
      <c r="J1107" s="54">
        <f t="shared" si="35"/>
        <v>6000</v>
      </c>
    </row>
    <row r="1108" spans="1:10" hidden="1" x14ac:dyDescent="0.3">
      <c r="A1108" s="52" t="s">
        <v>522</v>
      </c>
      <c r="B1108" s="52" t="s">
        <v>466</v>
      </c>
      <c r="C1108" s="53">
        <v>42610</v>
      </c>
      <c r="D1108" s="52">
        <f t="shared" si="34"/>
        <v>1930</v>
      </c>
      <c r="E1108" s="54" t="s">
        <v>450</v>
      </c>
      <c r="F1108" s="52" t="s">
        <v>525</v>
      </c>
      <c r="G1108" s="54" t="s">
        <v>387</v>
      </c>
      <c r="H1108" s="55">
        <v>1250</v>
      </c>
      <c r="I1108" s="55">
        <v>35</v>
      </c>
      <c r="J1108" s="54">
        <f t="shared" si="35"/>
        <v>43750</v>
      </c>
    </row>
    <row r="1109" spans="1:10" hidden="1" x14ac:dyDescent="0.3">
      <c r="A1109" s="52" t="s">
        <v>522</v>
      </c>
      <c r="B1109" s="52" t="s">
        <v>466</v>
      </c>
      <c r="C1109" s="53">
        <v>42610</v>
      </c>
      <c r="D1109" s="52">
        <f t="shared" si="34"/>
        <v>1931</v>
      </c>
      <c r="E1109" s="54" t="s">
        <v>450</v>
      </c>
      <c r="F1109" s="52" t="s">
        <v>525</v>
      </c>
      <c r="G1109" s="54" t="s">
        <v>385</v>
      </c>
      <c r="H1109" s="55">
        <v>250</v>
      </c>
      <c r="I1109" s="55">
        <v>86</v>
      </c>
      <c r="J1109" s="54">
        <f t="shared" si="35"/>
        <v>21500</v>
      </c>
    </row>
    <row r="1110" spans="1:10" hidden="1" x14ac:dyDescent="0.3">
      <c r="A1110" s="52" t="s">
        <v>522</v>
      </c>
      <c r="B1110" s="52" t="s">
        <v>466</v>
      </c>
      <c r="C1110" s="53">
        <v>42610</v>
      </c>
      <c r="D1110" s="52">
        <f t="shared" si="34"/>
        <v>1932</v>
      </c>
      <c r="E1110" s="54" t="s">
        <v>450</v>
      </c>
      <c r="F1110" s="52" t="s">
        <v>525</v>
      </c>
      <c r="G1110" s="54" t="s">
        <v>384</v>
      </c>
      <c r="H1110" s="55">
        <v>600</v>
      </c>
      <c r="I1110" s="55">
        <v>20</v>
      </c>
      <c r="J1110" s="54">
        <f t="shared" si="35"/>
        <v>12000</v>
      </c>
    </row>
    <row r="1111" spans="1:10" hidden="1" x14ac:dyDescent="0.3">
      <c r="A1111" s="52" t="s">
        <v>398</v>
      </c>
      <c r="B1111" s="52" t="s">
        <v>466</v>
      </c>
      <c r="C1111" s="53">
        <v>42611</v>
      </c>
      <c r="D1111" s="52">
        <f t="shared" si="34"/>
        <v>1933</v>
      </c>
      <c r="E1111" s="54" t="s">
        <v>397</v>
      </c>
      <c r="F1111" s="52" t="s">
        <v>396</v>
      </c>
      <c r="G1111" s="54" t="s">
        <v>387</v>
      </c>
      <c r="H1111" s="55">
        <v>200</v>
      </c>
      <c r="I1111" s="55">
        <v>35</v>
      </c>
      <c r="J1111" s="54">
        <f t="shared" si="35"/>
        <v>7000</v>
      </c>
    </row>
    <row r="1112" spans="1:10" x14ac:dyDescent="0.3">
      <c r="A1112" s="52" t="s">
        <v>398</v>
      </c>
      <c r="B1112" s="52" t="s">
        <v>466</v>
      </c>
      <c r="C1112" s="53">
        <v>42611</v>
      </c>
      <c r="D1112" s="52">
        <f t="shared" si="34"/>
        <v>1934</v>
      </c>
      <c r="E1112" s="54" t="s">
        <v>446</v>
      </c>
      <c r="F1112" s="52" t="s">
        <v>523</v>
      </c>
      <c r="G1112" s="54" t="s">
        <v>385</v>
      </c>
      <c r="H1112" s="55">
        <v>250</v>
      </c>
      <c r="I1112" s="55">
        <v>86</v>
      </c>
      <c r="J1112" s="54">
        <f t="shared" si="35"/>
        <v>21500</v>
      </c>
    </row>
    <row r="1113" spans="1:10" x14ac:dyDescent="0.3">
      <c r="A1113" s="52" t="s">
        <v>398</v>
      </c>
      <c r="B1113" s="52" t="s">
        <v>466</v>
      </c>
      <c r="C1113" s="53">
        <v>42611</v>
      </c>
      <c r="D1113" s="52">
        <f t="shared" si="34"/>
        <v>1935</v>
      </c>
      <c r="E1113" s="54" t="s">
        <v>446</v>
      </c>
      <c r="F1113" s="52" t="s">
        <v>523</v>
      </c>
      <c r="G1113" s="54" t="s">
        <v>384</v>
      </c>
      <c r="H1113" s="55">
        <v>250</v>
      </c>
      <c r="I1113" s="55">
        <v>20</v>
      </c>
      <c r="J1113" s="54">
        <f t="shared" si="35"/>
        <v>5000</v>
      </c>
    </row>
    <row r="1114" spans="1:10" hidden="1" x14ac:dyDescent="0.3">
      <c r="A1114" s="52" t="s">
        <v>398</v>
      </c>
      <c r="B1114" s="52" t="s">
        <v>466</v>
      </c>
      <c r="C1114" s="53">
        <v>42611</v>
      </c>
      <c r="D1114" s="52">
        <f t="shared" si="34"/>
        <v>1936</v>
      </c>
      <c r="E1114" s="54" t="s">
        <v>428</v>
      </c>
      <c r="F1114" s="52" t="s">
        <v>396</v>
      </c>
      <c r="G1114" s="54" t="s">
        <v>387</v>
      </c>
      <c r="H1114" s="55">
        <v>400</v>
      </c>
      <c r="I1114" s="55">
        <v>35</v>
      </c>
      <c r="J1114" s="54">
        <f t="shared" si="35"/>
        <v>14000</v>
      </c>
    </row>
    <row r="1115" spans="1:10" hidden="1" x14ac:dyDescent="0.3">
      <c r="A1115" s="52" t="s">
        <v>398</v>
      </c>
      <c r="B1115" s="52" t="s">
        <v>466</v>
      </c>
      <c r="C1115" s="53">
        <v>42611</v>
      </c>
      <c r="D1115" s="52">
        <f t="shared" si="34"/>
        <v>1937</v>
      </c>
      <c r="E1115" s="54" t="s">
        <v>428</v>
      </c>
      <c r="F1115" s="52" t="s">
        <v>396</v>
      </c>
      <c r="G1115" s="54" t="s">
        <v>385</v>
      </c>
      <c r="H1115" s="55">
        <v>200</v>
      </c>
      <c r="I1115" s="55">
        <v>86</v>
      </c>
      <c r="J1115" s="54">
        <f t="shared" si="35"/>
        <v>17200</v>
      </c>
    </row>
    <row r="1116" spans="1:10" hidden="1" x14ac:dyDescent="0.3">
      <c r="A1116" s="52" t="s">
        <v>395</v>
      </c>
      <c r="B1116" s="52" t="s">
        <v>466</v>
      </c>
      <c r="C1116" s="53">
        <v>42611</v>
      </c>
      <c r="D1116" s="52">
        <f t="shared" si="34"/>
        <v>1938</v>
      </c>
      <c r="E1116" s="54" t="s">
        <v>425</v>
      </c>
      <c r="F1116" s="52" t="s">
        <v>399</v>
      </c>
      <c r="G1116" s="54" t="s">
        <v>384</v>
      </c>
      <c r="H1116" s="55">
        <v>200</v>
      </c>
      <c r="I1116" s="55">
        <v>20</v>
      </c>
      <c r="J1116" s="54">
        <f t="shared" si="35"/>
        <v>4000</v>
      </c>
    </row>
    <row r="1117" spans="1:10" hidden="1" x14ac:dyDescent="0.3">
      <c r="A1117" s="52" t="s">
        <v>395</v>
      </c>
      <c r="B1117" s="52" t="s">
        <v>466</v>
      </c>
      <c r="C1117" s="53">
        <v>42611</v>
      </c>
      <c r="D1117" s="52">
        <f t="shared" si="34"/>
        <v>1939</v>
      </c>
      <c r="E1117" s="54" t="s">
        <v>425</v>
      </c>
      <c r="F1117" s="52" t="s">
        <v>399</v>
      </c>
      <c r="G1117" s="54" t="s">
        <v>387</v>
      </c>
      <c r="H1117" s="55">
        <v>100</v>
      </c>
      <c r="I1117" s="55">
        <v>35</v>
      </c>
      <c r="J1117" s="54">
        <f t="shared" si="35"/>
        <v>3500</v>
      </c>
    </row>
    <row r="1118" spans="1:10" hidden="1" x14ac:dyDescent="0.3">
      <c r="A1118" s="52" t="s">
        <v>405</v>
      </c>
      <c r="B1118" s="52" t="s">
        <v>466</v>
      </c>
      <c r="C1118" s="53">
        <v>42611</v>
      </c>
      <c r="D1118" s="52">
        <f t="shared" si="34"/>
        <v>1940</v>
      </c>
      <c r="E1118" s="54" t="s">
        <v>431</v>
      </c>
      <c r="F1118" s="52" t="s">
        <v>524</v>
      </c>
      <c r="G1118" s="54" t="s">
        <v>385</v>
      </c>
      <c r="H1118" s="55">
        <v>1000</v>
      </c>
      <c r="I1118" s="55">
        <v>86</v>
      </c>
      <c r="J1118" s="54">
        <f t="shared" si="35"/>
        <v>86000</v>
      </c>
    </row>
    <row r="1119" spans="1:10" hidden="1" x14ac:dyDescent="0.3">
      <c r="A1119" s="52" t="s">
        <v>405</v>
      </c>
      <c r="B1119" s="52" t="s">
        <v>466</v>
      </c>
      <c r="C1119" s="53">
        <v>42611</v>
      </c>
      <c r="D1119" s="52">
        <f t="shared" si="34"/>
        <v>1941</v>
      </c>
      <c r="E1119" s="54" t="s">
        <v>431</v>
      </c>
      <c r="F1119" s="52" t="s">
        <v>524</v>
      </c>
      <c r="G1119" s="54" t="s">
        <v>384</v>
      </c>
      <c r="H1119" s="55">
        <v>500</v>
      </c>
      <c r="I1119" s="55">
        <v>20</v>
      </c>
      <c r="J1119" s="54">
        <f t="shared" si="35"/>
        <v>10000</v>
      </c>
    </row>
    <row r="1120" spans="1:10" hidden="1" x14ac:dyDescent="0.3">
      <c r="A1120" s="52" t="s">
        <v>405</v>
      </c>
      <c r="B1120" s="52" t="s">
        <v>466</v>
      </c>
      <c r="C1120" s="53">
        <v>42611</v>
      </c>
      <c r="D1120" s="52">
        <f t="shared" si="34"/>
        <v>1942</v>
      </c>
      <c r="E1120" s="54" t="s">
        <v>431</v>
      </c>
      <c r="F1120" s="52" t="s">
        <v>524</v>
      </c>
      <c r="G1120" s="54" t="s">
        <v>383</v>
      </c>
      <c r="H1120" s="55">
        <v>200</v>
      </c>
      <c r="I1120" s="55">
        <v>10</v>
      </c>
      <c r="J1120" s="54">
        <f t="shared" si="35"/>
        <v>2000</v>
      </c>
    </row>
    <row r="1121" spans="1:10" hidden="1" x14ac:dyDescent="0.3">
      <c r="A1121" s="52" t="s">
        <v>405</v>
      </c>
      <c r="B1121" s="52" t="s">
        <v>466</v>
      </c>
      <c r="C1121" s="53">
        <v>42611</v>
      </c>
      <c r="D1121" s="52">
        <f t="shared" si="34"/>
        <v>1943</v>
      </c>
      <c r="E1121" s="54" t="s">
        <v>431</v>
      </c>
      <c r="F1121" s="52" t="s">
        <v>524</v>
      </c>
      <c r="G1121" s="54" t="s">
        <v>381</v>
      </c>
      <c r="H1121" s="55">
        <v>250</v>
      </c>
      <c r="I1121" s="55">
        <v>120</v>
      </c>
      <c r="J1121" s="54">
        <f t="shared" si="35"/>
        <v>30000</v>
      </c>
    </row>
    <row r="1122" spans="1:10" hidden="1" x14ac:dyDescent="0.3">
      <c r="A1122" s="52" t="s">
        <v>405</v>
      </c>
      <c r="B1122" s="52" t="s">
        <v>466</v>
      </c>
      <c r="C1122" s="53">
        <v>42611</v>
      </c>
      <c r="D1122" s="52">
        <f t="shared" si="34"/>
        <v>1944</v>
      </c>
      <c r="E1122" s="54" t="s">
        <v>467</v>
      </c>
      <c r="F1122" s="52" t="s">
        <v>403</v>
      </c>
      <c r="G1122" s="54" t="s">
        <v>387</v>
      </c>
      <c r="H1122" s="55">
        <v>200</v>
      </c>
      <c r="I1122" s="55">
        <v>35</v>
      </c>
      <c r="J1122" s="54">
        <f t="shared" si="35"/>
        <v>7000</v>
      </c>
    </row>
    <row r="1123" spans="1:10" hidden="1" x14ac:dyDescent="0.3">
      <c r="A1123" s="52" t="s">
        <v>398</v>
      </c>
      <c r="B1123" s="52" t="s">
        <v>466</v>
      </c>
      <c r="C1123" s="53">
        <v>42611</v>
      </c>
      <c r="D1123" s="52">
        <f t="shared" si="34"/>
        <v>1945</v>
      </c>
      <c r="E1123" s="54" t="s">
        <v>397</v>
      </c>
      <c r="F1123" s="52" t="s">
        <v>396</v>
      </c>
      <c r="G1123" s="54" t="s">
        <v>385</v>
      </c>
      <c r="H1123" s="55">
        <v>400</v>
      </c>
      <c r="I1123" s="55">
        <v>86</v>
      </c>
      <c r="J1123" s="54">
        <f t="shared" si="35"/>
        <v>34400</v>
      </c>
    </row>
    <row r="1124" spans="1:10" hidden="1" x14ac:dyDescent="0.3">
      <c r="A1124" s="52" t="s">
        <v>405</v>
      </c>
      <c r="B1124" s="52" t="s">
        <v>466</v>
      </c>
      <c r="C1124" s="53">
        <v>42611</v>
      </c>
      <c r="D1124" s="52">
        <f t="shared" si="34"/>
        <v>1946</v>
      </c>
      <c r="E1124" s="54" t="s">
        <v>430</v>
      </c>
      <c r="F1124" s="52" t="s">
        <v>403</v>
      </c>
      <c r="G1124" s="54" t="s">
        <v>384</v>
      </c>
      <c r="H1124" s="55">
        <v>50</v>
      </c>
      <c r="I1124" s="55">
        <v>20</v>
      </c>
      <c r="J1124" s="54">
        <f t="shared" si="35"/>
        <v>1000</v>
      </c>
    </row>
    <row r="1125" spans="1:10" hidden="1" x14ac:dyDescent="0.3">
      <c r="A1125" s="52" t="s">
        <v>405</v>
      </c>
      <c r="B1125" s="52" t="s">
        <v>466</v>
      </c>
      <c r="C1125" s="53">
        <v>42611</v>
      </c>
      <c r="D1125" s="52">
        <f t="shared" si="34"/>
        <v>1947</v>
      </c>
      <c r="E1125" s="54" t="s">
        <v>453</v>
      </c>
      <c r="F1125" s="52" t="s">
        <v>403</v>
      </c>
      <c r="G1125" s="54" t="s">
        <v>383</v>
      </c>
      <c r="H1125" s="55">
        <v>100</v>
      </c>
      <c r="I1125" s="55">
        <v>10</v>
      </c>
      <c r="J1125" s="54">
        <f t="shared" si="35"/>
        <v>1000</v>
      </c>
    </row>
    <row r="1126" spans="1:10" hidden="1" x14ac:dyDescent="0.3">
      <c r="A1126" s="52" t="s">
        <v>395</v>
      </c>
      <c r="B1126" s="52" t="s">
        <v>466</v>
      </c>
      <c r="C1126" s="53">
        <v>42611</v>
      </c>
      <c r="D1126" s="52">
        <f t="shared" si="34"/>
        <v>1948</v>
      </c>
      <c r="E1126" s="54" t="s">
        <v>432</v>
      </c>
      <c r="F1126" s="52" t="s">
        <v>529</v>
      </c>
      <c r="G1126" s="54" t="s">
        <v>381</v>
      </c>
      <c r="H1126" s="55">
        <v>200</v>
      </c>
      <c r="I1126" s="55">
        <v>120</v>
      </c>
      <c r="J1126" s="54">
        <f t="shared" si="35"/>
        <v>24000</v>
      </c>
    </row>
    <row r="1127" spans="1:10" hidden="1" x14ac:dyDescent="0.3">
      <c r="A1127" s="52" t="s">
        <v>395</v>
      </c>
      <c r="B1127" s="52" t="s">
        <v>466</v>
      </c>
      <c r="C1127" s="53">
        <v>42611</v>
      </c>
      <c r="D1127" s="52">
        <f t="shared" si="34"/>
        <v>1949</v>
      </c>
      <c r="E1127" s="54" t="s">
        <v>433</v>
      </c>
      <c r="F1127" s="52" t="s">
        <v>528</v>
      </c>
      <c r="G1127" s="54" t="s">
        <v>387</v>
      </c>
      <c r="H1127" s="55">
        <v>5</v>
      </c>
      <c r="I1127" s="55">
        <v>35</v>
      </c>
      <c r="J1127" s="54">
        <f t="shared" si="35"/>
        <v>175</v>
      </c>
    </row>
    <row r="1128" spans="1:10" hidden="1" x14ac:dyDescent="0.3">
      <c r="A1128" s="52" t="s">
        <v>398</v>
      </c>
      <c r="B1128" s="52" t="s">
        <v>466</v>
      </c>
      <c r="C1128" s="53">
        <v>42611</v>
      </c>
      <c r="D1128" s="52">
        <f t="shared" si="34"/>
        <v>1950</v>
      </c>
      <c r="E1128" s="54" t="s">
        <v>397</v>
      </c>
      <c r="F1128" s="52" t="s">
        <v>396</v>
      </c>
      <c r="G1128" s="54" t="s">
        <v>385</v>
      </c>
      <c r="H1128" s="55">
        <v>5</v>
      </c>
      <c r="I1128" s="55">
        <v>86</v>
      </c>
      <c r="J1128" s="54">
        <f t="shared" si="35"/>
        <v>430</v>
      </c>
    </row>
    <row r="1129" spans="1:10" hidden="1" x14ac:dyDescent="0.3">
      <c r="A1129" s="52" t="s">
        <v>398</v>
      </c>
      <c r="B1129" s="52" t="s">
        <v>466</v>
      </c>
      <c r="C1129" s="53">
        <v>42611</v>
      </c>
      <c r="D1129" s="52">
        <f t="shared" si="34"/>
        <v>1951</v>
      </c>
      <c r="E1129" s="54" t="s">
        <v>397</v>
      </c>
      <c r="F1129" s="52" t="s">
        <v>396</v>
      </c>
      <c r="G1129" s="54" t="s">
        <v>387</v>
      </c>
      <c r="H1129" s="55">
        <v>2</v>
      </c>
      <c r="I1129" s="55">
        <v>35</v>
      </c>
      <c r="J1129" s="54">
        <f t="shared" si="35"/>
        <v>70</v>
      </c>
    </row>
    <row r="1130" spans="1:10" hidden="1" x14ac:dyDescent="0.3">
      <c r="A1130" s="52" t="s">
        <v>398</v>
      </c>
      <c r="B1130" s="52" t="s">
        <v>466</v>
      </c>
      <c r="C1130" s="53">
        <v>42611</v>
      </c>
      <c r="D1130" s="52">
        <f t="shared" si="34"/>
        <v>1952</v>
      </c>
      <c r="E1130" s="54" t="s">
        <v>397</v>
      </c>
      <c r="F1130" s="52" t="s">
        <v>396</v>
      </c>
      <c r="G1130" s="54" t="s">
        <v>385</v>
      </c>
      <c r="H1130" s="55">
        <v>4</v>
      </c>
      <c r="I1130" s="55">
        <v>86</v>
      </c>
      <c r="J1130" s="54">
        <f t="shared" si="35"/>
        <v>344</v>
      </c>
    </row>
    <row r="1131" spans="1:10" hidden="1" x14ac:dyDescent="0.3">
      <c r="A1131" s="52" t="s">
        <v>398</v>
      </c>
      <c r="B1131" s="52" t="s">
        <v>466</v>
      </c>
      <c r="C1131" s="53">
        <v>42611</v>
      </c>
      <c r="D1131" s="52">
        <f t="shared" si="34"/>
        <v>1953</v>
      </c>
      <c r="E1131" s="54" t="s">
        <v>397</v>
      </c>
      <c r="F1131" s="52" t="s">
        <v>396</v>
      </c>
      <c r="G1131" s="54" t="s">
        <v>384</v>
      </c>
      <c r="H1131" s="55">
        <v>2</v>
      </c>
      <c r="I1131" s="55">
        <v>20</v>
      </c>
      <c r="J1131" s="54">
        <f t="shared" si="35"/>
        <v>40</v>
      </c>
    </row>
    <row r="1132" spans="1:10" hidden="1" x14ac:dyDescent="0.3">
      <c r="A1132" s="52" t="s">
        <v>398</v>
      </c>
      <c r="B1132" s="52" t="s">
        <v>466</v>
      </c>
      <c r="C1132" s="53">
        <v>42611</v>
      </c>
      <c r="D1132" s="52">
        <f t="shared" si="34"/>
        <v>1954</v>
      </c>
      <c r="E1132" s="54" t="s">
        <v>397</v>
      </c>
      <c r="F1132" s="52" t="s">
        <v>396</v>
      </c>
      <c r="G1132" s="54" t="s">
        <v>387</v>
      </c>
      <c r="H1132" s="55">
        <v>3</v>
      </c>
      <c r="I1132" s="55">
        <v>35</v>
      </c>
      <c r="J1132" s="54">
        <f t="shared" si="35"/>
        <v>105</v>
      </c>
    </row>
    <row r="1133" spans="1:10" hidden="1" x14ac:dyDescent="0.3">
      <c r="A1133" s="52" t="s">
        <v>398</v>
      </c>
      <c r="B1133" s="52" t="s">
        <v>466</v>
      </c>
      <c r="C1133" s="53">
        <v>42611</v>
      </c>
      <c r="D1133" s="52">
        <f t="shared" si="34"/>
        <v>1955</v>
      </c>
      <c r="E1133" s="54" t="s">
        <v>397</v>
      </c>
      <c r="F1133" s="52" t="s">
        <v>396</v>
      </c>
      <c r="G1133" s="54" t="s">
        <v>385</v>
      </c>
      <c r="H1133" s="55">
        <v>5</v>
      </c>
      <c r="I1133" s="55">
        <v>86</v>
      </c>
      <c r="J1133" s="54">
        <f t="shared" si="35"/>
        <v>430</v>
      </c>
    </row>
    <row r="1134" spans="1:10" hidden="1" x14ac:dyDescent="0.3">
      <c r="A1134" s="52" t="s">
        <v>398</v>
      </c>
      <c r="B1134" s="52" t="s">
        <v>466</v>
      </c>
      <c r="C1134" s="53">
        <v>42611</v>
      </c>
      <c r="D1134" s="52">
        <f t="shared" si="34"/>
        <v>1956</v>
      </c>
      <c r="E1134" s="54" t="s">
        <v>397</v>
      </c>
      <c r="F1134" s="52" t="s">
        <v>396</v>
      </c>
      <c r="G1134" s="54" t="s">
        <v>384</v>
      </c>
      <c r="H1134" s="55">
        <v>4</v>
      </c>
      <c r="I1134" s="55">
        <v>20</v>
      </c>
      <c r="J1134" s="54">
        <f t="shared" si="35"/>
        <v>80</v>
      </c>
    </row>
    <row r="1135" spans="1:10" hidden="1" x14ac:dyDescent="0.3">
      <c r="A1135" s="52" t="s">
        <v>398</v>
      </c>
      <c r="B1135" s="52" t="s">
        <v>466</v>
      </c>
      <c r="C1135" s="53">
        <v>42611</v>
      </c>
      <c r="D1135" s="52">
        <f t="shared" si="34"/>
        <v>1957</v>
      </c>
      <c r="E1135" s="54" t="s">
        <v>397</v>
      </c>
      <c r="F1135" s="52" t="s">
        <v>396</v>
      </c>
      <c r="G1135" s="54" t="s">
        <v>387</v>
      </c>
      <c r="H1135" s="55">
        <v>3</v>
      </c>
      <c r="I1135" s="55">
        <v>35</v>
      </c>
      <c r="J1135" s="54">
        <f t="shared" si="35"/>
        <v>105</v>
      </c>
    </row>
    <row r="1136" spans="1:10" hidden="1" x14ac:dyDescent="0.3">
      <c r="A1136" s="52" t="s">
        <v>398</v>
      </c>
      <c r="B1136" s="52" t="s">
        <v>466</v>
      </c>
      <c r="C1136" s="53">
        <v>42611</v>
      </c>
      <c r="D1136" s="52">
        <f t="shared" si="34"/>
        <v>1958</v>
      </c>
      <c r="E1136" s="54" t="s">
        <v>397</v>
      </c>
      <c r="F1136" s="52" t="s">
        <v>396</v>
      </c>
      <c r="G1136" s="54" t="s">
        <v>385</v>
      </c>
      <c r="H1136" s="55">
        <v>2</v>
      </c>
      <c r="I1136" s="55">
        <v>86</v>
      </c>
      <c r="J1136" s="54">
        <f t="shared" si="35"/>
        <v>172</v>
      </c>
    </row>
    <row r="1137" spans="1:10" hidden="1" x14ac:dyDescent="0.3">
      <c r="A1137" s="52" t="s">
        <v>398</v>
      </c>
      <c r="B1137" s="52" t="s">
        <v>466</v>
      </c>
      <c r="C1137" s="53">
        <v>42611</v>
      </c>
      <c r="D1137" s="52">
        <f t="shared" si="34"/>
        <v>1959</v>
      </c>
      <c r="E1137" s="54" t="s">
        <v>397</v>
      </c>
      <c r="F1137" s="52" t="s">
        <v>396</v>
      </c>
      <c r="G1137" s="54" t="s">
        <v>384</v>
      </c>
      <c r="H1137" s="55">
        <v>1</v>
      </c>
      <c r="I1137" s="55">
        <v>20</v>
      </c>
      <c r="J1137" s="54">
        <f t="shared" si="35"/>
        <v>20</v>
      </c>
    </row>
    <row r="1138" spans="1:10" hidden="1" x14ac:dyDescent="0.3">
      <c r="A1138" s="52" t="s">
        <v>398</v>
      </c>
      <c r="B1138" s="52" t="s">
        <v>466</v>
      </c>
      <c r="C1138" s="53">
        <v>42611</v>
      </c>
      <c r="D1138" s="52">
        <f t="shared" si="34"/>
        <v>1960</v>
      </c>
      <c r="E1138" s="54" t="s">
        <v>397</v>
      </c>
      <c r="F1138" s="52" t="s">
        <v>396</v>
      </c>
      <c r="G1138" s="54" t="s">
        <v>383</v>
      </c>
      <c r="H1138" s="55">
        <v>2</v>
      </c>
      <c r="I1138" s="55">
        <v>10</v>
      </c>
      <c r="J1138" s="54">
        <f t="shared" si="35"/>
        <v>20</v>
      </c>
    </row>
    <row r="1139" spans="1:10" hidden="1" x14ac:dyDescent="0.3">
      <c r="A1139" s="52" t="s">
        <v>398</v>
      </c>
      <c r="B1139" s="52" t="s">
        <v>466</v>
      </c>
      <c r="C1139" s="53">
        <v>42611</v>
      </c>
      <c r="D1139" s="52">
        <f t="shared" si="34"/>
        <v>1961</v>
      </c>
      <c r="E1139" s="54" t="s">
        <v>397</v>
      </c>
      <c r="F1139" s="52" t="s">
        <v>396</v>
      </c>
      <c r="G1139" s="54" t="s">
        <v>381</v>
      </c>
      <c r="H1139" s="55">
        <v>5</v>
      </c>
      <c r="I1139" s="55">
        <v>120</v>
      </c>
      <c r="J1139" s="54">
        <f t="shared" si="35"/>
        <v>600</v>
      </c>
    </row>
    <row r="1140" spans="1:10" hidden="1" x14ac:dyDescent="0.3">
      <c r="A1140" s="52" t="s">
        <v>398</v>
      </c>
      <c r="B1140" s="52" t="s">
        <v>466</v>
      </c>
      <c r="C1140" s="53">
        <v>42611</v>
      </c>
      <c r="D1140" s="52">
        <f t="shared" si="34"/>
        <v>1962</v>
      </c>
      <c r="E1140" s="54" t="s">
        <v>397</v>
      </c>
      <c r="F1140" s="52" t="s">
        <v>396</v>
      </c>
      <c r="G1140" s="54" t="s">
        <v>387</v>
      </c>
      <c r="H1140" s="55">
        <v>3</v>
      </c>
      <c r="I1140" s="55">
        <v>35</v>
      </c>
      <c r="J1140" s="54">
        <f t="shared" si="35"/>
        <v>105</v>
      </c>
    </row>
    <row r="1141" spans="1:10" hidden="1" x14ac:dyDescent="0.3">
      <c r="A1141" s="52" t="s">
        <v>395</v>
      </c>
      <c r="B1141" s="52" t="s">
        <v>466</v>
      </c>
      <c r="C1141" s="53">
        <v>42613</v>
      </c>
      <c r="D1141" s="52">
        <f t="shared" si="34"/>
        <v>1963</v>
      </c>
      <c r="E1141" s="54" t="s">
        <v>425</v>
      </c>
      <c r="F1141" s="52" t="s">
        <v>399</v>
      </c>
      <c r="G1141" s="54" t="s">
        <v>385</v>
      </c>
      <c r="H1141" s="55">
        <v>100</v>
      </c>
      <c r="I1141" s="55">
        <v>86</v>
      </c>
      <c r="J1141" s="54">
        <f t="shared" si="35"/>
        <v>8600</v>
      </c>
    </row>
    <row r="1142" spans="1:10" hidden="1" x14ac:dyDescent="0.3">
      <c r="A1142" s="52" t="s">
        <v>395</v>
      </c>
      <c r="B1142" s="52" t="s">
        <v>466</v>
      </c>
      <c r="C1142" s="53">
        <v>42613</v>
      </c>
      <c r="D1142" s="52">
        <f t="shared" si="34"/>
        <v>1964</v>
      </c>
      <c r="E1142" s="54" t="s">
        <v>433</v>
      </c>
      <c r="F1142" s="52" t="s">
        <v>528</v>
      </c>
      <c r="G1142" s="54" t="s">
        <v>384</v>
      </c>
      <c r="H1142" s="55">
        <v>250</v>
      </c>
      <c r="I1142" s="55">
        <v>20</v>
      </c>
      <c r="J1142" s="54">
        <f t="shared" si="35"/>
        <v>5000</v>
      </c>
    </row>
    <row r="1143" spans="1:10" hidden="1" x14ac:dyDescent="0.3">
      <c r="A1143" s="52" t="s">
        <v>395</v>
      </c>
      <c r="B1143" s="52" t="s">
        <v>466</v>
      </c>
      <c r="C1143" s="53">
        <v>42613</v>
      </c>
      <c r="D1143" s="52">
        <f t="shared" si="34"/>
        <v>1965</v>
      </c>
      <c r="E1143" s="54" t="s">
        <v>433</v>
      </c>
      <c r="F1143" s="52" t="s">
        <v>528</v>
      </c>
      <c r="G1143" s="54" t="s">
        <v>383</v>
      </c>
      <c r="H1143" s="55">
        <v>50</v>
      </c>
      <c r="I1143" s="55">
        <v>10</v>
      </c>
      <c r="J1143" s="54">
        <f t="shared" si="35"/>
        <v>500</v>
      </c>
    </row>
    <row r="1144" spans="1:10" hidden="1" x14ac:dyDescent="0.3">
      <c r="A1144" s="52" t="s">
        <v>395</v>
      </c>
      <c r="B1144" s="52" t="s">
        <v>466</v>
      </c>
      <c r="C1144" s="53">
        <v>42613</v>
      </c>
      <c r="D1144" s="52">
        <f t="shared" si="34"/>
        <v>1966</v>
      </c>
      <c r="E1144" s="54" t="s">
        <v>433</v>
      </c>
      <c r="F1144" s="52" t="s">
        <v>528</v>
      </c>
      <c r="G1144" s="54" t="s">
        <v>381</v>
      </c>
      <c r="H1144" s="55">
        <v>250</v>
      </c>
      <c r="I1144" s="55">
        <v>120</v>
      </c>
      <c r="J1144" s="54">
        <f t="shared" si="35"/>
        <v>30000</v>
      </c>
    </row>
    <row r="1145" spans="1:10" hidden="1" x14ac:dyDescent="0.3">
      <c r="A1145" s="52" t="s">
        <v>395</v>
      </c>
      <c r="B1145" s="52" t="s">
        <v>466</v>
      </c>
      <c r="C1145" s="53">
        <v>42613</v>
      </c>
      <c r="D1145" s="52">
        <f t="shared" si="34"/>
        <v>1967</v>
      </c>
      <c r="E1145" s="54" t="s">
        <v>433</v>
      </c>
      <c r="F1145" s="52" t="s">
        <v>528</v>
      </c>
      <c r="G1145" s="54" t="s">
        <v>387</v>
      </c>
      <c r="H1145" s="55">
        <v>100</v>
      </c>
      <c r="I1145" s="55">
        <v>35</v>
      </c>
      <c r="J1145" s="54">
        <f t="shared" si="35"/>
        <v>3500</v>
      </c>
    </row>
    <row r="1146" spans="1:10" hidden="1" x14ac:dyDescent="0.3">
      <c r="A1146" s="52" t="s">
        <v>395</v>
      </c>
      <c r="B1146" s="52" t="s">
        <v>466</v>
      </c>
      <c r="C1146" s="53">
        <v>42613</v>
      </c>
      <c r="D1146" s="52">
        <f t="shared" si="34"/>
        <v>1968</v>
      </c>
      <c r="E1146" s="54" t="s">
        <v>433</v>
      </c>
      <c r="F1146" s="52" t="s">
        <v>528</v>
      </c>
      <c r="G1146" s="54" t="s">
        <v>385</v>
      </c>
      <c r="H1146" s="55">
        <v>250</v>
      </c>
      <c r="I1146" s="55">
        <v>86</v>
      </c>
      <c r="J1146" s="54">
        <f t="shared" si="35"/>
        <v>21500</v>
      </c>
    </row>
    <row r="1147" spans="1:10" hidden="1" x14ac:dyDescent="0.3">
      <c r="A1147" s="52" t="s">
        <v>395</v>
      </c>
      <c r="B1147" s="52" t="s">
        <v>466</v>
      </c>
      <c r="C1147" s="53">
        <v>42613</v>
      </c>
      <c r="D1147" s="52">
        <f t="shared" si="34"/>
        <v>1969</v>
      </c>
      <c r="E1147" s="54" t="s">
        <v>433</v>
      </c>
      <c r="F1147" s="52" t="s">
        <v>528</v>
      </c>
      <c r="G1147" s="54" t="s">
        <v>384</v>
      </c>
      <c r="H1147" s="55">
        <v>50</v>
      </c>
      <c r="I1147" s="55">
        <v>20</v>
      </c>
      <c r="J1147" s="54">
        <f t="shared" si="35"/>
        <v>1000</v>
      </c>
    </row>
    <row r="1148" spans="1:10" hidden="1" x14ac:dyDescent="0.3">
      <c r="A1148" s="52" t="s">
        <v>395</v>
      </c>
      <c r="B1148" s="52" t="s">
        <v>466</v>
      </c>
      <c r="C1148" s="53">
        <v>42613</v>
      </c>
      <c r="D1148" s="52">
        <f t="shared" si="34"/>
        <v>1970</v>
      </c>
      <c r="E1148" s="54" t="s">
        <v>422</v>
      </c>
      <c r="F1148" s="52" t="s">
        <v>529</v>
      </c>
      <c r="G1148" s="54" t="s">
        <v>383</v>
      </c>
      <c r="H1148" s="55">
        <v>2100</v>
      </c>
      <c r="I1148" s="55">
        <v>10</v>
      </c>
      <c r="J1148" s="54">
        <f t="shared" si="35"/>
        <v>21000</v>
      </c>
    </row>
    <row r="1149" spans="1:10" hidden="1" x14ac:dyDescent="0.3">
      <c r="A1149" s="52" t="s">
        <v>405</v>
      </c>
      <c r="B1149" s="52" t="s">
        <v>466</v>
      </c>
      <c r="C1149" s="53">
        <v>42613</v>
      </c>
      <c r="D1149" s="52">
        <f t="shared" si="34"/>
        <v>1971</v>
      </c>
      <c r="E1149" s="54" t="s">
        <v>404</v>
      </c>
      <c r="F1149" s="52" t="s">
        <v>403</v>
      </c>
      <c r="G1149" s="54" t="s">
        <v>384</v>
      </c>
      <c r="H1149" s="55">
        <v>300</v>
      </c>
      <c r="I1149" s="55">
        <v>20</v>
      </c>
      <c r="J1149" s="54">
        <f t="shared" si="35"/>
        <v>6000</v>
      </c>
    </row>
    <row r="1150" spans="1:10" hidden="1" x14ac:dyDescent="0.3">
      <c r="A1150" s="52" t="s">
        <v>522</v>
      </c>
      <c r="B1150" s="52" t="s">
        <v>466</v>
      </c>
      <c r="C1150" s="53">
        <v>42613</v>
      </c>
      <c r="D1150" s="52">
        <f t="shared" si="34"/>
        <v>1972</v>
      </c>
      <c r="E1150" s="54" t="s">
        <v>402</v>
      </c>
      <c r="F1150" s="52" t="s">
        <v>525</v>
      </c>
      <c r="G1150" s="54" t="s">
        <v>383</v>
      </c>
      <c r="H1150" s="55">
        <v>500</v>
      </c>
      <c r="I1150" s="55">
        <v>10</v>
      </c>
      <c r="J1150" s="54">
        <f t="shared" si="35"/>
        <v>5000</v>
      </c>
    </row>
    <row r="1151" spans="1:10" hidden="1" x14ac:dyDescent="0.3">
      <c r="A1151" s="52" t="s">
        <v>522</v>
      </c>
      <c r="B1151" s="52" t="s">
        <v>466</v>
      </c>
      <c r="C1151" s="53">
        <v>42613</v>
      </c>
      <c r="D1151" s="52">
        <f t="shared" si="34"/>
        <v>1973</v>
      </c>
      <c r="E1151" s="54" t="s">
        <v>402</v>
      </c>
      <c r="F1151" s="52" t="s">
        <v>525</v>
      </c>
      <c r="G1151" s="54" t="s">
        <v>381</v>
      </c>
      <c r="H1151" s="55">
        <v>1000</v>
      </c>
      <c r="I1151" s="55">
        <v>120</v>
      </c>
      <c r="J1151" s="54">
        <f t="shared" si="35"/>
        <v>120000</v>
      </c>
    </row>
    <row r="1152" spans="1:10" hidden="1" x14ac:dyDescent="0.3">
      <c r="A1152" s="52" t="s">
        <v>522</v>
      </c>
      <c r="B1152" s="52" t="s">
        <v>466</v>
      </c>
      <c r="C1152" s="53">
        <v>42613</v>
      </c>
      <c r="D1152" s="52">
        <f t="shared" si="34"/>
        <v>1974</v>
      </c>
      <c r="E1152" s="54" t="s">
        <v>402</v>
      </c>
      <c r="F1152" s="52" t="s">
        <v>525</v>
      </c>
      <c r="G1152" s="54" t="s">
        <v>387</v>
      </c>
      <c r="H1152" s="55">
        <v>5</v>
      </c>
      <c r="I1152" s="55">
        <v>35</v>
      </c>
      <c r="J1152" s="54">
        <f t="shared" si="35"/>
        <v>175</v>
      </c>
    </row>
    <row r="1153" spans="1:10" hidden="1" x14ac:dyDescent="0.3">
      <c r="A1153" s="52" t="s">
        <v>405</v>
      </c>
      <c r="B1153" s="52" t="s">
        <v>466</v>
      </c>
      <c r="C1153" s="53">
        <v>42613</v>
      </c>
      <c r="D1153" s="52">
        <f t="shared" si="34"/>
        <v>1975</v>
      </c>
      <c r="E1153" s="54" t="s">
        <v>441</v>
      </c>
      <c r="F1153" s="52" t="s">
        <v>403</v>
      </c>
      <c r="G1153" s="54" t="s">
        <v>385</v>
      </c>
      <c r="H1153" s="55">
        <v>5</v>
      </c>
      <c r="I1153" s="55">
        <v>86</v>
      </c>
      <c r="J1153" s="54">
        <f t="shared" si="35"/>
        <v>430</v>
      </c>
    </row>
    <row r="1154" spans="1:10" hidden="1" x14ac:dyDescent="0.3">
      <c r="A1154" s="52" t="s">
        <v>405</v>
      </c>
      <c r="B1154" s="52" t="s">
        <v>394</v>
      </c>
      <c r="C1154" s="53">
        <v>42614</v>
      </c>
      <c r="D1154" s="52">
        <f t="shared" si="34"/>
        <v>1976</v>
      </c>
      <c r="E1154" s="54" t="s">
        <v>431</v>
      </c>
      <c r="F1154" s="52" t="s">
        <v>524</v>
      </c>
      <c r="G1154" s="54" t="s">
        <v>384</v>
      </c>
      <c r="H1154" s="55">
        <v>40</v>
      </c>
      <c r="I1154" s="55">
        <v>20</v>
      </c>
      <c r="J1154" s="54">
        <f t="shared" si="35"/>
        <v>800</v>
      </c>
    </row>
    <row r="1155" spans="1:10" hidden="1" x14ac:dyDescent="0.3">
      <c r="A1155" s="52" t="s">
        <v>405</v>
      </c>
      <c r="B1155" s="52" t="s">
        <v>394</v>
      </c>
      <c r="C1155" s="53">
        <v>42614</v>
      </c>
      <c r="D1155" s="52">
        <f t="shared" si="34"/>
        <v>1977</v>
      </c>
      <c r="E1155" s="54" t="s">
        <v>431</v>
      </c>
      <c r="F1155" s="52" t="s">
        <v>524</v>
      </c>
      <c r="G1155" s="54" t="s">
        <v>383</v>
      </c>
      <c r="H1155" s="55">
        <v>500</v>
      </c>
      <c r="I1155" s="55">
        <v>10</v>
      </c>
      <c r="J1155" s="54">
        <f t="shared" si="35"/>
        <v>5000</v>
      </c>
    </row>
    <row r="1156" spans="1:10" hidden="1" x14ac:dyDescent="0.3">
      <c r="A1156" s="52" t="s">
        <v>405</v>
      </c>
      <c r="B1156" s="52" t="s">
        <v>394</v>
      </c>
      <c r="C1156" s="53">
        <v>42614</v>
      </c>
      <c r="D1156" s="52">
        <f t="shared" si="34"/>
        <v>1978</v>
      </c>
      <c r="E1156" s="54" t="s">
        <v>431</v>
      </c>
      <c r="F1156" s="52" t="s">
        <v>524</v>
      </c>
      <c r="G1156" s="54" t="s">
        <v>381</v>
      </c>
      <c r="H1156" s="55">
        <v>500</v>
      </c>
      <c r="I1156" s="55">
        <v>120</v>
      </c>
      <c r="J1156" s="54">
        <f t="shared" si="35"/>
        <v>60000</v>
      </c>
    </row>
    <row r="1157" spans="1:10" hidden="1" x14ac:dyDescent="0.3">
      <c r="A1157" s="52" t="s">
        <v>405</v>
      </c>
      <c r="B1157" s="52" t="s">
        <v>394</v>
      </c>
      <c r="C1157" s="53">
        <v>42614</v>
      </c>
      <c r="D1157" s="52">
        <f t="shared" si="34"/>
        <v>1979</v>
      </c>
      <c r="E1157" s="54" t="s">
        <v>431</v>
      </c>
      <c r="F1157" s="52" t="s">
        <v>524</v>
      </c>
      <c r="G1157" s="54" t="s">
        <v>387</v>
      </c>
      <c r="H1157" s="55">
        <v>100</v>
      </c>
      <c r="I1157" s="55">
        <v>35</v>
      </c>
      <c r="J1157" s="54">
        <f t="shared" si="35"/>
        <v>3500</v>
      </c>
    </row>
    <row r="1158" spans="1:10" hidden="1" x14ac:dyDescent="0.3">
      <c r="A1158" s="52" t="s">
        <v>405</v>
      </c>
      <c r="B1158" s="52" t="s">
        <v>394</v>
      </c>
      <c r="C1158" s="53">
        <v>42614</v>
      </c>
      <c r="D1158" s="52">
        <f t="shared" si="34"/>
        <v>1980</v>
      </c>
      <c r="E1158" s="54" t="s">
        <v>431</v>
      </c>
      <c r="F1158" s="52" t="s">
        <v>524</v>
      </c>
      <c r="G1158" s="54" t="s">
        <v>385</v>
      </c>
      <c r="H1158" s="55">
        <v>40</v>
      </c>
      <c r="I1158" s="55">
        <v>86</v>
      </c>
      <c r="J1158" s="54">
        <f t="shared" si="35"/>
        <v>3440</v>
      </c>
    </row>
    <row r="1159" spans="1:10" hidden="1" x14ac:dyDescent="0.3">
      <c r="A1159" s="52" t="s">
        <v>405</v>
      </c>
      <c r="B1159" s="52" t="s">
        <v>394</v>
      </c>
      <c r="C1159" s="53">
        <v>42614</v>
      </c>
      <c r="D1159" s="52">
        <f t="shared" si="34"/>
        <v>1981</v>
      </c>
      <c r="E1159" s="54" t="s">
        <v>431</v>
      </c>
      <c r="F1159" s="52" t="s">
        <v>524</v>
      </c>
      <c r="G1159" s="54" t="s">
        <v>384</v>
      </c>
      <c r="H1159" s="55">
        <v>500</v>
      </c>
      <c r="I1159" s="55">
        <v>20</v>
      </c>
      <c r="J1159" s="54">
        <f t="shared" si="35"/>
        <v>10000</v>
      </c>
    </row>
    <row r="1160" spans="1:10" hidden="1" x14ac:dyDescent="0.3">
      <c r="A1160" s="52" t="s">
        <v>405</v>
      </c>
      <c r="B1160" s="52" t="s">
        <v>394</v>
      </c>
      <c r="C1160" s="53">
        <v>42614</v>
      </c>
      <c r="D1160" s="52">
        <f t="shared" si="34"/>
        <v>1982</v>
      </c>
      <c r="E1160" s="54" t="s">
        <v>431</v>
      </c>
      <c r="F1160" s="52" t="s">
        <v>524</v>
      </c>
      <c r="G1160" s="54" t="s">
        <v>383</v>
      </c>
      <c r="H1160" s="55">
        <v>600</v>
      </c>
      <c r="I1160" s="55">
        <v>10</v>
      </c>
      <c r="J1160" s="54">
        <f t="shared" si="35"/>
        <v>6000</v>
      </c>
    </row>
    <row r="1161" spans="1:10" hidden="1" x14ac:dyDescent="0.3">
      <c r="A1161" s="52" t="s">
        <v>405</v>
      </c>
      <c r="B1161" s="52" t="s">
        <v>394</v>
      </c>
      <c r="C1161" s="53">
        <v>42614</v>
      </c>
      <c r="D1161" s="52">
        <f t="shared" si="34"/>
        <v>1983</v>
      </c>
      <c r="E1161" s="54" t="s">
        <v>431</v>
      </c>
      <c r="F1161" s="52" t="s">
        <v>524</v>
      </c>
      <c r="G1161" s="54" t="s">
        <v>381</v>
      </c>
      <c r="H1161" s="55">
        <v>500</v>
      </c>
      <c r="I1161" s="55">
        <v>120</v>
      </c>
      <c r="J1161" s="54">
        <f t="shared" si="35"/>
        <v>60000</v>
      </c>
    </row>
    <row r="1162" spans="1:10" hidden="1" x14ac:dyDescent="0.3">
      <c r="A1162" s="52" t="s">
        <v>395</v>
      </c>
      <c r="B1162" s="52" t="s">
        <v>394</v>
      </c>
      <c r="C1162" s="53">
        <v>42614</v>
      </c>
      <c r="D1162" s="52">
        <f t="shared" si="34"/>
        <v>1984</v>
      </c>
      <c r="E1162" s="54" t="s">
        <v>425</v>
      </c>
      <c r="F1162" s="52" t="s">
        <v>399</v>
      </c>
      <c r="G1162" s="54" t="s">
        <v>383</v>
      </c>
      <c r="H1162" s="55">
        <v>600</v>
      </c>
      <c r="I1162" s="55">
        <v>10</v>
      </c>
      <c r="J1162" s="54">
        <f t="shared" si="35"/>
        <v>6000</v>
      </c>
    </row>
    <row r="1163" spans="1:10" hidden="1" x14ac:dyDescent="0.3">
      <c r="A1163" s="52" t="s">
        <v>395</v>
      </c>
      <c r="B1163" s="52" t="s">
        <v>394</v>
      </c>
      <c r="C1163" s="53">
        <v>42614</v>
      </c>
      <c r="D1163" s="52">
        <f t="shared" si="34"/>
        <v>1985</v>
      </c>
      <c r="E1163" s="54" t="s">
        <v>425</v>
      </c>
      <c r="F1163" s="52" t="s">
        <v>399</v>
      </c>
      <c r="G1163" s="54" t="s">
        <v>381</v>
      </c>
      <c r="H1163" s="55">
        <v>350</v>
      </c>
      <c r="I1163" s="55">
        <v>120</v>
      </c>
      <c r="J1163" s="54">
        <f t="shared" si="35"/>
        <v>42000</v>
      </c>
    </row>
    <row r="1164" spans="1:10" hidden="1" x14ac:dyDescent="0.3">
      <c r="A1164" s="52" t="s">
        <v>395</v>
      </c>
      <c r="B1164" s="52" t="s">
        <v>394</v>
      </c>
      <c r="C1164" s="53">
        <v>42614</v>
      </c>
      <c r="D1164" s="52">
        <f t="shared" si="34"/>
        <v>1986</v>
      </c>
      <c r="E1164" s="54" t="s">
        <v>425</v>
      </c>
      <c r="F1164" s="52" t="s">
        <v>399</v>
      </c>
      <c r="G1164" s="54" t="s">
        <v>383</v>
      </c>
      <c r="H1164" s="55">
        <v>400</v>
      </c>
      <c r="I1164" s="55">
        <v>10</v>
      </c>
      <c r="J1164" s="54">
        <f t="shared" si="35"/>
        <v>4000</v>
      </c>
    </row>
    <row r="1165" spans="1:10" hidden="1" x14ac:dyDescent="0.3">
      <c r="A1165" s="52" t="s">
        <v>395</v>
      </c>
      <c r="B1165" s="52" t="s">
        <v>394</v>
      </c>
      <c r="C1165" s="53">
        <v>42614</v>
      </c>
      <c r="D1165" s="52">
        <f t="shared" si="34"/>
        <v>1987</v>
      </c>
      <c r="E1165" s="54" t="s">
        <v>425</v>
      </c>
      <c r="F1165" s="52" t="s">
        <v>399</v>
      </c>
      <c r="G1165" s="54" t="s">
        <v>381</v>
      </c>
      <c r="H1165" s="55">
        <v>20</v>
      </c>
      <c r="I1165" s="55">
        <v>120</v>
      </c>
      <c r="J1165" s="54">
        <f t="shared" si="35"/>
        <v>2400</v>
      </c>
    </row>
    <row r="1166" spans="1:10" hidden="1" x14ac:dyDescent="0.3">
      <c r="A1166" s="52" t="s">
        <v>395</v>
      </c>
      <c r="B1166" s="52" t="s">
        <v>394</v>
      </c>
      <c r="C1166" s="53">
        <v>42614</v>
      </c>
      <c r="D1166" s="52">
        <f t="shared" si="34"/>
        <v>1988</v>
      </c>
      <c r="E1166" s="54" t="s">
        <v>425</v>
      </c>
      <c r="F1166" s="52" t="s">
        <v>399</v>
      </c>
      <c r="G1166" s="54" t="s">
        <v>383</v>
      </c>
      <c r="H1166" s="55">
        <v>10</v>
      </c>
      <c r="I1166" s="55">
        <v>10</v>
      </c>
      <c r="J1166" s="54">
        <f t="shared" si="35"/>
        <v>100</v>
      </c>
    </row>
    <row r="1167" spans="1:10" hidden="1" x14ac:dyDescent="0.3">
      <c r="A1167" s="52" t="s">
        <v>395</v>
      </c>
      <c r="B1167" s="52" t="s">
        <v>394</v>
      </c>
      <c r="C1167" s="53">
        <v>42614</v>
      </c>
      <c r="D1167" s="52">
        <f t="shared" ref="D1167:D1230" si="36">D1166+1</f>
        <v>1989</v>
      </c>
      <c r="E1167" s="54" t="s">
        <v>425</v>
      </c>
      <c r="F1167" s="52" t="s">
        <v>399</v>
      </c>
      <c r="G1167" s="54" t="s">
        <v>381</v>
      </c>
      <c r="H1167" s="55">
        <v>150</v>
      </c>
      <c r="I1167" s="55">
        <v>120</v>
      </c>
      <c r="J1167" s="54">
        <f t="shared" ref="J1167:J1230" si="37">H1167*I1167</f>
        <v>18000</v>
      </c>
    </row>
    <row r="1168" spans="1:10" hidden="1" x14ac:dyDescent="0.3">
      <c r="A1168" s="52" t="s">
        <v>395</v>
      </c>
      <c r="B1168" s="52" t="s">
        <v>394</v>
      </c>
      <c r="C1168" s="53">
        <v>42614</v>
      </c>
      <c r="D1168" s="52">
        <f t="shared" si="36"/>
        <v>1990</v>
      </c>
      <c r="E1168" s="54" t="s">
        <v>425</v>
      </c>
      <c r="F1168" s="52" t="s">
        <v>399</v>
      </c>
      <c r="G1168" s="54" t="s">
        <v>387</v>
      </c>
      <c r="H1168" s="55">
        <v>100</v>
      </c>
      <c r="I1168" s="55">
        <v>35</v>
      </c>
      <c r="J1168" s="54">
        <f t="shared" si="37"/>
        <v>3500</v>
      </c>
    </row>
    <row r="1169" spans="1:10" hidden="1" x14ac:dyDescent="0.3">
      <c r="A1169" s="52" t="s">
        <v>395</v>
      </c>
      <c r="B1169" s="52" t="s">
        <v>394</v>
      </c>
      <c r="C1169" s="53">
        <v>42614</v>
      </c>
      <c r="D1169" s="52">
        <f t="shared" si="36"/>
        <v>1991</v>
      </c>
      <c r="E1169" s="54" t="s">
        <v>425</v>
      </c>
      <c r="F1169" s="52" t="s">
        <v>399</v>
      </c>
      <c r="G1169" s="54" t="s">
        <v>385</v>
      </c>
      <c r="H1169" s="55">
        <v>700</v>
      </c>
      <c r="I1169" s="55">
        <v>86</v>
      </c>
      <c r="J1169" s="54">
        <f t="shared" si="37"/>
        <v>60200</v>
      </c>
    </row>
    <row r="1170" spans="1:10" hidden="1" x14ac:dyDescent="0.3">
      <c r="A1170" s="52" t="s">
        <v>395</v>
      </c>
      <c r="B1170" s="52" t="s">
        <v>394</v>
      </c>
      <c r="C1170" s="53">
        <v>42614</v>
      </c>
      <c r="D1170" s="52">
        <f t="shared" si="36"/>
        <v>1992</v>
      </c>
      <c r="E1170" s="54" t="s">
        <v>413</v>
      </c>
      <c r="F1170" s="52" t="s">
        <v>527</v>
      </c>
      <c r="G1170" s="54" t="s">
        <v>384</v>
      </c>
      <c r="H1170" s="55">
        <v>100</v>
      </c>
      <c r="I1170" s="55">
        <v>20</v>
      </c>
      <c r="J1170" s="54">
        <f t="shared" si="37"/>
        <v>2000</v>
      </c>
    </row>
    <row r="1171" spans="1:10" hidden="1" x14ac:dyDescent="0.3">
      <c r="A1171" s="52" t="s">
        <v>395</v>
      </c>
      <c r="B1171" s="52" t="s">
        <v>394</v>
      </c>
      <c r="C1171" s="53">
        <v>42614</v>
      </c>
      <c r="D1171" s="52">
        <f t="shared" si="36"/>
        <v>1993</v>
      </c>
      <c r="E1171" s="54" t="s">
        <v>413</v>
      </c>
      <c r="F1171" s="52" t="s">
        <v>527</v>
      </c>
      <c r="G1171" s="54" t="s">
        <v>383</v>
      </c>
      <c r="H1171" s="55">
        <v>1000</v>
      </c>
      <c r="I1171" s="55">
        <v>10</v>
      </c>
      <c r="J1171" s="54">
        <f t="shared" si="37"/>
        <v>10000</v>
      </c>
    </row>
    <row r="1172" spans="1:10" hidden="1" x14ac:dyDescent="0.3">
      <c r="A1172" s="52" t="s">
        <v>522</v>
      </c>
      <c r="B1172" s="52" t="s">
        <v>394</v>
      </c>
      <c r="C1172" s="53">
        <v>42614</v>
      </c>
      <c r="D1172" s="52">
        <f t="shared" si="36"/>
        <v>1994</v>
      </c>
      <c r="E1172" s="54" t="s">
        <v>463</v>
      </c>
      <c r="F1172" s="52" t="s">
        <v>525</v>
      </c>
      <c r="G1172" s="54" t="s">
        <v>385</v>
      </c>
      <c r="H1172" s="55">
        <v>150</v>
      </c>
      <c r="I1172" s="55">
        <v>86</v>
      </c>
      <c r="J1172" s="54">
        <f t="shared" si="37"/>
        <v>12900</v>
      </c>
    </row>
    <row r="1173" spans="1:10" hidden="1" x14ac:dyDescent="0.3">
      <c r="A1173" s="52" t="s">
        <v>398</v>
      </c>
      <c r="B1173" s="52" t="s">
        <v>394</v>
      </c>
      <c r="C1173" s="53">
        <v>42614</v>
      </c>
      <c r="D1173" s="52">
        <f t="shared" si="36"/>
        <v>1995</v>
      </c>
      <c r="E1173" s="54" t="s">
        <v>409</v>
      </c>
      <c r="F1173" s="52" t="s">
        <v>396</v>
      </c>
      <c r="G1173" s="54" t="s">
        <v>384</v>
      </c>
      <c r="H1173" s="55">
        <v>400</v>
      </c>
      <c r="I1173" s="55">
        <v>20</v>
      </c>
      <c r="J1173" s="54">
        <f t="shared" si="37"/>
        <v>8000</v>
      </c>
    </row>
    <row r="1174" spans="1:10" hidden="1" x14ac:dyDescent="0.3">
      <c r="A1174" s="52" t="s">
        <v>395</v>
      </c>
      <c r="B1174" s="52" t="s">
        <v>394</v>
      </c>
      <c r="C1174" s="53">
        <v>42614</v>
      </c>
      <c r="D1174" s="52">
        <f t="shared" si="36"/>
        <v>1996</v>
      </c>
      <c r="E1174" s="54" t="s">
        <v>434</v>
      </c>
      <c r="F1174" s="52" t="s">
        <v>399</v>
      </c>
      <c r="G1174" s="54" t="s">
        <v>383</v>
      </c>
      <c r="H1174" s="55">
        <v>500</v>
      </c>
      <c r="I1174" s="55">
        <v>10</v>
      </c>
      <c r="J1174" s="54">
        <f t="shared" si="37"/>
        <v>5000</v>
      </c>
    </row>
    <row r="1175" spans="1:10" hidden="1" x14ac:dyDescent="0.3">
      <c r="A1175" s="52" t="s">
        <v>395</v>
      </c>
      <c r="B1175" s="52" t="s">
        <v>394</v>
      </c>
      <c r="C1175" s="53">
        <v>42614</v>
      </c>
      <c r="D1175" s="52">
        <f t="shared" si="36"/>
        <v>1997</v>
      </c>
      <c r="E1175" s="54" t="s">
        <v>434</v>
      </c>
      <c r="F1175" s="52" t="s">
        <v>399</v>
      </c>
      <c r="G1175" s="54" t="s">
        <v>387</v>
      </c>
      <c r="H1175" s="55">
        <v>500</v>
      </c>
      <c r="I1175" s="55">
        <v>35</v>
      </c>
      <c r="J1175" s="54">
        <f t="shared" si="37"/>
        <v>17500</v>
      </c>
    </row>
    <row r="1176" spans="1:10" hidden="1" x14ac:dyDescent="0.3">
      <c r="A1176" s="52" t="s">
        <v>522</v>
      </c>
      <c r="B1176" s="52" t="s">
        <v>394</v>
      </c>
      <c r="C1176" s="53">
        <v>42614</v>
      </c>
      <c r="D1176" s="52">
        <f t="shared" si="36"/>
        <v>1998</v>
      </c>
      <c r="E1176" s="54" t="s">
        <v>407</v>
      </c>
      <c r="F1176" s="52" t="s">
        <v>406</v>
      </c>
      <c r="G1176" s="54" t="s">
        <v>385</v>
      </c>
      <c r="H1176" s="55">
        <v>250</v>
      </c>
      <c r="I1176" s="55">
        <v>86</v>
      </c>
      <c r="J1176" s="54">
        <f t="shared" si="37"/>
        <v>21500</v>
      </c>
    </row>
    <row r="1177" spans="1:10" hidden="1" x14ac:dyDescent="0.3">
      <c r="A1177" s="52" t="s">
        <v>522</v>
      </c>
      <c r="B1177" s="52" t="s">
        <v>394</v>
      </c>
      <c r="C1177" s="53">
        <v>42614</v>
      </c>
      <c r="D1177" s="52">
        <f t="shared" si="36"/>
        <v>1999</v>
      </c>
      <c r="E1177" s="54" t="s">
        <v>407</v>
      </c>
      <c r="F1177" s="52" t="s">
        <v>406</v>
      </c>
      <c r="G1177" s="54" t="s">
        <v>384</v>
      </c>
      <c r="H1177" s="55">
        <v>1000</v>
      </c>
      <c r="I1177" s="55">
        <v>20</v>
      </c>
      <c r="J1177" s="54">
        <f t="shared" si="37"/>
        <v>20000</v>
      </c>
    </row>
    <row r="1178" spans="1:10" hidden="1" x14ac:dyDescent="0.3">
      <c r="A1178" s="52" t="s">
        <v>522</v>
      </c>
      <c r="B1178" s="52" t="s">
        <v>394</v>
      </c>
      <c r="C1178" s="53">
        <v>42614</v>
      </c>
      <c r="D1178" s="52">
        <f t="shared" si="36"/>
        <v>2000</v>
      </c>
      <c r="E1178" s="54" t="s">
        <v>407</v>
      </c>
      <c r="F1178" s="52" t="s">
        <v>406</v>
      </c>
      <c r="G1178" s="54" t="s">
        <v>387</v>
      </c>
      <c r="H1178" s="55">
        <v>250</v>
      </c>
      <c r="I1178" s="55">
        <v>35</v>
      </c>
      <c r="J1178" s="54">
        <f t="shared" si="37"/>
        <v>8750</v>
      </c>
    </row>
    <row r="1179" spans="1:10" hidden="1" x14ac:dyDescent="0.3">
      <c r="A1179" s="52" t="s">
        <v>522</v>
      </c>
      <c r="B1179" s="52" t="s">
        <v>394</v>
      </c>
      <c r="C1179" s="53">
        <v>42614</v>
      </c>
      <c r="D1179" s="52">
        <f t="shared" si="36"/>
        <v>2001</v>
      </c>
      <c r="E1179" s="54" t="s">
        <v>407</v>
      </c>
      <c r="F1179" s="52" t="s">
        <v>406</v>
      </c>
      <c r="G1179" s="54" t="s">
        <v>385</v>
      </c>
      <c r="H1179" s="55">
        <v>250</v>
      </c>
      <c r="I1179" s="55">
        <v>86</v>
      </c>
      <c r="J1179" s="54">
        <f t="shared" si="37"/>
        <v>21500</v>
      </c>
    </row>
    <row r="1180" spans="1:10" hidden="1" x14ac:dyDescent="0.3">
      <c r="A1180" s="52" t="s">
        <v>522</v>
      </c>
      <c r="B1180" s="52" t="s">
        <v>394</v>
      </c>
      <c r="C1180" s="53">
        <v>42614</v>
      </c>
      <c r="D1180" s="52">
        <f t="shared" si="36"/>
        <v>2002</v>
      </c>
      <c r="E1180" s="54" t="s">
        <v>407</v>
      </c>
      <c r="F1180" s="52" t="s">
        <v>406</v>
      </c>
      <c r="G1180" s="54" t="s">
        <v>384</v>
      </c>
      <c r="H1180" s="55">
        <v>250</v>
      </c>
      <c r="I1180" s="55">
        <v>20</v>
      </c>
      <c r="J1180" s="54">
        <f t="shared" si="37"/>
        <v>5000</v>
      </c>
    </row>
    <row r="1181" spans="1:10" hidden="1" x14ac:dyDescent="0.3">
      <c r="A1181" s="52" t="s">
        <v>522</v>
      </c>
      <c r="B1181" s="52" t="s">
        <v>394</v>
      </c>
      <c r="C1181" s="53">
        <v>42614</v>
      </c>
      <c r="D1181" s="52">
        <f t="shared" si="36"/>
        <v>2003</v>
      </c>
      <c r="E1181" s="54" t="s">
        <v>407</v>
      </c>
      <c r="F1181" s="52" t="s">
        <v>406</v>
      </c>
      <c r="G1181" s="54" t="s">
        <v>387</v>
      </c>
      <c r="H1181" s="55">
        <v>50</v>
      </c>
      <c r="I1181" s="55">
        <v>35</v>
      </c>
      <c r="J1181" s="54">
        <f t="shared" si="37"/>
        <v>1750</v>
      </c>
    </row>
    <row r="1182" spans="1:10" hidden="1" x14ac:dyDescent="0.3">
      <c r="A1182" s="52" t="s">
        <v>522</v>
      </c>
      <c r="B1182" s="52" t="s">
        <v>394</v>
      </c>
      <c r="C1182" s="53">
        <v>42614</v>
      </c>
      <c r="D1182" s="52">
        <f t="shared" si="36"/>
        <v>2004</v>
      </c>
      <c r="E1182" s="54" t="s">
        <v>407</v>
      </c>
      <c r="F1182" s="52" t="s">
        <v>406</v>
      </c>
      <c r="G1182" s="54" t="s">
        <v>385</v>
      </c>
      <c r="H1182" s="55">
        <v>50</v>
      </c>
      <c r="I1182" s="55">
        <v>86</v>
      </c>
      <c r="J1182" s="54">
        <f t="shared" si="37"/>
        <v>4300</v>
      </c>
    </row>
    <row r="1183" spans="1:10" hidden="1" x14ac:dyDescent="0.3">
      <c r="A1183" s="52" t="s">
        <v>522</v>
      </c>
      <c r="B1183" s="52" t="s">
        <v>394</v>
      </c>
      <c r="C1183" s="53">
        <v>42614</v>
      </c>
      <c r="D1183" s="52">
        <f t="shared" si="36"/>
        <v>2005</v>
      </c>
      <c r="E1183" s="54" t="s">
        <v>407</v>
      </c>
      <c r="F1183" s="52" t="s">
        <v>406</v>
      </c>
      <c r="G1183" s="54" t="s">
        <v>384</v>
      </c>
      <c r="H1183" s="55">
        <v>1000</v>
      </c>
      <c r="I1183" s="55">
        <v>20</v>
      </c>
      <c r="J1183" s="54">
        <f t="shared" si="37"/>
        <v>20000</v>
      </c>
    </row>
    <row r="1184" spans="1:10" hidden="1" x14ac:dyDescent="0.3">
      <c r="A1184" s="52" t="s">
        <v>522</v>
      </c>
      <c r="B1184" s="52" t="s">
        <v>394</v>
      </c>
      <c r="C1184" s="53">
        <v>42614</v>
      </c>
      <c r="D1184" s="52">
        <f t="shared" si="36"/>
        <v>2006</v>
      </c>
      <c r="E1184" s="54" t="s">
        <v>407</v>
      </c>
      <c r="F1184" s="52" t="s">
        <v>406</v>
      </c>
      <c r="G1184" s="54" t="s">
        <v>383</v>
      </c>
      <c r="H1184" s="55">
        <v>2000</v>
      </c>
      <c r="I1184" s="55">
        <v>10</v>
      </c>
      <c r="J1184" s="54">
        <f t="shared" si="37"/>
        <v>20000</v>
      </c>
    </row>
    <row r="1185" spans="1:10" hidden="1" x14ac:dyDescent="0.3">
      <c r="A1185" s="52" t="s">
        <v>522</v>
      </c>
      <c r="B1185" s="52" t="s">
        <v>394</v>
      </c>
      <c r="C1185" s="53">
        <v>42614</v>
      </c>
      <c r="D1185" s="52">
        <f t="shared" si="36"/>
        <v>2007</v>
      </c>
      <c r="E1185" s="54" t="s">
        <v>407</v>
      </c>
      <c r="F1185" s="52" t="s">
        <v>406</v>
      </c>
      <c r="G1185" s="54" t="s">
        <v>381</v>
      </c>
      <c r="H1185" s="55">
        <v>8400</v>
      </c>
      <c r="I1185" s="55">
        <v>120</v>
      </c>
      <c r="J1185" s="54">
        <f t="shared" si="37"/>
        <v>1008000</v>
      </c>
    </row>
    <row r="1186" spans="1:10" hidden="1" x14ac:dyDescent="0.3">
      <c r="A1186" s="52" t="s">
        <v>522</v>
      </c>
      <c r="B1186" s="52" t="s">
        <v>394</v>
      </c>
      <c r="C1186" s="53">
        <v>42614</v>
      </c>
      <c r="D1186" s="52">
        <f t="shared" si="36"/>
        <v>2008</v>
      </c>
      <c r="E1186" s="54" t="s">
        <v>407</v>
      </c>
      <c r="F1186" s="52" t="s">
        <v>406</v>
      </c>
      <c r="G1186" s="54" t="s">
        <v>387</v>
      </c>
      <c r="H1186" s="55">
        <v>250</v>
      </c>
      <c r="I1186" s="55">
        <v>35</v>
      </c>
      <c r="J1186" s="54">
        <f t="shared" si="37"/>
        <v>8750</v>
      </c>
    </row>
    <row r="1187" spans="1:10" hidden="1" x14ac:dyDescent="0.3">
      <c r="A1187" s="52" t="s">
        <v>522</v>
      </c>
      <c r="B1187" s="52" t="s">
        <v>394</v>
      </c>
      <c r="C1187" s="53">
        <v>42614</v>
      </c>
      <c r="D1187" s="52">
        <f t="shared" si="36"/>
        <v>2009</v>
      </c>
      <c r="E1187" s="54" t="s">
        <v>407</v>
      </c>
      <c r="F1187" s="52" t="s">
        <v>406</v>
      </c>
      <c r="G1187" s="54" t="s">
        <v>385</v>
      </c>
      <c r="H1187" s="55">
        <v>250</v>
      </c>
      <c r="I1187" s="55">
        <v>86</v>
      </c>
      <c r="J1187" s="54">
        <f t="shared" si="37"/>
        <v>21500</v>
      </c>
    </row>
    <row r="1188" spans="1:10" hidden="1" x14ac:dyDescent="0.3">
      <c r="A1188" s="52" t="s">
        <v>522</v>
      </c>
      <c r="B1188" s="52" t="s">
        <v>394</v>
      </c>
      <c r="C1188" s="53">
        <v>42614</v>
      </c>
      <c r="D1188" s="52">
        <f t="shared" si="36"/>
        <v>2010</v>
      </c>
      <c r="E1188" s="54" t="s">
        <v>407</v>
      </c>
      <c r="F1188" s="52" t="s">
        <v>406</v>
      </c>
      <c r="G1188" s="54" t="s">
        <v>384</v>
      </c>
      <c r="H1188" s="55">
        <v>40</v>
      </c>
      <c r="I1188" s="55">
        <v>20</v>
      </c>
      <c r="J1188" s="54">
        <f t="shared" si="37"/>
        <v>800</v>
      </c>
    </row>
    <row r="1189" spans="1:10" hidden="1" x14ac:dyDescent="0.3">
      <c r="A1189" s="52" t="s">
        <v>522</v>
      </c>
      <c r="B1189" s="52" t="s">
        <v>394</v>
      </c>
      <c r="C1189" s="53">
        <v>42614</v>
      </c>
      <c r="D1189" s="52">
        <f t="shared" si="36"/>
        <v>2011</v>
      </c>
      <c r="E1189" s="54" t="s">
        <v>407</v>
      </c>
      <c r="F1189" s="52" t="s">
        <v>406</v>
      </c>
      <c r="G1189" s="54" t="s">
        <v>383</v>
      </c>
      <c r="H1189" s="55">
        <v>5</v>
      </c>
      <c r="I1189" s="55">
        <v>10</v>
      </c>
      <c r="J1189" s="54">
        <f t="shared" si="37"/>
        <v>50</v>
      </c>
    </row>
    <row r="1190" spans="1:10" hidden="1" x14ac:dyDescent="0.3">
      <c r="A1190" s="52" t="s">
        <v>522</v>
      </c>
      <c r="B1190" s="52" t="s">
        <v>394</v>
      </c>
      <c r="C1190" s="53">
        <v>42614</v>
      </c>
      <c r="D1190" s="52">
        <f t="shared" si="36"/>
        <v>2012</v>
      </c>
      <c r="E1190" s="54" t="s">
        <v>407</v>
      </c>
      <c r="F1190" s="52" t="s">
        <v>406</v>
      </c>
      <c r="G1190" s="54" t="s">
        <v>381</v>
      </c>
      <c r="H1190" s="55">
        <v>5</v>
      </c>
      <c r="I1190" s="55">
        <v>120</v>
      </c>
      <c r="J1190" s="54">
        <f t="shared" si="37"/>
        <v>600</v>
      </c>
    </row>
    <row r="1191" spans="1:10" hidden="1" x14ac:dyDescent="0.3">
      <c r="A1191" s="52" t="s">
        <v>522</v>
      </c>
      <c r="B1191" s="52" t="s">
        <v>394</v>
      </c>
      <c r="C1191" s="53">
        <v>42614</v>
      </c>
      <c r="D1191" s="52">
        <f t="shared" si="36"/>
        <v>2013</v>
      </c>
      <c r="E1191" s="54" t="s">
        <v>407</v>
      </c>
      <c r="F1191" s="52" t="s">
        <v>406</v>
      </c>
      <c r="G1191" s="54" t="s">
        <v>387</v>
      </c>
      <c r="H1191" s="55">
        <v>5</v>
      </c>
      <c r="I1191" s="55">
        <v>35</v>
      </c>
      <c r="J1191" s="54">
        <f t="shared" si="37"/>
        <v>175</v>
      </c>
    </row>
    <row r="1192" spans="1:10" hidden="1" x14ac:dyDescent="0.3">
      <c r="A1192" s="52" t="s">
        <v>522</v>
      </c>
      <c r="B1192" s="52" t="s">
        <v>394</v>
      </c>
      <c r="C1192" s="53">
        <v>42614</v>
      </c>
      <c r="D1192" s="52">
        <f t="shared" si="36"/>
        <v>2014</v>
      </c>
      <c r="E1192" s="54" t="s">
        <v>407</v>
      </c>
      <c r="F1192" s="52" t="s">
        <v>406</v>
      </c>
      <c r="G1192" s="54" t="s">
        <v>385</v>
      </c>
      <c r="H1192" s="55">
        <v>5</v>
      </c>
      <c r="I1192" s="55">
        <v>86</v>
      </c>
      <c r="J1192" s="54">
        <f t="shared" si="37"/>
        <v>430</v>
      </c>
    </row>
    <row r="1193" spans="1:10" hidden="1" x14ac:dyDescent="0.3">
      <c r="A1193" s="52" t="s">
        <v>522</v>
      </c>
      <c r="B1193" s="52" t="s">
        <v>394</v>
      </c>
      <c r="C1193" s="53">
        <v>42614</v>
      </c>
      <c r="D1193" s="52">
        <f t="shared" si="36"/>
        <v>2015</v>
      </c>
      <c r="E1193" s="54" t="s">
        <v>407</v>
      </c>
      <c r="F1193" s="52" t="s">
        <v>406</v>
      </c>
      <c r="G1193" s="54" t="s">
        <v>384</v>
      </c>
      <c r="H1193" s="55">
        <v>1</v>
      </c>
      <c r="I1193" s="55">
        <v>20</v>
      </c>
      <c r="J1193" s="54">
        <f t="shared" si="37"/>
        <v>20</v>
      </c>
    </row>
    <row r="1194" spans="1:10" hidden="1" x14ac:dyDescent="0.3">
      <c r="A1194" s="52" t="s">
        <v>522</v>
      </c>
      <c r="B1194" s="52" t="s">
        <v>394</v>
      </c>
      <c r="C1194" s="53">
        <v>42614</v>
      </c>
      <c r="D1194" s="52">
        <f t="shared" si="36"/>
        <v>2016</v>
      </c>
      <c r="E1194" s="54" t="s">
        <v>407</v>
      </c>
      <c r="F1194" s="52" t="s">
        <v>406</v>
      </c>
      <c r="G1194" s="54" t="s">
        <v>383</v>
      </c>
      <c r="H1194" s="55">
        <v>0.5</v>
      </c>
      <c r="I1194" s="55">
        <v>10</v>
      </c>
      <c r="J1194" s="54">
        <f t="shared" si="37"/>
        <v>5</v>
      </c>
    </row>
    <row r="1195" spans="1:10" hidden="1" x14ac:dyDescent="0.3">
      <c r="A1195" s="52" t="s">
        <v>522</v>
      </c>
      <c r="B1195" s="52" t="s">
        <v>394</v>
      </c>
      <c r="C1195" s="53">
        <v>42614</v>
      </c>
      <c r="D1195" s="52">
        <f t="shared" si="36"/>
        <v>2017</v>
      </c>
      <c r="E1195" s="54" t="s">
        <v>407</v>
      </c>
      <c r="F1195" s="52" t="s">
        <v>406</v>
      </c>
      <c r="G1195" s="54" t="s">
        <v>381</v>
      </c>
      <c r="H1195" s="55">
        <v>5</v>
      </c>
      <c r="I1195" s="55">
        <v>120</v>
      </c>
      <c r="J1195" s="54">
        <f t="shared" si="37"/>
        <v>600</v>
      </c>
    </row>
    <row r="1196" spans="1:10" hidden="1" x14ac:dyDescent="0.3">
      <c r="A1196" s="52" t="s">
        <v>522</v>
      </c>
      <c r="B1196" s="52" t="s">
        <v>394</v>
      </c>
      <c r="C1196" s="53">
        <v>42614</v>
      </c>
      <c r="D1196" s="52">
        <f t="shared" si="36"/>
        <v>2018</v>
      </c>
      <c r="E1196" s="54" t="s">
        <v>407</v>
      </c>
      <c r="F1196" s="52" t="s">
        <v>406</v>
      </c>
      <c r="G1196" s="54" t="s">
        <v>385</v>
      </c>
      <c r="H1196" s="55">
        <v>5</v>
      </c>
      <c r="I1196" s="55">
        <v>86</v>
      </c>
      <c r="J1196" s="54">
        <f t="shared" si="37"/>
        <v>430</v>
      </c>
    </row>
    <row r="1197" spans="1:10" hidden="1" x14ac:dyDescent="0.3">
      <c r="A1197" s="52" t="s">
        <v>522</v>
      </c>
      <c r="B1197" s="52" t="s">
        <v>394</v>
      </c>
      <c r="C1197" s="53">
        <v>42614</v>
      </c>
      <c r="D1197" s="52">
        <f t="shared" si="36"/>
        <v>2019</v>
      </c>
      <c r="E1197" s="54" t="s">
        <v>407</v>
      </c>
      <c r="F1197" s="52" t="s">
        <v>406</v>
      </c>
      <c r="G1197" s="54" t="s">
        <v>387</v>
      </c>
      <c r="H1197" s="55">
        <v>5</v>
      </c>
      <c r="I1197" s="55">
        <v>35</v>
      </c>
      <c r="J1197" s="54">
        <f t="shared" si="37"/>
        <v>175</v>
      </c>
    </row>
    <row r="1198" spans="1:10" hidden="1" x14ac:dyDescent="0.3">
      <c r="A1198" s="52" t="s">
        <v>522</v>
      </c>
      <c r="B1198" s="52" t="s">
        <v>394</v>
      </c>
      <c r="C1198" s="53">
        <v>42614</v>
      </c>
      <c r="D1198" s="52">
        <f t="shared" si="36"/>
        <v>2020</v>
      </c>
      <c r="E1198" s="54" t="s">
        <v>407</v>
      </c>
      <c r="F1198" s="52" t="s">
        <v>406</v>
      </c>
      <c r="G1198" s="54" t="s">
        <v>385</v>
      </c>
      <c r="H1198" s="55">
        <v>2</v>
      </c>
      <c r="I1198" s="55">
        <v>86</v>
      </c>
      <c r="J1198" s="54">
        <f t="shared" si="37"/>
        <v>172</v>
      </c>
    </row>
    <row r="1199" spans="1:10" hidden="1" x14ac:dyDescent="0.3">
      <c r="A1199" s="52" t="s">
        <v>522</v>
      </c>
      <c r="B1199" s="52" t="s">
        <v>394</v>
      </c>
      <c r="C1199" s="53">
        <v>42614</v>
      </c>
      <c r="D1199" s="52">
        <f t="shared" si="36"/>
        <v>2021</v>
      </c>
      <c r="E1199" s="54" t="s">
        <v>407</v>
      </c>
      <c r="F1199" s="52" t="s">
        <v>406</v>
      </c>
      <c r="G1199" s="54" t="s">
        <v>384</v>
      </c>
      <c r="H1199" s="55">
        <v>0.5</v>
      </c>
      <c r="I1199" s="55">
        <v>20</v>
      </c>
      <c r="J1199" s="54">
        <f t="shared" si="37"/>
        <v>10</v>
      </c>
    </row>
    <row r="1200" spans="1:10" hidden="1" x14ac:dyDescent="0.3">
      <c r="A1200" s="52" t="s">
        <v>398</v>
      </c>
      <c r="B1200" s="52" t="s">
        <v>394</v>
      </c>
      <c r="C1200" s="53">
        <v>42615</v>
      </c>
      <c r="D1200" s="52">
        <f t="shared" si="36"/>
        <v>2022</v>
      </c>
      <c r="E1200" s="54" t="s">
        <v>397</v>
      </c>
      <c r="F1200" s="52" t="s">
        <v>396</v>
      </c>
      <c r="G1200" s="54" t="s">
        <v>383</v>
      </c>
      <c r="H1200" s="55">
        <v>1000</v>
      </c>
      <c r="I1200" s="55">
        <v>10</v>
      </c>
      <c r="J1200" s="54">
        <f t="shared" si="37"/>
        <v>10000</v>
      </c>
    </row>
    <row r="1201" spans="1:10" hidden="1" x14ac:dyDescent="0.3">
      <c r="A1201" s="52" t="s">
        <v>398</v>
      </c>
      <c r="B1201" s="52" t="s">
        <v>394</v>
      </c>
      <c r="C1201" s="53">
        <v>42615</v>
      </c>
      <c r="D1201" s="52">
        <f t="shared" si="36"/>
        <v>2023</v>
      </c>
      <c r="E1201" s="54" t="s">
        <v>397</v>
      </c>
      <c r="F1201" s="52" t="s">
        <v>396</v>
      </c>
      <c r="G1201" s="54" t="s">
        <v>381</v>
      </c>
      <c r="H1201" s="55">
        <v>1000</v>
      </c>
      <c r="I1201" s="55">
        <v>120</v>
      </c>
      <c r="J1201" s="54">
        <f t="shared" si="37"/>
        <v>120000</v>
      </c>
    </row>
    <row r="1202" spans="1:10" hidden="1" x14ac:dyDescent="0.3">
      <c r="A1202" s="52" t="s">
        <v>398</v>
      </c>
      <c r="B1202" s="52" t="s">
        <v>394</v>
      </c>
      <c r="C1202" s="53">
        <v>42615</v>
      </c>
      <c r="D1202" s="52">
        <f t="shared" si="36"/>
        <v>2024</v>
      </c>
      <c r="E1202" s="54" t="s">
        <v>397</v>
      </c>
      <c r="F1202" s="52" t="s">
        <v>396</v>
      </c>
      <c r="G1202" s="54" t="s">
        <v>387</v>
      </c>
      <c r="H1202" s="55">
        <v>500</v>
      </c>
      <c r="I1202" s="55">
        <v>35</v>
      </c>
      <c r="J1202" s="54">
        <f t="shared" si="37"/>
        <v>17500</v>
      </c>
    </row>
    <row r="1203" spans="1:10" hidden="1" x14ac:dyDescent="0.3">
      <c r="A1203" s="52" t="s">
        <v>395</v>
      </c>
      <c r="B1203" s="52" t="s">
        <v>394</v>
      </c>
      <c r="C1203" s="53">
        <v>42615</v>
      </c>
      <c r="D1203" s="52">
        <f t="shared" si="36"/>
        <v>2025</v>
      </c>
      <c r="E1203" s="54" t="s">
        <v>401</v>
      </c>
      <c r="F1203" s="52" t="s">
        <v>526</v>
      </c>
      <c r="G1203" s="54" t="s">
        <v>385</v>
      </c>
      <c r="H1203" s="55">
        <v>1000</v>
      </c>
      <c r="I1203" s="55">
        <v>86</v>
      </c>
      <c r="J1203" s="54">
        <f t="shared" si="37"/>
        <v>86000</v>
      </c>
    </row>
    <row r="1204" spans="1:10" hidden="1" x14ac:dyDescent="0.3">
      <c r="A1204" s="52" t="s">
        <v>395</v>
      </c>
      <c r="B1204" s="52" t="s">
        <v>394</v>
      </c>
      <c r="C1204" s="53">
        <v>42615</v>
      </c>
      <c r="D1204" s="52">
        <f t="shared" si="36"/>
        <v>2026</v>
      </c>
      <c r="E1204" s="54" t="s">
        <v>401</v>
      </c>
      <c r="F1204" s="52" t="s">
        <v>526</v>
      </c>
      <c r="G1204" s="54" t="s">
        <v>384</v>
      </c>
      <c r="H1204" s="55">
        <v>1000</v>
      </c>
      <c r="I1204" s="55">
        <v>20</v>
      </c>
      <c r="J1204" s="54">
        <f t="shared" si="37"/>
        <v>20000</v>
      </c>
    </row>
    <row r="1205" spans="1:10" hidden="1" x14ac:dyDescent="0.3">
      <c r="A1205" s="52" t="s">
        <v>395</v>
      </c>
      <c r="B1205" s="52" t="s">
        <v>394</v>
      </c>
      <c r="C1205" s="53">
        <v>42615</v>
      </c>
      <c r="D1205" s="52">
        <f t="shared" si="36"/>
        <v>2027</v>
      </c>
      <c r="E1205" s="54" t="s">
        <v>401</v>
      </c>
      <c r="F1205" s="52" t="s">
        <v>526</v>
      </c>
      <c r="G1205" s="54" t="s">
        <v>387</v>
      </c>
      <c r="H1205" s="55">
        <v>1000</v>
      </c>
      <c r="I1205" s="55">
        <v>35</v>
      </c>
      <c r="J1205" s="54">
        <f t="shared" si="37"/>
        <v>35000</v>
      </c>
    </row>
    <row r="1206" spans="1:10" hidden="1" x14ac:dyDescent="0.3">
      <c r="A1206" s="52" t="s">
        <v>395</v>
      </c>
      <c r="B1206" s="52" t="s">
        <v>394</v>
      </c>
      <c r="C1206" s="53">
        <v>42615</v>
      </c>
      <c r="D1206" s="52">
        <f t="shared" si="36"/>
        <v>2028</v>
      </c>
      <c r="E1206" s="54" t="s">
        <v>401</v>
      </c>
      <c r="F1206" s="52" t="s">
        <v>526</v>
      </c>
      <c r="G1206" s="54" t="s">
        <v>385</v>
      </c>
      <c r="H1206" s="55">
        <v>500</v>
      </c>
      <c r="I1206" s="55">
        <v>86</v>
      </c>
      <c r="J1206" s="54">
        <f t="shared" si="37"/>
        <v>43000</v>
      </c>
    </row>
    <row r="1207" spans="1:10" hidden="1" x14ac:dyDescent="0.3">
      <c r="A1207" s="52" t="s">
        <v>395</v>
      </c>
      <c r="B1207" s="52" t="s">
        <v>394</v>
      </c>
      <c r="C1207" s="53">
        <v>42615</v>
      </c>
      <c r="D1207" s="52">
        <f t="shared" si="36"/>
        <v>2029</v>
      </c>
      <c r="E1207" s="54" t="s">
        <v>401</v>
      </c>
      <c r="F1207" s="52" t="s">
        <v>526</v>
      </c>
      <c r="G1207" s="54" t="s">
        <v>384</v>
      </c>
      <c r="H1207" s="55">
        <v>500</v>
      </c>
      <c r="I1207" s="55">
        <v>20</v>
      </c>
      <c r="J1207" s="54">
        <f t="shared" si="37"/>
        <v>10000</v>
      </c>
    </row>
    <row r="1208" spans="1:10" hidden="1" x14ac:dyDescent="0.3">
      <c r="A1208" s="52" t="s">
        <v>395</v>
      </c>
      <c r="B1208" s="52" t="s">
        <v>394</v>
      </c>
      <c r="C1208" s="53">
        <v>42615</v>
      </c>
      <c r="D1208" s="52">
        <f t="shared" si="36"/>
        <v>2030</v>
      </c>
      <c r="E1208" s="54" t="s">
        <v>426</v>
      </c>
      <c r="F1208" s="52" t="s">
        <v>529</v>
      </c>
      <c r="G1208" s="54" t="s">
        <v>387</v>
      </c>
      <c r="H1208" s="55">
        <v>400</v>
      </c>
      <c r="I1208" s="55">
        <v>35</v>
      </c>
      <c r="J1208" s="54">
        <f t="shared" si="37"/>
        <v>14000</v>
      </c>
    </row>
    <row r="1209" spans="1:10" hidden="1" x14ac:dyDescent="0.3">
      <c r="A1209" s="52" t="s">
        <v>395</v>
      </c>
      <c r="B1209" s="52" t="s">
        <v>394</v>
      </c>
      <c r="C1209" s="53">
        <v>42615</v>
      </c>
      <c r="D1209" s="52">
        <f t="shared" si="36"/>
        <v>2031</v>
      </c>
      <c r="E1209" s="54" t="s">
        <v>426</v>
      </c>
      <c r="F1209" s="52" t="s">
        <v>529</v>
      </c>
      <c r="G1209" s="54" t="s">
        <v>385</v>
      </c>
      <c r="H1209" s="55">
        <v>300</v>
      </c>
      <c r="I1209" s="55">
        <v>86</v>
      </c>
      <c r="J1209" s="54">
        <f t="shared" si="37"/>
        <v>25800</v>
      </c>
    </row>
    <row r="1210" spans="1:10" x14ac:dyDescent="0.3">
      <c r="A1210" s="52" t="s">
        <v>398</v>
      </c>
      <c r="B1210" s="52" t="s">
        <v>394</v>
      </c>
      <c r="C1210" s="53">
        <v>42615</v>
      </c>
      <c r="D1210" s="52">
        <f t="shared" si="36"/>
        <v>2032</v>
      </c>
      <c r="E1210" s="54" t="s">
        <v>412</v>
      </c>
      <c r="F1210" s="52" t="s">
        <v>523</v>
      </c>
      <c r="G1210" s="54" t="s">
        <v>384</v>
      </c>
      <c r="H1210" s="55">
        <v>250</v>
      </c>
      <c r="I1210" s="55">
        <v>20</v>
      </c>
      <c r="J1210" s="54">
        <f t="shared" si="37"/>
        <v>5000</v>
      </c>
    </row>
    <row r="1211" spans="1:10" x14ac:dyDescent="0.3">
      <c r="A1211" s="52" t="s">
        <v>398</v>
      </c>
      <c r="B1211" s="52" t="s">
        <v>394</v>
      </c>
      <c r="C1211" s="53">
        <v>42615</v>
      </c>
      <c r="D1211" s="52">
        <f t="shared" si="36"/>
        <v>2033</v>
      </c>
      <c r="E1211" s="54" t="s">
        <v>412</v>
      </c>
      <c r="F1211" s="52" t="s">
        <v>523</v>
      </c>
      <c r="G1211" s="54" t="s">
        <v>383</v>
      </c>
      <c r="H1211" s="55">
        <v>1000</v>
      </c>
      <c r="I1211" s="55">
        <v>10</v>
      </c>
      <c r="J1211" s="54">
        <f t="shared" si="37"/>
        <v>10000</v>
      </c>
    </row>
    <row r="1212" spans="1:10" x14ac:dyDescent="0.3">
      <c r="A1212" s="52" t="s">
        <v>398</v>
      </c>
      <c r="B1212" s="52" t="s">
        <v>394</v>
      </c>
      <c r="C1212" s="53">
        <v>42615</v>
      </c>
      <c r="D1212" s="52">
        <f t="shared" si="36"/>
        <v>2034</v>
      </c>
      <c r="E1212" s="54" t="s">
        <v>412</v>
      </c>
      <c r="F1212" s="52" t="s">
        <v>523</v>
      </c>
      <c r="G1212" s="54" t="s">
        <v>381</v>
      </c>
      <c r="H1212" s="55">
        <v>200</v>
      </c>
      <c r="I1212" s="55">
        <v>120</v>
      </c>
      <c r="J1212" s="54">
        <f t="shared" si="37"/>
        <v>24000</v>
      </c>
    </row>
    <row r="1213" spans="1:10" hidden="1" x14ac:dyDescent="0.3">
      <c r="A1213" s="52" t="s">
        <v>395</v>
      </c>
      <c r="B1213" s="52" t="s">
        <v>394</v>
      </c>
      <c r="C1213" s="53">
        <v>42615</v>
      </c>
      <c r="D1213" s="52">
        <f t="shared" si="36"/>
        <v>2035</v>
      </c>
      <c r="E1213" s="54" t="s">
        <v>433</v>
      </c>
      <c r="F1213" s="52" t="s">
        <v>528</v>
      </c>
      <c r="G1213" s="54" t="s">
        <v>387</v>
      </c>
      <c r="H1213" s="55">
        <v>250</v>
      </c>
      <c r="I1213" s="55">
        <v>35</v>
      </c>
      <c r="J1213" s="54">
        <f t="shared" si="37"/>
        <v>8750</v>
      </c>
    </row>
    <row r="1214" spans="1:10" hidden="1" x14ac:dyDescent="0.3">
      <c r="A1214" s="52" t="s">
        <v>395</v>
      </c>
      <c r="B1214" s="52" t="s">
        <v>394</v>
      </c>
      <c r="C1214" s="53">
        <v>42615</v>
      </c>
      <c r="D1214" s="52">
        <f t="shared" si="36"/>
        <v>2036</v>
      </c>
      <c r="E1214" s="54" t="s">
        <v>439</v>
      </c>
      <c r="F1214" s="52" t="s">
        <v>528</v>
      </c>
      <c r="G1214" s="54" t="s">
        <v>385</v>
      </c>
      <c r="H1214" s="55">
        <v>150</v>
      </c>
      <c r="I1214" s="55">
        <v>86</v>
      </c>
      <c r="J1214" s="54">
        <f t="shared" si="37"/>
        <v>12900</v>
      </c>
    </row>
    <row r="1215" spans="1:10" hidden="1" x14ac:dyDescent="0.3">
      <c r="A1215" s="52" t="s">
        <v>395</v>
      </c>
      <c r="B1215" s="52" t="s">
        <v>394</v>
      </c>
      <c r="C1215" s="53">
        <v>42615</v>
      </c>
      <c r="D1215" s="52">
        <f t="shared" si="36"/>
        <v>2037</v>
      </c>
      <c r="E1215" s="54" t="s">
        <v>439</v>
      </c>
      <c r="F1215" s="52" t="s">
        <v>528</v>
      </c>
      <c r="G1215" s="54" t="s">
        <v>384</v>
      </c>
      <c r="H1215" s="55">
        <v>200</v>
      </c>
      <c r="I1215" s="55">
        <v>20</v>
      </c>
      <c r="J1215" s="54">
        <f t="shared" si="37"/>
        <v>4000</v>
      </c>
    </row>
    <row r="1216" spans="1:10" hidden="1" x14ac:dyDescent="0.3">
      <c r="A1216" s="52" t="s">
        <v>395</v>
      </c>
      <c r="B1216" s="52" t="s">
        <v>394</v>
      </c>
      <c r="C1216" s="53">
        <v>42615</v>
      </c>
      <c r="D1216" s="52">
        <f t="shared" si="36"/>
        <v>2038</v>
      </c>
      <c r="E1216" s="54" t="s">
        <v>439</v>
      </c>
      <c r="F1216" s="52" t="s">
        <v>528</v>
      </c>
      <c r="G1216" s="54" t="s">
        <v>383</v>
      </c>
      <c r="H1216" s="55">
        <v>100</v>
      </c>
      <c r="I1216" s="55">
        <v>10</v>
      </c>
      <c r="J1216" s="54">
        <f t="shared" si="37"/>
        <v>1000</v>
      </c>
    </row>
    <row r="1217" spans="1:10" hidden="1" x14ac:dyDescent="0.3">
      <c r="A1217" s="52" t="s">
        <v>395</v>
      </c>
      <c r="B1217" s="52" t="s">
        <v>394</v>
      </c>
      <c r="C1217" s="53">
        <v>42615</v>
      </c>
      <c r="D1217" s="52">
        <f t="shared" si="36"/>
        <v>2039</v>
      </c>
      <c r="E1217" s="54" t="s">
        <v>439</v>
      </c>
      <c r="F1217" s="52" t="s">
        <v>528</v>
      </c>
      <c r="G1217" s="54" t="s">
        <v>381</v>
      </c>
      <c r="H1217" s="55">
        <v>100</v>
      </c>
      <c r="I1217" s="55">
        <v>120</v>
      </c>
      <c r="J1217" s="54">
        <f t="shared" si="37"/>
        <v>12000</v>
      </c>
    </row>
    <row r="1218" spans="1:10" hidden="1" x14ac:dyDescent="0.3">
      <c r="A1218" s="52" t="s">
        <v>398</v>
      </c>
      <c r="B1218" s="52" t="s">
        <v>394</v>
      </c>
      <c r="C1218" s="53">
        <v>42615</v>
      </c>
      <c r="D1218" s="52">
        <f t="shared" si="36"/>
        <v>2040</v>
      </c>
      <c r="E1218" s="54" t="s">
        <v>397</v>
      </c>
      <c r="F1218" s="52" t="s">
        <v>396</v>
      </c>
      <c r="G1218" s="54" t="s">
        <v>387</v>
      </c>
      <c r="H1218" s="55">
        <v>100</v>
      </c>
      <c r="I1218" s="55">
        <v>35</v>
      </c>
      <c r="J1218" s="54">
        <f t="shared" si="37"/>
        <v>3500</v>
      </c>
    </row>
    <row r="1219" spans="1:10" hidden="1" x14ac:dyDescent="0.3">
      <c r="A1219" s="52" t="s">
        <v>395</v>
      </c>
      <c r="B1219" s="52" t="s">
        <v>394</v>
      </c>
      <c r="C1219" s="53">
        <v>42615</v>
      </c>
      <c r="D1219" s="52">
        <f t="shared" si="36"/>
        <v>2041</v>
      </c>
      <c r="E1219" s="54" t="s">
        <v>400</v>
      </c>
      <c r="F1219" s="52" t="s">
        <v>399</v>
      </c>
      <c r="G1219" s="54" t="s">
        <v>385</v>
      </c>
      <c r="H1219" s="55">
        <v>100</v>
      </c>
      <c r="I1219" s="55">
        <v>86</v>
      </c>
      <c r="J1219" s="54">
        <f t="shared" si="37"/>
        <v>8600</v>
      </c>
    </row>
    <row r="1220" spans="1:10" hidden="1" x14ac:dyDescent="0.3">
      <c r="A1220" s="52" t="s">
        <v>398</v>
      </c>
      <c r="B1220" s="52" t="s">
        <v>394</v>
      </c>
      <c r="C1220" s="53">
        <v>42615</v>
      </c>
      <c r="D1220" s="52">
        <f t="shared" si="36"/>
        <v>2042</v>
      </c>
      <c r="E1220" s="54" t="s">
        <v>465</v>
      </c>
      <c r="F1220" s="52" t="s">
        <v>396</v>
      </c>
      <c r="G1220" s="54" t="s">
        <v>384</v>
      </c>
      <c r="H1220" s="55">
        <v>1000</v>
      </c>
      <c r="I1220" s="55">
        <v>20</v>
      </c>
      <c r="J1220" s="54">
        <f t="shared" si="37"/>
        <v>20000</v>
      </c>
    </row>
    <row r="1221" spans="1:10" hidden="1" x14ac:dyDescent="0.3">
      <c r="A1221" s="52" t="s">
        <v>405</v>
      </c>
      <c r="B1221" s="52" t="s">
        <v>394</v>
      </c>
      <c r="C1221" s="53">
        <v>42615</v>
      </c>
      <c r="D1221" s="52">
        <f t="shared" si="36"/>
        <v>2043</v>
      </c>
      <c r="E1221" s="54" t="s">
        <v>423</v>
      </c>
      <c r="F1221" s="52" t="s">
        <v>403</v>
      </c>
      <c r="G1221" s="54" t="s">
        <v>383</v>
      </c>
      <c r="H1221" s="55">
        <v>100</v>
      </c>
      <c r="I1221" s="55">
        <v>10</v>
      </c>
      <c r="J1221" s="54">
        <f t="shared" si="37"/>
        <v>1000</v>
      </c>
    </row>
    <row r="1222" spans="1:10" hidden="1" x14ac:dyDescent="0.3">
      <c r="A1222" s="52" t="s">
        <v>405</v>
      </c>
      <c r="B1222" s="52" t="s">
        <v>394</v>
      </c>
      <c r="C1222" s="53">
        <v>42615</v>
      </c>
      <c r="D1222" s="52">
        <f t="shared" si="36"/>
        <v>2044</v>
      </c>
      <c r="E1222" s="54" t="s">
        <v>423</v>
      </c>
      <c r="F1222" s="52" t="s">
        <v>403</v>
      </c>
      <c r="G1222" s="54" t="s">
        <v>387</v>
      </c>
      <c r="H1222" s="55">
        <v>400</v>
      </c>
      <c r="I1222" s="55">
        <v>35</v>
      </c>
      <c r="J1222" s="54">
        <f t="shared" si="37"/>
        <v>14000</v>
      </c>
    </row>
    <row r="1223" spans="1:10" hidden="1" x14ac:dyDescent="0.3">
      <c r="A1223" s="52" t="s">
        <v>405</v>
      </c>
      <c r="B1223" s="52" t="s">
        <v>394</v>
      </c>
      <c r="C1223" s="53">
        <v>42615</v>
      </c>
      <c r="D1223" s="52">
        <f t="shared" si="36"/>
        <v>2045</v>
      </c>
      <c r="E1223" s="54" t="s">
        <v>423</v>
      </c>
      <c r="F1223" s="52" t="s">
        <v>403</v>
      </c>
      <c r="G1223" s="54" t="s">
        <v>385</v>
      </c>
      <c r="H1223" s="55">
        <v>500</v>
      </c>
      <c r="I1223" s="55">
        <v>86</v>
      </c>
      <c r="J1223" s="54">
        <f t="shared" si="37"/>
        <v>43000</v>
      </c>
    </row>
    <row r="1224" spans="1:10" hidden="1" x14ac:dyDescent="0.3">
      <c r="A1224" s="52" t="s">
        <v>395</v>
      </c>
      <c r="B1224" s="52" t="s">
        <v>394</v>
      </c>
      <c r="C1224" s="53">
        <v>42615</v>
      </c>
      <c r="D1224" s="52">
        <f t="shared" si="36"/>
        <v>2046</v>
      </c>
      <c r="E1224" s="54" t="s">
        <v>456</v>
      </c>
      <c r="F1224" s="52" t="s">
        <v>526</v>
      </c>
      <c r="G1224" s="54" t="s">
        <v>384</v>
      </c>
      <c r="H1224" s="55">
        <v>400</v>
      </c>
      <c r="I1224" s="55">
        <v>20</v>
      </c>
      <c r="J1224" s="54">
        <f t="shared" si="37"/>
        <v>8000</v>
      </c>
    </row>
    <row r="1225" spans="1:10" hidden="1" x14ac:dyDescent="0.3">
      <c r="A1225" s="52" t="s">
        <v>395</v>
      </c>
      <c r="B1225" s="52" t="s">
        <v>394</v>
      </c>
      <c r="C1225" s="53">
        <v>42615</v>
      </c>
      <c r="D1225" s="52">
        <f t="shared" si="36"/>
        <v>2047</v>
      </c>
      <c r="E1225" s="54" t="s">
        <v>456</v>
      </c>
      <c r="F1225" s="52" t="s">
        <v>526</v>
      </c>
      <c r="G1225" s="54" t="s">
        <v>387</v>
      </c>
      <c r="H1225" s="55">
        <v>300</v>
      </c>
      <c r="I1225" s="55">
        <v>35</v>
      </c>
      <c r="J1225" s="54">
        <f t="shared" si="37"/>
        <v>10500</v>
      </c>
    </row>
    <row r="1226" spans="1:10" hidden="1" x14ac:dyDescent="0.3">
      <c r="A1226" s="52" t="s">
        <v>395</v>
      </c>
      <c r="B1226" s="52" t="s">
        <v>394</v>
      </c>
      <c r="C1226" s="53">
        <v>42615</v>
      </c>
      <c r="D1226" s="52">
        <f t="shared" si="36"/>
        <v>2048</v>
      </c>
      <c r="E1226" s="54" t="s">
        <v>456</v>
      </c>
      <c r="F1226" s="52" t="s">
        <v>526</v>
      </c>
      <c r="G1226" s="54" t="s">
        <v>385</v>
      </c>
      <c r="H1226" s="55">
        <v>6</v>
      </c>
      <c r="I1226" s="55">
        <v>86</v>
      </c>
      <c r="J1226" s="54">
        <f t="shared" si="37"/>
        <v>516</v>
      </c>
    </row>
    <row r="1227" spans="1:10" hidden="1" x14ac:dyDescent="0.3">
      <c r="A1227" s="52" t="s">
        <v>395</v>
      </c>
      <c r="B1227" s="52" t="s">
        <v>394</v>
      </c>
      <c r="C1227" s="53">
        <v>42615</v>
      </c>
      <c r="D1227" s="52">
        <f t="shared" si="36"/>
        <v>2049</v>
      </c>
      <c r="E1227" s="54" t="s">
        <v>456</v>
      </c>
      <c r="F1227" s="52" t="s">
        <v>526</v>
      </c>
      <c r="G1227" s="54" t="s">
        <v>384</v>
      </c>
      <c r="H1227" s="55">
        <v>100</v>
      </c>
      <c r="I1227" s="55">
        <v>20</v>
      </c>
      <c r="J1227" s="54">
        <f t="shared" si="37"/>
        <v>2000</v>
      </c>
    </row>
    <row r="1228" spans="1:10" hidden="1" x14ac:dyDescent="0.3">
      <c r="A1228" s="52" t="s">
        <v>395</v>
      </c>
      <c r="B1228" s="52" t="s">
        <v>394</v>
      </c>
      <c r="C1228" s="53">
        <v>42615</v>
      </c>
      <c r="D1228" s="52">
        <f t="shared" si="36"/>
        <v>2050</v>
      </c>
      <c r="E1228" s="54" t="s">
        <v>456</v>
      </c>
      <c r="F1228" s="52" t="s">
        <v>526</v>
      </c>
      <c r="G1228" s="54" t="s">
        <v>387</v>
      </c>
      <c r="H1228" s="55">
        <v>100</v>
      </c>
      <c r="I1228" s="55">
        <v>35</v>
      </c>
      <c r="J1228" s="54">
        <f t="shared" si="37"/>
        <v>3500</v>
      </c>
    </row>
    <row r="1229" spans="1:10" hidden="1" x14ac:dyDescent="0.3">
      <c r="A1229" s="52" t="s">
        <v>522</v>
      </c>
      <c r="B1229" s="52" t="s">
        <v>394</v>
      </c>
      <c r="C1229" s="53">
        <v>42615</v>
      </c>
      <c r="D1229" s="52">
        <f t="shared" si="36"/>
        <v>2051</v>
      </c>
      <c r="E1229" s="54" t="s">
        <v>464</v>
      </c>
      <c r="F1229" s="52" t="s">
        <v>525</v>
      </c>
      <c r="G1229" s="54" t="s">
        <v>385</v>
      </c>
      <c r="H1229" s="55">
        <v>100</v>
      </c>
      <c r="I1229" s="55">
        <v>86</v>
      </c>
      <c r="J1229" s="54">
        <f t="shared" si="37"/>
        <v>8600</v>
      </c>
    </row>
    <row r="1230" spans="1:10" x14ac:dyDescent="0.3">
      <c r="A1230" s="52" t="s">
        <v>398</v>
      </c>
      <c r="B1230" s="52" t="s">
        <v>394</v>
      </c>
      <c r="C1230" s="53">
        <v>42615</v>
      </c>
      <c r="D1230" s="52">
        <f t="shared" si="36"/>
        <v>2052</v>
      </c>
      <c r="E1230" s="54" t="s">
        <v>412</v>
      </c>
      <c r="F1230" s="52" t="s">
        <v>523</v>
      </c>
      <c r="G1230" s="54" t="s">
        <v>384</v>
      </c>
      <c r="H1230" s="55">
        <v>5</v>
      </c>
      <c r="I1230" s="55">
        <v>20</v>
      </c>
      <c r="J1230" s="54">
        <f t="shared" si="37"/>
        <v>100</v>
      </c>
    </row>
    <row r="1231" spans="1:10" hidden="1" x14ac:dyDescent="0.3">
      <c r="A1231" s="52" t="s">
        <v>395</v>
      </c>
      <c r="B1231" s="52" t="s">
        <v>394</v>
      </c>
      <c r="C1231" s="53">
        <v>42616</v>
      </c>
      <c r="D1231" s="52">
        <f t="shared" ref="D1231:D1294" si="38">D1230+1</f>
        <v>2053</v>
      </c>
      <c r="E1231" s="54" t="s">
        <v>433</v>
      </c>
      <c r="F1231" s="52" t="s">
        <v>528</v>
      </c>
      <c r="G1231" s="54" t="s">
        <v>383</v>
      </c>
      <c r="H1231" s="55">
        <v>100</v>
      </c>
      <c r="I1231" s="55">
        <v>10</v>
      </c>
      <c r="J1231" s="54">
        <f t="shared" ref="J1231:J1294" si="39">H1231*I1231</f>
        <v>1000</v>
      </c>
    </row>
    <row r="1232" spans="1:10" hidden="1" x14ac:dyDescent="0.3">
      <c r="A1232" s="52" t="s">
        <v>395</v>
      </c>
      <c r="B1232" s="52" t="s">
        <v>394</v>
      </c>
      <c r="C1232" s="53">
        <v>42616</v>
      </c>
      <c r="D1232" s="52">
        <f t="shared" si="38"/>
        <v>2054</v>
      </c>
      <c r="E1232" s="54" t="s">
        <v>433</v>
      </c>
      <c r="F1232" s="52" t="s">
        <v>528</v>
      </c>
      <c r="G1232" s="54" t="s">
        <v>381</v>
      </c>
      <c r="H1232" s="55">
        <v>250</v>
      </c>
      <c r="I1232" s="55">
        <v>120</v>
      </c>
      <c r="J1232" s="54">
        <f t="shared" si="39"/>
        <v>30000</v>
      </c>
    </row>
    <row r="1233" spans="1:10" hidden="1" x14ac:dyDescent="0.3">
      <c r="A1233" s="52" t="s">
        <v>405</v>
      </c>
      <c r="B1233" s="52" t="s">
        <v>394</v>
      </c>
      <c r="C1233" s="53">
        <v>42616</v>
      </c>
      <c r="D1233" s="52">
        <f t="shared" si="38"/>
        <v>2055</v>
      </c>
      <c r="E1233" s="54" t="s">
        <v>415</v>
      </c>
      <c r="F1233" s="52" t="s">
        <v>524</v>
      </c>
      <c r="G1233" s="54" t="s">
        <v>387</v>
      </c>
      <c r="H1233" s="55">
        <v>750</v>
      </c>
      <c r="I1233" s="55">
        <v>35</v>
      </c>
      <c r="J1233" s="54">
        <f t="shared" si="39"/>
        <v>26250</v>
      </c>
    </row>
    <row r="1234" spans="1:10" hidden="1" x14ac:dyDescent="0.3">
      <c r="A1234" s="52" t="s">
        <v>405</v>
      </c>
      <c r="B1234" s="52" t="s">
        <v>394</v>
      </c>
      <c r="C1234" s="53">
        <v>42616</v>
      </c>
      <c r="D1234" s="52">
        <f t="shared" si="38"/>
        <v>2056</v>
      </c>
      <c r="E1234" s="54" t="s">
        <v>415</v>
      </c>
      <c r="F1234" s="52" t="s">
        <v>524</v>
      </c>
      <c r="G1234" s="54" t="s">
        <v>385</v>
      </c>
      <c r="H1234" s="55">
        <v>200</v>
      </c>
      <c r="I1234" s="55">
        <v>86</v>
      </c>
      <c r="J1234" s="54">
        <f t="shared" si="39"/>
        <v>17200</v>
      </c>
    </row>
    <row r="1235" spans="1:10" hidden="1" x14ac:dyDescent="0.3">
      <c r="A1235" s="52" t="s">
        <v>405</v>
      </c>
      <c r="B1235" s="52" t="s">
        <v>394</v>
      </c>
      <c r="C1235" s="53">
        <v>42616</v>
      </c>
      <c r="D1235" s="52">
        <f t="shared" si="38"/>
        <v>2057</v>
      </c>
      <c r="E1235" s="54" t="s">
        <v>415</v>
      </c>
      <c r="F1235" s="52" t="s">
        <v>524</v>
      </c>
      <c r="G1235" s="54" t="s">
        <v>384</v>
      </c>
      <c r="H1235" s="55">
        <v>1000</v>
      </c>
      <c r="I1235" s="55">
        <v>20</v>
      </c>
      <c r="J1235" s="54">
        <f t="shared" si="39"/>
        <v>20000</v>
      </c>
    </row>
    <row r="1236" spans="1:10" hidden="1" x14ac:dyDescent="0.3">
      <c r="A1236" s="52" t="s">
        <v>405</v>
      </c>
      <c r="B1236" s="52" t="s">
        <v>394</v>
      </c>
      <c r="C1236" s="53">
        <v>42616</v>
      </c>
      <c r="D1236" s="52">
        <f t="shared" si="38"/>
        <v>2058</v>
      </c>
      <c r="E1236" s="54" t="s">
        <v>415</v>
      </c>
      <c r="F1236" s="52" t="s">
        <v>524</v>
      </c>
      <c r="G1236" s="54" t="s">
        <v>383</v>
      </c>
      <c r="H1236" s="55">
        <v>1000</v>
      </c>
      <c r="I1236" s="55">
        <v>10</v>
      </c>
      <c r="J1236" s="54">
        <f t="shared" si="39"/>
        <v>10000</v>
      </c>
    </row>
    <row r="1237" spans="1:10" hidden="1" x14ac:dyDescent="0.3">
      <c r="A1237" s="52" t="s">
        <v>405</v>
      </c>
      <c r="B1237" s="52" t="s">
        <v>394</v>
      </c>
      <c r="C1237" s="53">
        <v>42616</v>
      </c>
      <c r="D1237" s="52">
        <f t="shared" si="38"/>
        <v>2059</v>
      </c>
      <c r="E1237" s="54" t="s">
        <v>415</v>
      </c>
      <c r="F1237" s="52" t="s">
        <v>524</v>
      </c>
      <c r="G1237" s="54" t="s">
        <v>381</v>
      </c>
      <c r="H1237" s="55">
        <v>200</v>
      </c>
      <c r="I1237" s="55">
        <v>120</v>
      </c>
      <c r="J1237" s="54">
        <f t="shared" si="39"/>
        <v>24000</v>
      </c>
    </row>
    <row r="1238" spans="1:10" hidden="1" x14ac:dyDescent="0.3">
      <c r="A1238" s="52" t="s">
        <v>405</v>
      </c>
      <c r="B1238" s="52" t="s">
        <v>394</v>
      </c>
      <c r="C1238" s="53">
        <v>42616</v>
      </c>
      <c r="D1238" s="52">
        <f t="shared" si="38"/>
        <v>2060</v>
      </c>
      <c r="E1238" s="54" t="s">
        <v>416</v>
      </c>
      <c r="F1238" s="52" t="s">
        <v>403</v>
      </c>
      <c r="G1238" s="54" t="s">
        <v>387</v>
      </c>
      <c r="H1238" s="55">
        <v>1000</v>
      </c>
      <c r="I1238" s="55">
        <v>35</v>
      </c>
      <c r="J1238" s="54">
        <f t="shared" si="39"/>
        <v>35000</v>
      </c>
    </row>
    <row r="1239" spans="1:10" x14ac:dyDescent="0.3">
      <c r="A1239" s="52" t="s">
        <v>398</v>
      </c>
      <c r="B1239" s="52" t="s">
        <v>394</v>
      </c>
      <c r="C1239" s="53">
        <v>42616</v>
      </c>
      <c r="D1239" s="52">
        <f t="shared" si="38"/>
        <v>2061</v>
      </c>
      <c r="E1239" s="54" t="s">
        <v>421</v>
      </c>
      <c r="F1239" s="52" t="s">
        <v>523</v>
      </c>
      <c r="G1239" s="54" t="s">
        <v>385</v>
      </c>
      <c r="H1239" s="55">
        <v>200</v>
      </c>
      <c r="I1239" s="55">
        <v>86</v>
      </c>
      <c r="J1239" s="54">
        <f t="shared" si="39"/>
        <v>17200</v>
      </c>
    </row>
    <row r="1240" spans="1:10" hidden="1" x14ac:dyDescent="0.3">
      <c r="A1240" s="52" t="s">
        <v>522</v>
      </c>
      <c r="B1240" s="52" t="s">
        <v>394</v>
      </c>
      <c r="C1240" s="53">
        <v>42616</v>
      </c>
      <c r="D1240" s="52">
        <f t="shared" si="38"/>
        <v>2062</v>
      </c>
      <c r="E1240" s="54" t="s">
        <v>450</v>
      </c>
      <c r="F1240" s="52" t="s">
        <v>525</v>
      </c>
      <c r="G1240" s="54" t="s">
        <v>384</v>
      </c>
      <c r="H1240" s="55">
        <v>400</v>
      </c>
      <c r="I1240" s="55">
        <v>20</v>
      </c>
      <c r="J1240" s="54">
        <f t="shared" si="39"/>
        <v>8000</v>
      </c>
    </row>
    <row r="1241" spans="1:10" hidden="1" x14ac:dyDescent="0.3">
      <c r="A1241" s="52" t="s">
        <v>522</v>
      </c>
      <c r="B1241" s="52" t="s">
        <v>394</v>
      </c>
      <c r="C1241" s="53">
        <v>42616</v>
      </c>
      <c r="D1241" s="52">
        <f t="shared" si="38"/>
        <v>2063</v>
      </c>
      <c r="E1241" s="54" t="s">
        <v>450</v>
      </c>
      <c r="F1241" s="52" t="s">
        <v>525</v>
      </c>
      <c r="G1241" s="54" t="s">
        <v>383</v>
      </c>
      <c r="H1241" s="55">
        <v>400</v>
      </c>
      <c r="I1241" s="55">
        <v>10</v>
      </c>
      <c r="J1241" s="54">
        <f t="shared" si="39"/>
        <v>4000</v>
      </c>
    </row>
    <row r="1242" spans="1:10" hidden="1" x14ac:dyDescent="0.3">
      <c r="A1242" s="52" t="s">
        <v>522</v>
      </c>
      <c r="B1242" s="52" t="s">
        <v>394</v>
      </c>
      <c r="C1242" s="53">
        <v>42616</v>
      </c>
      <c r="D1242" s="52">
        <f t="shared" si="38"/>
        <v>2064</v>
      </c>
      <c r="E1242" s="54" t="s">
        <v>450</v>
      </c>
      <c r="F1242" s="52" t="s">
        <v>525</v>
      </c>
      <c r="G1242" s="54" t="s">
        <v>381</v>
      </c>
      <c r="H1242" s="55">
        <v>300</v>
      </c>
      <c r="I1242" s="55">
        <v>120</v>
      </c>
      <c r="J1242" s="54">
        <f t="shared" si="39"/>
        <v>36000</v>
      </c>
    </row>
    <row r="1243" spans="1:10" hidden="1" x14ac:dyDescent="0.3">
      <c r="A1243" s="52" t="s">
        <v>395</v>
      </c>
      <c r="B1243" s="52" t="s">
        <v>394</v>
      </c>
      <c r="C1243" s="53">
        <v>42616</v>
      </c>
      <c r="D1243" s="52">
        <f t="shared" si="38"/>
        <v>2065</v>
      </c>
      <c r="E1243" s="54" t="s">
        <v>401</v>
      </c>
      <c r="F1243" s="52" t="s">
        <v>526</v>
      </c>
      <c r="G1243" s="54" t="s">
        <v>383</v>
      </c>
      <c r="H1243" s="55">
        <v>200</v>
      </c>
      <c r="I1243" s="55">
        <v>10</v>
      </c>
      <c r="J1243" s="54">
        <f t="shared" si="39"/>
        <v>2000</v>
      </c>
    </row>
    <row r="1244" spans="1:10" hidden="1" x14ac:dyDescent="0.3">
      <c r="A1244" s="52" t="s">
        <v>395</v>
      </c>
      <c r="B1244" s="52" t="s">
        <v>394</v>
      </c>
      <c r="C1244" s="53">
        <v>42616</v>
      </c>
      <c r="D1244" s="52">
        <f t="shared" si="38"/>
        <v>2066</v>
      </c>
      <c r="E1244" s="54" t="s">
        <v>401</v>
      </c>
      <c r="F1244" s="52" t="s">
        <v>526</v>
      </c>
      <c r="G1244" s="54" t="s">
        <v>381</v>
      </c>
      <c r="H1244" s="55">
        <v>500</v>
      </c>
      <c r="I1244" s="55">
        <v>120</v>
      </c>
      <c r="J1244" s="54">
        <f t="shared" si="39"/>
        <v>60000</v>
      </c>
    </row>
    <row r="1245" spans="1:10" hidden="1" x14ac:dyDescent="0.3">
      <c r="A1245" s="52" t="s">
        <v>395</v>
      </c>
      <c r="B1245" s="52" t="s">
        <v>394</v>
      </c>
      <c r="C1245" s="53">
        <v>42616</v>
      </c>
      <c r="D1245" s="52">
        <f t="shared" si="38"/>
        <v>2067</v>
      </c>
      <c r="E1245" s="54" t="s">
        <v>401</v>
      </c>
      <c r="F1245" s="52" t="s">
        <v>526</v>
      </c>
      <c r="G1245" s="54" t="s">
        <v>387</v>
      </c>
      <c r="H1245" s="55">
        <v>300</v>
      </c>
      <c r="I1245" s="55">
        <v>35</v>
      </c>
      <c r="J1245" s="54">
        <f t="shared" si="39"/>
        <v>10500</v>
      </c>
    </row>
    <row r="1246" spans="1:10" hidden="1" x14ac:dyDescent="0.3">
      <c r="A1246" s="52" t="s">
        <v>395</v>
      </c>
      <c r="B1246" s="52" t="s">
        <v>394</v>
      </c>
      <c r="C1246" s="53">
        <v>42616</v>
      </c>
      <c r="D1246" s="52">
        <f t="shared" si="38"/>
        <v>2068</v>
      </c>
      <c r="E1246" s="54" t="s">
        <v>400</v>
      </c>
      <c r="F1246" s="52" t="s">
        <v>399</v>
      </c>
      <c r="G1246" s="54" t="s">
        <v>385</v>
      </c>
      <c r="H1246" s="55">
        <v>500</v>
      </c>
      <c r="I1246" s="55">
        <v>86</v>
      </c>
      <c r="J1246" s="54">
        <f t="shared" si="39"/>
        <v>43000</v>
      </c>
    </row>
    <row r="1247" spans="1:10" hidden="1" x14ac:dyDescent="0.3">
      <c r="A1247" s="52" t="s">
        <v>522</v>
      </c>
      <c r="B1247" s="52" t="s">
        <v>394</v>
      </c>
      <c r="C1247" s="53">
        <v>42616</v>
      </c>
      <c r="D1247" s="52">
        <f t="shared" si="38"/>
        <v>2069</v>
      </c>
      <c r="E1247" s="54" t="s">
        <v>459</v>
      </c>
      <c r="F1247" s="52" t="s">
        <v>410</v>
      </c>
      <c r="G1247" s="54" t="s">
        <v>384</v>
      </c>
      <c r="H1247" s="55">
        <v>25</v>
      </c>
      <c r="I1247" s="55">
        <v>20</v>
      </c>
      <c r="J1247" s="54">
        <f t="shared" si="39"/>
        <v>500</v>
      </c>
    </row>
    <row r="1248" spans="1:10" hidden="1" x14ac:dyDescent="0.3">
      <c r="A1248" s="52" t="s">
        <v>395</v>
      </c>
      <c r="B1248" s="52" t="s">
        <v>394</v>
      </c>
      <c r="C1248" s="53">
        <v>42616</v>
      </c>
      <c r="D1248" s="52">
        <f t="shared" si="38"/>
        <v>2070</v>
      </c>
      <c r="E1248" s="54" t="s">
        <v>438</v>
      </c>
      <c r="F1248" s="52" t="s">
        <v>527</v>
      </c>
      <c r="G1248" s="54" t="s">
        <v>383</v>
      </c>
      <c r="H1248" s="55">
        <v>300</v>
      </c>
      <c r="I1248" s="55">
        <v>10</v>
      </c>
      <c r="J1248" s="54">
        <f t="shared" si="39"/>
        <v>3000</v>
      </c>
    </row>
    <row r="1249" spans="1:10" hidden="1" x14ac:dyDescent="0.3">
      <c r="A1249" s="52" t="s">
        <v>395</v>
      </c>
      <c r="B1249" s="52" t="s">
        <v>394</v>
      </c>
      <c r="C1249" s="53">
        <v>42616</v>
      </c>
      <c r="D1249" s="52">
        <f t="shared" si="38"/>
        <v>2071</v>
      </c>
      <c r="E1249" s="54" t="s">
        <v>438</v>
      </c>
      <c r="F1249" s="52" t="s">
        <v>527</v>
      </c>
      <c r="G1249" s="54" t="s">
        <v>381</v>
      </c>
      <c r="H1249" s="55">
        <v>100</v>
      </c>
      <c r="I1249" s="55">
        <v>120</v>
      </c>
      <c r="J1249" s="54">
        <f t="shared" si="39"/>
        <v>12000</v>
      </c>
    </row>
    <row r="1250" spans="1:10" hidden="1" x14ac:dyDescent="0.3">
      <c r="A1250" s="52" t="s">
        <v>522</v>
      </c>
      <c r="B1250" s="52" t="s">
        <v>394</v>
      </c>
      <c r="C1250" s="53">
        <v>42616</v>
      </c>
      <c r="D1250" s="52">
        <f t="shared" si="38"/>
        <v>2072</v>
      </c>
      <c r="E1250" s="54" t="s">
        <v>463</v>
      </c>
      <c r="F1250" s="52" t="s">
        <v>525</v>
      </c>
      <c r="G1250" s="54" t="s">
        <v>387</v>
      </c>
      <c r="H1250" s="55">
        <v>50</v>
      </c>
      <c r="I1250" s="55">
        <v>35</v>
      </c>
      <c r="J1250" s="54">
        <f t="shared" si="39"/>
        <v>1750</v>
      </c>
    </row>
    <row r="1251" spans="1:10" hidden="1" x14ac:dyDescent="0.3">
      <c r="A1251" s="52" t="s">
        <v>405</v>
      </c>
      <c r="B1251" s="52" t="s">
        <v>394</v>
      </c>
      <c r="C1251" s="53">
        <v>42617</v>
      </c>
      <c r="D1251" s="52">
        <f t="shared" si="38"/>
        <v>2073</v>
      </c>
      <c r="E1251" s="54" t="s">
        <v>404</v>
      </c>
      <c r="F1251" s="52" t="s">
        <v>403</v>
      </c>
      <c r="G1251" s="54" t="s">
        <v>385</v>
      </c>
      <c r="H1251" s="55">
        <v>150</v>
      </c>
      <c r="I1251" s="55">
        <v>86</v>
      </c>
      <c r="J1251" s="54">
        <f t="shared" si="39"/>
        <v>12900</v>
      </c>
    </row>
    <row r="1252" spans="1:10" hidden="1" x14ac:dyDescent="0.3">
      <c r="A1252" s="52" t="s">
        <v>405</v>
      </c>
      <c r="B1252" s="52" t="s">
        <v>394</v>
      </c>
      <c r="C1252" s="53">
        <v>42617</v>
      </c>
      <c r="D1252" s="52">
        <f t="shared" si="38"/>
        <v>2074</v>
      </c>
      <c r="E1252" s="54" t="s">
        <v>423</v>
      </c>
      <c r="F1252" s="52" t="s">
        <v>403</v>
      </c>
      <c r="G1252" s="54" t="s">
        <v>384</v>
      </c>
      <c r="H1252" s="55">
        <v>200</v>
      </c>
      <c r="I1252" s="55">
        <v>20</v>
      </c>
      <c r="J1252" s="54">
        <f t="shared" si="39"/>
        <v>4000</v>
      </c>
    </row>
    <row r="1253" spans="1:10" hidden="1" x14ac:dyDescent="0.3">
      <c r="A1253" s="52" t="s">
        <v>405</v>
      </c>
      <c r="B1253" s="52" t="s">
        <v>394</v>
      </c>
      <c r="C1253" s="53">
        <v>42617</v>
      </c>
      <c r="D1253" s="52">
        <f t="shared" si="38"/>
        <v>2075</v>
      </c>
      <c r="E1253" s="54" t="s">
        <v>423</v>
      </c>
      <c r="F1253" s="52" t="s">
        <v>403</v>
      </c>
      <c r="G1253" s="54" t="s">
        <v>387</v>
      </c>
      <c r="H1253" s="55">
        <v>200</v>
      </c>
      <c r="I1253" s="55">
        <v>35</v>
      </c>
      <c r="J1253" s="54">
        <f t="shared" si="39"/>
        <v>7000</v>
      </c>
    </row>
    <row r="1254" spans="1:10" hidden="1" x14ac:dyDescent="0.3">
      <c r="A1254" s="52" t="s">
        <v>405</v>
      </c>
      <c r="B1254" s="52" t="s">
        <v>394</v>
      </c>
      <c r="C1254" s="53">
        <v>42617</v>
      </c>
      <c r="D1254" s="52">
        <f t="shared" si="38"/>
        <v>2076</v>
      </c>
      <c r="E1254" s="54" t="s">
        <v>423</v>
      </c>
      <c r="F1254" s="52" t="s">
        <v>403</v>
      </c>
      <c r="G1254" s="54" t="s">
        <v>385</v>
      </c>
      <c r="H1254" s="55">
        <v>200</v>
      </c>
      <c r="I1254" s="55">
        <v>86</v>
      </c>
      <c r="J1254" s="54">
        <f t="shared" si="39"/>
        <v>17200</v>
      </c>
    </row>
    <row r="1255" spans="1:10" hidden="1" x14ac:dyDescent="0.3">
      <c r="A1255" s="52" t="s">
        <v>398</v>
      </c>
      <c r="B1255" s="52" t="s">
        <v>394</v>
      </c>
      <c r="C1255" s="53">
        <v>42617</v>
      </c>
      <c r="D1255" s="52">
        <f t="shared" si="38"/>
        <v>2077</v>
      </c>
      <c r="E1255" s="54" t="s">
        <v>409</v>
      </c>
      <c r="F1255" s="52" t="s">
        <v>396</v>
      </c>
      <c r="G1255" s="54" t="s">
        <v>384</v>
      </c>
      <c r="H1255" s="55">
        <v>200</v>
      </c>
      <c r="I1255" s="55">
        <v>20</v>
      </c>
      <c r="J1255" s="54">
        <f t="shared" si="39"/>
        <v>4000</v>
      </c>
    </row>
    <row r="1256" spans="1:10" hidden="1" x14ac:dyDescent="0.3">
      <c r="A1256" s="52" t="s">
        <v>395</v>
      </c>
      <c r="B1256" s="52" t="s">
        <v>394</v>
      </c>
      <c r="C1256" s="53">
        <v>42617</v>
      </c>
      <c r="D1256" s="52">
        <f t="shared" si="38"/>
        <v>2078</v>
      </c>
      <c r="E1256" s="54" t="s">
        <v>447</v>
      </c>
      <c r="F1256" s="52" t="s">
        <v>527</v>
      </c>
      <c r="G1256" s="54" t="s">
        <v>387</v>
      </c>
      <c r="H1256" s="55">
        <v>250</v>
      </c>
      <c r="I1256" s="55">
        <v>35</v>
      </c>
      <c r="J1256" s="54">
        <f t="shared" si="39"/>
        <v>8750</v>
      </c>
    </row>
    <row r="1257" spans="1:10" hidden="1" x14ac:dyDescent="0.3">
      <c r="A1257" s="52" t="s">
        <v>395</v>
      </c>
      <c r="B1257" s="52" t="s">
        <v>394</v>
      </c>
      <c r="C1257" s="53">
        <v>42617</v>
      </c>
      <c r="D1257" s="52">
        <f t="shared" si="38"/>
        <v>2079</v>
      </c>
      <c r="E1257" s="54" t="s">
        <v>447</v>
      </c>
      <c r="F1257" s="52" t="s">
        <v>527</v>
      </c>
      <c r="G1257" s="54" t="s">
        <v>385</v>
      </c>
      <c r="H1257" s="55">
        <v>200</v>
      </c>
      <c r="I1257" s="55">
        <v>86</v>
      </c>
      <c r="J1257" s="54">
        <f t="shared" si="39"/>
        <v>17200</v>
      </c>
    </row>
    <row r="1258" spans="1:10" hidden="1" x14ac:dyDescent="0.3">
      <c r="A1258" s="52" t="s">
        <v>395</v>
      </c>
      <c r="B1258" s="52" t="s">
        <v>394</v>
      </c>
      <c r="C1258" s="53">
        <v>42617</v>
      </c>
      <c r="D1258" s="52">
        <f t="shared" si="38"/>
        <v>2080</v>
      </c>
      <c r="E1258" s="54" t="s">
        <v>432</v>
      </c>
      <c r="F1258" s="52" t="s">
        <v>529</v>
      </c>
      <c r="G1258" s="54" t="s">
        <v>384</v>
      </c>
      <c r="H1258" s="55">
        <v>300</v>
      </c>
      <c r="I1258" s="55">
        <v>20</v>
      </c>
      <c r="J1258" s="54">
        <f t="shared" si="39"/>
        <v>6000</v>
      </c>
    </row>
    <row r="1259" spans="1:10" hidden="1" x14ac:dyDescent="0.3">
      <c r="A1259" s="52" t="s">
        <v>395</v>
      </c>
      <c r="B1259" s="52" t="s">
        <v>394</v>
      </c>
      <c r="C1259" s="53">
        <v>42617</v>
      </c>
      <c r="D1259" s="52">
        <f t="shared" si="38"/>
        <v>2081</v>
      </c>
      <c r="E1259" s="54" t="s">
        <v>448</v>
      </c>
      <c r="F1259" s="52" t="s">
        <v>529</v>
      </c>
      <c r="G1259" s="54" t="s">
        <v>383</v>
      </c>
      <c r="H1259" s="55">
        <v>600</v>
      </c>
      <c r="I1259" s="55">
        <v>10</v>
      </c>
      <c r="J1259" s="54">
        <f t="shared" si="39"/>
        <v>6000</v>
      </c>
    </row>
    <row r="1260" spans="1:10" hidden="1" x14ac:dyDescent="0.3">
      <c r="A1260" s="52" t="s">
        <v>398</v>
      </c>
      <c r="B1260" s="52" t="s">
        <v>394</v>
      </c>
      <c r="C1260" s="53">
        <v>42617</v>
      </c>
      <c r="D1260" s="52">
        <f t="shared" si="38"/>
        <v>2082</v>
      </c>
      <c r="E1260" s="54" t="s">
        <v>397</v>
      </c>
      <c r="F1260" s="52" t="s">
        <v>396</v>
      </c>
      <c r="G1260" s="54" t="s">
        <v>381</v>
      </c>
      <c r="H1260" s="55">
        <v>3</v>
      </c>
      <c r="I1260" s="55">
        <v>120</v>
      </c>
      <c r="J1260" s="54">
        <f t="shared" si="39"/>
        <v>360</v>
      </c>
    </row>
    <row r="1261" spans="1:10" hidden="1" x14ac:dyDescent="0.3">
      <c r="A1261" s="52" t="s">
        <v>395</v>
      </c>
      <c r="B1261" s="52" t="s">
        <v>394</v>
      </c>
      <c r="C1261" s="53">
        <v>42617</v>
      </c>
      <c r="D1261" s="52">
        <f t="shared" si="38"/>
        <v>2083</v>
      </c>
      <c r="E1261" s="54" t="s">
        <v>447</v>
      </c>
      <c r="F1261" s="52" t="s">
        <v>527</v>
      </c>
      <c r="G1261" s="54" t="s">
        <v>387</v>
      </c>
      <c r="H1261" s="55">
        <v>3</v>
      </c>
      <c r="I1261" s="55">
        <v>35</v>
      </c>
      <c r="J1261" s="54">
        <f t="shared" si="39"/>
        <v>105</v>
      </c>
    </row>
    <row r="1262" spans="1:10" x14ac:dyDescent="0.3">
      <c r="A1262" s="52" t="s">
        <v>398</v>
      </c>
      <c r="B1262" s="52" t="s">
        <v>394</v>
      </c>
      <c r="C1262" s="53">
        <v>42617</v>
      </c>
      <c r="D1262" s="52">
        <f t="shared" si="38"/>
        <v>2084</v>
      </c>
      <c r="E1262" s="54" t="s">
        <v>462</v>
      </c>
      <c r="F1262" s="52" t="s">
        <v>523</v>
      </c>
      <c r="G1262" s="54" t="s">
        <v>385</v>
      </c>
      <c r="H1262" s="55">
        <v>5</v>
      </c>
      <c r="I1262" s="55">
        <v>86</v>
      </c>
      <c r="J1262" s="54">
        <f t="shared" si="39"/>
        <v>430</v>
      </c>
    </row>
    <row r="1263" spans="1:10" hidden="1" x14ac:dyDescent="0.3">
      <c r="A1263" s="52" t="s">
        <v>522</v>
      </c>
      <c r="B1263" s="52" t="s">
        <v>394</v>
      </c>
      <c r="C1263" s="53">
        <v>42618</v>
      </c>
      <c r="D1263" s="52">
        <f t="shared" si="38"/>
        <v>2085</v>
      </c>
      <c r="E1263" s="54" t="s">
        <v>461</v>
      </c>
      <c r="F1263" s="52" t="s">
        <v>525</v>
      </c>
      <c r="G1263" s="54" t="s">
        <v>384</v>
      </c>
      <c r="H1263" s="55">
        <v>1500</v>
      </c>
      <c r="I1263" s="55">
        <v>20</v>
      </c>
      <c r="J1263" s="54">
        <f t="shared" si="39"/>
        <v>30000</v>
      </c>
    </row>
    <row r="1264" spans="1:10" hidden="1" x14ac:dyDescent="0.3">
      <c r="A1264" s="52" t="s">
        <v>522</v>
      </c>
      <c r="B1264" s="52" t="s">
        <v>394</v>
      </c>
      <c r="C1264" s="53">
        <v>42618</v>
      </c>
      <c r="D1264" s="52">
        <f t="shared" si="38"/>
        <v>2086</v>
      </c>
      <c r="E1264" s="54" t="s">
        <v>461</v>
      </c>
      <c r="F1264" s="52" t="s">
        <v>525</v>
      </c>
      <c r="G1264" s="54" t="s">
        <v>383</v>
      </c>
      <c r="H1264" s="55">
        <v>200</v>
      </c>
      <c r="I1264" s="55">
        <v>10</v>
      </c>
      <c r="J1264" s="54">
        <f t="shared" si="39"/>
        <v>2000</v>
      </c>
    </row>
    <row r="1265" spans="1:10" hidden="1" x14ac:dyDescent="0.3">
      <c r="A1265" s="52" t="s">
        <v>405</v>
      </c>
      <c r="B1265" s="52" t="s">
        <v>394</v>
      </c>
      <c r="C1265" s="53">
        <v>42618</v>
      </c>
      <c r="D1265" s="52">
        <f t="shared" si="38"/>
        <v>2087</v>
      </c>
      <c r="E1265" s="54" t="s">
        <v>430</v>
      </c>
      <c r="F1265" s="52" t="s">
        <v>403</v>
      </c>
      <c r="G1265" s="54" t="s">
        <v>381</v>
      </c>
      <c r="H1265" s="55">
        <v>500</v>
      </c>
      <c r="I1265" s="55">
        <v>120</v>
      </c>
      <c r="J1265" s="54">
        <f t="shared" si="39"/>
        <v>60000</v>
      </c>
    </row>
    <row r="1266" spans="1:10" hidden="1" x14ac:dyDescent="0.3">
      <c r="A1266" s="52" t="s">
        <v>405</v>
      </c>
      <c r="B1266" s="52" t="s">
        <v>394</v>
      </c>
      <c r="C1266" s="53">
        <v>42618</v>
      </c>
      <c r="D1266" s="52">
        <f t="shared" si="38"/>
        <v>2088</v>
      </c>
      <c r="E1266" s="54" t="s">
        <v>430</v>
      </c>
      <c r="F1266" s="52" t="s">
        <v>403</v>
      </c>
      <c r="G1266" s="54" t="s">
        <v>387</v>
      </c>
      <c r="H1266" s="55">
        <v>200</v>
      </c>
      <c r="I1266" s="55">
        <v>35</v>
      </c>
      <c r="J1266" s="54">
        <f t="shared" si="39"/>
        <v>7000</v>
      </c>
    </row>
    <row r="1267" spans="1:10" hidden="1" x14ac:dyDescent="0.3">
      <c r="A1267" s="52" t="s">
        <v>522</v>
      </c>
      <c r="B1267" s="52" t="s">
        <v>394</v>
      </c>
      <c r="C1267" s="53">
        <v>42618</v>
      </c>
      <c r="D1267" s="52">
        <f t="shared" si="38"/>
        <v>2089</v>
      </c>
      <c r="E1267" s="54" t="s">
        <v>402</v>
      </c>
      <c r="F1267" s="52" t="s">
        <v>525</v>
      </c>
      <c r="G1267" s="54" t="s">
        <v>385</v>
      </c>
      <c r="H1267" s="55">
        <v>1000</v>
      </c>
      <c r="I1267" s="55">
        <v>86</v>
      </c>
      <c r="J1267" s="54">
        <f t="shared" si="39"/>
        <v>86000</v>
      </c>
    </row>
    <row r="1268" spans="1:10" hidden="1" x14ac:dyDescent="0.3">
      <c r="A1268" s="52" t="s">
        <v>522</v>
      </c>
      <c r="B1268" s="52" t="s">
        <v>394</v>
      </c>
      <c r="C1268" s="53">
        <v>42618</v>
      </c>
      <c r="D1268" s="52">
        <f t="shared" si="38"/>
        <v>2090</v>
      </c>
      <c r="E1268" s="54" t="s">
        <v>402</v>
      </c>
      <c r="F1268" s="52" t="s">
        <v>525</v>
      </c>
      <c r="G1268" s="54" t="s">
        <v>384</v>
      </c>
      <c r="H1268" s="55">
        <v>50</v>
      </c>
      <c r="I1268" s="55">
        <v>20</v>
      </c>
      <c r="J1268" s="54">
        <f t="shared" si="39"/>
        <v>1000</v>
      </c>
    </row>
    <row r="1269" spans="1:10" hidden="1" x14ac:dyDescent="0.3">
      <c r="A1269" s="52" t="s">
        <v>395</v>
      </c>
      <c r="B1269" s="52" t="s">
        <v>394</v>
      </c>
      <c r="C1269" s="53">
        <v>42618</v>
      </c>
      <c r="D1269" s="52">
        <f t="shared" si="38"/>
        <v>2091</v>
      </c>
      <c r="E1269" s="54" t="s">
        <v>425</v>
      </c>
      <c r="F1269" s="52" t="s">
        <v>399</v>
      </c>
      <c r="G1269" s="54" t="s">
        <v>383</v>
      </c>
      <c r="H1269" s="55">
        <v>150</v>
      </c>
      <c r="I1269" s="55">
        <v>10</v>
      </c>
      <c r="J1269" s="54">
        <f t="shared" si="39"/>
        <v>1500</v>
      </c>
    </row>
    <row r="1270" spans="1:10" hidden="1" x14ac:dyDescent="0.3">
      <c r="A1270" s="52" t="s">
        <v>395</v>
      </c>
      <c r="B1270" s="52" t="s">
        <v>394</v>
      </c>
      <c r="C1270" s="53">
        <v>42618</v>
      </c>
      <c r="D1270" s="52">
        <f t="shared" si="38"/>
        <v>2092</v>
      </c>
      <c r="E1270" s="54" t="s">
        <v>425</v>
      </c>
      <c r="F1270" s="52" t="s">
        <v>399</v>
      </c>
      <c r="G1270" s="54" t="s">
        <v>381</v>
      </c>
      <c r="H1270" s="55">
        <v>300</v>
      </c>
      <c r="I1270" s="55">
        <v>120</v>
      </c>
      <c r="J1270" s="54">
        <f t="shared" si="39"/>
        <v>36000</v>
      </c>
    </row>
    <row r="1271" spans="1:10" hidden="1" x14ac:dyDescent="0.3">
      <c r="A1271" s="52" t="s">
        <v>395</v>
      </c>
      <c r="B1271" s="52" t="s">
        <v>394</v>
      </c>
      <c r="C1271" s="53">
        <v>42618</v>
      </c>
      <c r="D1271" s="52">
        <f t="shared" si="38"/>
        <v>2093</v>
      </c>
      <c r="E1271" s="54" t="s">
        <v>425</v>
      </c>
      <c r="F1271" s="52" t="s">
        <v>399</v>
      </c>
      <c r="G1271" s="54" t="s">
        <v>384</v>
      </c>
      <c r="H1271" s="55">
        <v>300</v>
      </c>
      <c r="I1271" s="55">
        <v>20</v>
      </c>
      <c r="J1271" s="54">
        <f t="shared" si="39"/>
        <v>6000</v>
      </c>
    </row>
    <row r="1272" spans="1:10" hidden="1" x14ac:dyDescent="0.3">
      <c r="A1272" s="52" t="s">
        <v>522</v>
      </c>
      <c r="B1272" s="52" t="s">
        <v>394</v>
      </c>
      <c r="C1272" s="53">
        <v>42618</v>
      </c>
      <c r="D1272" s="52">
        <f t="shared" si="38"/>
        <v>2094</v>
      </c>
      <c r="E1272" s="54" t="s">
        <v>450</v>
      </c>
      <c r="F1272" s="52" t="s">
        <v>525</v>
      </c>
      <c r="G1272" s="54" t="s">
        <v>387</v>
      </c>
      <c r="H1272" s="55">
        <v>1000</v>
      </c>
      <c r="I1272" s="55">
        <v>35</v>
      </c>
      <c r="J1272" s="54">
        <f t="shared" si="39"/>
        <v>35000</v>
      </c>
    </row>
    <row r="1273" spans="1:10" hidden="1" x14ac:dyDescent="0.3">
      <c r="A1273" s="52" t="s">
        <v>522</v>
      </c>
      <c r="B1273" s="52" t="s">
        <v>394</v>
      </c>
      <c r="C1273" s="53">
        <v>42618</v>
      </c>
      <c r="D1273" s="52">
        <f t="shared" si="38"/>
        <v>2095</v>
      </c>
      <c r="E1273" s="54" t="s">
        <v>450</v>
      </c>
      <c r="F1273" s="52" t="s">
        <v>525</v>
      </c>
      <c r="G1273" s="54" t="s">
        <v>385</v>
      </c>
      <c r="H1273" s="55">
        <v>400</v>
      </c>
      <c r="I1273" s="55">
        <v>86</v>
      </c>
      <c r="J1273" s="54">
        <f t="shared" si="39"/>
        <v>34400</v>
      </c>
    </row>
    <row r="1274" spans="1:10" hidden="1" x14ac:dyDescent="0.3">
      <c r="A1274" s="52" t="s">
        <v>522</v>
      </c>
      <c r="B1274" s="52" t="s">
        <v>394</v>
      </c>
      <c r="C1274" s="53">
        <v>42618</v>
      </c>
      <c r="D1274" s="52">
        <f t="shared" si="38"/>
        <v>2096</v>
      </c>
      <c r="E1274" s="54" t="s">
        <v>450</v>
      </c>
      <c r="F1274" s="52" t="s">
        <v>525</v>
      </c>
      <c r="G1274" s="54" t="s">
        <v>384</v>
      </c>
      <c r="H1274" s="55">
        <v>500</v>
      </c>
      <c r="I1274" s="55">
        <v>20</v>
      </c>
      <c r="J1274" s="54">
        <f t="shared" si="39"/>
        <v>10000</v>
      </c>
    </row>
    <row r="1275" spans="1:10" hidden="1" x14ac:dyDescent="0.3">
      <c r="A1275" s="52" t="s">
        <v>395</v>
      </c>
      <c r="B1275" s="52" t="s">
        <v>394</v>
      </c>
      <c r="C1275" s="53">
        <v>42620</v>
      </c>
      <c r="D1275" s="52">
        <f t="shared" si="38"/>
        <v>2097</v>
      </c>
      <c r="E1275" s="54" t="s">
        <v>425</v>
      </c>
      <c r="F1275" s="52" t="s">
        <v>399</v>
      </c>
      <c r="G1275" s="54" t="s">
        <v>383</v>
      </c>
      <c r="H1275" s="55">
        <v>1000</v>
      </c>
      <c r="I1275" s="55">
        <v>10</v>
      </c>
      <c r="J1275" s="54">
        <f t="shared" si="39"/>
        <v>10000</v>
      </c>
    </row>
    <row r="1276" spans="1:10" hidden="1" x14ac:dyDescent="0.3">
      <c r="A1276" s="52" t="s">
        <v>395</v>
      </c>
      <c r="B1276" s="52" t="s">
        <v>394</v>
      </c>
      <c r="C1276" s="53">
        <v>42620</v>
      </c>
      <c r="D1276" s="52">
        <f t="shared" si="38"/>
        <v>2098</v>
      </c>
      <c r="E1276" s="54" t="s">
        <v>425</v>
      </c>
      <c r="F1276" s="52" t="s">
        <v>399</v>
      </c>
      <c r="G1276" s="54" t="s">
        <v>381</v>
      </c>
      <c r="H1276" s="55">
        <v>800</v>
      </c>
      <c r="I1276" s="55">
        <v>120</v>
      </c>
      <c r="J1276" s="54">
        <f t="shared" si="39"/>
        <v>96000</v>
      </c>
    </row>
    <row r="1277" spans="1:10" hidden="1" x14ac:dyDescent="0.3">
      <c r="A1277" s="52" t="s">
        <v>395</v>
      </c>
      <c r="B1277" s="52" t="s">
        <v>394</v>
      </c>
      <c r="C1277" s="53">
        <v>42620</v>
      </c>
      <c r="D1277" s="52">
        <f t="shared" si="38"/>
        <v>2099</v>
      </c>
      <c r="E1277" s="54" t="s">
        <v>425</v>
      </c>
      <c r="F1277" s="52" t="s">
        <v>399</v>
      </c>
      <c r="G1277" s="54" t="s">
        <v>387</v>
      </c>
      <c r="H1277" s="55">
        <v>150</v>
      </c>
      <c r="I1277" s="55">
        <v>35</v>
      </c>
      <c r="J1277" s="54">
        <f t="shared" si="39"/>
        <v>5250</v>
      </c>
    </row>
    <row r="1278" spans="1:10" hidden="1" x14ac:dyDescent="0.3">
      <c r="A1278" s="52" t="s">
        <v>395</v>
      </c>
      <c r="B1278" s="52" t="s">
        <v>394</v>
      </c>
      <c r="C1278" s="53">
        <v>42620</v>
      </c>
      <c r="D1278" s="52">
        <f t="shared" si="38"/>
        <v>2100</v>
      </c>
      <c r="E1278" s="54" t="s">
        <v>425</v>
      </c>
      <c r="F1278" s="52" t="s">
        <v>399</v>
      </c>
      <c r="G1278" s="54" t="s">
        <v>385</v>
      </c>
      <c r="H1278" s="55">
        <v>200</v>
      </c>
      <c r="I1278" s="55">
        <v>86</v>
      </c>
      <c r="J1278" s="54">
        <f t="shared" si="39"/>
        <v>17200</v>
      </c>
    </row>
    <row r="1279" spans="1:10" hidden="1" x14ac:dyDescent="0.3">
      <c r="A1279" s="52" t="s">
        <v>395</v>
      </c>
      <c r="B1279" s="52" t="s">
        <v>394</v>
      </c>
      <c r="C1279" s="53">
        <v>42620</v>
      </c>
      <c r="D1279" s="52">
        <f t="shared" si="38"/>
        <v>2101</v>
      </c>
      <c r="E1279" s="54" t="s">
        <v>448</v>
      </c>
      <c r="F1279" s="52" t="s">
        <v>529</v>
      </c>
      <c r="G1279" s="54" t="s">
        <v>384</v>
      </c>
      <c r="H1279" s="55">
        <v>400</v>
      </c>
      <c r="I1279" s="55">
        <v>20</v>
      </c>
      <c r="J1279" s="54">
        <f t="shared" si="39"/>
        <v>8000</v>
      </c>
    </row>
    <row r="1280" spans="1:10" hidden="1" x14ac:dyDescent="0.3">
      <c r="A1280" s="52" t="s">
        <v>395</v>
      </c>
      <c r="B1280" s="52" t="s">
        <v>394</v>
      </c>
      <c r="C1280" s="53">
        <v>42620</v>
      </c>
      <c r="D1280" s="52">
        <f t="shared" si="38"/>
        <v>2102</v>
      </c>
      <c r="E1280" s="54" t="s">
        <v>426</v>
      </c>
      <c r="F1280" s="52" t="s">
        <v>529</v>
      </c>
      <c r="G1280" s="54" t="s">
        <v>383</v>
      </c>
      <c r="H1280" s="55">
        <v>50</v>
      </c>
      <c r="I1280" s="55">
        <v>10</v>
      </c>
      <c r="J1280" s="54">
        <f t="shared" si="39"/>
        <v>500</v>
      </c>
    </row>
    <row r="1281" spans="1:10" hidden="1" x14ac:dyDescent="0.3">
      <c r="A1281" s="52" t="s">
        <v>395</v>
      </c>
      <c r="B1281" s="52" t="s">
        <v>394</v>
      </c>
      <c r="C1281" s="53">
        <v>42620</v>
      </c>
      <c r="D1281" s="52">
        <f t="shared" si="38"/>
        <v>2103</v>
      </c>
      <c r="E1281" s="54" t="s">
        <v>433</v>
      </c>
      <c r="F1281" s="52" t="s">
        <v>528</v>
      </c>
      <c r="G1281" s="54" t="s">
        <v>381</v>
      </c>
      <c r="H1281" s="55">
        <v>100</v>
      </c>
      <c r="I1281" s="55">
        <v>120</v>
      </c>
      <c r="J1281" s="54">
        <f t="shared" si="39"/>
        <v>12000</v>
      </c>
    </row>
    <row r="1282" spans="1:10" hidden="1" x14ac:dyDescent="0.3">
      <c r="A1282" s="52" t="s">
        <v>395</v>
      </c>
      <c r="B1282" s="52" t="s">
        <v>394</v>
      </c>
      <c r="C1282" s="53">
        <v>42620</v>
      </c>
      <c r="D1282" s="52">
        <f t="shared" si="38"/>
        <v>2104</v>
      </c>
      <c r="E1282" s="54" t="s">
        <v>433</v>
      </c>
      <c r="F1282" s="52" t="s">
        <v>528</v>
      </c>
      <c r="G1282" s="54" t="s">
        <v>387</v>
      </c>
      <c r="H1282" s="55">
        <v>300</v>
      </c>
      <c r="I1282" s="55">
        <v>35</v>
      </c>
      <c r="J1282" s="54">
        <f t="shared" si="39"/>
        <v>10500</v>
      </c>
    </row>
    <row r="1283" spans="1:10" hidden="1" x14ac:dyDescent="0.3">
      <c r="A1283" s="52" t="s">
        <v>395</v>
      </c>
      <c r="B1283" s="52" t="s">
        <v>394</v>
      </c>
      <c r="C1283" s="53">
        <v>42620</v>
      </c>
      <c r="D1283" s="52">
        <f t="shared" si="38"/>
        <v>2105</v>
      </c>
      <c r="E1283" s="54" t="s">
        <v>433</v>
      </c>
      <c r="F1283" s="52" t="s">
        <v>528</v>
      </c>
      <c r="G1283" s="54" t="s">
        <v>385</v>
      </c>
      <c r="H1283" s="55">
        <v>20</v>
      </c>
      <c r="I1283" s="55">
        <v>86</v>
      </c>
      <c r="J1283" s="54">
        <f t="shared" si="39"/>
        <v>1720</v>
      </c>
    </row>
    <row r="1284" spans="1:10" hidden="1" x14ac:dyDescent="0.3">
      <c r="A1284" s="52" t="s">
        <v>395</v>
      </c>
      <c r="B1284" s="52" t="s">
        <v>394</v>
      </c>
      <c r="C1284" s="53">
        <v>42620</v>
      </c>
      <c r="D1284" s="52">
        <f t="shared" si="38"/>
        <v>2106</v>
      </c>
      <c r="E1284" s="54" t="s">
        <v>433</v>
      </c>
      <c r="F1284" s="52" t="s">
        <v>528</v>
      </c>
      <c r="G1284" s="54" t="s">
        <v>387</v>
      </c>
      <c r="H1284" s="55">
        <v>100</v>
      </c>
      <c r="I1284" s="55">
        <v>35</v>
      </c>
      <c r="J1284" s="54">
        <f t="shared" si="39"/>
        <v>3500</v>
      </c>
    </row>
    <row r="1285" spans="1:10" hidden="1" x14ac:dyDescent="0.3">
      <c r="A1285" s="52" t="s">
        <v>395</v>
      </c>
      <c r="B1285" s="52" t="s">
        <v>394</v>
      </c>
      <c r="C1285" s="53">
        <v>42620</v>
      </c>
      <c r="D1285" s="52">
        <f t="shared" si="38"/>
        <v>2107</v>
      </c>
      <c r="E1285" s="54" t="s">
        <v>433</v>
      </c>
      <c r="F1285" s="52" t="s">
        <v>528</v>
      </c>
      <c r="G1285" s="54" t="s">
        <v>385</v>
      </c>
      <c r="H1285" s="55">
        <v>100</v>
      </c>
      <c r="I1285" s="55">
        <v>86</v>
      </c>
      <c r="J1285" s="54">
        <f t="shared" si="39"/>
        <v>8600</v>
      </c>
    </row>
    <row r="1286" spans="1:10" hidden="1" x14ac:dyDescent="0.3">
      <c r="A1286" s="52" t="s">
        <v>405</v>
      </c>
      <c r="B1286" s="52" t="s">
        <v>394</v>
      </c>
      <c r="C1286" s="53">
        <v>42620</v>
      </c>
      <c r="D1286" s="52">
        <f t="shared" si="38"/>
        <v>2108</v>
      </c>
      <c r="E1286" s="54" t="s">
        <v>416</v>
      </c>
      <c r="F1286" s="52" t="s">
        <v>403</v>
      </c>
      <c r="G1286" s="54" t="s">
        <v>384</v>
      </c>
      <c r="H1286" s="55">
        <v>1500</v>
      </c>
      <c r="I1286" s="55">
        <v>20</v>
      </c>
      <c r="J1286" s="54">
        <f t="shared" si="39"/>
        <v>30000</v>
      </c>
    </row>
    <row r="1287" spans="1:10" hidden="1" x14ac:dyDescent="0.3">
      <c r="A1287" s="52" t="s">
        <v>395</v>
      </c>
      <c r="B1287" s="52" t="s">
        <v>394</v>
      </c>
      <c r="C1287" s="53">
        <v>42620</v>
      </c>
      <c r="D1287" s="52">
        <f t="shared" si="38"/>
        <v>2109</v>
      </c>
      <c r="E1287" s="54" t="s">
        <v>400</v>
      </c>
      <c r="F1287" s="52" t="s">
        <v>399</v>
      </c>
      <c r="G1287" s="54" t="s">
        <v>387</v>
      </c>
      <c r="H1287" s="55">
        <v>500</v>
      </c>
      <c r="I1287" s="55">
        <v>35</v>
      </c>
      <c r="J1287" s="54">
        <f t="shared" si="39"/>
        <v>17500</v>
      </c>
    </row>
    <row r="1288" spans="1:10" hidden="1" x14ac:dyDescent="0.3">
      <c r="A1288" s="52" t="s">
        <v>398</v>
      </c>
      <c r="B1288" s="52" t="s">
        <v>394</v>
      </c>
      <c r="C1288" s="53">
        <v>42620</v>
      </c>
      <c r="D1288" s="52">
        <f t="shared" si="38"/>
        <v>2110</v>
      </c>
      <c r="E1288" s="54" t="s">
        <v>397</v>
      </c>
      <c r="F1288" s="52" t="s">
        <v>396</v>
      </c>
      <c r="G1288" s="54" t="s">
        <v>385</v>
      </c>
      <c r="H1288" s="55">
        <v>250</v>
      </c>
      <c r="I1288" s="55">
        <v>86</v>
      </c>
      <c r="J1288" s="54">
        <f t="shared" si="39"/>
        <v>21500</v>
      </c>
    </row>
    <row r="1289" spans="1:10" hidden="1" x14ac:dyDescent="0.3">
      <c r="A1289" s="52" t="s">
        <v>395</v>
      </c>
      <c r="B1289" s="52" t="s">
        <v>394</v>
      </c>
      <c r="C1289" s="53">
        <v>42620</v>
      </c>
      <c r="D1289" s="52">
        <f t="shared" si="38"/>
        <v>2111</v>
      </c>
      <c r="E1289" s="54" t="s">
        <v>434</v>
      </c>
      <c r="F1289" s="52" t="s">
        <v>399</v>
      </c>
      <c r="G1289" s="54" t="s">
        <v>384</v>
      </c>
      <c r="H1289" s="55">
        <v>500</v>
      </c>
      <c r="I1289" s="55">
        <v>20</v>
      </c>
      <c r="J1289" s="54">
        <f t="shared" si="39"/>
        <v>10000</v>
      </c>
    </row>
    <row r="1290" spans="1:10" hidden="1" x14ac:dyDescent="0.3">
      <c r="A1290" s="52" t="s">
        <v>395</v>
      </c>
      <c r="B1290" s="52" t="s">
        <v>394</v>
      </c>
      <c r="C1290" s="53">
        <v>42620</v>
      </c>
      <c r="D1290" s="52">
        <f t="shared" si="38"/>
        <v>2112</v>
      </c>
      <c r="E1290" s="54" t="s">
        <v>434</v>
      </c>
      <c r="F1290" s="52" t="s">
        <v>399</v>
      </c>
      <c r="G1290" s="54" t="s">
        <v>387</v>
      </c>
      <c r="H1290" s="55">
        <v>1250</v>
      </c>
      <c r="I1290" s="55">
        <v>35</v>
      </c>
      <c r="J1290" s="54">
        <f t="shared" si="39"/>
        <v>43750</v>
      </c>
    </row>
    <row r="1291" spans="1:10" hidden="1" x14ac:dyDescent="0.3">
      <c r="A1291" s="52" t="s">
        <v>395</v>
      </c>
      <c r="B1291" s="52" t="s">
        <v>394</v>
      </c>
      <c r="C1291" s="53">
        <v>42620</v>
      </c>
      <c r="D1291" s="52">
        <f t="shared" si="38"/>
        <v>2113</v>
      </c>
      <c r="E1291" s="54" t="s">
        <v>438</v>
      </c>
      <c r="F1291" s="52" t="s">
        <v>527</v>
      </c>
      <c r="G1291" s="54" t="s">
        <v>385</v>
      </c>
      <c r="H1291" s="55">
        <v>5</v>
      </c>
      <c r="I1291" s="55">
        <v>86</v>
      </c>
      <c r="J1291" s="54">
        <f t="shared" si="39"/>
        <v>430</v>
      </c>
    </row>
    <row r="1292" spans="1:10" hidden="1" x14ac:dyDescent="0.3">
      <c r="A1292" s="52" t="s">
        <v>398</v>
      </c>
      <c r="B1292" s="52" t="s">
        <v>394</v>
      </c>
      <c r="C1292" s="53">
        <v>42620</v>
      </c>
      <c r="D1292" s="52">
        <f t="shared" si="38"/>
        <v>2114</v>
      </c>
      <c r="E1292" s="54" t="s">
        <v>397</v>
      </c>
      <c r="F1292" s="52" t="s">
        <v>396</v>
      </c>
      <c r="G1292" s="54" t="s">
        <v>384</v>
      </c>
      <c r="H1292" s="55">
        <v>3</v>
      </c>
      <c r="I1292" s="55">
        <v>20</v>
      </c>
      <c r="J1292" s="54">
        <f t="shared" si="39"/>
        <v>60</v>
      </c>
    </row>
    <row r="1293" spans="1:10" hidden="1" x14ac:dyDescent="0.3">
      <c r="A1293" s="52" t="s">
        <v>398</v>
      </c>
      <c r="B1293" s="52" t="s">
        <v>394</v>
      </c>
      <c r="C1293" s="53">
        <v>42620</v>
      </c>
      <c r="D1293" s="52">
        <f t="shared" si="38"/>
        <v>2115</v>
      </c>
      <c r="E1293" s="54" t="s">
        <v>397</v>
      </c>
      <c r="F1293" s="52" t="s">
        <v>396</v>
      </c>
      <c r="G1293" s="54" t="s">
        <v>383</v>
      </c>
      <c r="H1293" s="55">
        <v>6</v>
      </c>
      <c r="I1293" s="55">
        <v>10</v>
      </c>
      <c r="J1293" s="54">
        <f t="shared" si="39"/>
        <v>60</v>
      </c>
    </row>
    <row r="1294" spans="1:10" hidden="1" x14ac:dyDescent="0.3">
      <c r="A1294" s="52" t="s">
        <v>398</v>
      </c>
      <c r="B1294" s="52" t="s">
        <v>394</v>
      </c>
      <c r="C1294" s="53">
        <v>42620</v>
      </c>
      <c r="D1294" s="52">
        <f t="shared" si="38"/>
        <v>2116</v>
      </c>
      <c r="E1294" s="54" t="s">
        <v>397</v>
      </c>
      <c r="F1294" s="52" t="s">
        <v>396</v>
      </c>
      <c r="G1294" s="54" t="s">
        <v>381</v>
      </c>
      <c r="H1294" s="55">
        <v>1</v>
      </c>
      <c r="I1294" s="55">
        <v>120</v>
      </c>
      <c r="J1294" s="54">
        <f t="shared" si="39"/>
        <v>120</v>
      </c>
    </row>
    <row r="1295" spans="1:10" hidden="1" x14ac:dyDescent="0.3">
      <c r="A1295" s="52" t="s">
        <v>398</v>
      </c>
      <c r="B1295" s="52" t="s">
        <v>394</v>
      </c>
      <c r="C1295" s="53">
        <v>42620</v>
      </c>
      <c r="D1295" s="52">
        <f t="shared" ref="D1295:D1358" si="40">D1294+1</f>
        <v>2117</v>
      </c>
      <c r="E1295" s="54" t="s">
        <v>397</v>
      </c>
      <c r="F1295" s="52" t="s">
        <v>396</v>
      </c>
      <c r="G1295" s="54" t="s">
        <v>387</v>
      </c>
      <c r="H1295" s="55">
        <v>4</v>
      </c>
      <c r="I1295" s="55">
        <v>35</v>
      </c>
      <c r="J1295" s="54">
        <f t="shared" ref="J1295:J1358" si="41">H1295*I1295</f>
        <v>140</v>
      </c>
    </row>
    <row r="1296" spans="1:10" hidden="1" x14ac:dyDescent="0.3">
      <c r="A1296" s="52" t="s">
        <v>398</v>
      </c>
      <c r="B1296" s="52" t="s">
        <v>394</v>
      </c>
      <c r="C1296" s="53">
        <v>42620</v>
      </c>
      <c r="D1296" s="52">
        <f t="shared" si="40"/>
        <v>2118</v>
      </c>
      <c r="E1296" s="54" t="s">
        <v>397</v>
      </c>
      <c r="F1296" s="52" t="s">
        <v>396</v>
      </c>
      <c r="G1296" s="54" t="s">
        <v>385</v>
      </c>
      <c r="H1296" s="55">
        <v>2</v>
      </c>
      <c r="I1296" s="55">
        <v>86</v>
      </c>
      <c r="J1296" s="54">
        <f t="shared" si="41"/>
        <v>172</v>
      </c>
    </row>
    <row r="1297" spans="1:10" hidden="1" x14ac:dyDescent="0.3">
      <c r="A1297" s="52" t="s">
        <v>398</v>
      </c>
      <c r="B1297" s="52" t="s">
        <v>394</v>
      </c>
      <c r="C1297" s="53">
        <v>42620</v>
      </c>
      <c r="D1297" s="52">
        <f t="shared" si="40"/>
        <v>2119</v>
      </c>
      <c r="E1297" s="54" t="s">
        <v>397</v>
      </c>
      <c r="F1297" s="52" t="s">
        <v>396</v>
      </c>
      <c r="G1297" s="54" t="s">
        <v>384</v>
      </c>
      <c r="H1297" s="55">
        <v>4</v>
      </c>
      <c r="I1297" s="55">
        <v>20</v>
      </c>
      <c r="J1297" s="54">
        <f t="shared" si="41"/>
        <v>80</v>
      </c>
    </row>
    <row r="1298" spans="1:10" hidden="1" x14ac:dyDescent="0.3">
      <c r="A1298" s="52" t="s">
        <v>398</v>
      </c>
      <c r="B1298" s="52" t="s">
        <v>394</v>
      </c>
      <c r="C1298" s="53">
        <v>42620</v>
      </c>
      <c r="D1298" s="52">
        <f t="shared" si="40"/>
        <v>2120</v>
      </c>
      <c r="E1298" s="54" t="s">
        <v>397</v>
      </c>
      <c r="F1298" s="52" t="s">
        <v>396</v>
      </c>
      <c r="G1298" s="54" t="s">
        <v>383</v>
      </c>
      <c r="H1298" s="55">
        <v>3</v>
      </c>
      <c r="I1298" s="55">
        <v>10</v>
      </c>
      <c r="J1298" s="54">
        <f t="shared" si="41"/>
        <v>30</v>
      </c>
    </row>
    <row r="1299" spans="1:10" hidden="1" x14ac:dyDescent="0.3">
      <c r="A1299" s="52" t="s">
        <v>398</v>
      </c>
      <c r="B1299" s="52" t="s">
        <v>394</v>
      </c>
      <c r="C1299" s="53">
        <v>42620</v>
      </c>
      <c r="D1299" s="52">
        <f t="shared" si="40"/>
        <v>2121</v>
      </c>
      <c r="E1299" s="54" t="s">
        <v>397</v>
      </c>
      <c r="F1299" s="52" t="s">
        <v>396</v>
      </c>
      <c r="G1299" s="54" t="s">
        <v>381</v>
      </c>
      <c r="H1299" s="55">
        <v>4</v>
      </c>
      <c r="I1299" s="55">
        <v>120</v>
      </c>
      <c r="J1299" s="54">
        <f t="shared" si="41"/>
        <v>480</v>
      </c>
    </row>
    <row r="1300" spans="1:10" hidden="1" x14ac:dyDescent="0.3">
      <c r="A1300" s="52" t="s">
        <v>405</v>
      </c>
      <c r="B1300" s="52" t="s">
        <v>394</v>
      </c>
      <c r="C1300" s="53">
        <v>42621</v>
      </c>
      <c r="D1300" s="52">
        <f t="shared" si="40"/>
        <v>2122</v>
      </c>
      <c r="E1300" s="54" t="s">
        <v>441</v>
      </c>
      <c r="F1300" s="52" t="s">
        <v>403</v>
      </c>
      <c r="G1300" s="54" t="s">
        <v>387</v>
      </c>
      <c r="H1300" s="55">
        <v>3000</v>
      </c>
      <c r="I1300" s="55">
        <v>35</v>
      </c>
      <c r="J1300" s="54">
        <f t="shared" si="41"/>
        <v>105000</v>
      </c>
    </row>
    <row r="1301" spans="1:10" hidden="1" x14ac:dyDescent="0.3">
      <c r="A1301" s="52" t="s">
        <v>405</v>
      </c>
      <c r="B1301" s="52" t="s">
        <v>394</v>
      </c>
      <c r="C1301" s="53">
        <v>42621</v>
      </c>
      <c r="D1301" s="52">
        <f t="shared" si="40"/>
        <v>2123</v>
      </c>
      <c r="E1301" s="54" t="s">
        <v>441</v>
      </c>
      <c r="F1301" s="52" t="s">
        <v>403</v>
      </c>
      <c r="G1301" s="54" t="s">
        <v>385</v>
      </c>
      <c r="H1301" s="55">
        <v>1000</v>
      </c>
      <c r="I1301" s="55">
        <v>86</v>
      </c>
      <c r="J1301" s="54">
        <f t="shared" si="41"/>
        <v>86000</v>
      </c>
    </row>
    <row r="1302" spans="1:10" hidden="1" x14ac:dyDescent="0.3">
      <c r="A1302" s="52" t="s">
        <v>405</v>
      </c>
      <c r="B1302" s="52" t="s">
        <v>394</v>
      </c>
      <c r="C1302" s="53">
        <v>42621</v>
      </c>
      <c r="D1302" s="52">
        <f t="shared" si="40"/>
        <v>2124</v>
      </c>
      <c r="E1302" s="54" t="s">
        <v>441</v>
      </c>
      <c r="F1302" s="52" t="s">
        <v>403</v>
      </c>
      <c r="G1302" s="54" t="s">
        <v>384</v>
      </c>
      <c r="H1302" s="55">
        <v>200</v>
      </c>
      <c r="I1302" s="55">
        <v>20</v>
      </c>
      <c r="J1302" s="54">
        <f t="shared" si="41"/>
        <v>4000</v>
      </c>
    </row>
    <row r="1303" spans="1:10" hidden="1" x14ac:dyDescent="0.3">
      <c r="A1303" s="52" t="s">
        <v>405</v>
      </c>
      <c r="B1303" s="52" t="s">
        <v>394</v>
      </c>
      <c r="C1303" s="53">
        <v>42621</v>
      </c>
      <c r="D1303" s="52">
        <f t="shared" si="40"/>
        <v>2125</v>
      </c>
      <c r="E1303" s="54" t="s">
        <v>460</v>
      </c>
      <c r="F1303" s="52" t="s">
        <v>403</v>
      </c>
      <c r="G1303" s="54" t="s">
        <v>383</v>
      </c>
      <c r="H1303" s="55">
        <v>200</v>
      </c>
      <c r="I1303" s="55">
        <v>10</v>
      </c>
      <c r="J1303" s="54">
        <f t="shared" si="41"/>
        <v>2000</v>
      </c>
    </row>
    <row r="1304" spans="1:10" hidden="1" x14ac:dyDescent="0.3">
      <c r="A1304" s="52" t="s">
        <v>405</v>
      </c>
      <c r="B1304" s="52" t="s">
        <v>394</v>
      </c>
      <c r="C1304" s="53">
        <v>42621</v>
      </c>
      <c r="D1304" s="52">
        <f t="shared" si="40"/>
        <v>2126</v>
      </c>
      <c r="E1304" s="54" t="s">
        <v>404</v>
      </c>
      <c r="F1304" s="52" t="s">
        <v>403</v>
      </c>
      <c r="G1304" s="54" t="s">
        <v>381</v>
      </c>
      <c r="H1304" s="55">
        <v>2000</v>
      </c>
      <c r="I1304" s="55">
        <v>120</v>
      </c>
      <c r="J1304" s="54">
        <f t="shared" si="41"/>
        <v>240000</v>
      </c>
    </row>
    <row r="1305" spans="1:10" hidden="1" x14ac:dyDescent="0.3">
      <c r="A1305" s="52" t="s">
        <v>405</v>
      </c>
      <c r="B1305" s="52" t="s">
        <v>394</v>
      </c>
      <c r="C1305" s="53">
        <v>42621</v>
      </c>
      <c r="D1305" s="52">
        <f t="shared" si="40"/>
        <v>2127</v>
      </c>
      <c r="E1305" s="54" t="s">
        <v>404</v>
      </c>
      <c r="F1305" s="52" t="s">
        <v>403</v>
      </c>
      <c r="G1305" s="54" t="s">
        <v>385</v>
      </c>
      <c r="H1305" s="55">
        <v>300</v>
      </c>
      <c r="I1305" s="55">
        <v>86</v>
      </c>
      <c r="J1305" s="54">
        <f t="shared" si="41"/>
        <v>25800</v>
      </c>
    </row>
    <row r="1306" spans="1:10" hidden="1" x14ac:dyDescent="0.3">
      <c r="A1306" s="52" t="s">
        <v>405</v>
      </c>
      <c r="B1306" s="52" t="s">
        <v>394</v>
      </c>
      <c r="C1306" s="53">
        <v>42621</v>
      </c>
      <c r="D1306" s="52">
        <f t="shared" si="40"/>
        <v>2128</v>
      </c>
      <c r="E1306" s="54" t="s">
        <v>404</v>
      </c>
      <c r="F1306" s="52" t="s">
        <v>403</v>
      </c>
      <c r="G1306" s="54" t="s">
        <v>384</v>
      </c>
      <c r="H1306" s="55">
        <v>50</v>
      </c>
      <c r="I1306" s="55">
        <v>20</v>
      </c>
      <c r="J1306" s="54">
        <f t="shared" si="41"/>
        <v>1000</v>
      </c>
    </row>
    <row r="1307" spans="1:10" hidden="1" x14ac:dyDescent="0.3">
      <c r="A1307" s="52" t="s">
        <v>395</v>
      </c>
      <c r="B1307" s="52" t="s">
        <v>394</v>
      </c>
      <c r="C1307" s="53">
        <v>42621</v>
      </c>
      <c r="D1307" s="52">
        <f t="shared" si="40"/>
        <v>2129</v>
      </c>
      <c r="E1307" s="54" t="s">
        <v>447</v>
      </c>
      <c r="F1307" s="52" t="s">
        <v>527</v>
      </c>
      <c r="G1307" s="54" t="s">
        <v>387</v>
      </c>
      <c r="H1307" s="55">
        <v>250</v>
      </c>
      <c r="I1307" s="55">
        <v>35</v>
      </c>
      <c r="J1307" s="54">
        <f t="shared" si="41"/>
        <v>8750</v>
      </c>
    </row>
    <row r="1308" spans="1:10" hidden="1" x14ac:dyDescent="0.3">
      <c r="A1308" s="52" t="s">
        <v>395</v>
      </c>
      <c r="B1308" s="52" t="s">
        <v>394</v>
      </c>
      <c r="C1308" s="53">
        <v>42621</v>
      </c>
      <c r="D1308" s="52">
        <f t="shared" si="40"/>
        <v>2130</v>
      </c>
      <c r="E1308" s="54" t="s">
        <v>433</v>
      </c>
      <c r="F1308" s="52" t="s">
        <v>528</v>
      </c>
      <c r="G1308" s="54" t="s">
        <v>385</v>
      </c>
      <c r="H1308" s="55">
        <v>100</v>
      </c>
      <c r="I1308" s="55">
        <v>86</v>
      </c>
      <c r="J1308" s="54">
        <f t="shared" si="41"/>
        <v>8600</v>
      </c>
    </row>
    <row r="1309" spans="1:10" hidden="1" x14ac:dyDescent="0.3">
      <c r="A1309" s="52" t="s">
        <v>395</v>
      </c>
      <c r="B1309" s="52" t="s">
        <v>394</v>
      </c>
      <c r="C1309" s="53">
        <v>42621</v>
      </c>
      <c r="D1309" s="52">
        <f t="shared" si="40"/>
        <v>2131</v>
      </c>
      <c r="E1309" s="54" t="s">
        <v>433</v>
      </c>
      <c r="F1309" s="52" t="s">
        <v>528</v>
      </c>
      <c r="G1309" s="54" t="s">
        <v>384</v>
      </c>
      <c r="H1309" s="55">
        <v>200</v>
      </c>
      <c r="I1309" s="55">
        <v>20</v>
      </c>
      <c r="J1309" s="54">
        <f t="shared" si="41"/>
        <v>4000</v>
      </c>
    </row>
    <row r="1310" spans="1:10" hidden="1" x14ac:dyDescent="0.3">
      <c r="A1310" s="52" t="s">
        <v>395</v>
      </c>
      <c r="B1310" s="52" t="s">
        <v>394</v>
      </c>
      <c r="C1310" s="53">
        <v>42621</v>
      </c>
      <c r="D1310" s="52">
        <f t="shared" si="40"/>
        <v>2132</v>
      </c>
      <c r="E1310" s="54" t="s">
        <v>433</v>
      </c>
      <c r="F1310" s="52" t="s">
        <v>528</v>
      </c>
      <c r="G1310" s="54" t="s">
        <v>387</v>
      </c>
      <c r="H1310" s="55">
        <v>200</v>
      </c>
      <c r="I1310" s="55">
        <v>35</v>
      </c>
      <c r="J1310" s="54">
        <f t="shared" si="41"/>
        <v>7000</v>
      </c>
    </row>
    <row r="1311" spans="1:10" hidden="1" x14ac:dyDescent="0.3">
      <c r="A1311" s="52" t="s">
        <v>395</v>
      </c>
      <c r="B1311" s="52" t="s">
        <v>394</v>
      </c>
      <c r="C1311" s="53">
        <v>42621</v>
      </c>
      <c r="D1311" s="52">
        <f t="shared" si="40"/>
        <v>2133</v>
      </c>
      <c r="E1311" s="54" t="s">
        <v>433</v>
      </c>
      <c r="F1311" s="52" t="s">
        <v>528</v>
      </c>
      <c r="G1311" s="54" t="s">
        <v>385</v>
      </c>
      <c r="H1311" s="55">
        <v>500</v>
      </c>
      <c r="I1311" s="55">
        <v>86</v>
      </c>
      <c r="J1311" s="54">
        <f t="shared" si="41"/>
        <v>43000</v>
      </c>
    </row>
    <row r="1312" spans="1:10" hidden="1" x14ac:dyDescent="0.3">
      <c r="A1312" s="52" t="s">
        <v>395</v>
      </c>
      <c r="B1312" s="52" t="s">
        <v>394</v>
      </c>
      <c r="C1312" s="53">
        <v>42621</v>
      </c>
      <c r="D1312" s="52">
        <f t="shared" si="40"/>
        <v>2134</v>
      </c>
      <c r="E1312" s="54" t="s">
        <v>433</v>
      </c>
      <c r="F1312" s="52" t="s">
        <v>528</v>
      </c>
      <c r="G1312" s="54" t="s">
        <v>384</v>
      </c>
      <c r="H1312" s="55">
        <v>200</v>
      </c>
      <c r="I1312" s="55">
        <v>20</v>
      </c>
      <c r="J1312" s="54">
        <f t="shared" si="41"/>
        <v>4000</v>
      </c>
    </row>
    <row r="1313" spans="1:10" hidden="1" x14ac:dyDescent="0.3">
      <c r="A1313" s="52" t="s">
        <v>522</v>
      </c>
      <c r="B1313" s="52" t="s">
        <v>394</v>
      </c>
      <c r="C1313" s="53">
        <v>42621</v>
      </c>
      <c r="D1313" s="52">
        <f t="shared" si="40"/>
        <v>2135</v>
      </c>
      <c r="E1313" s="54" t="s">
        <v>459</v>
      </c>
      <c r="F1313" s="52" t="s">
        <v>410</v>
      </c>
      <c r="G1313" s="54" t="s">
        <v>387</v>
      </c>
      <c r="H1313" s="55">
        <v>200</v>
      </c>
      <c r="I1313" s="55">
        <v>35</v>
      </c>
      <c r="J1313" s="54">
        <f t="shared" si="41"/>
        <v>7000</v>
      </c>
    </row>
    <row r="1314" spans="1:10" hidden="1" x14ac:dyDescent="0.3">
      <c r="A1314" s="52" t="s">
        <v>522</v>
      </c>
      <c r="B1314" s="52" t="s">
        <v>394</v>
      </c>
      <c r="C1314" s="53">
        <v>42621</v>
      </c>
      <c r="D1314" s="52">
        <f t="shared" si="40"/>
        <v>2136</v>
      </c>
      <c r="E1314" s="54" t="s">
        <v>402</v>
      </c>
      <c r="F1314" s="52" t="s">
        <v>525</v>
      </c>
      <c r="G1314" s="54" t="s">
        <v>385</v>
      </c>
      <c r="H1314" s="55">
        <v>500</v>
      </c>
      <c r="I1314" s="55">
        <v>86</v>
      </c>
      <c r="J1314" s="54">
        <f t="shared" si="41"/>
        <v>43000</v>
      </c>
    </row>
    <row r="1315" spans="1:10" hidden="1" x14ac:dyDescent="0.3">
      <c r="A1315" s="52" t="s">
        <v>398</v>
      </c>
      <c r="B1315" s="52" t="s">
        <v>394</v>
      </c>
      <c r="C1315" s="53">
        <v>42621</v>
      </c>
      <c r="D1315" s="52">
        <f t="shared" si="40"/>
        <v>2137</v>
      </c>
      <c r="E1315" s="54" t="s">
        <v>414</v>
      </c>
      <c r="F1315" s="52" t="s">
        <v>396</v>
      </c>
      <c r="G1315" s="54" t="s">
        <v>384</v>
      </c>
      <c r="H1315" s="55">
        <v>500</v>
      </c>
      <c r="I1315" s="55">
        <v>20</v>
      </c>
      <c r="J1315" s="54">
        <f t="shared" si="41"/>
        <v>10000</v>
      </c>
    </row>
    <row r="1316" spans="1:10" hidden="1" x14ac:dyDescent="0.3">
      <c r="A1316" s="52" t="s">
        <v>398</v>
      </c>
      <c r="B1316" s="52" t="s">
        <v>394</v>
      </c>
      <c r="C1316" s="53">
        <v>42621</v>
      </c>
      <c r="D1316" s="52">
        <f t="shared" si="40"/>
        <v>2138</v>
      </c>
      <c r="E1316" s="54" t="s">
        <v>409</v>
      </c>
      <c r="F1316" s="52" t="s">
        <v>396</v>
      </c>
      <c r="G1316" s="54" t="s">
        <v>383</v>
      </c>
      <c r="H1316" s="55">
        <v>100</v>
      </c>
      <c r="I1316" s="55">
        <v>10</v>
      </c>
      <c r="J1316" s="54">
        <f t="shared" si="41"/>
        <v>1000</v>
      </c>
    </row>
    <row r="1317" spans="1:10" hidden="1" x14ac:dyDescent="0.3">
      <c r="A1317" s="52" t="s">
        <v>398</v>
      </c>
      <c r="B1317" s="52" t="s">
        <v>394</v>
      </c>
      <c r="C1317" s="53">
        <v>42621</v>
      </c>
      <c r="D1317" s="52">
        <f t="shared" si="40"/>
        <v>2139</v>
      </c>
      <c r="E1317" s="54" t="s">
        <v>397</v>
      </c>
      <c r="F1317" s="52" t="s">
        <v>396</v>
      </c>
      <c r="G1317" s="54" t="s">
        <v>381</v>
      </c>
      <c r="H1317" s="55">
        <v>1000</v>
      </c>
      <c r="I1317" s="55">
        <v>120</v>
      </c>
      <c r="J1317" s="54">
        <f t="shared" si="41"/>
        <v>120000</v>
      </c>
    </row>
    <row r="1318" spans="1:10" hidden="1" x14ac:dyDescent="0.3">
      <c r="A1318" s="52" t="s">
        <v>398</v>
      </c>
      <c r="B1318" s="52" t="s">
        <v>394</v>
      </c>
      <c r="C1318" s="53">
        <v>42621</v>
      </c>
      <c r="D1318" s="52">
        <f t="shared" si="40"/>
        <v>2140</v>
      </c>
      <c r="E1318" s="54" t="s">
        <v>397</v>
      </c>
      <c r="F1318" s="52" t="s">
        <v>396</v>
      </c>
      <c r="G1318" s="54" t="s">
        <v>387</v>
      </c>
      <c r="H1318" s="55">
        <v>250</v>
      </c>
      <c r="I1318" s="55">
        <v>35</v>
      </c>
      <c r="J1318" s="54">
        <f t="shared" si="41"/>
        <v>8750</v>
      </c>
    </row>
    <row r="1319" spans="1:10" hidden="1" x14ac:dyDescent="0.3">
      <c r="A1319" s="52" t="s">
        <v>398</v>
      </c>
      <c r="B1319" s="52" t="s">
        <v>394</v>
      </c>
      <c r="C1319" s="53">
        <v>42621</v>
      </c>
      <c r="D1319" s="52">
        <f t="shared" si="40"/>
        <v>2141</v>
      </c>
      <c r="E1319" s="54" t="s">
        <v>397</v>
      </c>
      <c r="F1319" s="52" t="s">
        <v>396</v>
      </c>
      <c r="G1319" s="54" t="s">
        <v>385</v>
      </c>
      <c r="H1319" s="55">
        <v>450</v>
      </c>
      <c r="I1319" s="55">
        <v>86</v>
      </c>
      <c r="J1319" s="54">
        <f t="shared" si="41"/>
        <v>38700</v>
      </c>
    </row>
    <row r="1320" spans="1:10" hidden="1" x14ac:dyDescent="0.3">
      <c r="A1320" s="52" t="s">
        <v>398</v>
      </c>
      <c r="B1320" s="52" t="s">
        <v>394</v>
      </c>
      <c r="C1320" s="53">
        <v>42621</v>
      </c>
      <c r="D1320" s="52">
        <f t="shared" si="40"/>
        <v>2142</v>
      </c>
      <c r="E1320" s="54" t="s">
        <v>397</v>
      </c>
      <c r="F1320" s="52" t="s">
        <v>396</v>
      </c>
      <c r="G1320" s="54" t="s">
        <v>384</v>
      </c>
      <c r="H1320" s="55">
        <v>200</v>
      </c>
      <c r="I1320" s="55">
        <v>20</v>
      </c>
      <c r="J1320" s="54">
        <f t="shared" si="41"/>
        <v>4000</v>
      </c>
    </row>
    <row r="1321" spans="1:10" hidden="1" x14ac:dyDescent="0.3">
      <c r="A1321" s="52" t="s">
        <v>398</v>
      </c>
      <c r="B1321" s="52" t="s">
        <v>394</v>
      </c>
      <c r="C1321" s="53">
        <v>42621</v>
      </c>
      <c r="D1321" s="52">
        <f t="shared" si="40"/>
        <v>2143</v>
      </c>
      <c r="E1321" s="54" t="s">
        <v>397</v>
      </c>
      <c r="F1321" s="52" t="s">
        <v>396</v>
      </c>
      <c r="G1321" s="54" t="s">
        <v>383</v>
      </c>
      <c r="H1321" s="55">
        <v>750</v>
      </c>
      <c r="I1321" s="55">
        <v>10</v>
      </c>
      <c r="J1321" s="54">
        <f t="shared" si="41"/>
        <v>7500</v>
      </c>
    </row>
    <row r="1322" spans="1:10" hidden="1" x14ac:dyDescent="0.3">
      <c r="A1322" s="52" t="s">
        <v>398</v>
      </c>
      <c r="B1322" s="52" t="s">
        <v>394</v>
      </c>
      <c r="C1322" s="53">
        <v>42621</v>
      </c>
      <c r="D1322" s="52">
        <f t="shared" si="40"/>
        <v>2144</v>
      </c>
      <c r="E1322" s="54" t="s">
        <v>397</v>
      </c>
      <c r="F1322" s="52" t="s">
        <v>396</v>
      </c>
      <c r="G1322" s="54" t="s">
        <v>381</v>
      </c>
      <c r="H1322" s="55">
        <v>500</v>
      </c>
      <c r="I1322" s="55">
        <v>120</v>
      </c>
      <c r="J1322" s="54">
        <f t="shared" si="41"/>
        <v>60000</v>
      </c>
    </row>
    <row r="1323" spans="1:10" hidden="1" x14ac:dyDescent="0.3">
      <c r="A1323" s="52" t="s">
        <v>398</v>
      </c>
      <c r="B1323" s="52" t="s">
        <v>394</v>
      </c>
      <c r="C1323" s="53">
        <v>42621</v>
      </c>
      <c r="D1323" s="52">
        <f t="shared" si="40"/>
        <v>2145</v>
      </c>
      <c r="E1323" s="54" t="s">
        <v>397</v>
      </c>
      <c r="F1323" s="52" t="s">
        <v>396</v>
      </c>
      <c r="G1323" s="54" t="s">
        <v>387</v>
      </c>
      <c r="H1323" s="55">
        <v>900</v>
      </c>
      <c r="I1323" s="55">
        <v>35</v>
      </c>
      <c r="J1323" s="54">
        <f t="shared" si="41"/>
        <v>31500</v>
      </c>
    </row>
    <row r="1324" spans="1:10" hidden="1" x14ac:dyDescent="0.3">
      <c r="A1324" s="52" t="s">
        <v>522</v>
      </c>
      <c r="B1324" s="52" t="s">
        <v>394</v>
      </c>
      <c r="C1324" s="53">
        <v>42621</v>
      </c>
      <c r="D1324" s="52">
        <f t="shared" si="40"/>
        <v>2146</v>
      </c>
      <c r="E1324" s="54" t="s">
        <v>402</v>
      </c>
      <c r="F1324" s="52" t="s">
        <v>525</v>
      </c>
      <c r="G1324" s="54" t="s">
        <v>385</v>
      </c>
      <c r="H1324" s="55">
        <v>5</v>
      </c>
      <c r="I1324" s="55">
        <v>86</v>
      </c>
      <c r="J1324" s="54">
        <f t="shared" si="41"/>
        <v>430</v>
      </c>
    </row>
    <row r="1325" spans="1:10" hidden="1" x14ac:dyDescent="0.3">
      <c r="A1325" s="52" t="s">
        <v>522</v>
      </c>
      <c r="B1325" s="52" t="s">
        <v>394</v>
      </c>
      <c r="C1325" s="53">
        <v>42621</v>
      </c>
      <c r="D1325" s="52">
        <f t="shared" si="40"/>
        <v>2147</v>
      </c>
      <c r="E1325" s="54" t="s">
        <v>402</v>
      </c>
      <c r="F1325" s="52" t="s">
        <v>525</v>
      </c>
      <c r="G1325" s="54" t="s">
        <v>384</v>
      </c>
      <c r="H1325" s="55">
        <v>5</v>
      </c>
      <c r="I1325" s="55">
        <v>20</v>
      </c>
      <c r="J1325" s="54">
        <f t="shared" si="41"/>
        <v>100</v>
      </c>
    </row>
    <row r="1326" spans="1:10" hidden="1" x14ac:dyDescent="0.3">
      <c r="A1326" s="52" t="s">
        <v>522</v>
      </c>
      <c r="B1326" s="52" t="s">
        <v>394</v>
      </c>
      <c r="C1326" s="53">
        <v>42621</v>
      </c>
      <c r="D1326" s="52">
        <f t="shared" si="40"/>
        <v>2148</v>
      </c>
      <c r="E1326" s="54" t="s">
        <v>402</v>
      </c>
      <c r="F1326" s="52" t="s">
        <v>525</v>
      </c>
      <c r="G1326" s="54" t="s">
        <v>387</v>
      </c>
      <c r="H1326" s="55">
        <v>5</v>
      </c>
      <c r="I1326" s="55">
        <v>35</v>
      </c>
      <c r="J1326" s="54">
        <f t="shared" si="41"/>
        <v>175</v>
      </c>
    </row>
    <row r="1327" spans="1:10" hidden="1" x14ac:dyDescent="0.3">
      <c r="A1327" s="52" t="s">
        <v>522</v>
      </c>
      <c r="B1327" s="52" t="s">
        <v>394</v>
      </c>
      <c r="C1327" s="53">
        <v>42621</v>
      </c>
      <c r="D1327" s="52">
        <f t="shared" si="40"/>
        <v>2149</v>
      </c>
      <c r="E1327" s="54" t="s">
        <v>402</v>
      </c>
      <c r="F1327" s="52" t="s">
        <v>525</v>
      </c>
      <c r="G1327" s="54" t="s">
        <v>385</v>
      </c>
      <c r="H1327" s="55">
        <v>5</v>
      </c>
      <c r="I1327" s="55">
        <v>86</v>
      </c>
      <c r="J1327" s="54">
        <f t="shared" si="41"/>
        <v>430</v>
      </c>
    </row>
    <row r="1328" spans="1:10" hidden="1" x14ac:dyDescent="0.3">
      <c r="A1328" s="52" t="s">
        <v>395</v>
      </c>
      <c r="B1328" s="52" t="s">
        <v>394</v>
      </c>
      <c r="C1328" s="53">
        <v>42622</v>
      </c>
      <c r="D1328" s="52">
        <f t="shared" si="40"/>
        <v>2150</v>
      </c>
      <c r="E1328" s="54" t="s">
        <v>434</v>
      </c>
      <c r="F1328" s="52" t="s">
        <v>399</v>
      </c>
      <c r="G1328" s="54" t="s">
        <v>384</v>
      </c>
      <c r="H1328" s="55">
        <v>500</v>
      </c>
      <c r="I1328" s="55">
        <v>20</v>
      </c>
      <c r="J1328" s="54">
        <f t="shared" si="41"/>
        <v>10000</v>
      </c>
    </row>
    <row r="1329" spans="1:10" hidden="1" x14ac:dyDescent="0.3">
      <c r="A1329" s="52" t="s">
        <v>395</v>
      </c>
      <c r="B1329" s="52" t="s">
        <v>394</v>
      </c>
      <c r="C1329" s="53">
        <v>42622</v>
      </c>
      <c r="D1329" s="52">
        <f t="shared" si="40"/>
        <v>2151</v>
      </c>
      <c r="E1329" s="54" t="s">
        <v>432</v>
      </c>
      <c r="F1329" s="52" t="s">
        <v>529</v>
      </c>
      <c r="G1329" s="54" t="s">
        <v>387</v>
      </c>
      <c r="H1329" s="55">
        <v>200</v>
      </c>
      <c r="I1329" s="55">
        <v>35</v>
      </c>
      <c r="J1329" s="54">
        <f t="shared" si="41"/>
        <v>7000</v>
      </c>
    </row>
    <row r="1330" spans="1:10" hidden="1" x14ac:dyDescent="0.3">
      <c r="A1330" s="52" t="s">
        <v>395</v>
      </c>
      <c r="B1330" s="52" t="s">
        <v>394</v>
      </c>
      <c r="C1330" s="53">
        <v>42622</v>
      </c>
      <c r="D1330" s="52">
        <f t="shared" si="40"/>
        <v>2152</v>
      </c>
      <c r="E1330" s="54" t="s">
        <v>435</v>
      </c>
      <c r="F1330" s="52" t="s">
        <v>399</v>
      </c>
      <c r="G1330" s="54" t="s">
        <v>385</v>
      </c>
      <c r="H1330" s="55">
        <v>100</v>
      </c>
      <c r="I1330" s="55">
        <v>86</v>
      </c>
      <c r="J1330" s="54">
        <f t="shared" si="41"/>
        <v>8600</v>
      </c>
    </row>
    <row r="1331" spans="1:10" hidden="1" x14ac:dyDescent="0.3">
      <c r="A1331" s="52" t="s">
        <v>395</v>
      </c>
      <c r="B1331" s="52" t="s">
        <v>394</v>
      </c>
      <c r="C1331" s="53">
        <v>42622</v>
      </c>
      <c r="D1331" s="52">
        <f t="shared" si="40"/>
        <v>2153</v>
      </c>
      <c r="E1331" s="54" t="s">
        <v>435</v>
      </c>
      <c r="F1331" s="52" t="s">
        <v>399</v>
      </c>
      <c r="G1331" s="54" t="s">
        <v>384</v>
      </c>
      <c r="H1331" s="55">
        <v>200</v>
      </c>
      <c r="I1331" s="55">
        <v>20</v>
      </c>
      <c r="J1331" s="54">
        <f t="shared" si="41"/>
        <v>4000</v>
      </c>
    </row>
    <row r="1332" spans="1:10" hidden="1" x14ac:dyDescent="0.3">
      <c r="A1332" s="52" t="s">
        <v>395</v>
      </c>
      <c r="B1332" s="52" t="s">
        <v>394</v>
      </c>
      <c r="C1332" s="53">
        <v>42622</v>
      </c>
      <c r="D1332" s="52">
        <f t="shared" si="40"/>
        <v>2154</v>
      </c>
      <c r="E1332" s="54" t="s">
        <v>435</v>
      </c>
      <c r="F1332" s="52" t="s">
        <v>399</v>
      </c>
      <c r="G1332" s="54" t="s">
        <v>387</v>
      </c>
      <c r="H1332" s="55">
        <v>20</v>
      </c>
      <c r="I1332" s="55">
        <v>35</v>
      </c>
      <c r="J1332" s="54">
        <f t="shared" si="41"/>
        <v>700</v>
      </c>
    </row>
    <row r="1333" spans="1:10" hidden="1" x14ac:dyDescent="0.3">
      <c r="A1333" s="52" t="s">
        <v>405</v>
      </c>
      <c r="B1333" s="52" t="s">
        <v>394</v>
      </c>
      <c r="C1333" s="53">
        <v>42622</v>
      </c>
      <c r="D1333" s="52">
        <f t="shared" si="40"/>
        <v>2155</v>
      </c>
      <c r="E1333" s="54" t="s">
        <v>415</v>
      </c>
      <c r="F1333" s="52" t="s">
        <v>524</v>
      </c>
      <c r="G1333" s="54" t="s">
        <v>385</v>
      </c>
      <c r="H1333" s="55">
        <v>200</v>
      </c>
      <c r="I1333" s="55">
        <v>86</v>
      </c>
      <c r="J1333" s="54">
        <f t="shared" si="41"/>
        <v>17200</v>
      </c>
    </row>
    <row r="1334" spans="1:10" hidden="1" x14ac:dyDescent="0.3">
      <c r="A1334" s="52" t="s">
        <v>405</v>
      </c>
      <c r="B1334" s="52" t="s">
        <v>394</v>
      </c>
      <c r="C1334" s="53">
        <v>42622</v>
      </c>
      <c r="D1334" s="52">
        <f t="shared" si="40"/>
        <v>2156</v>
      </c>
      <c r="E1334" s="54" t="s">
        <v>415</v>
      </c>
      <c r="F1334" s="52" t="s">
        <v>524</v>
      </c>
      <c r="G1334" s="54" t="s">
        <v>384</v>
      </c>
      <c r="H1334" s="55">
        <v>200</v>
      </c>
      <c r="I1334" s="55">
        <v>20</v>
      </c>
      <c r="J1334" s="54">
        <f t="shared" si="41"/>
        <v>4000</v>
      </c>
    </row>
    <row r="1335" spans="1:10" hidden="1" x14ac:dyDescent="0.3">
      <c r="A1335" s="52" t="s">
        <v>395</v>
      </c>
      <c r="B1335" s="52" t="s">
        <v>394</v>
      </c>
      <c r="C1335" s="53">
        <v>42622</v>
      </c>
      <c r="D1335" s="52">
        <f t="shared" si="40"/>
        <v>2157</v>
      </c>
      <c r="E1335" s="54" t="s">
        <v>400</v>
      </c>
      <c r="F1335" s="52" t="s">
        <v>399</v>
      </c>
      <c r="G1335" s="54" t="s">
        <v>383</v>
      </c>
      <c r="H1335" s="55">
        <v>100</v>
      </c>
      <c r="I1335" s="55">
        <v>10</v>
      </c>
      <c r="J1335" s="54">
        <f t="shared" si="41"/>
        <v>1000</v>
      </c>
    </row>
    <row r="1336" spans="1:10" hidden="1" x14ac:dyDescent="0.3">
      <c r="A1336" s="52" t="s">
        <v>405</v>
      </c>
      <c r="B1336" s="52" t="s">
        <v>394</v>
      </c>
      <c r="C1336" s="53">
        <v>42622</v>
      </c>
      <c r="D1336" s="52">
        <f t="shared" si="40"/>
        <v>2158</v>
      </c>
      <c r="E1336" s="54" t="s">
        <v>430</v>
      </c>
      <c r="F1336" s="52" t="s">
        <v>403</v>
      </c>
      <c r="G1336" s="54" t="s">
        <v>381</v>
      </c>
      <c r="H1336" s="55">
        <v>500</v>
      </c>
      <c r="I1336" s="55">
        <v>120</v>
      </c>
      <c r="J1336" s="54">
        <f t="shared" si="41"/>
        <v>60000</v>
      </c>
    </row>
    <row r="1337" spans="1:10" hidden="1" x14ac:dyDescent="0.3">
      <c r="A1337" s="52" t="s">
        <v>405</v>
      </c>
      <c r="B1337" s="52" t="s">
        <v>394</v>
      </c>
      <c r="C1337" s="53">
        <v>42622</v>
      </c>
      <c r="D1337" s="52">
        <f t="shared" si="40"/>
        <v>2159</v>
      </c>
      <c r="E1337" s="54" t="s">
        <v>430</v>
      </c>
      <c r="F1337" s="52" t="s">
        <v>403</v>
      </c>
      <c r="G1337" s="54" t="s">
        <v>387</v>
      </c>
      <c r="H1337" s="55">
        <v>300</v>
      </c>
      <c r="I1337" s="55">
        <v>35</v>
      </c>
      <c r="J1337" s="54">
        <f t="shared" si="41"/>
        <v>10500</v>
      </c>
    </row>
    <row r="1338" spans="1:10" hidden="1" x14ac:dyDescent="0.3">
      <c r="A1338" s="52" t="s">
        <v>522</v>
      </c>
      <c r="B1338" s="52" t="s">
        <v>394</v>
      </c>
      <c r="C1338" s="53">
        <v>42622</v>
      </c>
      <c r="D1338" s="52">
        <f t="shared" si="40"/>
        <v>2160</v>
      </c>
      <c r="E1338" s="54" t="s">
        <v>450</v>
      </c>
      <c r="F1338" s="52" t="s">
        <v>525</v>
      </c>
      <c r="G1338" s="54" t="s">
        <v>385</v>
      </c>
      <c r="H1338" s="55">
        <v>1000</v>
      </c>
      <c r="I1338" s="55">
        <v>86</v>
      </c>
      <c r="J1338" s="54">
        <f t="shared" si="41"/>
        <v>86000</v>
      </c>
    </row>
    <row r="1339" spans="1:10" hidden="1" x14ac:dyDescent="0.3">
      <c r="A1339" s="52" t="s">
        <v>522</v>
      </c>
      <c r="B1339" s="52" t="s">
        <v>394</v>
      </c>
      <c r="C1339" s="53">
        <v>42622</v>
      </c>
      <c r="D1339" s="52">
        <f t="shared" si="40"/>
        <v>2161</v>
      </c>
      <c r="E1339" s="54" t="s">
        <v>450</v>
      </c>
      <c r="F1339" s="52" t="s">
        <v>525</v>
      </c>
      <c r="G1339" s="54" t="s">
        <v>384</v>
      </c>
      <c r="H1339" s="55">
        <v>50</v>
      </c>
      <c r="I1339" s="55">
        <v>20</v>
      </c>
      <c r="J1339" s="54">
        <f t="shared" si="41"/>
        <v>1000</v>
      </c>
    </row>
    <row r="1340" spans="1:10" hidden="1" x14ac:dyDescent="0.3">
      <c r="A1340" s="52" t="s">
        <v>405</v>
      </c>
      <c r="B1340" s="52" t="s">
        <v>394</v>
      </c>
      <c r="C1340" s="53">
        <v>42623</v>
      </c>
      <c r="D1340" s="52">
        <f t="shared" si="40"/>
        <v>2162</v>
      </c>
      <c r="E1340" s="54" t="s">
        <v>404</v>
      </c>
      <c r="F1340" s="52" t="s">
        <v>403</v>
      </c>
      <c r="G1340" s="54" t="s">
        <v>383</v>
      </c>
      <c r="H1340" s="55">
        <v>1000</v>
      </c>
      <c r="I1340" s="55">
        <v>10</v>
      </c>
      <c r="J1340" s="54">
        <f t="shared" si="41"/>
        <v>10000</v>
      </c>
    </row>
    <row r="1341" spans="1:10" hidden="1" x14ac:dyDescent="0.3">
      <c r="A1341" s="52" t="s">
        <v>405</v>
      </c>
      <c r="B1341" s="52" t="s">
        <v>394</v>
      </c>
      <c r="C1341" s="53">
        <v>42623</v>
      </c>
      <c r="D1341" s="52">
        <f t="shared" si="40"/>
        <v>2163</v>
      </c>
      <c r="E1341" s="54" t="s">
        <v>404</v>
      </c>
      <c r="F1341" s="52" t="s">
        <v>403</v>
      </c>
      <c r="G1341" s="54" t="s">
        <v>381</v>
      </c>
      <c r="H1341" s="55">
        <v>50</v>
      </c>
      <c r="I1341" s="55">
        <v>120</v>
      </c>
      <c r="J1341" s="54">
        <f t="shared" si="41"/>
        <v>6000</v>
      </c>
    </row>
    <row r="1342" spans="1:10" hidden="1" x14ac:dyDescent="0.3">
      <c r="A1342" s="52" t="s">
        <v>405</v>
      </c>
      <c r="B1342" s="52" t="s">
        <v>394</v>
      </c>
      <c r="C1342" s="53">
        <v>42623</v>
      </c>
      <c r="D1342" s="52">
        <f t="shared" si="40"/>
        <v>2164</v>
      </c>
      <c r="E1342" s="54" t="s">
        <v>404</v>
      </c>
      <c r="F1342" s="52" t="s">
        <v>403</v>
      </c>
      <c r="G1342" s="54" t="s">
        <v>387</v>
      </c>
      <c r="H1342" s="55">
        <v>300</v>
      </c>
      <c r="I1342" s="55">
        <v>35</v>
      </c>
      <c r="J1342" s="54">
        <f t="shared" si="41"/>
        <v>10500</v>
      </c>
    </row>
    <row r="1343" spans="1:10" hidden="1" x14ac:dyDescent="0.3">
      <c r="A1343" s="52" t="s">
        <v>405</v>
      </c>
      <c r="B1343" s="52" t="s">
        <v>394</v>
      </c>
      <c r="C1343" s="53">
        <v>42623</v>
      </c>
      <c r="D1343" s="52">
        <f t="shared" si="40"/>
        <v>2165</v>
      </c>
      <c r="E1343" s="54" t="s">
        <v>404</v>
      </c>
      <c r="F1343" s="52" t="s">
        <v>403</v>
      </c>
      <c r="G1343" s="54" t="s">
        <v>385</v>
      </c>
      <c r="H1343" s="55">
        <v>200</v>
      </c>
      <c r="I1343" s="55">
        <v>86</v>
      </c>
      <c r="J1343" s="54">
        <f t="shared" si="41"/>
        <v>17200</v>
      </c>
    </row>
    <row r="1344" spans="1:10" hidden="1" x14ac:dyDescent="0.3">
      <c r="A1344" s="52" t="s">
        <v>395</v>
      </c>
      <c r="B1344" s="52" t="s">
        <v>394</v>
      </c>
      <c r="C1344" s="53">
        <v>42623</v>
      </c>
      <c r="D1344" s="52">
        <f t="shared" si="40"/>
        <v>2166</v>
      </c>
      <c r="E1344" s="54" t="s">
        <v>425</v>
      </c>
      <c r="F1344" s="52" t="s">
        <v>399</v>
      </c>
      <c r="G1344" s="54" t="s">
        <v>387</v>
      </c>
      <c r="H1344" s="55">
        <v>500</v>
      </c>
      <c r="I1344" s="55">
        <v>35</v>
      </c>
      <c r="J1344" s="54">
        <f t="shared" si="41"/>
        <v>17500</v>
      </c>
    </row>
    <row r="1345" spans="1:10" hidden="1" x14ac:dyDescent="0.3">
      <c r="A1345" s="52" t="s">
        <v>395</v>
      </c>
      <c r="B1345" s="52" t="s">
        <v>394</v>
      </c>
      <c r="C1345" s="53">
        <v>42623</v>
      </c>
      <c r="D1345" s="52">
        <f t="shared" si="40"/>
        <v>2167</v>
      </c>
      <c r="E1345" s="54" t="s">
        <v>425</v>
      </c>
      <c r="F1345" s="52" t="s">
        <v>399</v>
      </c>
      <c r="G1345" s="54" t="s">
        <v>385</v>
      </c>
      <c r="H1345" s="55">
        <v>1000</v>
      </c>
      <c r="I1345" s="55">
        <v>86</v>
      </c>
      <c r="J1345" s="54">
        <f t="shared" si="41"/>
        <v>86000</v>
      </c>
    </row>
    <row r="1346" spans="1:10" hidden="1" x14ac:dyDescent="0.3">
      <c r="A1346" s="52" t="s">
        <v>395</v>
      </c>
      <c r="B1346" s="52" t="s">
        <v>394</v>
      </c>
      <c r="C1346" s="53">
        <v>42623</v>
      </c>
      <c r="D1346" s="52">
        <f t="shared" si="40"/>
        <v>2168</v>
      </c>
      <c r="E1346" s="54" t="s">
        <v>425</v>
      </c>
      <c r="F1346" s="52" t="s">
        <v>399</v>
      </c>
      <c r="G1346" s="54" t="s">
        <v>384</v>
      </c>
      <c r="H1346" s="55">
        <v>150</v>
      </c>
      <c r="I1346" s="55">
        <v>20</v>
      </c>
      <c r="J1346" s="54">
        <f t="shared" si="41"/>
        <v>3000</v>
      </c>
    </row>
    <row r="1347" spans="1:10" hidden="1" x14ac:dyDescent="0.3">
      <c r="A1347" s="52" t="s">
        <v>395</v>
      </c>
      <c r="B1347" s="52" t="s">
        <v>394</v>
      </c>
      <c r="C1347" s="53">
        <v>42623</v>
      </c>
      <c r="D1347" s="52">
        <f t="shared" si="40"/>
        <v>2169</v>
      </c>
      <c r="E1347" s="54" t="s">
        <v>425</v>
      </c>
      <c r="F1347" s="52" t="s">
        <v>399</v>
      </c>
      <c r="G1347" s="54" t="s">
        <v>387</v>
      </c>
      <c r="H1347" s="55">
        <v>500</v>
      </c>
      <c r="I1347" s="55">
        <v>35</v>
      </c>
      <c r="J1347" s="54">
        <f t="shared" si="41"/>
        <v>17500</v>
      </c>
    </row>
    <row r="1348" spans="1:10" hidden="1" x14ac:dyDescent="0.3">
      <c r="A1348" s="52" t="s">
        <v>395</v>
      </c>
      <c r="B1348" s="52" t="s">
        <v>394</v>
      </c>
      <c r="C1348" s="53">
        <v>42623</v>
      </c>
      <c r="D1348" s="52">
        <f t="shared" si="40"/>
        <v>2170</v>
      </c>
      <c r="E1348" s="54" t="s">
        <v>425</v>
      </c>
      <c r="F1348" s="52" t="s">
        <v>399</v>
      </c>
      <c r="G1348" s="54" t="s">
        <v>385</v>
      </c>
      <c r="H1348" s="55">
        <v>100</v>
      </c>
      <c r="I1348" s="55">
        <v>86</v>
      </c>
      <c r="J1348" s="54">
        <f t="shared" si="41"/>
        <v>8600</v>
      </c>
    </row>
    <row r="1349" spans="1:10" hidden="1" x14ac:dyDescent="0.3">
      <c r="A1349" s="52" t="s">
        <v>395</v>
      </c>
      <c r="B1349" s="52" t="s">
        <v>394</v>
      </c>
      <c r="C1349" s="53">
        <v>42623</v>
      </c>
      <c r="D1349" s="52">
        <f t="shared" si="40"/>
        <v>2171</v>
      </c>
      <c r="E1349" s="54" t="s">
        <v>433</v>
      </c>
      <c r="F1349" s="52" t="s">
        <v>528</v>
      </c>
      <c r="G1349" s="54" t="s">
        <v>384</v>
      </c>
      <c r="H1349" s="55">
        <v>500</v>
      </c>
      <c r="I1349" s="55">
        <v>20</v>
      </c>
      <c r="J1349" s="54">
        <f t="shared" si="41"/>
        <v>10000</v>
      </c>
    </row>
    <row r="1350" spans="1:10" hidden="1" x14ac:dyDescent="0.3">
      <c r="A1350" s="52" t="s">
        <v>395</v>
      </c>
      <c r="B1350" s="52" t="s">
        <v>394</v>
      </c>
      <c r="C1350" s="53">
        <v>42623</v>
      </c>
      <c r="D1350" s="52">
        <f t="shared" si="40"/>
        <v>2172</v>
      </c>
      <c r="E1350" s="54" t="s">
        <v>447</v>
      </c>
      <c r="F1350" s="52" t="s">
        <v>527</v>
      </c>
      <c r="G1350" s="54" t="s">
        <v>387</v>
      </c>
      <c r="H1350" s="55">
        <v>200</v>
      </c>
      <c r="I1350" s="55">
        <v>35</v>
      </c>
      <c r="J1350" s="54">
        <f t="shared" si="41"/>
        <v>7000</v>
      </c>
    </row>
    <row r="1351" spans="1:10" x14ac:dyDescent="0.3">
      <c r="A1351" s="52" t="s">
        <v>398</v>
      </c>
      <c r="B1351" s="52" t="s">
        <v>394</v>
      </c>
      <c r="C1351" s="53">
        <v>42623</v>
      </c>
      <c r="D1351" s="52">
        <f t="shared" si="40"/>
        <v>2173</v>
      </c>
      <c r="E1351" s="54" t="s">
        <v>421</v>
      </c>
      <c r="F1351" s="52" t="s">
        <v>523</v>
      </c>
      <c r="G1351" s="54" t="s">
        <v>385</v>
      </c>
      <c r="H1351" s="55">
        <v>50</v>
      </c>
      <c r="I1351" s="55">
        <v>86</v>
      </c>
      <c r="J1351" s="54">
        <f t="shared" si="41"/>
        <v>4300</v>
      </c>
    </row>
    <row r="1352" spans="1:10" x14ac:dyDescent="0.3">
      <c r="A1352" s="52" t="s">
        <v>398</v>
      </c>
      <c r="B1352" s="52" t="s">
        <v>394</v>
      </c>
      <c r="C1352" s="53">
        <v>42623</v>
      </c>
      <c r="D1352" s="52">
        <f t="shared" si="40"/>
        <v>2174</v>
      </c>
      <c r="E1352" s="54" t="s">
        <v>421</v>
      </c>
      <c r="F1352" s="52" t="s">
        <v>523</v>
      </c>
      <c r="G1352" s="54" t="s">
        <v>384</v>
      </c>
      <c r="H1352" s="55">
        <v>50</v>
      </c>
      <c r="I1352" s="55">
        <v>20</v>
      </c>
      <c r="J1352" s="54">
        <f t="shared" si="41"/>
        <v>1000</v>
      </c>
    </row>
    <row r="1353" spans="1:10" x14ac:dyDescent="0.3">
      <c r="A1353" s="52" t="s">
        <v>398</v>
      </c>
      <c r="B1353" s="52" t="s">
        <v>394</v>
      </c>
      <c r="C1353" s="53">
        <v>42623</v>
      </c>
      <c r="D1353" s="52">
        <f t="shared" si="40"/>
        <v>2175</v>
      </c>
      <c r="E1353" s="54" t="s">
        <v>421</v>
      </c>
      <c r="F1353" s="52" t="s">
        <v>523</v>
      </c>
      <c r="G1353" s="54" t="s">
        <v>383</v>
      </c>
      <c r="H1353" s="55">
        <v>100</v>
      </c>
      <c r="I1353" s="55">
        <v>10</v>
      </c>
      <c r="J1353" s="54">
        <f t="shared" si="41"/>
        <v>1000</v>
      </c>
    </row>
    <row r="1354" spans="1:10" x14ac:dyDescent="0.3">
      <c r="A1354" s="52" t="s">
        <v>398</v>
      </c>
      <c r="B1354" s="52" t="s">
        <v>394</v>
      </c>
      <c r="C1354" s="53">
        <v>42623</v>
      </c>
      <c r="D1354" s="52">
        <f t="shared" si="40"/>
        <v>2176</v>
      </c>
      <c r="E1354" s="54" t="s">
        <v>412</v>
      </c>
      <c r="F1354" s="52" t="s">
        <v>523</v>
      </c>
      <c r="G1354" s="54" t="s">
        <v>381</v>
      </c>
      <c r="H1354" s="55">
        <v>250</v>
      </c>
      <c r="I1354" s="55">
        <v>120</v>
      </c>
      <c r="J1354" s="54">
        <f t="shared" si="41"/>
        <v>30000</v>
      </c>
    </row>
    <row r="1355" spans="1:10" x14ac:dyDescent="0.3">
      <c r="A1355" s="52" t="s">
        <v>398</v>
      </c>
      <c r="B1355" s="52" t="s">
        <v>394</v>
      </c>
      <c r="C1355" s="53">
        <v>42623</v>
      </c>
      <c r="D1355" s="52">
        <f t="shared" si="40"/>
        <v>2177</v>
      </c>
      <c r="E1355" s="54" t="s">
        <v>412</v>
      </c>
      <c r="F1355" s="52" t="s">
        <v>523</v>
      </c>
      <c r="G1355" s="54" t="s">
        <v>387</v>
      </c>
      <c r="H1355" s="55">
        <v>250</v>
      </c>
      <c r="I1355" s="55">
        <v>35</v>
      </c>
      <c r="J1355" s="54">
        <f t="shared" si="41"/>
        <v>8750</v>
      </c>
    </row>
    <row r="1356" spans="1:10" x14ac:dyDescent="0.3">
      <c r="A1356" s="52" t="s">
        <v>398</v>
      </c>
      <c r="B1356" s="52" t="s">
        <v>394</v>
      </c>
      <c r="C1356" s="53">
        <v>42623</v>
      </c>
      <c r="D1356" s="52">
        <f t="shared" si="40"/>
        <v>2178</v>
      </c>
      <c r="E1356" s="54" t="s">
        <v>412</v>
      </c>
      <c r="F1356" s="52" t="s">
        <v>523</v>
      </c>
      <c r="G1356" s="54" t="s">
        <v>385</v>
      </c>
      <c r="H1356" s="55">
        <v>50</v>
      </c>
      <c r="I1356" s="55">
        <v>86</v>
      </c>
      <c r="J1356" s="54">
        <f t="shared" si="41"/>
        <v>4300</v>
      </c>
    </row>
    <row r="1357" spans="1:10" hidden="1" x14ac:dyDescent="0.3">
      <c r="A1357" s="52" t="s">
        <v>405</v>
      </c>
      <c r="B1357" s="52" t="s">
        <v>394</v>
      </c>
      <c r="C1357" s="53">
        <v>42623</v>
      </c>
      <c r="D1357" s="52">
        <f t="shared" si="40"/>
        <v>2179</v>
      </c>
      <c r="E1357" s="54" t="s">
        <v>423</v>
      </c>
      <c r="F1357" s="52" t="s">
        <v>403</v>
      </c>
      <c r="G1357" s="54" t="s">
        <v>384</v>
      </c>
      <c r="H1357" s="55">
        <v>100</v>
      </c>
      <c r="I1357" s="55">
        <v>20</v>
      </c>
      <c r="J1357" s="54">
        <f t="shared" si="41"/>
        <v>2000</v>
      </c>
    </row>
    <row r="1358" spans="1:10" hidden="1" x14ac:dyDescent="0.3">
      <c r="A1358" s="52" t="s">
        <v>405</v>
      </c>
      <c r="B1358" s="52" t="s">
        <v>394</v>
      </c>
      <c r="C1358" s="53">
        <v>42623</v>
      </c>
      <c r="D1358" s="52">
        <f t="shared" si="40"/>
        <v>2180</v>
      </c>
      <c r="E1358" s="54" t="s">
        <v>423</v>
      </c>
      <c r="F1358" s="52" t="s">
        <v>403</v>
      </c>
      <c r="G1358" s="54" t="s">
        <v>383</v>
      </c>
      <c r="H1358" s="55">
        <v>50</v>
      </c>
      <c r="I1358" s="55">
        <v>10</v>
      </c>
      <c r="J1358" s="54">
        <f t="shared" si="41"/>
        <v>500</v>
      </c>
    </row>
    <row r="1359" spans="1:10" hidden="1" x14ac:dyDescent="0.3">
      <c r="A1359" s="52" t="s">
        <v>395</v>
      </c>
      <c r="B1359" s="52" t="s">
        <v>394</v>
      </c>
      <c r="C1359" s="53">
        <v>42623</v>
      </c>
      <c r="D1359" s="52">
        <f t="shared" ref="D1359:D1422" si="42">D1358+1</f>
        <v>2181</v>
      </c>
      <c r="E1359" s="54" t="s">
        <v>429</v>
      </c>
      <c r="F1359" s="52" t="s">
        <v>528</v>
      </c>
      <c r="G1359" s="54" t="s">
        <v>381</v>
      </c>
      <c r="H1359" s="55">
        <v>200</v>
      </c>
      <c r="I1359" s="55">
        <v>120</v>
      </c>
      <c r="J1359" s="54">
        <f t="shared" ref="J1359:J1422" si="43">H1359*I1359</f>
        <v>24000</v>
      </c>
    </row>
    <row r="1360" spans="1:10" hidden="1" x14ac:dyDescent="0.3">
      <c r="A1360" s="52" t="s">
        <v>405</v>
      </c>
      <c r="B1360" s="52" t="s">
        <v>394</v>
      </c>
      <c r="C1360" s="53">
        <v>42623</v>
      </c>
      <c r="D1360" s="52">
        <f t="shared" si="42"/>
        <v>2182</v>
      </c>
      <c r="E1360" s="54" t="s">
        <v>419</v>
      </c>
      <c r="F1360" s="52" t="s">
        <v>403</v>
      </c>
      <c r="G1360" s="54" t="s">
        <v>387</v>
      </c>
      <c r="H1360" s="55">
        <v>500</v>
      </c>
      <c r="I1360" s="55">
        <v>35</v>
      </c>
      <c r="J1360" s="54">
        <f t="shared" si="43"/>
        <v>17500</v>
      </c>
    </row>
    <row r="1361" spans="1:10" hidden="1" x14ac:dyDescent="0.3">
      <c r="A1361" s="52" t="s">
        <v>522</v>
      </c>
      <c r="B1361" s="52" t="s">
        <v>394</v>
      </c>
      <c r="C1361" s="53">
        <v>42623</v>
      </c>
      <c r="D1361" s="52">
        <f t="shared" si="42"/>
        <v>2183</v>
      </c>
      <c r="E1361" s="54" t="s">
        <v>452</v>
      </c>
      <c r="F1361" s="52" t="s">
        <v>525</v>
      </c>
      <c r="G1361" s="54" t="s">
        <v>385</v>
      </c>
      <c r="H1361" s="55">
        <v>500</v>
      </c>
      <c r="I1361" s="55">
        <v>86</v>
      </c>
      <c r="J1361" s="54">
        <f t="shared" si="43"/>
        <v>43000</v>
      </c>
    </row>
    <row r="1362" spans="1:10" hidden="1" x14ac:dyDescent="0.3">
      <c r="A1362" s="52" t="s">
        <v>522</v>
      </c>
      <c r="B1362" s="52" t="s">
        <v>394</v>
      </c>
      <c r="C1362" s="53">
        <v>42623</v>
      </c>
      <c r="D1362" s="52">
        <f t="shared" si="42"/>
        <v>2184</v>
      </c>
      <c r="E1362" s="54" t="s">
        <v>444</v>
      </c>
      <c r="F1362" s="52" t="s">
        <v>525</v>
      </c>
      <c r="G1362" s="54" t="s">
        <v>384</v>
      </c>
      <c r="H1362" s="55">
        <v>300</v>
      </c>
      <c r="I1362" s="55">
        <v>20</v>
      </c>
      <c r="J1362" s="54">
        <f t="shared" si="43"/>
        <v>6000</v>
      </c>
    </row>
    <row r="1363" spans="1:10" hidden="1" x14ac:dyDescent="0.3">
      <c r="A1363" s="52" t="s">
        <v>522</v>
      </c>
      <c r="B1363" s="52" t="s">
        <v>394</v>
      </c>
      <c r="C1363" s="53">
        <v>42623</v>
      </c>
      <c r="D1363" s="52">
        <f t="shared" si="42"/>
        <v>2185</v>
      </c>
      <c r="E1363" s="54" t="s">
        <v>402</v>
      </c>
      <c r="F1363" s="52" t="s">
        <v>525</v>
      </c>
      <c r="G1363" s="54" t="s">
        <v>383</v>
      </c>
      <c r="H1363" s="55">
        <v>500</v>
      </c>
      <c r="I1363" s="55">
        <v>10</v>
      </c>
      <c r="J1363" s="54">
        <f t="shared" si="43"/>
        <v>5000</v>
      </c>
    </row>
    <row r="1364" spans="1:10" hidden="1" x14ac:dyDescent="0.3">
      <c r="A1364" s="52" t="s">
        <v>522</v>
      </c>
      <c r="B1364" s="52" t="s">
        <v>394</v>
      </c>
      <c r="C1364" s="53">
        <v>42623</v>
      </c>
      <c r="D1364" s="52">
        <f t="shared" si="42"/>
        <v>2186</v>
      </c>
      <c r="E1364" s="54" t="s">
        <v>402</v>
      </c>
      <c r="F1364" s="52" t="s">
        <v>525</v>
      </c>
      <c r="G1364" s="54" t="s">
        <v>384</v>
      </c>
      <c r="H1364" s="55">
        <v>1000</v>
      </c>
      <c r="I1364" s="55">
        <v>20</v>
      </c>
      <c r="J1364" s="54">
        <f t="shared" si="43"/>
        <v>20000</v>
      </c>
    </row>
    <row r="1365" spans="1:10" hidden="1" x14ac:dyDescent="0.3">
      <c r="A1365" s="52" t="s">
        <v>522</v>
      </c>
      <c r="B1365" s="52" t="s">
        <v>394</v>
      </c>
      <c r="C1365" s="53">
        <v>42623</v>
      </c>
      <c r="D1365" s="52">
        <f t="shared" si="42"/>
        <v>2187</v>
      </c>
      <c r="E1365" s="54" t="s">
        <v>407</v>
      </c>
      <c r="F1365" s="52" t="s">
        <v>406</v>
      </c>
      <c r="G1365" s="54" t="s">
        <v>383</v>
      </c>
      <c r="H1365" s="55">
        <v>1000</v>
      </c>
      <c r="I1365" s="55">
        <v>10</v>
      </c>
      <c r="J1365" s="54">
        <f t="shared" si="43"/>
        <v>10000</v>
      </c>
    </row>
    <row r="1366" spans="1:10" hidden="1" x14ac:dyDescent="0.3">
      <c r="A1366" s="52" t="s">
        <v>395</v>
      </c>
      <c r="B1366" s="52" t="s">
        <v>394</v>
      </c>
      <c r="C1366" s="53">
        <v>42623</v>
      </c>
      <c r="D1366" s="52">
        <f t="shared" si="42"/>
        <v>2188</v>
      </c>
      <c r="E1366" s="54" t="s">
        <v>413</v>
      </c>
      <c r="F1366" s="52" t="s">
        <v>527</v>
      </c>
      <c r="G1366" s="54" t="s">
        <v>387</v>
      </c>
      <c r="H1366" s="55">
        <v>2</v>
      </c>
      <c r="I1366" s="55">
        <v>35</v>
      </c>
      <c r="J1366" s="54">
        <f t="shared" si="43"/>
        <v>70</v>
      </c>
    </row>
    <row r="1367" spans="1:10" hidden="1" x14ac:dyDescent="0.3">
      <c r="A1367" s="52" t="s">
        <v>395</v>
      </c>
      <c r="B1367" s="52" t="s">
        <v>394</v>
      </c>
      <c r="C1367" s="53">
        <v>42623</v>
      </c>
      <c r="D1367" s="52">
        <f t="shared" si="42"/>
        <v>2189</v>
      </c>
      <c r="E1367" s="54" t="s">
        <v>413</v>
      </c>
      <c r="F1367" s="52" t="s">
        <v>527</v>
      </c>
      <c r="G1367" s="54" t="s">
        <v>385</v>
      </c>
      <c r="H1367" s="55">
        <v>2</v>
      </c>
      <c r="I1367" s="55">
        <v>86</v>
      </c>
      <c r="J1367" s="54">
        <f t="shared" si="43"/>
        <v>172</v>
      </c>
    </row>
    <row r="1368" spans="1:10" hidden="1" x14ac:dyDescent="0.3">
      <c r="A1368" s="52" t="s">
        <v>395</v>
      </c>
      <c r="B1368" s="52" t="s">
        <v>394</v>
      </c>
      <c r="C1368" s="53">
        <v>42623</v>
      </c>
      <c r="D1368" s="52">
        <f t="shared" si="42"/>
        <v>2190</v>
      </c>
      <c r="E1368" s="54" t="s">
        <v>413</v>
      </c>
      <c r="F1368" s="52" t="s">
        <v>527</v>
      </c>
      <c r="G1368" s="54" t="s">
        <v>384</v>
      </c>
      <c r="H1368" s="55">
        <v>2</v>
      </c>
      <c r="I1368" s="55">
        <v>20</v>
      </c>
      <c r="J1368" s="54">
        <f t="shared" si="43"/>
        <v>40</v>
      </c>
    </row>
    <row r="1369" spans="1:10" hidden="1" x14ac:dyDescent="0.3">
      <c r="A1369" s="52" t="s">
        <v>395</v>
      </c>
      <c r="B1369" s="52" t="s">
        <v>394</v>
      </c>
      <c r="C1369" s="53">
        <v>42624</v>
      </c>
      <c r="D1369" s="52">
        <f t="shared" si="42"/>
        <v>2191</v>
      </c>
      <c r="E1369" s="54" t="s">
        <v>433</v>
      </c>
      <c r="F1369" s="52" t="s">
        <v>528</v>
      </c>
      <c r="G1369" s="54" t="s">
        <v>387</v>
      </c>
      <c r="H1369" s="55">
        <v>500</v>
      </c>
      <c r="I1369" s="55">
        <v>35</v>
      </c>
      <c r="J1369" s="54">
        <f t="shared" si="43"/>
        <v>17500</v>
      </c>
    </row>
    <row r="1370" spans="1:10" hidden="1" x14ac:dyDescent="0.3">
      <c r="A1370" s="52" t="s">
        <v>395</v>
      </c>
      <c r="B1370" s="52" t="s">
        <v>394</v>
      </c>
      <c r="C1370" s="53">
        <v>42624</v>
      </c>
      <c r="D1370" s="52">
        <f t="shared" si="42"/>
        <v>2192</v>
      </c>
      <c r="E1370" s="54" t="s">
        <v>433</v>
      </c>
      <c r="F1370" s="52" t="s">
        <v>528</v>
      </c>
      <c r="G1370" s="54" t="s">
        <v>385</v>
      </c>
      <c r="H1370" s="55">
        <v>150</v>
      </c>
      <c r="I1370" s="55">
        <v>86</v>
      </c>
      <c r="J1370" s="54">
        <f t="shared" si="43"/>
        <v>12900</v>
      </c>
    </row>
    <row r="1371" spans="1:10" hidden="1" x14ac:dyDescent="0.3">
      <c r="A1371" s="52" t="s">
        <v>395</v>
      </c>
      <c r="B1371" s="52" t="s">
        <v>394</v>
      </c>
      <c r="C1371" s="53">
        <v>42624</v>
      </c>
      <c r="D1371" s="52">
        <f t="shared" si="42"/>
        <v>2193</v>
      </c>
      <c r="E1371" s="54" t="s">
        <v>433</v>
      </c>
      <c r="F1371" s="52" t="s">
        <v>528</v>
      </c>
      <c r="G1371" s="54" t="s">
        <v>384</v>
      </c>
      <c r="H1371" s="55">
        <v>100</v>
      </c>
      <c r="I1371" s="55">
        <v>20</v>
      </c>
      <c r="J1371" s="54">
        <f t="shared" si="43"/>
        <v>2000</v>
      </c>
    </row>
    <row r="1372" spans="1:10" hidden="1" x14ac:dyDescent="0.3">
      <c r="A1372" s="52" t="s">
        <v>395</v>
      </c>
      <c r="B1372" s="52" t="s">
        <v>394</v>
      </c>
      <c r="C1372" s="53">
        <v>42624</v>
      </c>
      <c r="D1372" s="52">
        <f t="shared" si="42"/>
        <v>2194</v>
      </c>
      <c r="E1372" s="54" t="s">
        <v>433</v>
      </c>
      <c r="F1372" s="52" t="s">
        <v>528</v>
      </c>
      <c r="G1372" s="54" t="s">
        <v>387</v>
      </c>
      <c r="H1372" s="55">
        <v>100</v>
      </c>
      <c r="I1372" s="55">
        <v>35</v>
      </c>
      <c r="J1372" s="54">
        <f t="shared" si="43"/>
        <v>3500</v>
      </c>
    </row>
    <row r="1373" spans="1:10" hidden="1" x14ac:dyDescent="0.3">
      <c r="A1373" s="52" t="s">
        <v>405</v>
      </c>
      <c r="B1373" s="52" t="s">
        <v>394</v>
      </c>
      <c r="C1373" s="53">
        <v>42624</v>
      </c>
      <c r="D1373" s="52">
        <f t="shared" si="42"/>
        <v>2195</v>
      </c>
      <c r="E1373" s="54" t="s">
        <v>455</v>
      </c>
      <c r="F1373" s="52" t="s">
        <v>524</v>
      </c>
      <c r="G1373" s="54" t="s">
        <v>385</v>
      </c>
      <c r="H1373" s="55">
        <v>500</v>
      </c>
      <c r="I1373" s="55">
        <v>86</v>
      </c>
      <c r="J1373" s="54">
        <f t="shared" si="43"/>
        <v>43000</v>
      </c>
    </row>
    <row r="1374" spans="1:10" hidden="1" x14ac:dyDescent="0.3">
      <c r="A1374" s="52" t="s">
        <v>405</v>
      </c>
      <c r="B1374" s="52" t="s">
        <v>394</v>
      </c>
      <c r="C1374" s="53">
        <v>42624</v>
      </c>
      <c r="D1374" s="52">
        <f t="shared" si="42"/>
        <v>2196</v>
      </c>
      <c r="E1374" s="54" t="s">
        <v>455</v>
      </c>
      <c r="F1374" s="52" t="s">
        <v>524</v>
      </c>
      <c r="G1374" s="54" t="s">
        <v>384</v>
      </c>
      <c r="H1374" s="55">
        <v>500</v>
      </c>
      <c r="I1374" s="55">
        <v>20</v>
      </c>
      <c r="J1374" s="54">
        <f t="shared" si="43"/>
        <v>10000</v>
      </c>
    </row>
    <row r="1375" spans="1:10" hidden="1" x14ac:dyDescent="0.3">
      <c r="A1375" s="52" t="s">
        <v>405</v>
      </c>
      <c r="B1375" s="52" t="s">
        <v>394</v>
      </c>
      <c r="C1375" s="53">
        <v>42624</v>
      </c>
      <c r="D1375" s="52">
        <f t="shared" si="42"/>
        <v>2197</v>
      </c>
      <c r="E1375" s="54" t="s">
        <v>455</v>
      </c>
      <c r="F1375" s="52" t="s">
        <v>524</v>
      </c>
      <c r="G1375" s="54" t="s">
        <v>383</v>
      </c>
      <c r="H1375" s="55">
        <v>25</v>
      </c>
      <c r="I1375" s="55">
        <v>10</v>
      </c>
      <c r="J1375" s="54">
        <f t="shared" si="43"/>
        <v>250</v>
      </c>
    </row>
    <row r="1376" spans="1:10" hidden="1" x14ac:dyDescent="0.3">
      <c r="A1376" s="52" t="s">
        <v>405</v>
      </c>
      <c r="B1376" s="52" t="s">
        <v>394</v>
      </c>
      <c r="C1376" s="53">
        <v>42624</v>
      </c>
      <c r="D1376" s="52">
        <f t="shared" si="42"/>
        <v>2198</v>
      </c>
      <c r="E1376" s="54" t="s">
        <v>455</v>
      </c>
      <c r="F1376" s="52" t="s">
        <v>524</v>
      </c>
      <c r="G1376" s="54" t="s">
        <v>381</v>
      </c>
      <c r="H1376" s="55">
        <v>400</v>
      </c>
      <c r="I1376" s="55">
        <v>120</v>
      </c>
      <c r="J1376" s="54">
        <f t="shared" si="43"/>
        <v>48000</v>
      </c>
    </row>
    <row r="1377" spans="1:10" hidden="1" x14ac:dyDescent="0.3">
      <c r="A1377" s="52" t="s">
        <v>405</v>
      </c>
      <c r="B1377" s="52" t="s">
        <v>394</v>
      </c>
      <c r="C1377" s="53">
        <v>42624</v>
      </c>
      <c r="D1377" s="52">
        <f t="shared" si="42"/>
        <v>2199</v>
      </c>
      <c r="E1377" s="54" t="s">
        <v>455</v>
      </c>
      <c r="F1377" s="52" t="s">
        <v>524</v>
      </c>
      <c r="G1377" s="54" t="s">
        <v>387</v>
      </c>
      <c r="H1377" s="55">
        <v>500</v>
      </c>
      <c r="I1377" s="55">
        <v>35</v>
      </c>
      <c r="J1377" s="54">
        <f t="shared" si="43"/>
        <v>17500</v>
      </c>
    </row>
    <row r="1378" spans="1:10" hidden="1" x14ac:dyDescent="0.3">
      <c r="A1378" s="52" t="s">
        <v>405</v>
      </c>
      <c r="B1378" s="52" t="s">
        <v>394</v>
      </c>
      <c r="C1378" s="53">
        <v>42624</v>
      </c>
      <c r="D1378" s="52">
        <f t="shared" si="42"/>
        <v>2200</v>
      </c>
      <c r="E1378" s="54" t="s">
        <v>455</v>
      </c>
      <c r="F1378" s="52" t="s">
        <v>524</v>
      </c>
      <c r="G1378" s="54" t="s">
        <v>385</v>
      </c>
      <c r="H1378" s="55">
        <v>100</v>
      </c>
      <c r="I1378" s="55">
        <v>86</v>
      </c>
      <c r="J1378" s="54">
        <f t="shared" si="43"/>
        <v>8600</v>
      </c>
    </row>
    <row r="1379" spans="1:10" hidden="1" x14ac:dyDescent="0.3">
      <c r="A1379" s="52" t="s">
        <v>405</v>
      </c>
      <c r="B1379" s="52" t="s">
        <v>394</v>
      </c>
      <c r="C1379" s="53">
        <v>42624</v>
      </c>
      <c r="D1379" s="52">
        <f t="shared" si="42"/>
        <v>2201</v>
      </c>
      <c r="E1379" s="54" t="s">
        <v>415</v>
      </c>
      <c r="F1379" s="52" t="s">
        <v>524</v>
      </c>
      <c r="G1379" s="54" t="s">
        <v>384</v>
      </c>
      <c r="H1379" s="55">
        <v>300</v>
      </c>
      <c r="I1379" s="55">
        <v>20</v>
      </c>
      <c r="J1379" s="54">
        <f t="shared" si="43"/>
        <v>6000</v>
      </c>
    </row>
    <row r="1380" spans="1:10" hidden="1" x14ac:dyDescent="0.3">
      <c r="A1380" s="52" t="s">
        <v>405</v>
      </c>
      <c r="B1380" s="52" t="s">
        <v>394</v>
      </c>
      <c r="C1380" s="53">
        <v>42624</v>
      </c>
      <c r="D1380" s="52">
        <f t="shared" si="42"/>
        <v>2202</v>
      </c>
      <c r="E1380" s="54" t="s">
        <v>415</v>
      </c>
      <c r="F1380" s="52" t="s">
        <v>524</v>
      </c>
      <c r="G1380" s="54" t="s">
        <v>383</v>
      </c>
      <c r="H1380" s="55">
        <v>300</v>
      </c>
      <c r="I1380" s="55">
        <v>10</v>
      </c>
      <c r="J1380" s="54">
        <f t="shared" si="43"/>
        <v>3000</v>
      </c>
    </row>
    <row r="1381" spans="1:10" hidden="1" x14ac:dyDescent="0.3">
      <c r="A1381" s="52" t="s">
        <v>405</v>
      </c>
      <c r="B1381" s="52" t="s">
        <v>394</v>
      </c>
      <c r="C1381" s="53">
        <v>42624</v>
      </c>
      <c r="D1381" s="52">
        <f t="shared" si="42"/>
        <v>2203</v>
      </c>
      <c r="E1381" s="54" t="s">
        <v>423</v>
      </c>
      <c r="F1381" s="52" t="s">
        <v>403</v>
      </c>
      <c r="G1381" s="54" t="s">
        <v>381</v>
      </c>
      <c r="H1381" s="55">
        <v>1000</v>
      </c>
      <c r="I1381" s="55">
        <v>120</v>
      </c>
      <c r="J1381" s="54">
        <f t="shared" si="43"/>
        <v>120000</v>
      </c>
    </row>
    <row r="1382" spans="1:10" hidden="1" x14ac:dyDescent="0.3">
      <c r="A1382" s="52" t="s">
        <v>395</v>
      </c>
      <c r="B1382" s="52" t="s">
        <v>394</v>
      </c>
      <c r="C1382" s="53">
        <v>42624</v>
      </c>
      <c r="D1382" s="52">
        <f t="shared" si="42"/>
        <v>2204</v>
      </c>
      <c r="E1382" s="54" t="s">
        <v>425</v>
      </c>
      <c r="F1382" s="52" t="s">
        <v>399</v>
      </c>
      <c r="G1382" s="54" t="s">
        <v>387</v>
      </c>
      <c r="H1382" s="55">
        <v>400</v>
      </c>
      <c r="I1382" s="55">
        <v>35</v>
      </c>
      <c r="J1382" s="54">
        <f t="shared" si="43"/>
        <v>14000</v>
      </c>
    </row>
    <row r="1383" spans="1:10" hidden="1" x14ac:dyDescent="0.3">
      <c r="A1383" s="52" t="s">
        <v>398</v>
      </c>
      <c r="B1383" s="52" t="s">
        <v>394</v>
      </c>
      <c r="C1383" s="53">
        <v>42624</v>
      </c>
      <c r="D1383" s="52">
        <f t="shared" si="42"/>
        <v>2205</v>
      </c>
      <c r="E1383" s="54" t="s">
        <v>428</v>
      </c>
      <c r="F1383" s="52" t="s">
        <v>396</v>
      </c>
      <c r="G1383" s="54" t="s">
        <v>385</v>
      </c>
      <c r="H1383" s="55">
        <v>200</v>
      </c>
      <c r="I1383" s="55">
        <v>86</v>
      </c>
      <c r="J1383" s="54">
        <f t="shared" si="43"/>
        <v>17200</v>
      </c>
    </row>
    <row r="1384" spans="1:10" hidden="1" x14ac:dyDescent="0.3">
      <c r="A1384" s="52" t="s">
        <v>398</v>
      </c>
      <c r="B1384" s="52" t="s">
        <v>394</v>
      </c>
      <c r="C1384" s="53">
        <v>42624</v>
      </c>
      <c r="D1384" s="52">
        <f t="shared" si="42"/>
        <v>2206</v>
      </c>
      <c r="E1384" s="54" t="s">
        <v>428</v>
      </c>
      <c r="F1384" s="52" t="s">
        <v>396</v>
      </c>
      <c r="G1384" s="54" t="s">
        <v>384</v>
      </c>
      <c r="H1384" s="55">
        <v>200</v>
      </c>
      <c r="I1384" s="55">
        <v>20</v>
      </c>
      <c r="J1384" s="54">
        <f t="shared" si="43"/>
        <v>4000</v>
      </c>
    </row>
    <row r="1385" spans="1:10" hidden="1" x14ac:dyDescent="0.3">
      <c r="A1385" s="52" t="s">
        <v>398</v>
      </c>
      <c r="B1385" s="52" t="s">
        <v>394</v>
      </c>
      <c r="C1385" s="53">
        <v>42624</v>
      </c>
      <c r="D1385" s="52">
        <f t="shared" si="42"/>
        <v>2207</v>
      </c>
      <c r="E1385" s="54" t="s">
        <v>428</v>
      </c>
      <c r="F1385" s="52" t="s">
        <v>396</v>
      </c>
      <c r="G1385" s="54" t="s">
        <v>383</v>
      </c>
      <c r="H1385" s="55">
        <v>100</v>
      </c>
      <c r="I1385" s="55">
        <v>10</v>
      </c>
      <c r="J1385" s="54">
        <f t="shared" si="43"/>
        <v>1000</v>
      </c>
    </row>
    <row r="1386" spans="1:10" hidden="1" x14ac:dyDescent="0.3">
      <c r="A1386" s="52" t="s">
        <v>395</v>
      </c>
      <c r="B1386" s="52" t="s">
        <v>394</v>
      </c>
      <c r="C1386" s="53">
        <v>42624</v>
      </c>
      <c r="D1386" s="52">
        <f t="shared" si="42"/>
        <v>2208</v>
      </c>
      <c r="E1386" s="54" t="s">
        <v>435</v>
      </c>
      <c r="F1386" s="52" t="s">
        <v>399</v>
      </c>
      <c r="G1386" s="54" t="s">
        <v>381</v>
      </c>
      <c r="H1386" s="55">
        <v>150</v>
      </c>
      <c r="I1386" s="55">
        <v>120</v>
      </c>
      <c r="J1386" s="54">
        <f t="shared" si="43"/>
        <v>18000</v>
      </c>
    </row>
    <row r="1387" spans="1:10" hidden="1" x14ac:dyDescent="0.3">
      <c r="A1387" s="52" t="s">
        <v>395</v>
      </c>
      <c r="B1387" s="52" t="s">
        <v>394</v>
      </c>
      <c r="C1387" s="53">
        <v>42624</v>
      </c>
      <c r="D1387" s="52">
        <f t="shared" si="42"/>
        <v>2209</v>
      </c>
      <c r="E1387" s="54" t="s">
        <v>435</v>
      </c>
      <c r="F1387" s="52" t="s">
        <v>399</v>
      </c>
      <c r="G1387" s="54" t="s">
        <v>385</v>
      </c>
      <c r="H1387" s="55">
        <v>40</v>
      </c>
      <c r="I1387" s="55">
        <v>86</v>
      </c>
      <c r="J1387" s="54">
        <f t="shared" si="43"/>
        <v>3440</v>
      </c>
    </row>
    <row r="1388" spans="1:10" hidden="1" x14ac:dyDescent="0.3">
      <c r="A1388" s="52" t="s">
        <v>395</v>
      </c>
      <c r="B1388" s="52" t="s">
        <v>394</v>
      </c>
      <c r="C1388" s="53">
        <v>42625</v>
      </c>
      <c r="D1388" s="52">
        <f t="shared" si="42"/>
        <v>2210</v>
      </c>
      <c r="E1388" s="54" t="s">
        <v>433</v>
      </c>
      <c r="F1388" s="52" t="s">
        <v>528</v>
      </c>
      <c r="G1388" s="54" t="s">
        <v>387</v>
      </c>
      <c r="H1388" s="55">
        <v>100</v>
      </c>
      <c r="I1388" s="55">
        <v>35</v>
      </c>
      <c r="J1388" s="54">
        <f t="shared" si="43"/>
        <v>3500</v>
      </c>
    </row>
    <row r="1389" spans="1:10" hidden="1" x14ac:dyDescent="0.3">
      <c r="A1389" s="52" t="s">
        <v>395</v>
      </c>
      <c r="B1389" s="52" t="s">
        <v>394</v>
      </c>
      <c r="C1389" s="53">
        <v>42625</v>
      </c>
      <c r="D1389" s="52">
        <f t="shared" si="42"/>
        <v>2211</v>
      </c>
      <c r="E1389" s="54" t="s">
        <v>433</v>
      </c>
      <c r="F1389" s="52" t="s">
        <v>528</v>
      </c>
      <c r="G1389" s="54" t="s">
        <v>385</v>
      </c>
      <c r="H1389" s="55">
        <v>200</v>
      </c>
      <c r="I1389" s="55">
        <v>86</v>
      </c>
      <c r="J1389" s="54">
        <f t="shared" si="43"/>
        <v>17200</v>
      </c>
    </row>
    <row r="1390" spans="1:10" hidden="1" x14ac:dyDescent="0.3">
      <c r="A1390" s="52" t="s">
        <v>395</v>
      </c>
      <c r="B1390" s="52" t="s">
        <v>394</v>
      </c>
      <c r="C1390" s="53">
        <v>42625</v>
      </c>
      <c r="D1390" s="52">
        <f t="shared" si="42"/>
        <v>2212</v>
      </c>
      <c r="E1390" s="54" t="s">
        <v>433</v>
      </c>
      <c r="F1390" s="52" t="s">
        <v>528</v>
      </c>
      <c r="G1390" s="54" t="s">
        <v>384</v>
      </c>
      <c r="H1390" s="55">
        <v>200</v>
      </c>
      <c r="I1390" s="55">
        <v>20</v>
      </c>
      <c r="J1390" s="54">
        <f t="shared" si="43"/>
        <v>4000</v>
      </c>
    </row>
    <row r="1391" spans="1:10" hidden="1" x14ac:dyDescent="0.3">
      <c r="A1391" s="52" t="s">
        <v>395</v>
      </c>
      <c r="B1391" s="52" t="s">
        <v>394</v>
      </c>
      <c r="C1391" s="53">
        <v>42625</v>
      </c>
      <c r="D1391" s="52">
        <f t="shared" si="42"/>
        <v>2213</v>
      </c>
      <c r="E1391" s="54" t="s">
        <v>433</v>
      </c>
      <c r="F1391" s="52" t="s">
        <v>528</v>
      </c>
      <c r="G1391" s="54" t="s">
        <v>383</v>
      </c>
      <c r="H1391" s="55">
        <v>420</v>
      </c>
      <c r="I1391" s="55">
        <v>10</v>
      </c>
      <c r="J1391" s="54">
        <f t="shared" si="43"/>
        <v>4200</v>
      </c>
    </row>
    <row r="1392" spans="1:10" hidden="1" x14ac:dyDescent="0.3">
      <c r="A1392" s="52" t="s">
        <v>398</v>
      </c>
      <c r="B1392" s="52" t="s">
        <v>394</v>
      </c>
      <c r="C1392" s="53">
        <v>42625</v>
      </c>
      <c r="D1392" s="52">
        <f t="shared" si="42"/>
        <v>2214</v>
      </c>
      <c r="E1392" s="54" t="s">
        <v>397</v>
      </c>
      <c r="F1392" s="52" t="s">
        <v>396</v>
      </c>
      <c r="G1392" s="54" t="s">
        <v>381</v>
      </c>
      <c r="H1392" s="55">
        <v>100</v>
      </c>
      <c r="I1392" s="55">
        <v>120</v>
      </c>
      <c r="J1392" s="54">
        <f t="shared" si="43"/>
        <v>12000</v>
      </c>
    </row>
    <row r="1393" spans="1:10" hidden="1" x14ac:dyDescent="0.3">
      <c r="A1393" s="52" t="s">
        <v>395</v>
      </c>
      <c r="B1393" s="52" t="s">
        <v>394</v>
      </c>
      <c r="C1393" s="53">
        <v>42625</v>
      </c>
      <c r="D1393" s="52">
        <f t="shared" si="42"/>
        <v>2215</v>
      </c>
      <c r="E1393" s="54" t="s">
        <v>400</v>
      </c>
      <c r="F1393" s="52" t="s">
        <v>399</v>
      </c>
      <c r="G1393" s="54" t="s">
        <v>387</v>
      </c>
      <c r="H1393" s="55">
        <v>200</v>
      </c>
      <c r="I1393" s="55">
        <v>35</v>
      </c>
      <c r="J1393" s="54">
        <f t="shared" si="43"/>
        <v>7000</v>
      </c>
    </row>
    <row r="1394" spans="1:10" hidden="1" x14ac:dyDescent="0.3">
      <c r="A1394" s="52" t="s">
        <v>395</v>
      </c>
      <c r="B1394" s="52" t="s">
        <v>394</v>
      </c>
      <c r="C1394" s="53">
        <v>42625</v>
      </c>
      <c r="D1394" s="52">
        <f t="shared" si="42"/>
        <v>2216</v>
      </c>
      <c r="E1394" s="54" t="s">
        <v>400</v>
      </c>
      <c r="F1394" s="52" t="s">
        <v>399</v>
      </c>
      <c r="G1394" s="54" t="s">
        <v>385</v>
      </c>
      <c r="H1394" s="55">
        <v>200</v>
      </c>
      <c r="I1394" s="55">
        <v>86</v>
      </c>
      <c r="J1394" s="54">
        <f t="shared" si="43"/>
        <v>17200</v>
      </c>
    </row>
    <row r="1395" spans="1:10" hidden="1" x14ac:dyDescent="0.3">
      <c r="A1395" s="52" t="s">
        <v>395</v>
      </c>
      <c r="B1395" s="52" t="s">
        <v>394</v>
      </c>
      <c r="C1395" s="53">
        <v>42625</v>
      </c>
      <c r="D1395" s="52">
        <f t="shared" si="42"/>
        <v>2217</v>
      </c>
      <c r="E1395" s="54" t="s">
        <v>400</v>
      </c>
      <c r="F1395" s="52" t="s">
        <v>399</v>
      </c>
      <c r="G1395" s="54" t="s">
        <v>384</v>
      </c>
      <c r="H1395" s="55">
        <v>200</v>
      </c>
      <c r="I1395" s="55">
        <v>20</v>
      </c>
      <c r="J1395" s="54">
        <f t="shared" si="43"/>
        <v>4000</v>
      </c>
    </row>
    <row r="1396" spans="1:10" hidden="1" x14ac:dyDescent="0.3">
      <c r="A1396" s="52" t="s">
        <v>395</v>
      </c>
      <c r="B1396" s="52" t="s">
        <v>394</v>
      </c>
      <c r="C1396" s="53">
        <v>42625</v>
      </c>
      <c r="D1396" s="52">
        <f t="shared" si="42"/>
        <v>2218</v>
      </c>
      <c r="E1396" s="54" t="s">
        <v>447</v>
      </c>
      <c r="F1396" s="52" t="s">
        <v>527</v>
      </c>
      <c r="G1396" s="54" t="s">
        <v>387</v>
      </c>
      <c r="H1396" s="55">
        <v>25</v>
      </c>
      <c r="I1396" s="55">
        <v>35</v>
      </c>
      <c r="J1396" s="54">
        <f t="shared" si="43"/>
        <v>875</v>
      </c>
    </row>
    <row r="1397" spans="1:10" hidden="1" x14ac:dyDescent="0.3">
      <c r="A1397" s="52" t="s">
        <v>522</v>
      </c>
      <c r="B1397" s="52" t="s">
        <v>394</v>
      </c>
      <c r="C1397" s="53">
        <v>42625</v>
      </c>
      <c r="D1397" s="52">
        <f t="shared" si="42"/>
        <v>2219</v>
      </c>
      <c r="E1397" s="54" t="s">
        <v>458</v>
      </c>
      <c r="F1397" s="52" t="s">
        <v>525</v>
      </c>
      <c r="G1397" s="54" t="s">
        <v>385</v>
      </c>
      <c r="H1397" s="55">
        <v>50</v>
      </c>
      <c r="I1397" s="55">
        <v>86</v>
      </c>
      <c r="J1397" s="54">
        <f t="shared" si="43"/>
        <v>4300</v>
      </c>
    </row>
    <row r="1398" spans="1:10" hidden="1" x14ac:dyDescent="0.3">
      <c r="A1398" s="52" t="s">
        <v>395</v>
      </c>
      <c r="B1398" s="52" t="s">
        <v>394</v>
      </c>
      <c r="C1398" s="53">
        <v>42625</v>
      </c>
      <c r="D1398" s="52">
        <f t="shared" si="42"/>
        <v>2220</v>
      </c>
      <c r="E1398" s="54" t="s">
        <v>400</v>
      </c>
      <c r="F1398" s="52" t="s">
        <v>399</v>
      </c>
      <c r="G1398" s="54" t="s">
        <v>384</v>
      </c>
      <c r="H1398" s="55">
        <v>300</v>
      </c>
      <c r="I1398" s="55">
        <v>20</v>
      </c>
      <c r="J1398" s="54">
        <f t="shared" si="43"/>
        <v>6000</v>
      </c>
    </row>
    <row r="1399" spans="1:10" hidden="1" x14ac:dyDescent="0.3">
      <c r="A1399" s="52" t="s">
        <v>395</v>
      </c>
      <c r="B1399" s="52" t="s">
        <v>394</v>
      </c>
      <c r="C1399" s="53">
        <v>42625</v>
      </c>
      <c r="D1399" s="52">
        <f t="shared" si="42"/>
        <v>2221</v>
      </c>
      <c r="E1399" s="54" t="s">
        <v>400</v>
      </c>
      <c r="F1399" s="52" t="s">
        <v>399</v>
      </c>
      <c r="G1399" s="54" t="s">
        <v>387</v>
      </c>
      <c r="H1399" s="55">
        <v>500</v>
      </c>
      <c r="I1399" s="55">
        <v>35</v>
      </c>
      <c r="J1399" s="54">
        <f t="shared" si="43"/>
        <v>17500</v>
      </c>
    </row>
    <row r="1400" spans="1:10" hidden="1" x14ac:dyDescent="0.3">
      <c r="A1400" s="52" t="s">
        <v>522</v>
      </c>
      <c r="B1400" s="52" t="s">
        <v>394</v>
      </c>
      <c r="C1400" s="53">
        <v>42625</v>
      </c>
      <c r="D1400" s="52">
        <f t="shared" si="42"/>
        <v>2222</v>
      </c>
      <c r="E1400" s="54" t="s">
        <v>442</v>
      </c>
      <c r="F1400" s="52" t="s">
        <v>525</v>
      </c>
      <c r="G1400" s="54" t="s">
        <v>385</v>
      </c>
      <c r="H1400" s="55">
        <v>1000</v>
      </c>
      <c r="I1400" s="55">
        <v>86</v>
      </c>
      <c r="J1400" s="54">
        <f t="shared" si="43"/>
        <v>86000</v>
      </c>
    </row>
    <row r="1401" spans="1:10" hidden="1" x14ac:dyDescent="0.3">
      <c r="A1401" s="52" t="s">
        <v>405</v>
      </c>
      <c r="B1401" s="52" t="s">
        <v>394</v>
      </c>
      <c r="C1401" s="53">
        <v>42625</v>
      </c>
      <c r="D1401" s="52">
        <f t="shared" si="42"/>
        <v>2223</v>
      </c>
      <c r="E1401" s="54" t="s">
        <v>430</v>
      </c>
      <c r="F1401" s="52" t="s">
        <v>403</v>
      </c>
      <c r="G1401" s="54" t="s">
        <v>384</v>
      </c>
      <c r="H1401" s="55">
        <v>500</v>
      </c>
      <c r="I1401" s="55">
        <v>20</v>
      </c>
      <c r="J1401" s="54">
        <f t="shared" si="43"/>
        <v>10000</v>
      </c>
    </row>
    <row r="1402" spans="1:10" hidden="1" x14ac:dyDescent="0.3">
      <c r="A1402" s="52" t="s">
        <v>405</v>
      </c>
      <c r="B1402" s="52" t="s">
        <v>394</v>
      </c>
      <c r="C1402" s="53">
        <v>42625</v>
      </c>
      <c r="D1402" s="52">
        <f t="shared" si="42"/>
        <v>2224</v>
      </c>
      <c r="E1402" s="54" t="s">
        <v>457</v>
      </c>
      <c r="F1402" s="52" t="s">
        <v>403</v>
      </c>
      <c r="G1402" s="54" t="s">
        <v>383</v>
      </c>
      <c r="H1402" s="55">
        <v>400</v>
      </c>
      <c r="I1402" s="55">
        <v>10</v>
      </c>
      <c r="J1402" s="54">
        <f t="shared" si="43"/>
        <v>4000</v>
      </c>
    </row>
    <row r="1403" spans="1:10" hidden="1" x14ac:dyDescent="0.3">
      <c r="A1403" s="52" t="s">
        <v>405</v>
      </c>
      <c r="B1403" s="52" t="s">
        <v>394</v>
      </c>
      <c r="C1403" s="53">
        <v>42625</v>
      </c>
      <c r="D1403" s="52">
        <f t="shared" si="42"/>
        <v>2225</v>
      </c>
      <c r="E1403" s="54" t="s">
        <v>457</v>
      </c>
      <c r="F1403" s="52" t="s">
        <v>403</v>
      </c>
      <c r="G1403" s="54" t="s">
        <v>381</v>
      </c>
      <c r="H1403" s="55">
        <v>50</v>
      </c>
      <c r="I1403" s="55">
        <v>120</v>
      </c>
      <c r="J1403" s="54">
        <f t="shared" si="43"/>
        <v>6000</v>
      </c>
    </row>
    <row r="1404" spans="1:10" hidden="1" x14ac:dyDescent="0.3">
      <c r="A1404" s="52" t="s">
        <v>395</v>
      </c>
      <c r="B1404" s="52" t="s">
        <v>394</v>
      </c>
      <c r="C1404" s="53">
        <v>42625</v>
      </c>
      <c r="D1404" s="52">
        <f t="shared" si="42"/>
        <v>2226</v>
      </c>
      <c r="E1404" s="54" t="s">
        <v>439</v>
      </c>
      <c r="F1404" s="52" t="s">
        <v>528</v>
      </c>
      <c r="G1404" s="54" t="s">
        <v>387</v>
      </c>
      <c r="H1404" s="55">
        <v>100</v>
      </c>
      <c r="I1404" s="55">
        <v>35</v>
      </c>
      <c r="J1404" s="54">
        <f t="shared" si="43"/>
        <v>3500</v>
      </c>
    </row>
    <row r="1405" spans="1:10" hidden="1" x14ac:dyDescent="0.3">
      <c r="A1405" s="52" t="s">
        <v>405</v>
      </c>
      <c r="B1405" s="52" t="s">
        <v>394</v>
      </c>
      <c r="C1405" s="53">
        <v>42625</v>
      </c>
      <c r="D1405" s="52">
        <f t="shared" si="42"/>
        <v>2227</v>
      </c>
      <c r="E1405" s="54" t="s">
        <v>404</v>
      </c>
      <c r="F1405" s="52" t="s">
        <v>403</v>
      </c>
      <c r="G1405" s="54" t="s">
        <v>385</v>
      </c>
      <c r="H1405" s="55">
        <v>50</v>
      </c>
      <c r="I1405" s="55">
        <v>86</v>
      </c>
      <c r="J1405" s="54">
        <f t="shared" si="43"/>
        <v>4300</v>
      </c>
    </row>
    <row r="1406" spans="1:10" hidden="1" x14ac:dyDescent="0.3">
      <c r="A1406" s="52" t="s">
        <v>522</v>
      </c>
      <c r="B1406" s="52" t="s">
        <v>394</v>
      </c>
      <c r="C1406" s="53">
        <v>42625</v>
      </c>
      <c r="D1406" s="52">
        <f t="shared" si="42"/>
        <v>2228</v>
      </c>
      <c r="E1406" s="54" t="s">
        <v>450</v>
      </c>
      <c r="F1406" s="52" t="s">
        <v>525</v>
      </c>
      <c r="G1406" s="54" t="s">
        <v>384</v>
      </c>
      <c r="H1406" s="55">
        <v>100</v>
      </c>
      <c r="I1406" s="55">
        <v>20</v>
      </c>
      <c r="J1406" s="54">
        <f t="shared" si="43"/>
        <v>2000</v>
      </c>
    </row>
    <row r="1407" spans="1:10" hidden="1" x14ac:dyDescent="0.3">
      <c r="A1407" s="52" t="s">
        <v>398</v>
      </c>
      <c r="B1407" s="52" t="s">
        <v>394</v>
      </c>
      <c r="C1407" s="53">
        <v>42625</v>
      </c>
      <c r="D1407" s="52">
        <f t="shared" si="42"/>
        <v>2229</v>
      </c>
      <c r="E1407" s="54" t="s">
        <v>397</v>
      </c>
      <c r="F1407" s="52" t="s">
        <v>396</v>
      </c>
      <c r="G1407" s="54" t="s">
        <v>383</v>
      </c>
      <c r="H1407" s="55">
        <v>4</v>
      </c>
      <c r="I1407" s="55">
        <v>10</v>
      </c>
      <c r="J1407" s="54">
        <f t="shared" si="43"/>
        <v>40</v>
      </c>
    </row>
    <row r="1408" spans="1:10" hidden="1" x14ac:dyDescent="0.3">
      <c r="A1408" s="52" t="s">
        <v>395</v>
      </c>
      <c r="B1408" s="52" t="s">
        <v>394</v>
      </c>
      <c r="C1408" s="53">
        <v>42625</v>
      </c>
      <c r="D1408" s="52">
        <f t="shared" si="42"/>
        <v>2230</v>
      </c>
      <c r="E1408" s="54" t="s">
        <v>451</v>
      </c>
      <c r="F1408" s="52" t="s">
        <v>399</v>
      </c>
      <c r="G1408" s="54" t="s">
        <v>381</v>
      </c>
      <c r="H1408" s="55">
        <v>15</v>
      </c>
      <c r="I1408" s="55">
        <v>120</v>
      </c>
      <c r="J1408" s="54">
        <f t="shared" si="43"/>
        <v>1800</v>
      </c>
    </row>
    <row r="1409" spans="1:10" hidden="1" x14ac:dyDescent="0.3">
      <c r="A1409" s="52" t="s">
        <v>405</v>
      </c>
      <c r="B1409" s="52" t="s">
        <v>394</v>
      </c>
      <c r="C1409" s="53">
        <v>42625</v>
      </c>
      <c r="D1409" s="52">
        <f t="shared" si="42"/>
        <v>2231</v>
      </c>
      <c r="E1409" s="54" t="s">
        <v>457</v>
      </c>
      <c r="F1409" s="52" t="s">
        <v>403</v>
      </c>
      <c r="G1409" s="54" t="s">
        <v>387</v>
      </c>
      <c r="H1409" s="55">
        <v>100</v>
      </c>
      <c r="I1409" s="55">
        <v>35</v>
      </c>
      <c r="J1409" s="54">
        <f t="shared" si="43"/>
        <v>3500</v>
      </c>
    </row>
    <row r="1410" spans="1:10" hidden="1" x14ac:dyDescent="0.3">
      <c r="A1410" s="52" t="s">
        <v>405</v>
      </c>
      <c r="B1410" s="52" t="s">
        <v>394</v>
      </c>
      <c r="C1410" s="53">
        <v>42625</v>
      </c>
      <c r="D1410" s="52">
        <f t="shared" si="42"/>
        <v>2232</v>
      </c>
      <c r="E1410" s="54" t="s">
        <v>457</v>
      </c>
      <c r="F1410" s="52" t="s">
        <v>403</v>
      </c>
      <c r="G1410" s="54" t="s">
        <v>385</v>
      </c>
      <c r="H1410" s="55">
        <v>1</v>
      </c>
      <c r="I1410" s="55">
        <v>86</v>
      </c>
      <c r="J1410" s="54">
        <f t="shared" si="43"/>
        <v>86</v>
      </c>
    </row>
    <row r="1411" spans="1:10" hidden="1" x14ac:dyDescent="0.3">
      <c r="A1411" s="52" t="s">
        <v>405</v>
      </c>
      <c r="B1411" s="52" t="s">
        <v>394</v>
      </c>
      <c r="C1411" s="53">
        <v>42627</v>
      </c>
      <c r="D1411" s="52">
        <f t="shared" si="42"/>
        <v>2233</v>
      </c>
      <c r="E1411" s="54" t="s">
        <v>431</v>
      </c>
      <c r="F1411" s="52" t="s">
        <v>524</v>
      </c>
      <c r="G1411" s="54" t="s">
        <v>384</v>
      </c>
      <c r="H1411" s="55">
        <v>1500</v>
      </c>
      <c r="I1411" s="55">
        <v>20</v>
      </c>
      <c r="J1411" s="54">
        <f t="shared" si="43"/>
        <v>30000</v>
      </c>
    </row>
    <row r="1412" spans="1:10" hidden="1" x14ac:dyDescent="0.3">
      <c r="A1412" s="52" t="s">
        <v>405</v>
      </c>
      <c r="B1412" s="52" t="s">
        <v>394</v>
      </c>
      <c r="C1412" s="53">
        <v>42627</v>
      </c>
      <c r="D1412" s="52">
        <f t="shared" si="42"/>
        <v>2234</v>
      </c>
      <c r="E1412" s="54" t="s">
        <v>431</v>
      </c>
      <c r="F1412" s="52" t="s">
        <v>524</v>
      </c>
      <c r="G1412" s="54" t="s">
        <v>383</v>
      </c>
      <c r="H1412" s="55">
        <v>500</v>
      </c>
      <c r="I1412" s="55">
        <v>10</v>
      </c>
      <c r="J1412" s="54">
        <f t="shared" si="43"/>
        <v>5000</v>
      </c>
    </row>
    <row r="1413" spans="1:10" hidden="1" x14ac:dyDescent="0.3">
      <c r="A1413" s="52" t="s">
        <v>405</v>
      </c>
      <c r="B1413" s="52" t="s">
        <v>394</v>
      </c>
      <c r="C1413" s="53">
        <v>42627</v>
      </c>
      <c r="D1413" s="52">
        <f t="shared" si="42"/>
        <v>2235</v>
      </c>
      <c r="E1413" s="54" t="s">
        <v>431</v>
      </c>
      <c r="F1413" s="52" t="s">
        <v>524</v>
      </c>
      <c r="G1413" s="54" t="s">
        <v>387</v>
      </c>
      <c r="H1413" s="55">
        <v>500</v>
      </c>
      <c r="I1413" s="55">
        <v>35</v>
      </c>
      <c r="J1413" s="54">
        <f t="shared" si="43"/>
        <v>17500</v>
      </c>
    </row>
    <row r="1414" spans="1:10" hidden="1" x14ac:dyDescent="0.3">
      <c r="A1414" s="52" t="s">
        <v>405</v>
      </c>
      <c r="B1414" s="52" t="s">
        <v>394</v>
      </c>
      <c r="C1414" s="53">
        <v>42627</v>
      </c>
      <c r="D1414" s="52">
        <f t="shared" si="42"/>
        <v>2236</v>
      </c>
      <c r="E1414" s="54" t="s">
        <v>431</v>
      </c>
      <c r="F1414" s="52" t="s">
        <v>524</v>
      </c>
      <c r="G1414" s="54" t="s">
        <v>385</v>
      </c>
      <c r="H1414" s="55">
        <v>250</v>
      </c>
      <c r="I1414" s="55">
        <v>86</v>
      </c>
      <c r="J1414" s="54">
        <f t="shared" si="43"/>
        <v>21500</v>
      </c>
    </row>
    <row r="1415" spans="1:10" hidden="1" x14ac:dyDescent="0.3">
      <c r="A1415" s="52" t="s">
        <v>405</v>
      </c>
      <c r="B1415" s="52" t="s">
        <v>394</v>
      </c>
      <c r="C1415" s="53">
        <v>42627</v>
      </c>
      <c r="D1415" s="52">
        <f t="shared" si="42"/>
        <v>2237</v>
      </c>
      <c r="E1415" s="54" t="s">
        <v>431</v>
      </c>
      <c r="F1415" s="52" t="s">
        <v>524</v>
      </c>
      <c r="G1415" s="54" t="s">
        <v>384</v>
      </c>
      <c r="H1415" s="55">
        <v>500</v>
      </c>
      <c r="I1415" s="55">
        <v>20</v>
      </c>
      <c r="J1415" s="54">
        <f t="shared" si="43"/>
        <v>10000</v>
      </c>
    </row>
    <row r="1416" spans="1:10" hidden="1" x14ac:dyDescent="0.3">
      <c r="A1416" s="52" t="s">
        <v>405</v>
      </c>
      <c r="B1416" s="52" t="s">
        <v>394</v>
      </c>
      <c r="C1416" s="53">
        <v>42627</v>
      </c>
      <c r="D1416" s="52">
        <f t="shared" si="42"/>
        <v>2238</v>
      </c>
      <c r="E1416" s="54" t="s">
        <v>431</v>
      </c>
      <c r="F1416" s="52" t="s">
        <v>524</v>
      </c>
      <c r="G1416" s="54" t="s">
        <v>387</v>
      </c>
      <c r="H1416" s="55">
        <v>1000</v>
      </c>
      <c r="I1416" s="55">
        <v>35</v>
      </c>
      <c r="J1416" s="54">
        <f t="shared" si="43"/>
        <v>35000</v>
      </c>
    </row>
    <row r="1417" spans="1:10" hidden="1" x14ac:dyDescent="0.3">
      <c r="A1417" s="52" t="s">
        <v>395</v>
      </c>
      <c r="B1417" s="52" t="s">
        <v>394</v>
      </c>
      <c r="C1417" s="53">
        <v>42627</v>
      </c>
      <c r="D1417" s="52">
        <f t="shared" si="42"/>
        <v>2239</v>
      </c>
      <c r="E1417" s="54" t="s">
        <v>456</v>
      </c>
      <c r="F1417" s="52" t="s">
        <v>526</v>
      </c>
      <c r="G1417" s="54" t="s">
        <v>385</v>
      </c>
      <c r="H1417" s="55">
        <v>50</v>
      </c>
      <c r="I1417" s="55">
        <v>86</v>
      </c>
      <c r="J1417" s="54">
        <f t="shared" si="43"/>
        <v>4300</v>
      </c>
    </row>
    <row r="1418" spans="1:10" hidden="1" x14ac:dyDescent="0.3">
      <c r="A1418" s="52" t="s">
        <v>395</v>
      </c>
      <c r="B1418" s="52" t="s">
        <v>394</v>
      </c>
      <c r="C1418" s="53">
        <v>42627</v>
      </c>
      <c r="D1418" s="52">
        <f t="shared" si="42"/>
        <v>2240</v>
      </c>
      <c r="E1418" s="54" t="s">
        <v>456</v>
      </c>
      <c r="F1418" s="52" t="s">
        <v>526</v>
      </c>
      <c r="G1418" s="54" t="s">
        <v>384</v>
      </c>
      <c r="H1418" s="55">
        <v>100</v>
      </c>
      <c r="I1418" s="55">
        <v>20</v>
      </c>
      <c r="J1418" s="54">
        <f t="shared" si="43"/>
        <v>2000</v>
      </c>
    </row>
    <row r="1419" spans="1:10" hidden="1" x14ac:dyDescent="0.3">
      <c r="A1419" s="52" t="s">
        <v>395</v>
      </c>
      <c r="B1419" s="52" t="s">
        <v>394</v>
      </c>
      <c r="C1419" s="53">
        <v>42627</v>
      </c>
      <c r="D1419" s="52">
        <f t="shared" si="42"/>
        <v>2241</v>
      </c>
      <c r="E1419" s="54" t="s">
        <v>456</v>
      </c>
      <c r="F1419" s="52" t="s">
        <v>526</v>
      </c>
      <c r="G1419" s="54" t="s">
        <v>387</v>
      </c>
      <c r="H1419" s="55">
        <v>100</v>
      </c>
      <c r="I1419" s="55">
        <v>35</v>
      </c>
      <c r="J1419" s="54">
        <f t="shared" si="43"/>
        <v>3500</v>
      </c>
    </row>
    <row r="1420" spans="1:10" hidden="1" x14ac:dyDescent="0.3">
      <c r="A1420" s="52" t="s">
        <v>395</v>
      </c>
      <c r="B1420" s="52" t="s">
        <v>394</v>
      </c>
      <c r="C1420" s="53">
        <v>42627</v>
      </c>
      <c r="D1420" s="52">
        <f t="shared" si="42"/>
        <v>2242</v>
      </c>
      <c r="E1420" s="54" t="s">
        <v>456</v>
      </c>
      <c r="F1420" s="52" t="s">
        <v>526</v>
      </c>
      <c r="G1420" s="54" t="s">
        <v>385</v>
      </c>
      <c r="H1420" s="55">
        <v>100</v>
      </c>
      <c r="I1420" s="55">
        <v>86</v>
      </c>
      <c r="J1420" s="54">
        <f t="shared" si="43"/>
        <v>8600</v>
      </c>
    </row>
    <row r="1421" spans="1:10" hidden="1" x14ac:dyDescent="0.3">
      <c r="A1421" s="52" t="s">
        <v>395</v>
      </c>
      <c r="B1421" s="52" t="s">
        <v>394</v>
      </c>
      <c r="C1421" s="53">
        <v>42627</v>
      </c>
      <c r="D1421" s="52">
        <f t="shared" si="42"/>
        <v>2243</v>
      </c>
      <c r="E1421" s="54" t="s">
        <v>456</v>
      </c>
      <c r="F1421" s="52" t="s">
        <v>526</v>
      </c>
      <c r="G1421" s="54" t="s">
        <v>384</v>
      </c>
      <c r="H1421" s="55">
        <v>50</v>
      </c>
      <c r="I1421" s="55">
        <v>20</v>
      </c>
      <c r="J1421" s="54">
        <f t="shared" si="43"/>
        <v>1000</v>
      </c>
    </row>
    <row r="1422" spans="1:10" hidden="1" x14ac:dyDescent="0.3">
      <c r="A1422" s="52" t="s">
        <v>395</v>
      </c>
      <c r="B1422" s="52" t="s">
        <v>394</v>
      </c>
      <c r="C1422" s="53">
        <v>42627</v>
      </c>
      <c r="D1422" s="52">
        <f t="shared" si="42"/>
        <v>2244</v>
      </c>
      <c r="E1422" s="54" t="s">
        <v>456</v>
      </c>
      <c r="F1422" s="52" t="s">
        <v>526</v>
      </c>
      <c r="G1422" s="54" t="s">
        <v>383</v>
      </c>
      <c r="H1422" s="55">
        <v>100</v>
      </c>
      <c r="I1422" s="55">
        <v>10</v>
      </c>
      <c r="J1422" s="54">
        <f t="shared" si="43"/>
        <v>1000</v>
      </c>
    </row>
    <row r="1423" spans="1:10" hidden="1" x14ac:dyDescent="0.3">
      <c r="A1423" s="52" t="s">
        <v>395</v>
      </c>
      <c r="B1423" s="52" t="s">
        <v>394</v>
      </c>
      <c r="C1423" s="53">
        <v>42627</v>
      </c>
      <c r="D1423" s="52">
        <f t="shared" ref="D1423:D1486" si="44">D1422+1</f>
        <v>2245</v>
      </c>
      <c r="E1423" s="54" t="s">
        <v>433</v>
      </c>
      <c r="F1423" s="52" t="s">
        <v>528</v>
      </c>
      <c r="G1423" s="54" t="s">
        <v>381</v>
      </c>
      <c r="H1423" s="55">
        <v>100</v>
      </c>
      <c r="I1423" s="55">
        <v>120</v>
      </c>
      <c r="J1423" s="54">
        <f t="shared" ref="J1423:J1486" si="45">H1423*I1423</f>
        <v>12000</v>
      </c>
    </row>
    <row r="1424" spans="1:10" hidden="1" x14ac:dyDescent="0.3">
      <c r="A1424" s="52" t="s">
        <v>395</v>
      </c>
      <c r="B1424" s="52" t="s">
        <v>394</v>
      </c>
      <c r="C1424" s="53">
        <v>42627</v>
      </c>
      <c r="D1424" s="52">
        <f t="shared" si="44"/>
        <v>2246</v>
      </c>
      <c r="E1424" s="54" t="s">
        <v>433</v>
      </c>
      <c r="F1424" s="52" t="s">
        <v>528</v>
      </c>
      <c r="G1424" s="54" t="s">
        <v>387</v>
      </c>
      <c r="H1424" s="55">
        <v>25</v>
      </c>
      <c r="I1424" s="55">
        <v>35</v>
      </c>
      <c r="J1424" s="54">
        <f t="shared" si="45"/>
        <v>875</v>
      </c>
    </row>
    <row r="1425" spans="1:10" hidden="1" x14ac:dyDescent="0.3">
      <c r="A1425" s="52" t="s">
        <v>405</v>
      </c>
      <c r="B1425" s="52" t="s">
        <v>394</v>
      </c>
      <c r="C1425" s="53">
        <v>42627</v>
      </c>
      <c r="D1425" s="52">
        <f t="shared" si="44"/>
        <v>2247</v>
      </c>
      <c r="E1425" s="54" t="s">
        <v>404</v>
      </c>
      <c r="F1425" s="52" t="s">
        <v>403</v>
      </c>
      <c r="G1425" s="54" t="s">
        <v>385</v>
      </c>
      <c r="H1425" s="55">
        <v>300</v>
      </c>
      <c r="I1425" s="55">
        <v>86</v>
      </c>
      <c r="J1425" s="54">
        <f t="shared" si="45"/>
        <v>25800</v>
      </c>
    </row>
    <row r="1426" spans="1:10" hidden="1" x14ac:dyDescent="0.3">
      <c r="A1426" s="52" t="s">
        <v>395</v>
      </c>
      <c r="B1426" s="52" t="s">
        <v>394</v>
      </c>
      <c r="C1426" s="53">
        <v>42627</v>
      </c>
      <c r="D1426" s="52">
        <f t="shared" si="44"/>
        <v>2248</v>
      </c>
      <c r="E1426" s="54" t="s">
        <v>439</v>
      </c>
      <c r="F1426" s="52" t="s">
        <v>528</v>
      </c>
      <c r="G1426" s="54" t="s">
        <v>384</v>
      </c>
      <c r="H1426" s="55">
        <v>50</v>
      </c>
      <c r="I1426" s="55">
        <v>20</v>
      </c>
      <c r="J1426" s="54">
        <f t="shared" si="45"/>
        <v>1000</v>
      </c>
    </row>
    <row r="1427" spans="1:10" hidden="1" x14ac:dyDescent="0.3">
      <c r="A1427" s="52" t="s">
        <v>395</v>
      </c>
      <c r="B1427" s="52" t="s">
        <v>394</v>
      </c>
      <c r="C1427" s="53">
        <v>42627</v>
      </c>
      <c r="D1427" s="52">
        <f t="shared" si="44"/>
        <v>2249</v>
      </c>
      <c r="E1427" s="54" t="s">
        <v>436</v>
      </c>
      <c r="F1427" s="52" t="s">
        <v>399</v>
      </c>
      <c r="G1427" s="54" t="s">
        <v>383</v>
      </c>
      <c r="H1427" s="55">
        <v>100</v>
      </c>
      <c r="I1427" s="55">
        <v>10</v>
      </c>
      <c r="J1427" s="54">
        <f t="shared" si="45"/>
        <v>1000</v>
      </c>
    </row>
    <row r="1428" spans="1:10" x14ac:dyDescent="0.3">
      <c r="A1428" s="52" t="s">
        <v>398</v>
      </c>
      <c r="B1428" s="52" t="s">
        <v>394</v>
      </c>
      <c r="C1428" s="53">
        <v>42627</v>
      </c>
      <c r="D1428" s="52">
        <f t="shared" si="44"/>
        <v>2250</v>
      </c>
      <c r="E1428" s="54" t="s">
        <v>412</v>
      </c>
      <c r="F1428" s="52" t="s">
        <v>523</v>
      </c>
      <c r="G1428" s="54" t="s">
        <v>381</v>
      </c>
      <c r="H1428" s="55">
        <v>250</v>
      </c>
      <c r="I1428" s="55">
        <v>120</v>
      </c>
      <c r="J1428" s="54">
        <f t="shared" si="45"/>
        <v>30000</v>
      </c>
    </row>
    <row r="1429" spans="1:10" x14ac:dyDescent="0.3">
      <c r="A1429" s="52" t="s">
        <v>398</v>
      </c>
      <c r="B1429" s="52" t="s">
        <v>394</v>
      </c>
      <c r="C1429" s="53">
        <v>42627</v>
      </c>
      <c r="D1429" s="52">
        <f t="shared" si="44"/>
        <v>2251</v>
      </c>
      <c r="E1429" s="54" t="s">
        <v>412</v>
      </c>
      <c r="F1429" s="52" t="s">
        <v>523</v>
      </c>
      <c r="G1429" s="54" t="s">
        <v>387</v>
      </c>
      <c r="H1429" s="55">
        <v>500</v>
      </c>
      <c r="I1429" s="55">
        <v>35</v>
      </c>
      <c r="J1429" s="54">
        <f t="shared" si="45"/>
        <v>17500</v>
      </c>
    </row>
    <row r="1430" spans="1:10" hidden="1" x14ac:dyDescent="0.3">
      <c r="A1430" s="52" t="s">
        <v>405</v>
      </c>
      <c r="B1430" s="52" t="s">
        <v>394</v>
      </c>
      <c r="C1430" s="53">
        <v>42627</v>
      </c>
      <c r="D1430" s="52">
        <f t="shared" si="44"/>
        <v>2252</v>
      </c>
      <c r="E1430" s="54" t="s">
        <v>423</v>
      </c>
      <c r="F1430" s="52" t="s">
        <v>403</v>
      </c>
      <c r="G1430" s="54" t="s">
        <v>385</v>
      </c>
      <c r="H1430" s="55">
        <v>500</v>
      </c>
      <c r="I1430" s="55">
        <v>86</v>
      </c>
      <c r="J1430" s="54">
        <f t="shared" si="45"/>
        <v>43000</v>
      </c>
    </row>
    <row r="1431" spans="1:10" hidden="1" x14ac:dyDescent="0.3">
      <c r="A1431" s="52" t="s">
        <v>405</v>
      </c>
      <c r="B1431" s="52" t="s">
        <v>394</v>
      </c>
      <c r="C1431" s="53">
        <v>42627</v>
      </c>
      <c r="D1431" s="52">
        <f t="shared" si="44"/>
        <v>2253</v>
      </c>
      <c r="E1431" s="54" t="s">
        <v>423</v>
      </c>
      <c r="F1431" s="52" t="s">
        <v>403</v>
      </c>
      <c r="G1431" s="54" t="s">
        <v>384</v>
      </c>
      <c r="H1431" s="55">
        <v>300</v>
      </c>
      <c r="I1431" s="55">
        <v>20</v>
      </c>
      <c r="J1431" s="54">
        <f t="shared" si="45"/>
        <v>6000</v>
      </c>
    </row>
    <row r="1432" spans="1:10" hidden="1" x14ac:dyDescent="0.3">
      <c r="A1432" s="52" t="s">
        <v>395</v>
      </c>
      <c r="B1432" s="52" t="s">
        <v>394</v>
      </c>
      <c r="C1432" s="53">
        <v>42627</v>
      </c>
      <c r="D1432" s="52">
        <f t="shared" si="44"/>
        <v>2254</v>
      </c>
      <c r="E1432" s="54" t="s">
        <v>426</v>
      </c>
      <c r="F1432" s="52" t="s">
        <v>529</v>
      </c>
      <c r="G1432" s="54" t="s">
        <v>383</v>
      </c>
      <c r="H1432" s="55">
        <v>250</v>
      </c>
      <c r="I1432" s="55">
        <v>10</v>
      </c>
      <c r="J1432" s="54">
        <f t="shared" si="45"/>
        <v>2500</v>
      </c>
    </row>
    <row r="1433" spans="1:10" hidden="1" x14ac:dyDescent="0.3">
      <c r="A1433" s="52" t="s">
        <v>395</v>
      </c>
      <c r="B1433" s="52" t="s">
        <v>394</v>
      </c>
      <c r="C1433" s="53">
        <v>42627</v>
      </c>
      <c r="D1433" s="52">
        <f t="shared" si="44"/>
        <v>2255</v>
      </c>
      <c r="E1433" s="54" t="s">
        <v>436</v>
      </c>
      <c r="F1433" s="52" t="s">
        <v>399</v>
      </c>
      <c r="G1433" s="54" t="s">
        <v>381</v>
      </c>
      <c r="H1433" s="55">
        <v>100</v>
      </c>
      <c r="I1433" s="55">
        <v>120</v>
      </c>
      <c r="J1433" s="54">
        <f t="shared" si="45"/>
        <v>12000</v>
      </c>
    </row>
    <row r="1434" spans="1:10" hidden="1" x14ac:dyDescent="0.3">
      <c r="A1434" s="52" t="s">
        <v>395</v>
      </c>
      <c r="B1434" s="52" t="s">
        <v>394</v>
      </c>
      <c r="C1434" s="53">
        <v>42627</v>
      </c>
      <c r="D1434" s="52">
        <f t="shared" si="44"/>
        <v>2256</v>
      </c>
      <c r="E1434" s="54" t="s">
        <v>456</v>
      </c>
      <c r="F1434" s="52" t="s">
        <v>526</v>
      </c>
      <c r="G1434" s="54" t="s">
        <v>383</v>
      </c>
      <c r="H1434" s="55">
        <v>3</v>
      </c>
      <c r="I1434" s="55">
        <v>10</v>
      </c>
      <c r="J1434" s="54">
        <f t="shared" si="45"/>
        <v>30</v>
      </c>
    </row>
    <row r="1435" spans="1:10" hidden="1" x14ac:dyDescent="0.3">
      <c r="A1435" s="52" t="s">
        <v>395</v>
      </c>
      <c r="B1435" s="52" t="s">
        <v>394</v>
      </c>
      <c r="C1435" s="53">
        <v>42627</v>
      </c>
      <c r="D1435" s="52">
        <f t="shared" si="44"/>
        <v>2257</v>
      </c>
      <c r="E1435" s="54" t="s">
        <v>456</v>
      </c>
      <c r="F1435" s="52" t="s">
        <v>526</v>
      </c>
      <c r="G1435" s="54" t="s">
        <v>381</v>
      </c>
      <c r="H1435" s="55">
        <v>5</v>
      </c>
      <c r="I1435" s="55">
        <v>120</v>
      </c>
      <c r="J1435" s="54">
        <f t="shared" si="45"/>
        <v>600</v>
      </c>
    </row>
    <row r="1436" spans="1:10" hidden="1" x14ac:dyDescent="0.3">
      <c r="A1436" s="52" t="s">
        <v>395</v>
      </c>
      <c r="B1436" s="52" t="s">
        <v>394</v>
      </c>
      <c r="C1436" s="53">
        <v>42627</v>
      </c>
      <c r="D1436" s="52">
        <f t="shared" si="44"/>
        <v>2258</v>
      </c>
      <c r="E1436" s="54" t="s">
        <v>456</v>
      </c>
      <c r="F1436" s="52" t="s">
        <v>526</v>
      </c>
      <c r="G1436" s="54" t="s">
        <v>387</v>
      </c>
      <c r="H1436" s="55">
        <v>5</v>
      </c>
      <c r="I1436" s="55">
        <v>35</v>
      </c>
      <c r="J1436" s="54">
        <f t="shared" si="45"/>
        <v>175</v>
      </c>
    </row>
    <row r="1437" spans="1:10" hidden="1" x14ac:dyDescent="0.3">
      <c r="A1437" s="52" t="s">
        <v>395</v>
      </c>
      <c r="B1437" s="52" t="s">
        <v>394</v>
      </c>
      <c r="C1437" s="53">
        <v>42627</v>
      </c>
      <c r="D1437" s="52">
        <f t="shared" si="44"/>
        <v>2259</v>
      </c>
      <c r="E1437" s="54" t="s">
        <v>456</v>
      </c>
      <c r="F1437" s="52" t="s">
        <v>526</v>
      </c>
      <c r="G1437" s="54" t="s">
        <v>385</v>
      </c>
      <c r="H1437" s="55">
        <v>5</v>
      </c>
      <c r="I1437" s="55">
        <v>86</v>
      </c>
      <c r="J1437" s="54">
        <f t="shared" si="45"/>
        <v>430</v>
      </c>
    </row>
    <row r="1438" spans="1:10" hidden="1" x14ac:dyDescent="0.3">
      <c r="A1438" s="52" t="s">
        <v>395</v>
      </c>
      <c r="B1438" s="52" t="s">
        <v>394</v>
      </c>
      <c r="C1438" s="53">
        <v>42627</v>
      </c>
      <c r="D1438" s="52">
        <f t="shared" si="44"/>
        <v>2260</v>
      </c>
      <c r="E1438" s="54" t="s">
        <v>456</v>
      </c>
      <c r="F1438" s="52" t="s">
        <v>526</v>
      </c>
      <c r="G1438" s="54" t="s">
        <v>384</v>
      </c>
      <c r="H1438" s="55">
        <v>5</v>
      </c>
      <c r="I1438" s="55">
        <v>20</v>
      </c>
      <c r="J1438" s="54">
        <f t="shared" si="45"/>
        <v>100</v>
      </c>
    </row>
    <row r="1439" spans="1:10" hidden="1" x14ac:dyDescent="0.3">
      <c r="A1439" s="52" t="s">
        <v>395</v>
      </c>
      <c r="B1439" s="52" t="s">
        <v>394</v>
      </c>
      <c r="C1439" s="53">
        <v>42627</v>
      </c>
      <c r="D1439" s="52">
        <f t="shared" si="44"/>
        <v>2261</v>
      </c>
      <c r="E1439" s="54" t="s">
        <v>456</v>
      </c>
      <c r="F1439" s="52" t="s">
        <v>526</v>
      </c>
      <c r="G1439" s="54" t="s">
        <v>383</v>
      </c>
      <c r="H1439" s="55">
        <v>3</v>
      </c>
      <c r="I1439" s="55">
        <v>10</v>
      </c>
      <c r="J1439" s="54">
        <f t="shared" si="45"/>
        <v>30</v>
      </c>
    </row>
    <row r="1440" spans="1:10" hidden="1" x14ac:dyDescent="0.3">
      <c r="A1440" s="52" t="s">
        <v>395</v>
      </c>
      <c r="B1440" s="52" t="s">
        <v>394</v>
      </c>
      <c r="C1440" s="53">
        <v>42627</v>
      </c>
      <c r="D1440" s="52">
        <f t="shared" si="44"/>
        <v>2262</v>
      </c>
      <c r="E1440" s="54" t="s">
        <v>456</v>
      </c>
      <c r="F1440" s="52" t="s">
        <v>526</v>
      </c>
      <c r="G1440" s="54" t="s">
        <v>381</v>
      </c>
      <c r="H1440" s="55">
        <v>5</v>
      </c>
      <c r="I1440" s="55">
        <v>120</v>
      </c>
      <c r="J1440" s="54">
        <f t="shared" si="45"/>
        <v>600</v>
      </c>
    </row>
    <row r="1441" spans="1:10" hidden="1" x14ac:dyDescent="0.3">
      <c r="A1441" s="52" t="s">
        <v>395</v>
      </c>
      <c r="B1441" s="52" t="s">
        <v>394</v>
      </c>
      <c r="C1441" s="53">
        <v>42627</v>
      </c>
      <c r="D1441" s="52">
        <f t="shared" si="44"/>
        <v>2263</v>
      </c>
      <c r="E1441" s="54" t="s">
        <v>456</v>
      </c>
      <c r="F1441" s="52" t="s">
        <v>526</v>
      </c>
      <c r="G1441" s="54" t="s">
        <v>387</v>
      </c>
      <c r="H1441" s="55">
        <v>2</v>
      </c>
      <c r="I1441" s="55">
        <v>35</v>
      </c>
      <c r="J1441" s="54">
        <f t="shared" si="45"/>
        <v>70</v>
      </c>
    </row>
    <row r="1442" spans="1:10" hidden="1" x14ac:dyDescent="0.3">
      <c r="A1442" s="52" t="s">
        <v>395</v>
      </c>
      <c r="B1442" s="52" t="s">
        <v>394</v>
      </c>
      <c r="C1442" s="53">
        <v>42627</v>
      </c>
      <c r="D1442" s="52">
        <f t="shared" si="44"/>
        <v>2264</v>
      </c>
      <c r="E1442" s="54" t="s">
        <v>456</v>
      </c>
      <c r="F1442" s="52" t="s">
        <v>526</v>
      </c>
      <c r="G1442" s="54" t="s">
        <v>385</v>
      </c>
      <c r="H1442" s="55">
        <v>5</v>
      </c>
      <c r="I1442" s="55">
        <v>86</v>
      </c>
      <c r="J1442" s="54">
        <f t="shared" si="45"/>
        <v>430</v>
      </c>
    </row>
    <row r="1443" spans="1:10" hidden="1" x14ac:dyDescent="0.3">
      <c r="A1443" s="52" t="s">
        <v>395</v>
      </c>
      <c r="B1443" s="52" t="s">
        <v>394</v>
      </c>
      <c r="C1443" s="53">
        <v>42627</v>
      </c>
      <c r="D1443" s="52">
        <f t="shared" si="44"/>
        <v>2265</v>
      </c>
      <c r="E1443" s="54" t="s">
        <v>456</v>
      </c>
      <c r="F1443" s="52" t="s">
        <v>526</v>
      </c>
      <c r="G1443" s="54" t="s">
        <v>384</v>
      </c>
      <c r="H1443" s="55">
        <v>3</v>
      </c>
      <c r="I1443" s="55">
        <v>20</v>
      </c>
      <c r="J1443" s="54">
        <f t="shared" si="45"/>
        <v>60</v>
      </c>
    </row>
    <row r="1444" spans="1:10" hidden="1" x14ac:dyDescent="0.3">
      <c r="A1444" s="52" t="s">
        <v>395</v>
      </c>
      <c r="B1444" s="52" t="s">
        <v>394</v>
      </c>
      <c r="C1444" s="53">
        <v>42627</v>
      </c>
      <c r="D1444" s="52">
        <f t="shared" si="44"/>
        <v>2266</v>
      </c>
      <c r="E1444" s="54" t="s">
        <v>456</v>
      </c>
      <c r="F1444" s="52" t="s">
        <v>526</v>
      </c>
      <c r="G1444" s="54" t="s">
        <v>387</v>
      </c>
      <c r="H1444" s="55">
        <v>5</v>
      </c>
      <c r="I1444" s="55">
        <v>35</v>
      </c>
      <c r="J1444" s="54">
        <f t="shared" si="45"/>
        <v>175</v>
      </c>
    </row>
    <row r="1445" spans="1:10" hidden="1" x14ac:dyDescent="0.3">
      <c r="A1445" s="52" t="s">
        <v>395</v>
      </c>
      <c r="B1445" s="52" t="s">
        <v>394</v>
      </c>
      <c r="C1445" s="53">
        <v>42627</v>
      </c>
      <c r="D1445" s="52">
        <f t="shared" si="44"/>
        <v>2267</v>
      </c>
      <c r="E1445" s="54" t="s">
        <v>456</v>
      </c>
      <c r="F1445" s="52" t="s">
        <v>526</v>
      </c>
      <c r="G1445" s="54" t="s">
        <v>385</v>
      </c>
      <c r="H1445" s="55">
        <v>5</v>
      </c>
      <c r="I1445" s="55">
        <v>86</v>
      </c>
      <c r="J1445" s="54">
        <f t="shared" si="45"/>
        <v>430</v>
      </c>
    </row>
    <row r="1446" spans="1:10" hidden="1" x14ac:dyDescent="0.3">
      <c r="A1446" s="52" t="s">
        <v>395</v>
      </c>
      <c r="B1446" s="52" t="s">
        <v>394</v>
      </c>
      <c r="C1446" s="53">
        <v>42627</v>
      </c>
      <c r="D1446" s="52">
        <f t="shared" si="44"/>
        <v>2268</v>
      </c>
      <c r="E1446" s="54" t="s">
        <v>456</v>
      </c>
      <c r="F1446" s="52" t="s">
        <v>526</v>
      </c>
      <c r="G1446" s="54" t="s">
        <v>384</v>
      </c>
      <c r="H1446" s="55">
        <v>5</v>
      </c>
      <c r="I1446" s="55">
        <v>20</v>
      </c>
      <c r="J1446" s="54">
        <f t="shared" si="45"/>
        <v>100</v>
      </c>
    </row>
    <row r="1447" spans="1:10" hidden="1" x14ac:dyDescent="0.3">
      <c r="A1447" s="52" t="s">
        <v>395</v>
      </c>
      <c r="B1447" s="52" t="s">
        <v>394</v>
      </c>
      <c r="C1447" s="53">
        <v>42627</v>
      </c>
      <c r="D1447" s="52">
        <f t="shared" si="44"/>
        <v>2269</v>
      </c>
      <c r="E1447" s="54" t="s">
        <v>456</v>
      </c>
      <c r="F1447" s="52" t="s">
        <v>526</v>
      </c>
      <c r="G1447" s="54" t="s">
        <v>387</v>
      </c>
      <c r="H1447" s="55">
        <v>2</v>
      </c>
      <c r="I1447" s="55">
        <v>35</v>
      </c>
      <c r="J1447" s="54">
        <f t="shared" si="45"/>
        <v>70</v>
      </c>
    </row>
    <row r="1448" spans="1:10" hidden="1" x14ac:dyDescent="0.3">
      <c r="A1448" s="52" t="s">
        <v>395</v>
      </c>
      <c r="B1448" s="52" t="s">
        <v>394</v>
      </c>
      <c r="C1448" s="53">
        <v>42627</v>
      </c>
      <c r="D1448" s="52">
        <f t="shared" si="44"/>
        <v>2270</v>
      </c>
      <c r="E1448" s="54" t="s">
        <v>456</v>
      </c>
      <c r="F1448" s="52" t="s">
        <v>526</v>
      </c>
      <c r="G1448" s="54" t="s">
        <v>385</v>
      </c>
      <c r="H1448" s="55">
        <v>10</v>
      </c>
      <c r="I1448" s="55">
        <v>86</v>
      </c>
      <c r="J1448" s="54">
        <f t="shared" si="45"/>
        <v>860</v>
      </c>
    </row>
    <row r="1449" spans="1:10" hidden="1" x14ac:dyDescent="0.3">
      <c r="A1449" s="52" t="s">
        <v>395</v>
      </c>
      <c r="B1449" s="52" t="s">
        <v>394</v>
      </c>
      <c r="C1449" s="53">
        <v>42627</v>
      </c>
      <c r="D1449" s="52">
        <f t="shared" si="44"/>
        <v>2271</v>
      </c>
      <c r="E1449" s="54" t="s">
        <v>456</v>
      </c>
      <c r="F1449" s="52" t="s">
        <v>526</v>
      </c>
      <c r="G1449" s="54" t="s">
        <v>384</v>
      </c>
      <c r="H1449" s="55">
        <v>4</v>
      </c>
      <c r="I1449" s="55">
        <v>20</v>
      </c>
      <c r="J1449" s="54">
        <f t="shared" si="45"/>
        <v>80</v>
      </c>
    </row>
    <row r="1450" spans="1:10" hidden="1" x14ac:dyDescent="0.3">
      <c r="A1450" s="52" t="s">
        <v>395</v>
      </c>
      <c r="B1450" s="52" t="s">
        <v>394</v>
      </c>
      <c r="C1450" s="53">
        <v>42627</v>
      </c>
      <c r="D1450" s="52">
        <f t="shared" si="44"/>
        <v>2272</v>
      </c>
      <c r="E1450" s="54" t="s">
        <v>456</v>
      </c>
      <c r="F1450" s="52" t="s">
        <v>526</v>
      </c>
      <c r="G1450" s="54" t="s">
        <v>383</v>
      </c>
      <c r="H1450" s="55">
        <v>5</v>
      </c>
      <c r="I1450" s="55">
        <v>10</v>
      </c>
      <c r="J1450" s="54">
        <f t="shared" si="45"/>
        <v>50</v>
      </c>
    </row>
    <row r="1451" spans="1:10" hidden="1" x14ac:dyDescent="0.3">
      <c r="A1451" s="52" t="s">
        <v>395</v>
      </c>
      <c r="B1451" s="52" t="s">
        <v>394</v>
      </c>
      <c r="C1451" s="53">
        <v>42627</v>
      </c>
      <c r="D1451" s="52">
        <f t="shared" si="44"/>
        <v>2273</v>
      </c>
      <c r="E1451" s="54" t="s">
        <v>456</v>
      </c>
      <c r="F1451" s="52" t="s">
        <v>526</v>
      </c>
      <c r="G1451" s="54" t="s">
        <v>381</v>
      </c>
      <c r="H1451" s="55">
        <v>6</v>
      </c>
      <c r="I1451" s="55">
        <v>120</v>
      </c>
      <c r="J1451" s="54">
        <f t="shared" si="45"/>
        <v>720</v>
      </c>
    </row>
    <row r="1452" spans="1:10" hidden="1" x14ac:dyDescent="0.3">
      <c r="A1452" s="52" t="s">
        <v>395</v>
      </c>
      <c r="B1452" s="52" t="s">
        <v>394</v>
      </c>
      <c r="C1452" s="53">
        <v>42627</v>
      </c>
      <c r="D1452" s="52">
        <f t="shared" si="44"/>
        <v>2274</v>
      </c>
      <c r="E1452" s="54" t="s">
        <v>456</v>
      </c>
      <c r="F1452" s="52" t="s">
        <v>526</v>
      </c>
      <c r="G1452" s="54" t="s">
        <v>387</v>
      </c>
      <c r="H1452" s="55">
        <v>4</v>
      </c>
      <c r="I1452" s="55">
        <v>35</v>
      </c>
      <c r="J1452" s="54">
        <f t="shared" si="45"/>
        <v>140</v>
      </c>
    </row>
    <row r="1453" spans="1:10" hidden="1" x14ac:dyDescent="0.3">
      <c r="A1453" s="52" t="s">
        <v>395</v>
      </c>
      <c r="B1453" s="52" t="s">
        <v>394</v>
      </c>
      <c r="C1453" s="53">
        <v>42627</v>
      </c>
      <c r="D1453" s="52">
        <f t="shared" si="44"/>
        <v>2275</v>
      </c>
      <c r="E1453" s="54" t="s">
        <v>456</v>
      </c>
      <c r="F1453" s="52" t="s">
        <v>526</v>
      </c>
      <c r="G1453" s="54" t="s">
        <v>385</v>
      </c>
      <c r="H1453" s="55">
        <v>5</v>
      </c>
      <c r="I1453" s="55">
        <v>86</v>
      </c>
      <c r="J1453" s="54">
        <f t="shared" si="45"/>
        <v>430</v>
      </c>
    </row>
    <row r="1454" spans="1:10" hidden="1" x14ac:dyDescent="0.3">
      <c r="A1454" s="52" t="s">
        <v>395</v>
      </c>
      <c r="B1454" s="52" t="s">
        <v>394</v>
      </c>
      <c r="C1454" s="53">
        <v>42627</v>
      </c>
      <c r="D1454" s="52">
        <f t="shared" si="44"/>
        <v>2276</v>
      </c>
      <c r="E1454" s="54" t="s">
        <v>456</v>
      </c>
      <c r="F1454" s="52" t="s">
        <v>526</v>
      </c>
      <c r="G1454" s="54" t="s">
        <v>384</v>
      </c>
      <c r="H1454" s="55">
        <v>0.28000000000000003</v>
      </c>
      <c r="I1454" s="55">
        <v>20</v>
      </c>
      <c r="J1454" s="54">
        <f t="shared" si="45"/>
        <v>5.6000000000000005</v>
      </c>
    </row>
    <row r="1455" spans="1:10" hidden="1" x14ac:dyDescent="0.3">
      <c r="A1455" s="52" t="s">
        <v>395</v>
      </c>
      <c r="B1455" s="52" t="s">
        <v>394</v>
      </c>
      <c r="C1455" s="53">
        <v>42627</v>
      </c>
      <c r="D1455" s="52">
        <f t="shared" si="44"/>
        <v>2277</v>
      </c>
      <c r="E1455" s="54" t="s">
        <v>456</v>
      </c>
      <c r="F1455" s="52" t="s">
        <v>526</v>
      </c>
      <c r="G1455" s="54" t="s">
        <v>383</v>
      </c>
      <c r="H1455" s="55">
        <v>5</v>
      </c>
      <c r="I1455" s="55">
        <v>10</v>
      </c>
      <c r="J1455" s="54">
        <f t="shared" si="45"/>
        <v>50</v>
      </c>
    </row>
    <row r="1456" spans="1:10" hidden="1" x14ac:dyDescent="0.3">
      <c r="A1456" s="52" t="s">
        <v>395</v>
      </c>
      <c r="B1456" s="52" t="s">
        <v>394</v>
      </c>
      <c r="C1456" s="53">
        <v>42627</v>
      </c>
      <c r="D1456" s="52">
        <f t="shared" si="44"/>
        <v>2278</v>
      </c>
      <c r="E1456" s="54" t="s">
        <v>456</v>
      </c>
      <c r="F1456" s="52" t="s">
        <v>526</v>
      </c>
      <c r="G1456" s="54" t="s">
        <v>381</v>
      </c>
      <c r="H1456" s="55">
        <v>5</v>
      </c>
      <c r="I1456" s="55">
        <v>120</v>
      </c>
      <c r="J1456" s="54">
        <f t="shared" si="45"/>
        <v>600</v>
      </c>
    </row>
    <row r="1457" spans="1:10" hidden="1" x14ac:dyDescent="0.3">
      <c r="A1457" s="52" t="s">
        <v>395</v>
      </c>
      <c r="B1457" s="52" t="s">
        <v>394</v>
      </c>
      <c r="C1457" s="53">
        <v>42627</v>
      </c>
      <c r="D1457" s="52">
        <f t="shared" si="44"/>
        <v>2279</v>
      </c>
      <c r="E1457" s="54" t="s">
        <v>456</v>
      </c>
      <c r="F1457" s="52" t="s">
        <v>526</v>
      </c>
      <c r="G1457" s="54" t="s">
        <v>387</v>
      </c>
      <c r="H1457" s="55">
        <v>2</v>
      </c>
      <c r="I1457" s="55">
        <v>35</v>
      </c>
      <c r="J1457" s="54">
        <f t="shared" si="45"/>
        <v>70</v>
      </c>
    </row>
    <row r="1458" spans="1:10" hidden="1" x14ac:dyDescent="0.3">
      <c r="A1458" s="52" t="s">
        <v>395</v>
      </c>
      <c r="B1458" s="52" t="s">
        <v>394</v>
      </c>
      <c r="C1458" s="53">
        <v>42628</v>
      </c>
      <c r="D1458" s="52">
        <f t="shared" si="44"/>
        <v>2280</v>
      </c>
      <c r="E1458" s="54" t="s">
        <v>425</v>
      </c>
      <c r="F1458" s="52" t="s">
        <v>399</v>
      </c>
      <c r="G1458" s="54" t="s">
        <v>385</v>
      </c>
      <c r="H1458" s="55">
        <v>100</v>
      </c>
      <c r="I1458" s="55">
        <v>86</v>
      </c>
      <c r="J1458" s="54">
        <f t="shared" si="45"/>
        <v>8600</v>
      </c>
    </row>
    <row r="1459" spans="1:10" hidden="1" x14ac:dyDescent="0.3">
      <c r="A1459" s="52" t="s">
        <v>395</v>
      </c>
      <c r="B1459" s="52" t="s">
        <v>394</v>
      </c>
      <c r="C1459" s="53">
        <v>42628</v>
      </c>
      <c r="D1459" s="52">
        <f t="shared" si="44"/>
        <v>2281</v>
      </c>
      <c r="E1459" s="54" t="s">
        <v>425</v>
      </c>
      <c r="F1459" s="52" t="s">
        <v>399</v>
      </c>
      <c r="G1459" s="54" t="s">
        <v>384</v>
      </c>
      <c r="H1459" s="55">
        <v>200</v>
      </c>
      <c r="I1459" s="55">
        <v>20</v>
      </c>
      <c r="J1459" s="54">
        <f t="shared" si="45"/>
        <v>4000</v>
      </c>
    </row>
    <row r="1460" spans="1:10" hidden="1" x14ac:dyDescent="0.3">
      <c r="A1460" s="52" t="s">
        <v>395</v>
      </c>
      <c r="B1460" s="52" t="s">
        <v>394</v>
      </c>
      <c r="C1460" s="53">
        <v>42628</v>
      </c>
      <c r="D1460" s="52">
        <f t="shared" si="44"/>
        <v>2282</v>
      </c>
      <c r="E1460" s="54" t="s">
        <v>425</v>
      </c>
      <c r="F1460" s="52" t="s">
        <v>399</v>
      </c>
      <c r="G1460" s="54" t="s">
        <v>383</v>
      </c>
      <c r="H1460" s="55">
        <v>600</v>
      </c>
      <c r="I1460" s="55">
        <v>10</v>
      </c>
      <c r="J1460" s="54">
        <f t="shared" si="45"/>
        <v>6000</v>
      </c>
    </row>
    <row r="1461" spans="1:10" hidden="1" x14ac:dyDescent="0.3">
      <c r="A1461" s="52" t="s">
        <v>395</v>
      </c>
      <c r="B1461" s="52" t="s">
        <v>394</v>
      </c>
      <c r="C1461" s="53">
        <v>42628</v>
      </c>
      <c r="D1461" s="52">
        <f t="shared" si="44"/>
        <v>2283</v>
      </c>
      <c r="E1461" s="54" t="s">
        <v>425</v>
      </c>
      <c r="F1461" s="52" t="s">
        <v>399</v>
      </c>
      <c r="G1461" s="54" t="s">
        <v>381</v>
      </c>
      <c r="H1461" s="55">
        <v>2100</v>
      </c>
      <c r="I1461" s="55">
        <v>120</v>
      </c>
      <c r="J1461" s="54">
        <f t="shared" si="45"/>
        <v>252000</v>
      </c>
    </row>
    <row r="1462" spans="1:10" hidden="1" x14ac:dyDescent="0.3">
      <c r="A1462" s="52" t="s">
        <v>395</v>
      </c>
      <c r="B1462" s="52" t="s">
        <v>394</v>
      </c>
      <c r="C1462" s="53">
        <v>42628</v>
      </c>
      <c r="D1462" s="52">
        <f t="shared" si="44"/>
        <v>2284</v>
      </c>
      <c r="E1462" s="54" t="s">
        <v>425</v>
      </c>
      <c r="F1462" s="52" t="s">
        <v>399</v>
      </c>
      <c r="G1462" s="54" t="s">
        <v>384</v>
      </c>
      <c r="H1462" s="55">
        <v>100</v>
      </c>
      <c r="I1462" s="55">
        <v>20</v>
      </c>
      <c r="J1462" s="54">
        <f t="shared" si="45"/>
        <v>2000</v>
      </c>
    </row>
    <row r="1463" spans="1:10" hidden="1" x14ac:dyDescent="0.3">
      <c r="A1463" s="52" t="s">
        <v>395</v>
      </c>
      <c r="B1463" s="52" t="s">
        <v>394</v>
      </c>
      <c r="C1463" s="53">
        <v>42628</v>
      </c>
      <c r="D1463" s="52">
        <f t="shared" si="44"/>
        <v>2285</v>
      </c>
      <c r="E1463" s="54" t="s">
        <v>433</v>
      </c>
      <c r="F1463" s="52" t="s">
        <v>528</v>
      </c>
      <c r="G1463" s="54" t="s">
        <v>387</v>
      </c>
      <c r="H1463" s="55">
        <v>550</v>
      </c>
      <c r="I1463" s="55">
        <v>35</v>
      </c>
      <c r="J1463" s="54">
        <f t="shared" si="45"/>
        <v>19250</v>
      </c>
    </row>
    <row r="1464" spans="1:10" hidden="1" x14ac:dyDescent="0.3">
      <c r="A1464" s="52" t="s">
        <v>395</v>
      </c>
      <c r="B1464" s="52" t="s">
        <v>394</v>
      </c>
      <c r="C1464" s="53">
        <v>42628</v>
      </c>
      <c r="D1464" s="52">
        <f t="shared" si="44"/>
        <v>2286</v>
      </c>
      <c r="E1464" s="54" t="s">
        <v>433</v>
      </c>
      <c r="F1464" s="52" t="s">
        <v>528</v>
      </c>
      <c r="G1464" s="54" t="s">
        <v>385</v>
      </c>
      <c r="H1464" s="55">
        <v>150</v>
      </c>
      <c r="I1464" s="55">
        <v>86</v>
      </c>
      <c r="J1464" s="54">
        <f t="shared" si="45"/>
        <v>12900</v>
      </c>
    </row>
    <row r="1465" spans="1:10" hidden="1" x14ac:dyDescent="0.3">
      <c r="A1465" s="52" t="s">
        <v>395</v>
      </c>
      <c r="B1465" s="52" t="s">
        <v>394</v>
      </c>
      <c r="C1465" s="53">
        <v>42628</v>
      </c>
      <c r="D1465" s="52">
        <f t="shared" si="44"/>
        <v>2287</v>
      </c>
      <c r="E1465" s="54" t="s">
        <v>433</v>
      </c>
      <c r="F1465" s="52" t="s">
        <v>528</v>
      </c>
      <c r="G1465" s="54" t="s">
        <v>384</v>
      </c>
      <c r="H1465" s="55">
        <v>300</v>
      </c>
      <c r="I1465" s="55">
        <v>20</v>
      </c>
      <c r="J1465" s="54">
        <f t="shared" si="45"/>
        <v>6000</v>
      </c>
    </row>
    <row r="1466" spans="1:10" hidden="1" x14ac:dyDescent="0.3">
      <c r="A1466" s="52" t="s">
        <v>395</v>
      </c>
      <c r="B1466" s="52" t="s">
        <v>394</v>
      </c>
      <c r="C1466" s="53">
        <v>42628</v>
      </c>
      <c r="D1466" s="52">
        <f t="shared" si="44"/>
        <v>2288</v>
      </c>
      <c r="E1466" s="54" t="s">
        <v>433</v>
      </c>
      <c r="F1466" s="52" t="s">
        <v>528</v>
      </c>
      <c r="G1466" s="54" t="s">
        <v>383</v>
      </c>
      <c r="H1466" s="55">
        <v>5</v>
      </c>
      <c r="I1466" s="55">
        <v>10</v>
      </c>
      <c r="J1466" s="54">
        <f t="shared" si="45"/>
        <v>50</v>
      </c>
    </row>
    <row r="1467" spans="1:10" hidden="1" x14ac:dyDescent="0.3">
      <c r="A1467" s="52" t="s">
        <v>395</v>
      </c>
      <c r="B1467" s="52" t="s">
        <v>394</v>
      </c>
      <c r="C1467" s="53">
        <v>42628</v>
      </c>
      <c r="D1467" s="52">
        <f t="shared" si="44"/>
        <v>2289</v>
      </c>
      <c r="E1467" s="54" t="s">
        <v>433</v>
      </c>
      <c r="F1467" s="52" t="s">
        <v>528</v>
      </c>
      <c r="G1467" s="54" t="s">
        <v>381</v>
      </c>
      <c r="H1467" s="55">
        <v>50</v>
      </c>
      <c r="I1467" s="55">
        <v>120</v>
      </c>
      <c r="J1467" s="54">
        <f t="shared" si="45"/>
        <v>6000</v>
      </c>
    </row>
    <row r="1468" spans="1:10" hidden="1" x14ac:dyDescent="0.3">
      <c r="A1468" s="52" t="s">
        <v>405</v>
      </c>
      <c r="B1468" s="52" t="s">
        <v>394</v>
      </c>
      <c r="C1468" s="53">
        <v>42628</v>
      </c>
      <c r="D1468" s="52">
        <f t="shared" si="44"/>
        <v>2290</v>
      </c>
      <c r="E1468" s="54" t="s">
        <v>431</v>
      </c>
      <c r="F1468" s="52" t="s">
        <v>524</v>
      </c>
      <c r="G1468" s="54" t="s">
        <v>387</v>
      </c>
      <c r="H1468" s="55">
        <v>500</v>
      </c>
      <c r="I1468" s="55">
        <v>35</v>
      </c>
      <c r="J1468" s="54">
        <f t="shared" si="45"/>
        <v>17500</v>
      </c>
    </row>
    <row r="1469" spans="1:10" hidden="1" x14ac:dyDescent="0.3">
      <c r="A1469" s="52" t="s">
        <v>405</v>
      </c>
      <c r="B1469" s="52" t="s">
        <v>394</v>
      </c>
      <c r="C1469" s="53">
        <v>42628</v>
      </c>
      <c r="D1469" s="52">
        <f t="shared" si="44"/>
        <v>2291</v>
      </c>
      <c r="E1469" s="54" t="s">
        <v>431</v>
      </c>
      <c r="F1469" s="52" t="s">
        <v>524</v>
      </c>
      <c r="G1469" s="54" t="s">
        <v>385</v>
      </c>
      <c r="H1469" s="55">
        <v>1000</v>
      </c>
      <c r="I1469" s="55">
        <v>86</v>
      </c>
      <c r="J1469" s="54">
        <f t="shared" si="45"/>
        <v>86000</v>
      </c>
    </row>
    <row r="1470" spans="1:10" hidden="1" x14ac:dyDescent="0.3">
      <c r="A1470" s="52" t="s">
        <v>405</v>
      </c>
      <c r="B1470" s="52" t="s">
        <v>394</v>
      </c>
      <c r="C1470" s="53">
        <v>42628</v>
      </c>
      <c r="D1470" s="52">
        <f t="shared" si="44"/>
        <v>2292</v>
      </c>
      <c r="E1470" s="54" t="s">
        <v>431</v>
      </c>
      <c r="F1470" s="52" t="s">
        <v>524</v>
      </c>
      <c r="G1470" s="54" t="s">
        <v>384</v>
      </c>
      <c r="H1470" s="55">
        <v>250</v>
      </c>
      <c r="I1470" s="55">
        <v>20</v>
      </c>
      <c r="J1470" s="54">
        <f t="shared" si="45"/>
        <v>5000</v>
      </c>
    </row>
    <row r="1471" spans="1:10" hidden="1" x14ac:dyDescent="0.3">
      <c r="A1471" s="52" t="s">
        <v>405</v>
      </c>
      <c r="B1471" s="52" t="s">
        <v>394</v>
      </c>
      <c r="C1471" s="53">
        <v>42628</v>
      </c>
      <c r="D1471" s="52">
        <f t="shared" si="44"/>
        <v>2293</v>
      </c>
      <c r="E1471" s="54" t="s">
        <v>431</v>
      </c>
      <c r="F1471" s="52" t="s">
        <v>524</v>
      </c>
      <c r="G1471" s="54" t="s">
        <v>383</v>
      </c>
      <c r="H1471" s="55">
        <v>100</v>
      </c>
      <c r="I1471" s="55">
        <v>10</v>
      </c>
      <c r="J1471" s="54">
        <f t="shared" si="45"/>
        <v>1000</v>
      </c>
    </row>
    <row r="1472" spans="1:10" hidden="1" x14ac:dyDescent="0.3">
      <c r="A1472" s="52" t="s">
        <v>395</v>
      </c>
      <c r="B1472" s="52" t="s">
        <v>394</v>
      </c>
      <c r="C1472" s="53">
        <v>42628</v>
      </c>
      <c r="D1472" s="52">
        <f t="shared" si="44"/>
        <v>2294</v>
      </c>
      <c r="E1472" s="54" t="s">
        <v>393</v>
      </c>
      <c r="F1472" s="52" t="s">
        <v>529</v>
      </c>
      <c r="G1472" s="54" t="s">
        <v>381</v>
      </c>
      <c r="H1472" s="55">
        <v>400</v>
      </c>
      <c r="I1472" s="55">
        <v>120</v>
      </c>
      <c r="J1472" s="54">
        <f t="shared" si="45"/>
        <v>48000</v>
      </c>
    </row>
    <row r="1473" spans="1:10" x14ac:dyDescent="0.3">
      <c r="A1473" s="52" t="s">
        <v>398</v>
      </c>
      <c r="B1473" s="52" t="s">
        <v>394</v>
      </c>
      <c r="C1473" s="53">
        <v>42628</v>
      </c>
      <c r="D1473" s="52">
        <f t="shared" si="44"/>
        <v>2295</v>
      </c>
      <c r="E1473" s="54" t="s">
        <v>412</v>
      </c>
      <c r="F1473" s="52" t="s">
        <v>523</v>
      </c>
      <c r="G1473" s="54" t="s">
        <v>387</v>
      </c>
      <c r="H1473" s="55">
        <v>100</v>
      </c>
      <c r="I1473" s="55">
        <v>35</v>
      </c>
      <c r="J1473" s="54">
        <f t="shared" si="45"/>
        <v>3500</v>
      </c>
    </row>
    <row r="1474" spans="1:10" hidden="1" x14ac:dyDescent="0.3">
      <c r="A1474" s="52" t="s">
        <v>395</v>
      </c>
      <c r="B1474" s="52" t="s">
        <v>394</v>
      </c>
      <c r="C1474" s="53">
        <v>42628</v>
      </c>
      <c r="D1474" s="52">
        <f t="shared" si="44"/>
        <v>2296</v>
      </c>
      <c r="E1474" s="54" t="s">
        <v>436</v>
      </c>
      <c r="F1474" s="52" t="s">
        <v>399</v>
      </c>
      <c r="G1474" s="54" t="s">
        <v>385</v>
      </c>
      <c r="H1474" s="55">
        <v>50</v>
      </c>
      <c r="I1474" s="55">
        <v>86</v>
      </c>
      <c r="J1474" s="54">
        <f t="shared" si="45"/>
        <v>4300</v>
      </c>
    </row>
    <row r="1475" spans="1:10" hidden="1" x14ac:dyDescent="0.3">
      <c r="A1475" s="52" t="s">
        <v>522</v>
      </c>
      <c r="B1475" s="52" t="s">
        <v>394</v>
      </c>
      <c r="C1475" s="53">
        <v>42628</v>
      </c>
      <c r="D1475" s="52">
        <f t="shared" si="44"/>
        <v>2297</v>
      </c>
      <c r="E1475" s="54" t="s">
        <v>402</v>
      </c>
      <c r="F1475" s="52" t="s">
        <v>525</v>
      </c>
      <c r="G1475" s="54" t="s">
        <v>387</v>
      </c>
      <c r="H1475" s="55">
        <v>200</v>
      </c>
      <c r="I1475" s="55">
        <v>35</v>
      </c>
      <c r="J1475" s="54">
        <f t="shared" si="45"/>
        <v>7000</v>
      </c>
    </row>
    <row r="1476" spans="1:10" hidden="1" x14ac:dyDescent="0.3">
      <c r="A1476" s="52" t="s">
        <v>522</v>
      </c>
      <c r="B1476" s="52" t="s">
        <v>394</v>
      </c>
      <c r="C1476" s="53">
        <v>42628</v>
      </c>
      <c r="D1476" s="52">
        <f t="shared" si="44"/>
        <v>2298</v>
      </c>
      <c r="E1476" s="54" t="s">
        <v>402</v>
      </c>
      <c r="F1476" s="52" t="s">
        <v>525</v>
      </c>
      <c r="G1476" s="54" t="s">
        <v>385</v>
      </c>
      <c r="H1476" s="55">
        <v>100</v>
      </c>
      <c r="I1476" s="55">
        <v>86</v>
      </c>
      <c r="J1476" s="54">
        <f t="shared" si="45"/>
        <v>8600</v>
      </c>
    </row>
    <row r="1477" spans="1:10" hidden="1" x14ac:dyDescent="0.3">
      <c r="A1477" s="52" t="s">
        <v>522</v>
      </c>
      <c r="B1477" s="52" t="s">
        <v>394</v>
      </c>
      <c r="C1477" s="53">
        <v>42628</v>
      </c>
      <c r="D1477" s="52">
        <f t="shared" si="44"/>
        <v>2299</v>
      </c>
      <c r="E1477" s="54" t="s">
        <v>402</v>
      </c>
      <c r="F1477" s="52" t="s">
        <v>525</v>
      </c>
      <c r="G1477" s="54" t="s">
        <v>384</v>
      </c>
      <c r="H1477" s="55">
        <v>450</v>
      </c>
      <c r="I1477" s="55">
        <v>20</v>
      </c>
      <c r="J1477" s="54">
        <f t="shared" si="45"/>
        <v>9000</v>
      </c>
    </row>
    <row r="1478" spans="1:10" hidden="1" x14ac:dyDescent="0.3">
      <c r="A1478" s="52" t="s">
        <v>522</v>
      </c>
      <c r="B1478" s="52" t="s">
        <v>394</v>
      </c>
      <c r="C1478" s="53">
        <v>42628</v>
      </c>
      <c r="D1478" s="52">
        <f t="shared" si="44"/>
        <v>2300</v>
      </c>
      <c r="E1478" s="54" t="s">
        <v>402</v>
      </c>
      <c r="F1478" s="52" t="s">
        <v>525</v>
      </c>
      <c r="G1478" s="54" t="s">
        <v>387</v>
      </c>
      <c r="H1478" s="55">
        <v>500</v>
      </c>
      <c r="I1478" s="55">
        <v>35</v>
      </c>
      <c r="J1478" s="54">
        <f t="shared" si="45"/>
        <v>17500</v>
      </c>
    </row>
    <row r="1479" spans="1:10" hidden="1" x14ac:dyDescent="0.3">
      <c r="A1479" s="52" t="s">
        <v>522</v>
      </c>
      <c r="B1479" s="52" t="s">
        <v>394</v>
      </c>
      <c r="C1479" s="53">
        <v>42628</v>
      </c>
      <c r="D1479" s="52">
        <f t="shared" si="44"/>
        <v>2301</v>
      </c>
      <c r="E1479" s="54" t="s">
        <v>450</v>
      </c>
      <c r="F1479" s="52" t="s">
        <v>525</v>
      </c>
      <c r="G1479" s="54" t="s">
        <v>385</v>
      </c>
      <c r="H1479" s="55">
        <v>1500</v>
      </c>
      <c r="I1479" s="55">
        <v>86</v>
      </c>
      <c r="J1479" s="54">
        <f t="shared" si="45"/>
        <v>129000</v>
      </c>
    </row>
    <row r="1480" spans="1:10" hidden="1" x14ac:dyDescent="0.3">
      <c r="A1480" s="52" t="s">
        <v>522</v>
      </c>
      <c r="B1480" s="52" t="s">
        <v>394</v>
      </c>
      <c r="C1480" s="53">
        <v>42628</v>
      </c>
      <c r="D1480" s="52">
        <f t="shared" si="44"/>
        <v>2302</v>
      </c>
      <c r="E1480" s="54" t="s">
        <v>450</v>
      </c>
      <c r="F1480" s="52" t="s">
        <v>525</v>
      </c>
      <c r="G1480" s="54" t="s">
        <v>384</v>
      </c>
      <c r="H1480" s="55">
        <v>400</v>
      </c>
      <c r="I1480" s="55">
        <v>20</v>
      </c>
      <c r="J1480" s="54">
        <f t="shared" si="45"/>
        <v>8000</v>
      </c>
    </row>
    <row r="1481" spans="1:10" hidden="1" x14ac:dyDescent="0.3">
      <c r="A1481" s="52" t="s">
        <v>522</v>
      </c>
      <c r="B1481" s="52" t="s">
        <v>394</v>
      </c>
      <c r="C1481" s="53">
        <v>42628</v>
      </c>
      <c r="D1481" s="52">
        <f t="shared" si="44"/>
        <v>2303</v>
      </c>
      <c r="E1481" s="54" t="s">
        <v>450</v>
      </c>
      <c r="F1481" s="52" t="s">
        <v>525</v>
      </c>
      <c r="G1481" s="54" t="s">
        <v>387</v>
      </c>
      <c r="H1481" s="55">
        <v>400</v>
      </c>
      <c r="I1481" s="55">
        <v>35</v>
      </c>
      <c r="J1481" s="54">
        <f t="shared" si="45"/>
        <v>14000</v>
      </c>
    </row>
    <row r="1482" spans="1:10" hidden="1" x14ac:dyDescent="0.3">
      <c r="A1482" s="52" t="s">
        <v>522</v>
      </c>
      <c r="B1482" s="52" t="s">
        <v>394</v>
      </c>
      <c r="C1482" s="53">
        <v>42628</v>
      </c>
      <c r="D1482" s="52">
        <f t="shared" si="44"/>
        <v>2304</v>
      </c>
      <c r="E1482" s="54" t="s">
        <v>450</v>
      </c>
      <c r="F1482" s="52" t="s">
        <v>525</v>
      </c>
      <c r="G1482" s="54" t="s">
        <v>385</v>
      </c>
      <c r="H1482" s="55">
        <v>550</v>
      </c>
      <c r="I1482" s="55">
        <v>86</v>
      </c>
      <c r="J1482" s="54">
        <f t="shared" si="45"/>
        <v>47300</v>
      </c>
    </row>
    <row r="1483" spans="1:10" hidden="1" x14ac:dyDescent="0.3">
      <c r="A1483" s="52" t="s">
        <v>522</v>
      </c>
      <c r="B1483" s="52" t="s">
        <v>394</v>
      </c>
      <c r="C1483" s="53">
        <v>42628</v>
      </c>
      <c r="D1483" s="52">
        <f t="shared" si="44"/>
        <v>2305</v>
      </c>
      <c r="E1483" s="54" t="s">
        <v>407</v>
      </c>
      <c r="F1483" s="52" t="s">
        <v>406</v>
      </c>
      <c r="G1483" s="54" t="s">
        <v>384</v>
      </c>
      <c r="H1483" s="55">
        <v>150</v>
      </c>
      <c r="I1483" s="55">
        <v>20</v>
      </c>
      <c r="J1483" s="54">
        <f t="shared" si="45"/>
        <v>3000</v>
      </c>
    </row>
    <row r="1484" spans="1:10" hidden="1" x14ac:dyDescent="0.3">
      <c r="A1484" s="52" t="s">
        <v>522</v>
      </c>
      <c r="B1484" s="52" t="s">
        <v>394</v>
      </c>
      <c r="C1484" s="53">
        <v>42628</v>
      </c>
      <c r="D1484" s="52">
        <f t="shared" si="44"/>
        <v>2306</v>
      </c>
      <c r="E1484" s="54" t="s">
        <v>407</v>
      </c>
      <c r="F1484" s="52" t="s">
        <v>406</v>
      </c>
      <c r="G1484" s="54" t="s">
        <v>383</v>
      </c>
      <c r="H1484" s="55">
        <v>250</v>
      </c>
      <c r="I1484" s="55">
        <v>10</v>
      </c>
      <c r="J1484" s="54">
        <f t="shared" si="45"/>
        <v>2500</v>
      </c>
    </row>
    <row r="1485" spans="1:10" hidden="1" x14ac:dyDescent="0.3">
      <c r="A1485" s="52" t="s">
        <v>522</v>
      </c>
      <c r="B1485" s="52" t="s">
        <v>394</v>
      </c>
      <c r="C1485" s="53">
        <v>42628</v>
      </c>
      <c r="D1485" s="52">
        <f t="shared" si="44"/>
        <v>2307</v>
      </c>
      <c r="E1485" s="54" t="s">
        <v>407</v>
      </c>
      <c r="F1485" s="52" t="s">
        <v>406</v>
      </c>
      <c r="G1485" s="54" t="s">
        <v>381</v>
      </c>
      <c r="H1485" s="55">
        <v>420</v>
      </c>
      <c r="I1485" s="55">
        <v>120</v>
      </c>
      <c r="J1485" s="54">
        <f t="shared" si="45"/>
        <v>50400</v>
      </c>
    </row>
    <row r="1486" spans="1:10" hidden="1" x14ac:dyDescent="0.3">
      <c r="A1486" s="52" t="s">
        <v>522</v>
      </c>
      <c r="B1486" s="52" t="s">
        <v>394</v>
      </c>
      <c r="C1486" s="53">
        <v>42628</v>
      </c>
      <c r="D1486" s="52">
        <f t="shared" si="44"/>
        <v>2308</v>
      </c>
      <c r="E1486" s="54" t="s">
        <v>407</v>
      </c>
      <c r="F1486" s="52" t="s">
        <v>406</v>
      </c>
      <c r="G1486" s="54" t="s">
        <v>387</v>
      </c>
      <c r="H1486" s="55">
        <v>100</v>
      </c>
      <c r="I1486" s="55">
        <v>35</v>
      </c>
      <c r="J1486" s="54">
        <f t="shared" si="45"/>
        <v>3500</v>
      </c>
    </row>
    <row r="1487" spans="1:10" hidden="1" x14ac:dyDescent="0.3">
      <c r="A1487" s="52" t="s">
        <v>522</v>
      </c>
      <c r="B1487" s="52" t="s">
        <v>394</v>
      </c>
      <c r="C1487" s="53">
        <v>42628</v>
      </c>
      <c r="D1487" s="52">
        <f t="shared" ref="D1487:D1550" si="46">D1486+1</f>
        <v>2309</v>
      </c>
      <c r="E1487" s="54" t="s">
        <v>407</v>
      </c>
      <c r="F1487" s="52" t="s">
        <v>406</v>
      </c>
      <c r="G1487" s="54" t="s">
        <v>385</v>
      </c>
      <c r="H1487" s="55">
        <v>200</v>
      </c>
      <c r="I1487" s="55">
        <v>86</v>
      </c>
      <c r="J1487" s="54">
        <f t="shared" ref="J1487:J1550" si="47">H1487*I1487</f>
        <v>17200</v>
      </c>
    </row>
    <row r="1488" spans="1:10" hidden="1" x14ac:dyDescent="0.3">
      <c r="A1488" s="52" t="s">
        <v>522</v>
      </c>
      <c r="B1488" s="52" t="s">
        <v>394</v>
      </c>
      <c r="C1488" s="53">
        <v>42628</v>
      </c>
      <c r="D1488" s="52">
        <f t="shared" si="46"/>
        <v>2310</v>
      </c>
      <c r="E1488" s="54" t="s">
        <v>407</v>
      </c>
      <c r="F1488" s="52" t="s">
        <v>406</v>
      </c>
      <c r="G1488" s="54" t="s">
        <v>384</v>
      </c>
      <c r="H1488" s="55">
        <v>100</v>
      </c>
      <c r="I1488" s="55">
        <v>20</v>
      </c>
      <c r="J1488" s="54">
        <f t="shared" si="47"/>
        <v>2000</v>
      </c>
    </row>
    <row r="1489" spans="1:10" hidden="1" x14ac:dyDescent="0.3">
      <c r="A1489" s="52" t="s">
        <v>522</v>
      </c>
      <c r="B1489" s="52" t="s">
        <v>394</v>
      </c>
      <c r="C1489" s="53">
        <v>42628</v>
      </c>
      <c r="D1489" s="52">
        <f t="shared" si="46"/>
        <v>2311</v>
      </c>
      <c r="E1489" s="54" t="s">
        <v>407</v>
      </c>
      <c r="F1489" s="52" t="s">
        <v>406</v>
      </c>
      <c r="G1489" s="54" t="s">
        <v>383</v>
      </c>
      <c r="H1489" s="55">
        <v>500</v>
      </c>
      <c r="I1489" s="55">
        <v>10</v>
      </c>
      <c r="J1489" s="54">
        <f t="shared" si="47"/>
        <v>5000</v>
      </c>
    </row>
    <row r="1490" spans="1:10" hidden="1" x14ac:dyDescent="0.3">
      <c r="A1490" s="52" t="s">
        <v>405</v>
      </c>
      <c r="B1490" s="52" t="s">
        <v>394</v>
      </c>
      <c r="C1490" s="53">
        <v>42628</v>
      </c>
      <c r="D1490" s="52">
        <f t="shared" si="46"/>
        <v>2312</v>
      </c>
      <c r="E1490" s="54" t="s">
        <v>431</v>
      </c>
      <c r="F1490" s="52" t="s">
        <v>524</v>
      </c>
      <c r="G1490" s="54" t="s">
        <v>381</v>
      </c>
      <c r="H1490" s="55">
        <v>5</v>
      </c>
      <c r="I1490" s="55">
        <v>120</v>
      </c>
      <c r="J1490" s="54">
        <f t="shared" si="47"/>
        <v>600</v>
      </c>
    </row>
    <row r="1491" spans="1:10" hidden="1" x14ac:dyDescent="0.3">
      <c r="A1491" s="52" t="s">
        <v>405</v>
      </c>
      <c r="B1491" s="52" t="s">
        <v>394</v>
      </c>
      <c r="C1491" s="53">
        <v>42628</v>
      </c>
      <c r="D1491" s="52">
        <f t="shared" si="46"/>
        <v>2313</v>
      </c>
      <c r="E1491" s="54" t="s">
        <v>431</v>
      </c>
      <c r="F1491" s="52" t="s">
        <v>524</v>
      </c>
      <c r="G1491" s="54" t="s">
        <v>387</v>
      </c>
      <c r="H1491" s="55">
        <v>5</v>
      </c>
      <c r="I1491" s="55">
        <v>35</v>
      </c>
      <c r="J1491" s="54">
        <f t="shared" si="47"/>
        <v>175</v>
      </c>
    </row>
    <row r="1492" spans="1:10" hidden="1" x14ac:dyDescent="0.3">
      <c r="A1492" s="52" t="s">
        <v>405</v>
      </c>
      <c r="B1492" s="52" t="s">
        <v>394</v>
      </c>
      <c r="C1492" s="53">
        <v>42628</v>
      </c>
      <c r="D1492" s="52">
        <f t="shared" si="46"/>
        <v>2314</v>
      </c>
      <c r="E1492" s="54" t="s">
        <v>431</v>
      </c>
      <c r="F1492" s="52" t="s">
        <v>524</v>
      </c>
      <c r="G1492" s="54" t="s">
        <v>385</v>
      </c>
      <c r="H1492" s="55">
        <v>1</v>
      </c>
      <c r="I1492" s="55">
        <v>86</v>
      </c>
      <c r="J1492" s="54">
        <f t="shared" si="47"/>
        <v>86</v>
      </c>
    </row>
    <row r="1493" spans="1:10" hidden="1" x14ac:dyDescent="0.3">
      <c r="A1493" s="52" t="s">
        <v>405</v>
      </c>
      <c r="B1493" s="52" t="s">
        <v>394</v>
      </c>
      <c r="C1493" s="53">
        <v>42628</v>
      </c>
      <c r="D1493" s="52">
        <f t="shared" si="46"/>
        <v>2315</v>
      </c>
      <c r="E1493" s="54" t="s">
        <v>431</v>
      </c>
      <c r="F1493" s="52" t="s">
        <v>524</v>
      </c>
      <c r="G1493" s="54" t="s">
        <v>384</v>
      </c>
      <c r="H1493" s="55">
        <v>1</v>
      </c>
      <c r="I1493" s="55">
        <v>20</v>
      </c>
      <c r="J1493" s="54">
        <f t="shared" si="47"/>
        <v>20</v>
      </c>
    </row>
    <row r="1494" spans="1:10" x14ac:dyDescent="0.3">
      <c r="A1494" s="52" t="s">
        <v>398</v>
      </c>
      <c r="B1494" s="52" t="s">
        <v>394</v>
      </c>
      <c r="C1494" s="53">
        <v>42628</v>
      </c>
      <c r="D1494" s="52">
        <f t="shared" si="46"/>
        <v>2316</v>
      </c>
      <c r="E1494" s="54" t="s">
        <v>412</v>
      </c>
      <c r="F1494" s="52" t="s">
        <v>523</v>
      </c>
      <c r="G1494" s="54" t="s">
        <v>383</v>
      </c>
      <c r="H1494" s="55">
        <v>3</v>
      </c>
      <c r="I1494" s="55">
        <v>10</v>
      </c>
      <c r="J1494" s="54">
        <f t="shared" si="47"/>
        <v>30</v>
      </c>
    </row>
    <row r="1495" spans="1:10" x14ac:dyDescent="0.3">
      <c r="A1495" s="52" t="s">
        <v>398</v>
      </c>
      <c r="B1495" s="52" t="s">
        <v>394</v>
      </c>
      <c r="C1495" s="53">
        <v>42628</v>
      </c>
      <c r="D1495" s="52">
        <f t="shared" si="46"/>
        <v>2317</v>
      </c>
      <c r="E1495" s="54" t="s">
        <v>412</v>
      </c>
      <c r="F1495" s="52" t="s">
        <v>523</v>
      </c>
      <c r="G1495" s="54" t="s">
        <v>381</v>
      </c>
      <c r="H1495" s="55">
        <v>5</v>
      </c>
      <c r="I1495" s="55">
        <v>120</v>
      </c>
      <c r="J1495" s="54">
        <f t="shared" si="47"/>
        <v>600</v>
      </c>
    </row>
    <row r="1496" spans="1:10" x14ac:dyDescent="0.3">
      <c r="A1496" s="52" t="s">
        <v>398</v>
      </c>
      <c r="B1496" s="52" t="s">
        <v>394</v>
      </c>
      <c r="C1496" s="53">
        <v>42628</v>
      </c>
      <c r="D1496" s="52">
        <f t="shared" si="46"/>
        <v>2318</v>
      </c>
      <c r="E1496" s="54" t="s">
        <v>412</v>
      </c>
      <c r="F1496" s="52" t="s">
        <v>523</v>
      </c>
      <c r="G1496" s="54" t="s">
        <v>385</v>
      </c>
      <c r="H1496" s="55">
        <v>5</v>
      </c>
      <c r="I1496" s="55">
        <v>86</v>
      </c>
      <c r="J1496" s="54">
        <f t="shared" si="47"/>
        <v>430</v>
      </c>
    </row>
    <row r="1497" spans="1:10" x14ac:dyDescent="0.3">
      <c r="A1497" s="52" t="s">
        <v>398</v>
      </c>
      <c r="B1497" s="52" t="s">
        <v>394</v>
      </c>
      <c r="C1497" s="53">
        <v>42628</v>
      </c>
      <c r="D1497" s="52">
        <f t="shared" si="46"/>
        <v>2319</v>
      </c>
      <c r="E1497" s="54" t="s">
        <v>412</v>
      </c>
      <c r="F1497" s="52" t="s">
        <v>523</v>
      </c>
      <c r="G1497" s="54" t="s">
        <v>384</v>
      </c>
      <c r="H1497" s="55">
        <v>2</v>
      </c>
      <c r="I1497" s="55">
        <v>20</v>
      </c>
      <c r="J1497" s="54">
        <f t="shared" si="47"/>
        <v>40</v>
      </c>
    </row>
    <row r="1498" spans="1:10" x14ac:dyDescent="0.3">
      <c r="A1498" s="52" t="s">
        <v>398</v>
      </c>
      <c r="B1498" s="52" t="s">
        <v>394</v>
      </c>
      <c r="C1498" s="53">
        <v>42628</v>
      </c>
      <c r="D1498" s="52">
        <f t="shared" si="46"/>
        <v>2320</v>
      </c>
      <c r="E1498" s="54" t="s">
        <v>412</v>
      </c>
      <c r="F1498" s="52" t="s">
        <v>523</v>
      </c>
      <c r="G1498" s="54" t="s">
        <v>387</v>
      </c>
      <c r="H1498" s="55">
        <v>5</v>
      </c>
      <c r="I1498" s="55">
        <v>35</v>
      </c>
      <c r="J1498" s="54">
        <f t="shared" si="47"/>
        <v>175</v>
      </c>
    </row>
    <row r="1499" spans="1:10" x14ac:dyDescent="0.3">
      <c r="A1499" s="52" t="s">
        <v>398</v>
      </c>
      <c r="B1499" s="52" t="s">
        <v>394</v>
      </c>
      <c r="C1499" s="53">
        <v>42628</v>
      </c>
      <c r="D1499" s="52">
        <f t="shared" si="46"/>
        <v>2321</v>
      </c>
      <c r="E1499" s="54" t="s">
        <v>412</v>
      </c>
      <c r="F1499" s="52" t="s">
        <v>523</v>
      </c>
      <c r="G1499" s="54" t="s">
        <v>385</v>
      </c>
      <c r="H1499" s="55">
        <v>5</v>
      </c>
      <c r="I1499" s="55">
        <v>86</v>
      </c>
      <c r="J1499" s="54">
        <f t="shared" si="47"/>
        <v>430</v>
      </c>
    </row>
    <row r="1500" spans="1:10" x14ac:dyDescent="0.3">
      <c r="A1500" s="52" t="s">
        <v>398</v>
      </c>
      <c r="B1500" s="52" t="s">
        <v>394</v>
      </c>
      <c r="C1500" s="53">
        <v>42628</v>
      </c>
      <c r="D1500" s="52">
        <f t="shared" si="46"/>
        <v>2322</v>
      </c>
      <c r="E1500" s="54" t="s">
        <v>412</v>
      </c>
      <c r="F1500" s="52" t="s">
        <v>523</v>
      </c>
      <c r="G1500" s="54" t="s">
        <v>384</v>
      </c>
      <c r="H1500" s="55">
        <v>2</v>
      </c>
      <c r="I1500" s="55">
        <v>20</v>
      </c>
      <c r="J1500" s="54">
        <f t="shared" si="47"/>
        <v>40</v>
      </c>
    </row>
    <row r="1501" spans="1:10" x14ac:dyDescent="0.3">
      <c r="A1501" s="52" t="s">
        <v>398</v>
      </c>
      <c r="B1501" s="52" t="s">
        <v>394</v>
      </c>
      <c r="C1501" s="53">
        <v>42628</v>
      </c>
      <c r="D1501" s="52">
        <f t="shared" si="46"/>
        <v>2323</v>
      </c>
      <c r="E1501" s="54" t="s">
        <v>412</v>
      </c>
      <c r="F1501" s="52" t="s">
        <v>523</v>
      </c>
      <c r="G1501" s="54" t="s">
        <v>387</v>
      </c>
      <c r="H1501" s="55">
        <v>2</v>
      </c>
      <c r="I1501" s="55">
        <v>35</v>
      </c>
      <c r="J1501" s="54">
        <f t="shared" si="47"/>
        <v>70</v>
      </c>
    </row>
    <row r="1502" spans="1:10" hidden="1" x14ac:dyDescent="0.3">
      <c r="A1502" s="52" t="s">
        <v>405</v>
      </c>
      <c r="B1502" s="52" t="s">
        <v>394</v>
      </c>
      <c r="C1502" s="53">
        <v>42628</v>
      </c>
      <c r="D1502" s="52">
        <f t="shared" si="46"/>
        <v>2324</v>
      </c>
      <c r="E1502" s="54" t="s">
        <v>455</v>
      </c>
      <c r="F1502" s="52" t="s">
        <v>524</v>
      </c>
      <c r="G1502" s="54" t="s">
        <v>385</v>
      </c>
      <c r="H1502" s="55">
        <v>1</v>
      </c>
      <c r="I1502" s="55">
        <v>86</v>
      </c>
      <c r="J1502" s="54">
        <f t="shared" si="47"/>
        <v>86</v>
      </c>
    </row>
    <row r="1503" spans="1:10" hidden="1" x14ac:dyDescent="0.3">
      <c r="A1503" s="52" t="s">
        <v>405</v>
      </c>
      <c r="B1503" s="52" t="s">
        <v>394</v>
      </c>
      <c r="C1503" s="53">
        <v>42628</v>
      </c>
      <c r="D1503" s="52">
        <f t="shared" si="46"/>
        <v>2325</v>
      </c>
      <c r="E1503" s="54" t="s">
        <v>455</v>
      </c>
      <c r="F1503" s="52" t="s">
        <v>524</v>
      </c>
      <c r="G1503" s="54" t="s">
        <v>384</v>
      </c>
      <c r="H1503" s="55">
        <v>3</v>
      </c>
      <c r="I1503" s="55">
        <v>20</v>
      </c>
      <c r="J1503" s="54">
        <f t="shared" si="47"/>
        <v>60</v>
      </c>
    </row>
    <row r="1504" spans="1:10" hidden="1" x14ac:dyDescent="0.3">
      <c r="A1504" s="52" t="s">
        <v>405</v>
      </c>
      <c r="B1504" s="52" t="s">
        <v>394</v>
      </c>
      <c r="C1504" s="53">
        <v>42628</v>
      </c>
      <c r="D1504" s="52">
        <f t="shared" si="46"/>
        <v>2326</v>
      </c>
      <c r="E1504" s="54" t="s">
        <v>455</v>
      </c>
      <c r="F1504" s="52" t="s">
        <v>524</v>
      </c>
      <c r="G1504" s="54" t="s">
        <v>387</v>
      </c>
      <c r="H1504" s="55">
        <v>2.5</v>
      </c>
      <c r="I1504" s="55">
        <v>35</v>
      </c>
      <c r="J1504" s="54">
        <f t="shared" si="47"/>
        <v>87.5</v>
      </c>
    </row>
    <row r="1505" spans="1:10" hidden="1" x14ac:dyDescent="0.3">
      <c r="A1505" s="52" t="s">
        <v>405</v>
      </c>
      <c r="B1505" s="52" t="s">
        <v>394</v>
      </c>
      <c r="C1505" s="53">
        <v>42628</v>
      </c>
      <c r="D1505" s="52">
        <f t="shared" si="46"/>
        <v>2327</v>
      </c>
      <c r="E1505" s="54" t="s">
        <v>455</v>
      </c>
      <c r="F1505" s="52" t="s">
        <v>524</v>
      </c>
      <c r="G1505" s="54" t="s">
        <v>385</v>
      </c>
      <c r="H1505" s="55">
        <v>3</v>
      </c>
      <c r="I1505" s="55">
        <v>86</v>
      </c>
      <c r="J1505" s="54">
        <f t="shared" si="47"/>
        <v>258</v>
      </c>
    </row>
    <row r="1506" spans="1:10" hidden="1" x14ac:dyDescent="0.3">
      <c r="A1506" s="52" t="s">
        <v>405</v>
      </c>
      <c r="B1506" s="52" t="s">
        <v>394</v>
      </c>
      <c r="C1506" s="53">
        <v>42628</v>
      </c>
      <c r="D1506" s="52">
        <f t="shared" si="46"/>
        <v>2328</v>
      </c>
      <c r="E1506" s="54" t="s">
        <v>455</v>
      </c>
      <c r="F1506" s="52" t="s">
        <v>524</v>
      </c>
      <c r="G1506" s="54" t="s">
        <v>384</v>
      </c>
      <c r="H1506" s="55">
        <v>2</v>
      </c>
      <c r="I1506" s="55">
        <v>20</v>
      </c>
      <c r="J1506" s="54">
        <f t="shared" si="47"/>
        <v>40</v>
      </c>
    </row>
    <row r="1507" spans="1:10" hidden="1" x14ac:dyDescent="0.3">
      <c r="A1507" s="52" t="s">
        <v>395</v>
      </c>
      <c r="B1507" s="52" t="s">
        <v>394</v>
      </c>
      <c r="C1507" s="53">
        <v>42629</v>
      </c>
      <c r="D1507" s="52">
        <f t="shared" si="46"/>
        <v>2329</v>
      </c>
      <c r="E1507" s="54" t="s">
        <v>438</v>
      </c>
      <c r="F1507" s="52" t="s">
        <v>527</v>
      </c>
      <c r="G1507" s="54" t="s">
        <v>383</v>
      </c>
      <c r="H1507" s="55">
        <v>100</v>
      </c>
      <c r="I1507" s="55">
        <v>10</v>
      </c>
      <c r="J1507" s="54">
        <f t="shared" si="47"/>
        <v>1000</v>
      </c>
    </row>
    <row r="1508" spans="1:10" hidden="1" x14ac:dyDescent="0.3">
      <c r="A1508" s="52" t="s">
        <v>395</v>
      </c>
      <c r="B1508" s="52" t="s">
        <v>394</v>
      </c>
      <c r="C1508" s="53">
        <v>42629</v>
      </c>
      <c r="D1508" s="52">
        <f t="shared" si="46"/>
        <v>2330</v>
      </c>
      <c r="E1508" s="54" t="s">
        <v>447</v>
      </c>
      <c r="F1508" s="52" t="s">
        <v>527</v>
      </c>
      <c r="G1508" s="54" t="s">
        <v>381</v>
      </c>
      <c r="H1508" s="55">
        <v>300</v>
      </c>
      <c r="I1508" s="55">
        <v>120</v>
      </c>
      <c r="J1508" s="54">
        <f t="shared" si="47"/>
        <v>36000</v>
      </c>
    </row>
    <row r="1509" spans="1:10" hidden="1" x14ac:dyDescent="0.3">
      <c r="A1509" s="52" t="s">
        <v>395</v>
      </c>
      <c r="B1509" s="52" t="s">
        <v>394</v>
      </c>
      <c r="C1509" s="53">
        <v>42629</v>
      </c>
      <c r="D1509" s="52">
        <f t="shared" si="46"/>
        <v>2331</v>
      </c>
      <c r="E1509" s="54" t="s">
        <v>434</v>
      </c>
      <c r="F1509" s="52" t="s">
        <v>399</v>
      </c>
      <c r="G1509" s="54" t="s">
        <v>387</v>
      </c>
      <c r="H1509" s="55">
        <v>100</v>
      </c>
      <c r="I1509" s="55">
        <v>35</v>
      </c>
      <c r="J1509" s="54">
        <f t="shared" si="47"/>
        <v>3500</v>
      </c>
    </row>
    <row r="1510" spans="1:10" hidden="1" x14ac:dyDescent="0.3">
      <c r="A1510" s="52" t="s">
        <v>398</v>
      </c>
      <c r="B1510" s="52" t="s">
        <v>394</v>
      </c>
      <c r="C1510" s="53">
        <v>42629</v>
      </c>
      <c r="D1510" s="52">
        <f t="shared" si="46"/>
        <v>2332</v>
      </c>
      <c r="E1510" s="54" t="s">
        <v>449</v>
      </c>
      <c r="F1510" s="52" t="s">
        <v>396</v>
      </c>
      <c r="G1510" s="54" t="s">
        <v>385</v>
      </c>
      <c r="H1510" s="55">
        <v>100</v>
      </c>
      <c r="I1510" s="55">
        <v>86</v>
      </c>
      <c r="J1510" s="54">
        <f t="shared" si="47"/>
        <v>8600</v>
      </c>
    </row>
    <row r="1511" spans="1:10" hidden="1" x14ac:dyDescent="0.3">
      <c r="A1511" s="52" t="s">
        <v>398</v>
      </c>
      <c r="B1511" s="52" t="s">
        <v>394</v>
      </c>
      <c r="C1511" s="53">
        <v>42629</v>
      </c>
      <c r="D1511" s="52">
        <f t="shared" si="46"/>
        <v>2333</v>
      </c>
      <c r="E1511" s="54" t="s">
        <v>449</v>
      </c>
      <c r="F1511" s="52" t="s">
        <v>396</v>
      </c>
      <c r="G1511" s="54" t="s">
        <v>384</v>
      </c>
      <c r="H1511" s="55">
        <v>200</v>
      </c>
      <c r="I1511" s="55">
        <v>20</v>
      </c>
      <c r="J1511" s="54">
        <f t="shared" si="47"/>
        <v>4000</v>
      </c>
    </row>
    <row r="1512" spans="1:10" hidden="1" x14ac:dyDescent="0.3">
      <c r="A1512" s="52" t="s">
        <v>398</v>
      </c>
      <c r="B1512" s="52" t="s">
        <v>394</v>
      </c>
      <c r="C1512" s="53">
        <v>42629</v>
      </c>
      <c r="D1512" s="52">
        <f t="shared" si="46"/>
        <v>2334</v>
      </c>
      <c r="E1512" s="54" t="s">
        <v>409</v>
      </c>
      <c r="F1512" s="52" t="s">
        <v>396</v>
      </c>
      <c r="G1512" s="54" t="s">
        <v>383</v>
      </c>
      <c r="H1512" s="55">
        <v>1000</v>
      </c>
      <c r="I1512" s="55">
        <v>10</v>
      </c>
      <c r="J1512" s="54">
        <f t="shared" si="47"/>
        <v>10000</v>
      </c>
    </row>
    <row r="1513" spans="1:10" hidden="1" x14ac:dyDescent="0.3">
      <c r="A1513" s="52" t="s">
        <v>398</v>
      </c>
      <c r="B1513" s="52" t="s">
        <v>394</v>
      </c>
      <c r="C1513" s="53">
        <v>42629</v>
      </c>
      <c r="D1513" s="52">
        <f t="shared" si="46"/>
        <v>2335</v>
      </c>
      <c r="E1513" s="54" t="s">
        <v>409</v>
      </c>
      <c r="F1513" s="52" t="s">
        <v>396</v>
      </c>
      <c r="G1513" s="54" t="s">
        <v>381</v>
      </c>
      <c r="H1513" s="55">
        <v>300</v>
      </c>
      <c r="I1513" s="55">
        <v>120</v>
      </c>
      <c r="J1513" s="54">
        <f t="shared" si="47"/>
        <v>36000</v>
      </c>
    </row>
    <row r="1514" spans="1:10" hidden="1" x14ac:dyDescent="0.3">
      <c r="A1514" s="52" t="s">
        <v>398</v>
      </c>
      <c r="B1514" s="52" t="s">
        <v>394</v>
      </c>
      <c r="C1514" s="53">
        <v>42629</v>
      </c>
      <c r="D1514" s="52">
        <f t="shared" si="46"/>
        <v>2336</v>
      </c>
      <c r="E1514" s="54" t="s">
        <v>409</v>
      </c>
      <c r="F1514" s="52" t="s">
        <v>396</v>
      </c>
      <c r="G1514" s="54" t="s">
        <v>387</v>
      </c>
      <c r="H1514" s="55">
        <v>500</v>
      </c>
      <c r="I1514" s="55">
        <v>35</v>
      </c>
      <c r="J1514" s="54">
        <f t="shared" si="47"/>
        <v>17500</v>
      </c>
    </row>
    <row r="1515" spans="1:10" hidden="1" x14ac:dyDescent="0.3">
      <c r="A1515" s="52" t="s">
        <v>395</v>
      </c>
      <c r="B1515" s="52" t="s">
        <v>394</v>
      </c>
      <c r="C1515" s="53">
        <v>42629</v>
      </c>
      <c r="D1515" s="52">
        <f t="shared" si="46"/>
        <v>2337</v>
      </c>
      <c r="E1515" s="54" t="s">
        <v>422</v>
      </c>
      <c r="F1515" s="52" t="s">
        <v>529</v>
      </c>
      <c r="G1515" s="54" t="s">
        <v>385</v>
      </c>
      <c r="H1515" s="55">
        <v>450</v>
      </c>
      <c r="I1515" s="55">
        <v>86</v>
      </c>
      <c r="J1515" s="54">
        <f t="shared" si="47"/>
        <v>38700</v>
      </c>
    </row>
    <row r="1516" spans="1:10" hidden="1" x14ac:dyDescent="0.3">
      <c r="A1516" s="52" t="s">
        <v>398</v>
      </c>
      <c r="B1516" s="52" t="s">
        <v>394</v>
      </c>
      <c r="C1516" s="53">
        <v>42629</v>
      </c>
      <c r="D1516" s="52">
        <f t="shared" si="46"/>
        <v>2338</v>
      </c>
      <c r="E1516" s="54" t="s">
        <v>397</v>
      </c>
      <c r="F1516" s="52" t="s">
        <v>396</v>
      </c>
      <c r="G1516" s="54" t="s">
        <v>384</v>
      </c>
      <c r="H1516" s="55">
        <v>550</v>
      </c>
      <c r="I1516" s="55">
        <v>20</v>
      </c>
      <c r="J1516" s="54">
        <f t="shared" si="47"/>
        <v>11000</v>
      </c>
    </row>
    <row r="1517" spans="1:10" hidden="1" x14ac:dyDescent="0.3">
      <c r="A1517" s="52" t="s">
        <v>398</v>
      </c>
      <c r="B1517" s="52" t="s">
        <v>394</v>
      </c>
      <c r="C1517" s="53">
        <v>42629</v>
      </c>
      <c r="D1517" s="52">
        <f t="shared" si="46"/>
        <v>2339</v>
      </c>
      <c r="E1517" s="54" t="s">
        <v>397</v>
      </c>
      <c r="F1517" s="52" t="s">
        <v>396</v>
      </c>
      <c r="G1517" s="54" t="s">
        <v>387</v>
      </c>
      <c r="H1517" s="55">
        <v>50</v>
      </c>
      <c r="I1517" s="55">
        <v>35</v>
      </c>
      <c r="J1517" s="54">
        <f t="shared" si="47"/>
        <v>1750</v>
      </c>
    </row>
    <row r="1518" spans="1:10" hidden="1" x14ac:dyDescent="0.3">
      <c r="A1518" s="52" t="s">
        <v>395</v>
      </c>
      <c r="B1518" s="52" t="s">
        <v>394</v>
      </c>
      <c r="C1518" s="53">
        <v>42629</v>
      </c>
      <c r="D1518" s="52">
        <f t="shared" si="46"/>
        <v>2340</v>
      </c>
      <c r="E1518" s="54" t="s">
        <v>400</v>
      </c>
      <c r="F1518" s="52" t="s">
        <v>399</v>
      </c>
      <c r="G1518" s="54" t="s">
        <v>385</v>
      </c>
      <c r="H1518" s="55">
        <v>550</v>
      </c>
      <c r="I1518" s="55">
        <v>86</v>
      </c>
      <c r="J1518" s="54">
        <f t="shared" si="47"/>
        <v>47300</v>
      </c>
    </row>
    <row r="1519" spans="1:10" hidden="1" x14ac:dyDescent="0.3">
      <c r="A1519" s="52" t="s">
        <v>522</v>
      </c>
      <c r="B1519" s="52" t="s">
        <v>394</v>
      </c>
      <c r="C1519" s="53">
        <v>42629</v>
      </c>
      <c r="D1519" s="52">
        <f t="shared" si="46"/>
        <v>2341</v>
      </c>
      <c r="E1519" s="54" t="s">
        <v>407</v>
      </c>
      <c r="F1519" s="52" t="s">
        <v>406</v>
      </c>
      <c r="G1519" s="54" t="s">
        <v>384</v>
      </c>
      <c r="H1519" s="55">
        <v>1000</v>
      </c>
      <c r="I1519" s="55">
        <v>20</v>
      </c>
      <c r="J1519" s="54">
        <f t="shared" si="47"/>
        <v>20000</v>
      </c>
    </row>
    <row r="1520" spans="1:10" hidden="1" x14ac:dyDescent="0.3">
      <c r="A1520" s="52" t="s">
        <v>522</v>
      </c>
      <c r="B1520" s="52" t="s">
        <v>394</v>
      </c>
      <c r="C1520" s="53">
        <v>42629</v>
      </c>
      <c r="D1520" s="52">
        <f t="shared" si="46"/>
        <v>2342</v>
      </c>
      <c r="E1520" s="54" t="s">
        <v>407</v>
      </c>
      <c r="F1520" s="52" t="s">
        <v>406</v>
      </c>
      <c r="G1520" s="54" t="s">
        <v>387</v>
      </c>
      <c r="H1520" s="55">
        <v>50</v>
      </c>
      <c r="I1520" s="55">
        <v>35</v>
      </c>
      <c r="J1520" s="54">
        <f t="shared" si="47"/>
        <v>1750</v>
      </c>
    </row>
    <row r="1521" spans="1:10" hidden="1" x14ac:dyDescent="0.3">
      <c r="A1521" s="52" t="s">
        <v>395</v>
      </c>
      <c r="B1521" s="52" t="s">
        <v>394</v>
      </c>
      <c r="C1521" s="53">
        <v>42629</v>
      </c>
      <c r="D1521" s="52">
        <f t="shared" si="46"/>
        <v>2343</v>
      </c>
      <c r="E1521" s="54" t="s">
        <v>447</v>
      </c>
      <c r="F1521" s="52" t="s">
        <v>527</v>
      </c>
      <c r="G1521" s="54" t="s">
        <v>385</v>
      </c>
      <c r="H1521" s="55">
        <v>2</v>
      </c>
      <c r="I1521" s="55">
        <v>86</v>
      </c>
      <c r="J1521" s="54">
        <f t="shared" si="47"/>
        <v>172</v>
      </c>
    </row>
    <row r="1522" spans="1:10" hidden="1" x14ac:dyDescent="0.3">
      <c r="A1522" s="52" t="s">
        <v>395</v>
      </c>
      <c r="B1522" s="52" t="s">
        <v>394</v>
      </c>
      <c r="C1522" s="53">
        <v>42629</v>
      </c>
      <c r="D1522" s="52">
        <f t="shared" si="46"/>
        <v>2344</v>
      </c>
      <c r="E1522" s="54" t="s">
        <v>447</v>
      </c>
      <c r="F1522" s="52" t="s">
        <v>527</v>
      </c>
      <c r="G1522" s="54" t="s">
        <v>384</v>
      </c>
      <c r="H1522" s="55">
        <v>2</v>
      </c>
      <c r="I1522" s="55">
        <v>20</v>
      </c>
      <c r="J1522" s="54">
        <f t="shared" si="47"/>
        <v>40</v>
      </c>
    </row>
    <row r="1523" spans="1:10" hidden="1" x14ac:dyDescent="0.3">
      <c r="A1523" s="52" t="s">
        <v>395</v>
      </c>
      <c r="B1523" s="52" t="s">
        <v>394</v>
      </c>
      <c r="C1523" s="53">
        <v>42629</v>
      </c>
      <c r="D1523" s="52">
        <f t="shared" si="46"/>
        <v>2345</v>
      </c>
      <c r="E1523" s="54" t="s">
        <v>447</v>
      </c>
      <c r="F1523" s="52" t="s">
        <v>527</v>
      </c>
      <c r="G1523" s="54" t="s">
        <v>387</v>
      </c>
      <c r="H1523" s="55">
        <v>2</v>
      </c>
      <c r="I1523" s="55">
        <v>35</v>
      </c>
      <c r="J1523" s="54">
        <f t="shared" si="47"/>
        <v>70</v>
      </c>
    </row>
    <row r="1524" spans="1:10" hidden="1" x14ac:dyDescent="0.3">
      <c r="A1524" s="52" t="s">
        <v>522</v>
      </c>
      <c r="B1524" s="52" t="s">
        <v>394</v>
      </c>
      <c r="C1524" s="53">
        <v>42630</v>
      </c>
      <c r="D1524" s="52">
        <f t="shared" si="46"/>
        <v>2346</v>
      </c>
      <c r="E1524" s="54" t="s">
        <v>454</v>
      </c>
      <c r="F1524" s="52" t="s">
        <v>525</v>
      </c>
      <c r="G1524" s="54" t="s">
        <v>385</v>
      </c>
      <c r="H1524" s="55">
        <v>42</v>
      </c>
      <c r="I1524" s="55">
        <v>86</v>
      </c>
      <c r="J1524" s="54">
        <f t="shared" si="47"/>
        <v>3612</v>
      </c>
    </row>
    <row r="1525" spans="1:10" hidden="1" x14ac:dyDescent="0.3">
      <c r="A1525" s="52" t="s">
        <v>522</v>
      </c>
      <c r="B1525" s="52" t="s">
        <v>394</v>
      </c>
      <c r="C1525" s="53">
        <v>42630</v>
      </c>
      <c r="D1525" s="52">
        <f t="shared" si="46"/>
        <v>2347</v>
      </c>
      <c r="E1525" s="54" t="s">
        <v>454</v>
      </c>
      <c r="F1525" s="52" t="s">
        <v>525</v>
      </c>
      <c r="G1525" s="54" t="s">
        <v>384</v>
      </c>
      <c r="H1525" s="55">
        <v>40</v>
      </c>
      <c r="I1525" s="55">
        <v>20</v>
      </c>
      <c r="J1525" s="54">
        <f t="shared" si="47"/>
        <v>800</v>
      </c>
    </row>
    <row r="1526" spans="1:10" hidden="1" x14ac:dyDescent="0.3">
      <c r="A1526" s="52" t="s">
        <v>395</v>
      </c>
      <c r="B1526" s="52" t="s">
        <v>394</v>
      </c>
      <c r="C1526" s="53">
        <v>42630</v>
      </c>
      <c r="D1526" s="52">
        <f t="shared" si="46"/>
        <v>2348</v>
      </c>
      <c r="E1526" s="54" t="s">
        <v>433</v>
      </c>
      <c r="F1526" s="52" t="s">
        <v>528</v>
      </c>
      <c r="G1526" s="54" t="s">
        <v>383</v>
      </c>
      <c r="H1526" s="55">
        <v>50</v>
      </c>
      <c r="I1526" s="55">
        <v>10</v>
      </c>
      <c r="J1526" s="54">
        <f t="shared" si="47"/>
        <v>500</v>
      </c>
    </row>
    <row r="1527" spans="1:10" hidden="1" x14ac:dyDescent="0.3">
      <c r="A1527" s="52" t="s">
        <v>395</v>
      </c>
      <c r="B1527" s="52" t="s">
        <v>394</v>
      </c>
      <c r="C1527" s="53">
        <v>42630</v>
      </c>
      <c r="D1527" s="52">
        <f t="shared" si="46"/>
        <v>2349</v>
      </c>
      <c r="E1527" s="54" t="s">
        <v>433</v>
      </c>
      <c r="F1527" s="52" t="s">
        <v>528</v>
      </c>
      <c r="G1527" s="54" t="s">
        <v>381</v>
      </c>
      <c r="H1527" s="55">
        <v>200</v>
      </c>
      <c r="I1527" s="55">
        <v>120</v>
      </c>
      <c r="J1527" s="54">
        <f t="shared" si="47"/>
        <v>24000</v>
      </c>
    </row>
    <row r="1528" spans="1:10" x14ac:dyDescent="0.3">
      <c r="A1528" s="52" t="s">
        <v>398</v>
      </c>
      <c r="B1528" s="52" t="s">
        <v>394</v>
      </c>
      <c r="C1528" s="53">
        <v>42630</v>
      </c>
      <c r="D1528" s="52">
        <f t="shared" si="46"/>
        <v>2350</v>
      </c>
      <c r="E1528" s="54" t="s">
        <v>412</v>
      </c>
      <c r="F1528" s="52" t="s">
        <v>523</v>
      </c>
      <c r="G1528" s="54" t="s">
        <v>387</v>
      </c>
      <c r="H1528" s="55">
        <v>50</v>
      </c>
      <c r="I1528" s="55">
        <v>35</v>
      </c>
      <c r="J1528" s="54">
        <f t="shared" si="47"/>
        <v>1750</v>
      </c>
    </row>
    <row r="1529" spans="1:10" hidden="1" x14ac:dyDescent="0.3">
      <c r="A1529" s="52" t="s">
        <v>405</v>
      </c>
      <c r="B1529" s="52" t="s">
        <v>394</v>
      </c>
      <c r="C1529" s="53">
        <v>42630</v>
      </c>
      <c r="D1529" s="52">
        <f t="shared" si="46"/>
        <v>2351</v>
      </c>
      <c r="E1529" s="54" t="s">
        <v>423</v>
      </c>
      <c r="F1529" s="52" t="s">
        <v>403</v>
      </c>
      <c r="G1529" s="54" t="s">
        <v>385</v>
      </c>
      <c r="H1529" s="55">
        <v>500</v>
      </c>
      <c r="I1529" s="55">
        <v>86</v>
      </c>
      <c r="J1529" s="54">
        <f t="shared" si="47"/>
        <v>43000</v>
      </c>
    </row>
    <row r="1530" spans="1:10" hidden="1" x14ac:dyDescent="0.3">
      <c r="A1530" s="52" t="s">
        <v>398</v>
      </c>
      <c r="B1530" s="52" t="s">
        <v>394</v>
      </c>
      <c r="C1530" s="53">
        <v>42630</v>
      </c>
      <c r="D1530" s="52">
        <f t="shared" si="46"/>
        <v>2352</v>
      </c>
      <c r="E1530" s="54" t="s">
        <v>428</v>
      </c>
      <c r="F1530" s="52" t="s">
        <v>396</v>
      </c>
      <c r="G1530" s="54" t="s">
        <v>384</v>
      </c>
      <c r="H1530" s="55">
        <v>400</v>
      </c>
      <c r="I1530" s="55">
        <v>20</v>
      </c>
      <c r="J1530" s="54">
        <f t="shared" si="47"/>
        <v>8000</v>
      </c>
    </row>
    <row r="1531" spans="1:10" hidden="1" x14ac:dyDescent="0.3">
      <c r="A1531" s="52" t="s">
        <v>405</v>
      </c>
      <c r="B1531" s="52" t="s">
        <v>394</v>
      </c>
      <c r="C1531" s="53">
        <v>42630</v>
      </c>
      <c r="D1531" s="52">
        <f t="shared" si="46"/>
        <v>2353</v>
      </c>
      <c r="E1531" s="54" t="s">
        <v>415</v>
      </c>
      <c r="F1531" s="52" t="s">
        <v>524</v>
      </c>
      <c r="G1531" s="54" t="s">
        <v>383</v>
      </c>
      <c r="H1531" s="55">
        <v>250</v>
      </c>
      <c r="I1531" s="55">
        <v>10</v>
      </c>
      <c r="J1531" s="54">
        <f t="shared" si="47"/>
        <v>2500</v>
      </c>
    </row>
    <row r="1532" spans="1:10" hidden="1" x14ac:dyDescent="0.3">
      <c r="A1532" s="52" t="s">
        <v>405</v>
      </c>
      <c r="B1532" s="52" t="s">
        <v>394</v>
      </c>
      <c r="C1532" s="53">
        <v>42630</v>
      </c>
      <c r="D1532" s="52">
        <f t="shared" si="46"/>
        <v>2354</v>
      </c>
      <c r="E1532" s="54" t="s">
        <v>415</v>
      </c>
      <c r="F1532" s="52" t="s">
        <v>524</v>
      </c>
      <c r="G1532" s="54" t="s">
        <v>381</v>
      </c>
      <c r="H1532" s="55">
        <v>150</v>
      </c>
      <c r="I1532" s="55">
        <v>120</v>
      </c>
      <c r="J1532" s="54">
        <f t="shared" si="47"/>
        <v>18000</v>
      </c>
    </row>
    <row r="1533" spans="1:10" hidden="1" x14ac:dyDescent="0.3">
      <c r="A1533" s="52" t="s">
        <v>405</v>
      </c>
      <c r="B1533" s="52" t="s">
        <v>394</v>
      </c>
      <c r="C1533" s="53">
        <v>42630</v>
      </c>
      <c r="D1533" s="52">
        <f t="shared" si="46"/>
        <v>2355</v>
      </c>
      <c r="E1533" s="54" t="s">
        <v>453</v>
      </c>
      <c r="F1533" s="52" t="s">
        <v>403</v>
      </c>
      <c r="G1533" s="54" t="s">
        <v>387</v>
      </c>
      <c r="H1533" s="55">
        <v>100</v>
      </c>
      <c r="I1533" s="55">
        <v>35</v>
      </c>
      <c r="J1533" s="54">
        <f t="shared" si="47"/>
        <v>3500</v>
      </c>
    </row>
    <row r="1534" spans="1:10" hidden="1" x14ac:dyDescent="0.3">
      <c r="A1534" s="52" t="s">
        <v>398</v>
      </c>
      <c r="B1534" s="52" t="s">
        <v>394</v>
      </c>
      <c r="C1534" s="53">
        <v>42630</v>
      </c>
      <c r="D1534" s="52">
        <f t="shared" si="46"/>
        <v>2356</v>
      </c>
      <c r="E1534" s="54" t="s">
        <v>449</v>
      </c>
      <c r="F1534" s="52" t="s">
        <v>396</v>
      </c>
      <c r="G1534" s="54" t="s">
        <v>385</v>
      </c>
      <c r="H1534" s="55">
        <v>100</v>
      </c>
      <c r="I1534" s="55">
        <v>86</v>
      </c>
      <c r="J1534" s="54">
        <f t="shared" si="47"/>
        <v>8600</v>
      </c>
    </row>
    <row r="1535" spans="1:10" hidden="1" x14ac:dyDescent="0.3">
      <c r="A1535" s="52" t="s">
        <v>405</v>
      </c>
      <c r="B1535" s="52" t="s">
        <v>394</v>
      </c>
      <c r="C1535" s="53">
        <v>42630</v>
      </c>
      <c r="D1535" s="52">
        <f t="shared" si="46"/>
        <v>2357</v>
      </c>
      <c r="E1535" s="54" t="s">
        <v>430</v>
      </c>
      <c r="F1535" s="52" t="s">
        <v>403</v>
      </c>
      <c r="G1535" s="54" t="s">
        <v>387</v>
      </c>
      <c r="H1535" s="55">
        <v>1000</v>
      </c>
      <c r="I1535" s="55">
        <v>35</v>
      </c>
      <c r="J1535" s="54">
        <f t="shared" si="47"/>
        <v>35000</v>
      </c>
    </row>
    <row r="1536" spans="1:10" hidden="1" x14ac:dyDescent="0.3">
      <c r="A1536" s="52" t="s">
        <v>522</v>
      </c>
      <c r="B1536" s="52" t="s">
        <v>394</v>
      </c>
      <c r="C1536" s="53">
        <v>42630</v>
      </c>
      <c r="D1536" s="52">
        <f t="shared" si="46"/>
        <v>2358</v>
      </c>
      <c r="E1536" s="54" t="s">
        <v>452</v>
      </c>
      <c r="F1536" s="52" t="s">
        <v>525</v>
      </c>
      <c r="G1536" s="54" t="s">
        <v>385</v>
      </c>
      <c r="H1536" s="55">
        <v>500</v>
      </c>
      <c r="I1536" s="55">
        <v>86</v>
      </c>
      <c r="J1536" s="54">
        <f t="shared" si="47"/>
        <v>43000</v>
      </c>
    </row>
    <row r="1537" spans="1:10" hidden="1" x14ac:dyDescent="0.3">
      <c r="A1537" s="52" t="s">
        <v>522</v>
      </c>
      <c r="B1537" s="52" t="s">
        <v>394</v>
      </c>
      <c r="C1537" s="53">
        <v>42630</v>
      </c>
      <c r="D1537" s="52">
        <f t="shared" si="46"/>
        <v>2359</v>
      </c>
      <c r="E1537" s="54" t="s">
        <v>402</v>
      </c>
      <c r="F1537" s="52" t="s">
        <v>525</v>
      </c>
      <c r="G1537" s="54" t="s">
        <v>384</v>
      </c>
      <c r="H1537" s="55">
        <v>550</v>
      </c>
      <c r="I1537" s="55">
        <v>20</v>
      </c>
      <c r="J1537" s="54">
        <f t="shared" si="47"/>
        <v>11000</v>
      </c>
    </row>
    <row r="1538" spans="1:10" hidden="1" x14ac:dyDescent="0.3">
      <c r="A1538" s="52" t="s">
        <v>522</v>
      </c>
      <c r="B1538" s="52" t="s">
        <v>394</v>
      </c>
      <c r="C1538" s="53">
        <v>42630</v>
      </c>
      <c r="D1538" s="52">
        <f t="shared" si="46"/>
        <v>2360</v>
      </c>
      <c r="E1538" s="54" t="s">
        <v>402</v>
      </c>
      <c r="F1538" s="52" t="s">
        <v>525</v>
      </c>
      <c r="G1538" s="54" t="s">
        <v>387</v>
      </c>
      <c r="H1538" s="55">
        <v>200</v>
      </c>
      <c r="I1538" s="55">
        <v>35</v>
      </c>
      <c r="J1538" s="54">
        <f t="shared" si="47"/>
        <v>7000</v>
      </c>
    </row>
    <row r="1539" spans="1:10" hidden="1" x14ac:dyDescent="0.3">
      <c r="A1539" s="52" t="s">
        <v>395</v>
      </c>
      <c r="B1539" s="52" t="s">
        <v>394</v>
      </c>
      <c r="C1539" s="53">
        <v>42630</v>
      </c>
      <c r="D1539" s="52">
        <f t="shared" si="46"/>
        <v>2361</v>
      </c>
      <c r="E1539" s="54" t="s">
        <v>400</v>
      </c>
      <c r="F1539" s="52" t="s">
        <v>399</v>
      </c>
      <c r="G1539" s="54" t="s">
        <v>385</v>
      </c>
      <c r="H1539" s="55">
        <v>550</v>
      </c>
      <c r="I1539" s="55">
        <v>86</v>
      </c>
      <c r="J1539" s="54">
        <f t="shared" si="47"/>
        <v>47300</v>
      </c>
    </row>
    <row r="1540" spans="1:10" hidden="1" x14ac:dyDescent="0.3">
      <c r="A1540" s="52" t="s">
        <v>522</v>
      </c>
      <c r="B1540" s="52" t="s">
        <v>394</v>
      </c>
      <c r="C1540" s="53">
        <v>42630</v>
      </c>
      <c r="D1540" s="52">
        <f t="shared" si="46"/>
        <v>2362</v>
      </c>
      <c r="E1540" s="54" t="s">
        <v>407</v>
      </c>
      <c r="F1540" s="52" t="s">
        <v>406</v>
      </c>
      <c r="G1540" s="54" t="s">
        <v>384</v>
      </c>
      <c r="H1540" s="55">
        <v>150</v>
      </c>
      <c r="I1540" s="55">
        <v>20</v>
      </c>
      <c r="J1540" s="54">
        <f t="shared" si="47"/>
        <v>3000</v>
      </c>
    </row>
    <row r="1541" spans="1:10" hidden="1" x14ac:dyDescent="0.3">
      <c r="A1541" s="52" t="s">
        <v>395</v>
      </c>
      <c r="B1541" s="52" t="s">
        <v>394</v>
      </c>
      <c r="C1541" s="53">
        <v>42631</v>
      </c>
      <c r="D1541" s="52">
        <f t="shared" si="46"/>
        <v>2363</v>
      </c>
      <c r="E1541" s="54" t="s">
        <v>451</v>
      </c>
      <c r="F1541" s="52" t="s">
        <v>399</v>
      </c>
      <c r="G1541" s="54" t="s">
        <v>387</v>
      </c>
      <c r="H1541" s="55">
        <v>500</v>
      </c>
      <c r="I1541" s="55">
        <v>35</v>
      </c>
      <c r="J1541" s="54">
        <f t="shared" si="47"/>
        <v>17500</v>
      </c>
    </row>
    <row r="1542" spans="1:10" hidden="1" x14ac:dyDescent="0.3">
      <c r="A1542" s="52" t="s">
        <v>395</v>
      </c>
      <c r="B1542" s="52" t="s">
        <v>394</v>
      </c>
      <c r="C1542" s="53">
        <v>42631</v>
      </c>
      <c r="D1542" s="52">
        <f t="shared" si="46"/>
        <v>2364</v>
      </c>
      <c r="E1542" s="54" t="s">
        <v>433</v>
      </c>
      <c r="F1542" s="52" t="s">
        <v>528</v>
      </c>
      <c r="G1542" s="54" t="s">
        <v>385</v>
      </c>
      <c r="H1542" s="55">
        <v>100</v>
      </c>
      <c r="I1542" s="55">
        <v>86</v>
      </c>
      <c r="J1542" s="54">
        <f t="shared" si="47"/>
        <v>8600</v>
      </c>
    </row>
    <row r="1543" spans="1:10" hidden="1" x14ac:dyDescent="0.3">
      <c r="A1543" s="52" t="s">
        <v>395</v>
      </c>
      <c r="B1543" s="52" t="s">
        <v>394</v>
      </c>
      <c r="C1543" s="53">
        <v>42631</v>
      </c>
      <c r="D1543" s="52">
        <f t="shared" si="46"/>
        <v>2365</v>
      </c>
      <c r="E1543" s="54" t="s">
        <v>439</v>
      </c>
      <c r="F1543" s="52" t="s">
        <v>528</v>
      </c>
      <c r="G1543" s="54" t="s">
        <v>384</v>
      </c>
      <c r="H1543" s="55">
        <v>100</v>
      </c>
      <c r="I1543" s="55">
        <v>20</v>
      </c>
      <c r="J1543" s="54">
        <f t="shared" si="47"/>
        <v>2000</v>
      </c>
    </row>
    <row r="1544" spans="1:10" hidden="1" x14ac:dyDescent="0.3">
      <c r="A1544" s="52" t="s">
        <v>395</v>
      </c>
      <c r="B1544" s="52" t="s">
        <v>394</v>
      </c>
      <c r="C1544" s="53">
        <v>42631</v>
      </c>
      <c r="D1544" s="52">
        <f t="shared" si="46"/>
        <v>2366</v>
      </c>
      <c r="E1544" s="54" t="s">
        <v>439</v>
      </c>
      <c r="F1544" s="52" t="s">
        <v>528</v>
      </c>
      <c r="G1544" s="54" t="s">
        <v>383</v>
      </c>
      <c r="H1544" s="55">
        <v>100</v>
      </c>
      <c r="I1544" s="55">
        <v>10</v>
      </c>
      <c r="J1544" s="54">
        <f t="shared" si="47"/>
        <v>1000</v>
      </c>
    </row>
    <row r="1545" spans="1:10" hidden="1" x14ac:dyDescent="0.3">
      <c r="A1545" s="52" t="s">
        <v>405</v>
      </c>
      <c r="B1545" s="52" t="s">
        <v>394</v>
      </c>
      <c r="C1545" s="53">
        <v>42631</v>
      </c>
      <c r="D1545" s="52">
        <f t="shared" si="46"/>
        <v>2367</v>
      </c>
      <c r="E1545" s="54" t="s">
        <v>445</v>
      </c>
      <c r="F1545" s="52" t="s">
        <v>403</v>
      </c>
      <c r="G1545" s="54" t="s">
        <v>381</v>
      </c>
      <c r="H1545" s="55">
        <v>3000</v>
      </c>
      <c r="I1545" s="55">
        <v>120</v>
      </c>
      <c r="J1545" s="54">
        <f t="shared" si="47"/>
        <v>360000</v>
      </c>
    </row>
    <row r="1546" spans="1:10" hidden="1" x14ac:dyDescent="0.3">
      <c r="A1546" s="52" t="s">
        <v>405</v>
      </c>
      <c r="B1546" s="52" t="s">
        <v>394</v>
      </c>
      <c r="C1546" s="53">
        <v>42631</v>
      </c>
      <c r="D1546" s="52">
        <f t="shared" si="46"/>
        <v>2368</v>
      </c>
      <c r="E1546" s="54" t="s">
        <v>437</v>
      </c>
      <c r="F1546" s="52" t="s">
        <v>403</v>
      </c>
      <c r="G1546" s="54" t="s">
        <v>387</v>
      </c>
      <c r="H1546" s="55">
        <v>250</v>
      </c>
      <c r="I1546" s="55">
        <v>35</v>
      </c>
      <c r="J1546" s="54">
        <f t="shared" si="47"/>
        <v>8750</v>
      </c>
    </row>
    <row r="1547" spans="1:10" hidden="1" x14ac:dyDescent="0.3">
      <c r="A1547" s="52" t="s">
        <v>405</v>
      </c>
      <c r="B1547" s="52" t="s">
        <v>394</v>
      </c>
      <c r="C1547" s="53">
        <v>42631</v>
      </c>
      <c r="D1547" s="52">
        <f t="shared" si="46"/>
        <v>2369</v>
      </c>
      <c r="E1547" s="54" t="s">
        <v>437</v>
      </c>
      <c r="F1547" s="52" t="s">
        <v>403</v>
      </c>
      <c r="G1547" s="54" t="s">
        <v>385</v>
      </c>
      <c r="H1547" s="55">
        <v>250</v>
      </c>
      <c r="I1547" s="55">
        <v>86</v>
      </c>
      <c r="J1547" s="54">
        <f t="shared" si="47"/>
        <v>21500</v>
      </c>
    </row>
    <row r="1548" spans="1:10" hidden="1" x14ac:dyDescent="0.3">
      <c r="A1548" s="52" t="s">
        <v>405</v>
      </c>
      <c r="B1548" s="52" t="s">
        <v>394</v>
      </c>
      <c r="C1548" s="53">
        <v>42631</v>
      </c>
      <c r="D1548" s="52">
        <f t="shared" si="46"/>
        <v>2370</v>
      </c>
      <c r="E1548" s="54" t="s">
        <v>437</v>
      </c>
      <c r="F1548" s="52" t="s">
        <v>403</v>
      </c>
      <c r="G1548" s="54" t="s">
        <v>384</v>
      </c>
      <c r="H1548" s="55">
        <v>250</v>
      </c>
      <c r="I1548" s="55">
        <v>20</v>
      </c>
      <c r="J1548" s="54">
        <f t="shared" si="47"/>
        <v>5000</v>
      </c>
    </row>
    <row r="1549" spans="1:10" hidden="1" x14ac:dyDescent="0.3">
      <c r="A1549" s="52" t="s">
        <v>405</v>
      </c>
      <c r="B1549" s="52" t="s">
        <v>394</v>
      </c>
      <c r="C1549" s="53">
        <v>42631</v>
      </c>
      <c r="D1549" s="52">
        <f t="shared" si="46"/>
        <v>2371</v>
      </c>
      <c r="E1549" s="54" t="s">
        <v>437</v>
      </c>
      <c r="F1549" s="52" t="s">
        <v>403</v>
      </c>
      <c r="G1549" s="54" t="s">
        <v>383</v>
      </c>
      <c r="H1549" s="55">
        <v>250</v>
      </c>
      <c r="I1549" s="55">
        <v>10</v>
      </c>
      <c r="J1549" s="54">
        <f t="shared" si="47"/>
        <v>2500</v>
      </c>
    </row>
    <row r="1550" spans="1:10" hidden="1" x14ac:dyDescent="0.3">
      <c r="A1550" s="52" t="s">
        <v>405</v>
      </c>
      <c r="B1550" s="52" t="s">
        <v>394</v>
      </c>
      <c r="C1550" s="53">
        <v>42631</v>
      </c>
      <c r="D1550" s="52">
        <f t="shared" si="46"/>
        <v>2372</v>
      </c>
      <c r="E1550" s="54" t="s">
        <v>404</v>
      </c>
      <c r="F1550" s="52" t="s">
        <v>403</v>
      </c>
      <c r="G1550" s="54" t="s">
        <v>381</v>
      </c>
      <c r="H1550" s="55">
        <v>200</v>
      </c>
      <c r="I1550" s="55">
        <v>120</v>
      </c>
      <c r="J1550" s="54">
        <f t="shared" si="47"/>
        <v>24000</v>
      </c>
    </row>
    <row r="1551" spans="1:10" hidden="1" x14ac:dyDescent="0.3">
      <c r="A1551" s="52" t="s">
        <v>395</v>
      </c>
      <c r="B1551" s="52" t="s">
        <v>394</v>
      </c>
      <c r="C1551" s="53">
        <v>42631</v>
      </c>
      <c r="D1551" s="52">
        <f t="shared" ref="D1551:D1614" si="48">D1550+1</f>
        <v>2373</v>
      </c>
      <c r="E1551" s="54" t="s">
        <v>448</v>
      </c>
      <c r="F1551" s="52" t="s">
        <v>529</v>
      </c>
      <c r="G1551" s="54" t="s">
        <v>387</v>
      </c>
      <c r="H1551" s="55">
        <v>500</v>
      </c>
      <c r="I1551" s="55">
        <v>35</v>
      </c>
      <c r="J1551" s="54">
        <f t="shared" ref="J1551:J1614" si="49">H1551*I1551</f>
        <v>17500</v>
      </c>
    </row>
    <row r="1552" spans="1:10" hidden="1" x14ac:dyDescent="0.3">
      <c r="A1552" s="52" t="s">
        <v>395</v>
      </c>
      <c r="B1552" s="52" t="s">
        <v>394</v>
      </c>
      <c r="C1552" s="53">
        <v>42631</v>
      </c>
      <c r="D1552" s="52">
        <f t="shared" si="48"/>
        <v>2374</v>
      </c>
      <c r="E1552" s="54" t="s">
        <v>413</v>
      </c>
      <c r="F1552" s="52" t="s">
        <v>527</v>
      </c>
      <c r="G1552" s="54" t="s">
        <v>385</v>
      </c>
      <c r="H1552" s="55">
        <v>1000</v>
      </c>
      <c r="I1552" s="55">
        <v>86</v>
      </c>
      <c r="J1552" s="54">
        <f t="shared" si="49"/>
        <v>86000</v>
      </c>
    </row>
    <row r="1553" spans="1:10" hidden="1" x14ac:dyDescent="0.3">
      <c r="A1553" s="52" t="s">
        <v>395</v>
      </c>
      <c r="B1553" s="52" t="s">
        <v>394</v>
      </c>
      <c r="C1553" s="53">
        <v>42631</v>
      </c>
      <c r="D1553" s="52">
        <f t="shared" si="48"/>
        <v>2375</v>
      </c>
      <c r="E1553" s="54" t="s">
        <v>413</v>
      </c>
      <c r="F1553" s="52" t="s">
        <v>527</v>
      </c>
      <c r="G1553" s="54" t="s">
        <v>384</v>
      </c>
      <c r="H1553" s="55">
        <v>50</v>
      </c>
      <c r="I1553" s="55">
        <v>20</v>
      </c>
      <c r="J1553" s="54">
        <f t="shared" si="49"/>
        <v>1000</v>
      </c>
    </row>
    <row r="1554" spans="1:10" hidden="1" x14ac:dyDescent="0.3">
      <c r="A1554" s="52" t="s">
        <v>395</v>
      </c>
      <c r="B1554" s="52" t="s">
        <v>394</v>
      </c>
      <c r="C1554" s="53">
        <v>42631</v>
      </c>
      <c r="D1554" s="52">
        <f t="shared" si="48"/>
        <v>2376</v>
      </c>
      <c r="E1554" s="54" t="s">
        <v>413</v>
      </c>
      <c r="F1554" s="52" t="s">
        <v>527</v>
      </c>
      <c r="G1554" s="54" t="s">
        <v>383</v>
      </c>
      <c r="H1554" s="55">
        <v>50</v>
      </c>
      <c r="I1554" s="55">
        <v>10</v>
      </c>
      <c r="J1554" s="54">
        <f t="shared" si="49"/>
        <v>500</v>
      </c>
    </row>
    <row r="1555" spans="1:10" hidden="1" x14ac:dyDescent="0.3">
      <c r="A1555" s="52" t="s">
        <v>395</v>
      </c>
      <c r="B1555" s="52" t="s">
        <v>394</v>
      </c>
      <c r="C1555" s="53">
        <v>42631</v>
      </c>
      <c r="D1555" s="52">
        <f t="shared" si="48"/>
        <v>2377</v>
      </c>
      <c r="E1555" s="54" t="s">
        <v>413</v>
      </c>
      <c r="F1555" s="52" t="s">
        <v>527</v>
      </c>
      <c r="G1555" s="54" t="s">
        <v>384</v>
      </c>
      <c r="H1555" s="55">
        <v>50</v>
      </c>
      <c r="I1555" s="55">
        <v>20</v>
      </c>
      <c r="J1555" s="54">
        <f t="shared" si="49"/>
        <v>1000</v>
      </c>
    </row>
    <row r="1556" spans="1:10" hidden="1" x14ac:dyDescent="0.3">
      <c r="A1556" s="52" t="s">
        <v>395</v>
      </c>
      <c r="B1556" s="52" t="s">
        <v>394</v>
      </c>
      <c r="C1556" s="53">
        <v>42631</v>
      </c>
      <c r="D1556" s="52">
        <f t="shared" si="48"/>
        <v>2378</v>
      </c>
      <c r="E1556" s="54" t="s">
        <v>413</v>
      </c>
      <c r="F1556" s="52" t="s">
        <v>527</v>
      </c>
      <c r="G1556" s="54" t="s">
        <v>383</v>
      </c>
      <c r="H1556" s="55">
        <v>50</v>
      </c>
      <c r="I1556" s="55">
        <v>10</v>
      </c>
      <c r="J1556" s="54">
        <f t="shared" si="49"/>
        <v>500</v>
      </c>
    </row>
    <row r="1557" spans="1:10" hidden="1" x14ac:dyDescent="0.3">
      <c r="A1557" s="52" t="s">
        <v>395</v>
      </c>
      <c r="B1557" s="52" t="s">
        <v>394</v>
      </c>
      <c r="C1557" s="53">
        <v>42631</v>
      </c>
      <c r="D1557" s="52">
        <f t="shared" si="48"/>
        <v>2379</v>
      </c>
      <c r="E1557" s="54" t="s">
        <v>413</v>
      </c>
      <c r="F1557" s="52" t="s">
        <v>527</v>
      </c>
      <c r="G1557" s="54" t="s">
        <v>381</v>
      </c>
      <c r="H1557" s="55">
        <v>50</v>
      </c>
      <c r="I1557" s="55">
        <v>120</v>
      </c>
      <c r="J1557" s="54">
        <f t="shared" si="49"/>
        <v>6000</v>
      </c>
    </row>
    <row r="1558" spans="1:10" hidden="1" x14ac:dyDescent="0.3">
      <c r="A1558" s="52" t="s">
        <v>395</v>
      </c>
      <c r="B1558" s="52" t="s">
        <v>394</v>
      </c>
      <c r="C1558" s="53">
        <v>42631</v>
      </c>
      <c r="D1558" s="52">
        <f t="shared" si="48"/>
        <v>2380</v>
      </c>
      <c r="E1558" s="54" t="s">
        <v>413</v>
      </c>
      <c r="F1558" s="52" t="s">
        <v>527</v>
      </c>
      <c r="G1558" s="54" t="s">
        <v>387</v>
      </c>
      <c r="H1558" s="55">
        <v>50</v>
      </c>
      <c r="I1558" s="55">
        <v>35</v>
      </c>
      <c r="J1558" s="54">
        <f t="shared" si="49"/>
        <v>1750</v>
      </c>
    </row>
    <row r="1559" spans="1:10" hidden="1" x14ac:dyDescent="0.3">
      <c r="A1559" s="52" t="s">
        <v>395</v>
      </c>
      <c r="B1559" s="52" t="s">
        <v>394</v>
      </c>
      <c r="C1559" s="53">
        <v>42631</v>
      </c>
      <c r="D1559" s="52">
        <f t="shared" si="48"/>
        <v>2381</v>
      </c>
      <c r="E1559" s="54" t="s">
        <v>413</v>
      </c>
      <c r="F1559" s="52" t="s">
        <v>527</v>
      </c>
      <c r="G1559" s="54" t="s">
        <v>385</v>
      </c>
      <c r="H1559" s="55">
        <v>50</v>
      </c>
      <c r="I1559" s="55">
        <v>86</v>
      </c>
      <c r="J1559" s="54">
        <f t="shared" si="49"/>
        <v>4300</v>
      </c>
    </row>
    <row r="1560" spans="1:10" x14ac:dyDescent="0.3">
      <c r="A1560" s="52" t="s">
        <v>398</v>
      </c>
      <c r="B1560" s="52" t="s">
        <v>394</v>
      </c>
      <c r="C1560" s="53">
        <v>42631</v>
      </c>
      <c r="D1560" s="52">
        <f t="shared" si="48"/>
        <v>2382</v>
      </c>
      <c r="E1560" s="54" t="s">
        <v>420</v>
      </c>
      <c r="F1560" s="52" t="s">
        <v>523</v>
      </c>
      <c r="G1560" s="54" t="s">
        <v>384</v>
      </c>
      <c r="H1560" s="55">
        <v>400</v>
      </c>
      <c r="I1560" s="55">
        <v>20</v>
      </c>
      <c r="J1560" s="54">
        <f t="shared" si="49"/>
        <v>8000</v>
      </c>
    </row>
    <row r="1561" spans="1:10" hidden="1" x14ac:dyDescent="0.3">
      <c r="A1561" s="52" t="s">
        <v>522</v>
      </c>
      <c r="B1561" s="52" t="s">
        <v>394</v>
      </c>
      <c r="C1561" s="53">
        <v>42631</v>
      </c>
      <c r="D1561" s="52">
        <f t="shared" si="48"/>
        <v>2383</v>
      </c>
      <c r="E1561" s="54" t="s">
        <v>450</v>
      </c>
      <c r="F1561" s="52" t="s">
        <v>525</v>
      </c>
      <c r="G1561" s="54" t="s">
        <v>383</v>
      </c>
      <c r="H1561" s="55">
        <v>150</v>
      </c>
      <c r="I1561" s="55">
        <v>10</v>
      </c>
      <c r="J1561" s="54">
        <f t="shared" si="49"/>
        <v>1500</v>
      </c>
    </row>
    <row r="1562" spans="1:10" hidden="1" x14ac:dyDescent="0.3">
      <c r="A1562" s="52" t="s">
        <v>522</v>
      </c>
      <c r="B1562" s="52" t="s">
        <v>394</v>
      </c>
      <c r="C1562" s="53">
        <v>42631</v>
      </c>
      <c r="D1562" s="52">
        <f t="shared" si="48"/>
        <v>2384</v>
      </c>
      <c r="E1562" s="54" t="s">
        <v>450</v>
      </c>
      <c r="F1562" s="52" t="s">
        <v>525</v>
      </c>
      <c r="G1562" s="54" t="s">
        <v>381</v>
      </c>
      <c r="H1562" s="55">
        <v>1000</v>
      </c>
      <c r="I1562" s="55">
        <v>120</v>
      </c>
      <c r="J1562" s="54">
        <f t="shared" si="49"/>
        <v>120000</v>
      </c>
    </row>
    <row r="1563" spans="1:10" x14ac:dyDescent="0.3">
      <c r="A1563" s="52" t="s">
        <v>398</v>
      </c>
      <c r="B1563" s="52" t="s">
        <v>394</v>
      </c>
      <c r="C1563" s="53">
        <v>42631</v>
      </c>
      <c r="D1563" s="52">
        <f t="shared" si="48"/>
        <v>2385</v>
      </c>
      <c r="E1563" s="54" t="s">
        <v>420</v>
      </c>
      <c r="F1563" s="52" t="s">
        <v>523</v>
      </c>
      <c r="G1563" s="54" t="s">
        <v>387</v>
      </c>
      <c r="H1563" s="55">
        <v>5</v>
      </c>
      <c r="I1563" s="55">
        <v>35</v>
      </c>
      <c r="J1563" s="54">
        <f t="shared" si="49"/>
        <v>175</v>
      </c>
    </row>
    <row r="1564" spans="1:10" x14ac:dyDescent="0.3">
      <c r="A1564" s="52" t="s">
        <v>398</v>
      </c>
      <c r="B1564" s="52" t="s">
        <v>394</v>
      </c>
      <c r="C1564" s="53">
        <v>42631</v>
      </c>
      <c r="D1564" s="52">
        <f t="shared" si="48"/>
        <v>2386</v>
      </c>
      <c r="E1564" s="54" t="s">
        <v>420</v>
      </c>
      <c r="F1564" s="52" t="s">
        <v>523</v>
      </c>
      <c r="G1564" s="54" t="s">
        <v>385</v>
      </c>
      <c r="H1564" s="55">
        <v>2</v>
      </c>
      <c r="I1564" s="55">
        <v>86</v>
      </c>
      <c r="J1564" s="54">
        <f t="shared" si="49"/>
        <v>172</v>
      </c>
    </row>
    <row r="1565" spans="1:10" x14ac:dyDescent="0.3">
      <c r="A1565" s="52" t="s">
        <v>398</v>
      </c>
      <c r="B1565" s="52" t="s">
        <v>394</v>
      </c>
      <c r="C1565" s="53">
        <v>42631</v>
      </c>
      <c r="D1565" s="52">
        <f t="shared" si="48"/>
        <v>2387</v>
      </c>
      <c r="E1565" s="54" t="s">
        <v>420</v>
      </c>
      <c r="F1565" s="52" t="s">
        <v>523</v>
      </c>
      <c r="G1565" s="54" t="s">
        <v>384</v>
      </c>
      <c r="H1565" s="55">
        <v>1</v>
      </c>
      <c r="I1565" s="55">
        <v>20</v>
      </c>
      <c r="J1565" s="54">
        <f t="shared" si="49"/>
        <v>20</v>
      </c>
    </row>
    <row r="1566" spans="1:10" x14ac:dyDescent="0.3">
      <c r="A1566" s="52" t="s">
        <v>398</v>
      </c>
      <c r="B1566" s="52" t="s">
        <v>394</v>
      </c>
      <c r="C1566" s="53">
        <v>42631</v>
      </c>
      <c r="D1566" s="52">
        <f t="shared" si="48"/>
        <v>2388</v>
      </c>
      <c r="E1566" s="54" t="s">
        <v>420</v>
      </c>
      <c r="F1566" s="52" t="s">
        <v>523</v>
      </c>
      <c r="G1566" s="54" t="s">
        <v>383</v>
      </c>
      <c r="H1566" s="55">
        <v>1</v>
      </c>
      <c r="I1566" s="55">
        <v>10</v>
      </c>
      <c r="J1566" s="54">
        <f t="shared" si="49"/>
        <v>10</v>
      </c>
    </row>
    <row r="1567" spans="1:10" x14ac:dyDescent="0.3">
      <c r="A1567" s="52" t="s">
        <v>398</v>
      </c>
      <c r="B1567" s="52" t="s">
        <v>394</v>
      </c>
      <c r="C1567" s="53">
        <v>42631</v>
      </c>
      <c r="D1567" s="52">
        <f t="shared" si="48"/>
        <v>2389</v>
      </c>
      <c r="E1567" s="54" t="s">
        <v>420</v>
      </c>
      <c r="F1567" s="52" t="s">
        <v>523</v>
      </c>
      <c r="G1567" s="54" t="s">
        <v>381</v>
      </c>
      <c r="H1567" s="55">
        <v>2</v>
      </c>
      <c r="I1567" s="55">
        <v>120</v>
      </c>
      <c r="J1567" s="54">
        <f t="shared" si="49"/>
        <v>240</v>
      </c>
    </row>
    <row r="1568" spans="1:10" x14ac:dyDescent="0.3">
      <c r="A1568" s="52" t="s">
        <v>398</v>
      </c>
      <c r="B1568" s="52" t="s">
        <v>394</v>
      </c>
      <c r="C1568" s="53">
        <v>42631</v>
      </c>
      <c r="D1568" s="52">
        <f t="shared" si="48"/>
        <v>2390</v>
      </c>
      <c r="E1568" s="54" t="s">
        <v>420</v>
      </c>
      <c r="F1568" s="52" t="s">
        <v>523</v>
      </c>
      <c r="G1568" s="54" t="s">
        <v>383</v>
      </c>
      <c r="H1568" s="55">
        <v>2</v>
      </c>
      <c r="I1568" s="55">
        <v>10</v>
      </c>
      <c r="J1568" s="54">
        <f t="shared" si="49"/>
        <v>20</v>
      </c>
    </row>
    <row r="1569" spans="1:10" x14ac:dyDescent="0.3">
      <c r="A1569" s="52" t="s">
        <v>398</v>
      </c>
      <c r="B1569" s="52" t="s">
        <v>394</v>
      </c>
      <c r="C1569" s="53">
        <v>42631</v>
      </c>
      <c r="D1569" s="52">
        <f t="shared" si="48"/>
        <v>2391</v>
      </c>
      <c r="E1569" s="54" t="s">
        <v>420</v>
      </c>
      <c r="F1569" s="52" t="s">
        <v>523</v>
      </c>
      <c r="G1569" s="54" t="s">
        <v>381</v>
      </c>
      <c r="H1569" s="55">
        <v>5</v>
      </c>
      <c r="I1569" s="55">
        <v>120</v>
      </c>
      <c r="J1569" s="54">
        <f t="shared" si="49"/>
        <v>600</v>
      </c>
    </row>
    <row r="1570" spans="1:10" x14ac:dyDescent="0.3">
      <c r="A1570" s="52" t="s">
        <v>398</v>
      </c>
      <c r="B1570" s="52" t="s">
        <v>394</v>
      </c>
      <c r="C1570" s="53">
        <v>42631</v>
      </c>
      <c r="D1570" s="52">
        <f t="shared" si="48"/>
        <v>2392</v>
      </c>
      <c r="E1570" s="54" t="s">
        <v>420</v>
      </c>
      <c r="F1570" s="52" t="s">
        <v>523</v>
      </c>
      <c r="G1570" s="54" t="s">
        <v>383</v>
      </c>
      <c r="H1570" s="55">
        <v>5</v>
      </c>
      <c r="I1570" s="55">
        <v>10</v>
      </c>
      <c r="J1570" s="54">
        <f t="shared" si="49"/>
        <v>50</v>
      </c>
    </row>
    <row r="1571" spans="1:10" hidden="1" x14ac:dyDescent="0.3">
      <c r="A1571" s="52" t="s">
        <v>398</v>
      </c>
      <c r="B1571" s="52" t="s">
        <v>394</v>
      </c>
      <c r="C1571" s="53">
        <v>42631</v>
      </c>
      <c r="D1571" s="52">
        <f t="shared" si="48"/>
        <v>2393</v>
      </c>
      <c r="E1571" s="54" t="s">
        <v>397</v>
      </c>
      <c r="F1571" s="52" t="s">
        <v>396</v>
      </c>
      <c r="G1571" s="54" t="s">
        <v>381</v>
      </c>
      <c r="H1571" s="55">
        <v>5</v>
      </c>
      <c r="I1571" s="55">
        <v>120</v>
      </c>
      <c r="J1571" s="54">
        <f t="shared" si="49"/>
        <v>600</v>
      </c>
    </row>
    <row r="1572" spans="1:10" hidden="1" x14ac:dyDescent="0.3">
      <c r="A1572" s="52" t="s">
        <v>398</v>
      </c>
      <c r="B1572" s="52" t="s">
        <v>394</v>
      </c>
      <c r="C1572" s="53">
        <v>42631</v>
      </c>
      <c r="D1572" s="52">
        <f t="shared" si="48"/>
        <v>2394</v>
      </c>
      <c r="E1572" s="54" t="s">
        <v>397</v>
      </c>
      <c r="F1572" s="52" t="s">
        <v>396</v>
      </c>
      <c r="G1572" s="54" t="s">
        <v>387</v>
      </c>
      <c r="H1572" s="55">
        <v>5</v>
      </c>
      <c r="I1572" s="55">
        <v>35</v>
      </c>
      <c r="J1572" s="54">
        <f t="shared" si="49"/>
        <v>175</v>
      </c>
    </row>
    <row r="1573" spans="1:10" hidden="1" x14ac:dyDescent="0.3">
      <c r="A1573" s="52" t="s">
        <v>405</v>
      </c>
      <c r="B1573" s="52" t="s">
        <v>394</v>
      </c>
      <c r="C1573" s="53">
        <v>42632</v>
      </c>
      <c r="D1573" s="52">
        <f t="shared" si="48"/>
        <v>2395</v>
      </c>
      <c r="E1573" s="54" t="s">
        <v>431</v>
      </c>
      <c r="F1573" s="52" t="s">
        <v>524</v>
      </c>
      <c r="G1573" s="54" t="s">
        <v>385</v>
      </c>
      <c r="H1573" s="55">
        <v>500</v>
      </c>
      <c r="I1573" s="55">
        <v>86</v>
      </c>
      <c r="J1573" s="54">
        <f t="shared" si="49"/>
        <v>43000</v>
      </c>
    </row>
    <row r="1574" spans="1:10" hidden="1" x14ac:dyDescent="0.3">
      <c r="A1574" s="52" t="s">
        <v>405</v>
      </c>
      <c r="B1574" s="52" t="s">
        <v>394</v>
      </c>
      <c r="C1574" s="53">
        <v>42632</v>
      </c>
      <c r="D1574" s="52">
        <f t="shared" si="48"/>
        <v>2396</v>
      </c>
      <c r="E1574" s="54" t="s">
        <v>431</v>
      </c>
      <c r="F1574" s="52" t="s">
        <v>524</v>
      </c>
      <c r="G1574" s="54" t="s">
        <v>384</v>
      </c>
      <c r="H1574" s="55">
        <v>150</v>
      </c>
      <c r="I1574" s="55">
        <v>20</v>
      </c>
      <c r="J1574" s="54">
        <f t="shared" si="49"/>
        <v>3000</v>
      </c>
    </row>
    <row r="1575" spans="1:10" hidden="1" x14ac:dyDescent="0.3">
      <c r="A1575" s="52" t="s">
        <v>405</v>
      </c>
      <c r="B1575" s="52" t="s">
        <v>394</v>
      </c>
      <c r="C1575" s="53">
        <v>42632</v>
      </c>
      <c r="D1575" s="52">
        <f t="shared" si="48"/>
        <v>2397</v>
      </c>
      <c r="E1575" s="54" t="s">
        <v>431</v>
      </c>
      <c r="F1575" s="52" t="s">
        <v>524</v>
      </c>
      <c r="G1575" s="54" t="s">
        <v>387</v>
      </c>
      <c r="H1575" s="55">
        <v>500</v>
      </c>
      <c r="I1575" s="55">
        <v>35</v>
      </c>
      <c r="J1575" s="54">
        <f t="shared" si="49"/>
        <v>17500</v>
      </c>
    </row>
    <row r="1576" spans="1:10" hidden="1" x14ac:dyDescent="0.3">
      <c r="A1576" s="52" t="s">
        <v>405</v>
      </c>
      <c r="B1576" s="52" t="s">
        <v>394</v>
      </c>
      <c r="C1576" s="53">
        <v>42632</v>
      </c>
      <c r="D1576" s="52">
        <f t="shared" si="48"/>
        <v>2398</v>
      </c>
      <c r="E1576" s="54" t="s">
        <v>445</v>
      </c>
      <c r="F1576" s="52" t="s">
        <v>403</v>
      </c>
      <c r="G1576" s="54" t="s">
        <v>385</v>
      </c>
      <c r="H1576" s="55">
        <v>300</v>
      </c>
      <c r="I1576" s="55">
        <v>86</v>
      </c>
      <c r="J1576" s="54">
        <f t="shared" si="49"/>
        <v>25800</v>
      </c>
    </row>
    <row r="1577" spans="1:10" hidden="1" x14ac:dyDescent="0.3">
      <c r="A1577" s="52" t="s">
        <v>522</v>
      </c>
      <c r="B1577" s="52" t="s">
        <v>394</v>
      </c>
      <c r="C1577" s="53">
        <v>42632</v>
      </c>
      <c r="D1577" s="52">
        <f t="shared" si="48"/>
        <v>2399</v>
      </c>
      <c r="E1577" s="54" t="s">
        <v>402</v>
      </c>
      <c r="F1577" s="52" t="s">
        <v>525</v>
      </c>
      <c r="G1577" s="54" t="s">
        <v>384</v>
      </c>
      <c r="H1577" s="55">
        <v>1000</v>
      </c>
      <c r="I1577" s="55">
        <v>20</v>
      </c>
      <c r="J1577" s="54">
        <f t="shared" si="49"/>
        <v>20000</v>
      </c>
    </row>
    <row r="1578" spans="1:10" hidden="1" x14ac:dyDescent="0.3">
      <c r="A1578" s="52" t="s">
        <v>395</v>
      </c>
      <c r="B1578" s="52" t="s">
        <v>394</v>
      </c>
      <c r="C1578" s="53">
        <v>42632</v>
      </c>
      <c r="D1578" s="52">
        <f t="shared" si="48"/>
        <v>2400</v>
      </c>
      <c r="E1578" s="54" t="s">
        <v>400</v>
      </c>
      <c r="F1578" s="52" t="s">
        <v>399</v>
      </c>
      <c r="G1578" s="54" t="s">
        <v>387</v>
      </c>
      <c r="H1578" s="55">
        <v>50</v>
      </c>
      <c r="I1578" s="55">
        <v>35</v>
      </c>
      <c r="J1578" s="54">
        <f t="shared" si="49"/>
        <v>1750</v>
      </c>
    </row>
    <row r="1579" spans="1:10" hidden="1" x14ac:dyDescent="0.3">
      <c r="A1579" s="52" t="s">
        <v>398</v>
      </c>
      <c r="B1579" s="52" t="s">
        <v>394</v>
      </c>
      <c r="C1579" s="53">
        <v>42632</v>
      </c>
      <c r="D1579" s="52">
        <f t="shared" si="48"/>
        <v>2401</v>
      </c>
      <c r="E1579" s="54" t="s">
        <v>449</v>
      </c>
      <c r="F1579" s="52" t="s">
        <v>396</v>
      </c>
      <c r="G1579" s="54" t="s">
        <v>385</v>
      </c>
      <c r="H1579" s="55">
        <v>200</v>
      </c>
      <c r="I1579" s="55">
        <v>86</v>
      </c>
      <c r="J1579" s="54">
        <f t="shared" si="49"/>
        <v>17200</v>
      </c>
    </row>
    <row r="1580" spans="1:10" hidden="1" x14ac:dyDescent="0.3">
      <c r="A1580" s="52" t="s">
        <v>395</v>
      </c>
      <c r="B1580" s="52" t="s">
        <v>394</v>
      </c>
      <c r="C1580" s="53">
        <v>42632</v>
      </c>
      <c r="D1580" s="52">
        <f t="shared" si="48"/>
        <v>2402</v>
      </c>
      <c r="E1580" s="54" t="s">
        <v>448</v>
      </c>
      <c r="F1580" s="52" t="s">
        <v>529</v>
      </c>
      <c r="G1580" s="54" t="s">
        <v>384</v>
      </c>
      <c r="H1580" s="55">
        <v>500</v>
      </c>
      <c r="I1580" s="55">
        <v>20</v>
      </c>
      <c r="J1580" s="54">
        <f t="shared" si="49"/>
        <v>10000</v>
      </c>
    </row>
    <row r="1581" spans="1:10" hidden="1" x14ac:dyDescent="0.3">
      <c r="A1581" s="52" t="s">
        <v>395</v>
      </c>
      <c r="B1581" s="52" t="s">
        <v>394</v>
      </c>
      <c r="C1581" s="53">
        <v>42632</v>
      </c>
      <c r="D1581" s="52">
        <f t="shared" si="48"/>
        <v>2403</v>
      </c>
      <c r="E1581" s="54" t="s">
        <v>448</v>
      </c>
      <c r="F1581" s="52" t="s">
        <v>529</v>
      </c>
      <c r="G1581" s="54" t="s">
        <v>383</v>
      </c>
      <c r="H1581" s="55">
        <v>450</v>
      </c>
      <c r="I1581" s="55">
        <v>10</v>
      </c>
      <c r="J1581" s="54">
        <f t="shared" si="49"/>
        <v>4500</v>
      </c>
    </row>
    <row r="1582" spans="1:10" hidden="1" x14ac:dyDescent="0.3">
      <c r="A1582" s="52" t="s">
        <v>395</v>
      </c>
      <c r="B1582" s="52" t="s">
        <v>394</v>
      </c>
      <c r="C1582" s="53">
        <v>42632</v>
      </c>
      <c r="D1582" s="52">
        <f t="shared" si="48"/>
        <v>2404</v>
      </c>
      <c r="E1582" s="54" t="s">
        <v>393</v>
      </c>
      <c r="F1582" s="52" t="s">
        <v>529</v>
      </c>
      <c r="G1582" s="54" t="s">
        <v>381</v>
      </c>
      <c r="H1582" s="55">
        <v>1600</v>
      </c>
      <c r="I1582" s="55">
        <v>120</v>
      </c>
      <c r="J1582" s="54">
        <f t="shared" si="49"/>
        <v>192000</v>
      </c>
    </row>
    <row r="1583" spans="1:10" hidden="1" x14ac:dyDescent="0.3">
      <c r="A1583" s="52" t="s">
        <v>395</v>
      </c>
      <c r="B1583" s="52" t="s">
        <v>394</v>
      </c>
      <c r="C1583" s="53">
        <v>42632</v>
      </c>
      <c r="D1583" s="52">
        <f t="shared" si="48"/>
        <v>2405</v>
      </c>
      <c r="E1583" s="54" t="s">
        <v>432</v>
      </c>
      <c r="F1583" s="52" t="s">
        <v>529</v>
      </c>
      <c r="G1583" s="54" t="s">
        <v>387</v>
      </c>
      <c r="H1583" s="55">
        <v>200</v>
      </c>
      <c r="I1583" s="55">
        <v>35</v>
      </c>
      <c r="J1583" s="54">
        <f t="shared" si="49"/>
        <v>7000</v>
      </c>
    </row>
    <row r="1584" spans="1:10" hidden="1" x14ac:dyDescent="0.3">
      <c r="A1584" s="52" t="s">
        <v>395</v>
      </c>
      <c r="B1584" s="52" t="s">
        <v>394</v>
      </c>
      <c r="C1584" s="53">
        <v>42632</v>
      </c>
      <c r="D1584" s="52">
        <f t="shared" si="48"/>
        <v>2406</v>
      </c>
      <c r="E1584" s="54" t="s">
        <v>447</v>
      </c>
      <c r="F1584" s="52" t="s">
        <v>527</v>
      </c>
      <c r="G1584" s="54" t="s">
        <v>385</v>
      </c>
      <c r="H1584" s="55">
        <v>200</v>
      </c>
      <c r="I1584" s="55">
        <v>86</v>
      </c>
      <c r="J1584" s="54">
        <f t="shared" si="49"/>
        <v>17200</v>
      </c>
    </row>
    <row r="1585" spans="1:10" hidden="1" x14ac:dyDescent="0.3">
      <c r="A1585" s="52" t="s">
        <v>395</v>
      </c>
      <c r="B1585" s="52" t="s">
        <v>394</v>
      </c>
      <c r="C1585" s="53">
        <v>42632</v>
      </c>
      <c r="D1585" s="52">
        <f t="shared" si="48"/>
        <v>2407</v>
      </c>
      <c r="E1585" s="54" t="s">
        <v>447</v>
      </c>
      <c r="F1585" s="52" t="s">
        <v>527</v>
      </c>
      <c r="G1585" s="54" t="s">
        <v>384</v>
      </c>
      <c r="H1585" s="55">
        <v>300</v>
      </c>
      <c r="I1585" s="55">
        <v>20</v>
      </c>
      <c r="J1585" s="54">
        <f t="shared" si="49"/>
        <v>6000</v>
      </c>
    </row>
    <row r="1586" spans="1:10" hidden="1" x14ac:dyDescent="0.3">
      <c r="A1586" s="52" t="s">
        <v>395</v>
      </c>
      <c r="B1586" s="52" t="s">
        <v>394</v>
      </c>
      <c r="C1586" s="53">
        <v>42632</v>
      </c>
      <c r="D1586" s="52">
        <f t="shared" si="48"/>
        <v>2408</v>
      </c>
      <c r="E1586" s="54" t="s">
        <v>436</v>
      </c>
      <c r="F1586" s="52" t="s">
        <v>399</v>
      </c>
      <c r="G1586" s="54" t="s">
        <v>383</v>
      </c>
      <c r="H1586" s="55">
        <v>100</v>
      </c>
      <c r="I1586" s="55">
        <v>10</v>
      </c>
      <c r="J1586" s="54">
        <f t="shared" si="49"/>
        <v>1000</v>
      </c>
    </row>
    <row r="1587" spans="1:10" hidden="1" x14ac:dyDescent="0.3">
      <c r="A1587" s="52" t="s">
        <v>395</v>
      </c>
      <c r="B1587" s="52" t="s">
        <v>394</v>
      </c>
      <c r="C1587" s="53">
        <v>42632</v>
      </c>
      <c r="D1587" s="52">
        <f t="shared" si="48"/>
        <v>2409</v>
      </c>
      <c r="E1587" s="54" t="s">
        <v>436</v>
      </c>
      <c r="F1587" s="52" t="s">
        <v>399</v>
      </c>
      <c r="G1587" s="54" t="s">
        <v>381</v>
      </c>
      <c r="H1587" s="55">
        <v>200</v>
      </c>
      <c r="I1587" s="55">
        <v>120</v>
      </c>
      <c r="J1587" s="54">
        <f t="shared" si="49"/>
        <v>24000</v>
      </c>
    </row>
    <row r="1588" spans="1:10" x14ac:dyDescent="0.3">
      <c r="A1588" s="52" t="s">
        <v>398</v>
      </c>
      <c r="B1588" s="52" t="s">
        <v>394</v>
      </c>
      <c r="C1588" s="53">
        <v>42632</v>
      </c>
      <c r="D1588" s="52">
        <f t="shared" si="48"/>
        <v>2410</v>
      </c>
      <c r="E1588" s="54" t="s">
        <v>446</v>
      </c>
      <c r="F1588" s="52" t="s">
        <v>523</v>
      </c>
      <c r="G1588" s="54" t="s">
        <v>387</v>
      </c>
      <c r="H1588" s="55">
        <v>250</v>
      </c>
      <c r="I1588" s="55">
        <v>35</v>
      </c>
      <c r="J1588" s="54">
        <f t="shared" si="49"/>
        <v>8750</v>
      </c>
    </row>
    <row r="1589" spans="1:10" x14ac:dyDescent="0.3">
      <c r="A1589" s="52" t="s">
        <v>398</v>
      </c>
      <c r="B1589" s="52" t="s">
        <v>394</v>
      </c>
      <c r="C1589" s="53">
        <v>42632</v>
      </c>
      <c r="D1589" s="52">
        <f t="shared" si="48"/>
        <v>2411</v>
      </c>
      <c r="E1589" s="54" t="s">
        <v>446</v>
      </c>
      <c r="F1589" s="52" t="s">
        <v>523</v>
      </c>
      <c r="G1589" s="54" t="s">
        <v>385</v>
      </c>
      <c r="H1589" s="55">
        <v>200</v>
      </c>
      <c r="I1589" s="55">
        <v>86</v>
      </c>
      <c r="J1589" s="54">
        <f t="shared" si="49"/>
        <v>17200</v>
      </c>
    </row>
    <row r="1590" spans="1:10" hidden="1" x14ac:dyDescent="0.3">
      <c r="A1590" s="52" t="s">
        <v>398</v>
      </c>
      <c r="B1590" s="52" t="s">
        <v>394</v>
      </c>
      <c r="C1590" s="53">
        <v>42632</v>
      </c>
      <c r="D1590" s="52">
        <f t="shared" si="48"/>
        <v>2412</v>
      </c>
      <c r="E1590" s="54" t="s">
        <v>428</v>
      </c>
      <c r="F1590" s="52" t="s">
        <v>396</v>
      </c>
      <c r="G1590" s="54" t="s">
        <v>384</v>
      </c>
      <c r="H1590" s="55">
        <v>200</v>
      </c>
      <c r="I1590" s="55">
        <v>20</v>
      </c>
      <c r="J1590" s="54">
        <f t="shared" si="49"/>
        <v>4000</v>
      </c>
    </row>
    <row r="1591" spans="1:10" hidden="1" x14ac:dyDescent="0.3">
      <c r="A1591" s="52" t="s">
        <v>395</v>
      </c>
      <c r="B1591" s="52" t="s">
        <v>394</v>
      </c>
      <c r="C1591" s="53">
        <v>42632</v>
      </c>
      <c r="D1591" s="52">
        <f t="shared" si="48"/>
        <v>2413</v>
      </c>
      <c r="E1591" s="54" t="s">
        <v>425</v>
      </c>
      <c r="F1591" s="52" t="s">
        <v>399</v>
      </c>
      <c r="G1591" s="54" t="s">
        <v>383</v>
      </c>
      <c r="H1591" s="55">
        <v>500</v>
      </c>
      <c r="I1591" s="55">
        <v>10</v>
      </c>
      <c r="J1591" s="54">
        <f t="shared" si="49"/>
        <v>5000</v>
      </c>
    </row>
    <row r="1592" spans="1:10" hidden="1" x14ac:dyDescent="0.3">
      <c r="A1592" s="52" t="s">
        <v>405</v>
      </c>
      <c r="B1592" s="52" t="s">
        <v>394</v>
      </c>
      <c r="C1592" s="53">
        <v>42632</v>
      </c>
      <c r="D1592" s="52">
        <f t="shared" si="48"/>
        <v>2414</v>
      </c>
      <c r="E1592" s="54" t="s">
        <v>416</v>
      </c>
      <c r="F1592" s="52" t="s">
        <v>403</v>
      </c>
      <c r="G1592" s="54" t="s">
        <v>381</v>
      </c>
      <c r="H1592" s="55">
        <v>1000</v>
      </c>
      <c r="I1592" s="55">
        <v>120</v>
      </c>
      <c r="J1592" s="54">
        <f t="shared" si="49"/>
        <v>120000</v>
      </c>
    </row>
    <row r="1593" spans="1:10" hidden="1" x14ac:dyDescent="0.3">
      <c r="A1593" s="52" t="s">
        <v>395</v>
      </c>
      <c r="B1593" s="52" t="s">
        <v>394</v>
      </c>
      <c r="C1593" s="53">
        <v>42632</v>
      </c>
      <c r="D1593" s="52">
        <f t="shared" si="48"/>
        <v>2415</v>
      </c>
      <c r="E1593" s="54" t="s">
        <v>439</v>
      </c>
      <c r="F1593" s="52" t="s">
        <v>528</v>
      </c>
      <c r="G1593" s="54" t="s">
        <v>385</v>
      </c>
      <c r="H1593" s="55">
        <v>100</v>
      </c>
      <c r="I1593" s="55">
        <v>86</v>
      </c>
      <c r="J1593" s="54">
        <f t="shared" si="49"/>
        <v>8600</v>
      </c>
    </row>
    <row r="1594" spans="1:10" hidden="1" x14ac:dyDescent="0.3">
      <c r="A1594" s="52" t="s">
        <v>395</v>
      </c>
      <c r="B1594" s="52" t="s">
        <v>394</v>
      </c>
      <c r="C1594" s="53">
        <v>42632</v>
      </c>
      <c r="D1594" s="52">
        <f t="shared" si="48"/>
        <v>2416</v>
      </c>
      <c r="E1594" s="54" t="s">
        <v>433</v>
      </c>
      <c r="F1594" s="52" t="s">
        <v>528</v>
      </c>
      <c r="G1594" s="54" t="s">
        <v>387</v>
      </c>
      <c r="H1594" s="55">
        <v>500</v>
      </c>
      <c r="I1594" s="55">
        <v>35</v>
      </c>
      <c r="J1594" s="54">
        <f t="shared" si="49"/>
        <v>17500</v>
      </c>
    </row>
    <row r="1595" spans="1:10" hidden="1" x14ac:dyDescent="0.3">
      <c r="A1595" s="52" t="s">
        <v>395</v>
      </c>
      <c r="B1595" s="52" t="s">
        <v>394</v>
      </c>
      <c r="C1595" s="53">
        <v>42632</v>
      </c>
      <c r="D1595" s="52">
        <f t="shared" si="48"/>
        <v>2417</v>
      </c>
      <c r="E1595" s="54" t="s">
        <v>433</v>
      </c>
      <c r="F1595" s="52" t="s">
        <v>528</v>
      </c>
      <c r="G1595" s="54" t="s">
        <v>385</v>
      </c>
      <c r="H1595" s="55">
        <v>50</v>
      </c>
      <c r="I1595" s="55">
        <v>86</v>
      </c>
      <c r="J1595" s="54">
        <f t="shared" si="49"/>
        <v>4300</v>
      </c>
    </row>
    <row r="1596" spans="1:10" hidden="1" x14ac:dyDescent="0.3">
      <c r="A1596" s="52" t="s">
        <v>398</v>
      </c>
      <c r="B1596" s="52" t="s">
        <v>394</v>
      </c>
      <c r="C1596" s="53">
        <v>42632</v>
      </c>
      <c r="D1596" s="52">
        <f t="shared" si="48"/>
        <v>2418</v>
      </c>
      <c r="E1596" s="54" t="s">
        <v>397</v>
      </c>
      <c r="F1596" s="52" t="s">
        <v>396</v>
      </c>
      <c r="G1596" s="54" t="s">
        <v>384</v>
      </c>
      <c r="H1596" s="55">
        <v>3</v>
      </c>
      <c r="I1596" s="55">
        <v>20</v>
      </c>
      <c r="J1596" s="54">
        <f t="shared" si="49"/>
        <v>60</v>
      </c>
    </row>
    <row r="1597" spans="1:10" x14ac:dyDescent="0.3">
      <c r="A1597" s="52" t="s">
        <v>398</v>
      </c>
      <c r="B1597" s="52" t="s">
        <v>394</v>
      </c>
      <c r="C1597" s="53">
        <v>42634</v>
      </c>
      <c r="D1597" s="52">
        <f t="shared" si="48"/>
        <v>2419</v>
      </c>
      <c r="E1597" s="54" t="s">
        <v>421</v>
      </c>
      <c r="F1597" s="52" t="s">
        <v>523</v>
      </c>
      <c r="G1597" s="54" t="s">
        <v>383</v>
      </c>
      <c r="H1597" s="55">
        <v>100</v>
      </c>
      <c r="I1597" s="55">
        <v>10</v>
      </c>
      <c r="J1597" s="54">
        <f t="shared" si="49"/>
        <v>1000</v>
      </c>
    </row>
    <row r="1598" spans="1:10" x14ac:dyDescent="0.3">
      <c r="A1598" s="52" t="s">
        <v>398</v>
      </c>
      <c r="B1598" s="52" t="s">
        <v>394</v>
      </c>
      <c r="C1598" s="53">
        <v>42634</v>
      </c>
      <c r="D1598" s="52">
        <f t="shared" si="48"/>
        <v>2420</v>
      </c>
      <c r="E1598" s="54" t="s">
        <v>421</v>
      </c>
      <c r="F1598" s="52" t="s">
        <v>523</v>
      </c>
      <c r="G1598" s="54" t="s">
        <v>381</v>
      </c>
      <c r="H1598" s="55">
        <v>1050</v>
      </c>
      <c r="I1598" s="55">
        <v>120</v>
      </c>
      <c r="J1598" s="54">
        <f t="shared" si="49"/>
        <v>126000</v>
      </c>
    </row>
    <row r="1599" spans="1:10" x14ac:dyDescent="0.3">
      <c r="A1599" s="52" t="s">
        <v>398</v>
      </c>
      <c r="B1599" s="52" t="s">
        <v>394</v>
      </c>
      <c r="C1599" s="53">
        <v>42634</v>
      </c>
      <c r="D1599" s="52">
        <f t="shared" si="48"/>
        <v>2421</v>
      </c>
      <c r="E1599" s="54" t="s">
        <v>421</v>
      </c>
      <c r="F1599" s="52" t="s">
        <v>523</v>
      </c>
      <c r="G1599" s="54" t="s">
        <v>387</v>
      </c>
      <c r="H1599" s="55">
        <v>100</v>
      </c>
      <c r="I1599" s="55">
        <v>35</v>
      </c>
      <c r="J1599" s="54">
        <f t="shared" si="49"/>
        <v>3500</v>
      </c>
    </row>
    <row r="1600" spans="1:10" x14ac:dyDescent="0.3">
      <c r="A1600" s="52" t="s">
        <v>398</v>
      </c>
      <c r="B1600" s="52" t="s">
        <v>394</v>
      </c>
      <c r="C1600" s="53">
        <v>42634</v>
      </c>
      <c r="D1600" s="52">
        <f t="shared" si="48"/>
        <v>2422</v>
      </c>
      <c r="E1600" s="54" t="s">
        <v>421</v>
      </c>
      <c r="F1600" s="52" t="s">
        <v>523</v>
      </c>
      <c r="G1600" s="54" t="s">
        <v>385</v>
      </c>
      <c r="H1600" s="55">
        <v>200</v>
      </c>
      <c r="I1600" s="55">
        <v>86</v>
      </c>
      <c r="J1600" s="54">
        <f t="shared" si="49"/>
        <v>17200</v>
      </c>
    </row>
    <row r="1601" spans="1:10" x14ac:dyDescent="0.3">
      <c r="A1601" s="52" t="s">
        <v>398</v>
      </c>
      <c r="B1601" s="52" t="s">
        <v>394</v>
      </c>
      <c r="C1601" s="53">
        <v>42634</v>
      </c>
      <c r="D1601" s="52">
        <f t="shared" si="48"/>
        <v>2423</v>
      </c>
      <c r="E1601" s="54" t="s">
        <v>421</v>
      </c>
      <c r="F1601" s="52" t="s">
        <v>523</v>
      </c>
      <c r="G1601" s="54" t="s">
        <v>384</v>
      </c>
      <c r="H1601" s="55">
        <v>100</v>
      </c>
      <c r="I1601" s="55">
        <v>20</v>
      </c>
      <c r="J1601" s="54">
        <f t="shared" si="49"/>
        <v>2000</v>
      </c>
    </row>
    <row r="1602" spans="1:10" x14ac:dyDescent="0.3">
      <c r="A1602" s="52" t="s">
        <v>398</v>
      </c>
      <c r="B1602" s="52" t="s">
        <v>394</v>
      </c>
      <c r="C1602" s="53">
        <v>42634</v>
      </c>
      <c r="D1602" s="52">
        <f t="shared" si="48"/>
        <v>2424</v>
      </c>
      <c r="E1602" s="54" t="s">
        <v>412</v>
      </c>
      <c r="F1602" s="52" t="s">
        <v>523</v>
      </c>
      <c r="G1602" s="54" t="s">
        <v>387</v>
      </c>
      <c r="H1602" s="55">
        <v>100</v>
      </c>
      <c r="I1602" s="55">
        <v>35</v>
      </c>
      <c r="J1602" s="54">
        <f t="shared" si="49"/>
        <v>3500</v>
      </c>
    </row>
    <row r="1603" spans="1:10" x14ac:dyDescent="0.3">
      <c r="A1603" s="52" t="s">
        <v>398</v>
      </c>
      <c r="B1603" s="52" t="s">
        <v>394</v>
      </c>
      <c r="C1603" s="53">
        <v>42634</v>
      </c>
      <c r="D1603" s="52">
        <f t="shared" si="48"/>
        <v>2425</v>
      </c>
      <c r="E1603" s="54" t="s">
        <v>412</v>
      </c>
      <c r="F1603" s="52" t="s">
        <v>523</v>
      </c>
      <c r="G1603" s="54" t="s">
        <v>385</v>
      </c>
      <c r="H1603" s="55">
        <v>1000</v>
      </c>
      <c r="I1603" s="55">
        <v>86</v>
      </c>
      <c r="J1603" s="54">
        <f t="shared" si="49"/>
        <v>86000</v>
      </c>
    </row>
    <row r="1604" spans="1:10" hidden="1" x14ac:dyDescent="0.3">
      <c r="A1604" s="52" t="s">
        <v>405</v>
      </c>
      <c r="B1604" s="52" t="s">
        <v>394</v>
      </c>
      <c r="C1604" s="53">
        <v>42634</v>
      </c>
      <c r="D1604" s="52">
        <f t="shared" si="48"/>
        <v>2426</v>
      </c>
      <c r="E1604" s="54" t="s">
        <v>445</v>
      </c>
      <c r="F1604" s="52" t="s">
        <v>403</v>
      </c>
      <c r="G1604" s="54" t="s">
        <v>384</v>
      </c>
      <c r="H1604" s="55">
        <v>500</v>
      </c>
      <c r="I1604" s="55">
        <v>20</v>
      </c>
      <c r="J1604" s="54">
        <f t="shared" si="49"/>
        <v>10000</v>
      </c>
    </row>
    <row r="1605" spans="1:10" hidden="1" x14ac:dyDescent="0.3">
      <c r="A1605" s="52" t="s">
        <v>398</v>
      </c>
      <c r="B1605" s="52" t="s">
        <v>394</v>
      </c>
      <c r="C1605" s="53">
        <v>42634</v>
      </c>
      <c r="D1605" s="52">
        <f t="shared" si="48"/>
        <v>2427</v>
      </c>
      <c r="E1605" s="54" t="s">
        <v>428</v>
      </c>
      <c r="F1605" s="52" t="s">
        <v>396</v>
      </c>
      <c r="G1605" s="54" t="s">
        <v>387</v>
      </c>
      <c r="H1605" s="55">
        <v>200</v>
      </c>
      <c r="I1605" s="55">
        <v>35</v>
      </c>
      <c r="J1605" s="54">
        <f t="shared" si="49"/>
        <v>7000</v>
      </c>
    </row>
    <row r="1606" spans="1:10" hidden="1" x14ac:dyDescent="0.3">
      <c r="A1606" s="52" t="s">
        <v>398</v>
      </c>
      <c r="B1606" s="52" t="s">
        <v>394</v>
      </c>
      <c r="C1606" s="53">
        <v>42634</v>
      </c>
      <c r="D1606" s="52">
        <f t="shared" si="48"/>
        <v>2428</v>
      </c>
      <c r="E1606" s="54" t="s">
        <v>397</v>
      </c>
      <c r="F1606" s="52" t="s">
        <v>396</v>
      </c>
      <c r="G1606" s="54" t="s">
        <v>385</v>
      </c>
      <c r="H1606" s="55">
        <v>500</v>
      </c>
      <c r="I1606" s="55">
        <v>86</v>
      </c>
      <c r="J1606" s="54">
        <f t="shared" si="49"/>
        <v>43000</v>
      </c>
    </row>
    <row r="1607" spans="1:10" hidden="1" x14ac:dyDescent="0.3">
      <c r="A1607" s="52" t="s">
        <v>398</v>
      </c>
      <c r="B1607" s="52" t="s">
        <v>394</v>
      </c>
      <c r="C1607" s="53">
        <v>42634</v>
      </c>
      <c r="D1607" s="52">
        <f t="shared" si="48"/>
        <v>2429</v>
      </c>
      <c r="E1607" s="54" t="s">
        <v>397</v>
      </c>
      <c r="F1607" s="52" t="s">
        <v>396</v>
      </c>
      <c r="G1607" s="54" t="s">
        <v>384</v>
      </c>
      <c r="H1607" s="55">
        <v>500</v>
      </c>
      <c r="I1607" s="55">
        <v>20</v>
      </c>
      <c r="J1607" s="54">
        <f t="shared" si="49"/>
        <v>10000</v>
      </c>
    </row>
    <row r="1608" spans="1:10" hidden="1" x14ac:dyDescent="0.3">
      <c r="A1608" s="52" t="s">
        <v>398</v>
      </c>
      <c r="B1608" s="52" t="s">
        <v>394</v>
      </c>
      <c r="C1608" s="53">
        <v>42634</v>
      </c>
      <c r="D1608" s="52">
        <f t="shared" si="48"/>
        <v>2430</v>
      </c>
      <c r="E1608" s="54" t="s">
        <v>397</v>
      </c>
      <c r="F1608" s="52" t="s">
        <v>396</v>
      </c>
      <c r="G1608" s="54" t="s">
        <v>383</v>
      </c>
      <c r="H1608" s="55">
        <v>50</v>
      </c>
      <c r="I1608" s="55">
        <v>10</v>
      </c>
      <c r="J1608" s="54">
        <f t="shared" si="49"/>
        <v>500</v>
      </c>
    </row>
    <row r="1609" spans="1:10" hidden="1" x14ac:dyDescent="0.3">
      <c r="A1609" s="52" t="s">
        <v>398</v>
      </c>
      <c r="B1609" s="52" t="s">
        <v>394</v>
      </c>
      <c r="C1609" s="53">
        <v>42634</v>
      </c>
      <c r="D1609" s="52">
        <f t="shared" si="48"/>
        <v>2431</v>
      </c>
      <c r="E1609" s="54" t="s">
        <v>409</v>
      </c>
      <c r="F1609" s="52" t="s">
        <v>396</v>
      </c>
      <c r="G1609" s="54" t="s">
        <v>381</v>
      </c>
      <c r="H1609" s="55">
        <v>500</v>
      </c>
      <c r="I1609" s="55">
        <v>120</v>
      </c>
      <c r="J1609" s="54">
        <f t="shared" si="49"/>
        <v>60000</v>
      </c>
    </row>
    <row r="1610" spans="1:10" hidden="1" x14ac:dyDescent="0.3">
      <c r="A1610" s="52" t="s">
        <v>398</v>
      </c>
      <c r="B1610" s="52" t="s">
        <v>394</v>
      </c>
      <c r="C1610" s="53">
        <v>42634</v>
      </c>
      <c r="D1610" s="52">
        <f t="shared" si="48"/>
        <v>2432</v>
      </c>
      <c r="E1610" s="54" t="s">
        <v>409</v>
      </c>
      <c r="F1610" s="52" t="s">
        <v>396</v>
      </c>
      <c r="G1610" s="54" t="s">
        <v>387</v>
      </c>
      <c r="H1610" s="55">
        <v>500</v>
      </c>
      <c r="I1610" s="55">
        <v>35</v>
      </c>
      <c r="J1610" s="54">
        <f t="shared" si="49"/>
        <v>17500</v>
      </c>
    </row>
    <row r="1611" spans="1:10" hidden="1" x14ac:dyDescent="0.3">
      <c r="A1611" s="52" t="s">
        <v>398</v>
      </c>
      <c r="B1611" s="52" t="s">
        <v>394</v>
      </c>
      <c r="C1611" s="53">
        <v>42634</v>
      </c>
      <c r="D1611" s="52">
        <f t="shared" si="48"/>
        <v>2433</v>
      </c>
      <c r="E1611" s="54" t="s">
        <v>409</v>
      </c>
      <c r="F1611" s="52" t="s">
        <v>396</v>
      </c>
      <c r="G1611" s="54" t="s">
        <v>385</v>
      </c>
      <c r="H1611" s="55">
        <v>500</v>
      </c>
      <c r="I1611" s="55">
        <v>86</v>
      </c>
      <c r="J1611" s="54">
        <f t="shared" si="49"/>
        <v>43000</v>
      </c>
    </row>
    <row r="1612" spans="1:10" hidden="1" x14ac:dyDescent="0.3">
      <c r="A1612" s="52" t="s">
        <v>398</v>
      </c>
      <c r="B1612" s="52" t="s">
        <v>394</v>
      </c>
      <c r="C1612" s="53">
        <v>42634</v>
      </c>
      <c r="D1612" s="52">
        <f t="shared" si="48"/>
        <v>2434</v>
      </c>
      <c r="E1612" s="54" t="s">
        <v>409</v>
      </c>
      <c r="F1612" s="52" t="s">
        <v>396</v>
      </c>
      <c r="G1612" s="54" t="s">
        <v>384</v>
      </c>
      <c r="H1612" s="55">
        <v>200</v>
      </c>
      <c r="I1612" s="55">
        <v>20</v>
      </c>
      <c r="J1612" s="54">
        <f t="shared" si="49"/>
        <v>4000</v>
      </c>
    </row>
    <row r="1613" spans="1:10" hidden="1" x14ac:dyDescent="0.3">
      <c r="A1613" s="52" t="s">
        <v>395</v>
      </c>
      <c r="B1613" s="52" t="s">
        <v>394</v>
      </c>
      <c r="C1613" s="53">
        <v>42634</v>
      </c>
      <c r="D1613" s="52">
        <f t="shared" si="48"/>
        <v>2435</v>
      </c>
      <c r="E1613" s="54" t="s">
        <v>400</v>
      </c>
      <c r="F1613" s="52" t="s">
        <v>399</v>
      </c>
      <c r="G1613" s="54" t="s">
        <v>383</v>
      </c>
      <c r="H1613" s="55">
        <v>500</v>
      </c>
      <c r="I1613" s="55">
        <v>10</v>
      </c>
      <c r="J1613" s="54">
        <f t="shared" si="49"/>
        <v>5000</v>
      </c>
    </row>
    <row r="1614" spans="1:10" hidden="1" x14ac:dyDescent="0.3">
      <c r="A1614" s="52" t="s">
        <v>395</v>
      </c>
      <c r="B1614" s="52" t="s">
        <v>394</v>
      </c>
      <c r="C1614" s="53">
        <v>42634</v>
      </c>
      <c r="D1614" s="52">
        <f t="shared" si="48"/>
        <v>2436</v>
      </c>
      <c r="E1614" s="54" t="s">
        <v>400</v>
      </c>
      <c r="F1614" s="52" t="s">
        <v>399</v>
      </c>
      <c r="G1614" s="54" t="s">
        <v>381</v>
      </c>
      <c r="H1614" s="55">
        <v>200</v>
      </c>
      <c r="I1614" s="55">
        <v>120</v>
      </c>
      <c r="J1614" s="54">
        <f t="shared" si="49"/>
        <v>24000</v>
      </c>
    </row>
    <row r="1615" spans="1:10" hidden="1" x14ac:dyDescent="0.3">
      <c r="A1615" s="52" t="s">
        <v>395</v>
      </c>
      <c r="B1615" s="52" t="s">
        <v>394</v>
      </c>
      <c r="C1615" s="53">
        <v>42634</v>
      </c>
      <c r="D1615" s="52">
        <f t="shared" ref="D1615:D1678" si="50">D1614+1</f>
        <v>2437</v>
      </c>
      <c r="E1615" s="54" t="s">
        <v>400</v>
      </c>
      <c r="F1615" s="52" t="s">
        <v>399</v>
      </c>
      <c r="G1615" s="54" t="s">
        <v>387</v>
      </c>
      <c r="H1615" s="55">
        <v>100</v>
      </c>
      <c r="I1615" s="55">
        <v>35</v>
      </c>
      <c r="J1615" s="54">
        <f t="shared" ref="J1615:J1678" si="51">H1615*I1615</f>
        <v>3500</v>
      </c>
    </row>
    <row r="1616" spans="1:10" hidden="1" x14ac:dyDescent="0.3">
      <c r="A1616" s="52" t="s">
        <v>395</v>
      </c>
      <c r="B1616" s="52" t="s">
        <v>394</v>
      </c>
      <c r="C1616" s="53">
        <v>42634</v>
      </c>
      <c r="D1616" s="52">
        <f t="shared" si="50"/>
        <v>2438</v>
      </c>
      <c r="E1616" s="54" t="s">
        <v>400</v>
      </c>
      <c r="F1616" s="52" t="s">
        <v>399</v>
      </c>
      <c r="G1616" s="54" t="s">
        <v>385</v>
      </c>
      <c r="H1616" s="55">
        <v>300</v>
      </c>
      <c r="I1616" s="55">
        <v>86</v>
      </c>
      <c r="J1616" s="54">
        <f t="shared" si="51"/>
        <v>25800</v>
      </c>
    </row>
    <row r="1617" spans="1:10" hidden="1" x14ac:dyDescent="0.3">
      <c r="A1617" s="52" t="s">
        <v>395</v>
      </c>
      <c r="B1617" s="52" t="s">
        <v>394</v>
      </c>
      <c r="C1617" s="53">
        <v>42634</v>
      </c>
      <c r="D1617" s="52">
        <f t="shared" si="50"/>
        <v>2439</v>
      </c>
      <c r="E1617" s="54" t="s">
        <v>400</v>
      </c>
      <c r="F1617" s="52" t="s">
        <v>399</v>
      </c>
      <c r="G1617" s="54" t="s">
        <v>384</v>
      </c>
      <c r="H1617" s="55">
        <v>750</v>
      </c>
      <c r="I1617" s="55">
        <v>20</v>
      </c>
      <c r="J1617" s="54">
        <f t="shared" si="51"/>
        <v>15000</v>
      </c>
    </row>
    <row r="1618" spans="1:10" hidden="1" x14ac:dyDescent="0.3">
      <c r="A1618" s="52" t="s">
        <v>395</v>
      </c>
      <c r="B1618" s="52" t="s">
        <v>394</v>
      </c>
      <c r="C1618" s="53">
        <v>42634</v>
      </c>
      <c r="D1618" s="52">
        <f t="shared" si="50"/>
        <v>2440</v>
      </c>
      <c r="E1618" s="54" t="s">
        <v>400</v>
      </c>
      <c r="F1618" s="52" t="s">
        <v>399</v>
      </c>
      <c r="G1618" s="54" t="s">
        <v>383</v>
      </c>
      <c r="H1618" s="55">
        <v>500</v>
      </c>
      <c r="I1618" s="55">
        <v>10</v>
      </c>
      <c r="J1618" s="54">
        <f t="shared" si="51"/>
        <v>5000</v>
      </c>
    </row>
    <row r="1619" spans="1:10" hidden="1" x14ac:dyDescent="0.3">
      <c r="A1619" s="52" t="s">
        <v>395</v>
      </c>
      <c r="B1619" s="52" t="s">
        <v>394</v>
      </c>
      <c r="C1619" s="53">
        <v>42634</v>
      </c>
      <c r="D1619" s="52">
        <f t="shared" si="50"/>
        <v>2441</v>
      </c>
      <c r="E1619" s="54" t="s">
        <v>433</v>
      </c>
      <c r="F1619" s="52" t="s">
        <v>528</v>
      </c>
      <c r="G1619" s="54" t="s">
        <v>387</v>
      </c>
      <c r="H1619" s="55">
        <v>500</v>
      </c>
      <c r="I1619" s="55">
        <v>35</v>
      </c>
      <c r="J1619" s="54">
        <f t="shared" si="51"/>
        <v>17500</v>
      </c>
    </row>
    <row r="1620" spans="1:10" hidden="1" x14ac:dyDescent="0.3">
      <c r="A1620" s="52" t="s">
        <v>395</v>
      </c>
      <c r="B1620" s="52" t="s">
        <v>394</v>
      </c>
      <c r="C1620" s="53">
        <v>42634</v>
      </c>
      <c r="D1620" s="52">
        <f t="shared" si="50"/>
        <v>2442</v>
      </c>
      <c r="E1620" s="54" t="s">
        <v>433</v>
      </c>
      <c r="F1620" s="52" t="s">
        <v>528</v>
      </c>
      <c r="G1620" s="54" t="s">
        <v>385</v>
      </c>
      <c r="H1620" s="55">
        <v>100</v>
      </c>
      <c r="I1620" s="55">
        <v>86</v>
      </c>
      <c r="J1620" s="54">
        <f t="shared" si="51"/>
        <v>8600</v>
      </c>
    </row>
    <row r="1621" spans="1:10" hidden="1" x14ac:dyDescent="0.3">
      <c r="A1621" s="52" t="s">
        <v>405</v>
      </c>
      <c r="B1621" s="52" t="s">
        <v>394</v>
      </c>
      <c r="C1621" s="53">
        <v>42634</v>
      </c>
      <c r="D1621" s="52">
        <f t="shared" si="50"/>
        <v>2443</v>
      </c>
      <c r="E1621" s="54" t="s">
        <v>419</v>
      </c>
      <c r="F1621" s="52" t="s">
        <v>403</v>
      </c>
      <c r="G1621" s="54" t="s">
        <v>384</v>
      </c>
      <c r="H1621" s="55">
        <v>500</v>
      </c>
      <c r="I1621" s="55">
        <v>20</v>
      </c>
      <c r="J1621" s="54">
        <f t="shared" si="51"/>
        <v>10000</v>
      </c>
    </row>
    <row r="1622" spans="1:10" hidden="1" x14ac:dyDescent="0.3">
      <c r="A1622" s="52" t="s">
        <v>395</v>
      </c>
      <c r="B1622" s="52" t="s">
        <v>394</v>
      </c>
      <c r="C1622" s="53">
        <v>42634</v>
      </c>
      <c r="D1622" s="52">
        <f t="shared" si="50"/>
        <v>2444</v>
      </c>
      <c r="E1622" s="54" t="s">
        <v>418</v>
      </c>
      <c r="F1622" s="52" t="s">
        <v>529</v>
      </c>
      <c r="G1622" s="54" t="s">
        <v>387</v>
      </c>
      <c r="H1622" s="55">
        <v>2</v>
      </c>
      <c r="I1622" s="55">
        <v>35</v>
      </c>
      <c r="J1622" s="54">
        <f t="shared" si="51"/>
        <v>70</v>
      </c>
    </row>
    <row r="1623" spans="1:10" hidden="1" x14ac:dyDescent="0.3">
      <c r="A1623" s="52" t="s">
        <v>395</v>
      </c>
      <c r="B1623" s="52" t="s">
        <v>394</v>
      </c>
      <c r="C1623" s="53">
        <v>42634</v>
      </c>
      <c r="D1623" s="52">
        <f t="shared" si="50"/>
        <v>2445</v>
      </c>
      <c r="E1623" s="54" t="s">
        <v>418</v>
      </c>
      <c r="F1623" s="52" t="s">
        <v>529</v>
      </c>
      <c r="G1623" s="54" t="s">
        <v>385</v>
      </c>
      <c r="H1623" s="55">
        <v>2</v>
      </c>
      <c r="I1623" s="55">
        <v>86</v>
      </c>
      <c r="J1623" s="54">
        <f t="shared" si="51"/>
        <v>172</v>
      </c>
    </row>
    <row r="1624" spans="1:10" hidden="1" x14ac:dyDescent="0.3">
      <c r="A1624" s="52" t="s">
        <v>395</v>
      </c>
      <c r="B1624" s="52" t="s">
        <v>394</v>
      </c>
      <c r="C1624" s="53">
        <v>42634</v>
      </c>
      <c r="D1624" s="52">
        <f t="shared" si="50"/>
        <v>2446</v>
      </c>
      <c r="E1624" s="54" t="s">
        <v>418</v>
      </c>
      <c r="F1624" s="52" t="s">
        <v>529</v>
      </c>
      <c r="G1624" s="54" t="s">
        <v>384</v>
      </c>
      <c r="H1624" s="55">
        <v>2</v>
      </c>
      <c r="I1624" s="55">
        <v>20</v>
      </c>
      <c r="J1624" s="54">
        <f t="shared" si="51"/>
        <v>40</v>
      </c>
    </row>
    <row r="1625" spans="1:10" hidden="1" x14ac:dyDescent="0.3">
      <c r="A1625" s="52" t="s">
        <v>395</v>
      </c>
      <c r="B1625" s="52" t="s">
        <v>394</v>
      </c>
      <c r="C1625" s="53">
        <v>42634</v>
      </c>
      <c r="D1625" s="52">
        <f t="shared" si="50"/>
        <v>2447</v>
      </c>
      <c r="E1625" s="54" t="s">
        <v>418</v>
      </c>
      <c r="F1625" s="52" t="s">
        <v>529</v>
      </c>
      <c r="G1625" s="54" t="s">
        <v>387</v>
      </c>
      <c r="H1625" s="55">
        <v>2</v>
      </c>
      <c r="I1625" s="55">
        <v>35</v>
      </c>
      <c r="J1625" s="54">
        <f t="shared" si="51"/>
        <v>70</v>
      </c>
    </row>
    <row r="1626" spans="1:10" hidden="1" x14ac:dyDescent="0.3">
      <c r="A1626" s="52" t="s">
        <v>395</v>
      </c>
      <c r="B1626" s="52" t="s">
        <v>394</v>
      </c>
      <c r="C1626" s="53">
        <v>42635</v>
      </c>
      <c r="D1626" s="52">
        <f t="shared" si="50"/>
        <v>2448</v>
      </c>
      <c r="E1626" s="54" t="s">
        <v>413</v>
      </c>
      <c r="F1626" s="52" t="s">
        <v>527</v>
      </c>
      <c r="G1626" s="54" t="s">
        <v>385</v>
      </c>
      <c r="H1626" s="55">
        <v>200</v>
      </c>
      <c r="I1626" s="55">
        <v>86</v>
      </c>
      <c r="J1626" s="54">
        <f t="shared" si="51"/>
        <v>17200</v>
      </c>
    </row>
    <row r="1627" spans="1:10" hidden="1" x14ac:dyDescent="0.3">
      <c r="A1627" s="52" t="s">
        <v>395</v>
      </c>
      <c r="B1627" s="52" t="s">
        <v>394</v>
      </c>
      <c r="C1627" s="53">
        <v>42635</v>
      </c>
      <c r="D1627" s="52">
        <f t="shared" si="50"/>
        <v>2449</v>
      </c>
      <c r="E1627" s="54" t="s">
        <v>433</v>
      </c>
      <c r="F1627" s="52" t="s">
        <v>528</v>
      </c>
      <c r="G1627" s="54" t="s">
        <v>384</v>
      </c>
      <c r="H1627" s="55">
        <v>500</v>
      </c>
      <c r="I1627" s="55">
        <v>20</v>
      </c>
      <c r="J1627" s="54">
        <f t="shared" si="51"/>
        <v>10000</v>
      </c>
    </row>
    <row r="1628" spans="1:10" hidden="1" x14ac:dyDescent="0.3">
      <c r="A1628" s="52" t="s">
        <v>395</v>
      </c>
      <c r="B1628" s="52" t="s">
        <v>394</v>
      </c>
      <c r="C1628" s="53">
        <v>42635</v>
      </c>
      <c r="D1628" s="52">
        <f t="shared" si="50"/>
        <v>2450</v>
      </c>
      <c r="E1628" s="54" t="s">
        <v>433</v>
      </c>
      <c r="F1628" s="52" t="s">
        <v>528</v>
      </c>
      <c r="G1628" s="54" t="s">
        <v>383</v>
      </c>
      <c r="H1628" s="55">
        <v>100</v>
      </c>
      <c r="I1628" s="55">
        <v>10</v>
      </c>
      <c r="J1628" s="54">
        <f t="shared" si="51"/>
        <v>1000</v>
      </c>
    </row>
    <row r="1629" spans="1:10" hidden="1" x14ac:dyDescent="0.3">
      <c r="A1629" s="52" t="s">
        <v>395</v>
      </c>
      <c r="B1629" s="52" t="s">
        <v>394</v>
      </c>
      <c r="C1629" s="53">
        <v>42635</v>
      </c>
      <c r="D1629" s="52">
        <f t="shared" si="50"/>
        <v>2451</v>
      </c>
      <c r="E1629" s="54" t="s">
        <v>426</v>
      </c>
      <c r="F1629" s="52" t="s">
        <v>529</v>
      </c>
      <c r="G1629" s="54" t="s">
        <v>381</v>
      </c>
      <c r="H1629" s="55">
        <v>250</v>
      </c>
      <c r="I1629" s="55">
        <v>120</v>
      </c>
      <c r="J1629" s="54">
        <f t="shared" si="51"/>
        <v>30000</v>
      </c>
    </row>
    <row r="1630" spans="1:10" hidden="1" x14ac:dyDescent="0.3">
      <c r="A1630" s="52" t="s">
        <v>395</v>
      </c>
      <c r="B1630" s="52" t="s">
        <v>394</v>
      </c>
      <c r="C1630" s="53">
        <v>42635</v>
      </c>
      <c r="D1630" s="52">
        <f t="shared" si="50"/>
        <v>2452</v>
      </c>
      <c r="E1630" s="54" t="s">
        <v>435</v>
      </c>
      <c r="F1630" s="52" t="s">
        <v>399</v>
      </c>
      <c r="G1630" s="54" t="s">
        <v>387</v>
      </c>
      <c r="H1630" s="55">
        <v>100</v>
      </c>
      <c r="I1630" s="55">
        <v>35</v>
      </c>
      <c r="J1630" s="54">
        <f t="shared" si="51"/>
        <v>3500</v>
      </c>
    </row>
    <row r="1631" spans="1:10" hidden="1" x14ac:dyDescent="0.3">
      <c r="A1631" s="52" t="s">
        <v>395</v>
      </c>
      <c r="B1631" s="52" t="s">
        <v>394</v>
      </c>
      <c r="C1631" s="53">
        <v>42635</v>
      </c>
      <c r="D1631" s="52">
        <f t="shared" si="50"/>
        <v>2453</v>
      </c>
      <c r="E1631" s="54" t="s">
        <v>435</v>
      </c>
      <c r="F1631" s="52" t="s">
        <v>399</v>
      </c>
      <c r="G1631" s="54" t="s">
        <v>385</v>
      </c>
      <c r="H1631" s="55">
        <v>200</v>
      </c>
      <c r="I1631" s="55">
        <v>86</v>
      </c>
      <c r="J1631" s="54">
        <f t="shared" si="51"/>
        <v>17200</v>
      </c>
    </row>
    <row r="1632" spans="1:10" hidden="1" x14ac:dyDescent="0.3">
      <c r="A1632" s="52" t="s">
        <v>395</v>
      </c>
      <c r="B1632" s="52" t="s">
        <v>394</v>
      </c>
      <c r="C1632" s="53">
        <v>42635</v>
      </c>
      <c r="D1632" s="52">
        <f t="shared" si="50"/>
        <v>2454</v>
      </c>
      <c r="E1632" s="54" t="s">
        <v>435</v>
      </c>
      <c r="F1632" s="52" t="s">
        <v>399</v>
      </c>
      <c r="G1632" s="54" t="s">
        <v>384</v>
      </c>
      <c r="H1632" s="55">
        <v>50</v>
      </c>
      <c r="I1632" s="55">
        <v>20</v>
      </c>
      <c r="J1632" s="54">
        <f t="shared" si="51"/>
        <v>1000</v>
      </c>
    </row>
    <row r="1633" spans="1:10" hidden="1" x14ac:dyDescent="0.3">
      <c r="A1633" s="52" t="s">
        <v>522</v>
      </c>
      <c r="B1633" s="52" t="s">
        <v>394</v>
      </c>
      <c r="C1633" s="53">
        <v>42635</v>
      </c>
      <c r="D1633" s="52">
        <f t="shared" si="50"/>
        <v>2455</v>
      </c>
      <c r="E1633" s="54" t="s">
        <v>444</v>
      </c>
      <c r="F1633" s="52" t="s">
        <v>525</v>
      </c>
      <c r="G1633" s="54" t="s">
        <v>383</v>
      </c>
      <c r="H1633" s="55">
        <v>250</v>
      </c>
      <c r="I1633" s="55">
        <v>10</v>
      </c>
      <c r="J1633" s="54">
        <f t="shared" si="51"/>
        <v>2500</v>
      </c>
    </row>
    <row r="1634" spans="1:10" hidden="1" x14ac:dyDescent="0.3">
      <c r="A1634" s="52" t="s">
        <v>405</v>
      </c>
      <c r="B1634" s="52" t="s">
        <v>394</v>
      </c>
      <c r="C1634" s="53">
        <v>42635</v>
      </c>
      <c r="D1634" s="52">
        <f t="shared" si="50"/>
        <v>2456</v>
      </c>
      <c r="E1634" s="54" t="s">
        <v>443</v>
      </c>
      <c r="F1634" s="52" t="s">
        <v>403</v>
      </c>
      <c r="G1634" s="54" t="s">
        <v>381</v>
      </c>
      <c r="H1634" s="55">
        <v>1000</v>
      </c>
      <c r="I1634" s="55">
        <v>120</v>
      </c>
      <c r="J1634" s="54">
        <f t="shared" si="51"/>
        <v>120000</v>
      </c>
    </row>
    <row r="1635" spans="1:10" hidden="1" x14ac:dyDescent="0.3">
      <c r="A1635" s="52" t="s">
        <v>405</v>
      </c>
      <c r="B1635" s="52" t="s">
        <v>394</v>
      </c>
      <c r="C1635" s="53">
        <v>42635</v>
      </c>
      <c r="D1635" s="52">
        <f t="shared" si="50"/>
        <v>2457</v>
      </c>
      <c r="E1635" s="54" t="s">
        <v>437</v>
      </c>
      <c r="F1635" s="52" t="s">
        <v>403</v>
      </c>
      <c r="G1635" s="54" t="s">
        <v>387</v>
      </c>
      <c r="H1635" s="55">
        <v>250</v>
      </c>
      <c r="I1635" s="55">
        <v>35</v>
      </c>
      <c r="J1635" s="54">
        <f t="shared" si="51"/>
        <v>8750</v>
      </c>
    </row>
    <row r="1636" spans="1:10" hidden="1" x14ac:dyDescent="0.3">
      <c r="A1636" s="52" t="s">
        <v>405</v>
      </c>
      <c r="B1636" s="52" t="s">
        <v>394</v>
      </c>
      <c r="C1636" s="53">
        <v>42635</v>
      </c>
      <c r="D1636" s="52">
        <f t="shared" si="50"/>
        <v>2458</v>
      </c>
      <c r="E1636" s="54" t="s">
        <v>437</v>
      </c>
      <c r="F1636" s="52" t="s">
        <v>403</v>
      </c>
      <c r="G1636" s="54" t="s">
        <v>385</v>
      </c>
      <c r="H1636" s="55">
        <v>250</v>
      </c>
      <c r="I1636" s="55">
        <v>86</v>
      </c>
      <c r="J1636" s="54">
        <f t="shared" si="51"/>
        <v>21500</v>
      </c>
    </row>
    <row r="1637" spans="1:10" hidden="1" x14ac:dyDescent="0.3">
      <c r="A1637" s="52" t="s">
        <v>405</v>
      </c>
      <c r="B1637" s="52" t="s">
        <v>394</v>
      </c>
      <c r="C1637" s="53">
        <v>42635</v>
      </c>
      <c r="D1637" s="52">
        <f t="shared" si="50"/>
        <v>2459</v>
      </c>
      <c r="E1637" s="54" t="s">
        <v>437</v>
      </c>
      <c r="F1637" s="52" t="s">
        <v>403</v>
      </c>
      <c r="G1637" s="54" t="s">
        <v>384</v>
      </c>
      <c r="H1637" s="55">
        <v>250</v>
      </c>
      <c r="I1637" s="55">
        <v>20</v>
      </c>
      <c r="J1637" s="54">
        <f t="shared" si="51"/>
        <v>5000</v>
      </c>
    </row>
    <row r="1638" spans="1:10" hidden="1" x14ac:dyDescent="0.3">
      <c r="A1638" s="52" t="s">
        <v>405</v>
      </c>
      <c r="B1638" s="52" t="s">
        <v>394</v>
      </c>
      <c r="C1638" s="53">
        <v>42635</v>
      </c>
      <c r="D1638" s="52">
        <f t="shared" si="50"/>
        <v>2460</v>
      </c>
      <c r="E1638" s="54" t="s">
        <v>437</v>
      </c>
      <c r="F1638" s="52" t="s">
        <v>403</v>
      </c>
      <c r="G1638" s="54" t="s">
        <v>383</v>
      </c>
      <c r="H1638" s="55">
        <v>250</v>
      </c>
      <c r="I1638" s="55">
        <v>10</v>
      </c>
      <c r="J1638" s="54">
        <f t="shared" si="51"/>
        <v>2500</v>
      </c>
    </row>
    <row r="1639" spans="1:10" hidden="1" x14ac:dyDescent="0.3">
      <c r="A1639" s="52" t="s">
        <v>522</v>
      </c>
      <c r="B1639" s="52" t="s">
        <v>394</v>
      </c>
      <c r="C1639" s="53">
        <v>42635</v>
      </c>
      <c r="D1639" s="52">
        <f t="shared" si="50"/>
        <v>2461</v>
      </c>
      <c r="E1639" s="54" t="s">
        <v>442</v>
      </c>
      <c r="F1639" s="52" t="s">
        <v>525</v>
      </c>
      <c r="G1639" s="54" t="s">
        <v>381</v>
      </c>
      <c r="H1639" s="55">
        <v>1000</v>
      </c>
      <c r="I1639" s="55">
        <v>120</v>
      </c>
      <c r="J1639" s="54">
        <f t="shared" si="51"/>
        <v>120000</v>
      </c>
    </row>
    <row r="1640" spans="1:10" hidden="1" x14ac:dyDescent="0.3">
      <c r="A1640" s="52" t="s">
        <v>405</v>
      </c>
      <c r="B1640" s="52" t="s">
        <v>394</v>
      </c>
      <c r="C1640" s="53">
        <v>42635</v>
      </c>
      <c r="D1640" s="52">
        <f t="shared" si="50"/>
        <v>2462</v>
      </c>
      <c r="E1640" s="54" t="s">
        <v>441</v>
      </c>
      <c r="F1640" s="52" t="s">
        <v>403</v>
      </c>
      <c r="G1640" s="54" t="s">
        <v>383</v>
      </c>
      <c r="H1640" s="55">
        <v>200</v>
      </c>
      <c r="I1640" s="55">
        <v>10</v>
      </c>
      <c r="J1640" s="54">
        <f t="shared" si="51"/>
        <v>2000</v>
      </c>
    </row>
    <row r="1641" spans="1:10" x14ac:dyDescent="0.3">
      <c r="A1641" s="52" t="s">
        <v>398</v>
      </c>
      <c r="B1641" s="52" t="s">
        <v>394</v>
      </c>
      <c r="C1641" s="53">
        <v>42635</v>
      </c>
      <c r="D1641" s="52">
        <f t="shared" si="50"/>
        <v>2463</v>
      </c>
      <c r="E1641" s="54" t="s">
        <v>421</v>
      </c>
      <c r="F1641" s="52" t="s">
        <v>523</v>
      </c>
      <c r="G1641" s="54" t="s">
        <v>381</v>
      </c>
      <c r="H1641" s="55">
        <v>3</v>
      </c>
      <c r="I1641" s="55">
        <v>120</v>
      </c>
      <c r="J1641" s="54">
        <f t="shared" si="51"/>
        <v>360</v>
      </c>
    </row>
    <row r="1642" spans="1:10" x14ac:dyDescent="0.3">
      <c r="A1642" s="52" t="s">
        <v>398</v>
      </c>
      <c r="B1642" s="52" t="s">
        <v>394</v>
      </c>
      <c r="C1642" s="53">
        <v>42635</v>
      </c>
      <c r="D1642" s="52">
        <f t="shared" si="50"/>
        <v>2464</v>
      </c>
      <c r="E1642" s="54" t="s">
        <v>421</v>
      </c>
      <c r="F1642" s="52" t="s">
        <v>523</v>
      </c>
      <c r="G1642" s="54" t="s">
        <v>387</v>
      </c>
      <c r="H1642" s="55">
        <v>3</v>
      </c>
      <c r="I1642" s="55">
        <v>35</v>
      </c>
      <c r="J1642" s="54">
        <f t="shared" si="51"/>
        <v>105</v>
      </c>
    </row>
    <row r="1643" spans="1:10" x14ac:dyDescent="0.3">
      <c r="A1643" s="52" t="s">
        <v>398</v>
      </c>
      <c r="B1643" s="52" t="s">
        <v>394</v>
      </c>
      <c r="C1643" s="53">
        <v>42635</v>
      </c>
      <c r="D1643" s="52">
        <f t="shared" si="50"/>
        <v>2465</v>
      </c>
      <c r="E1643" s="54" t="s">
        <v>421</v>
      </c>
      <c r="F1643" s="52" t="s">
        <v>523</v>
      </c>
      <c r="G1643" s="54" t="s">
        <v>385</v>
      </c>
      <c r="H1643" s="55">
        <v>5</v>
      </c>
      <c r="I1643" s="55">
        <v>86</v>
      </c>
      <c r="J1643" s="54">
        <f t="shared" si="51"/>
        <v>430</v>
      </c>
    </row>
    <row r="1644" spans="1:10" hidden="1" x14ac:dyDescent="0.3">
      <c r="A1644" s="52" t="s">
        <v>405</v>
      </c>
      <c r="B1644" s="52" t="s">
        <v>394</v>
      </c>
      <c r="C1644" s="53">
        <v>42635</v>
      </c>
      <c r="D1644" s="52">
        <f t="shared" si="50"/>
        <v>2466</v>
      </c>
      <c r="E1644" s="54" t="s">
        <v>440</v>
      </c>
      <c r="F1644" s="52" t="s">
        <v>403</v>
      </c>
      <c r="G1644" s="54" t="s">
        <v>384</v>
      </c>
      <c r="H1644" s="55">
        <v>5</v>
      </c>
      <c r="I1644" s="55">
        <v>20</v>
      </c>
      <c r="J1644" s="54">
        <f t="shared" si="51"/>
        <v>100</v>
      </c>
    </row>
    <row r="1645" spans="1:10" hidden="1" x14ac:dyDescent="0.3">
      <c r="A1645" s="52" t="s">
        <v>405</v>
      </c>
      <c r="B1645" s="52" t="s">
        <v>394</v>
      </c>
      <c r="C1645" s="53">
        <v>42635</v>
      </c>
      <c r="D1645" s="52">
        <f t="shared" si="50"/>
        <v>2467</v>
      </c>
      <c r="E1645" s="54" t="s">
        <v>440</v>
      </c>
      <c r="F1645" s="52" t="s">
        <v>403</v>
      </c>
      <c r="G1645" s="54" t="s">
        <v>383</v>
      </c>
      <c r="H1645" s="55">
        <v>5</v>
      </c>
      <c r="I1645" s="55">
        <v>10</v>
      </c>
      <c r="J1645" s="54">
        <f t="shared" si="51"/>
        <v>50</v>
      </c>
    </row>
    <row r="1646" spans="1:10" hidden="1" x14ac:dyDescent="0.3">
      <c r="A1646" s="52" t="s">
        <v>405</v>
      </c>
      <c r="B1646" s="52" t="s">
        <v>394</v>
      </c>
      <c r="C1646" s="53">
        <v>42635</v>
      </c>
      <c r="D1646" s="52">
        <f t="shared" si="50"/>
        <v>2468</v>
      </c>
      <c r="E1646" s="54" t="s">
        <v>440</v>
      </c>
      <c r="F1646" s="52" t="s">
        <v>403</v>
      </c>
      <c r="G1646" s="54" t="s">
        <v>381</v>
      </c>
      <c r="H1646" s="55">
        <v>2</v>
      </c>
      <c r="I1646" s="55">
        <v>120</v>
      </c>
      <c r="J1646" s="54">
        <f t="shared" si="51"/>
        <v>240</v>
      </c>
    </row>
    <row r="1647" spans="1:10" hidden="1" x14ac:dyDescent="0.3">
      <c r="A1647" s="52" t="s">
        <v>395</v>
      </c>
      <c r="B1647" s="52" t="s">
        <v>394</v>
      </c>
      <c r="C1647" s="53">
        <v>42636</v>
      </c>
      <c r="D1647" s="52">
        <f t="shared" si="50"/>
        <v>2469</v>
      </c>
      <c r="E1647" s="54" t="s">
        <v>429</v>
      </c>
      <c r="F1647" s="52" t="s">
        <v>528</v>
      </c>
      <c r="G1647" s="54" t="s">
        <v>387</v>
      </c>
      <c r="H1647" s="55">
        <v>100</v>
      </c>
      <c r="I1647" s="55">
        <v>35</v>
      </c>
      <c r="J1647" s="54">
        <f t="shared" si="51"/>
        <v>3500</v>
      </c>
    </row>
    <row r="1648" spans="1:10" hidden="1" x14ac:dyDescent="0.3">
      <c r="A1648" s="52" t="s">
        <v>395</v>
      </c>
      <c r="B1648" s="52" t="s">
        <v>394</v>
      </c>
      <c r="C1648" s="53">
        <v>42636</v>
      </c>
      <c r="D1648" s="52">
        <f t="shared" si="50"/>
        <v>2470</v>
      </c>
      <c r="E1648" s="54" t="s">
        <v>429</v>
      </c>
      <c r="F1648" s="52" t="s">
        <v>528</v>
      </c>
      <c r="G1648" s="54" t="s">
        <v>385</v>
      </c>
      <c r="H1648" s="55">
        <v>200</v>
      </c>
      <c r="I1648" s="55">
        <v>86</v>
      </c>
      <c r="J1648" s="54">
        <f t="shared" si="51"/>
        <v>17200</v>
      </c>
    </row>
    <row r="1649" spans="1:10" hidden="1" x14ac:dyDescent="0.3">
      <c r="A1649" s="52" t="s">
        <v>395</v>
      </c>
      <c r="B1649" s="52" t="s">
        <v>394</v>
      </c>
      <c r="C1649" s="53">
        <v>42636</v>
      </c>
      <c r="D1649" s="52">
        <f t="shared" si="50"/>
        <v>2471</v>
      </c>
      <c r="E1649" s="54" t="s">
        <v>429</v>
      </c>
      <c r="F1649" s="52" t="s">
        <v>528</v>
      </c>
      <c r="G1649" s="54" t="s">
        <v>384</v>
      </c>
      <c r="H1649" s="55">
        <v>200</v>
      </c>
      <c r="I1649" s="55">
        <v>20</v>
      </c>
      <c r="J1649" s="54">
        <f t="shared" si="51"/>
        <v>4000</v>
      </c>
    </row>
    <row r="1650" spans="1:10" hidden="1" x14ac:dyDescent="0.3">
      <c r="A1650" s="52" t="s">
        <v>405</v>
      </c>
      <c r="B1650" s="52" t="s">
        <v>394</v>
      </c>
      <c r="C1650" s="53">
        <v>42636</v>
      </c>
      <c r="D1650" s="52">
        <f t="shared" si="50"/>
        <v>2472</v>
      </c>
      <c r="E1650" s="54" t="s">
        <v>417</v>
      </c>
      <c r="F1650" s="52" t="s">
        <v>403</v>
      </c>
      <c r="G1650" s="54" t="s">
        <v>387</v>
      </c>
      <c r="H1650" s="55">
        <v>500</v>
      </c>
      <c r="I1650" s="55">
        <v>35</v>
      </c>
      <c r="J1650" s="54">
        <f t="shared" si="51"/>
        <v>17500</v>
      </c>
    </row>
    <row r="1651" spans="1:10" hidden="1" x14ac:dyDescent="0.3">
      <c r="A1651" s="52" t="s">
        <v>398</v>
      </c>
      <c r="B1651" s="52" t="s">
        <v>394</v>
      </c>
      <c r="C1651" s="53">
        <v>42636</v>
      </c>
      <c r="D1651" s="52">
        <f t="shared" si="50"/>
        <v>2473</v>
      </c>
      <c r="E1651" s="54" t="s">
        <v>397</v>
      </c>
      <c r="F1651" s="52" t="s">
        <v>396</v>
      </c>
      <c r="G1651" s="54" t="s">
        <v>385</v>
      </c>
      <c r="H1651" s="55">
        <v>900</v>
      </c>
      <c r="I1651" s="55">
        <v>86</v>
      </c>
      <c r="J1651" s="54">
        <f t="shared" si="51"/>
        <v>77400</v>
      </c>
    </row>
    <row r="1652" spans="1:10" hidden="1" x14ac:dyDescent="0.3">
      <c r="A1652" s="52" t="s">
        <v>395</v>
      </c>
      <c r="B1652" s="52" t="s">
        <v>394</v>
      </c>
      <c r="C1652" s="53">
        <v>42636</v>
      </c>
      <c r="D1652" s="52">
        <f t="shared" si="50"/>
        <v>2474</v>
      </c>
      <c r="E1652" s="54" t="s">
        <v>439</v>
      </c>
      <c r="F1652" s="52" t="s">
        <v>528</v>
      </c>
      <c r="G1652" s="54" t="s">
        <v>384</v>
      </c>
      <c r="H1652" s="55">
        <v>50</v>
      </c>
      <c r="I1652" s="55">
        <v>20</v>
      </c>
      <c r="J1652" s="54">
        <f t="shared" si="51"/>
        <v>1000</v>
      </c>
    </row>
    <row r="1653" spans="1:10" hidden="1" x14ac:dyDescent="0.3">
      <c r="A1653" s="52" t="s">
        <v>395</v>
      </c>
      <c r="B1653" s="52" t="s">
        <v>394</v>
      </c>
      <c r="C1653" s="53">
        <v>42636</v>
      </c>
      <c r="D1653" s="52">
        <f t="shared" si="50"/>
        <v>2475</v>
      </c>
      <c r="E1653" s="54" t="s">
        <v>438</v>
      </c>
      <c r="F1653" s="52" t="s">
        <v>527</v>
      </c>
      <c r="G1653" s="54" t="s">
        <v>387</v>
      </c>
      <c r="H1653" s="55">
        <v>300</v>
      </c>
      <c r="I1653" s="55">
        <v>35</v>
      </c>
      <c r="J1653" s="54">
        <f t="shared" si="51"/>
        <v>10500</v>
      </c>
    </row>
    <row r="1654" spans="1:10" hidden="1" x14ac:dyDescent="0.3">
      <c r="A1654" s="52" t="s">
        <v>395</v>
      </c>
      <c r="B1654" s="52" t="s">
        <v>394</v>
      </c>
      <c r="C1654" s="53">
        <v>42636</v>
      </c>
      <c r="D1654" s="52">
        <f t="shared" si="50"/>
        <v>2476</v>
      </c>
      <c r="E1654" s="54" t="s">
        <v>422</v>
      </c>
      <c r="F1654" s="52" t="s">
        <v>529</v>
      </c>
      <c r="G1654" s="54" t="s">
        <v>385</v>
      </c>
      <c r="H1654" s="55">
        <v>500</v>
      </c>
      <c r="I1654" s="55">
        <v>86</v>
      </c>
      <c r="J1654" s="54">
        <f t="shared" si="51"/>
        <v>43000</v>
      </c>
    </row>
    <row r="1655" spans="1:10" x14ac:dyDescent="0.3">
      <c r="A1655" s="52" t="s">
        <v>398</v>
      </c>
      <c r="B1655" s="52" t="s">
        <v>394</v>
      </c>
      <c r="C1655" s="53">
        <v>42637</v>
      </c>
      <c r="D1655" s="52">
        <f t="shared" si="50"/>
        <v>2477</v>
      </c>
      <c r="E1655" s="54" t="s">
        <v>421</v>
      </c>
      <c r="F1655" s="52" t="s">
        <v>523</v>
      </c>
      <c r="G1655" s="54" t="s">
        <v>384</v>
      </c>
      <c r="H1655" s="55">
        <v>300</v>
      </c>
      <c r="I1655" s="55">
        <v>20</v>
      </c>
      <c r="J1655" s="54">
        <f t="shared" si="51"/>
        <v>6000</v>
      </c>
    </row>
    <row r="1656" spans="1:10" hidden="1" x14ac:dyDescent="0.3">
      <c r="A1656" s="52" t="s">
        <v>395</v>
      </c>
      <c r="B1656" s="52" t="s">
        <v>394</v>
      </c>
      <c r="C1656" s="53">
        <v>42637</v>
      </c>
      <c r="D1656" s="52">
        <f t="shared" si="50"/>
        <v>2478</v>
      </c>
      <c r="E1656" s="54" t="s">
        <v>433</v>
      </c>
      <c r="F1656" s="52" t="s">
        <v>528</v>
      </c>
      <c r="G1656" s="54" t="s">
        <v>383</v>
      </c>
      <c r="H1656" s="55">
        <v>150</v>
      </c>
      <c r="I1656" s="55">
        <v>10</v>
      </c>
      <c r="J1656" s="54">
        <f t="shared" si="51"/>
        <v>1500</v>
      </c>
    </row>
    <row r="1657" spans="1:10" hidden="1" x14ac:dyDescent="0.3">
      <c r="A1657" s="52" t="s">
        <v>395</v>
      </c>
      <c r="B1657" s="52" t="s">
        <v>394</v>
      </c>
      <c r="C1657" s="53">
        <v>42637</v>
      </c>
      <c r="D1657" s="52">
        <f t="shared" si="50"/>
        <v>2479</v>
      </c>
      <c r="E1657" s="54" t="s">
        <v>433</v>
      </c>
      <c r="F1657" s="52" t="s">
        <v>528</v>
      </c>
      <c r="G1657" s="54" t="s">
        <v>381</v>
      </c>
      <c r="H1657" s="55">
        <v>100</v>
      </c>
      <c r="I1657" s="55">
        <v>120</v>
      </c>
      <c r="J1657" s="54">
        <f t="shared" si="51"/>
        <v>12000</v>
      </c>
    </row>
    <row r="1658" spans="1:10" hidden="1" x14ac:dyDescent="0.3">
      <c r="A1658" s="52" t="s">
        <v>395</v>
      </c>
      <c r="B1658" s="52" t="s">
        <v>394</v>
      </c>
      <c r="C1658" s="53">
        <v>42637</v>
      </c>
      <c r="D1658" s="52">
        <f t="shared" si="50"/>
        <v>2480</v>
      </c>
      <c r="E1658" s="54" t="s">
        <v>433</v>
      </c>
      <c r="F1658" s="52" t="s">
        <v>528</v>
      </c>
      <c r="G1658" s="54" t="s">
        <v>387</v>
      </c>
      <c r="H1658" s="55">
        <v>150</v>
      </c>
      <c r="I1658" s="55">
        <v>35</v>
      </c>
      <c r="J1658" s="54">
        <f t="shared" si="51"/>
        <v>5250</v>
      </c>
    </row>
    <row r="1659" spans="1:10" hidden="1" x14ac:dyDescent="0.3">
      <c r="A1659" s="52" t="s">
        <v>395</v>
      </c>
      <c r="B1659" s="52" t="s">
        <v>394</v>
      </c>
      <c r="C1659" s="53">
        <v>42637</v>
      </c>
      <c r="D1659" s="52">
        <f t="shared" si="50"/>
        <v>2481</v>
      </c>
      <c r="E1659" s="54" t="s">
        <v>433</v>
      </c>
      <c r="F1659" s="52" t="s">
        <v>528</v>
      </c>
      <c r="G1659" s="54" t="s">
        <v>385</v>
      </c>
      <c r="H1659" s="55">
        <v>200</v>
      </c>
      <c r="I1659" s="55">
        <v>86</v>
      </c>
      <c r="J1659" s="54">
        <f t="shared" si="51"/>
        <v>17200</v>
      </c>
    </row>
    <row r="1660" spans="1:10" hidden="1" x14ac:dyDescent="0.3">
      <c r="A1660" s="52" t="s">
        <v>395</v>
      </c>
      <c r="B1660" s="52" t="s">
        <v>394</v>
      </c>
      <c r="C1660" s="53">
        <v>42637</v>
      </c>
      <c r="D1660" s="52">
        <f t="shared" si="50"/>
        <v>2482</v>
      </c>
      <c r="E1660" s="54" t="s">
        <v>433</v>
      </c>
      <c r="F1660" s="52" t="s">
        <v>528</v>
      </c>
      <c r="G1660" s="54" t="s">
        <v>384</v>
      </c>
      <c r="H1660" s="55">
        <v>300</v>
      </c>
      <c r="I1660" s="55">
        <v>20</v>
      </c>
      <c r="J1660" s="54">
        <f t="shared" si="51"/>
        <v>6000</v>
      </c>
    </row>
    <row r="1661" spans="1:10" hidden="1" x14ac:dyDescent="0.3">
      <c r="A1661" s="52" t="s">
        <v>405</v>
      </c>
      <c r="B1661" s="52" t="s">
        <v>394</v>
      </c>
      <c r="C1661" s="53">
        <v>42637</v>
      </c>
      <c r="D1661" s="52">
        <f t="shared" si="50"/>
        <v>2483</v>
      </c>
      <c r="E1661" s="54" t="s">
        <v>416</v>
      </c>
      <c r="F1661" s="52" t="s">
        <v>403</v>
      </c>
      <c r="G1661" s="54" t="s">
        <v>383</v>
      </c>
      <c r="H1661" s="55">
        <v>100</v>
      </c>
      <c r="I1661" s="55">
        <v>10</v>
      </c>
      <c r="J1661" s="54">
        <f t="shared" si="51"/>
        <v>1000</v>
      </c>
    </row>
    <row r="1662" spans="1:10" hidden="1" x14ac:dyDescent="0.3">
      <c r="A1662" s="52" t="s">
        <v>405</v>
      </c>
      <c r="B1662" s="52" t="s">
        <v>394</v>
      </c>
      <c r="C1662" s="53">
        <v>42637</v>
      </c>
      <c r="D1662" s="52">
        <f t="shared" si="50"/>
        <v>2484</v>
      </c>
      <c r="E1662" s="54" t="s">
        <v>416</v>
      </c>
      <c r="F1662" s="52" t="s">
        <v>403</v>
      </c>
      <c r="G1662" s="54" t="s">
        <v>381</v>
      </c>
      <c r="H1662" s="55">
        <v>200</v>
      </c>
      <c r="I1662" s="55">
        <v>120</v>
      </c>
      <c r="J1662" s="54">
        <f t="shared" si="51"/>
        <v>24000</v>
      </c>
    </row>
    <row r="1663" spans="1:10" hidden="1" x14ac:dyDescent="0.3">
      <c r="A1663" s="52" t="s">
        <v>405</v>
      </c>
      <c r="B1663" s="52" t="s">
        <v>394</v>
      </c>
      <c r="C1663" s="53">
        <v>42637</v>
      </c>
      <c r="D1663" s="52">
        <f t="shared" si="50"/>
        <v>2485</v>
      </c>
      <c r="E1663" s="54" t="s">
        <v>404</v>
      </c>
      <c r="F1663" s="52" t="s">
        <v>403</v>
      </c>
      <c r="G1663" s="54" t="s">
        <v>387</v>
      </c>
      <c r="H1663" s="55">
        <v>300</v>
      </c>
      <c r="I1663" s="55">
        <v>35</v>
      </c>
      <c r="J1663" s="54">
        <f t="shared" si="51"/>
        <v>10500</v>
      </c>
    </row>
    <row r="1664" spans="1:10" x14ac:dyDescent="0.3">
      <c r="A1664" s="52" t="s">
        <v>398</v>
      </c>
      <c r="B1664" s="52" t="s">
        <v>394</v>
      </c>
      <c r="C1664" s="53">
        <v>42637</v>
      </c>
      <c r="D1664" s="52">
        <f t="shared" si="50"/>
        <v>2486</v>
      </c>
      <c r="E1664" s="54" t="s">
        <v>412</v>
      </c>
      <c r="F1664" s="52" t="s">
        <v>523</v>
      </c>
      <c r="G1664" s="54" t="s">
        <v>385</v>
      </c>
      <c r="H1664" s="55">
        <v>100</v>
      </c>
      <c r="I1664" s="55">
        <v>86</v>
      </c>
      <c r="J1664" s="54">
        <f t="shared" si="51"/>
        <v>8600</v>
      </c>
    </row>
    <row r="1665" spans="1:10" hidden="1" x14ac:dyDescent="0.3">
      <c r="A1665" s="52" t="s">
        <v>405</v>
      </c>
      <c r="B1665" s="52" t="s">
        <v>394</v>
      </c>
      <c r="C1665" s="53">
        <v>42637</v>
      </c>
      <c r="D1665" s="52">
        <f t="shared" si="50"/>
        <v>2487</v>
      </c>
      <c r="E1665" s="54" t="s">
        <v>437</v>
      </c>
      <c r="F1665" s="52" t="s">
        <v>403</v>
      </c>
      <c r="G1665" s="54" t="s">
        <v>384</v>
      </c>
      <c r="H1665" s="55">
        <v>250</v>
      </c>
      <c r="I1665" s="55">
        <v>20</v>
      </c>
      <c r="J1665" s="54">
        <f t="shared" si="51"/>
        <v>5000</v>
      </c>
    </row>
    <row r="1666" spans="1:10" hidden="1" x14ac:dyDescent="0.3">
      <c r="A1666" s="52" t="s">
        <v>405</v>
      </c>
      <c r="B1666" s="52" t="s">
        <v>394</v>
      </c>
      <c r="C1666" s="53">
        <v>42637</v>
      </c>
      <c r="D1666" s="52">
        <f t="shared" si="50"/>
        <v>2488</v>
      </c>
      <c r="E1666" s="54" t="s">
        <v>437</v>
      </c>
      <c r="F1666" s="52" t="s">
        <v>403</v>
      </c>
      <c r="G1666" s="54" t="s">
        <v>383</v>
      </c>
      <c r="H1666" s="55">
        <v>250</v>
      </c>
      <c r="I1666" s="55">
        <v>10</v>
      </c>
      <c r="J1666" s="54">
        <f t="shared" si="51"/>
        <v>2500</v>
      </c>
    </row>
    <row r="1667" spans="1:10" hidden="1" x14ac:dyDescent="0.3">
      <c r="A1667" s="52" t="s">
        <v>405</v>
      </c>
      <c r="B1667" s="52" t="s">
        <v>394</v>
      </c>
      <c r="C1667" s="53">
        <v>42637</v>
      </c>
      <c r="D1667" s="52">
        <f t="shared" si="50"/>
        <v>2489</v>
      </c>
      <c r="E1667" s="54" t="s">
        <v>437</v>
      </c>
      <c r="F1667" s="52" t="s">
        <v>403</v>
      </c>
      <c r="G1667" s="54" t="s">
        <v>381</v>
      </c>
      <c r="H1667" s="55">
        <v>250</v>
      </c>
      <c r="I1667" s="55">
        <v>120</v>
      </c>
      <c r="J1667" s="54">
        <f t="shared" si="51"/>
        <v>30000</v>
      </c>
    </row>
    <row r="1668" spans="1:10" hidden="1" x14ac:dyDescent="0.3">
      <c r="A1668" s="52" t="s">
        <v>405</v>
      </c>
      <c r="B1668" s="52" t="s">
        <v>394</v>
      </c>
      <c r="C1668" s="53">
        <v>42637</v>
      </c>
      <c r="D1668" s="52">
        <f t="shared" si="50"/>
        <v>2490</v>
      </c>
      <c r="E1668" s="54" t="s">
        <v>437</v>
      </c>
      <c r="F1668" s="52" t="s">
        <v>403</v>
      </c>
      <c r="G1668" s="54" t="s">
        <v>384</v>
      </c>
      <c r="H1668" s="55">
        <v>250</v>
      </c>
      <c r="I1668" s="55">
        <v>20</v>
      </c>
      <c r="J1668" s="54">
        <f t="shared" si="51"/>
        <v>5000</v>
      </c>
    </row>
    <row r="1669" spans="1:10" hidden="1" x14ac:dyDescent="0.3">
      <c r="A1669" s="52" t="s">
        <v>395</v>
      </c>
      <c r="B1669" s="52" t="s">
        <v>394</v>
      </c>
      <c r="C1669" s="53">
        <v>42637</v>
      </c>
      <c r="D1669" s="52">
        <f t="shared" si="50"/>
        <v>2491</v>
      </c>
      <c r="E1669" s="54" t="s">
        <v>436</v>
      </c>
      <c r="F1669" s="52" t="s">
        <v>399</v>
      </c>
      <c r="G1669" s="54" t="s">
        <v>387</v>
      </c>
      <c r="H1669" s="55">
        <v>100</v>
      </c>
      <c r="I1669" s="55">
        <v>35</v>
      </c>
      <c r="J1669" s="54">
        <f t="shared" si="51"/>
        <v>3500</v>
      </c>
    </row>
    <row r="1670" spans="1:10" hidden="1" x14ac:dyDescent="0.3">
      <c r="A1670" s="52" t="s">
        <v>395</v>
      </c>
      <c r="B1670" s="52" t="s">
        <v>394</v>
      </c>
      <c r="C1670" s="53">
        <v>42637</v>
      </c>
      <c r="D1670" s="52">
        <f t="shared" si="50"/>
        <v>2492</v>
      </c>
      <c r="E1670" s="54" t="s">
        <v>436</v>
      </c>
      <c r="F1670" s="52" t="s">
        <v>399</v>
      </c>
      <c r="G1670" s="54" t="s">
        <v>385</v>
      </c>
      <c r="H1670" s="55">
        <v>100</v>
      </c>
      <c r="I1670" s="55">
        <v>86</v>
      </c>
      <c r="J1670" s="54">
        <f t="shared" si="51"/>
        <v>8600</v>
      </c>
    </row>
    <row r="1671" spans="1:10" hidden="1" x14ac:dyDescent="0.3">
      <c r="A1671" s="52" t="s">
        <v>395</v>
      </c>
      <c r="B1671" s="52" t="s">
        <v>394</v>
      </c>
      <c r="C1671" s="53">
        <v>42637</v>
      </c>
      <c r="D1671" s="52">
        <f t="shared" si="50"/>
        <v>2493</v>
      </c>
      <c r="E1671" s="54" t="s">
        <v>436</v>
      </c>
      <c r="F1671" s="52" t="s">
        <v>399</v>
      </c>
      <c r="G1671" s="54" t="s">
        <v>384</v>
      </c>
      <c r="H1671" s="55">
        <v>100</v>
      </c>
      <c r="I1671" s="55">
        <v>20</v>
      </c>
      <c r="J1671" s="54">
        <f t="shared" si="51"/>
        <v>2000</v>
      </c>
    </row>
    <row r="1672" spans="1:10" hidden="1" x14ac:dyDescent="0.3">
      <c r="A1672" s="52" t="s">
        <v>395</v>
      </c>
      <c r="B1672" s="52" t="s">
        <v>394</v>
      </c>
      <c r="C1672" s="53">
        <v>42637</v>
      </c>
      <c r="D1672" s="52">
        <f t="shared" si="50"/>
        <v>2494</v>
      </c>
      <c r="E1672" s="54" t="s">
        <v>436</v>
      </c>
      <c r="F1672" s="52" t="s">
        <v>399</v>
      </c>
      <c r="G1672" s="54" t="s">
        <v>383</v>
      </c>
      <c r="H1672" s="55">
        <v>100</v>
      </c>
      <c r="I1672" s="55">
        <v>10</v>
      </c>
      <c r="J1672" s="54">
        <f t="shared" si="51"/>
        <v>1000</v>
      </c>
    </row>
    <row r="1673" spans="1:10" hidden="1" x14ac:dyDescent="0.3">
      <c r="A1673" s="52" t="s">
        <v>522</v>
      </c>
      <c r="B1673" s="52" t="s">
        <v>394</v>
      </c>
      <c r="C1673" s="53">
        <v>42637</v>
      </c>
      <c r="D1673" s="52">
        <f t="shared" si="50"/>
        <v>2495</v>
      </c>
      <c r="E1673" s="54" t="s">
        <v>402</v>
      </c>
      <c r="F1673" s="52" t="s">
        <v>525</v>
      </c>
      <c r="G1673" s="54" t="s">
        <v>381</v>
      </c>
      <c r="H1673" s="55">
        <v>500</v>
      </c>
      <c r="I1673" s="55">
        <v>120</v>
      </c>
      <c r="J1673" s="54">
        <f t="shared" si="51"/>
        <v>60000</v>
      </c>
    </row>
    <row r="1674" spans="1:10" hidden="1" x14ac:dyDescent="0.3">
      <c r="A1674" s="52" t="s">
        <v>395</v>
      </c>
      <c r="B1674" s="52" t="s">
        <v>394</v>
      </c>
      <c r="C1674" s="53">
        <v>42637</v>
      </c>
      <c r="D1674" s="52">
        <f t="shared" si="50"/>
        <v>2496</v>
      </c>
      <c r="E1674" s="54" t="s">
        <v>435</v>
      </c>
      <c r="F1674" s="52" t="s">
        <v>399</v>
      </c>
      <c r="G1674" s="54" t="s">
        <v>387</v>
      </c>
      <c r="H1674" s="55">
        <v>40</v>
      </c>
      <c r="I1674" s="55">
        <v>35</v>
      </c>
      <c r="J1674" s="54">
        <f t="shared" si="51"/>
        <v>1400</v>
      </c>
    </row>
    <row r="1675" spans="1:10" hidden="1" x14ac:dyDescent="0.3">
      <c r="A1675" s="52" t="s">
        <v>395</v>
      </c>
      <c r="B1675" s="52" t="s">
        <v>394</v>
      </c>
      <c r="C1675" s="53">
        <v>42637</v>
      </c>
      <c r="D1675" s="52">
        <f t="shared" si="50"/>
        <v>2497</v>
      </c>
      <c r="E1675" s="54" t="s">
        <v>422</v>
      </c>
      <c r="F1675" s="52" t="s">
        <v>529</v>
      </c>
      <c r="G1675" s="54" t="s">
        <v>385</v>
      </c>
      <c r="H1675" s="55">
        <v>550</v>
      </c>
      <c r="I1675" s="55">
        <v>86</v>
      </c>
      <c r="J1675" s="54">
        <f t="shared" si="51"/>
        <v>47300</v>
      </c>
    </row>
    <row r="1676" spans="1:10" hidden="1" x14ac:dyDescent="0.3">
      <c r="A1676" s="52" t="s">
        <v>395</v>
      </c>
      <c r="B1676" s="52" t="s">
        <v>394</v>
      </c>
      <c r="C1676" s="53">
        <v>42637</v>
      </c>
      <c r="D1676" s="52">
        <f t="shared" si="50"/>
        <v>2498</v>
      </c>
      <c r="E1676" s="54" t="s">
        <v>434</v>
      </c>
      <c r="F1676" s="52" t="s">
        <v>399</v>
      </c>
      <c r="G1676" s="54" t="s">
        <v>384</v>
      </c>
      <c r="H1676" s="55">
        <v>1000</v>
      </c>
      <c r="I1676" s="55">
        <v>20</v>
      </c>
      <c r="J1676" s="54">
        <f t="shared" si="51"/>
        <v>20000</v>
      </c>
    </row>
    <row r="1677" spans="1:10" x14ac:dyDescent="0.3">
      <c r="A1677" s="52" t="s">
        <v>398</v>
      </c>
      <c r="B1677" s="52" t="s">
        <v>394</v>
      </c>
      <c r="C1677" s="53">
        <v>42637</v>
      </c>
      <c r="D1677" s="52">
        <f t="shared" si="50"/>
        <v>2499</v>
      </c>
      <c r="E1677" s="54" t="s">
        <v>420</v>
      </c>
      <c r="F1677" s="52" t="s">
        <v>523</v>
      </c>
      <c r="G1677" s="54" t="s">
        <v>383</v>
      </c>
      <c r="H1677" s="55">
        <v>100</v>
      </c>
      <c r="I1677" s="55">
        <v>10</v>
      </c>
      <c r="J1677" s="54">
        <f t="shared" si="51"/>
        <v>1000</v>
      </c>
    </row>
    <row r="1678" spans="1:10" hidden="1" x14ac:dyDescent="0.3">
      <c r="A1678" s="52" t="s">
        <v>395</v>
      </c>
      <c r="B1678" s="52" t="s">
        <v>394</v>
      </c>
      <c r="C1678" s="53">
        <v>42637</v>
      </c>
      <c r="D1678" s="52">
        <f t="shared" si="50"/>
        <v>2500</v>
      </c>
      <c r="E1678" s="54" t="s">
        <v>422</v>
      </c>
      <c r="F1678" s="52" t="s">
        <v>529</v>
      </c>
      <c r="G1678" s="54" t="s">
        <v>381</v>
      </c>
      <c r="H1678" s="55">
        <v>100</v>
      </c>
      <c r="I1678" s="55">
        <v>120</v>
      </c>
      <c r="J1678" s="54">
        <f t="shared" si="51"/>
        <v>12000</v>
      </c>
    </row>
    <row r="1679" spans="1:10" hidden="1" x14ac:dyDescent="0.3">
      <c r="A1679" s="52" t="s">
        <v>405</v>
      </c>
      <c r="B1679" s="52" t="s">
        <v>394</v>
      </c>
      <c r="C1679" s="53">
        <v>42637</v>
      </c>
      <c r="D1679" s="52">
        <f t="shared" ref="D1679:D1742" si="52">D1678+1</f>
        <v>2501</v>
      </c>
      <c r="E1679" s="54" t="s">
        <v>430</v>
      </c>
      <c r="F1679" s="52" t="s">
        <v>403</v>
      </c>
      <c r="G1679" s="54" t="s">
        <v>387</v>
      </c>
      <c r="H1679" s="55">
        <v>100</v>
      </c>
      <c r="I1679" s="55">
        <v>35</v>
      </c>
      <c r="J1679" s="54">
        <f t="shared" ref="J1679:J1742" si="53">H1679*I1679</f>
        <v>3500</v>
      </c>
    </row>
    <row r="1680" spans="1:10" hidden="1" x14ac:dyDescent="0.3">
      <c r="A1680" s="52" t="s">
        <v>522</v>
      </c>
      <c r="B1680" s="52" t="s">
        <v>394</v>
      </c>
      <c r="C1680" s="53">
        <v>42637</v>
      </c>
      <c r="D1680" s="52">
        <f t="shared" si="52"/>
        <v>2502</v>
      </c>
      <c r="E1680" s="54" t="s">
        <v>407</v>
      </c>
      <c r="F1680" s="52" t="s">
        <v>406</v>
      </c>
      <c r="G1680" s="54" t="s">
        <v>385</v>
      </c>
      <c r="H1680" s="55">
        <v>150</v>
      </c>
      <c r="I1680" s="55">
        <v>86</v>
      </c>
      <c r="J1680" s="54">
        <f t="shared" si="53"/>
        <v>12900</v>
      </c>
    </row>
    <row r="1681" spans="1:10" hidden="1" x14ac:dyDescent="0.3">
      <c r="A1681" s="52" t="s">
        <v>522</v>
      </c>
      <c r="B1681" s="52" t="s">
        <v>394</v>
      </c>
      <c r="C1681" s="53">
        <v>42637</v>
      </c>
      <c r="D1681" s="52">
        <f t="shared" si="52"/>
        <v>2503</v>
      </c>
      <c r="E1681" s="54" t="s">
        <v>407</v>
      </c>
      <c r="F1681" s="52" t="s">
        <v>406</v>
      </c>
      <c r="G1681" s="54" t="s">
        <v>387</v>
      </c>
      <c r="H1681" s="55">
        <v>100</v>
      </c>
      <c r="I1681" s="55">
        <v>35</v>
      </c>
      <c r="J1681" s="54">
        <f t="shared" si="53"/>
        <v>3500</v>
      </c>
    </row>
    <row r="1682" spans="1:10" hidden="1" x14ac:dyDescent="0.3">
      <c r="A1682" s="52" t="s">
        <v>405</v>
      </c>
      <c r="B1682" s="52" t="s">
        <v>394</v>
      </c>
      <c r="C1682" s="53">
        <v>42637</v>
      </c>
      <c r="D1682" s="52">
        <f t="shared" si="52"/>
        <v>2504</v>
      </c>
      <c r="E1682" s="54" t="s">
        <v>416</v>
      </c>
      <c r="F1682" s="52" t="s">
        <v>403</v>
      </c>
      <c r="G1682" s="54" t="s">
        <v>385</v>
      </c>
      <c r="H1682" s="55">
        <v>5</v>
      </c>
      <c r="I1682" s="55">
        <v>86</v>
      </c>
      <c r="J1682" s="54">
        <f t="shared" si="53"/>
        <v>430</v>
      </c>
    </row>
    <row r="1683" spans="1:10" hidden="1" x14ac:dyDescent="0.3">
      <c r="A1683" s="52" t="s">
        <v>522</v>
      </c>
      <c r="B1683" s="52" t="s">
        <v>394</v>
      </c>
      <c r="C1683" s="53">
        <v>42637</v>
      </c>
      <c r="D1683" s="52">
        <f t="shared" si="52"/>
        <v>2505</v>
      </c>
      <c r="E1683" s="54" t="s">
        <v>402</v>
      </c>
      <c r="F1683" s="52" t="s">
        <v>525</v>
      </c>
      <c r="G1683" s="54" t="s">
        <v>384</v>
      </c>
      <c r="H1683" s="55">
        <v>5</v>
      </c>
      <c r="I1683" s="55">
        <v>20</v>
      </c>
      <c r="J1683" s="54">
        <f t="shared" si="53"/>
        <v>100</v>
      </c>
    </row>
    <row r="1684" spans="1:10" hidden="1" x14ac:dyDescent="0.3">
      <c r="A1684" s="52" t="s">
        <v>398</v>
      </c>
      <c r="B1684" s="52" t="s">
        <v>394</v>
      </c>
      <c r="C1684" s="53">
        <v>42638</v>
      </c>
      <c r="D1684" s="52">
        <f t="shared" si="52"/>
        <v>2506</v>
      </c>
      <c r="E1684" s="54" t="s">
        <v>409</v>
      </c>
      <c r="F1684" s="52" t="s">
        <v>396</v>
      </c>
      <c r="G1684" s="54" t="s">
        <v>387</v>
      </c>
      <c r="H1684" s="55">
        <v>400</v>
      </c>
      <c r="I1684" s="55">
        <v>35</v>
      </c>
      <c r="J1684" s="54">
        <f t="shared" si="53"/>
        <v>14000</v>
      </c>
    </row>
    <row r="1685" spans="1:10" hidden="1" x14ac:dyDescent="0.3">
      <c r="A1685" s="52" t="s">
        <v>398</v>
      </c>
      <c r="B1685" s="52" t="s">
        <v>394</v>
      </c>
      <c r="C1685" s="53">
        <v>42638</v>
      </c>
      <c r="D1685" s="52">
        <f t="shared" si="52"/>
        <v>2507</v>
      </c>
      <c r="E1685" s="54" t="s">
        <v>409</v>
      </c>
      <c r="F1685" s="52" t="s">
        <v>396</v>
      </c>
      <c r="G1685" s="54" t="s">
        <v>385</v>
      </c>
      <c r="H1685" s="55">
        <v>300</v>
      </c>
      <c r="I1685" s="55">
        <v>86</v>
      </c>
      <c r="J1685" s="54">
        <f t="shared" si="53"/>
        <v>25800</v>
      </c>
    </row>
    <row r="1686" spans="1:10" hidden="1" x14ac:dyDescent="0.3">
      <c r="A1686" s="52" t="s">
        <v>398</v>
      </c>
      <c r="B1686" s="52" t="s">
        <v>394</v>
      </c>
      <c r="C1686" s="53">
        <v>42638</v>
      </c>
      <c r="D1686" s="52">
        <f t="shared" si="52"/>
        <v>2508</v>
      </c>
      <c r="E1686" s="54" t="s">
        <v>409</v>
      </c>
      <c r="F1686" s="52" t="s">
        <v>396</v>
      </c>
      <c r="G1686" s="54" t="s">
        <v>384</v>
      </c>
      <c r="H1686" s="55">
        <v>500</v>
      </c>
      <c r="I1686" s="55">
        <v>20</v>
      </c>
      <c r="J1686" s="54">
        <f t="shared" si="53"/>
        <v>10000</v>
      </c>
    </row>
    <row r="1687" spans="1:10" hidden="1" x14ac:dyDescent="0.3">
      <c r="A1687" s="52" t="s">
        <v>398</v>
      </c>
      <c r="B1687" s="52" t="s">
        <v>394</v>
      </c>
      <c r="C1687" s="53">
        <v>42638</v>
      </c>
      <c r="D1687" s="52">
        <f t="shared" si="52"/>
        <v>2509</v>
      </c>
      <c r="E1687" s="54" t="s">
        <v>409</v>
      </c>
      <c r="F1687" s="52" t="s">
        <v>396</v>
      </c>
      <c r="G1687" s="54" t="s">
        <v>387</v>
      </c>
      <c r="H1687" s="55">
        <v>100</v>
      </c>
      <c r="I1687" s="55">
        <v>35</v>
      </c>
      <c r="J1687" s="54">
        <f t="shared" si="53"/>
        <v>3500</v>
      </c>
    </row>
    <row r="1688" spans="1:10" hidden="1" x14ac:dyDescent="0.3">
      <c r="A1688" s="52" t="s">
        <v>398</v>
      </c>
      <c r="B1688" s="52" t="s">
        <v>394</v>
      </c>
      <c r="C1688" s="53">
        <v>42638</v>
      </c>
      <c r="D1688" s="52">
        <f t="shared" si="52"/>
        <v>2510</v>
      </c>
      <c r="E1688" s="54" t="s">
        <v>409</v>
      </c>
      <c r="F1688" s="52" t="s">
        <v>396</v>
      </c>
      <c r="G1688" s="54" t="s">
        <v>385</v>
      </c>
      <c r="H1688" s="55">
        <v>500</v>
      </c>
      <c r="I1688" s="55">
        <v>86</v>
      </c>
      <c r="J1688" s="54">
        <f t="shared" si="53"/>
        <v>43000</v>
      </c>
    </row>
    <row r="1689" spans="1:10" hidden="1" x14ac:dyDescent="0.3">
      <c r="A1689" s="52" t="s">
        <v>398</v>
      </c>
      <c r="B1689" s="52" t="s">
        <v>394</v>
      </c>
      <c r="C1689" s="53">
        <v>42638</v>
      </c>
      <c r="D1689" s="52">
        <f t="shared" si="52"/>
        <v>2511</v>
      </c>
      <c r="E1689" s="54" t="s">
        <v>397</v>
      </c>
      <c r="F1689" s="52" t="s">
        <v>396</v>
      </c>
      <c r="G1689" s="54" t="s">
        <v>384</v>
      </c>
      <c r="H1689" s="55">
        <v>100</v>
      </c>
      <c r="I1689" s="55">
        <v>20</v>
      </c>
      <c r="J1689" s="54">
        <f t="shared" si="53"/>
        <v>2000</v>
      </c>
    </row>
    <row r="1690" spans="1:10" hidden="1" x14ac:dyDescent="0.3">
      <c r="A1690" s="52" t="s">
        <v>398</v>
      </c>
      <c r="B1690" s="52" t="s">
        <v>394</v>
      </c>
      <c r="C1690" s="53">
        <v>42638</v>
      </c>
      <c r="D1690" s="52">
        <f t="shared" si="52"/>
        <v>2512</v>
      </c>
      <c r="E1690" s="54" t="s">
        <v>397</v>
      </c>
      <c r="F1690" s="52" t="s">
        <v>396</v>
      </c>
      <c r="G1690" s="54" t="s">
        <v>383</v>
      </c>
      <c r="H1690" s="55">
        <v>500</v>
      </c>
      <c r="I1690" s="55">
        <v>10</v>
      </c>
      <c r="J1690" s="54">
        <f t="shared" si="53"/>
        <v>5000</v>
      </c>
    </row>
    <row r="1691" spans="1:10" hidden="1" x14ac:dyDescent="0.3">
      <c r="A1691" s="52" t="s">
        <v>398</v>
      </c>
      <c r="B1691" s="52" t="s">
        <v>394</v>
      </c>
      <c r="C1691" s="53">
        <v>42638</v>
      </c>
      <c r="D1691" s="52">
        <f t="shared" si="52"/>
        <v>2513</v>
      </c>
      <c r="E1691" s="54" t="s">
        <v>397</v>
      </c>
      <c r="F1691" s="52" t="s">
        <v>396</v>
      </c>
      <c r="G1691" s="54" t="s">
        <v>381</v>
      </c>
      <c r="H1691" s="55">
        <v>750</v>
      </c>
      <c r="I1691" s="55">
        <v>120</v>
      </c>
      <c r="J1691" s="54">
        <f t="shared" si="53"/>
        <v>90000</v>
      </c>
    </row>
    <row r="1692" spans="1:10" hidden="1" x14ac:dyDescent="0.3">
      <c r="A1692" s="52" t="s">
        <v>398</v>
      </c>
      <c r="B1692" s="52" t="s">
        <v>394</v>
      </c>
      <c r="C1692" s="53">
        <v>42638</v>
      </c>
      <c r="D1692" s="52">
        <f t="shared" si="52"/>
        <v>2514</v>
      </c>
      <c r="E1692" s="54" t="s">
        <v>397</v>
      </c>
      <c r="F1692" s="52" t="s">
        <v>396</v>
      </c>
      <c r="G1692" s="54" t="s">
        <v>387</v>
      </c>
      <c r="H1692" s="55">
        <v>250</v>
      </c>
      <c r="I1692" s="55">
        <v>35</v>
      </c>
      <c r="J1692" s="54">
        <f t="shared" si="53"/>
        <v>8750</v>
      </c>
    </row>
    <row r="1693" spans="1:10" hidden="1" x14ac:dyDescent="0.3">
      <c r="A1693" s="52" t="s">
        <v>398</v>
      </c>
      <c r="B1693" s="52" t="s">
        <v>394</v>
      </c>
      <c r="C1693" s="53">
        <v>42638</v>
      </c>
      <c r="D1693" s="52">
        <f t="shared" si="52"/>
        <v>2515</v>
      </c>
      <c r="E1693" s="54" t="s">
        <v>397</v>
      </c>
      <c r="F1693" s="52" t="s">
        <v>396</v>
      </c>
      <c r="G1693" s="54" t="s">
        <v>385</v>
      </c>
      <c r="H1693" s="55">
        <v>500</v>
      </c>
      <c r="I1693" s="55">
        <v>86</v>
      </c>
      <c r="J1693" s="54">
        <f t="shared" si="53"/>
        <v>43000</v>
      </c>
    </row>
    <row r="1694" spans="1:10" hidden="1" x14ac:dyDescent="0.3">
      <c r="A1694" s="52" t="s">
        <v>395</v>
      </c>
      <c r="B1694" s="52" t="s">
        <v>394</v>
      </c>
      <c r="C1694" s="53">
        <v>42638</v>
      </c>
      <c r="D1694" s="52">
        <f t="shared" si="52"/>
        <v>2516</v>
      </c>
      <c r="E1694" s="54" t="s">
        <v>400</v>
      </c>
      <c r="F1694" s="52" t="s">
        <v>399</v>
      </c>
      <c r="G1694" s="54" t="s">
        <v>384</v>
      </c>
      <c r="H1694" s="55">
        <v>500</v>
      </c>
      <c r="I1694" s="55">
        <v>20</v>
      </c>
      <c r="J1694" s="54">
        <f t="shared" si="53"/>
        <v>10000</v>
      </c>
    </row>
    <row r="1695" spans="1:10" hidden="1" x14ac:dyDescent="0.3">
      <c r="A1695" s="52" t="s">
        <v>395</v>
      </c>
      <c r="B1695" s="52" t="s">
        <v>394</v>
      </c>
      <c r="C1695" s="53">
        <v>42638</v>
      </c>
      <c r="D1695" s="52">
        <f t="shared" si="52"/>
        <v>2517</v>
      </c>
      <c r="E1695" s="54" t="s">
        <v>400</v>
      </c>
      <c r="F1695" s="52" t="s">
        <v>399</v>
      </c>
      <c r="G1695" s="54" t="s">
        <v>383</v>
      </c>
      <c r="H1695" s="55">
        <v>500</v>
      </c>
      <c r="I1695" s="55">
        <v>10</v>
      </c>
      <c r="J1695" s="54">
        <f t="shared" si="53"/>
        <v>5000</v>
      </c>
    </row>
    <row r="1696" spans="1:10" hidden="1" x14ac:dyDescent="0.3">
      <c r="A1696" s="52" t="s">
        <v>395</v>
      </c>
      <c r="B1696" s="52" t="s">
        <v>394</v>
      </c>
      <c r="C1696" s="53">
        <v>42638</v>
      </c>
      <c r="D1696" s="52">
        <f t="shared" si="52"/>
        <v>2518</v>
      </c>
      <c r="E1696" s="54" t="s">
        <v>400</v>
      </c>
      <c r="F1696" s="52" t="s">
        <v>399</v>
      </c>
      <c r="G1696" s="54" t="s">
        <v>381</v>
      </c>
      <c r="H1696" s="55">
        <v>750</v>
      </c>
      <c r="I1696" s="55">
        <v>120</v>
      </c>
      <c r="J1696" s="54">
        <f t="shared" si="53"/>
        <v>90000</v>
      </c>
    </row>
    <row r="1697" spans="1:10" hidden="1" x14ac:dyDescent="0.3">
      <c r="A1697" s="52" t="s">
        <v>395</v>
      </c>
      <c r="B1697" s="52" t="s">
        <v>394</v>
      </c>
      <c r="C1697" s="53">
        <v>42638</v>
      </c>
      <c r="D1697" s="52">
        <f t="shared" si="52"/>
        <v>2519</v>
      </c>
      <c r="E1697" s="54" t="s">
        <v>433</v>
      </c>
      <c r="F1697" s="52" t="s">
        <v>528</v>
      </c>
      <c r="G1697" s="54" t="s">
        <v>387</v>
      </c>
      <c r="H1697" s="55">
        <v>500</v>
      </c>
      <c r="I1697" s="55">
        <v>35</v>
      </c>
      <c r="J1697" s="54">
        <f t="shared" si="53"/>
        <v>17500</v>
      </c>
    </row>
    <row r="1698" spans="1:10" hidden="1" x14ac:dyDescent="0.3">
      <c r="A1698" s="52" t="s">
        <v>395</v>
      </c>
      <c r="B1698" s="52" t="s">
        <v>394</v>
      </c>
      <c r="C1698" s="53">
        <v>42638</v>
      </c>
      <c r="D1698" s="52">
        <f t="shared" si="52"/>
        <v>2520</v>
      </c>
      <c r="E1698" s="54" t="s">
        <v>433</v>
      </c>
      <c r="F1698" s="52" t="s">
        <v>528</v>
      </c>
      <c r="G1698" s="54" t="s">
        <v>385</v>
      </c>
      <c r="H1698" s="55">
        <v>200</v>
      </c>
      <c r="I1698" s="55">
        <v>86</v>
      </c>
      <c r="J1698" s="54">
        <f t="shared" si="53"/>
        <v>17200</v>
      </c>
    </row>
    <row r="1699" spans="1:10" hidden="1" x14ac:dyDescent="0.3">
      <c r="A1699" s="52" t="s">
        <v>395</v>
      </c>
      <c r="B1699" s="52" t="s">
        <v>394</v>
      </c>
      <c r="C1699" s="53">
        <v>42638</v>
      </c>
      <c r="D1699" s="52">
        <f t="shared" si="52"/>
        <v>2521</v>
      </c>
      <c r="E1699" s="54" t="s">
        <v>433</v>
      </c>
      <c r="F1699" s="52" t="s">
        <v>528</v>
      </c>
      <c r="G1699" s="54" t="s">
        <v>384</v>
      </c>
      <c r="H1699" s="55">
        <v>100</v>
      </c>
      <c r="I1699" s="55">
        <v>20</v>
      </c>
      <c r="J1699" s="54">
        <f t="shared" si="53"/>
        <v>2000</v>
      </c>
    </row>
    <row r="1700" spans="1:10" hidden="1" x14ac:dyDescent="0.3">
      <c r="A1700" s="52" t="s">
        <v>395</v>
      </c>
      <c r="B1700" s="52" t="s">
        <v>394</v>
      </c>
      <c r="C1700" s="53">
        <v>42638</v>
      </c>
      <c r="D1700" s="52">
        <f t="shared" si="52"/>
        <v>2522</v>
      </c>
      <c r="E1700" s="54" t="s">
        <v>433</v>
      </c>
      <c r="F1700" s="52" t="s">
        <v>528</v>
      </c>
      <c r="G1700" s="54" t="s">
        <v>383</v>
      </c>
      <c r="H1700" s="55">
        <v>200</v>
      </c>
      <c r="I1700" s="55">
        <v>10</v>
      </c>
      <c r="J1700" s="54">
        <f t="shared" si="53"/>
        <v>2000</v>
      </c>
    </row>
    <row r="1701" spans="1:10" hidden="1" x14ac:dyDescent="0.3">
      <c r="A1701" s="52" t="s">
        <v>395</v>
      </c>
      <c r="B1701" s="52" t="s">
        <v>394</v>
      </c>
      <c r="C1701" s="53">
        <v>42638</v>
      </c>
      <c r="D1701" s="52">
        <f t="shared" si="52"/>
        <v>2523</v>
      </c>
      <c r="E1701" s="54" t="s">
        <v>432</v>
      </c>
      <c r="F1701" s="52" t="s">
        <v>529</v>
      </c>
      <c r="G1701" s="54" t="s">
        <v>381</v>
      </c>
      <c r="H1701" s="55">
        <v>450</v>
      </c>
      <c r="I1701" s="55">
        <v>120</v>
      </c>
      <c r="J1701" s="54">
        <f t="shared" si="53"/>
        <v>54000</v>
      </c>
    </row>
    <row r="1702" spans="1:10" hidden="1" x14ac:dyDescent="0.3">
      <c r="A1702" s="52" t="s">
        <v>395</v>
      </c>
      <c r="B1702" s="52" t="s">
        <v>394</v>
      </c>
      <c r="C1702" s="53">
        <v>42638</v>
      </c>
      <c r="D1702" s="52">
        <f t="shared" si="52"/>
        <v>2524</v>
      </c>
      <c r="E1702" s="54" t="s">
        <v>425</v>
      </c>
      <c r="F1702" s="52" t="s">
        <v>399</v>
      </c>
      <c r="G1702" s="54" t="s">
        <v>385</v>
      </c>
      <c r="H1702" s="55">
        <v>400</v>
      </c>
      <c r="I1702" s="55">
        <v>86</v>
      </c>
      <c r="J1702" s="54">
        <f t="shared" si="53"/>
        <v>34400</v>
      </c>
    </row>
    <row r="1703" spans="1:10" hidden="1" x14ac:dyDescent="0.3">
      <c r="A1703" s="52" t="s">
        <v>395</v>
      </c>
      <c r="B1703" s="52" t="s">
        <v>394</v>
      </c>
      <c r="C1703" s="53">
        <v>42638</v>
      </c>
      <c r="D1703" s="52">
        <f t="shared" si="52"/>
        <v>2525</v>
      </c>
      <c r="E1703" s="54" t="s">
        <v>425</v>
      </c>
      <c r="F1703" s="52" t="s">
        <v>399</v>
      </c>
      <c r="G1703" s="54" t="s">
        <v>384</v>
      </c>
      <c r="H1703" s="55">
        <v>400</v>
      </c>
      <c r="I1703" s="55">
        <v>20</v>
      </c>
      <c r="J1703" s="54">
        <f t="shared" si="53"/>
        <v>8000</v>
      </c>
    </row>
    <row r="1704" spans="1:10" hidden="1" x14ac:dyDescent="0.3">
      <c r="A1704" s="52" t="s">
        <v>395</v>
      </c>
      <c r="B1704" s="52" t="s">
        <v>394</v>
      </c>
      <c r="C1704" s="53">
        <v>42638</v>
      </c>
      <c r="D1704" s="52">
        <f t="shared" si="52"/>
        <v>2526</v>
      </c>
      <c r="E1704" s="54" t="s">
        <v>425</v>
      </c>
      <c r="F1704" s="52" t="s">
        <v>399</v>
      </c>
      <c r="G1704" s="54" t="s">
        <v>387</v>
      </c>
      <c r="H1704" s="55">
        <v>500</v>
      </c>
      <c r="I1704" s="55">
        <v>35</v>
      </c>
      <c r="J1704" s="54">
        <f t="shared" si="53"/>
        <v>17500</v>
      </c>
    </row>
    <row r="1705" spans="1:10" hidden="1" x14ac:dyDescent="0.3">
      <c r="A1705" s="52" t="s">
        <v>395</v>
      </c>
      <c r="B1705" s="52" t="s">
        <v>394</v>
      </c>
      <c r="C1705" s="53">
        <v>42638</v>
      </c>
      <c r="D1705" s="52">
        <f t="shared" si="52"/>
        <v>2527</v>
      </c>
      <c r="E1705" s="54" t="s">
        <v>425</v>
      </c>
      <c r="F1705" s="52" t="s">
        <v>399</v>
      </c>
      <c r="G1705" s="54" t="s">
        <v>385</v>
      </c>
      <c r="H1705" s="55">
        <v>200</v>
      </c>
      <c r="I1705" s="55">
        <v>86</v>
      </c>
      <c r="J1705" s="54">
        <f t="shared" si="53"/>
        <v>17200</v>
      </c>
    </row>
    <row r="1706" spans="1:10" hidden="1" x14ac:dyDescent="0.3">
      <c r="A1706" s="52" t="s">
        <v>395</v>
      </c>
      <c r="B1706" s="52" t="s">
        <v>394</v>
      </c>
      <c r="C1706" s="53">
        <v>42638</v>
      </c>
      <c r="D1706" s="52">
        <f t="shared" si="52"/>
        <v>2528</v>
      </c>
      <c r="E1706" s="54" t="s">
        <v>425</v>
      </c>
      <c r="F1706" s="52" t="s">
        <v>399</v>
      </c>
      <c r="G1706" s="54" t="s">
        <v>384</v>
      </c>
      <c r="H1706" s="55">
        <v>20</v>
      </c>
      <c r="I1706" s="55">
        <v>20</v>
      </c>
      <c r="J1706" s="54">
        <f t="shared" si="53"/>
        <v>400</v>
      </c>
    </row>
    <row r="1707" spans="1:10" hidden="1" x14ac:dyDescent="0.3">
      <c r="A1707" s="52" t="s">
        <v>405</v>
      </c>
      <c r="B1707" s="52" t="s">
        <v>394</v>
      </c>
      <c r="C1707" s="53">
        <v>42638</v>
      </c>
      <c r="D1707" s="52">
        <f t="shared" si="52"/>
        <v>2529</v>
      </c>
      <c r="E1707" s="54" t="s">
        <v>431</v>
      </c>
      <c r="F1707" s="52" t="s">
        <v>524</v>
      </c>
      <c r="G1707" s="54" t="s">
        <v>387</v>
      </c>
      <c r="H1707" s="55">
        <v>1500</v>
      </c>
      <c r="I1707" s="55">
        <v>35</v>
      </c>
      <c r="J1707" s="54">
        <f t="shared" si="53"/>
        <v>52500</v>
      </c>
    </row>
    <row r="1708" spans="1:10" hidden="1" x14ac:dyDescent="0.3">
      <c r="A1708" s="52" t="s">
        <v>405</v>
      </c>
      <c r="B1708" s="52" t="s">
        <v>394</v>
      </c>
      <c r="C1708" s="53">
        <v>42638</v>
      </c>
      <c r="D1708" s="52">
        <f t="shared" si="52"/>
        <v>2530</v>
      </c>
      <c r="E1708" s="54" t="s">
        <v>431</v>
      </c>
      <c r="F1708" s="52" t="s">
        <v>524</v>
      </c>
      <c r="G1708" s="54" t="s">
        <v>385</v>
      </c>
      <c r="H1708" s="55">
        <v>500</v>
      </c>
      <c r="I1708" s="55">
        <v>86</v>
      </c>
      <c r="J1708" s="54">
        <f t="shared" si="53"/>
        <v>43000</v>
      </c>
    </row>
    <row r="1709" spans="1:10" hidden="1" x14ac:dyDescent="0.3">
      <c r="A1709" s="52" t="s">
        <v>405</v>
      </c>
      <c r="B1709" s="52" t="s">
        <v>394</v>
      </c>
      <c r="C1709" s="53">
        <v>42638</v>
      </c>
      <c r="D1709" s="52">
        <f t="shared" si="52"/>
        <v>2531</v>
      </c>
      <c r="E1709" s="54" t="s">
        <v>431</v>
      </c>
      <c r="F1709" s="52" t="s">
        <v>524</v>
      </c>
      <c r="G1709" s="54" t="s">
        <v>384</v>
      </c>
      <c r="H1709" s="55">
        <v>250</v>
      </c>
      <c r="I1709" s="55">
        <v>20</v>
      </c>
      <c r="J1709" s="54">
        <f t="shared" si="53"/>
        <v>5000</v>
      </c>
    </row>
    <row r="1710" spans="1:10" hidden="1" x14ac:dyDescent="0.3">
      <c r="A1710" s="52" t="s">
        <v>405</v>
      </c>
      <c r="B1710" s="52" t="s">
        <v>394</v>
      </c>
      <c r="C1710" s="53">
        <v>42638</v>
      </c>
      <c r="D1710" s="52">
        <f t="shared" si="52"/>
        <v>2532</v>
      </c>
      <c r="E1710" s="54" t="s">
        <v>431</v>
      </c>
      <c r="F1710" s="52" t="s">
        <v>524</v>
      </c>
      <c r="G1710" s="54" t="s">
        <v>387</v>
      </c>
      <c r="H1710" s="55">
        <v>250</v>
      </c>
      <c r="I1710" s="55">
        <v>35</v>
      </c>
      <c r="J1710" s="54">
        <f t="shared" si="53"/>
        <v>8750</v>
      </c>
    </row>
    <row r="1711" spans="1:10" hidden="1" x14ac:dyDescent="0.3">
      <c r="A1711" s="52" t="s">
        <v>405</v>
      </c>
      <c r="B1711" s="52" t="s">
        <v>394</v>
      </c>
      <c r="C1711" s="53">
        <v>42638</v>
      </c>
      <c r="D1711" s="52">
        <f t="shared" si="52"/>
        <v>2533</v>
      </c>
      <c r="E1711" s="54" t="s">
        <v>430</v>
      </c>
      <c r="F1711" s="52" t="s">
        <v>403</v>
      </c>
      <c r="G1711" s="54" t="s">
        <v>385</v>
      </c>
      <c r="H1711" s="55">
        <v>500</v>
      </c>
      <c r="I1711" s="55">
        <v>86</v>
      </c>
      <c r="J1711" s="54">
        <f t="shared" si="53"/>
        <v>43000</v>
      </c>
    </row>
    <row r="1712" spans="1:10" hidden="1" x14ac:dyDescent="0.3">
      <c r="A1712" s="52" t="s">
        <v>405</v>
      </c>
      <c r="B1712" s="52" t="s">
        <v>394</v>
      </c>
      <c r="C1712" s="53">
        <v>42638</v>
      </c>
      <c r="D1712" s="52">
        <f t="shared" si="52"/>
        <v>2534</v>
      </c>
      <c r="E1712" s="54" t="s">
        <v>430</v>
      </c>
      <c r="F1712" s="52" t="s">
        <v>403</v>
      </c>
      <c r="G1712" s="54" t="s">
        <v>384</v>
      </c>
      <c r="H1712" s="55">
        <v>100</v>
      </c>
      <c r="I1712" s="55">
        <v>20</v>
      </c>
      <c r="J1712" s="54">
        <f t="shared" si="53"/>
        <v>2000</v>
      </c>
    </row>
    <row r="1713" spans="1:10" hidden="1" x14ac:dyDescent="0.3">
      <c r="A1713" s="52" t="s">
        <v>395</v>
      </c>
      <c r="B1713" s="52" t="s">
        <v>394</v>
      </c>
      <c r="C1713" s="53">
        <v>42638</v>
      </c>
      <c r="D1713" s="52">
        <f t="shared" si="52"/>
        <v>2535</v>
      </c>
      <c r="E1713" s="54" t="s">
        <v>422</v>
      </c>
      <c r="F1713" s="52" t="s">
        <v>529</v>
      </c>
      <c r="G1713" s="54" t="s">
        <v>383</v>
      </c>
      <c r="H1713" s="55">
        <v>2100</v>
      </c>
      <c r="I1713" s="55">
        <v>10</v>
      </c>
      <c r="J1713" s="54">
        <f t="shared" si="53"/>
        <v>21000</v>
      </c>
    </row>
    <row r="1714" spans="1:10" hidden="1" x14ac:dyDescent="0.3">
      <c r="A1714" s="52" t="s">
        <v>395</v>
      </c>
      <c r="B1714" s="52" t="s">
        <v>394</v>
      </c>
      <c r="C1714" s="53">
        <v>42638</v>
      </c>
      <c r="D1714" s="52">
        <f t="shared" si="52"/>
        <v>2536</v>
      </c>
      <c r="E1714" s="54" t="s">
        <v>422</v>
      </c>
      <c r="F1714" s="52" t="s">
        <v>529</v>
      </c>
      <c r="G1714" s="54" t="s">
        <v>381</v>
      </c>
      <c r="H1714" s="55">
        <v>420</v>
      </c>
      <c r="I1714" s="55">
        <v>120</v>
      </c>
      <c r="J1714" s="54">
        <f t="shared" si="53"/>
        <v>50400</v>
      </c>
    </row>
    <row r="1715" spans="1:10" hidden="1" x14ac:dyDescent="0.3">
      <c r="A1715" s="52" t="s">
        <v>395</v>
      </c>
      <c r="B1715" s="52" t="s">
        <v>394</v>
      </c>
      <c r="C1715" s="53">
        <v>42639</v>
      </c>
      <c r="D1715" s="52">
        <f t="shared" si="52"/>
        <v>2537</v>
      </c>
      <c r="E1715" s="54" t="s">
        <v>429</v>
      </c>
      <c r="F1715" s="52" t="s">
        <v>528</v>
      </c>
      <c r="G1715" s="54" t="s">
        <v>387</v>
      </c>
      <c r="H1715" s="55">
        <v>150</v>
      </c>
      <c r="I1715" s="55">
        <v>35</v>
      </c>
      <c r="J1715" s="54">
        <f t="shared" si="53"/>
        <v>5250</v>
      </c>
    </row>
    <row r="1716" spans="1:10" hidden="1" x14ac:dyDescent="0.3">
      <c r="A1716" s="52" t="s">
        <v>398</v>
      </c>
      <c r="B1716" s="52" t="s">
        <v>394</v>
      </c>
      <c r="C1716" s="53">
        <v>42639</v>
      </c>
      <c r="D1716" s="52">
        <f t="shared" si="52"/>
        <v>2538</v>
      </c>
      <c r="E1716" s="54" t="s">
        <v>428</v>
      </c>
      <c r="F1716" s="52" t="s">
        <v>396</v>
      </c>
      <c r="G1716" s="54" t="s">
        <v>385</v>
      </c>
      <c r="H1716" s="55">
        <v>400</v>
      </c>
      <c r="I1716" s="55">
        <v>86</v>
      </c>
      <c r="J1716" s="54">
        <f t="shared" si="53"/>
        <v>34400</v>
      </c>
    </row>
    <row r="1717" spans="1:10" hidden="1" x14ac:dyDescent="0.3">
      <c r="A1717" s="52" t="s">
        <v>398</v>
      </c>
      <c r="B1717" s="52" t="s">
        <v>394</v>
      </c>
      <c r="C1717" s="53">
        <v>42639</v>
      </c>
      <c r="D1717" s="52">
        <f t="shared" si="52"/>
        <v>2539</v>
      </c>
      <c r="E1717" s="54" t="s">
        <v>428</v>
      </c>
      <c r="F1717" s="52" t="s">
        <v>396</v>
      </c>
      <c r="G1717" s="54" t="s">
        <v>384</v>
      </c>
      <c r="H1717" s="55">
        <v>200</v>
      </c>
      <c r="I1717" s="55">
        <v>20</v>
      </c>
      <c r="J1717" s="54">
        <f t="shared" si="53"/>
        <v>4000</v>
      </c>
    </row>
    <row r="1718" spans="1:10" hidden="1" x14ac:dyDescent="0.3">
      <c r="A1718" s="52" t="s">
        <v>398</v>
      </c>
      <c r="B1718" s="52" t="s">
        <v>394</v>
      </c>
      <c r="C1718" s="53">
        <v>42639</v>
      </c>
      <c r="D1718" s="52">
        <f t="shared" si="52"/>
        <v>2540</v>
      </c>
      <c r="E1718" s="54" t="s">
        <v>409</v>
      </c>
      <c r="F1718" s="52" t="s">
        <v>396</v>
      </c>
      <c r="G1718" s="54" t="s">
        <v>383</v>
      </c>
      <c r="H1718" s="55">
        <v>600</v>
      </c>
      <c r="I1718" s="55">
        <v>10</v>
      </c>
      <c r="J1718" s="54">
        <f t="shared" si="53"/>
        <v>6000</v>
      </c>
    </row>
    <row r="1719" spans="1:10" hidden="1" x14ac:dyDescent="0.3">
      <c r="A1719" s="52" t="s">
        <v>522</v>
      </c>
      <c r="B1719" s="52" t="s">
        <v>394</v>
      </c>
      <c r="C1719" s="53">
        <v>42639</v>
      </c>
      <c r="D1719" s="52">
        <f t="shared" si="52"/>
        <v>2541</v>
      </c>
      <c r="E1719" s="54" t="s">
        <v>427</v>
      </c>
      <c r="F1719" s="52" t="s">
        <v>410</v>
      </c>
      <c r="G1719" s="54" t="s">
        <v>381</v>
      </c>
      <c r="H1719" s="55">
        <v>50</v>
      </c>
      <c r="I1719" s="55">
        <v>120</v>
      </c>
      <c r="J1719" s="54">
        <f t="shared" si="53"/>
        <v>6000</v>
      </c>
    </row>
    <row r="1720" spans="1:10" hidden="1" x14ac:dyDescent="0.3">
      <c r="A1720" s="52" t="s">
        <v>395</v>
      </c>
      <c r="B1720" s="52" t="s">
        <v>394</v>
      </c>
      <c r="C1720" s="53">
        <v>42639</v>
      </c>
      <c r="D1720" s="52">
        <f t="shared" si="52"/>
        <v>2542</v>
      </c>
      <c r="E1720" s="54" t="s">
        <v>426</v>
      </c>
      <c r="F1720" s="52" t="s">
        <v>529</v>
      </c>
      <c r="G1720" s="54" t="s">
        <v>387</v>
      </c>
      <c r="H1720" s="55">
        <v>300</v>
      </c>
      <c r="I1720" s="55">
        <v>35</v>
      </c>
      <c r="J1720" s="54">
        <f t="shared" si="53"/>
        <v>10500</v>
      </c>
    </row>
    <row r="1721" spans="1:10" hidden="1" x14ac:dyDescent="0.3">
      <c r="A1721" s="52" t="s">
        <v>405</v>
      </c>
      <c r="B1721" s="52" t="s">
        <v>394</v>
      </c>
      <c r="C1721" s="53">
        <v>42639</v>
      </c>
      <c r="D1721" s="52">
        <f t="shared" si="52"/>
        <v>2543</v>
      </c>
      <c r="E1721" s="54" t="s">
        <v>416</v>
      </c>
      <c r="F1721" s="52" t="s">
        <v>403</v>
      </c>
      <c r="G1721" s="54" t="s">
        <v>385</v>
      </c>
      <c r="H1721" s="55">
        <v>100</v>
      </c>
      <c r="I1721" s="55">
        <v>86</v>
      </c>
      <c r="J1721" s="54">
        <f t="shared" si="53"/>
        <v>8600</v>
      </c>
    </row>
    <row r="1722" spans="1:10" hidden="1" x14ac:dyDescent="0.3">
      <c r="A1722" s="52" t="s">
        <v>395</v>
      </c>
      <c r="B1722" s="52" t="s">
        <v>394</v>
      </c>
      <c r="C1722" s="53">
        <v>42639</v>
      </c>
      <c r="D1722" s="52">
        <f t="shared" si="52"/>
        <v>2544</v>
      </c>
      <c r="E1722" s="54" t="s">
        <v>425</v>
      </c>
      <c r="F1722" s="52" t="s">
        <v>399</v>
      </c>
      <c r="G1722" s="54" t="s">
        <v>384</v>
      </c>
      <c r="H1722" s="55">
        <v>1500</v>
      </c>
      <c r="I1722" s="55">
        <v>20</v>
      </c>
      <c r="J1722" s="54">
        <f t="shared" si="53"/>
        <v>30000</v>
      </c>
    </row>
    <row r="1723" spans="1:10" x14ac:dyDescent="0.3">
      <c r="A1723" s="52" t="s">
        <v>398</v>
      </c>
      <c r="B1723" s="52" t="s">
        <v>394</v>
      </c>
      <c r="C1723" s="53">
        <v>42639</v>
      </c>
      <c r="D1723" s="52">
        <f t="shared" si="52"/>
        <v>2545</v>
      </c>
      <c r="E1723" s="54" t="s">
        <v>412</v>
      </c>
      <c r="F1723" s="52" t="s">
        <v>523</v>
      </c>
      <c r="G1723" s="54" t="s">
        <v>387</v>
      </c>
      <c r="H1723" s="55">
        <v>1000</v>
      </c>
      <c r="I1723" s="55">
        <v>35</v>
      </c>
      <c r="J1723" s="54">
        <f t="shared" si="53"/>
        <v>35000</v>
      </c>
    </row>
    <row r="1724" spans="1:10" hidden="1" x14ac:dyDescent="0.3">
      <c r="A1724" s="52" t="s">
        <v>405</v>
      </c>
      <c r="B1724" s="52" t="s">
        <v>394</v>
      </c>
      <c r="C1724" s="53">
        <v>42639</v>
      </c>
      <c r="D1724" s="52">
        <f t="shared" si="52"/>
        <v>2546</v>
      </c>
      <c r="E1724" s="54" t="s">
        <v>424</v>
      </c>
      <c r="F1724" s="52" t="s">
        <v>403</v>
      </c>
      <c r="G1724" s="54" t="s">
        <v>385</v>
      </c>
      <c r="H1724" s="55">
        <v>400</v>
      </c>
      <c r="I1724" s="55">
        <v>86</v>
      </c>
      <c r="J1724" s="54">
        <f t="shared" si="53"/>
        <v>34400</v>
      </c>
    </row>
    <row r="1725" spans="1:10" hidden="1" x14ac:dyDescent="0.3">
      <c r="A1725" s="52" t="s">
        <v>405</v>
      </c>
      <c r="B1725" s="52" t="s">
        <v>394</v>
      </c>
      <c r="C1725" s="53">
        <v>42639</v>
      </c>
      <c r="D1725" s="52">
        <f t="shared" si="52"/>
        <v>2547</v>
      </c>
      <c r="E1725" s="54" t="s">
        <v>423</v>
      </c>
      <c r="F1725" s="52" t="s">
        <v>403</v>
      </c>
      <c r="G1725" s="54" t="s">
        <v>384</v>
      </c>
      <c r="H1725" s="55">
        <v>100</v>
      </c>
      <c r="I1725" s="55">
        <v>20</v>
      </c>
      <c r="J1725" s="54">
        <f t="shared" si="53"/>
        <v>2000</v>
      </c>
    </row>
    <row r="1726" spans="1:10" hidden="1" x14ac:dyDescent="0.3">
      <c r="A1726" s="52" t="s">
        <v>405</v>
      </c>
      <c r="B1726" s="52" t="s">
        <v>394</v>
      </c>
      <c r="C1726" s="53">
        <v>42639</v>
      </c>
      <c r="D1726" s="52">
        <f t="shared" si="52"/>
        <v>2548</v>
      </c>
      <c r="E1726" s="54" t="s">
        <v>423</v>
      </c>
      <c r="F1726" s="52" t="s">
        <v>403</v>
      </c>
      <c r="G1726" s="54" t="s">
        <v>387</v>
      </c>
      <c r="H1726" s="55">
        <v>150</v>
      </c>
      <c r="I1726" s="55">
        <v>35</v>
      </c>
      <c r="J1726" s="54">
        <f t="shared" si="53"/>
        <v>5250</v>
      </c>
    </row>
    <row r="1727" spans="1:10" hidden="1" x14ac:dyDescent="0.3">
      <c r="A1727" s="52" t="s">
        <v>395</v>
      </c>
      <c r="B1727" s="52" t="s">
        <v>394</v>
      </c>
      <c r="C1727" s="53">
        <v>42639</v>
      </c>
      <c r="D1727" s="52">
        <f t="shared" si="52"/>
        <v>2549</v>
      </c>
      <c r="E1727" s="54" t="s">
        <v>422</v>
      </c>
      <c r="F1727" s="52" t="s">
        <v>529</v>
      </c>
      <c r="G1727" s="54" t="s">
        <v>385</v>
      </c>
      <c r="H1727" s="55">
        <v>100</v>
      </c>
      <c r="I1727" s="55">
        <v>86</v>
      </c>
      <c r="J1727" s="54">
        <f t="shared" si="53"/>
        <v>8600</v>
      </c>
    </row>
    <row r="1728" spans="1:10" hidden="1" x14ac:dyDescent="0.3">
      <c r="A1728" s="52" t="s">
        <v>395</v>
      </c>
      <c r="B1728" s="52" t="s">
        <v>394</v>
      </c>
      <c r="C1728" s="53">
        <v>42639</v>
      </c>
      <c r="D1728" s="52">
        <f t="shared" si="52"/>
        <v>2550</v>
      </c>
      <c r="E1728" s="54" t="s">
        <v>422</v>
      </c>
      <c r="F1728" s="52" t="s">
        <v>529</v>
      </c>
      <c r="G1728" s="54" t="s">
        <v>384</v>
      </c>
      <c r="H1728" s="55">
        <v>50</v>
      </c>
      <c r="I1728" s="55">
        <v>20</v>
      </c>
      <c r="J1728" s="54">
        <f t="shared" si="53"/>
        <v>1000</v>
      </c>
    </row>
    <row r="1729" spans="1:10" hidden="1" x14ac:dyDescent="0.3">
      <c r="A1729" s="52" t="s">
        <v>395</v>
      </c>
      <c r="B1729" s="52" t="s">
        <v>394</v>
      </c>
      <c r="C1729" s="53">
        <v>42639</v>
      </c>
      <c r="D1729" s="52">
        <f t="shared" si="52"/>
        <v>2551</v>
      </c>
      <c r="E1729" s="54" t="s">
        <v>422</v>
      </c>
      <c r="F1729" s="52" t="s">
        <v>529</v>
      </c>
      <c r="G1729" s="54" t="s">
        <v>387</v>
      </c>
      <c r="H1729" s="55">
        <v>50</v>
      </c>
      <c r="I1729" s="55">
        <v>35</v>
      </c>
      <c r="J1729" s="54">
        <f t="shared" si="53"/>
        <v>1750</v>
      </c>
    </row>
    <row r="1730" spans="1:10" hidden="1" x14ac:dyDescent="0.3">
      <c r="A1730" s="52" t="s">
        <v>395</v>
      </c>
      <c r="B1730" s="52" t="s">
        <v>394</v>
      </c>
      <c r="C1730" s="53">
        <v>42639</v>
      </c>
      <c r="D1730" s="52">
        <f t="shared" si="52"/>
        <v>2552</v>
      </c>
      <c r="E1730" s="54" t="s">
        <v>422</v>
      </c>
      <c r="F1730" s="52" t="s">
        <v>529</v>
      </c>
      <c r="G1730" s="54" t="s">
        <v>385</v>
      </c>
      <c r="H1730" s="55">
        <v>50</v>
      </c>
      <c r="I1730" s="55">
        <v>86</v>
      </c>
      <c r="J1730" s="54">
        <f t="shared" si="53"/>
        <v>4300</v>
      </c>
    </row>
    <row r="1731" spans="1:10" x14ac:dyDescent="0.3">
      <c r="A1731" s="52" t="s">
        <v>398</v>
      </c>
      <c r="B1731" s="52" t="s">
        <v>394</v>
      </c>
      <c r="C1731" s="53">
        <v>42639</v>
      </c>
      <c r="D1731" s="52">
        <f t="shared" si="52"/>
        <v>2553</v>
      </c>
      <c r="E1731" s="54" t="s">
        <v>421</v>
      </c>
      <c r="F1731" s="52" t="s">
        <v>523</v>
      </c>
      <c r="G1731" s="54" t="s">
        <v>384</v>
      </c>
      <c r="H1731" s="55">
        <v>200</v>
      </c>
      <c r="I1731" s="55">
        <v>20</v>
      </c>
      <c r="J1731" s="54">
        <f t="shared" si="53"/>
        <v>4000</v>
      </c>
    </row>
    <row r="1732" spans="1:10" x14ac:dyDescent="0.3">
      <c r="A1732" s="52" t="s">
        <v>398</v>
      </c>
      <c r="B1732" s="52" t="s">
        <v>394</v>
      </c>
      <c r="C1732" s="53">
        <v>42639</v>
      </c>
      <c r="D1732" s="52">
        <f t="shared" si="52"/>
        <v>2554</v>
      </c>
      <c r="E1732" s="54" t="s">
        <v>420</v>
      </c>
      <c r="F1732" s="52" t="s">
        <v>523</v>
      </c>
      <c r="G1732" s="54" t="s">
        <v>383</v>
      </c>
      <c r="H1732" s="55">
        <v>5</v>
      </c>
      <c r="I1732" s="55">
        <v>10</v>
      </c>
      <c r="J1732" s="54">
        <f t="shared" si="53"/>
        <v>50</v>
      </c>
    </row>
    <row r="1733" spans="1:10" hidden="1" x14ac:dyDescent="0.3">
      <c r="A1733" s="52" t="s">
        <v>405</v>
      </c>
      <c r="B1733" s="52" t="s">
        <v>394</v>
      </c>
      <c r="C1733" s="53">
        <v>42639</v>
      </c>
      <c r="D1733" s="52">
        <f t="shared" si="52"/>
        <v>2555</v>
      </c>
      <c r="E1733" s="54" t="s">
        <v>419</v>
      </c>
      <c r="F1733" s="52" t="s">
        <v>403</v>
      </c>
      <c r="G1733" s="54" t="s">
        <v>381</v>
      </c>
      <c r="H1733" s="55">
        <v>5</v>
      </c>
      <c r="I1733" s="55">
        <v>120</v>
      </c>
      <c r="J1733" s="54">
        <f t="shared" si="53"/>
        <v>600</v>
      </c>
    </row>
    <row r="1734" spans="1:10" hidden="1" x14ac:dyDescent="0.3">
      <c r="A1734" s="52" t="s">
        <v>395</v>
      </c>
      <c r="B1734" s="52" t="s">
        <v>394</v>
      </c>
      <c r="C1734" s="53">
        <v>42639</v>
      </c>
      <c r="D1734" s="52">
        <f t="shared" si="52"/>
        <v>2556</v>
      </c>
      <c r="E1734" s="54" t="s">
        <v>418</v>
      </c>
      <c r="F1734" s="52" t="s">
        <v>529</v>
      </c>
      <c r="G1734" s="54" t="s">
        <v>387</v>
      </c>
      <c r="H1734" s="55">
        <v>5</v>
      </c>
      <c r="I1734" s="55">
        <v>35</v>
      </c>
      <c r="J1734" s="54">
        <f t="shared" si="53"/>
        <v>175</v>
      </c>
    </row>
    <row r="1735" spans="1:10" hidden="1" x14ac:dyDescent="0.3">
      <c r="A1735" s="52" t="s">
        <v>405</v>
      </c>
      <c r="B1735" s="52" t="s">
        <v>394</v>
      </c>
      <c r="C1735" s="53">
        <v>42639</v>
      </c>
      <c r="D1735" s="52">
        <f t="shared" si="52"/>
        <v>2557</v>
      </c>
      <c r="E1735" s="54" t="s">
        <v>417</v>
      </c>
      <c r="F1735" s="52" t="s">
        <v>403</v>
      </c>
      <c r="G1735" s="54" t="s">
        <v>385</v>
      </c>
      <c r="H1735" s="55">
        <v>5</v>
      </c>
      <c r="I1735" s="55">
        <v>86</v>
      </c>
      <c r="J1735" s="54">
        <f t="shared" si="53"/>
        <v>430</v>
      </c>
    </row>
    <row r="1736" spans="1:10" hidden="1" x14ac:dyDescent="0.3">
      <c r="A1736" s="52" t="s">
        <v>405</v>
      </c>
      <c r="B1736" s="52" t="s">
        <v>394</v>
      </c>
      <c r="C1736" s="53">
        <v>42639</v>
      </c>
      <c r="D1736" s="52">
        <f t="shared" si="52"/>
        <v>2558</v>
      </c>
      <c r="E1736" s="54" t="s">
        <v>416</v>
      </c>
      <c r="F1736" s="52" t="s">
        <v>403</v>
      </c>
      <c r="G1736" s="54" t="s">
        <v>384</v>
      </c>
      <c r="H1736" s="55">
        <v>5</v>
      </c>
      <c r="I1736" s="55">
        <v>20</v>
      </c>
      <c r="J1736" s="54">
        <f t="shared" si="53"/>
        <v>100</v>
      </c>
    </row>
    <row r="1737" spans="1:10" hidden="1" x14ac:dyDescent="0.3">
      <c r="A1737" s="52" t="s">
        <v>405</v>
      </c>
      <c r="B1737" s="52" t="s">
        <v>394</v>
      </c>
      <c r="C1737" s="53">
        <v>42642</v>
      </c>
      <c r="D1737" s="52">
        <f t="shared" si="52"/>
        <v>2559</v>
      </c>
      <c r="E1737" s="54" t="s">
        <v>415</v>
      </c>
      <c r="F1737" s="52" t="s">
        <v>524</v>
      </c>
      <c r="G1737" s="54" t="s">
        <v>383</v>
      </c>
      <c r="H1737" s="55">
        <v>500</v>
      </c>
      <c r="I1737" s="55">
        <v>10</v>
      </c>
      <c r="J1737" s="54">
        <f t="shared" si="53"/>
        <v>5000</v>
      </c>
    </row>
    <row r="1738" spans="1:10" hidden="1" x14ac:dyDescent="0.3">
      <c r="A1738" s="52" t="s">
        <v>405</v>
      </c>
      <c r="B1738" s="52" t="s">
        <v>394</v>
      </c>
      <c r="C1738" s="53">
        <v>42642</v>
      </c>
      <c r="D1738" s="52">
        <f t="shared" si="52"/>
        <v>2560</v>
      </c>
      <c r="E1738" s="54" t="s">
        <v>415</v>
      </c>
      <c r="F1738" s="52" t="s">
        <v>524</v>
      </c>
      <c r="G1738" s="54" t="s">
        <v>381</v>
      </c>
      <c r="H1738" s="55">
        <v>500</v>
      </c>
      <c r="I1738" s="55">
        <v>120</v>
      </c>
      <c r="J1738" s="54">
        <f t="shared" si="53"/>
        <v>60000</v>
      </c>
    </row>
    <row r="1739" spans="1:10" hidden="1" x14ac:dyDescent="0.3">
      <c r="A1739" s="52" t="s">
        <v>405</v>
      </c>
      <c r="B1739" s="52" t="s">
        <v>394</v>
      </c>
      <c r="C1739" s="53">
        <v>42642</v>
      </c>
      <c r="D1739" s="52">
        <f t="shared" si="52"/>
        <v>2561</v>
      </c>
      <c r="E1739" s="54" t="s">
        <v>415</v>
      </c>
      <c r="F1739" s="52" t="s">
        <v>524</v>
      </c>
      <c r="G1739" s="54" t="s">
        <v>387</v>
      </c>
      <c r="H1739" s="55">
        <v>500</v>
      </c>
      <c r="I1739" s="55">
        <v>35</v>
      </c>
      <c r="J1739" s="54">
        <f t="shared" si="53"/>
        <v>17500</v>
      </c>
    </row>
    <row r="1740" spans="1:10" hidden="1" x14ac:dyDescent="0.3">
      <c r="A1740" s="52" t="s">
        <v>405</v>
      </c>
      <c r="B1740" s="52" t="s">
        <v>394</v>
      </c>
      <c r="C1740" s="53">
        <v>42642</v>
      </c>
      <c r="D1740" s="52">
        <f t="shared" si="52"/>
        <v>2562</v>
      </c>
      <c r="E1740" s="54" t="s">
        <v>415</v>
      </c>
      <c r="F1740" s="52" t="s">
        <v>524</v>
      </c>
      <c r="G1740" s="54" t="s">
        <v>385</v>
      </c>
      <c r="H1740" s="55">
        <v>300</v>
      </c>
      <c r="I1740" s="55">
        <v>86</v>
      </c>
      <c r="J1740" s="54">
        <f t="shared" si="53"/>
        <v>25800</v>
      </c>
    </row>
    <row r="1741" spans="1:10" hidden="1" x14ac:dyDescent="0.3">
      <c r="A1741" s="52" t="s">
        <v>405</v>
      </c>
      <c r="B1741" s="52" t="s">
        <v>394</v>
      </c>
      <c r="C1741" s="53">
        <v>42642</v>
      </c>
      <c r="D1741" s="52">
        <f t="shared" si="52"/>
        <v>2563</v>
      </c>
      <c r="E1741" s="54" t="s">
        <v>415</v>
      </c>
      <c r="F1741" s="52" t="s">
        <v>524</v>
      </c>
      <c r="G1741" s="54" t="s">
        <v>387</v>
      </c>
      <c r="H1741" s="55">
        <v>200</v>
      </c>
      <c r="I1741" s="55">
        <v>35</v>
      </c>
      <c r="J1741" s="54">
        <f t="shared" si="53"/>
        <v>7000</v>
      </c>
    </row>
    <row r="1742" spans="1:10" hidden="1" x14ac:dyDescent="0.3">
      <c r="A1742" s="52" t="s">
        <v>405</v>
      </c>
      <c r="B1742" s="52" t="s">
        <v>394</v>
      </c>
      <c r="C1742" s="53">
        <v>42642</v>
      </c>
      <c r="D1742" s="52">
        <f t="shared" si="52"/>
        <v>2564</v>
      </c>
      <c r="E1742" s="54" t="s">
        <v>415</v>
      </c>
      <c r="F1742" s="52" t="s">
        <v>524</v>
      </c>
      <c r="G1742" s="54" t="s">
        <v>385</v>
      </c>
      <c r="H1742" s="55">
        <v>500</v>
      </c>
      <c r="I1742" s="55">
        <v>86</v>
      </c>
      <c r="J1742" s="54">
        <f t="shared" si="53"/>
        <v>43000</v>
      </c>
    </row>
    <row r="1743" spans="1:10" hidden="1" x14ac:dyDescent="0.3">
      <c r="A1743" s="52" t="s">
        <v>405</v>
      </c>
      <c r="B1743" s="52" t="s">
        <v>394</v>
      </c>
      <c r="C1743" s="53">
        <v>42642</v>
      </c>
      <c r="D1743" s="52">
        <f t="shared" ref="D1743:D1772" si="54">D1742+1</f>
        <v>2565</v>
      </c>
      <c r="E1743" s="54" t="s">
        <v>415</v>
      </c>
      <c r="F1743" s="52" t="s">
        <v>524</v>
      </c>
      <c r="G1743" s="54" t="s">
        <v>384</v>
      </c>
      <c r="H1743" s="55">
        <v>100</v>
      </c>
      <c r="I1743" s="55">
        <v>20</v>
      </c>
      <c r="J1743" s="54">
        <f t="shared" ref="J1743:J1773" si="55">H1743*I1743</f>
        <v>2000</v>
      </c>
    </row>
    <row r="1744" spans="1:10" hidden="1" x14ac:dyDescent="0.3">
      <c r="A1744" s="52" t="s">
        <v>405</v>
      </c>
      <c r="B1744" s="52" t="s">
        <v>394</v>
      </c>
      <c r="C1744" s="53">
        <v>42642</v>
      </c>
      <c r="D1744" s="52">
        <f t="shared" si="54"/>
        <v>2566</v>
      </c>
      <c r="E1744" s="54" t="s">
        <v>415</v>
      </c>
      <c r="F1744" s="52" t="s">
        <v>524</v>
      </c>
      <c r="G1744" s="54" t="s">
        <v>387</v>
      </c>
      <c r="H1744" s="55">
        <v>1000</v>
      </c>
      <c r="I1744" s="55">
        <v>35</v>
      </c>
      <c r="J1744" s="54">
        <f t="shared" si="55"/>
        <v>35000</v>
      </c>
    </row>
    <row r="1745" spans="1:10" hidden="1" x14ac:dyDescent="0.3">
      <c r="A1745" s="52" t="s">
        <v>398</v>
      </c>
      <c r="B1745" s="52" t="s">
        <v>394</v>
      </c>
      <c r="C1745" s="53">
        <v>42642</v>
      </c>
      <c r="D1745" s="52">
        <f t="shared" si="54"/>
        <v>2567</v>
      </c>
      <c r="E1745" s="54" t="s">
        <v>414</v>
      </c>
      <c r="F1745" s="52" t="s">
        <v>396</v>
      </c>
      <c r="G1745" s="54" t="s">
        <v>385</v>
      </c>
      <c r="H1745" s="55">
        <v>500</v>
      </c>
      <c r="I1745" s="55">
        <v>86</v>
      </c>
      <c r="J1745" s="54">
        <f t="shared" si="55"/>
        <v>43000</v>
      </c>
    </row>
    <row r="1746" spans="1:10" hidden="1" x14ac:dyDescent="0.3">
      <c r="A1746" s="52" t="s">
        <v>395</v>
      </c>
      <c r="B1746" s="52" t="s">
        <v>394</v>
      </c>
      <c r="C1746" s="53">
        <v>42642</v>
      </c>
      <c r="D1746" s="52">
        <f t="shared" si="54"/>
        <v>2568</v>
      </c>
      <c r="E1746" s="54" t="s">
        <v>413</v>
      </c>
      <c r="F1746" s="52" t="s">
        <v>527</v>
      </c>
      <c r="G1746" s="54" t="s">
        <v>384</v>
      </c>
      <c r="H1746" s="55">
        <v>500</v>
      </c>
      <c r="I1746" s="55">
        <v>20</v>
      </c>
      <c r="J1746" s="54">
        <f t="shared" si="55"/>
        <v>10000</v>
      </c>
    </row>
    <row r="1747" spans="1:10" x14ac:dyDescent="0.3">
      <c r="A1747" s="52" t="s">
        <v>398</v>
      </c>
      <c r="B1747" s="52" t="s">
        <v>394</v>
      </c>
      <c r="C1747" s="53">
        <v>42642</v>
      </c>
      <c r="D1747" s="52">
        <f t="shared" si="54"/>
        <v>2569</v>
      </c>
      <c r="E1747" s="54" t="s">
        <v>412</v>
      </c>
      <c r="F1747" s="52" t="s">
        <v>523</v>
      </c>
      <c r="G1747" s="54" t="s">
        <v>387</v>
      </c>
      <c r="H1747" s="55">
        <v>150</v>
      </c>
      <c r="I1747" s="55">
        <v>35</v>
      </c>
      <c r="J1747" s="54">
        <f t="shared" si="55"/>
        <v>5250</v>
      </c>
    </row>
    <row r="1748" spans="1:10" hidden="1" x14ac:dyDescent="0.3">
      <c r="A1748" s="52" t="s">
        <v>522</v>
      </c>
      <c r="B1748" s="52" t="s">
        <v>394</v>
      </c>
      <c r="C1748" s="53">
        <v>42642</v>
      </c>
      <c r="D1748" s="52">
        <f t="shared" si="54"/>
        <v>2570</v>
      </c>
      <c r="E1748" s="54" t="s">
        <v>411</v>
      </c>
      <c r="F1748" s="52" t="s">
        <v>410</v>
      </c>
      <c r="G1748" s="54" t="s">
        <v>385</v>
      </c>
      <c r="H1748" s="55">
        <v>100</v>
      </c>
      <c r="I1748" s="55">
        <v>86</v>
      </c>
      <c r="J1748" s="54">
        <f t="shared" si="55"/>
        <v>8600</v>
      </c>
    </row>
    <row r="1749" spans="1:10" hidden="1" x14ac:dyDescent="0.3">
      <c r="A1749" s="52" t="s">
        <v>522</v>
      </c>
      <c r="B1749" s="52" t="s">
        <v>394</v>
      </c>
      <c r="C1749" s="53">
        <v>42642</v>
      </c>
      <c r="D1749" s="52">
        <f t="shared" si="54"/>
        <v>2571</v>
      </c>
      <c r="E1749" s="54" t="s">
        <v>402</v>
      </c>
      <c r="F1749" s="52" t="s">
        <v>525</v>
      </c>
      <c r="G1749" s="54" t="s">
        <v>384</v>
      </c>
      <c r="H1749" s="55">
        <v>700</v>
      </c>
      <c r="I1749" s="55">
        <v>20</v>
      </c>
      <c r="J1749" s="54">
        <f t="shared" si="55"/>
        <v>14000</v>
      </c>
    </row>
    <row r="1750" spans="1:10" hidden="1" x14ac:dyDescent="0.3">
      <c r="A1750" s="52" t="s">
        <v>398</v>
      </c>
      <c r="B1750" s="52" t="s">
        <v>394</v>
      </c>
      <c r="C1750" s="53">
        <v>42642</v>
      </c>
      <c r="D1750" s="52">
        <f t="shared" si="54"/>
        <v>2572</v>
      </c>
      <c r="E1750" s="54" t="s">
        <v>409</v>
      </c>
      <c r="F1750" s="52" t="s">
        <v>396</v>
      </c>
      <c r="G1750" s="54" t="s">
        <v>383</v>
      </c>
      <c r="H1750" s="55">
        <v>300</v>
      </c>
      <c r="I1750" s="55">
        <v>10</v>
      </c>
      <c r="J1750" s="54">
        <f t="shared" si="55"/>
        <v>3000</v>
      </c>
    </row>
    <row r="1751" spans="1:10" hidden="1" x14ac:dyDescent="0.3">
      <c r="A1751" s="52" t="s">
        <v>398</v>
      </c>
      <c r="B1751" s="52" t="s">
        <v>394</v>
      </c>
      <c r="C1751" s="53">
        <v>42642</v>
      </c>
      <c r="D1751" s="52">
        <f t="shared" si="54"/>
        <v>2573</v>
      </c>
      <c r="E1751" s="54" t="s">
        <v>409</v>
      </c>
      <c r="F1751" s="52" t="s">
        <v>396</v>
      </c>
      <c r="G1751" s="54" t="s">
        <v>381</v>
      </c>
      <c r="H1751" s="55">
        <v>200</v>
      </c>
      <c r="I1751" s="55">
        <v>120</v>
      </c>
      <c r="J1751" s="54">
        <f t="shared" si="55"/>
        <v>24000</v>
      </c>
    </row>
    <row r="1752" spans="1:10" hidden="1" x14ac:dyDescent="0.3">
      <c r="A1752" s="52" t="s">
        <v>395</v>
      </c>
      <c r="B1752" s="52" t="s">
        <v>394</v>
      </c>
      <c r="C1752" s="53">
        <v>42642</v>
      </c>
      <c r="D1752" s="52">
        <f t="shared" si="54"/>
        <v>2574</v>
      </c>
      <c r="E1752" s="54" t="s">
        <v>393</v>
      </c>
      <c r="F1752" s="52" t="s">
        <v>529</v>
      </c>
      <c r="G1752" s="54" t="s">
        <v>387</v>
      </c>
      <c r="H1752" s="55">
        <v>100</v>
      </c>
      <c r="I1752" s="55">
        <v>35</v>
      </c>
      <c r="J1752" s="54">
        <f t="shared" si="55"/>
        <v>3500</v>
      </c>
    </row>
    <row r="1753" spans="1:10" hidden="1" x14ac:dyDescent="0.3">
      <c r="A1753" s="52" t="s">
        <v>398</v>
      </c>
      <c r="B1753" s="52" t="s">
        <v>394</v>
      </c>
      <c r="C1753" s="53">
        <v>42642</v>
      </c>
      <c r="D1753" s="52">
        <f t="shared" si="54"/>
        <v>2575</v>
      </c>
      <c r="E1753" s="54" t="s">
        <v>397</v>
      </c>
      <c r="F1753" s="52" t="s">
        <v>396</v>
      </c>
      <c r="G1753" s="54" t="s">
        <v>385</v>
      </c>
      <c r="H1753" s="55">
        <v>500</v>
      </c>
      <c r="I1753" s="55">
        <v>86</v>
      </c>
      <c r="J1753" s="54">
        <f t="shared" si="55"/>
        <v>43000</v>
      </c>
    </row>
    <row r="1754" spans="1:10" hidden="1" x14ac:dyDescent="0.3">
      <c r="A1754" s="52" t="s">
        <v>398</v>
      </c>
      <c r="B1754" s="52" t="s">
        <v>394</v>
      </c>
      <c r="C1754" s="53">
        <v>42642</v>
      </c>
      <c r="D1754" s="52">
        <f t="shared" si="54"/>
        <v>2576</v>
      </c>
      <c r="E1754" s="54" t="s">
        <v>397</v>
      </c>
      <c r="F1754" s="52" t="s">
        <v>396</v>
      </c>
      <c r="G1754" s="54" t="s">
        <v>384</v>
      </c>
      <c r="H1754" s="55">
        <v>100</v>
      </c>
      <c r="I1754" s="55">
        <v>20</v>
      </c>
      <c r="J1754" s="54">
        <f t="shared" si="55"/>
        <v>2000</v>
      </c>
    </row>
    <row r="1755" spans="1:10" hidden="1" x14ac:dyDescent="0.3">
      <c r="A1755" s="52" t="s">
        <v>395</v>
      </c>
      <c r="B1755" s="52" t="s">
        <v>394</v>
      </c>
      <c r="C1755" s="53">
        <v>42642</v>
      </c>
      <c r="D1755" s="52">
        <f t="shared" si="54"/>
        <v>2577</v>
      </c>
      <c r="E1755" s="54" t="s">
        <v>408</v>
      </c>
      <c r="F1755" s="52" t="s">
        <v>526</v>
      </c>
      <c r="G1755" s="54" t="s">
        <v>383</v>
      </c>
      <c r="H1755" s="55">
        <v>600</v>
      </c>
      <c r="I1755" s="55">
        <v>10</v>
      </c>
      <c r="J1755" s="54">
        <f t="shared" si="55"/>
        <v>6000</v>
      </c>
    </row>
    <row r="1756" spans="1:10" hidden="1" x14ac:dyDescent="0.3">
      <c r="A1756" s="52" t="s">
        <v>395</v>
      </c>
      <c r="B1756" s="52" t="s">
        <v>394</v>
      </c>
      <c r="C1756" s="53">
        <v>42642</v>
      </c>
      <c r="D1756" s="52">
        <f t="shared" si="54"/>
        <v>2578</v>
      </c>
      <c r="E1756" s="54" t="s">
        <v>408</v>
      </c>
      <c r="F1756" s="52" t="s">
        <v>526</v>
      </c>
      <c r="G1756" s="54" t="s">
        <v>381</v>
      </c>
      <c r="H1756" s="55">
        <v>200</v>
      </c>
      <c r="I1756" s="55">
        <v>120</v>
      </c>
      <c r="J1756" s="54">
        <f t="shared" si="55"/>
        <v>24000</v>
      </c>
    </row>
    <row r="1757" spans="1:10" hidden="1" x14ac:dyDescent="0.3">
      <c r="A1757" s="52" t="s">
        <v>395</v>
      </c>
      <c r="B1757" s="52" t="s">
        <v>394</v>
      </c>
      <c r="C1757" s="53">
        <v>42642</v>
      </c>
      <c r="D1757" s="52">
        <f t="shared" si="54"/>
        <v>2579</v>
      </c>
      <c r="E1757" s="54" t="s">
        <v>408</v>
      </c>
      <c r="F1757" s="52" t="s">
        <v>526</v>
      </c>
      <c r="G1757" s="54" t="s">
        <v>387</v>
      </c>
      <c r="H1757" s="55">
        <v>100</v>
      </c>
      <c r="I1757" s="55">
        <v>35</v>
      </c>
      <c r="J1757" s="54">
        <f t="shared" si="55"/>
        <v>3500</v>
      </c>
    </row>
    <row r="1758" spans="1:10" hidden="1" x14ac:dyDescent="0.3">
      <c r="A1758" s="52" t="s">
        <v>395</v>
      </c>
      <c r="B1758" s="52" t="s">
        <v>394</v>
      </c>
      <c r="C1758" s="53">
        <v>42642</v>
      </c>
      <c r="D1758" s="52">
        <f t="shared" si="54"/>
        <v>2580</v>
      </c>
      <c r="E1758" s="54" t="s">
        <v>408</v>
      </c>
      <c r="F1758" s="52" t="s">
        <v>526</v>
      </c>
      <c r="G1758" s="54" t="s">
        <v>385</v>
      </c>
      <c r="H1758" s="55">
        <v>100</v>
      </c>
      <c r="I1758" s="55">
        <v>86</v>
      </c>
      <c r="J1758" s="54">
        <f t="shared" si="55"/>
        <v>8600</v>
      </c>
    </row>
    <row r="1759" spans="1:10" hidden="1" x14ac:dyDescent="0.3">
      <c r="A1759" s="52" t="s">
        <v>522</v>
      </c>
      <c r="B1759" s="52" t="s">
        <v>394</v>
      </c>
      <c r="C1759" s="53">
        <v>42642</v>
      </c>
      <c r="D1759" s="52">
        <f t="shared" si="54"/>
        <v>2581</v>
      </c>
      <c r="E1759" s="54" t="s">
        <v>407</v>
      </c>
      <c r="F1759" s="52" t="s">
        <v>406</v>
      </c>
      <c r="G1759" s="54" t="s">
        <v>384</v>
      </c>
      <c r="H1759" s="55">
        <v>300</v>
      </c>
      <c r="I1759" s="55">
        <v>20</v>
      </c>
      <c r="J1759" s="54">
        <f t="shared" si="55"/>
        <v>6000</v>
      </c>
    </row>
    <row r="1760" spans="1:10" hidden="1" x14ac:dyDescent="0.3">
      <c r="A1760" s="52" t="s">
        <v>522</v>
      </c>
      <c r="B1760" s="52" t="s">
        <v>394</v>
      </c>
      <c r="C1760" s="53">
        <v>42642</v>
      </c>
      <c r="D1760" s="52">
        <f t="shared" si="54"/>
        <v>2582</v>
      </c>
      <c r="E1760" s="54" t="s">
        <v>407</v>
      </c>
      <c r="F1760" s="52" t="s">
        <v>406</v>
      </c>
      <c r="G1760" s="54" t="s">
        <v>383</v>
      </c>
      <c r="H1760" s="55">
        <v>50</v>
      </c>
      <c r="I1760" s="55">
        <v>10</v>
      </c>
      <c r="J1760" s="54">
        <f t="shared" si="55"/>
        <v>500</v>
      </c>
    </row>
    <row r="1761" spans="1:10" hidden="1" x14ac:dyDescent="0.3">
      <c r="A1761" s="52" t="s">
        <v>405</v>
      </c>
      <c r="B1761" s="52" t="s">
        <v>394</v>
      </c>
      <c r="C1761" s="53">
        <v>42643</v>
      </c>
      <c r="D1761" s="52">
        <f t="shared" si="54"/>
        <v>2583</v>
      </c>
      <c r="E1761" s="54" t="s">
        <v>404</v>
      </c>
      <c r="F1761" s="52" t="s">
        <v>403</v>
      </c>
      <c r="G1761" s="54" t="s">
        <v>384</v>
      </c>
      <c r="H1761" s="55">
        <v>2000</v>
      </c>
      <c r="I1761" s="55">
        <v>20</v>
      </c>
      <c r="J1761" s="54">
        <f t="shared" si="55"/>
        <v>40000</v>
      </c>
    </row>
    <row r="1762" spans="1:10" hidden="1" x14ac:dyDescent="0.3">
      <c r="A1762" s="52" t="s">
        <v>405</v>
      </c>
      <c r="B1762" s="52" t="s">
        <v>394</v>
      </c>
      <c r="C1762" s="53">
        <v>42643</v>
      </c>
      <c r="D1762" s="52">
        <f t="shared" si="54"/>
        <v>2584</v>
      </c>
      <c r="E1762" s="54" t="s">
        <v>404</v>
      </c>
      <c r="F1762" s="52" t="s">
        <v>403</v>
      </c>
      <c r="G1762" s="54" t="s">
        <v>383</v>
      </c>
      <c r="H1762" s="55">
        <v>200</v>
      </c>
      <c r="I1762" s="55">
        <v>10</v>
      </c>
      <c r="J1762" s="54">
        <f t="shared" si="55"/>
        <v>2000</v>
      </c>
    </row>
    <row r="1763" spans="1:10" hidden="1" x14ac:dyDescent="0.3">
      <c r="A1763" s="52" t="s">
        <v>522</v>
      </c>
      <c r="B1763" s="52" t="s">
        <v>394</v>
      </c>
      <c r="C1763" s="53">
        <v>42643</v>
      </c>
      <c r="D1763" s="52">
        <f t="shared" si="54"/>
        <v>2585</v>
      </c>
      <c r="E1763" s="54" t="s">
        <v>402</v>
      </c>
      <c r="F1763" s="52" t="s">
        <v>525</v>
      </c>
      <c r="G1763" s="54" t="s">
        <v>381</v>
      </c>
      <c r="H1763" s="55">
        <v>500</v>
      </c>
      <c r="I1763" s="55">
        <v>120</v>
      </c>
      <c r="J1763" s="54">
        <f t="shared" si="55"/>
        <v>60000</v>
      </c>
    </row>
    <row r="1764" spans="1:10" hidden="1" x14ac:dyDescent="0.3">
      <c r="A1764" s="52" t="s">
        <v>522</v>
      </c>
      <c r="B1764" s="52" t="s">
        <v>394</v>
      </c>
      <c r="C1764" s="53">
        <v>42643</v>
      </c>
      <c r="D1764" s="52">
        <f t="shared" si="54"/>
        <v>2586</v>
      </c>
      <c r="E1764" s="54" t="s">
        <v>402</v>
      </c>
      <c r="F1764" s="52" t="s">
        <v>525</v>
      </c>
      <c r="G1764" s="54" t="s">
        <v>387</v>
      </c>
      <c r="H1764" s="55">
        <v>800</v>
      </c>
      <c r="I1764" s="55">
        <v>35</v>
      </c>
      <c r="J1764" s="54">
        <f t="shared" si="55"/>
        <v>28000</v>
      </c>
    </row>
    <row r="1765" spans="1:10" hidden="1" x14ac:dyDescent="0.3">
      <c r="A1765" s="52" t="s">
        <v>395</v>
      </c>
      <c r="B1765" s="52" t="s">
        <v>394</v>
      </c>
      <c r="C1765" s="53">
        <v>42643</v>
      </c>
      <c r="D1765" s="52">
        <f t="shared" si="54"/>
        <v>2587</v>
      </c>
      <c r="E1765" s="54" t="s">
        <v>401</v>
      </c>
      <c r="F1765" s="52" t="s">
        <v>526</v>
      </c>
      <c r="G1765" s="54" t="s">
        <v>385</v>
      </c>
      <c r="H1765" s="55">
        <v>50</v>
      </c>
      <c r="I1765" s="55">
        <v>86</v>
      </c>
      <c r="J1765" s="54">
        <f t="shared" si="55"/>
        <v>4300</v>
      </c>
    </row>
    <row r="1766" spans="1:10" hidden="1" x14ac:dyDescent="0.3">
      <c r="A1766" s="52" t="s">
        <v>395</v>
      </c>
      <c r="B1766" s="52" t="s">
        <v>394</v>
      </c>
      <c r="C1766" s="53">
        <v>42643</v>
      </c>
      <c r="D1766" s="52">
        <f t="shared" si="54"/>
        <v>2588</v>
      </c>
      <c r="E1766" s="54" t="s">
        <v>401</v>
      </c>
      <c r="F1766" s="52" t="s">
        <v>526</v>
      </c>
      <c r="G1766" s="54" t="s">
        <v>384</v>
      </c>
      <c r="H1766" s="55">
        <v>50</v>
      </c>
      <c r="I1766" s="55">
        <v>20</v>
      </c>
      <c r="J1766" s="54">
        <f t="shared" si="55"/>
        <v>1000</v>
      </c>
    </row>
    <row r="1767" spans="1:10" hidden="1" x14ac:dyDescent="0.3">
      <c r="A1767" s="52" t="s">
        <v>395</v>
      </c>
      <c r="B1767" s="52" t="s">
        <v>394</v>
      </c>
      <c r="C1767" s="53">
        <v>42643</v>
      </c>
      <c r="D1767" s="52">
        <f t="shared" si="54"/>
        <v>2589</v>
      </c>
      <c r="E1767" s="54" t="s">
        <v>401</v>
      </c>
      <c r="F1767" s="52" t="s">
        <v>526</v>
      </c>
      <c r="G1767" s="54" t="s">
        <v>383</v>
      </c>
      <c r="H1767" s="55">
        <v>20</v>
      </c>
      <c r="I1767" s="55">
        <v>10</v>
      </c>
      <c r="J1767" s="54">
        <f t="shared" si="55"/>
        <v>200</v>
      </c>
    </row>
    <row r="1768" spans="1:10" hidden="1" x14ac:dyDescent="0.3">
      <c r="A1768" s="52" t="s">
        <v>395</v>
      </c>
      <c r="B1768" s="52" t="s">
        <v>394</v>
      </c>
      <c r="C1768" s="53">
        <v>42643</v>
      </c>
      <c r="D1768" s="52">
        <f t="shared" si="54"/>
        <v>2590</v>
      </c>
      <c r="E1768" s="54" t="s">
        <v>400</v>
      </c>
      <c r="F1768" s="52" t="s">
        <v>399</v>
      </c>
      <c r="G1768" s="54" t="s">
        <v>381</v>
      </c>
      <c r="H1768" s="55">
        <v>500</v>
      </c>
      <c r="I1768" s="55">
        <v>120</v>
      </c>
      <c r="J1768" s="54">
        <f t="shared" si="55"/>
        <v>60000</v>
      </c>
    </row>
    <row r="1769" spans="1:10" hidden="1" x14ac:dyDescent="0.3">
      <c r="A1769" s="52" t="s">
        <v>395</v>
      </c>
      <c r="B1769" s="52" t="s">
        <v>394</v>
      </c>
      <c r="C1769" s="53">
        <v>42643</v>
      </c>
      <c r="D1769" s="52">
        <f t="shared" si="54"/>
        <v>2591</v>
      </c>
      <c r="E1769" s="54" t="s">
        <v>400</v>
      </c>
      <c r="F1769" s="52" t="s">
        <v>399</v>
      </c>
      <c r="G1769" s="54" t="s">
        <v>387</v>
      </c>
      <c r="H1769" s="55">
        <v>300</v>
      </c>
      <c r="I1769" s="55">
        <v>35</v>
      </c>
      <c r="J1769" s="54">
        <f t="shared" si="55"/>
        <v>10500</v>
      </c>
    </row>
    <row r="1770" spans="1:10" hidden="1" x14ac:dyDescent="0.3">
      <c r="A1770" s="52" t="s">
        <v>395</v>
      </c>
      <c r="B1770" s="52" t="s">
        <v>394</v>
      </c>
      <c r="C1770" s="53">
        <v>42643</v>
      </c>
      <c r="D1770" s="52">
        <f t="shared" si="54"/>
        <v>2592</v>
      </c>
      <c r="E1770" s="54" t="s">
        <v>400</v>
      </c>
      <c r="F1770" s="52" t="s">
        <v>399</v>
      </c>
      <c r="G1770" s="54" t="s">
        <v>385</v>
      </c>
      <c r="H1770" s="55">
        <v>100</v>
      </c>
      <c r="I1770" s="55">
        <v>86</v>
      </c>
      <c r="J1770" s="54">
        <f t="shared" si="55"/>
        <v>8600</v>
      </c>
    </row>
    <row r="1771" spans="1:10" hidden="1" x14ac:dyDescent="0.3">
      <c r="A1771" s="52" t="s">
        <v>398</v>
      </c>
      <c r="B1771" s="52" t="s">
        <v>394</v>
      </c>
      <c r="C1771" s="53">
        <v>42643</v>
      </c>
      <c r="D1771" s="52">
        <f t="shared" si="54"/>
        <v>2593</v>
      </c>
      <c r="E1771" s="54" t="s">
        <v>397</v>
      </c>
      <c r="F1771" s="52" t="s">
        <v>396</v>
      </c>
      <c r="G1771" s="54" t="s">
        <v>384</v>
      </c>
      <c r="H1771" s="55">
        <v>150</v>
      </c>
      <c r="I1771" s="55">
        <v>20</v>
      </c>
      <c r="J1771" s="54">
        <f t="shared" si="55"/>
        <v>3000</v>
      </c>
    </row>
    <row r="1772" spans="1:10" hidden="1" x14ac:dyDescent="0.3">
      <c r="A1772" s="52" t="s">
        <v>398</v>
      </c>
      <c r="B1772" s="52" t="s">
        <v>394</v>
      </c>
      <c r="C1772" s="53">
        <v>42643</v>
      </c>
      <c r="D1772" s="52">
        <f t="shared" si="54"/>
        <v>2594</v>
      </c>
      <c r="E1772" s="54" t="s">
        <v>397</v>
      </c>
      <c r="F1772" s="52" t="s">
        <v>396</v>
      </c>
      <c r="G1772" s="54" t="s">
        <v>383</v>
      </c>
      <c r="H1772" s="55">
        <v>40</v>
      </c>
      <c r="I1772" s="55">
        <v>10</v>
      </c>
      <c r="J1772" s="54">
        <f t="shared" si="55"/>
        <v>400</v>
      </c>
    </row>
    <row r="1773" spans="1:10" hidden="1" x14ac:dyDescent="0.3">
      <c r="A1773" s="52" t="s">
        <v>395</v>
      </c>
      <c r="B1773" s="52" t="s">
        <v>394</v>
      </c>
      <c r="C1773" s="53">
        <v>42643</v>
      </c>
      <c r="D1773" s="52">
        <f>D1772+1</f>
        <v>2595</v>
      </c>
      <c r="E1773" s="54" t="s">
        <v>393</v>
      </c>
      <c r="F1773" s="52" t="s">
        <v>529</v>
      </c>
      <c r="G1773" s="54" t="s">
        <v>381</v>
      </c>
      <c r="H1773" s="55">
        <v>900</v>
      </c>
      <c r="I1773" s="55">
        <v>120</v>
      </c>
      <c r="J1773" s="54">
        <f t="shared" si="55"/>
        <v>108000</v>
      </c>
    </row>
    <row r="1832" spans="7:7" x14ac:dyDescent="0.3">
      <c r="G1832" s="12"/>
    </row>
    <row r="1833" spans="7:7" x14ac:dyDescent="0.3">
      <c r="G1833" s="12"/>
    </row>
    <row r="1834" spans="7:7" x14ac:dyDescent="0.3">
      <c r="G1834" s="12"/>
    </row>
    <row r="1841" spans="7:7" x14ac:dyDescent="0.3">
      <c r="G1841" s="12"/>
    </row>
    <row r="1842" spans="7:7" x14ac:dyDescent="0.3">
      <c r="G1842" s="12"/>
    </row>
    <row r="1843" spans="7:7" x14ac:dyDescent="0.3">
      <c r="G1843" s="12"/>
    </row>
    <row r="1850" spans="7:7" x14ac:dyDescent="0.3">
      <c r="G1850" s="12"/>
    </row>
    <row r="1851" spans="7:7" x14ac:dyDescent="0.3">
      <c r="G1851" s="12"/>
    </row>
    <row r="1852" spans="7:7" x14ac:dyDescent="0.3">
      <c r="G1852" s="12"/>
    </row>
    <row r="1858" spans="7:7" x14ac:dyDescent="0.3">
      <c r="G1858" s="12"/>
    </row>
    <row r="1859" spans="7:7" x14ac:dyDescent="0.3">
      <c r="G1859" s="12"/>
    </row>
    <row r="1860" spans="7:7" x14ac:dyDescent="0.3">
      <c r="G1860" s="12"/>
    </row>
    <row r="1867" spans="7:7" x14ac:dyDescent="0.3">
      <c r="G1867" s="12"/>
    </row>
    <row r="1868" spans="7:7" x14ac:dyDescent="0.3">
      <c r="G1868" s="12"/>
    </row>
    <row r="1869" spans="7:7" x14ac:dyDescent="0.3">
      <c r="G1869" s="12"/>
    </row>
  </sheetData>
  <mergeCells count="3">
    <mergeCell ref="A1:G2"/>
    <mergeCell ref="A4:J4"/>
    <mergeCell ref="A5:J5"/>
  </mergeCells>
  <pageMargins left="0.75" right="0.75" top="1" bottom="1" header="0.5" footer="0.5"/>
  <pageSetup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tint="0.79998168889431442"/>
  </sheetPr>
  <dimension ref="A1:L66"/>
  <sheetViews>
    <sheetView showGridLines="0" zoomScale="130" zoomScaleNormal="130" workbookViewId="0">
      <selection activeCell="A8" sqref="A8:A11 A13:A16 A18:A21 A23:A26 A28:A31 A33:A36 A38:A41 A43:A46 A48:A51 A53:A56 A58:A61 A63:A66"/>
    </sheetView>
  </sheetViews>
  <sheetFormatPr defaultRowHeight="14.4" x14ac:dyDescent="0.3"/>
  <cols>
    <col min="1" max="1" width="15.44140625" customWidth="1"/>
    <col min="2" max="2" width="28.33203125" bestFit="1" customWidth="1"/>
    <col min="3" max="3" width="13.44140625" bestFit="1" customWidth="1"/>
    <col min="4" max="4" width="9.33203125" bestFit="1" customWidth="1"/>
    <col min="5" max="5" width="14.88671875" bestFit="1" customWidth="1"/>
  </cols>
  <sheetData>
    <row r="1" spans="1:12" s="50" customFormat="1" x14ac:dyDescent="0.3">
      <c r="A1" s="439"/>
      <c r="B1" s="439"/>
      <c r="C1" s="439"/>
      <c r="D1" s="439"/>
      <c r="E1" s="439"/>
      <c r="F1" s="439"/>
      <c r="G1" s="439"/>
    </row>
    <row r="2" spans="1:12" s="50" customFormat="1" x14ac:dyDescent="0.3">
      <c r="A2" s="440"/>
      <c r="B2" s="440"/>
      <c r="C2" s="440"/>
      <c r="D2" s="440"/>
      <c r="E2" s="440"/>
      <c r="F2" s="440"/>
      <c r="G2" s="440"/>
      <c r="H2" s="9"/>
    </row>
    <row r="3" spans="1:12" s="50" customFormat="1" x14ac:dyDescent="0.3">
      <c r="A3" s="178"/>
      <c r="B3" s="178"/>
      <c r="C3" s="13"/>
      <c r="D3" s="178"/>
      <c r="E3" s="12"/>
      <c r="F3" s="12"/>
      <c r="G3" s="12"/>
      <c r="H3" s="9"/>
    </row>
    <row r="4" spans="1:12" s="50" customFormat="1" x14ac:dyDescent="0.3"/>
    <row r="5" spans="1:12" s="50" customFormat="1" x14ac:dyDescent="0.3"/>
    <row r="6" spans="1:12" x14ac:dyDescent="0.3">
      <c r="A6" s="82" t="s">
        <v>486</v>
      </c>
      <c r="B6" s="82" t="s">
        <v>392</v>
      </c>
      <c r="C6" s="82" t="s">
        <v>485</v>
      </c>
      <c r="D6" s="82" t="s">
        <v>484</v>
      </c>
      <c r="E6" s="82" t="s">
        <v>650</v>
      </c>
      <c r="J6" s="50"/>
      <c r="K6" s="50"/>
      <c r="L6" s="50"/>
    </row>
    <row r="7" spans="1:12" x14ac:dyDescent="0.3">
      <c r="A7" s="4" t="s">
        <v>526</v>
      </c>
      <c r="B7" s="4" t="s">
        <v>387</v>
      </c>
      <c r="C7" s="169">
        <v>5110</v>
      </c>
      <c r="D7" s="169">
        <v>35</v>
      </c>
      <c r="E7" s="169">
        <f>C7*D7</f>
        <v>178850</v>
      </c>
    </row>
    <row r="8" spans="1:12" x14ac:dyDescent="0.3">
      <c r="A8" s="4" t="str">
        <f t="shared" ref="A8:A11" si="0">A7</f>
        <v>AG</v>
      </c>
      <c r="B8" s="4" t="s">
        <v>384</v>
      </c>
      <c r="C8" s="169">
        <v>6614.28</v>
      </c>
      <c r="D8" s="169">
        <v>20</v>
      </c>
      <c r="E8" s="169">
        <f t="shared" ref="E8:E66" si="1">C8*D8</f>
        <v>132285.6</v>
      </c>
    </row>
    <row r="9" spans="1:12" x14ac:dyDescent="0.3">
      <c r="A9" s="4" t="str">
        <f t="shared" si="0"/>
        <v>AG</v>
      </c>
      <c r="B9" s="4" t="s">
        <v>381</v>
      </c>
      <c r="C9" s="169">
        <v>5953</v>
      </c>
      <c r="D9" s="169">
        <v>120</v>
      </c>
      <c r="E9" s="169">
        <f t="shared" si="1"/>
        <v>714360</v>
      </c>
      <c r="H9" s="50"/>
    </row>
    <row r="10" spans="1:12" x14ac:dyDescent="0.3">
      <c r="A10" s="4" t="str">
        <f t="shared" si="0"/>
        <v>AG</v>
      </c>
      <c r="B10" s="4" t="s">
        <v>385</v>
      </c>
      <c r="C10" s="169">
        <v>3046.5</v>
      </c>
      <c r="D10" s="169">
        <v>86</v>
      </c>
      <c r="E10" s="169">
        <f t="shared" si="1"/>
        <v>261999</v>
      </c>
      <c r="H10" s="50"/>
    </row>
    <row r="11" spans="1:12" x14ac:dyDescent="0.3">
      <c r="A11" s="4" t="str">
        <f t="shared" si="0"/>
        <v>AG</v>
      </c>
      <c r="B11" s="4" t="s">
        <v>383</v>
      </c>
      <c r="C11" s="169">
        <v>5548</v>
      </c>
      <c r="D11" s="169">
        <v>10</v>
      </c>
      <c r="E11" s="169">
        <f t="shared" si="1"/>
        <v>55480</v>
      </c>
      <c r="H11" s="50"/>
    </row>
    <row r="12" spans="1:12" x14ac:dyDescent="0.3">
      <c r="A12" s="4" t="s">
        <v>527</v>
      </c>
      <c r="B12" s="4" t="s">
        <v>387</v>
      </c>
      <c r="C12" s="169">
        <v>6207</v>
      </c>
      <c r="D12" s="169">
        <v>35</v>
      </c>
      <c r="E12" s="169">
        <f t="shared" si="1"/>
        <v>217245</v>
      </c>
      <c r="H12" s="50"/>
    </row>
    <row r="13" spans="1:12" x14ac:dyDescent="0.3">
      <c r="A13" s="4" t="str">
        <f t="shared" ref="A13:A16" si="2">A12</f>
        <v>AM</v>
      </c>
      <c r="B13" s="4" t="s">
        <v>384</v>
      </c>
      <c r="C13" s="169">
        <v>2790</v>
      </c>
      <c r="D13" s="169">
        <v>20</v>
      </c>
      <c r="E13" s="169">
        <f t="shared" si="1"/>
        <v>55800</v>
      </c>
    </row>
    <row r="14" spans="1:12" x14ac:dyDescent="0.3">
      <c r="A14" s="4" t="str">
        <f t="shared" si="2"/>
        <v>AM</v>
      </c>
      <c r="B14" s="4" t="s">
        <v>381</v>
      </c>
      <c r="C14" s="169">
        <v>520</v>
      </c>
      <c r="D14" s="169">
        <v>120</v>
      </c>
      <c r="E14" s="169">
        <f t="shared" si="1"/>
        <v>62400</v>
      </c>
    </row>
    <row r="15" spans="1:12" x14ac:dyDescent="0.3">
      <c r="A15" s="4" t="str">
        <f t="shared" si="2"/>
        <v>AM</v>
      </c>
      <c r="B15" s="4" t="s">
        <v>385</v>
      </c>
      <c r="C15" s="169">
        <v>2956.5</v>
      </c>
      <c r="D15" s="169">
        <v>86</v>
      </c>
      <c r="E15" s="169">
        <f t="shared" si="1"/>
        <v>254259</v>
      </c>
    </row>
    <row r="16" spans="1:12" x14ac:dyDescent="0.3">
      <c r="A16" s="4" t="str">
        <f t="shared" si="2"/>
        <v>AM</v>
      </c>
      <c r="B16" s="4" t="s">
        <v>383</v>
      </c>
      <c r="C16" s="169">
        <v>3125</v>
      </c>
      <c r="D16" s="169">
        <v>10</v>
      </c>
      <c r="E16" s="169">
        <f t="shared" si="1"/>
        <v>31250</v>
      </c>
    </row>
    <row r="17" spans="1:5" x14ac:dyDescent="0.3">
      <c r="A17" s="4" t="s">
        <v>406</v>
      </c>
      <c r="B17" s="4" t="s">
        <v>387</v>
      </c>
      <c r="C17" s="169">
        <v>7525</v>
      </c>
      <c r="D17" s="169">
        <v>35</v>
      </c>
      <c r="E17" s="169">
        <f t="shared" si="1"/>
        <v>263375</v>
      </c>
    </row>
    <row r="18" spans="1:5" x14ac:dyDescent="0.3">
      <c r="A18" s="4" t="str">
        <f t="shared" ref="A18:A21" si="3">A17</f>
        <v>DP</v>
      </c>
      <c r="B18" s="4" t="s">
        <v>384</v>
      </c>
      <c r="C18" s="169">
        <v>8539.5</v>
      </c>
      <c r="D18" s="169">
        <v>20</v>
      </c>
      <c r="E18" s="169">
        <f t="shared" si="1"/>
        <v>170790</v>
      </c>
    </row>
    <row r="19" spans="1:5" x14ac:dyDescent="0.3">
      <c r="A19" s="4" t="str">
        <f t="shared" si="3"/>
        <v>DP</v>
      </c>
      <c r="B19" s="4" t="s">
        <v>381</v>
      </c>
      <c r="C19" s="169">
        <v>12410</v>
      </c>
      <c r="D19" s="169">
        <v>120</v>
      </c>
      <c r="E19" s="169">
        <f t="shared" si="1"/>
        <v>1489200</v>
      </c>
    </row>
    <row r="20" spans="1:5" x14ac:dyDescent="0.3">
      <c r="A20" s="4" t="str">
        <f t="shared" si="3"/>
        <v>DP</v>
      </c>
      <c r="B20" s="4" t="s">
        <v>385</v>
      </c>
      <c r="C20" s="169">
        <v>4926</v>
      </c>
      <c r="D20" s="169">
        <v>86</v>
      </c>
      <c r="E20" s="169">
        <f t="shared" si="1"/>
        <v>423636</v>
      </c>
    </row>
    <row r="21" spans="1:5" x14ac:dyDescent="0.3">
      <c r="A21" s="4" t="str">
        <f t="shared" si="3"/>
        <v>DP</v>
      </c>
      <c r="B21" s="4" t="s">
        <v>383</v>
      </c>
      <c r="C21" s="169">
        <v>6790.5</v>
      </c>
      <c r="D21" s="169">
        <v>10</v>
      </c>
      <c r="E21" s="169">
        <f t="shared" si="1"/>
        <v>67905</v>
      </c>
    </row>
    <row r="22" spans="1:5" x14ac:dyDescent="0.3">
      <c r="A22" s="4" t="s">
        <v>396</v>
      </c>
      <c r="B22" s="4" t="s">
        <v>387</v>
      </c>
      <c r="C22" s="169">
        <v>17020</v>
      </c>
      <c r="D22" s="169">
        <v>35</v>
      </c>
      <c r="E22" s="169">
        <f t="shared" si="1"/>
        <v>595700</v>
      </c>
    </row>
    <row r="23" spans="1:5" x14ac:dyDescent="0.3">
      <c r="A23" s="4" t="str">
        <f t="shared" ref="A23:A26" si="4">A22</f>
        <v>JS</v>
      </c>
      <c r="B23" s="4" t="s">
        <v>384</v>
      </c>
      <c r="C23" s="169">
        <v>17316</v>
      </c>
      <c r="D23" s="169">
        <v>20</v>
      </c>
      <c r="E23" s="169">
        <f t="shared" si="1"/>
        <v>346320</v>
      </c>
    </row>
    <row r="24" spans="1:5" x14ac:dyDescent="0.3">
      <c r="A24" s="4" t="str">
        <f t="shared" si="4"/>
        <v>JS</v>
      </c>
      <c r="B24" s="4" t="s">
        <v>381</v>
      </c>
      <c r="C24" s="169">
        <v>12023</v>
      </c>
      <c r="D24" s="169">
        <v>120</v>
      </c>
      <c r="E24" s="169">
        <f t="shared" si="1"/>
        <v>1442760</v>
      </c>
    </row>
    <row r="25" spans="1:5" x14ac:dyDescent="0.3">
      <c r="A25" s="4" t="str">
        <f t="shared" si="4"/>
        <v>JS</v>
      </c>
      <c r="B25" s="4" t="s">
        <v>385</v>
      </c>
      <c r="C25" s="169">
        <v>16828</v>
      </c>
      <c r="D25" s="169">
        <v>86</v>
      </c>
      <c r="E25" s="169">
        <f t="shared" si="1"/>
        <v>1447208</v>
      </c>
    </row>
    <row r="26" spans="1:5" x14ac:dyDescent="0.3">
      <c r="A26" s="4" t="str">
        <f t="shared" si="4"/>
        <v>JS</v>
      </c>
      <c r="B26" s="4" t="s">
        <v>383</v>
      </c>
      <c r="C26" s="169">
        <v>9305</v>
      </c>
      <c r="D26" s="169">
        <v>10</v>
      </c>
      <c r="E26" s="169">
        <f t="shared" si="1"/>
        <v>93050</v>
      </c>
    </row>
    <row r="27" spans="1:5" x14ac:dyDescent="0.3">
      <c r="A27" s="4" t="s">
        <v>524</v>
      </c>
      <c r="B27" s="4" t="s">
        <v>387</v>
      </c>
      <c r="C27" s="169">
        <v>9617.5</v>
      </c>
      <c r="D27" s="169">
        <v>35</v>
      </c>
      <c r="E27" s="169">
        <f t="shared" si="1"/>
        <v>336612.5</v>
      </c>
    </row>
    <row r="28" spans="1:5" x14ac:dyDescent="0.3">
      <c r="A28" s="4" t="str">
        <f t="shared" ref="A28:A31" si="5">A27</f>
        <v>MP</v>
      </c>
      <c r="B28" s="4" t="s">
        <v>384</v>
      </c>
      <c r="C28" s="169">
        <v>8618</v>
      </c>
      <c r="D28" s="169">
        <v>20</v>
      </c>
      <c r="E28" s="169">
        <f t="shared" si="1"/>
        <v>172360</v>
      </c>
    </row>
    <row r="29" spans="1:5" x14ac:dyDescent="0.3">
      <c r="A29" s="4" t="str">
        <f t="shared" si="5"/>
        <v>MP</v>
      </c>
      <c r="B29" s="4" t="s">
        <v>381</v>
      </c>
      <c r="C29" s="169">
        <v>5472</v>
      </c>
      <c r="D29" s="169">
        <v>120</v>
      </c>
      <c r="E29" s="169">
        <f t="shared" si="1"/>
        <v>656640</v>
      </c>
    </row>
    <row r="30" spans="1:5" x14ac:dyDescent="0.3">
      <c r="A30" s="4" t="str">
        <f t="shared" si="5"/>
        <v>MP</v>
      </c>
      <c r="B30" s="4" t="s">
        <v>385</v>
      </c>
      <c r="C30" s="169">
        <v>6907</v>
      </c>
      <c r="D30" s="169">
        <v>86</v>
      </c>
      <c r="E30" s="169">
        <f t="shared" si="1"/>
        <v>594002</v>
      </c>
    </row>
    <row r="31" spans="1:5" x14ac:dyDescent="0.3">
      <c r="A31" s="4" t="str">
        <f t="shared" si="5"/>
        <v>MP</v>
      </c>
      <c r="B31" s="4" t="s">
        <v>383</v>
      </c>
      <c r="C31" s="169">
        <v>6828</v>
      </c>
      <c r="D31" s="169">
        <v>10</v>
      </c>
      <c r="E31" s="169">
        <f t="shared" si="1"/>
        <v>68280</v>
      </c>
    </row>
    <row r="32" spans="1:5" x14ac:dyDescent="0.3">
      <c r="A32" s="4" t="s">
        <v>523</v>
      </c>
      <c r="B32" s="4" t="s">
        <v>387</v>
      </c>
      <c r="C32" s="169">
        <v>8602</v>
      </c>
      <c r="D32" s="169">
        <v>35</v>
      </c>
      <c r="E32" s="169">
        <f t="shared" si="1"/>
        <v>301070</v>
      </c>
    </row>
    <row r="33" spans="1:5" x14ac:dyDescent="0.3">
      <c r="A33" s="4" t="str">
        <f t="shared" ref="A33:A36" si="6">A32</f>
        <v>NR</v>
      </c>
      <c r="B33" s="4" t="s">
        <v>384</v>
      </c>
      <c r="C33" s="169">
        <v>6570</v>
      </c>
      <c r="D33" s="169">
        <v>20</v>
      </c>
      <c r="E33" s="169">
        <f t="shared" si="1"/>
        <v>131400</v>
      </c>
    </row>
    <row r="34" spans="1:5" x14ac:dyDescent="0.3">
      <c r="A34" s="4" t="str">
        <f t="shared" si="6"/>
        <v>NR</v>
      </c>
      <c r="B34" s="4" t="s">
        <v>381</v>
      </c>
      <c r="C34" s="169">
        <v>8063</v>
      </c>
      <c r="D34" s="169">
        <v>120</v>
      </c>
      <c r="E34" s="169">
        <f t="shared" si="1"/>
        <v>967560</v>
      </c>
    </row>
    <row r="35" spans="1:5" x14ac:dyDescent="0.3">
      <c r="A35" s="4" t="str">
        <f t="shared" si="6"/>
        <v>NR</v>
      </c>
      <c r="B35" s="4" t="s">
        <v>385</v>
      </c>
      <c r="C35" s="169">
        <v>6212</v>
      </c>
      <c r="D35" s="169">
        <v>86</v>
      </c>
      <c r="E35" s="169">
        <f t="shared" si="1"/>
        <v>534232</v>
      </c>
    </row>
    <row r="36" spans="1:5" x14ac:dyDescent="0.3">
      <c r="A36" s="4" t="str">
        <f t="shared" si="6"/>
        <v>NR</v>
      </c>
      <c r="B36" s="4" t="s">
        <v>383</v>
      </c>
      <c r="C36" s="169">
        <v>3071</v>
      </c>
      <c r="D36" s="169">
        <v>10</v>
      </c>
      <c r="E36" s="169">
        <f t="shared" si="1"/>
        <v>30710</v>
      </c>
    </row>
    <row r="37" spans="1:5" x14ac:dyDescent="0.3">
      <c r="A37" s="4" t="s">
        <v>403</v>
      </c>
      <c r="B37" s="4" t="s">
        <v>387</v>
      </c>
      <c r="C37" s="169">
        <v>15127</v>
      </c>
      <c r="D37" s="169">
        <v>35</v>
      </c>
      <c r="E37" s="169">
        <f t="shared" si="1"/>
        <v>529445</v>
      </c>
    </row>
    <row r="38" spans="1:5" x14ac:dyDescent="0.3">
      <c r="A38" s="4" t="str">
        <f t="shared" ref="A38:A41" si="7">A37</f>
        <v>PJ</v>
      </c>
      <c r="B38" s="4" t="s">
        <v>384</v>
      </c>
      <c r="C38" s="169">
        <v>17942</v>
      </c>
      <c r="D38" s="169">
        <v>20</v>
      </c>
      <c r="E38" s="169">
        <f t="shared" si="1"/>
        <v>358840</v>
      </c>
    </row>
    <row r="39" spans="1:5" x14ac:dyDescent="0.3">
      <c r="A39" s="4" t="str">
        <f t="shared" si="7"/>
        <v>PJ</v>
      </c>
      <c r="B39" s="4" t="s">
        <v>381</v>
      </c>
      <c r="C39" s="169">
        <v>17132</v>
      </c>
      <c r="D39" s="169">
        <v>120</v>
      </c>
      <c r="E39" s="169">
        <f t="shared" si="1"/>
        <v>2055840</v>
      </c>
    </row>
    <row r="40" spans="1:5" x14ac:dyDescent="0.3">
      <c r="A40" s="4" t="str">
        <f t="shared" si="7"/>
        <v>PJ</v>
      </c>
      <c r="B40" s="4" t="s">
        <v>385</v>
      </c>
      <c r="C40" s="169">
        <v>22551</v>
      </c>
      <c r="D40" s="169">
        <v>86</v>
      </c>
      <c r="E40" s="169">
        <f t="shared" si="1"/>
        <v>1939386</v>
      </c>
    </row>
    <row r="41" spans="1:5" x14ac:dyDescent="0.3">
      <c r="A41" s="4" t="str">
        <f t="shared" si="7"/>
        <v>PJ</v>
      </c>
      <c r="B41" s="4" t="s">
        <v>383</v>
      </c>
      <c r="C41" s="169">
        <v>15572</v>
      </c>
      <c r="D41" s="169">
        <v>10</v>
      </c>
      <c r="E41" s="169">
        <f t="shared" si="1"/>
        <v>155720</v>
      </c>
    </row>
    <row r="42" spans="1:5" x14ac:dyDescent="0.3">
      <c r="A42" s="4" t="s">
        <v>410</v>
      </c>
      <c r="B42" s="4" t="s">
        <v>387</v>
      </c>
      <c r="C42" s="169">
        <v>2200</v>
      </c>
      <c r="D42" s="169">
        <v>35</v>
      </c>
      <c r="E42" s="169">
        <f t="shared" si="1"/>
        <v>77000</v>
      </c>
    </row>
    <row r="43" spans="1:5" x14ac:dyDescent="0.3">
      <c r="A43" s="4" t="str">
        <f t="shared" ref="A43:A46" si="8">A42</f>
        <v>RK</v>
      </c>
      <c r="B43" s="4" t="s">
        <v>384</v>
      </c>
      <c r="C43" s="169">
        <v>25</v>
      </c>
      <c r="D43" s="169">
        <v>20</v>
      </c>
      <c r="E43" s="169">
        <f t="shared" si="1"/>
        <v>500</v>
      </c>
    </row>
    <row r="44" spans="1:5" x14ac:dyDescent="0.3">
      <c r="A44" s="4" t="str">
        <f t="shared" si="8"/>
        <v>RK</v>
      </c>
      <c r="B44" s="4" t="s">
        <v>381</v>
      </c>
      <c r="C44" s="169">
        <v>50</v>
      </c>
      <c r="D44" s="169">
        <v>120</v>
      </c>
      <c r="E44" s="169">
        <f t="shared" si="1"/>
        <v>6000</v>
      </c>
    </row>
    <row r="45" spans="1:5" x14ac:dyDescent="0.3">
      <c r="A45" s="4" t="str">
        <f t="shared" si="8"/>
        <v>RK</v>
      </c>
      <c r="B45" s="4" t="s">
        <v>385</v>
      </c>
      <c r="C45" s="169">
        <v>110</v>
      </c>
      <c r="D45" s="169">
        <v>86</v>
      </c>
      <c r="E45" s="169">
        <f t="shared" si="1"/>
        <v>9460</v>
      </c>
    </row>
    <row r="46" spans="1:5" x14ac:dyDescent="0.3">
      <c r="A46" s="4" t="str">
        <f t="shared" si="8"/>
        <v>RK</v>
      </c>
      <c r="B46" s="4" t="s">
        <v>383</v>
      </c>
      <c r="C46" s="169">
        <v>500</v>
      </c>
      <c r="D46" s="169">
        <v>10</v>
      </c>
      <c r="E46" s="169">
        <f t="shared" si="1"/>
        <v>5000</v>
      </c>
    </row>
    <row r="47" spans="1:5" x14ac:dyDescent="0.3">
      <c r="A47" s="4" t="s">
        <v>529</v>
      </c>
      <c r="B47" s="4" t="s">
        <v>387</v>
      </c>
      <c r="C47" s="169">
        <v>8329</v>
      </c>
      <c r="D47" s="169">
        <v>35</v>
      </c>
      <c r="E47" s="169">
        <f t="shared" si="1"/>
        <v>291515</v>
      </c>
    </row>
    <row r="48" spans="1:5" x14ac:dyDescent="0.3">
      <c r="A48" s="4" t="str">
        <f t="shared" ref="A48:A51" si="9">A47</f>
        <v>RS</v>
      </c>
      <c r="B48" s="4" t="s">
        <v>384</v>
      </c>
      <c r="C48" s="169">
        <v>3707</v>
      </c>
      <c r="D48" s="169">
        <v>20</v>
      </c>
      <c r="E48" s="169">
        <f t="shared" si="1"/>
        <v>74140</v>
      </c>
    </row>
    <row r="49" spans="1:5" x14ac:dyDescent="0.3">
      <c r="A49" s="4" t="str">
        <f t="shared" si="9"/>
        <v>RS</v>
      </c>
      <c r="B49" s="4" t="s">
        <v>381</v>
      </c>
      <c r="C49" s="169">
        <v>5020</v>
      </c>
      <c r="D49" s="169">
        <v>120</v>
      </c>
      <c r="E49" s="169">
        <f t="shared" si="1"/>
        <v>602400</v>
      </c>
    </row>
    <row r="50" spans="1:5" x14ac:dyDescent="0.3">
      <c r="A50" s="4" t="str">
        <f t="shared" si="9"/>
        <v>RS</v>
      </c>
      <c r="B50" s="4" t="s">
        <v>385</v>
      </c>
      <c r="C50" s="169">
        <v>4912</v>
      </c>
      <c r="D50" s="169">
        <v>86</v>
      </c>
      <c r="E50" s="169">
        <f t="shared" si="1"/>
        <v>422432</v>
      </c>
    </row>
    <row r="51" spans="1:5" x14ac:dyDescent="0.3">
      <c r="A51" s="4" t="str">
        <f t="shared" si="9"/>
        <v>RS</v>
      </c>
      <c r="B51" s="4" t="s">
        <v>383</v>
      </c>
      <c r="C51" s="169">
        <v>6005</v>
      </c>
      <c r="D51" s="169">
        <v>10</v>
      </c>
      <c r="E51" s="169">
        <f t="shared" si="1"/>
        <v>60050</v>
      </c>
    </row>
    <row r="52" spans="1:5" x14ac:dyDescent="0.3">
      <c r="A52" s="4" t="s">
        <v>399</v>
      </c>
      <c r="B52" s="4" t="s">
        <v>387</v>
      </c>
      <c r="C52" s="169">
        <v>14220</v>
      </c>
      <c r="D52" s="169">
        <v>35</v>
      </c>
      <c r="E52" s="169">
        <f t="shared" si="1"/>
        <v>497700</v>
      </c>
    </row>
    <row r="53" spans="1:5" x14ac:dyDescent="0.3">
      <c r="A53" s="4" t="str">
        <f t="shared" ref="A53:A56" si="10">A52</f>
        <v>SKS</v>
      </c>
      <c r="B53" s="4" t="s">
        <v>384</v>
      </c>
      <c r="C53" s="169">
        <v>13940</v>
      </c>
      <c r="D53" s="169">
        <v>20</v>
      </c>
      <c r="E53" s="169">
        <f t="shared" si="1"/>
        <v>278800</v>
      </c>
    </row>
    <row r="54" spans="1:5" x14ac:dyDescent="0.3">
      <c r="A54" s="4" t="str">
        <f t="shared" si="10"/>
        <v>SKS</v>
      </c>
      <c r="B54" s="4" t="s">
        <v>381</v>
      </c>
      <c r="C54" s="169">
        <v>9475</v>
      </c>
      <c r="D54" s="169">
        <v>120</v>
      </c>
      <c r="E54" s="169">
        <f t="shared" si="1"/>
        <v>1137000</v>
      </c>
    </row>
    <row r="55" spans="1:5" x14ac:dyDescent="0.3">
      <c r="A55" s="4" t="str">
        <f t="shared" si="10"/>
        <v>SKS</v>
      </c>
      <c r="B55" s="4" t="s">
        <v>385</v>
      </c>
      <c r="C55" s="169">
        <v>12945</v>
      </c>
      <c r="D55" s="169">
        <v>86</v>
      </c>
      <c r="E55" s="169">
        <f t="shared" si="1"/>
        <v>1113270</v>
      </c>
    </row>
    <row r="56" spans="1:5" x14ac:dyDescent="0.3">
      <c r="A56" s="4" t="str">
        <f t="shared" si="10"/>
        <v>SKS</v>
      </c>
      <c r="B56" s="4" t="s">
        <v>383</v>
      </c>
      <c r="C56" s="169">
        <v>8590</v>
      </c>
      <c r="D56" s="169">
        <v>10</v>
      </c>
      <c r="E56" s="169">
        <f t="shared" si="1"/>
        <v>85900</v>
      </c>
    </row>
    <row r="57" spans="1:5" x14ac:dyDescent="0.3">
      <c r="A57" s="4" t="s">
        <v>528</v>
      </c>
      <c r="B57" s="4" t="s">
        <v>387</v>
      </c>
      <c r="C57" s="169">
        <v>8555</v>
      </c>
      <c r="D57" s="169">
        <v>35</v>
      </c>
      <c r="E57" s="169">
        <f t="shared" si="1"/>
        <v>299425</v>
      </c>
    </row>
    <row r="58" spans="1:5" x14ac:dyDescent="0.3">
      <c r="A58" s="4" t="str">
        <f t="shared" ref="A58:A61" si="11">A57</f>
        <v>SS</v>
      </c>
      <c r="B58" s="4" t="s">
        <v>384</v>
      </c>
      <c r="C58" s="169">
        <v>8855</v>
      </c>
      <c r="D58" s="169">
        <v>20</v>
      </c>
      <c r="E58" s="169">
        <f t="shared" si="1"/>
        <v>177100</v>
      </c>
    </row>
    <row r="59" spans="1:5" x14ac:dyDescent="0.3">
      <c r="A59" s="4" t="str">
        <f t="shared" si="11"/>
        <v>SS</v>
      </c>
      <c r="B59" s="4" t="s">
        <v>381</v>
      </c>
      <c r="C59" s="169">
        <v>3110</v>
      </c>
      <c r="D59" s="169">
        <v>120</v>
      </c>
      <c r="E59" s="169">
        <f t="shared" si="1"/>
        <v>373200</v>
      </c>
    </row>
    <row r="60" spans="1:5" x14ac:dyDescent="0.3">
      <c r="A60" s="4" t="str">
        <f t="shared" si="11"/>
        <v>SS</v>
      </c>
      <c r="B60" s="4" t="s">
        <v>385</v>
      </c>
      <c r="C60" s="169">
        <v>8615</v>
      </c>
      <c r="D60" s="169">
        <v>86</v>
      </c>
      <c r="E60" s="169">
        <f t="shared" si="1"/>
        <v>740890</v>
      </c>
    </row>
    <row r="61" spans="1:5" x14ac:dyDescent="0.3">
      <c r="A61" s="4" t="str">
        <f t="shared" si="11"/>
        <v>SS</v>
      </c>
      <c r="B61" s="4" t="s">
        <v>383</v>
      </c>
      <c r="C61" s="169">
        <v>5210</v>
      </c>
      <c r="D61" s="169">
        <v>10</v>
      </c>
      <c r="E61" s="169">
        <f t="shared" si="1"/>
        <v>52100</v>
      </c>
    </row>
    <row r="62" spans="1:5" x14ac:dyDescent="0.3">
      <c r="A62" s="4" t="s">
        <v>525</v>
      </c>
      <c r="B62" s="4" t="s">
        <v>387</v>
      </c>
      <c r="C62" s="169">
        <v>15060</v>
      </c>
      <c r="D62" s="169">
        <v>35</v>
      </c>
      <c r="E62" s="169">
        <f t="shared" si="1"/>
        <v>527100</v>
      </c>
    </row>
    <row r="63" spans="1:5" x14ac:dyDescent="0.3">
      <c r="A63" s="4" t="str">
        <f t="shared" ref="A63:A66" si="12">A62</f>
        <v>VJ</v>
      </c>
      <c r="B63" s="4" t="s">
        <v>384</v>
      </c>
      <c r="C63" s="169">
        <v>17085</v>
      </c>
      <c r="D63" s="169">
        <v>20</v>
      </c>
      <c r="E63" s="169">
        <f t="shared" si="1"/>
        <v>341700</v>
      </c>
    </row>
    <row r="64" spans="1:5" x14ac:dyDescent="0.3">
      <c r="A64" s="4" t="str">
        <f t="shared" si="12"/>
        <v>VJ</v>
      </c>
      <c r="B64" s="4" t="s">
        <v>381</v>
      </c>
      <c r="C64" s="169">
        <v>12475</v>
      </c>
      <c r="D64" s="169">
        <v>120</v>
      </c>
      <c r="E64" s="169">
        <f t="shared" si="1"/>
        <v>1497000</v>
      </c>
    </row>
    <row r="65" spans="1:5" x14ac:dyDescent="0.3">
      <c r="A65" s="4" t="str">
        <f t="shared" si="12"/>
        <v>VJ</v>
      </c>
      <c r="B65" s="4" t="s">
        <v>385</v>
      </c>
      <c r="C65" s="169">
        <v>16712</v>
      </c>
      <c r="D65" s="169">
        <v>86</v>
      </c>
      <c r="E65" s="169">
        <f t="shared" si="1"/>
        <v>1437232</v>
      </c>
    </row>
    <row r="66" spans="1:5" x14ac:dyDescent="0.3">
      <c r="A66" s="4" t="str">
        <f t="shared" si="12"/>
        <v>VJ</v>
      </c>
      <c r="B66" s="4" t="s">
        <v>383</v>
      </c>
      <c r="C66" s="169">
        <v>4575</v>
      </c>
      <c r="D66" s="169">
        <v>10</v>
      </c>
      <c r="E66" s="169">
        <f t="shared" si="1"/>
        <v>45750</v>
      </c>
    </row>
  </sheetData>
  <autoFilter ref="A6:E6"/>
  <mergeCells count="1">
    <mergeCell ref="A1:G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3" tint="0.79998168889431442"/>
  </sheetPr>
  <dimension ref="A1:M157"/>
  <sheetViews>
    <sheetView showGridLines="0" zoomScale="130" zoomScaleNormal="130" workbookViewId="0">
      <selection activeCell="J6" sqref="C6:J6"/>
    </sheetView>
  </sheetViews>
  <sheetFormatPr defaultRowHeight="14.4" x14ac:dyDescent="0.3"/>
  <cols>
    <col min="1" max="1" width="27" bestFit="1" customWidth="1"/>
    <col min="10" max="10" width="18.109375" bestFit="1" customWidth="1"/>
    <col min="13" max="13" width="14.44140625" bestFit="1" customWidth="1"/>
  </cols>
  <sheetData>
    <row r="1" spans="1:13" x14ac:dyDescent="0.3">
      <c r="A1" s="405"/>
      <c r="B1" s="405"/>
      <c r="C1" s="405"/>
      <c r="D1" s="405"/>
      <c r="E1" s="405"/>
      <c r="F1" s="405"/>
      <c r="G1" s="405"/>
      <c r="H1" s="50"/>
      <c r="I1" s="50"/>
    </row>
    <row r="2" spans="1:13" x14ac:dyDescent="0.3">
      <c r="A2" s="406"/>
      <c r="B2" s="406"/>
      <c r="C2" s="406"/>
      <c r="D2" s="406"/>
      <c r="E2" s="406"/>
      <c r="F2" s="406"/>
      <c r="G2" s="406"/>
    </row>
    <row r="3" spans="1:13" x14ac:dyDescent="0.3">
      <c r="A3" s="18"/>
      <c r="B3" s="18"/>
      <c r="C3" s="18"/>
      <c r="D3" s="18"/>
      <c r="E3" s="18"/>
      <c r="F3" s="18"/>
      <c r="G3" s="18"/>
    </row>
    <row r="4" spans="1:13" s="50" customFormat="1" x14ac:dyDescent="0.3">
      <c r="A4" s="18"/>
      <c r="B4" s="18"/>
      <c r="C4" s="18"/>
      <c r="D4" s="18"/>
      <c r="E4" s="18"/>
      <c r="F4" s="18"/>
      <c r="G4" s="18"/>
    </row>
    <row r="5" spans="1:13" s="50" customFormat="1" x14ac:dyDescent="0.3">
      <c r="A5" s="18"/>
      <c r="B5" s="18"/>
      <c r="C5" s="18"/>
      <c r="D5" s="18"/>
      <c r="E5" s="18"/>
      <c r="F5" s="18"/>
      <c r="G5" s="18"/>
      <c r="J5" s="24" t="s">
        <v>647</v>
      </c>
      <c r="K5" s="159">
        <v>600</v>
      </c>
    </row>
    <row r="6" spans="1:13" x14ac:dyDescent="0.3">
      <c r="J6" s="24" t="s">
        <v>649</v>
      </c>
      <c r="K6" s="160">
        <v>1.1000000000000001</v>
      </c>
      <c r="L6" s="50"/>
      <c r="M6" s="50"/>
    </row>
    <row r="7" spans="1:13" x14ac:dyDescent="0.3">
      <c r="A7" s="80" t="s">
        <v>648</v>
      </c>
      <c r="B7" s="81" t="s">
        <v>643</v>
      </c>
      <c r="C7" s="81" t="s">
        <v>644</v>
      </c>
      <c r="D7" s="81" t="s">
        <v>645</v>
      </c>
      <c r="E7" s="81" t="s">
        <v>646</v>
      </c>
      <c r="F7" s="50"/>
      <c r="J7" s="50"/>
      <c r="K7" s="117"/>
      <c r="L7" s="50"/>
      <c r="M7" s="50"/>
    </row>
    <row r="8" spans="1:13" x14ac:dyDescent="0.3">
      <c r="A8" s="4" t="s">
        <v>3</v>
      </c>
      <c r="B8" s="83">
        <v>125</v>
      </c>
      <c r="C8" s="83">
        <v>125</v>
      </c>
      <c r="D8" s="83">
        <v>166</v>
      </c>
      <c r="E8" s="83">
        <v>155</v>
      </c>
      <c r="F8" s="50"/>
      <c r="H8" s="158"/>
      <c r="J8" s="50"/>
      <c r="K8" s="50"/>
      <c r="L8" s="50"/>
      <c r="M8" s="50"/>
    </row>
    <row r="9" spans="1:13" x14ac:dyDescent="0.3">
      <c r="A9" s="4" t="s">
        <v>5</v>
      </c>
      <c r="B9" s="83">
        <v>193</v>
      </c>
      <c r="C9" s="83">
        <v>126</v>
      </c>
      <c r="D9" s="83">
        <v>178</v>
      </c>
      <c r="E9" s="83">
        <v>134</v>
      </c>
      <c r="F9" s="50"/>
      <c r="H9" s="158"/>
      <c r="J9" s="50"/>
      <c r="K9" s="50"/>
      <c r="L9" s="50"/>
      <c r="M9" s="50"/>
    </row>
    <row r="10" spans="1:13" x14ac:dyDescent="0.3">
      <c r="A10" s="4" t="s">
        <v>6</v>
      </c>
      <c r="B10" s="83">
        <v>196</v>
      </c>
      <c r="C10" s="83">
        <v>162</v>
      </c>
      <c r="D10" s="83">
        <v>136</v>
      </c>
      <c r="E10" s="83">
        <v>149</v>
      </c>
      <c r="F10" s="50"/>
      <c r="H10" s="158"/>
      <c r="J10" s="50"/>
      <c r="K10" s="50"/>
      <c r="L10" s="50"/>
      <c r="M10" s="50"/>
    </row>
    <row r="11" spans="1:13" x14ac:dyDescent="0.3">
      <c r="A11" s="4" t="s">
        <v>7</v>
      </c>
      <c r="B11" s="83">
        <v>176</v>
      </c>
      <c r="C11" s="83">
        <v>160</v>
      </c>
      <c r="D11" s="83">
        <v>136</v>
      </c>
      <c r="E11" s="83">
        <v>186</v>
      </c>
      <c r="F11" s="50"/>
      <c r="H11" s="158"/>
      <c r="J11" s="50"/>
      <c r="K11" s="50"/>
      <c r="L11" s="50"/>
      <c r="M11" s="50"/>
    </row>
    <row r="12" spans="1:13" x14ac:dyDescent="0.3">
      <c r="A12" s="4" t="s">
        <v>8</v>
      </c>
      <c r="B12" s="83">
        <v>117</v>
      </c>
      <c r="C12" s="83">
        <v>125</v>
      </c>
      <c r="D12" s="83">
        <v>124</v>
      </c>
      <c r="E12" s="83">
        <v>127</v>
      </c>
      <c r="F12" s="50"/>
      <c r="H12" s="158"/>
      <c r="J12" s="50"/>
      <c r="K12" s="50"/>
      <c r="L12" s="50"/>
      <c r="M12" s="50"/>
    </row>
    <row r="13" spans="1:13" x14ac:dyDescent="0.3">
      <c r="A13" s="4" t="s">
        <v>9</v>
      </c>
      <c r="B13" s="83">
        <v>183</v>
      </c>
      <c r="C13" s="83">
        <v>134</v>
      </c>
      <c r="D13" s="83">
        <v>179</v>
      </c>
      <c r="E13" s="83">
        <v>105</v>
      </c>
      <c r="F13" s="50"/>
      <c r="H13" s="158"/>
    </row>
    <row r="14" spans="1:13" x14ac:dyDescent="0.3">
      <c r="A14" s="4" t="s">
        <v>10</v>
      </c>
      <c r="B14" s="83">
        <v>140</v>
      </c>
      <c r="C14" s="83">
        <v>154</v>
      </c>
      <c r="D14" s="83">
        <v>109</v>
      </c>
      <c r="E14" s="83">
        <v>194</v>
      </c>
      <c r="F14" s="50"/>
      <c r="H14" s="158"/>
    </row>
    <row r="15" spans="1:13" x14ac:dyDescent="0.3">
      <c r="A15" s="4" t="s">
        <v>11</v>
      </c>
      <c r="B15" s="83">
        <v>152</v>
      </c>
      <c r="C15" s="83">
        <v>181</v>
      </c>
      <c r="D15" s="83">
        <v>189</v>
      </c>
      <c r="E15" s="83">
        <v>195</v>
      </c>
      <c r="F15" s="50"/>
      <c r="H15" s="158"/>
    </row>
    <row r="16" spans="1:13" x14ac:dyDescent="0.3">
      <c r="A16" s="4" t="s">
        <v>12</v>
      </c>
      <c r="B16" s="83">
        <v>187</v>
      </c>
      <c r="C16" s="83">
        <v>135</v>
      </c>
      <c r="D16" s="83">
        <v>174</v>
      </c>
      <c r="E16" s="83">
        <v>124</v>
      </c>
      <c r="F16" s="50"/>
      <c r="H16" s="158"/>
    </row>
    <row r="17" spans="1:8" x14ac:dyDescent="0.3">
      <c r="A17" s="4" t="s">
        <v>13</v>
      </c>
      <c r="B17" s="83">
        <v>193</v>
      </c>
      <c r="C17" s="83">
        <v>153</v>
      </c>
      <c r="D17" s="83">
        <v>171</v>
      </c>
      <c r="E17" s="83">
        <v>115</v>
      </c>
      <c r="F17" s="50"/>
      <c r="H17" s="158"/>
    </row>
    <row r="18" spans="1:8" x14ac:dyDescent="0.3">
      <c r="A18" s="4" t="s">
        <v>14</v>
      </c>
      <c r="B18" s="83">
        <v>124</v>
      </c>
      <c r="C18" s="83">
        <v>200</v>
      </c>
      <c r="D18" s="83">
        <v>165</v>
      </c>
      <c r="E18" s="83">
        <v>165</v>
      </c>
      <c r="F18" s="50"/>
      <c r="H18" s="158"/>
    </row>
    <row r="19" spans="1:8" x14ac:dyDescent="0.3">
      <c r="A19" s="4" t="s">
        <v>15</v>
      </c>
      <c r="B19" s="83">
        <v>149</v>
      </c>
      <c r="C19" s="83">
        <v>104</v>
      </c>
      <c r="D19" s="83">
        <v>132</v>
      </c>
      <c r="E19" s="83">
        <v>113</v>
      </c>
      <c r="F19" s="50"/>
      <c r="H19" s="158"/>
    </row>
    <row r="20" spans="1:8" x14ac:dyDescent="0.3">
      <c r="A20" s="4" t="s">
        <v>16</v>
      </c>
      <c r="B20" s="83">
        <v>191</v>
      </c>
      <c r="C20" s="83">
        <v>129</v>
      </c>
      <c r="D20" s="83">
        <v>199</v>
      </c>
      <c r="E20" s="83">
        <v>115</v>
      </c>
      <c r="F20" s="50"/>
      <c r="H20" s="158"/>
    </row>
    <row r="21" spans="1:8" x14ac:dyDescent="0.3">
      <c r="A21" s="4" t="s">
        <v>17</v>
      </c>
      <c r="B21" s="83">
        <v>130</v>
      </c>
      <c r="C21" s="83">
        <v>199</v>
      </c>
      <c r="D21" s="83">
        <v>157</v>
      </c>
      <c r="E21" s="83">
        <v>191</v>
      </c>
      <c r="F21" s="50"/>
      <c r="H21" s="158"/>
    </row>
    <row r="22" spans="1:8" x14ac:dyDescent="0.3">
      <c r="A22" s="4" t="s">
        <v>18</v>
      </c>
      <c r="B22" s="83">
        <v>191</v>
      </c>
      <c r="C22" s="83">
        <v>178</v>
      </c>
      <c r="D22" s="83">
        <v>158</v>
      </c>
      <c r="E22" s="83">
        <v>193</v>
      </c>
      <c r="F22" s="50"/>
      <c r="H22" s="158"/>
    </row>
    <row r="23" spans="1:8" x14ac:dyDescent="0.3">
      <c r="A23" s="4" t="s">
        <v>19</v>
      </c>
      <c r="B23" s="83">
        <v>167</v>
      </c>
      <c r="C23" s="83">
        <v>101</v>
      </c>
      <c r="D23" s="83">
        <v>149</v>
      </c>
      <c r="E23" s="83">
        <v>102</v>
      </c>
      <c r="F23" s="50"/>
      <c r="H23" s="158"/>
    </row>
    <row r="24" spans="1:8" x14ac:dyDescent="0.3">
      <c r="A24" s="4" t="s">
        <v>20</v>
      </c>
      <c r="B24" s="83">
        <v>187</v>
      </c>
      <c r="C24" s="83">
        <v>112</v>
      </c>
      <c r="D24" s="83">
        <v>118</v>
      </c>
      <c r="E24" s="83">
        <v>137</v>
      </c>
      <c r="F24" s="50"/>
      <c r="H24" s="158"/>
    </row>
    <row r="25" spans="1:8" x14ac:dyDescent="0.3">
      <c r="A25" s="4" t="s">
        <v>21</v>
      </c>
      <c r="B25" s="83">
        <v>112</v>
      </c>
      <c r="C25" s="83">
        <v>145</v>
      </c>
      <c r="D25" s="83">
        <v>194</v>
      </c>
      <c r="E25" s="83">
        <v>121</v>
      </c>
      <c r="F25" s="50"/>
      <c r="H25" s="158"/>
    </row>
    <row r="26" spans="1:8" x14ac:dyDescent="0.3">
      <c r="A26" s="4" t="s">
        <v>22</v>
      </c>
      <c r="B26" s="83">
        <v>149</v>
      </c>
      <c r="C26" s="83">
        <v>129</v>
      </c>
      <c r="D26" s="83">
        <v>139</v>
      </c>
      <c r="E26" s="83">
        <v>119</v>
      </c>
      <c r="F26" s="50"/>
      <c r="H26" s="158"/>
    </row>
    <row r="27" spans="1:8" x14ac:dyDescent="0.3">
      <c r="A27" s="4" t="s">
        <v>23</v>
      </c>
      <c r="B27" s="83">
        <v>170</v>
      </c>
      <c r="C27" s="83">
        <v>166</v>
      </c>
      <c r="D27" s="83">
        <v>161</v>
      </c>
      <c r="E27" s="83">
        <v>181</v>
      </c>
      <c r="F27" s="50"/>
      <c r="H27" s="158"/>
    </row>
    <row r="28" spans="1:8" x14ac:dyDescent="0.3">
      <c r="A28" s="4" t="s">
        <v>24</v>
      </c>
      <c r="B28" s="83">
        <v>185</v>
      </c>
      <c r="C28" s="83">
        <v>100</v>
      </c>
      <c r="D28" s="83">
        <v>136</v>
      </c>
      <c r="E28" s="83">
        <v>142</v>
      </c>
      <c r="F28" s="50"/>
      <c r="H28" s="158"/>
    </row>
    <row r="29" spans="1:8" x14ac:dyDescent="0.3">
      <c r="A29" s="4" t="s">
        <v>25</v>
      </c>
      <c r="B29" s="83">
        <v>125</v>
      </c>
      <c r="C29" s="83">
        <v>174</v>
      </c>
      <c r="D29" s="83">
        <v>198</v>
      </c>
      <c r="E29" s="83">
        <v>151</v>
      </c>
      <c r="F29" s="50"/>
      <c r="H29" s="158"/>
    </row>
    <row r="30" spans="1:8" x14ac:dyDescent="0.3">
      <c r="A30" s="4" t="s">
        <v>26</v>
      </c>
      <c r="B30" s="83">
        <v>104</v>
      </c>
      <c r="C30" s="83">
        <v>170</v>
      </c>
      <c r="D30" s="83">
        <v>118</v>
      </c>
      <c r="E30" s="83">
        <v>103</v>
      </c>
      <c r="F30" s="50"/>
      <c r="H30" s="158"/>
    </row>
    <row r="31" spans="1:8" x14ac:dyDescent="0.3">
      <c r="A31" s="4" t="s">
        <v>27</v>
      </c>
      <c r="B31" s="83">
        <v>147</v>
      </c>
      <c r="C31" s="83">
        <v>105</v>
      </c>
      <c r="D31" s="83">
        <v>118</v>
      </c>
      <c r="E31" s="83">
        <v>100</v>
      </c>
      <c r="F31" s="50"/>
      <c r="H31" s="158"/>
    </row>
    <row r="32" spans="1:8" x14ac:dyDescent="0.3">
      <c r="A32" s="4" t="s">
        <v>28</v>
      </c>
      <c r="B32" s="83">
        <v>167</v>
      </c>
      <c r="C32" s="83">
        <v>145</v>
      </c>
      <c r="D32" s="83">
        <v>163</v>
      </c>
      <c r="E32" s="83">
        <v>169</v>
      </c>
      <c r="F32" s="50"/>
      <c r="H32" s="158"/>
    </row>
    <row r="33" spans="1:8" x14ac:dyDescent="0.3">
      <c r="A33" s="4" t="s">
        <v>29</v>
      </c>
      <c r="B33" s="83">
        <v>191</v>
      </c>
      <c r="C33" s="83">
        <v>129</v>
      </c>
      <c r="D33" s="83">
        <v>121</v>
      </c>
      <c r="E33" s="83">
        <v>113</v>
      </c>
      <c r="F33" s="50"/>
      <c r="H33" s="158"/>
    </row>
    <row r="34" spans="1:8" x14ac:dyDescent="0.3">
      <c r="A34" s="4" t="s">
        <v>30</v>
      </c>
      <c r="B34" s="83">
        <v>112</v>
      </c>
      <c r="C34" s="83">
        <v>114</v>
      </c>
      <c r="D34" s="83">
        <v>177</v>
      </c>
      <c r="E34" s="83">
        <v>133</v>
      </c>
      <c r="F34" s="50"/>
      <c r="H34" s="158"/>
    </row>
    <row r="35" spans="1:8" x14ac:dyDescent="0.3">
      <c r="A35" s="4" t="s">
        <v>31</v>
      </c>
      <c r="B35" s="83">
        <v>122</v>
      </c>
      <c r="C35" s="83">
        <v>122</v>
      </c>
      <c r="D35" s="83">
        <v>190</v>
      </c>
      <c r="E35" s="83">
        <v>192</v>
      </c>
      <c r="F35" s="50"/>
      <c r="H35" s="158"/>
    </row>
    <row r="36" spans="1:8" x14ac:dyDescent="0.3">
      <c r="A36" s="4" t="s">
        <v>32</v>
      </c>
      <c r="B36" s="83">
        <v>184</v>
      </c>
      <c r="C36" s="83">
        <v>122</v>
      </c>
      <c r="D36" s="83">
        <v>130</v>
      </c>
      <c r="E36" s="83">
        <v>115</v>
      </c>
      <c r="F36" s="50"/>
      <c r="H36" s="158"/>
    </row>
    <row r="37" spans="1:8" x14ac:dyDescent="0.3">
      <c r="A37" s="4" t="s">
        <v>33</v>
      </c>
      <c r="B37" s="83">
        <v>143</v>
      </c>
      <c r="C37" s="83">
        <v>137</v>
      </c>
      <c r="D37" s="83">
        <v>145</v>
      </c>
      <c r="E37" s="83">
        <v>116</v>
      </c>
      <c r="F37" s="50"/>
      <c r="H37" s="158"/>
    </row>
    <row r="38" spans="1:8" x14ac:dyDescent="0.3">
      <c r="A38" s="4" t="s">
        <v>34</v>
      </c>
      <c r="B38" s="83">
        <v>167</v>
      </c>
      <c r="C38" s="83">
        <v>185</v>
      </c>
      <c r="D38" s="83">
        <v>188</v>
      </c>
      <c r="E38" s="83">
        <v>159</v>
      </c>
      <c r="F38" s="50"/>
      <c r="H38" s="158"/>
    </row>
    <row r="39" spans="1:8" x14ac:dyDescent="0.3">
      <c r="A39" s="4" t="s">
        <v>35</v>
      </c>
      <c r="B39" s="83">
        <v>150</v>
      </c>
      <c r="C39" s="83">
        <v>110</v>
      </c>
      <c r="D39" s="83">
        <v>165</v>
      </c>
      <c r="E39" s="83">
        <v>199</v>
      </c>
      <c r="F39" s="50"/>
      <c r="H39" s="158"/>
    </row>
    <row r="40" spans="1:8" x14ac:dyDescent="0.3">
      <c r="A40" s="4" t="s">
        <v>36</v>
      </c>
      <c r="B40" s="83">
        <v>107</v>
      </c>
      <c r="C40" s="83">
        <v>105</v>
      </c>
      <c r="D40" s="83">
        <v>197</v>
      </c>
      <c r="E40" s="83">
        <v>113</v>
      </c>
      <c r="F40" s="50"/>
      <c r="H40" s="158"/>
    </row>
    <row r="41" spans="1:8" x14ac:dyDescent="0.3">
      <c r="A41" s="4" t="s">
        <v>37</v>
      </c>
      <c r="B41" s="83">
        <v>146</v>
      </c>
      <c r="C41" s="83">
        <v>107</v>
      </c>
      <c r="D41" s="83">
        <v>153</v>
      </c>
      <c r="E41" s="83">
        <v>193</v>
      </c>
      <c r="F41" s="50"/>
      <c r="H41" s="158"/>
    </row>
    <row r="42" spans="1:8" x14ac:dyDescent="0.3">
      <c r="A42" s="4" t="s">
        <v>38</v>
      </c>
      <c r="B42" s="83">
        <v>119</v>
      </c>
      <c r="C42" s="83">
        <v>200</v>
      </c>
      <c r="D42" s="83">
        <v>175</v>
      </c>
      <c r="E42" s="83">
        <v>103</v>
      </c>
      <c r="F42" s="50"/>
      <c r="H42" s="158"/>
    </row>
    <row r="43" spans="1:8" x14ac:dyDescent="0.3">
      <c r="A43" s="4" t="s">
        <v>39</v>
      </c>
      <c r="B43" s="83">
        <v>191</v>
      </c>
      <c r="C43" s="83">
        <v>115</v>
      </c>
      <c r="D43" s="83">
        <v>157</v>
      </c>
      <c r="E43" s="83">
        <v>186</v>
      </c>
      <c r="F43" s="50"/>
      <c r="H43" s="158"/>
    </row>
    <row r="44" spans="1:8" x14ac:dyDescent="0.3">
      <c r="A44" s="4" t="s">
        <v>40</v>
      </c>
      <c r="B44" s="83">
        <v>171</v>
      </c>
      <c r="C44" s="83">
        <v>126</v>
      </c>
      <c r="D44" s="83">
        <v>161</v>
      </c>
      <c r="E44" s="83">
        <v>159</v>
      </c>
      <c r="F44" s="50"/>
      <c r="H44" s="158"/>
    </row>
    <row r="45" spans="1:8" x14ac:dyDescent="0.3">
      <c r="A45" s="4" t="s">
        <v>41</v>
      </c>
      <c r="B45" s="83">
        <v>143</v>
      </c>
      <c r="C45" s="83">
        <v>191</v>
      </c>
      <c r="D45" s="83">
        <v>104</v>
      </c>
      <c r="E45" s="83">
        <v>118</v>
      </c>
      <c r="F45" s="50"/>
      <c r="H45" s="158"/>
    </row>
    <row r="46" spans="1:8" x14ac:dyDescent="0.3">
      <c r="A46" s="4" t="s">
        <v>42</v>
      </c>
      <c r="B46" s="83">
        <v>151</v>
      </c>
      <c r="C46" s="83">
        <v>125</v>
      </c>
      <c r="D46" s="83">
        <v>132</v>
      </c>
      <c r="E46" s="83">
        <v>186</v>
      </c>
      <c r="F46" s="50"/>
      <c r="H46" s="158"/>
    </row>
    <row r="47" spans="1:8" x14ac:dyDescent="0.3">
      <c r="A47" s="4" t="s">
        <v>43</v>
      </c>
      <c r="B47" s="83">
        <v>179</v>
      </c>
      <c r="C47" s="83">
        <v>114</v>
      </c>
      <c r="D47" s="83">
        <v>122</v>
      </c>
      <c r="E47" s="83">
        <v>153</v>
      </c>
      <c r="F47" s="50"/>
      <c r="H47" s="158"/>
    </row>
    <row r="48" spans="1:8" x14ac:dyDescent="0.3">
      <c r="A48" s="4" t="s">
        <v>44</v>
      </c>
      <c r="B48" s="83">
        <v>148</v>
      </c>
      <c r="C48" s="83">
        <v>168</v>
      </c>
      <c r="D48" s="83">
        <v>146</v>
      </c>
      <c r="E48" s="83">
        <v>191</v>
      </c>
      <c r="F48" s="50"/>
      <c r="H48" s="158"/>
    </row>
    <row r="49" spans="1:8" x14ac:dyDescent="0.3">
      <c r="A49" s="4" t="s">
        <v>45</v>
      </c>
      <c r="B49" s="83">
        <v>160</v>
      </c>
      <c r="C49" s="83">
        <v>126</v>
      </c>
      <c r="D49" s="83">
        <v>121</v>
      </c>
      <c r="E49" s="83">
        <v>151</v>
      </c>
      <c r="F49" s="50"/>
      <c r="H49" s="158"/>
    </row>
    <row r="50" spans="1:8" x14ac:dyDescent="0.3">
      <c r="A50" s="4" t="s">
        <v>46</v>
      </c>
      <c r="B50" s="83">
        <v>138</v>
      </c>
      <c r="C50" s="83">
        <v>171</v>
      </c>
      <c r="D50" s="83">
        <v>122</v>
      </c>
      <c r="E50" s="83">
        <v>162</v>
      </c>
      <c r="F50" s="50"/>
      <c r="H50" s="158"/>
    </row>
    <row r="51" spans="1:8" x14ac:dyDescent="0.3">
      <c r="A51" s="4" t="s">
        <v>47</v>
      </c>
      <c r="B51" s="83">
        <v>136</v>
      </c>
      <c r="C51" s="83">
        <v>164</v>
      </c>
      <c r="D51" s="83">
        <v>200</v>
      </c>
      <c r="E51" s="83">
        <v>194</v>
      </c>
      <c r="F51" s="50"/>
      <c r="H51" s="158"/>
    </row>
    <row r="52" spans="1:8" x14ac:dyDescent="0.3">
      <c r="A52" s="4" t="s">
        <v>48</v>
      </c>
      <c r="B52" s="83">
        <v>100</v>
      </c>
      <c r="C52" s="83">
        <v>173</v>
      </c>
      <c r="D52" s="83">
        <v>176</v>
      </c>
      <c r="E52" s="83">
        <v>150</v>
      </c>
      <c r="F52" s="50"/>
      <c r="H52" s="158"/>
    </row>
    <row r="53" spans="1:8" x14ac:dyDescent="0.3">
      <c r="A53" s="4" t="s">
        <v>49</v>
      </c>
      <c r="B53" s="83">
        <v>124</v>
      </c>
      <c r="C53" s="83">
        <v>150</v>
      </c>
      <c r="D53" s="83">
        <v>188</v>
      </c>
      <c r="E53" s="83">
        <v>118</v>
      </c>
      <c r="F53" s="50"/>
      <c r="H53" s="158"/>
    </row>
    <row r="54" spans="1:8" x14ac:dyDescent="0.3">
      <c r="A54" s="4" t="s">
        <v>50</v>
      </c>
      <c r="B54" s="83">
        <v>154</v>
      </c>
      <c r="C54" s="83">
        <v>169</v>
      </c>
      <c r="D54" s="83">
        <v>193</v>
      </c>
      <c r="E54" s="83">
        <v>167</v>
      </c>
      <c r="F54" s="50"/>
      <c r="H54" s="158"/>
    </row>
    <row r="55" spans="1:8" x14ac:dyDescent="0.3">
      <c r="A55" s="4" t="s">
        <v>51</v>
      </c>
      <c r="B55" s="83">
        <v>184</v>
      </c>
      <c r="C55" s="83">
        <v>103</v>
      </c>
      <c r="D55" s="83">
        <v>148</v>
      </c>
      <c r="E55" s="83">
        <v>144</v>
      </c>
      <c r="F55" s="50"/>
      <c r="H55" s="158"/>
    </row>
    <row r="56" spans="1:8" x14ac:dyDescent="0.3">
      <c r="A56" s="4" t="s">
        <v>52</v>
      </c>
      <c r="B56" s="83">
        <v>134</v>
      </c>
      <c r="C56" s="83">
        <v>186</v>
      </c>
      <c r="D56" s="83">
        <v>106</v>
      </c>
      <c r="E56" s="83">
        <v>173</v>
      </c>
      <c r="F56" s="50"/>
      <c r="H56" s="158"/>
    </row>
    <row r="57" spans="1:8" x14ac:dyDescent="0.3">
      <c r="A57" s="4" t="s">
        <v>53</v>
      </c>
      <c r="B57" s="83">
        <v>114</v>
      </c>
      <c r="C57" s="83">
        <v>153</v>
      </c>
      <c r="D57" s="83">
        <v>184</v>
      </c>
      <c r="E57" s="83">
        <v>116</v>
      </c>
      <c r="F57" s="50"/>
      <c r="H57" s="158"/>
    </row>
    <row r="58" spans="1:8" x14ac:dyDescent="0.3">
      <c r="A58" s="4" t="s">
        <v>54</v>
      </c>
      <c r="B58" s="83">
        <v>169</v>
      </c>
      <c r="C58" s="83">
        <v>106</v>
      </c>
      <c r="D58" s="83">
        <v>174</v>
      </c>
      <c r="E58" s="83">
        <v>113</v>
      </c>
      <c r="F58" s="50"/>
      <c r="H58" s="158"/>
    </row>
    <row r="59" spans="1:8" x14ac:dyDescent="0.3">
      <c r="A59" s="4" t="s">
        <v>55</v>
      </c>
      <c r="B59" s="83">
        <v>162</v>
      </c>
      <c r="C59" s="83">
        <v>189</v>
      </c>
      <c r="D59" s="83">
        <v>157</v>
      </c>
      <c r="E59" s="83">
        <v>199</v>
      </c>
      <c r="F59" s="50"/>
      <c r="H59" s="158"/>
    </row>
    <row r="60" spans="1:8" x14ac:dyDescent="0.3">
      <c r="A60" s="4" t="s">
        <v>56</v>
      </c>
      <c r="B60" s="83">
        <v>178</v>
      </c>
      <c r="C60" s="83">
        <v>108</v>
      </c>
      <c r="D60" s="83">
        <v>183</v>
      </c>
      <c r="E60" s="83">
        <v>147</v>
      </c>
      <c r="F60" s="50"/>
      <c r="H60" s="158"/>
    </row>
    <row r="61" spans="1:8" x14ac:dyDescent="0.3">
      <c r="A61" s="4" t="s">
        <v>57</v>
      </c>
      <c r="B61" s="83">
        <v>162</v>
      </c>
      <c r="C61" s="83">
        <v>191</v>
      </c>
      <c r="D61" s="83">
        <v>161</v>
      </c>
      <c r="E61" s="83">
        <v>199</v>
      </c>
      <c r="F61" s="50"/>
      <c r="H61" s="158"/>
    </row>
    <row r="62" spans="1:8" x14ac:dyDescent="0.3">
      <c r="A62" s="4" t="s">
        <v>58</v>
      </c>
      <c r="B62" s="83">
        <v>162</v>
      </c>
      <c r="C62" s="83">
        <v>183</v>
      </c>
      <c r="D62" s="83">
        <v>118</v>
      </c>
      <c r="E62" s="83">
        <v>139</v>
      </c>
      <c r="F62" s="50"/>
      <c r="H62" s="158"/>
    </row>
    <row r="63" spans="1:8" x14ac:dyDescent="0.3">
      <c r="A63" s="4" t="s">
        <v>59</v>
      </c>
      <c r="B63" s="83">
        <v>119</v>
      </c>
      <c r="C63" s="83">
        <v>155</v>
      </c>
      <c r="D63" s="83">
        <v>186</v>
      </c>
      <c r="E63" s="83">
        <v>189</v>
      </c>
      <c r="F63" s="50"/>
      <c r="H63" s="158"/>
    </row>
    <row r="64" spans="1:8" x14ac:dyDescent="0.3">
      <c r="A64" s="4" t="s">
        <v>60</v>
      </c>
      <c r="B64" s="83">
        <v>195</v>
      </c>
      <c r="C64" s="83">
        <v>139</v>
      </c>
      <c r="D64" s="83">
        <v>157</v>
      </c>
      <c r="E64" s="83">
        <v>183</v>
      </c>
      <c r="F64" s="50"/>
      <c r="H64" s="158"/>
    </row>
    <row r="65" spans="1:8" x14ac:dyDescent="0.3">
      <c r="A65" s="4" t="s">
        <v>61</v>
      </c>
      <c r="B65" s="83">
        <v>188</v>
      </c>
      <c r="C65" s="83">
        <v>182</v>
      </c>
      <c r="D65" s="83">
        <v>100</v>
      </c>
      <c r="E65" s="83">
        <v>187</v>
      </c>
      <c r="F65" s="50"/>
      <c r="H65" s="158"/>
    </row>
    <row r="66" spans="1:8" x14ac:dyDescent="0.3">
      <c r="A66" s="4" t="s">
        <v>62</v>
      </c>
      <c r="B66" s="83">
        <v>128</v>
      </c>
      <c r="C66" s="83">
        <v>118</v>
      </c>
      <c r="D66" s="83">
        <v>195</v>
      </c>
      <c r="E66" s="83">
        <v>125</v>
      </c>
      <c r="F66" s="50"/>
      <c r="H66" s="158"/>
    </row>
    <row r="67" spans="1:8" x14ac:dyDescent="0.3">
      <c r="A67" s="4" t="s">
        <v>63</v>
      </c>
      <c r="B67" s="83">
        <v>163</v>
      </c>
      <c r="C67" s="83">
        <v>146</v>
      </c>
      <c r="D67" s="83">
        <v>150</v>
      </c>
      <c r="E67" s="83">
        <v>193</v>
      </c>
      <c r="F67" s="50"/>
      <c r="H67" s="158"/>
    </row>
    <row r="68" spans="1:8" x14ac:dyDescent="0.3">
      <c r="A68" s="4" t="s">
        <v>64</v>
      </c>
      <c r="B68" s="83">
        <v>133</v>
      </c>
      <c r="C68" s="83">
        <v>132</v>
      </c>
      <c r="D68" s="83">
        <v>174</v>
      </c>
      <c r="E68" s="83">
        <v>186</v>
      </c>
      <c r="F68" s="50"/>
      <c r="H68" s="158"/>
    </row>
    <row r="69" spans="1:8" x14ac:dyDescent="0.3">
      <c r="A69" s="4" t="s">
        <v>65</v>
      </c>
      <c r="B69" s="83">
        <v>146</v>
      </c>
      <c r="C69" s="83">
        <v>124</v>
      </c>
      <c r="D69" s="83">
        <v>176</v>
      </c>
      <c r="E69" s="83">
        <v>139</v>
      </c>
      <c r="F69" s="50"/>
      <c r="H69" s="158"/>
    </row>
    <row r="70" spans="1:8" x14ac:dyDescent="0.3">
      <c r="A70" s="4" t="s">
        <v>66</v>
      </c>
      <c r="B70" s="83">
        <v>157</v>
      </c>
      <c r="C70" s="83">
        <v>191</v>
      </c>
      <c r="D70" s="83">
        <v>177</v>
      </c>
      <c r="E70" s="83">
        <v>142</v>
      </c>
      <c r="F70" s="50"/>
      <c r="H70" s="158"/>
    </row>
    <row r="71" spans="1:8" x14ac:dyDescent="0.3">
      <c r="A71" s="4" t="s">
        <v>67</v>
      </c>
      <c r="B71" s="83">
        <v>108</v>
      </c>
      <c r="C71" s="83">
        <v>168</v>
      </c>
      <c r="D71" s="83">
        <v>124</v>
      </c>
      <c r="E71" s="83">
        <v>179</v>
      </c>
      <c r="F71" s="50"/>
      <c r="H71" s="158"/>
    </row>
    <row r="72" spans="1:8" x14ac:dyDescent="0.3">
      <c r="A72" s="4" t="s">
        <v>68</v>
      </c>
      <c r="B72" s="83">
        <v>176</v>
      </c>
      <c r="C72" s="83">
        <v>152</v>
      </c>
      <c r="D72" s="83">
        <v>104</v>
      </c>
      <c r="E72" s="83">
        <v>134</v>
      </c>
      <c r="F72" s="50"/>
      <c r="H72" s="158"/>
    </row>
    <row r="73" spans="1:8" x14ac:dyDescent="0.3">
      <c r="A73" s="4" t="s">
        <v>69</v>
      </c>
      <c r="B73" s="83">
        <v>167</v>
      </c>
      <c r="C73" s="83">
        <v>191</v>
      </c>
      <c r="D73" s="83">
        <v>199</v>
      </c>
      <c r="E73" s="83">
        <v>119</v>
      </c>
      <c r="F73" s="50"/>
      <c r="H73" s="158"/>
    </row>
    <row r="74" spans="1:8" x14ac:dyDescent="0.3">
      <c r="A74" s="4" t="s">
        <v>70</v>
      </c>
      <c r="B74" s="83">
        <v>126</v>
      </c>
      <c r="C74" s="83">
        <v>190</v>
      </c>
      <c r="D74" s="83">
        <v>177</v>
      </c>
      <c r="E74" s="83">
        <v>139</v>
      </c>
      <c r="F74" s="50"/>
      <c r="H74" s="158"/>
    </row>
    <row r="75" spans="1:8" x14ac:dyDescent="0.3">
      <c r="A75" s="4" t="s">
        <v>71</v>
      </c>
      <c r="B75" s="83">
        <v>150</v>
      </c>
      <c r="C75" s="83">
        <v>169</v>
      </c>
      <c r="D75" s="83">
        <v>171</v>
      </c>
      <c r="E75" s="83">
        <v>195</v>
      </c>
      <c r="F75" s="50"/>
      <c r="H75" s="158"/>
    </row>
    <row r="76" spans="1:8" x14ac:dyDescent="0.3">
      <c r="A76" s="4" t="s">
        <v>72</v>
      </c>
      <c r="B76" s="83">
        <v>126</v>
      </c>
      <c r="C76" s="83">
        <v>197</v>
      </c>
      <c r="D76" s="83">
        <v>152</v>
      </c>
      <c r="E76" s="83">
        <v>160</v>
      </c>
      <c r="F76" s="50"/>
      <c r="H76" s="158"/>
    </row>
    <row r="77" spans="1:8" x14ac:dyDescent="0.3">
      <c r="A77" s="4" t="s">
        <v>73</v>
      </c>
      <c r="B77" s="83">
        <v>106</v>
      </c>
      <c r="C77" s="83">
        <v>127</v>
      </c>
      <c r="D77" s="83">
        <v>153</v>
      </c>
      <c r="E77" s="83">
        <v>135</v>
      </c>
      <c r="F77" s="50"/>
      <c r="H77" s="158"/>
    </row>
    <row r="78" spans="1:8" x14ac:dyDescent="0.3">
      <c r="A78" s="4" t="s">
        <v>74</v>
      </c>
      <c r="B78" s="83">
        <v>173</v>
      </c>
      <c r="C78" s="83">
        <v>198</v>
      </c>
      <c r="D78" s="83">
        <v>121</v>
      </c>
      <c r="E78" s="83">
        <v>153</v>
      </c>
      <c r="F78" s="50"/>
      <c r="H78" s="158"/>
    </row>
    <row r="79" spans="1:8" x14ac:dyDescent="0.3">
      <c r="A79" s="4" t="s">
        <v>75</v>
      </c>
      <c r="B79" s="83">
        <v>168</v>
      </c>
      <c r="C79" s="83">
        <v>120</v>
      </c>
      <c r="D79" s="83">
        <v>182</v>
      </c>
      <c r="E79" s="83">
        <v>154</v>
      </c>
      <c r="F79" s="50"/>
      <c r="H79" s="158"/>
    </row>
    <row r="80" spans="1:8" x14ac:dyDescent="0.3">
      <c r="A80" s="4" t="s">
        <v>76</v>
      </c>
      <c r="B80" s="83">
        <v>111</v>
      </c>
      <c r="C80" s="83">
        <v>127</v>
      </c>
      <c r="D80" s="83">
        <v>178</v>
      </c>
      <c r="E80" s="83">
        <v>160</v>
      </c>
      <c r="F80" s="50"/>
      <c r="H80" s="158"/>
    </row>
    <row r="81" spans="1:8" x14ac:dyDescent="0.3">
      <c r="A81" s="4" t="s">
        <v>77</v>
      </c>
      <c r="B81" s="83">
        <v>148</v>
      </c>
      <c r="C81" s="83">
        <v>137</v>
      </c>
      <c r="D81" s="83">
        <v>159</v>
      </c>
      <c r="E81" s="83">
        <v>142</v>
      </c>
      <c r="F81" s="50"/>
      <c r="H81" s="158"/>
    </row>
    <row r="82" spans="1:8" x14ac:dyDescent="0.3">
      <c r="A82" s="4" t="s">
        <v>78</v>
      </c>
      <c r="B82" s="83">
        <v>132</v>
      </c>
      <c r="C82" s="83">
        <v>128</v>
      </c>
      <c r="D82" s="83">
        <v>184</v>
      </c>
      <c r="E82" s="83">
        <v>140</v>
      </c>
      <c r="F82" s="50"/>
      <c r="H82" s="158"/>
    </row>
    <row r="83" spans="1:8" x14ac:dyDescent="0.3">
      <c r="A83" s="4" t="s">
        <v>79</v>
      </c>
      <c r="B83" s="83">
        <v>122</v>
      </c>
      <c r="C83" s="83">
        <v>171</v>
      </c>
      <c r="D83" s="83">
        <v>104</v>
      </c>
      <c r="E83" s="83">
        <v>102</v>
      </c>
      <c r="F83" s="50"/>
      <c r="H83" s="158"/>
    </row>
    <row r="84" spans="1:8" x14ac:dyDescent="0.3">
      <c r="A84" s="4" t="s">
        <v>80</v>
      </c>
      <c r="B84" s="83">
        <v>107</v>
      </c>
      <c r="C84" s="83">
        <v>101</v>
      </c>
      <c r="D84" s="83">
        <v>190</v>
      </c>
      <c r="E84" s="83">
        <v>142</v>
      </c>
      <c r="F84" s="50"/>
      <c r="H84" s="158"/>
    </row>
    <row r="85" spans="1:8" x14ac:dyDescent="0.3">
      <c r="A85" s="4" t="s">
        <v>81</v>
      </c>
      <c r="B85" s="83">
        <v>190</v>
      </c>
      <c r="C85" s="83">
        <v>172</v>
      </c>
      <c r="D85" s="83">
        <v>198</v>
      </c>
      <c r="E85" s="83">
        <v>182</v>
      </c>
      <c r="F85" s="50"/>
      <c r="H85" s="158"/>
    </row>
    <row r="86" spans="1:8" x14ac:dyDescent="0.3">
      <c r="A86" s="4" t="s">
        <v>82</v>
      </c>
      <c r="B86" s="83">
        <v>123</v>
      </c>
      <c r="C86" s="83">
        <v>137</v>
      </c>
      <c r="D86" s="83">
        <v>157</v>
      </c>
      <c r="E86" s="83">
        <v>121</v>
      </c>
      <c r="F86" s="50"/>
      <c r="H86" s="158"/>
    </row>
    <row r="87" spans="1:8" x14ac:dyDescent="0.3">
      <c r="A87" s="4" t="s">
        <v>83</v>
      </c>
      <c r="B87" s="83">
        <v>143</v>
      </c>
      <c r="C87" s="83">
        <v>144</v>
      </c>
      <c r="D87" s="83">
        <v>180</v>
      </c>
      <c r="E87" s="83">
        <v>193</v>
      </c>
      <c r="F87" s="50"/>
      <c r="H87" s="158"/>
    </row>
    <row r="88" spans="1:8" x14ac:dyDescent="0.3">
      <c r="A88" s="4" t="s">
        <v>84</v>
      </c>
      <c r="B88" s="83">
        <v>129</v>
      </c>
      <c r="C88" s="83">
        <v>114</v>
      </c>
      <c r="D88" s="83">
        <v>190</v>
      </c>
      <c r="E88" s="83">
        <v>126</v>
      </c>
      <c r="F88" s="50"/>
      <c r="H88" s="158"/>
    </row>
    <row r="89" spans="1:8" x14ac:dyDescent="0.3">
      <c r="A89" s="4" t="s">
        <v>85</v>
      </c>
      <c r="B89" s="83">
        <v>132</v>
      </c>
      <c r="C89" s="83">
        <v>131</v>
      </c>
      <c r="D89" s="83">
        <v>100</v>
      </c>
      <c r="E89" s="83">
        <v>191</v>
      </c>
      <c r="F89" s="50"/>
      <c r="H89" s="158"/>
    </row>
    <row r="90" spans="1:8" x14ac:dyDescent="0.3">
      <c r="A90" s="4" t="s">
        <v>86</v>
      </c>
      <c r="B90" s="83">
        <v>118</v>
      </c>
      <c r="C90" s="83">
        <v>136</v>
      </c>
      <c r="D90" s="83">
        <v>181</v>
      </c>
      <c r="E90" s="83">
        <v>182</v>
      </c>
      <c r="F90" s="50"/>
      <c r="H90" s="158"/>
    </row>
    <row r="91" spans="1:8" x14ac:dyDescent="0.3">
      <c r="A91" s="4" t="s">
        <v>87</v>
      </c>
      <c r="B91" s="83">
        <v>183</v>
      </c>
      <c r="C91" s="83">
        <v>166</v>
      </c>
      <c r="D91" s="83">
        <v>157</v>
      </c>
      <c r="E91" s="83">
        <v>141</v>
      </c>
      <c r="F91" s="50"/>
      <c r="H91" s="158"/>
    </row>
    <row r="92" spans="1:8" x14ac:dyDescent="0.3">
      <c r="A92" s="4" t="s">
        <v>88</v>
      </c>
      <c r="B92" s="83">
        <v>151</v>
      </c>
      <c r="C92" s="83">
        <v>109</v>
      </c>
      <c r="D92" s="83">
        <v>115</v>
      </c>
      <c r="E92" s="83">
        <v>142</v>
      </c>
      <c r="F92" s="50"/>
      <c r="H92" s="158"/>
    </row>
    <row r="93" spans="1:8" x14ac:dyDescent="0.3">
      <c r="A93" s="4" t="s">
        <v>89</v>
      </c>
      <c r="B93" s="83">
        <v>118</v>
      </c>
      <c r="C93" s="83">
        <v>177</v>
      </c>
      <c r="D93" s="83">
        <v>113</v>
      </c>
      <c r="E93" s="83">
        <v>114</v>
      </c>
      <c r="F93" s="50"/>
      <c r="H93" s="158"/>
    </row>
    <row r="94" spans="1:8" x14ac:dyDescent="0.3">
      <c r="A94" s="4" t="s">
        <v>90</v>
      </c>
      <c r="B94" s="83">
        <v>148</v>
      </c>
      <c r="C94" s="83">
        <v>147</v>
      </c>
      <c r="D94" s="83">
        <v>185</v>
      </c>
      <c r="E94" s="83">
        <v>147</v>
      </c>
      <c r="F94" s="50"/>
      <c r="H94" s="158"/>
    </row>
    <row r="95" spans="1:8" x14ac:dyDescent="0.3">
      <c r="A95" s="4" t="s">
        <v>91</v>
      </c>
      <c r="B95" s="83">
        <v>148</v>
      </c>
      <c r="C95" s="83">
        <v>144</v>
      </c>
      <c r="D95" s="83">
        <v>172</v>
      </c>
      <c r="E95" s="83">
        <v>163</v>
      </c>
      <c r="F95" s="50"/>
      <c r="H95" s="158"/>
    </row>
    <row r="96" spans="1:8" x14ac:dyDescent="0.3">
      <c r="A96" s="4" t="s">
        <v>92</v>
      </c>
      <c r="B96" s="83">
        <v>193</v>
      </c>
      <c r="C96" s="83">
        <v>190</v>
      </c>
      <c r="D96" s="83">
        <v>156</v>
      </c>
      <c r="E96" s="83">
        <v>132</v>
      </c>
      <c r="F96" s="50"/>
      <c r="H96" s="158"/>
    </row>
    <row r="97" spans="1:8" x14ac:dyDescent="0.3">
      <c r="A97" s="4" t="s">
        <v>93</v>
      </c>
      <c r="B97" s="83">
        <v>173</v>
      </c>
      <c r="C97" s="83">
        <v>186</v>
      </c>
      <c r="D97" s="83">
        <v>147</v>
      </c>
      <c r="E97" s="83">
        <v>117</v>
      </c>
      <c r="F97" s="50"/>
      <c r="H97" s="158"/>
    </row>
    <row r="98" spans="1:8" x14ac:dyDescent="0.3">
      <c r="A98" s="4" t="s">
        <v>94</v>
      </c>
      <c r="B98" s="83">
        <v>196</v>
      </c>
      <c r="C98" s="83">
        <v>144</v>
      </c>
      <c r="D98" s="83">
        <v>177</v>
      </c>
      <c r="E98" s="83">
        <v>199</v>
      </c>
      <c r="F98" s="50"/>
      <c r="H98" s="158"/>
    </row>
    <row r="99" spans="1:8" x14ac:dyDescent="0.3">
      <c r="A99" s="4" t="s">
        <v>95</v>
      </c>
      <c r="B99" s="83">
        <v>165</v>
      </c>
      <c r="C99" s="83">
        <v>105</v>
      </c>
      <c r="D99" s="83">
        <v>115</v>
      </c>
      <c r="E99" s="83">
        <v>123</v>
      </c>
      <c r="F99" s="50"/>
      <c r="H99" s="158"/>
    </row>
    <row r="100" spans="1:8" x14ac:dyDescent="0.3">
      <c r="A100" s="4" t="s">
        <v>96</v>
      </c>
      <c r="B100" s="83">
        <v>136</v>
      </c>
      <c r="C100" s="83">
        <v>143</v>
      </c>
      <c r="D100" s="83">
        <v>133</v>
      </c>
      <c r="E100" s="83">
        <v>187</v>
      </c>
      <c r="F100" s="50"/>
      <c r="H100" s="158"/>
    </row>
    <row r="101" spans="1:8" x14ac:dyDescent="0.3">
      <c r="A101" s="4" t="s">
        <v>97</v>
      </c>
      <c r="B101" s="83">
        <v>126</v>
      </c>
      <c r="C101" s="83">
        <v>109</v>
      </c>
      <c r="D101" s="83">
        <v>147</v>
      </c>
      <c r="E101" s="83">
        <v>127</v>
      </c>
      <c r="F101" s="50"/>
      <c r="H101" s="158"/>
    </row>
    <row r="102" spans="1:8" x14ac:dyDescent="0.3">
      <c r="A102" s="4" t="s">
        <v>98</v>
      </c>
      <c r="B102" s="83">
        <v>149</v>
      </c>
      <c r="C102" s="83">
        <v>142</v>
      </c>
      <c r="D102" s="83">
        <v>133</v>
      </c>
      <c r="E102" s="83">
        <v>113</v>
      </c>
      <c r="F102" s="50"/>
      <c r="H102" s="158"/>
    </row>
    <row r="103" spans="1:8" x14ac:dyDescent="0.3">
      <c r="A103" s="4" t="s">
        <v>99</v>
      </c>
      <c r="B103" s="83">
        <v>162</v>
      </c>
      <c r="C103" s="83">
        <v>125</v>
      </c>
      <c r="D103" s="83">
        <v>145</v>
      </c>
      <c r="E103" s="83">
        <v>100</v>
      </c>
      <c r="F103" s="50"/>
      <c r="H103" s="158"/>
    </row>
    <row r="104" spans="1:8" x14ac:dyDescent="0.3">
      <c r="A104" s="4" t="s">
        <v>100</v>
      </c>
      <c r="B104" s="83">
        <v>181</v>
      </c>
      <c r="C104" s="83">
        <v>138</v>
      </c>
      <c r="D104" s="83">
        <v>139</v>
      </c>
      <c r="E104" s="83">
        <v>162</v>
      </c>
      <c r="F104" s="50"/>
      <c r="H104" s="158"/>
    </row>
    <row r="105" spans="1:8" x14ac:dyDescent="0.3">
      <c r="A105" s="4" t="s">
        <v>101</v>
      </c>
      <c r="B105" s="83">
        <v>157</v>
      </c>
      <c r="C105" s="83">
        <v>108</v>
      </c>
      <c r="D105" s="83">
        <v>102</v>
      </c>
      <c r="E105" s="83">
        <v>119</v>
      </c>
      <c r="F105" s="50"/>
      <c r="H105" s="158"/>
    </row>
    <row r="106" spans="1:8" x14ac:dyDescent="0.3">
      <c r="A106" s="4" t="s">
        <v>102</v>
      </c>
      <c r="B106" s="83">
        <v>156</v>
      </c>
      <c r="C106" s="83">
        <v>191</v>
      </c>
      <c r="D106" s="83">
        <v>189</v>
      </c>
      <c r="E106" s="83">
        <v>146</v>
      </c>
      <c r="F106" s="50"/>
      <c r="H106" s="158"/>
    </row>
    <row r="107" spans="1:8" x14ac:dyDescent="0.3">
      <c r="A107" s="4" t="s">
        <v>103</v>
      </c>
      <c r="B107" s="83">
        <v>172</v>
      </c>
      <c r="C107" s="83">
        <v>122</v>
      </c>
      <c r="D107" s="83">
        <v>167</v>
      </c>
      <c r="E107" s="83">
        <v>106</v>
      </c>
      <c r="F107" s="50"/>
      <c r="H107" s="158"/>
    </row>
    <row r="108" spans="1:8" x14ac:dyDescent="0.3">
      <c r="A108" s="4" t="s">
        <v>104</v>
      </c>
      <c r="B108" s="83">
        <v>137</v>
      </c>
      <c r="C108" s="83">
        <v>138</v>
      </c>
      <c r="D108" s="83">
        <v>139</v>
      </c>
      <c r="E108" s="83">
        <v>139</v>
      </c>
      <c r="F108" s="50"/>
      <c r="H108" s="158"/>
    </row>
    <row r="109" spans="1:8" x14ac:dyDescent="0.3">
      <c r="A109" s="4" t="s">
        <v>105</v>
      </c>
      <c r="B109" s="83">
        <v>194</v>
      </c>
      <c r="C109" s="83">
        <v>155</v>
      </c>
      <c r="D109" s="83">
        <v>172</v>
      </c>
      <c r="E109" s="83">
        <v>185</v>
      </c>
      <c r="F109" s="50"/>
      <c r="H109" s="158"/>
    </row>
    <row r="110" spans="1:8" x14ac:dyDescent="0.3">
      <c r="A110" s="4" t="s">
        <v>106</v>
      </c>
      <c r="B110" s="83">
        <v>145</v>
      </c>
      <c r="C110" s="83">
        <v>139</v>
      </c>
      <c r="D110" s="83">
        <v>109</v>
      </c>
      <c r="E110" s="83">
        <v>183</v>
      </c>
      <c r="F110" s="50"/>
      <c r="H110" s="158"/>
    </row>
    <row r="111" spans="1:8" x14ac:dyDescent="0.3">
      <c r="A111" s="4" t="s">
        <v>107</v>
      </c>
      <c r="B111" s="83">
        <v>111</v>
      </c>
      <c r="C111" s="83">
        <v>197</v>
      </c>
      <c r="D111" s="83">
        <v>175</v>
      </c>
      <c r="E111" s="83">
        <v>133</v>
      </c>
      <c r="F111" s="50"/>
      <c r="H111" s="158"/>
    </row>
    <row r="112" spans="1:8" x14ac:dyDescent="0.3">
      <c r="A112" s="4" t="s">
        <v>108</v>
      </c>
      <c r="B112" s="83">
        <v>167</v>
      </c>
      <c r="C112" s="83">
        <v>101</v>
      </c>
      <c r="D112" s="83">
        <v>196</v>
      </c>
      <c r="E112" s="83">
        <v>152</v>
      </c>
      <c r="F112" s="50"/>
      <c r="H112" s="158"/>
    </row>
    <row r="113" spans="1:8" x14ac:dyDescent="0.3">
      <c r="A113" s="4" t="s">
        <v>109</v>
      </c>
      <c r="B113" s="83">
        <v>106</v>
      </c>
      <c r="C113" s="83">
        <v>125</v>
      </c>
      <c r="D113" s="83">
        <v>127</v>
      </c>
      <c r="E113" s="83">
        <v>190</v>
      </c>
      <c r="F113" s="50"/>
      <c r="H113" s="158"/>
    </row>
    <row r="114" spans="1:8" x14ac:dyDescent="0.3">
      <c r="A114" s="4" t="s">
        <v>110</v>
      </c>
      <c r="B114" s="83">
        <v>145</v>
      </c>
      <c r="C114" s="83">
        <v>171</v>
      </c>
      <c r="D114" s="83">
        <v>193</v>
      </c>
      <c r="E114" s="83">
        <v>198</v>
      </c>
      <c r="F114" s="50"/>
      <c r="H114" s="158"/>
    </row>
    <row r="115" spans="1:8" x14ac:dyDescent="0.3">
      <c r="A115" s="4" t="s">
        <v>111</v>
      </c>
      <c r="B115" s="83">
        <v>198</v>
      </c>
      <c r="C115" s="83">
        <v>155</v>
      </c>
      <c r="D115" s="83">
        <v>151</v>
      </c>
      <c r="E115" s="83">
        <v>165</v>
      </c>
      <c r="F115" s="50"/>
      <c r="H115" s="158"/>
    </row>
    <row r="116" spans="1:8" x14ac:dyDescent="0.3">
      <c r="A116" s="4" t="s">
        <v>112</v>
      </c>
      <c r="B116" s="83">
        <v>155</v>
      </c>
      <c r="C116" s="83">
        <v>106</v>
      </c>
      <c r="D116" s="83">
        <v>104</v>
      </c>
      <c r="E116" s="83">
        <v>106</v>
      </c>
      <c r="F116" s="50"/>
      <c r="H116" s="158"/>
    </row>
    <row r="117" spans="1:8" x14ac:dyDescent="0.3">
      <c r="A117" s="4" t="s">
        <v>113</v>
      </c>
      <c r="B117" s="83">
        <v>192</v>
      </c>
      <c r="C117" s="83">
        <v>184</v>
      </c>
      <c r="D117" s="83">
        <v>182</v>
      </c>
      <c r="E117" s="83">
        <v>103</v>
      </c>
      <c r="F117" s="50"/>
      <c r="H117" s="158"/>
    </row>
    <row r="118" spans="1:8" x14ac:dyDescent="0.3">
      <c r="A118" s="4" t="s">
        <v>114</v>
      </c>
      <c r="B118" s="83">
        <v>191</v>
      </c>
      <c r="C118" s="83">
        <v>139</v>
      </c>
      <c r="D118" s="83">
        <v>138</v>
      </c>
      <c r="E118" s="83">
        <v>142</v>
      </c>
      <c r="F118" s="50"/>
      <c r="H118" s="158"/>
    </row>
    <row r="119" spans="1:8" x14ac:dyDescent="0.3">
      <c r="A119" s="4" t="s">
        <v>115</v>
      </c>
      <c r="B119" s="83">
        <v>182</v>
      </c>
      <c r="C119" s="83">
        <v>178</v>
      </c>
      <c r="D119" s="83">
        <v>103</v>
      </c>
      <c r="E119" s="83">
        <v>187</v>
      </c>
      <c r="F119" s="50"/>
      <c r="H119" s="158"/>
    </row>
    <row r="120" spans="1:8" x14ac:dyDescent="0.3">
      <c r="A120" s="4" t="s">
        <v>116</v>
      </c>
      <c r="B120" s="83">
        <v>166</v>
      </c>
      <c r="C120" s="83">
        <v>119</v>
      </c>
      <c r="D120" s="83">
        <v>146</v>
      </c>
      <c r="E120" s="83">
        <v>174</v>
      </c>
      <c r="F120" s="50"/>
      <c r="H120" s="158"/>
    </row>
    <row r="121" spans="1:8" x14ac:dyDescent="0.3">
      <c r="A121" s="4" t="s">
        <v>117</v>
      </c>
      <c r="B121" s="83">
        <v>103</v>
      </c>
      <c r="C121" s="83">
        <v>105</v>
      </c>
      <c r="D121" s="83">
        <v>189</v>
      </c>
      <c r="E121" s="83">
        <v>146</v>
      </c>
      <c r="F121" s="50"/>
      <c r="H121" s="158"/>
    </row>
    <row r="122" spans="1:8" x14ac:dyDescent="0.3">
      <c r="A122" s="4" t="s">
        <v>118</v>
      </c>
      <c r="B122" s="83">
        <v>170</v>
      </c>
      <c r="C122" s="83">
        <v>193</v>
      </c>
      <c r="D122" s="83">
        <v>187</v>
      </c>
      <c r="E122" s="83">
        <v>130</v>
      </c>
      <c r="F122" s="50"/>
      <c r="H122" s="158"/>
    </row>
    <row r="123" spans="1:8" x14ac:dyDescent="0.3">
      <c r="A123" s="4" t="s">
        <v>119</v>
      </c>
      <c r="B123" s="83">
        <v>155</v>
      </c>
      <c r="C123" s="83">
        <v>173</v>
      </c>
      <c r="D123" s="83">
        <v>173</v>
      </c>
      <c r="E123" s="83">
        <v>130</v>
      </c>
      <c r="F123" s="50"/>
      <c r="H123" s="158"/>
    </row>
    <row r="124" spans="1:8" x14ac:dyDescent="0.3">
      <c r="A124" s="4" t="s">
        <v>120</v>
      </c>
      <c r="B124" s="83">
        <v>102</v>
      </c>
      <c r="C124" s="83">
        <v>125</v>
      </c>
      <c r="D124" s="83">
        <v>133</v>
      </c>
      <c r="E124" s="83">
        <v>175</v>
      </c>
      <c r="F124" s="50"/>
      <c r="H124" s="158"/>
    </row>
    <row r="125" spans="1:8" x14ac:dyDescent="0.3">
      <c r="A125" s="4" t="s">
        <v>121</v>
      </c>
      <c r="B125" s="83">
        <v>129</v>
      </c>
      <c r="C125" s="83">
        <v>193</v>
      </c>
      <c r="D125" s="83">
        <v>183</v>
      </c>
      <c r="E125" s="83">
        <v>112</v>
      </c>
      <c r="F125" s="50"/>
      <c r="H125" s="158"/>
    </row>
    <row r="126" spans="1:8" x14ac:dyDescent="0.3">
      <c r="A126" s="4" t="s">
        <v>122</v>
      </c>
      <c r="B126" s="83">
        <v>148</v>
      </c>
      <c r="C126" s="83">
        <v>135</v>
      </c>
      <c r="D126" s="83">
        <v>129</v>
      </c>
      <c r="E126" s="83">
        <v>134</v>
      </c>
      <c r="F126" s="50"/>
      <c r="H126" s="158"/>
    </row>
    <row r="127" spans="1:8" x14ac:dyDescent="0.3">
      <c r="A127" s="4" t="s">
        <v>123</v>
      </c>
      <c r="B127" s="83">
        <v>128</v>
      </c>
      <c r="C127" s="83">
        <v>113</v>
      </c>
      <c r="D127" s="83">
        <v>113</v>
      </c>
      <c r="E127" s="83">
        <v>107</v>
      </c>
      <c r="F127" s="50"/>
      <c r="H127" s="158"/>
    </row>
    <row r="128" spans="1:8" x14ac:dyDescent="0.3">
      <c r="A128" s="4" t="s">
        <v>124</v>
      </c>
      <c r="B128" s="83">
        <v>165</v>
      </c>
      <c r="C128" s="83">
        <v>131</v>
      </c>
      <c r="D128" s="83">
        <v>146</v>
      </c>
      <c r="E128" s="83">
        <v>176</v>
      </c>
      <c r="F128" s="50"/>
      <c r="H128" s="158"/>
    </row>
    <row r="129" spans="1:8" x14ac:dyDescent="0.3">
      <c r="A129" s="4" t="s">
        <v>125</v>
      </c>
      <c r="B129" s="83">
        <v>163</v>
      </c>
      <c r="C129" s="83">
        <v>107</v>
      </c>
      <c r="D129" s="83">
        <v>112</v>
      </c>
      <c r="E129" s="83">
        <v>149</v>
      </c>
      <c r="F129" s="50"/>
      <c r="H129" s="158"/>
    </row>
    <row r="130" spans="1:8" x14ac:dyDescent="0.3">
      <c r="A130" s="4" t="s">
        <v>126</v>
      </c>
      <c r="B130" s="83">
        <v>199</v>
      </c>
      <c r="C130" s="83">
        <v>192</v>
      </c>
      <c r="D130" s="83">
        <v>122</v>
      </c>
      <c r="E130" s="83">
        <v>107</v>
      </c>
      <c r="F130" s="50"/>
      <c r="H130" s="158"/>
    </row>
    <row r="131" spans="1:8" x14ac:dyDescent="0.3">
      <c r="A131" s="4" t="s">
        <v>127</v>
      </c>
      <c r="B131" s="83">
        <v>151</v>
      </c>
      <c r="C131" s="83">
        <v>162</v>
      </c>
      <c r="D131" s="83">
        <v>137</v>
      </c>
      <c r="E131" s="83">
        <v>151</v>
      </c>
      <c r="F131" s="50"/>
      <c r="H131" s="158"/>
    </row>
    <row r="132" spans="1:8" x14ac:dyDescent="0.3">
      <c r="A132" s="4" t="s">
        <v>128</v>
      </c>
      <c r="B132" s="83">
        <v>121</v>
      </c>
      <c r="C132" s="83">
        <v>117</v>
      </c>
      <c r="D132" s="83">
        <v>194</v>
      </c>
      <c r="E132" s="83">
        <v>100</v>
      </c>
      <c r="F132" s="50"/>
      <c r="H132" s="158"/>
    </row>
    <row r="133" spans="1:8" x14ac:dyDescent="0.3">
      <c r="A133" s="4" t="s">
        <v>129</v>
      </c>
      <c r="B133" s="83">
        <v>193</v>
      </c>
      <c r="C133" s="83">
        <v>106</v>
      </c>
      <c r="D133" s="83">
        <v>145</v>
      </c>
      <c r="E133" s="83">
        <v>101</v>
      </c>
      <c r="F133" s="50"/>
      <c r="H133" s="158"/>
    </row>
    <row r="134" spans="1:8" x14ac:dyDescent="0.3">
      <c r="A134" s="4" t="s">
        <v>130</v>
      </c>
      <c r="B134" s="83">
        <v>118</v>
      </c>
      <c r="C134" s="83">
        <v>117</v>
      </c>
      <c r="D134" s="83">
        <v>129</v>
      </c>
      <c r="E134" s="83">
        <v>193</v>
      </c>
      <c r="F134" s="50"/>
      <c r="H134" s="158"/>
    </row>
    <row r="135" spans="1:8" x14ac:dyDescent="0.3">
      <c r="A135" s="4" t="s">
        <v>131</v>
      </c>
      <c r="B135" s="83">
        <v>138</v>
      </c>
      <c r="C135" s="83">
        <v>138</v>
      </c>
      <c r="D135" s="83">
        <v>134</v>
      </c>
      <c r="E135" s="83">
        <v>194</v>
      </c>
      <c r="F135" s="50"/>
      <c r="H135" s="158"/>
    </row>
    <row r="136" spans="1:8" x14ac:dyDescent="0.3">
      <c r="A136" s="4" t="s">
        <v>132</v>
      </c>
      <c r="B136" s="83">
        <v>157</v>
      </c>
      <c r="C136" s="83">
        <v>119</v>
      </c>
      <c r="D136" s="83">
        <v>184</v>
      </c>
      <c r="E136" s="83">
        <v>154</v>
      </c>
      <c r="F136" s="50"/>
      <c r="H136" s="158"/>
    </row>
    <row r="137" spans="1:8" x14ac:dyDescent="0.3">
      <c r="A137" s="4" t="s">
        <v>133</v>
      </c>
      <c r="B137" s="83">
        <v>123</v>
      </c>
      <c r="C137" s="83">
        <v>195</v>
      </c>
      <c r="D137" s="83">
        <v>174</v>
      </c>
      <c r="E137" s="83">
        <v>157</v>
      </c>
      <c r="F137" s="50"/>
      <c r="H137" s="158"/>
    </row>
    <row r="138" spans="1:8" x14ac:dyDescent="0.3">
      <c r="A138" s="4" t="s">
        <v>134</v>
      </c>
      <c r="B138" s="83">
        <v>196</v>
      </c>
      <c r="C138" s="83">
        <v>125</v>
      </c>
      <c r="D138" s="83">
        <v>153</v>
      </c>
      <c r="E138" s="83">
        <v>164</v>
      </c>
      <c r="F138" s="50"/>
      <c r="H138" s="158"/>
    </row>
    <row r="139" spans="1:8" x14ac:dyDescent="0.3">
      <c r="A139" s="4" t="s">
        <v>135</v>
      </c>
      <c r="B139" s="83">
        <v>170</v>
      </c>
      <c r="C139" s="83">
        <v>191</v>
      </c>
      <c r="D139" s="83">
        <v>101</v>
      </c>
      <c r="E139" s="83">
        <v>114</v>
      </c>
      <c r="F139" s="50"/>
      <c r="H139" s="158"/>
    </row>
    <row r="140" spans="1:8" x14ac:dyDescent="0.3">
      <c r="A140" s="4" t="s">
        <v>136</v>
      </c>
      <c r="B140" s="83">
        <v>113</v>
      </c>
      <c r="C140" s="83">
        <v>121</v>
      </c>
      <c r="D140" s="83">
        <v>185</v>
      </c>
      <c r="E140" s="83">
        <v>191</v>
      </c>
      <c r="F140" s="50"/>
      <c r="H140" s="158"/>
    </row>
    <row r="141" spans="1:8" x14ac:dyDescent="0.3">
      <c r="A141" s="4" t="s">
        <v>137</v>
      </c>
      <c r="B141" s="83">
        <v>200</v>
      </c>
      <c r="C141" s="83">
        <v>106</v>
      </c>
      <c r="D141" s="83">
        <v>189</v>
      </c>
      <c r="E141" s="83">
        <v>138</v>
      </c>
      <c r="F141" s="50"/>
      <c r="H141" s="158"/>
    </row>
    <row r="142" spans="1:8" x14ac:dyDescent="0.3">
      <c r="A142" s="4" t="s">
        <v>138</v>
      </c>
      <c r="B142" s="83">
        <v>126</v>
      </c>
      <c r="C142" s="83">
        <v>185</v>
      </c>
      <c r="D142" s="83">
        <v>123</v>
      </c>
      <c r="E142" s="83">
        <v>167</v>
      </c>
      <c r="F142" s="50"/>
      <c r="H142" s="158"/>
    </row>
    <row r="143" spans="1:8" x14ac:dyDescent="0.3">
      <c r="A143" s="4" t="s">
        <v>139</v>
      </c>
      <c r="B143" s="83">
        <v>137</v>
      </c>
      <c r="C143" s="83">
        <v>178</v>
      </c>
      <c r="D143" s="83">
        <v>150</v>
      </c>
      <c r="E143" s="83">
        <v>199</v>
      </c>
      <c r="F143" s="50"/>
      <c r="H143" s="158"/>
    </row>
    <row r="144" spans="1:8" x14ac:dyDescent="0.3">
      <c r="A144" s="4" t="s">
        <v>140</v>
      </c>
      <c r="B144" s="83">
        <v>160</v>
      </c>
      <c r="C144" s="83">
        <v>189</v>
      </c>
      <c r="D144" s="83">
        <v>131</v>
      </c>
      <c r="E144" s="83">
        <v>111</v>
      </c>
      <c r="F144" s="50"/>
      <c r="H144" s="158"/>
    </row>
    <row r="145" spans="1:8" x14ac:dyDescent="0.3">
      <c r="A145" s="4" t="s">
        <v>141</v>
      </c>
      <c r="B145" s="83">
        <v>136</v>
      </c>
      <c r="C145" s="83">
        <v>144</v>
      </c>
      <c r="D145" s="83">
        <v>189</v>
      </c>
      <c r="E145" s="83">
        <v>160</v>
      </c>
      <c r="F145" s="50"/>
      <c r="H145" s="158"/>
    </row>
    <row r="146" spans="1:8" x14ac:dyDescent="0.3">
      <c r="A146" s="4" t="s">
        <v>142</v>
      </c>
      <c r="B146" s="83">
        <v>149</v>
      </c>
      <c r="C146" s="83">
        <v>179</v>
      </c>
      <c r="D146" s="83">
        <v>149</v>
      </c>
      <c r="E146" s="83">
        <v>152</v>
      </c>
      <c r="F146" s="50"/>
      <c r="H146" s="158"/>
    </row>
    <row r="147" spans="1:8" x14ac:dyDescent="0.3">
      <c r="A147" s="4" t="s">
        <v>143</v>
      </c>
      <c r="B147" s="83">
        <v>150</v>
      </c>
      <c r="C147" s="83">
        <v>137</v>
      </c>
      <c r="D147" s="83">
        <v>193</v>
      </c>
      <c r="E147" s="83">
        <v>165</v>
      </c>
      <c r="F147" s="50"/>
      <c r="H147" s="158"/>
    </row>
    <row r="148" spans="1:8" x14ac:dyDescent="0.3">
      <c r="A148" s="4" t="s">
        <v>144</v>
      </c>
      <c r="B148" s="83">
        <v>126</v>
      </c>
      <c r="C148" s="83">
        <v>164</v>
      </c>
      <c r="D148" s="83">
        <v>104</v>
      </c>
      <c r="E148" s="83">
        <v>133</v>
      </c>
      <c r="F148" s="50"/>
      <c r="H148" s="158"/>
    </row>
    <row r="149" spans="1:8" x14ac:dyDescent="0.3">
      <c r="A149" s="4" t="s">
        <v>145</v>
      </c>
      <c r="B149" s="83">
        <v>156</v>
      </c>
      <c r="C149" s="83">
        <v>128</v>
      </c>
      <c r="D149" s="83">
        <v>142</v>
      </c>
      <c r="E149" s="83">
        <v>190</v>
      </c>
      <c r="F149" s="50"/>
      <c r="H149" s="158"/>
    </row>
    <row r="150" spans="1:8" x14ac:dyDescent="0.3">
      <c r="A150" s="4" t="s">
        <v>146</v>
      </c>
      <c r="B150" s="83">
        <v>197</v>
      </c>
      <c r="C150" s="83">
        <v>160</v>
      </c>
      <c r="D150" s="83">
        <v>182</v>
      </c>
      <c r="E150" s="83">
        <v>106</v>
      </c>
      <c r="F150" s="50"/>
      <c r="H150" s="158"/>
    </row>
    <row r="151" spans="1:8" x14ac:dyDescent="0.3">
      <c r="A151" s="4" t="s">
        <v>147</v>
      </c>
      <c r="B151" s="83">
        <v>128</v>
      </c>
      <c r="C151" s="83">
        <v>173</v>
      </c>
      <c r="D151" s="83">
        <v>191</v>
      </c>
      <c r="E151" s="83">
        <v>122</v>
      </c>
      <c r="F151" s="50"/>
      <c r="H151" s="158"/>
    </row>
    <row r="152" spans="1:8" x14ac:dyDescent="0.3">
      <c r="A152" s="4" t="s">
        <v>148</v>
      </c>
      <c r="B152" s="83">
        <v>108</v>
      </c>
      <c r="C152" s="83">
        <v>115</v>
      </c>
      <c r="D152" s="83">
        <v>178</v>
      </c>
      <c r="E152" s="83">
        <v>118</v>
      </c>
      <c r="F152" s="50"/>
      <c r="H152" s="158"/>
    </row>
    <row r="153" spans="1:8" x14ac:dyDescent="0.3">
      <c r="A153" s="4" t="s">
        <v>149</v>
      </c>
      <c r="B153" s="83">
        <v>139</v>
      </c>
      <c r="C153" s="83">
        <v>120</v>
      </c>
      <c r="D153" s="83">
        <v>192</v>
      </c>
      <c r="E153" s="83">
        <v>128</v>
      </c>
      <c r="F153" s="50"/>
      <c r="H153" s="158"/>
    </row>
    <row r="154" spans="1:8" x14ac:dyDescent="0.3">
      <c r="A154" s="4" t="s">
        <v>150</v>
      </c>
      <c r="B154" s="83">
        <v>120</v>
      </c>
      <c r="C154" s="83">
        <v>122</v>
      </c>
      <c r="D154" s="83">
        <v>138</v>
      </c>
      <c r="E154" s="83">
        <v>170</v>
      </c>
      <c r="F154" s="50"/>
      <c r="H154" s="158"/>
    </row>
    <row r="155" spans="1:8" x14ac:dyDescent="0.3">
      <c r="A155" s="4" t="s">
        <v>151</v>
      </c>
      <c r="B155" s="83">
        <v>150</v>
      </c>
      <c r="C155" s="83">
        <v>177</v>
      </c>
      <c r="D155" s="83">
        <v>136</v>
      </c>
      <c r="E155" s="83">
        <v>122</v>
      </c>
      <c r="F155" s="50"/>
      <c r="H155" s="158"/>
    </row>
    <row r="156" spans="1:8" x14ac:dyDescent="0.3">
      <c r="A156" s="4" t="s">
        <v>152</v>
      </c>
      <c r="B156" s="83">
        <v>160</v>
      </c>
      <c r="C156" s="83">
        <v>116</v>
      </c>
      <c r="D156" s="83">
        <v>167</v>
      </c>
      <c r="E156" s="83">
        <v>192</v>
      </c>
      <c r="F156" s="50"/>
      <c r="H156" s="158"/>
    </row>
    <row r="157" spans="1:8" x14ac:dyDescent="0.3">
      <c r="A157" s="4" t="s">
        <v>153</v>
      </c>
      <c r="B157" s="83">
        <v>185</v>
      </c>
      <c r="C157" s="83">
        <v>129</v>
      </c>
      <c r="D157" s="83">
        <v>151</v>
      </c>
      <c r="E157" s="83">
        <v>132</v>
      </c>
      <c r="F157" s="50"/>
      <c r="H157" s="158"/>
    </row>
  </sheetData>
  <mergeCells count="1">
    <mergeCell ref="A1:G2"/>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3" tint="0.79998168889431442"/>
  </sheetPr>
  <dimension ref="A1:J22"/>
  <sheetViews>
    <sheetView showGridLines="0" workbookViewId="0">
      <selection activeCell="J6" sqref="C6:J6"/>
    </sheetView>
  </sheetViews>
  <sheetFormatPr defaultColWidth="9.109375" defaultRowHeight="14.4" x14ac:dyDescent="0.3"/>
  <cols>
    <col min="1" max="1" width="9.109375" style="56"/>
    <col min="2" max="2" width="17.5546875" style="56" bestFit="1" customWidth="1"/>
    <col min="3" max="3" width="10.5546875" style="56" bestFit="1" customWidth="1"/>
    <col min="4" max="4" width="12.33203125" style="56" customWidth="1"/>
    <col min="5" max="5" width="12.44140625" style="56" customWidth="1"/>
    <col min="6" max="6" width="12.109375" style="56" customWidth="1"/>
    <col min="7" max="7" width="12.5546875" style="56" customWidth="1"/>
    <col min="8" max="16384" width="9.109375" style="56"/>
  </cols>
  <sheetData>
    <row r="1" spans="1:10" x14ac:dyDescent="0.3">
      <c r="A1" s="395"/>
      <c r="B1" s="395"/>
      <c r="C1" s="395"/>
      <c r="D1" s="395"/>
      <c r="E1" s="395"/>
      <c r="F1" s="395"/>
      <c r="G1" s="395"/>
      <c r="H1" s="395"/>
      <c r="I1" s="395"/>
      <c r="J1" s="395"/>
    </row>
    <row r="2" spans="1:10" x14ac:dyDescent="0.3">
      <c r="A2" s="396"/>
      <c r="B2" s="396"/>
      <c r="C2" s="396"/>
      <c r="D2" s="396"/>
      <c r="E2" s="396"/>
      <c r="F2" s="396"/>
      <c r="G2" s="396"/>
      <c r="H2" s="396"/>
      <c r="I2" s="396"/>
      <c r="J2" s="396"/>
    </row>
    <row r="3" spans="1:10" x14ac:dyDescent="0.3">
      <c r="A3" s="260"/>
      <c r="B3" s="260"/>
      <c r="C3" s="260"/>
      <c r="D3" s="260"/>
      <c r="E3" s="260"/>
      <c r="F3" s="260"/>
      <c r="G3" s="260"/>
      <c r="H3" s="260"/>
    </row>
    <row r="4" spans="1:10" x14ac:dyDescent="0.3">
      <c r="A4" s="260"/>
      <c r="B4" s="260"/>
      <c r="C4" s="260"/>
      <c r="D4" s="260"/>
      <c r="E4" s="260"/>
      <c r="F4" s="260"/>
      <c r="G4" s="260"/>
      <c r="H4" s="260"/>
    </row>
    <row r="5" spans="1:10" x14ac:dyDescent="0.3">
      <c r="B5" s="258" t="s">
        <v>1911</v>
      </c>
    </row>
    <row r="6" spans="1:10" x14ac:dyDescent="0.3">
      <c r="B6" s="102" t="s">
        <v>502</v>
      </c>
      <c r="C6" s="441">
        <v>500000</v>
      </c>
      <c r="D6" s="441"/>
    </row>
    <row r="7" spans="1:10" x14ac:dyDescent="0.3">
      <c r="B7" s="102" t="s">
        <v>500</v>
      </c>
      <c r="C7" s="250">
        <v>0.12</v>
      </c>
      <c r="D7" s="102" t="s">
        <v>501</v>
      </c>
    </row>
    <row r="8" spans="1:10" x14ac:dyDescent="0.3">
      <c r="B8" s="102" t="s">
        <v>499</v>
      </c>
      <c r="C8" s="102">
        <v>3</v>
      </c>
      <c r="D8" s="102" t="s">
        <v>537</v>
      </c>
    </row>
    <row r="9" spans="1:10" x14ac:dyDescent="0.3">
      <c r="B9" s="256" t="s">
        <v>498</v>
      </c>
      <c r="C9" s="261"/>
      <c r="D9" s="102" t="s">
        <v>668</v>
      </c>
    </row>
    <row r="12" spans="1:10" x14ac:dyDescent="0.3">
      <c r="B12" s="258" t="s">
        <v>1912</v>
      </c>
    </row>
    <row r="13" spans="1:10" x14ac:dyDescent="0.3">
      <c r="B13" s="254" t="s">
        <v>672</v>
      </c>
      <c r="C13" s="255">
        <v>42826</v>
      </c>
      <c r="D13" s="255">
        <f>EOMONTH(C13,12-1)</f>
        <v>43190</v>
      </c>
      <c r="E13" s="255">
        <f>EOMONTH(D13,12)</f>
        <v>43555</v>
      </c>
      <c r="F13" s="255">
        <f>EOMONTH(E13,12)</f>
        <v>43921</v>
      </c>
      <c r="G13" s="255">
        <f>EOMONTH(F13,12)</f>
        <v>44286</v>
      </c>
    </row>
    <row r="14" spans="1:10" x14ac:dyDescent="0.3">
      <c r="B14" s="102" t="s">
        <v>700</v>
      </c>
      <c r="C14" s="102">
        <v>-100</v>
      </c>
      <c r="D14" s="102"/>
      <c r="E14" s="102"/>
      <c r="F14" s="102"/>
      <c r="G14" s="102"/>
    </row>
    <row r="15" spans="1:10" x14ac:dyDescent="0.3">
      <c r="B15" s="102" t="s">
        <v>701</v>
      </c>
      <c r="C15" s="102"/>
      <c r="D15" s="102">
        <v>40</v>
      </c>
      <c r="E15" s="102">
        <f>D15+10</f>
        <v>50</v>
      </c>
      <c r="F15" s="102">
        <f>E15+10</f>
        <v>60</v>
      </c>
      <c r="G15" s="102">
        <f>F15+10</f>
        <v>70</v>
      </c>
    </row>
    <row r="16" spans="1:10" x14ac:dyDescent="0.3">
      <c r="B16" s="256" t="s">
        <v>702</v>
      </c>
      <c r="C16" s="256">
        <f>SUM(C14:C15)</f>
        <v>-100</v>
      </c>
      <c r="D16" s="256">
        <f>SUM(D14:D15)</f>
        <v>40</v>
      </c>
      <c r="E16" s="256">
        <f>SUM(E14:E15)</f>
        <v>50</v>
      </c>
      <c r="F16" s="256">
        <f>SUM(F14:F15)</f>
        <v>60</v>
      </c>
      <c r="G16" s="256">
        <f>SUM(G14:G15)</f>
        <v>70</v>
      </c>
    </row>
    <row r="18" spans="2:3" x14ac:dyDescent="0.3">
      <c r="B18" s="256" t="s">
        <v>703</v>
      </c>
      <c r="C18" s="257"/>
    </row>
    <row r="19" spans="2:3" x14ac:dyDescent="0.3">
      <c r="B19" s="256" t="s">
        <v>704</v>
      </c>
      <c r="C19" s="257"/>
    </row>
    <row r="21" spans="2:3" x14ac:dyDescent="0.3">
      <c r="B21" s="256" t="s">
        <v>1913</v>
      </c>
      <c r="C21" s="257"/>
    </row>
    <row r="22" spans="2:3" x14ac:dyDescent="0.3">
      <c r="B22" s="256" t="s">
        <v>1914</v>
      </c>
      <c r="C22" s="257"/>
    </row>
  </sheetData>
  <mergeCells count="2">
    <mergeCell ref="A1:J2"/>
    <mergeCell ref="C6:D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3" tint="0.79998168889431442"/>
  </sheetPr>
  <dimension ref="A1:AL40"/>
  <sheetViews>
    <sheetView showGridLines="0" workbookViewId="0">
      <selection activeCell="J6" sqref="B6:J8"/>
    </sheetView>
  </sheetViews>
  <sheetFormatPr defaultColWidth="9.109375" defaultRowHeight="14.4" x14ac:dyDescent="0.3"/>
  <cols>
    <col min="1" max="1" width="9.109375" style="56"/>
    <col min="2" max="2" width="5.5546875" style="56" customWidth="1"/>
    <col min="3" max="3" width="16" style="56" bestFit="1" customWidth="1"/>
    <col min="4" max="4" width="20.5546875" style="56" bestFit="1" customWidth="1"/>
    <col min="5" max="5" width="12.33203125" style="56" customWidth="1"/>
    <col min="6" max="6" width="3.109375" style="56" customWidth="1"/>
    <col min="7" max="10" width="5.109375" style="56" customWidth="1"/>
    <col min="11" max="11" width="5.6640625" style="56" customWidth="1"/>
    <col min="12" max="12" width="12.5546875" style="56" customWidth="1"/>
    <col min="13" max="13" width="19.33203125" style="56" customWidth="1"/>
    <col min="14" max="14" width="20" style="56" bestFit="1" customWidth="1"/>
    <col min="15" max="15" width="9.109375" style="56"/>
    <col min="16" max="16" width="2.109375" style="56" customWidth="1"/>
    <col min="17" max="18" width="9.109375" style="56"/>
    <col min="19" max="19" width="11" style="56" bestFit="1" customWidth="1"/>
    <col min="20" max="29" width="9.109375" style="56"/>
    <col min="30" max="30" width="10.33203125" style="56" customWidth="1"/>
    <col min="31" max="31" width="9.44140625" style="56" bestFit="1" customWidth="1"/>
    <col min="32" max="32" width="7.33203125" style="56" customWidth="1"/>
    <col min="33" max="16384" width="9.109375" style="56"/>
  </cols>
  <sheetData>
    <row r="1" spans="1:37" x14ac:dyDescent="0.3">
      <c r="A1" s="395"/>
      <c r="B1" s="395"/>
      <c r="C1" s="395"/>
      <c r="D1" s="395"/>
      <c r="E1" s="395"/>
      <c r="F1" s="395"/>
      <c r="G1" s="395"/>
      <c r="H1" s="395"/>
      <c r="I1" s="395"/>
      <c r="J1" s="395"/>
      <c r="K1" s="395"/>
      <c r="L1" s="395"/>
      <c r="M1" s="395"/>
      <c r="N1" s="395"/>
      <c r="O1" s="395"/>
    </row>
    <row r="2" spans="1:37" x14ac:dyDescent="0.3">
      <c r="A2" s="396"/>
      <c r="B2" s="396"/>
      <c r="C2" s="396"/>
      <c r="D2" s="396"/>
      <c r="E2" s="396"/>
      <c r="F2" s="396"/>
      <c r="G2" s="396"/>
      <c r="H2" s="396"/>
      <c r="I2" s="396"/>
      <c r="J2" s="396"/>
      <c r="K2" s="396"/>
      <c r="L2" s="396"/>
      <c r="M2" s="396"/>
      <c r="N2" s="396"/>
      <c r="O2" s="396"/>
    </row>
    <row r="3" spans="1:37" x14ac:dyDescent="0.3">
      <c r="K3" s="260"/>
      <c r="L3" s="260"/>
      <c r="M3" s="260"/>
    </row>
    <row r="4" spans="1:37" x14ac:dyDescent="0.3">
      <c r="K4" s="260"/>
      <c r="L4" s="260"/>
      <c r="M4" s="260"/>
    </row>
    <row r="5" spans="1:37" x14ac:dyDescent="0.3">
      <c r="B5" s="397" t="s">
        <v>2022</v>
      </c>
      <c r="C5" s="397"/>
      <c r="K5" s="397" t="s">
        <v>1917</v>
      </c>
      <c r="L5" s="397"/>
      <c r="M5" s="260"/>
      <c r="S5" s="442" t="s">
        <v>2023</v>
      </c>
      <c r="T5" s="442"/>
      <c r="AD5" s="442" t="s">
        <v>2038</v>
      </c>
      <c r="AE5" s="442"/>
    </row>
    <row r="6" spans="1:37" ht="15.75" customHeight="1" x14ac:dyDescent="0.3">
      <c r="A6" s="260"/>
      <c r="B6" s="448" t="s">
        <v>1918</v>
      </c>
      <c r="C6" s="449"/>
      <c r="D6" s="449"/>
      <c r="E6" s="449"/>
      <c r="F6" s="449"/>
      <c r="G6" s="450"/>
      <c r="J6" s="309"/>
      <c r="K6" s="448" t="s">
        <v>1921</v>
      </c>
      <c r="L6" s="449"/>
      <c r="M6" s="449"/>
      <c r="N6" s="449"/>
      <c r="O6" s="449"/>
      <c r="P6" s="450"/>
      <c r="S6" s="444" t="s">
        <v>2034</v>
      </c>
      <c r="T6" s="444"/>
      <c r="U6" s="444"/>
      <c r="V6" s="444"/>
      <c r="W6" s="444"/>
      <c r="X6" s="444"/>
      <c r="Y6" s="444"/>
      <c r="AD6" s="365" t="s">
        <v>2039</v>
      </c>
      <c r="AE6" s="50"/>
      <c r="AF6" s="50"/>
      <c r="AG6" s="50"/>
      <c r="AH6" s="50"/>
      <c r="AI6" s="50"/>
      <c r="AJ6" s="50"/>
      <c r="AK6" s="50"/>
    </row>
    <row r="7" spans="1:37" ht="28.5" customHeight="1" x14ac:dyDescent="0.3">
      <c r="A7" s="260"/>
      <c r="B7" s="451"/>
      <c r="C7" s="444"/>
      <c r="D7" s="444"/>
      <c r="E7" s="444"/>
      <c r="F7" s="444"/>
      <c r="G7" s="452"/>
      <c r="J7" s="309"/>
      <c r="K7" s="451"/>
      <c r="L7" s="444"/>
      <c r="M7" s="444"/>
      <c r="N7" s="444"/>
      <c r="O7" s="444"/>
      <c r="P7" s="452"/>
      <c r="S7" s="444"/>
      <c r="T7" s="444"/>
      <c r="U7" s="444"/>
      <c r="V7" s="444"/>
      <c r="W7" s="444"/>
      <c r="X7" s="444"/>
      <c r="Y7" s="444"/>
      <c r="AD7" s="50" t="s">
        <v>2040</v>
      </c>
      <c r="AE7" s="50"/>
      <c r="AF7" s="50"/>
      <c r="AG7" s="50"/>
      <c r="AH7" s="50"/>
      <c r="AI7" s="368"/>
      <c r="AJ7" s="50"/>
      <c r="AK7" s="50"/>
    </row>
    <row r="8" spans="1:37" ht="31.5" customHeight="1" x14ac:dyDescent="0.3">
      <c r="A8" s="260"/>
      <c r="B8" s="453"/>
      <c r="C8" s="454"/>
      <c r="D8" s="454"/>
      <c r="E8" s="454"/>
      <c r="F8" s="454"/>
      <c r="G8" s="455"/>
      <c r="J8" s="309"/>
      <c r="K8" s="453"/>
      <c r="L8" s="454"/>
      <c r="M8" s="454"/>
      <c r="N8" s="454"/>
      <c r="O8" s="454"/>
      <c r="P8" s="455"/>
      <c r="S8" s="444"/>
      <c r="T8" s="444"/>
      <c r="U8" s="444"/>
      <c r="V8" s="444"/>
      <c r="W8" s="444"/>
      <c r="X8" s="444"/>
      <c r="Y8" s="444"/>
      <c r="AD8" s="50" t="s">
        <v>2041</v>
      </c>
      <c r="AE8" s="50"/>
      <c r="AF8" s="50"/>
      <c r="AG8" s="50"/>
      <c r="AH8" s="50"/>
      <c r="AI8" s="50"/>
      <c r="AJ8" s="50"/>
      <c r="AK8" s="50"/>
    </row>
    <row r="9" spans="1:37" x14ac:dyDescent="0.3">
      <c r="B9" s="310"/>
      <c r="D9" s="33"/>
      <c r="E9" s="33"/>
      <c r="F9" s="33"/>
      <c r="G9" s="311"/>
      <c r="H9" s="33"/>
      <c r="I9" s="33"/>
      <c r="K9" s="310"/>
      <c r="M9" s="33"/>
      <c r="N9" s="33"/>
      <c r="O9" s="33"/>
      <c r="P9" s="311"/>
      <c r="AD9" s="50"/>
      <c r="AE9" s="50"/>
      <c r="AF9" s="50"/>
      <c r="AG9" s="50"/>
      <c r="AH9" s="50"/>
      <c r="AI9" s="50"/>
      <c r="AJ9" s="50"/>
      <c r="AK9" s="50"/>
    </row>
    <row r="10" spans="1:37" ht="28.8" x14ac:dyDescent="0.3">
      <c r="B10" s="310"/>
      <c r="C10" s="324" t="s">
        <v>490</v>
      </c>
      <c r="D10" s="324" t="s">
        <v>653</v>
      </c>
      <c r="E10" s="324" t="s">
        <v>650</v>
      </c>
      <c r="F10" s="33"/>
      <c r="G10" s="311"/>
      <c r="H10" s="33"/>
      <c r="I10" s="33"/>
      <c r="K10" s="310"/>
      <c r="L10" s="312" t="s">
        <v>390</v>
      </c>
      <c r="M10" s="313" t="s">
        <v>1916</v>
      </c>
      <c r="N10" s="313" t="s">
        <v>1915</v>
      </c>
      <c r="O10" s="33"/>
      <c r="P10" s="311"/>
      <c r="S10" s="443" t="s">
        <v>2024</v>
      </c>
      <c r="T10" s="443"/>
      <c r="U10" s="443"/>
      <c r="V10" s="443"/>
      <c r="W10" s="443"/>
      <c r="X10" s="443"/>
      <c r="Y10" s="443"/>
      <c r="AD10" s="367" t="s">
        <v>2042</v>
      </c>
      <c r="AE10" s="367" t="s">
        <v>2043</v>
      </c>
      <c r="AF10" s="367" t="s">
        <v>2044</v>
      </c>
      <c r="AG10" s="50"/>
      <c r="AH10" s="50"/>
      <c r="AI10" s="50"/>
      <c r="AJ10" s="50"/>
      <c r="AK10" s="50"/>
    </row>
    <row r="11" spans="1:37" x14ac:dyDescent="0.3">
      <c r="B11" s="310"/>
      <c r="C11" s="102" t="s">
        <v>588</v>
      </c>
      <c r="D11" s="303">
        <v>10000</v>
      </c>
      <c r="E11" s="303">
        <v>42300</v>
      </c>
      <c r="F11" s="33"/>
      <c r="G11" s="311"/>
      <c r="H11" s="33"/>
      <c r="I11" s="33"/>
      <c r="K11" s="310"/>
      <c r="L11" s="312">
        <v>2014</v>
      </c>
      <c r="M11" s="314">
        <v>10</v>
      </c>
      <c r="N11" s="315">
        <v>500000</v>
      </c>
      <c r="O11" s="33"/>
      <c r="P11" s="311"/>
      <c r="S11" s="363"/>
      <c r="T11" s="364" t="s">
        <v>2025</v>
      </c>
      <c r="U11" s="364" t="s">
        <v>2026</v>
      </c>
      <c r="V11" s="364" t="s">
        <v>2027</v>
      </c>
      <c r="W11" s="364" t="s">
        <v>2028</v>
      </c>
      <c r="X11" s="364" t="s">
        <v>2029</v>
      </c>
      <c r="Y11" s="364" t="s">
        <v>2035</v>
      </c>
      <c r="AD11" s="366">
        <v>42</v>
      </c>
      <c r="AE11" s="366">
        <v>69</v>
      </c>
      <c r="AF11" s="366">
        <v>35</v>
      </c>
      <c r="AG11" s="50"/>
      <c r="AH11" s="50"/>
      <c r="AI11" s="50"/>
      <c r="AJ11" s="50"/>
      <c r="AK11" s="50"/>
    </row>
    <row r="12" spans="1:37" x14ac:dyDescent="0.3">
      <c r="B12" s="310"/>
      <c r="C12" s="102" t="s">
        <v>589</v>
      </c>
      <c r="D12" s="303">
        <v>10000</v>
      </c>
      <c r="E12" s="303">
        <v>38300</v>
      </c>
      <c r="F12" s="316"/>
      <c r="G12" s="317"/>
      <c r="H12" s="316"/>
      <c r="I12" s="316"/>
      <c r="J12" s="318"/>
      <c r="K12" s="310"/>
      <c r="L12" s="312">
        <f>L11+1</f>
        <v>2015</v>
      </c>
      <c r="M12" s="314">
        <v>20</v>
      </c>
      <c r="N12" s="315">
        <v>800000</v>
      </c>
      <c r="O12" s="33"/>
      <c r="P12" s="311"/>
      <c r="S12" s="364" t="s">
        <v>2031</v>
      </c>
      <c r="T12" s="314">
        <v>1.4</v>
      </c>
      <c r="U12" s="314">
        <v>1.5</v>
      </c>
      <c r="V12" s="314">
        <v>1.6</v>
      </c>
      <c r="W12" s="314">
        <v>1.5</v>
      </c>
      <c r="X12" s="361"/>
      <c r="Y12" s="362"/>
      <c r="AD12" s="366">
        <v>53</v>
      </c>
      <c r="AE12" s="366">
        <v>54</v>
      </c>
      <c r="AF12" s="366">
        <v>40</v>
      </c>
      <c r="AG12" s="50"/>
      <c r="AH12" s="50"/>
      <c r="AI12" s="50"/>
      <c r="AJ12" s="50"/>
      <c r="AK12" s="50"/>
    </row>
    <row r="13" spans="1:37" x14ac:dyDescent="0.3">
      <c r="B13" s="310"/>
      <c r="C13" s="102" t="s">
        <v>590</v>
      </c>
      <c r="D13" s="303">
        <v>10000</v>
      </c>
      <c r="E13" s="303">
        <v>22300</v>
      </c>
      <c r="F13" s="33"/>
      <c r="G13" s="311"/>
      <c r="H13" s="33"/>
      <c r="I13" s="33"/>
      <c r="K13" s="310"/>
      <c r="L13" s="312">
        <f>L12+1</f>
        <v>2016</v>
      </c>
      <c r="M13" s="314">
        <v>30</v>
      </c>
      <c r="N13" s="315">
        <v>850000</v>
      </c>
      <c r="O13" s="33"/>
      <c r="P13" s="311"/>
      <c r="S13" s="364" t="s">
        <v>2032</v>
      </c>
      <c r="T13" s="314">
        <v>1.5</v>
      </c>
      <c r="U13" s="314">
        <v>1.5</v>
      </c>
      <c r="V13" s="314">
        <v>1.4</v>
      </c>
      <c r="W13" s="314">
        <v>1.5</v>
      </c>
      <c r="X13" s="361"/>
      <c r="Y13" s="362"/>
      <c r="AD13" s="366">
        <v>49</v>
      </c>
      <c r="AE13" s="366">
        <v>58</v>
      </c>
      <c r="AF13" s="366">
        <v>53</v>
      </c>
      <c r="AG13" s="50"/>
      <c r="AH13" s="50"/>
      <c r="AI13" s="50"/>
      <c r="AJ13" s="50"/>
      <c r="AK13" s="50"/>
    </row>
    <row r="14" spans="1:37" x14ac:dyDescent="0.3">
      <c r="B14" s="310"/>
      <c r="C14" s="102" t="s">
        <v>591</v>
      </c>
      <c r="D14" s="303">
        <v>10000</v>
      </c>
      <c r="E14" s="303">
        <v>19300</v>
      </c>
      <c r="F14" s="33"/>
      <c r="G14" s="311"/>
      <c r="H14" s="33"/>
      <c r="I14" s="33"/>
      <c r="K14" s="310"/>
      <c r="L14" s="33"/>
      <c r="M14" s="33"/>
      <c r="N14" s="33"/>
      <c r="O14" s="33"/>
      <c r="P14" s="311"/>
      <c r="S14" s="364" t="s">
        <v>2033</v>
      </c>
      <c r="T14" s="314">
        <v>1.5</v>
      </c>
      <c r="U14" s="314">
        <v>1.6</v>
      </c>
      <c r="V14" s="314">
        <v>1.7</v>
      </c>
      <c r="W14" s="314">
        <v>1.8</v>
      </c>
      <c r="X14" s="361"/>
      <c r="Y14" s="362"/>
      <c r="AD14" s="366">
        <v>53</v>
      </c>
      <c r="AE14" s="366">
        <v>64</v>
      </c>
      <c r="AF14" s="366">
        <v>42</v>
      </c>
      <c r="AG14" s="50"/>
      <c r="AH14" s="50"/>
      <c r="AI14" s="50"/>
      <c r="AJ14" s="50"/>
      <c r="AK14" s="50"/>
    </row>
    <row r="15" spans="1:37" x14ac:dyDescent="0.3">
      <c r="B15" s="310"/>
      <c r="C15" s="102" t="s">
        <v>586</v>
      </c>
      <c r="D15" s="303">
        <v>10000</v>
      </c>
      <c r="E15" s="303">
        <v>18300</v>
      </c>
      <c r="F15" s="33"/>
      <c r="G15" s="311"/>
      <c r="H15" s="33"/>
      <c r="I15" s="33"/>
      <c r="K15" s="310"/>
      <c r="L15" s="319" t="s">
        <v>1919</v>
      </c>
      <c r="M15" s="320"/>
      <c r="N15" s="320"/>
      <c r="O15" s="314">
        <v>1200000</v>
      </c>
      <c r="P15" s="311"/>
      <c r="AD15" s="366">
        <v>43</v>
      </c>
      <c r="AE15" s="366">
        <v>64</v>
      </c>
      <c r="AF15" s="366">
        <v>50</v>
      </c>
      <c r="AG15" s="50"/>
      <c r="AH15" s="50"/>
      <c r="AI15" s="50"/>
      <c r="AJ15" s="50"/>
      <c r="AK15" s="50"/>
    </row>
    <row r="16" spans="1:37" x14ac:dyDescent="0.3">
      <c r="B16" s="310"/>
      <c r="C16" s="102" t="s">
        <v>592</v>
      </c>
      <c r="D16" s="303">
        <v>20000</v>
      </c>
      <c r="E16" s="303">
        <v>42300</v>
      </c>
      <c r="F16" s="33"/>
      <c r="G16" s="311"/>
      <c r="H16" s="33"/>
      <c r="I16" s="33"/>
      <c r="K16" s="310"/>
      <c r="L16" s="319" t="s">
        <v>1920</v>
      </c>
      <c r="M16" s="320"/>
      <c r="N16" s="320"/>
      <c r="O16" s="315"/>
      <c r="P16" s="311"/>
      <c r="AD16" s="366">
        <v>44</v>
      </c>
      <c r="AE16" s="366">
        <v>55</v>
      </c>
      <c r="AF16" s="366">
        <v>39</v>
      </c>
      <c r="AG16" s="50"/>
      <c r="AH16" s="50"/>
      <c r="AI16" s="50"/>
      <c r="AJ16" s="50"/>
      <c r="AK16" s="50"/>
    </row>
    <row r="17" spans="2:38" x14ac:dyDescent="0.3">
      <c r="B17" s="310"/>
      <c r="C17" s="102" t="s">
        <v>593</v>
      </c>
      <c r="D17" s="303">
        <v>20000</v>
      </c>
      <c r="E17" s="303">
        <v>42300</v>
      </c>
      <c r="F17" s="33"/>
      <c r="G17" s="311"/>
      <c r="H17" s="33"/>
      <c r="I17" s="33"/>
      <c r="K17" s="310"/>
      <c r="L17" s="33"/>
      <c r="M17" s="33"/>
      <c r="N17" s="33"/>
      <c r="O17" s="33"/>
      <c r="P17" s="311"/>
      <c r="AD17" s="366">
        <v>45</v>
      </c>
      <c r="AE17" s="366">
        <v>56</v>
      </c>
      <c r="AF17" s="366">
        <v>55</v>
      </c>
      <c r="AG17" s="50"/>
      <c r="AH17" s="50"/>
      <c r="AI17" s="50"/>
      <c r="AJ17" s="50"/>
      <c r="AK17" s="50"/>
    </row>
    <row r="18" spans="2:38" ht="16.5" customHeight="1" x14ac:dyDescent="0.3">
      <c r="B18" s="310"/>
      <c r="C18" s="102" t="s">
        <v>594</v>
      </c>
      <c r="D18" s="303">
        <v>30000</v>
      </c>
      <c r="E18" s="303">
        <v>28300</v>
      </c>
      <c r="F18" s="33"/>
      <c r="G18" s="311"/>
      <c r="H18" s="33"/>
      <c r="I18" s="33"/>
      <c r="K18" s="310"/>
      <c r="L18" s="33"/>
      <c r="M18" s="33"/>
      <c r="N18" s="33"/>
      <c r="O18" s="33"/>
      <c r="P18" s="311"/>
      <c r="S18" s="444" t="s">
        <v>2037</v>
      </c>
      <c r="T18" s="444"/>
      <c r="U18" s="444"/>
      <c r="V18" s="444"/>
      <c r="W18" s="444"/>
      <c r="X18" s="444"/>
      <c r="Y18" s="444"/>
      <c r="AD18" s="366">
        <v>52</v>
      </c>
      <c r="AE18" s="366"/>
      <c r="AF18" s="366">
        <v>39</v>
      </c>
      <c r="AG18" s="50"/>
      <c r="AH18" s="50"/>
      <c r="AI18" s="50"/>
      <c r="AJ18" s="50"/>
      <c r="AK18" s="50"/>
    </row>
    <row r="19" spans="2:38" x14ac:dyDescent="0.3">
      <c r="B19" s="310"/>
      <c r="C19" s="102" t="s">
        <v>595</v>
      </c>
      <c r="D19" s="303">
        <v>20000</v>
      </c>
      <c r="E19" s="303">
        <v>42300</v>
      </c>
      <c r="F19" s="33"/>
      <c r="G19" s="311"/>
      <c r="H19" s="33"/>
      <c r="I19" s="33"/>
      <c r="K19" s="310"/>
      <c r="L19" s="33"/>
      <c r="M19" s="33"/>
      <c r="N19" s="33"/>
      <c r="O19" s="33"/>
      <c r="P19" s="311"/>
      <c r="S19" s="444"/>
      <c r="T19" s="444"/>
      <c r="U19" s="444"/>
      <c r="V19" s="444"/>
      <c r="W19" s="444"/>
      <c r="X19" s="444"/>
      <c r="Y19" s="444"/>
      <c r="AD19" s="366">
        <v>54</v>
      </c>
      <c r="AE19" s="366"/>
      <c r="AF19" s="366">
        <v>40</v>
      </c>
      <c r="AG19" s="50"/>
      <c r="AH19" s="50"/>
      <c r="AI19" s="50"/>
      <c r="AJ19" s="50"/>
      <c r="AK19" s="50"/>
    </row>
    <row r="20" spans="2:38" x14ac:dyDescent="0.3">
      <c r="B20" s="310"/>
      <c r="C20" s="102" t="s">
        <v>596</v>
      </c>
      <c r="D20" s="303">
        <v>30000</v>
      </c>
      <c r="E20" s="303">
        <v>62300</v>
      </c>
      <c r="F20" s="33"/>
      <c r="G20" s="311"/>
      <c r="H20" s="33"/>
      <c r="I20" s="33"/>
      <c r="K20" s="310"/>
      <c r="L20" s="33"/>
      <c r="M20" s="33"/>
      <c r="N20" s="33"/>
      <c r="O20" s="33"/>
      <c r="P20" s="311"/>
      <c r="S20" s="444"/>
      <c r="T20" s="444"/>
      <c r="U20" s="444"/>
      <c r="V20" s="444"/>
      <c r="W20" s="444"/>
      <c r="X20" s="444"/>
      <c r="Y20" s="444"/>
      <c r="AD20" s="50"/>
      <c r="AE20" s="50"/>
      <c r="AF20" s="50"/>
      <c r="AG20" s="50"/>
      <c r="AH20" s="50"/>
      <c r="AI20" s="50"/>
      <c r="AJ20" s="50"/>
      <c r="AK20" s="50"/>
    </row>
    <row r="21" spans="2:38" x14ac:dyDescent="0.3">
      <c r="B21" s="310"/>
      <c r="C21" s="102" t="s">
        <v>597</v>
      </c>
      <c r="D21" s="303">
        <v>20000</v>
      </c>
      <c r="E21" s="303">
        <v>42300</v>
      </c>
      <c r="F21" s="33"/>
      <c r="G21" s="311"/>
      <c r="H21" s="33"/>
      <c r="I21" s="33"/>
      <c r="K21" s="310"/>
      <c r="L21" s="33"/>
      <c r="M21" s="33"/>
      <c r="N21" s="33"/>
      <c r="O21" s="33"/>
      <c r="P21" s="311"/>
      <c r="S21" s="444"/>
      <c r="T21" s="444"/>
      <c r="U21" s="444"/>
      <c r="V21" s="444"/>
      <c r="W21" s="444"/>
      <c r="X21" s="444"/>
      <c r="Y21" s="444"/>
      <c r="AD21" s="50"/>
      <c r="AE21" s="50"/>
      <c r="AF21" s="50"/>
      <c r="AG21" s="50"/>
      <c r="AH21" s="50"/>
      <c r="AI21" s="50"/>
      <c r="AJ21" s="50"/>
      <c r="AK21" s="50"/>
    </row>
    <row r="22" spans="2:38" x14ac:dyDescent="0.3">
      <c r="B22" s="310"/>
      <c r="C22" s="102" t="s">
        <v>598</v>
      </c>
      <c r="D22" s="303">
        <v>30000</v>
      </c>
      <c r="E22" s="303">
        <v>62300</v>
      </c>
      <c r="F22" s="33"/>
      <c r="G22" s="311"/>
      <c r="H22" s="33"/>
      <c r="I22" s="33"/>
      <c r="K22" s="310"/>
      <c r="L22" s="33"/>
      <c r="M22" s="33"/>
      <c r="N22" s="33"/>
      <c r="O22" s="33"/>
      <c r="P22" s="311"/>
      <c r="AD22" s="50"/>
      <c r="AE22" s="50"/>
      <c r="AF22" s="50"/>
      <c r="AG22" s="50"/>
      <c r="AH22" s="50"/>
      <c r="AI22" s="50"/>
      <c r="AJ22" s="50"/>
      <c r="AK22" s="50"/>
      <c r="AL22" s="50"/>
    </row>
    <row r="23" spans="2:38" x14ac:dyDescent="0.3">
      <c r="B23" s="310"/>
      <c r="C23" s="33"/>
      <c r="D23" s="33"/>
      <c r="E23" s="33"/>
      <c r="F23" s="33"/>
      <c r="G23" s="311"/>
      <c r="H23" s="33"/>
      <c r="I23" s="33"/>
      <c r="K23" s="310"/>
      <c r="L23" s="33"/>
      <c r="M23" s="33"/>
      <c r="N23" s="33"/>
      <c r="O23" s="33"/>
      <c r="P23" s="311"/>
      <c r="S23" s="445" t="s">
        <v>2024</v>
      </c>
      <c r="T23" s="446"/>
      <c r="U23" s="446"/>
      <c r="V23" s="446"/>
      <c r="W23" s="446"/>
      <c r="X23" s="446"/>
      <c r="Y23" s="447"/>
      <c r="AD23" s="50"/>
      <c r="AE23" s="50"/>
      <c r="AF23" s="50"/>
      <c r="AG23" s="50"/>
      <c r="AH23" s="50"/>
      <c r="AI23" s="50"/>
      <c r="AJ23" s="50"/>
      <c r="AK23" s="50"/>
      <c r="AL23" s="50"/>
    </row>
    <row r="24" spans="2:38" x14ac:dyDescent="0.3">
      <c r="B24" s="321"/>
      <c r="C24" s="322"/>
      <c r="D24" s="322"/>
      <c r="E24" s="322"/>
      <c r="F24" s="322"/>
      <c r="G24" s="323"/>
      <c r="H24" s="33"/>
      <c r="I24" s="33"/>
      <c r="K24" s="321"/>
      <c r="L24" s="322"/>
      <c r="M24" s="322"/>
      <c r="N24" s="322"/>
      <c r="O24" s="322"/>
      <c r="P24" s="323"/>
      <c r="S24" s="363"/>
      <c r="T24" s="364" t="s">
        <v>2025</v>
      </c>
      <c r="U24" s="364" t="s">
        <v>2026</v>
      </c>
      <c r="V24" s="364" t="s">
        <v>2027</v>
      </c>
      <c r="W24" s="364" t="s">
        <v>2028</v>
      </c>
      <c r="X24" s="364" t="s">
        <v>2030</v>
      </c>
      <c r="Y24" s="364" t="s">
        <v>2036</v>
      </c>
      <c r="AD24" s="50"/>
      <c r="AE24" s="50"/>
      <c r="AF24" s="50"/>
      <c r="AG24" s="50"/>
      <c r="AH24" s="50"/>
      <c r="AI24" s="50"/>
      <c r="AJ24" s="50"/>
      <c r="AK24" s="50"/>
      <c r="AL24" s="50"/>
    </row>
    <row r="25" spans="2:38" x14ac:dyDescent="0.3">
      <c r="S25" s="364" t="s">
        <v>2031</v>
      </c>
      <c r="T25" s="314">
        <v>1.4</v>
      </c>
      <c r="U25" s="314">
        <v>1.5</v>
      </c>
      <c r="V25" s="314">
        <v>1.6</v>
      </c>
      <c r="W25" s="314">
        <v>1.5</v>
      </c>
      <c r="X25" s="314"/>
      <c r="Y25" s="102"/>
      <c r="AD25" s="50"/>
      <c r="AE25" s="50"/>
      <c r="AF25" s="50"/>
      <c r="AG25" s="50"/>
      <c r="AH25" s="50"/>
      <c r="AI25" s="50"/>
      <c r="AJ25" s="50"/>
      <c r="AK25" s="50"/>
      <c r="AL25" s="50"/>
    </row>
    <row r="26" spans="2:38" x14ac:dyDescent="0.3">
      <c r="S26" s="364" t="s">
        <v>2032</v>
      </c>
      <c r="T26" s="314">
        <v>1.5</v>
      </c>
      <c r="U26" s="314">
        <v>1.5</v>
      </c>
      <c r="V26" s="314">
        <v>1.4</v>
      </c>
      <c r="W26" s="314">
        <v>1.5</v>
      </c>
      <c r="X26" s="314"/>
      <c r="Y26" s="102"/>
      <c r="AD26" s="50"/>
      <c r="AE26" s="50"/>
      <c r="AF26" s="50"/>
      <c r="AG26" s="50"/>
      <c r="AH26" s="50"/>
      <c r="AI26" s="50"/>
      <c r="AJ26" s="50"/>
      <c r="AK26" s="50"/>
      <c r="AL26" s="50"/>
    </row>
    <row r="27" spans="2:38" x14ac:dyDescent="0.3">
      <c r="S27" s="364" t="s">
        <v>2033</v>
      </c>
      <c r="T27" s="314">
        <v>1.5</v>
      </c>
      <c r="U27" s="314">
        <v>1.6</v>
      </c>
      <c r="V27" s="314">
        <v>1.7</v>
      </c>
      <c r="W27" s="314">
        <v>1.8</v>
      </c>
      <c r="X27" s="314"/>
      <c r="Y27" s="102"/>
      <c r="AD27" s="50"/>
      <c r="AE27" s="50"/>
      <c r="AF27" s="50"/>
      <c r="AG27" s="50"/>
      <c r="AH27" s="50"/>
      <c r="AI27" s="50"/>
      <c r="AJ27" s="50"/>
      <c r="AK27" s="50"/>
      <c r="AL27" s="50"/>
    </row>
    <row r="28" spans="2:38" x14ac:dyDescent="0.3">
      <c r="AD28" s="50"/>
      <c r="AE28" s="50"/>
      <c r="AF28" s="50"/>
      <c r="AG28" s="50"/>
      <c r="AH28" s="50"/>
      <c r="AI28" s="50"/>
      <c r="AJ28" s="50"/>
      <c r="AK28" s="50"/>
      <c r="AL28" s="50"/>
    </row>
    <row r="29" spans="2:38" x14ac:dyDescent="0.3">
      <c r="AD29" s="50"/>
      <c r="AE29" s="50"/>
      <c r="AF29" s="50"/>
      <c r="AG29" s="50"/>
      <c r="AH29" s="50"/>
      <c r="AI29" s="50"/>
      <c r="AJ29" s="50"/>
      <c r="AK29" s="50"/>
      <c r="AL29" s="50"/>
    </row>
    <row r="30" spans="2:38" x14ac:dyDescent="0.3">
      <c r="AD30" s="50"/>
      <c r="AE30" s="50"/>
      <c r="AF30" s="50"/>
      <c r="AG30" s="50"/>
      <c r="AH30" s="50"/>
      <c r="AI30" s="50"/>
      <c r="AJ30" s="50"/>
      <c r="AK30" s="50"/>
      <c r="AL30" s="50"/>
    </row>
    <row r="31" spans="2:38" x14ac:dyDescent="0.3">
      <c r="AD31" s="50"/>
      <c r="AE31" s="50"/>
      <c r="AF31" s="50"/>
      <c r="AG31" s="50"/>
      <c r="AH31" s="50"/>
      <c r="AI31" s="50"/>
      <c r="AJ31" s="50"/>
      <c r="AK31" s="50"/>
      <c r="AL31" s="50"/>
    </row>
    <row r="32" spans="2:38" x14ac:dyDescent="0.3">
      <c r="AD32" s="50"/>
      <c r="AE32" s="50"/>
      <c r="AF32" s="50"/>
      <c r="AG32" s="50"/>
      <c r="AH32" s="50"/>
      <c r="AI32" s="50"/>
      <c r="AJ32" s="50"/>
      <c r="AK32" s="50"/>
      <c r="AL32" s="50"/>
    </row>
    <row r="33" spans="30:38" x14ac:dyDescent="0.3">
      <c r="AD33" s="50"/>
      <c r="AE33" s="50"/>
      <c r="AF33" s="50"/>
      <c r="AG33" s="50"/>
      <c r="AH33" s="50"/>
      <c r="AI33" s="50"/>
      <c r="AJ33" s="50"/>
      <c r="AK33" s="50"/>
      <c r="AL33" s="50"/>
    </row>
    <row r="34" spans="30:38" x14ac:dyDescent="0.3">
      <c r="AD34" s="50"/>
      <c r="AE34" s="50"/>
      <c r="AF34" s="50"/>
      <c r="AG34" s="50"/>
      <c r="AH34" s="50"/>
      <c r="AI34" s="50"/>
      <c r="AJ34" s="50"/>
      <c r="AK34" s="50"/>
      <c r="AL34" s="50"/>
    </row>
    <row r="35" spans="30:38" x14ac:dyDescent="0.3">
      <c r="AD35" s="50"/>
      <c r="AE35" s="50"/>
      <c r="AF35" s="50"/>
      <c r="AG35" s="50"/>
      <c r="AH35" s="50"/>
      <c r="AI35" s="50"/>
      <c r="AJ35" s="50"/>
      <c r="AK35" s="50"/>
      <c r="AL35" s="50"/>
    </row>
    <row r="36" spans="30:38" x14ac:dyDescent="0.3">
      <c r="AD36" s="50"/>
      <c r="AE36" s="50"/>
      <c r="AF36" s="50"/>
      <c r="AG36" s="50"/>
      <c r="AH36" s="50"/>
      <c r="AI36" s="50"/>
      <c r="AJ36" s="50"/>
      <c r="AK36" s="50"/>
      <c r="AL36" s="50"/>
    </row>
    <row r="37" spans="30:38" x14ac:dyDescent="0.3">
      <c r="AD37" s="50"/>
      <c r="AE37" s="50"/>
      <c r="AF37" s="50"/>
      <c r="AG37" s="50"/>
      <c r="AH37" s="50"/>
      <c r="AI37" s="50"/>
      <c r="AJ37" s="50"/>
      <c r="AK37" s="50"/>
      <c r="AL37" s="50"/>
    </row>
    <row r="38" spans="30:38" x14ac:dyDescent="0.3">
      <c r="AD38" s="50"/>
      <c r="AE38" s="50"/>
      <c r="AF38" s="50"/>
      <c r="AG38" s="50"/>
      <c r="AH38" s="50"/>
      <c r="AI38" s="50"/>
      <c r="AJ38" s="50"/>
      <c r="AK38" s="50"/>
    </row>
    <row r="39" spans="30:38" x14ac:dyDescent="0.3">
      <c r="AD39" s="50"/>
      <c r="AE39" s="50"/>
      <c r="AF39" s="50"/>
      <c r="AG39" s="50"/>
      <c r="AH39" s="50"/>
      <c r="AI39" s="50"/>
      <c r="AJ39" s="50"/>
      <c r="AK39" s="50"/>
    </row>
    <row r="40" spans="30:38" x14ac:dyDescent="0.3">
      <c r="AD40" s="50"/>
      <c r="AE40" s="50"/>
      <c r="AF40" s="50"/>
      <c r="AG40" s="50"/>
      <c r="AH40" s="50"/>
      <c r="AI40" s="50"/>
      <c r="AJ40" s="50"/>
      <c r="AK40" s="50"/>
    </row>
  </sheetData>
  <mergeCells count="11">
    <mergeCell ref="A1:O2"/>
    <mergeCell ref="B6:G8"/>
    <mergeCell ref="B5:C5"/>
    <mergeCell ref="K5:L5"/>
    <mergeCell ref="K6:P8"/>
    <mergeCell ref="AD5:AE5"/>
    <mergeCell ref="S10:Y10"/>
    <mergeCell ref="S18:Y21"/>
    <mergeCell ref="S23:Y23"/>
    <mergeCell ref="S5:T5"/>
    <mergeCell ref="S6:Y8"/>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3" tint="0.79998168889431442"/>
  </sheetPr>
  <dimension ref="A1:L307"/>
  <sheetViews>
    <sheetView showGridLines="0" topLeftCell="A53" zoomScale="130" zoomScaleNormal="130" workbookViewId="0">
      <selection activeCell="H50" sqref="H50"/>
    </sheetView>
  </sheetViews>
  <sheetFormatPr defaultColWidth="9.109375" defaultRowHeight="13.8" x14ac:dyDescent="0.3"/>
  <cols>
    <col min="1" max="1" width="10.6640625" style="14" bestFit="1" customWidth="1"/>
    <col min="2" max="2" width="16" style="14" customWidth="1"/>
    <col min="3" max="3" width="10.109375" style="14" bestFit="1" customWidth="1"/>
    <col min="4" max="4" width="17" style="14" bestFit="1" customWidth="1"/>
    <col min="5" max="5" width="12.88671875" style="14" customWidth="1"/>
    <col min="6" max="6" width="17" style="14" bestFit="1" customWidth="1"/>
    <col min="7" max="7" width="10.109375" style="14" bestFit="1" customWidth="1"/>
    <col min="8" max="8" width="17" style="14" bestFit="1" customWidth="1"/>
    <col min="9" max="9" width="10.109375" style="14" bestFit="1" customWidth="1"/>
    <col min="10" max="10" width="14.33203125" style="14" customWidth="1"/>
    <col min="11" max="11" width="12.77734375" style="14" customWidth="1"/>
    <col min="12" max="23" width="10.109375" style="14" bestFit="1" customWidth="1"/>
    <col min="24" max="30" width="10.109375" style="14" customWidth="1"/>
    <col min="31" max="44" width="10.109375" style="14" bestFit="1" customWidth="1"/>
    <col min="45" max="16384" width="9.109375" style="14"/>
  </cols>
  <sheetData>
    <row r="1" spans="1:12" ht="15" customHeight="1" x14ac:dyDescent="0.3">
      <c r="A1" s="395"/>
      <c r="B1" s="395"/>
      <c r="C1" s="395"/>
      <c r="D1" s="395"/>
      <c r="E1" s="395"/>
      <c r="F1" s="395"/>
      <c r="G1" s="395"/>
      <c r="H1" s="395"/>
      <c r="I1" s="395"/>
      <c r="J1" s="395"/>
    </row>
    <row r="2" spans="1:12" ht="15" customHeight="1" x14ac:dyDescent="0.3">
      <c r="A2" s="396"/>
      <c r="B2" s="396"/>
      <c r="C2" s="396"/>
      <c r="D2" s="396"/>
      <c r="E2" s="396"/>
      <c r="F2" s="396"/>
      <c r="G2" s="396"/>
      <c r="H2" s="396"/>
      <c r="I2" s="396"/>
      <c r="J2" s="396"/>
    </row>
    <row r="3" spans="1:12" ht="13.5" customHeight="1" x14ac:dyDescent="0.3">
      <c r="A3" s="389"/>
      <c r="B3" s="389"/>
      <c r="C3" s="389"/>
      <c r="D3" s="389"/>
      <c r="E3" s="389"/>
      <c r="F3" s="389"/>
      <c r="G3" s="389"/>
      <c r="H3" s="389"/>
    </row>
    <row r="5" spans="1:12" ht="55.2" x14ac:dyDescent="0.3">
      <c r="A5" s="90" t="s">
        <v>539</v>
      </c>
      <c r="B5" s="90" t="s">
        <v>540</v>
      </c>
      <c r="C5" s="90" t="s">
        <v>541</v>
      </c>
      <c r="D5" s="90" t="s">
        <v>542</v>
      </c>
      <c r="E5" s="90" t="s">
        <v>666</v>
      </c>
      <c r="F5" s="90" t="s">
        <v>543</v>
      </c>
      <c r="I5" s="14" t="s">
        <v>638</v>
      </c>
    </row>
    <row r="6" spans="1:12" x14ac:dyDescent="0.3">
      <c r="A6" s="329">
        <v>500875</v>
      </c>
      <c r="B6" s="330" t="s">
        <v>544</v>
      </c>
      <c r="C6" s="331">
        <v>0.5</v>
      </c>
      <c r="D6" s="332">
        <v>0.2792</v>
      </c>
      <c r="E6" s="332">
        <v>9.2499999999999999E-2</v>
      </c>
      <c r="F6" s="333">
        <f>RANK($D6,$D$6:$D$35)</f>
        <v>5</v>
      </c>
    </row>
    <row r="7" spans="1:12" x14ac:dyDescent="0.3">
      <c r="A7" s="329">
        <v>500325</v>
      </c>
      <c r="B7" s="330" t="s">
        <v>545</v>
      </c>
      <c r="C7" s="331">
        <v>1.25</v>
      </c>
      <c r="D7" s="332">
        <v>-0.24110000000000001</v>
      </c>
      <c r="E7" s="332">
        <v>9.2399999999999996E-2</v>
      </c>
      <c r="F7" s="333">
        <f t="shared" ref="F7:F35" si="0">RANK($D7,$D$6:$D$35)</f>
        <v>25</v>
      </c>
      <c r="I7" s="130" t="s">
        <v>669</v>
      </c>
      <c r="J7" s="36" t="s">
        <v>540</v>
      </c>
      <c r="K7" s="14" t="s">
        <v>2094</v>
      </c>
      <c r="L7" s="14" t="s">
        <v>2095</v>
      </c>
    </row>
    <row r="8" spans="1:12" x14ac:dyDescent="0.3">
      <c r="A8" s="329">
        <v>500209</v>
      </c>
      <c r="B8" s="330" t="s">
        <v>546</v>
      </c>
      <c r="C8" s="331">
        <v>0.97</v>
      </c>
      <c r="D8" s="332">
        <v>-0.15260000000000001</v>
      </c>
      <c r="E8" s="332">
        <v>8.2799999999999999E-2</v>
      </c>
      <c r="F8" s="333">
        <f t="shared" si="0"/>
        <v>17</v>
      </c>
      <c r="I8" s="15">
        <v>24</v>
      </c>
      <c r="J8" s="14" t="str">
        <f>INDEX($B$6:$B$35,MATCH(I8,$F$6:$F$35,0))</f>
        <v>STATE BANK</v>
      </c>
      <c r="K8" s="14" t="str">
        <f>INDEX($B$6:$B$35,L8)</f>
        <v>STATE BANK</v>
      </c>
      <c r="L8" s="14">
        <f>MATCH(I8,$F$6:$F$35,0)</f>
        <v>9</v>
      </c>
    </row>
    <row r="9" spans="1:12" x14ac:dyDescent="0.3">
      <c r="A9" s="329">
        <v>500180</v>
      </c>
      <c r="B9" s="330" t="s">
        <v>505</v>
      </c>
      <c r="C9" s="331">
        <v>0.92</v>
      </c>
      <c r="D9" s="332">
        <v>0.18260000000000001</v>
      </c>
      <c r="E9" s="332">
        <v>7.0000000000000007E-2</v>
      </c>
      <c r="F9" s="333">
        <f t="shared" si="0"/>
        <v>6</v>
      </c>
      <c r="I9" s="15">
        <v>19</v>
      </c>
      <c r="J9" s="14" t="str">
        <f t="shared" ref="J9:J11" si="1">INDEX($B$6:$B$35,MATCH(I9,$F$6:$F$35,0))</f>
        <v>BHARTI ARTL</v>
      </c>
      <c r="K9" s="14" t="str">
        <f t="shared" ref="K9:K11" si="2">INDEX($B$6:$B$35,L9)</f>
        <v>BHARTI ARTL</v>
      </c>
      <c r="L9" s="14">
        <f t="shared" ref="L9:L11" si="3">MATCH(I9,$F$6:$F$35,0)</f>
        <v>13</v>
      </c>
    </row>
    <row r="10" spans="1:12" x14ac:dyDescent="0.3">
      <c r="A10" s="329">
        <v>532174</v>
      </c>
      <c r="B10" s="330" t="s">
        <v>504</v>
      </c>
      <c r="C10" s="331">
        <v>1.52</v>
      </c>
      <c r="D10" s="332">
        <v>-0.2089</v>
      </c>
      <c r="E10" s="332">
        <v>7.0000000000000007E-2</v>
      </c>
      <c r="F10" s="333">
        <f t="shared" si="0"/>
        <v>21</v>
      </c>
      <c r="I10" s="15">
        <v>3</v>
      </c>
      <c r="J10" s="14" t="str">
        <f t="shared" si="1"/>
        <v>SUN PHARMA.</v>
      </c>
      <c r="K10" s="14" t="str">
        <f t="shared" si="2"/>
        <v>SUN PHARMA.</v>
      </c>
      <c r="L10" s="14">
        <f t="shared" si="3"/>
        <v>17</v>
      </c>
    </row>
    <row r="11" spans="1:12" x14ac:dyDescent="0.3">
      <c r="A11" s="329">
        <v>500010</v>
      </c>
      <c r="B11" s="330" t="s">
        <v>547</v>
      </c>
      <c r="C11" s="331">
        <v>0.93</v>
      </c>
      <c r="D11" s="332">
        <v>-4.48E-2</v>
      </c>
      <c r="E11" s="332">
        <v>6.8400000000000002E-2</v>
      </c>
      <c r="F11" s="333">
        <f t="shared" si="0"/>
        <v>11</v>
      </c>
      <c r="I11" s="15">
        <v>28</v>
      </c>
      <c r="J11" s="14" t="str">
        <f t="shared" si="1"/>
        <v>STERLITE IN</v>
      </c>
      <c r="K11" s="14" t="str">
        <f t="shared" si="2"/>
        <v>STERLITE IN</v>
      </c>
      <c r="L11" s="14">
        <f t="shared" si="3"/>
        <v>29</v>
      </c>
    </row>
    <row r="12" spans="1:12" x14ac:dyDescent="0.3">
      <c r="A12" s="329">
        <v>532540</v>
      </c>
      <c r="B12" s="330" t="s">
        <v>548</v>
      </c>
      <c r="C12" s="331">
        <v>0.95</v>
      </c>
      <c r="D12" s="332">
        <v>6.9900000000000004E-2</v>
      </c>
      <c r="E12" s="332">
        <v>5.0299999999999997E-2</v>
      </c>
      <c r="F12" s="333">
        <f t="shared" si="0"/>
        <v>8</v>
      </c>
    </row>
    <row r="13" spans="1:12" x14ac:dyDescent="0.3">
      <c r="A13" s="329">
        <v>500510</v>
      </c>
      <c r="B13" s="330" t="s">
        <v>549</v>
      </c>
      <c r="C13" s="331">
        <v>1.24</v>
      </c>
      <c r="D13" s="332">
        <v>-0.2326</v>
      </c>
      <c r="E13" s="332">
        <v>4.65E-2</v>
      </c>
      <c r="F13" s="333">
        <f t="shared" si="0"/>
        <v>23</v>
      </c>
    </row>
    <row r="14" spans="1:12" x14ac:dyDescent="0.3">
      <c r="A14" s="329">
        <v>500112</v>
      </c>
      <c r="B14" s="330" t="s">
        <v>550</v>
      </c>
      <c r="C14" s="331">
        <v>1.26</v>
      </c>
      <c r="D14" s="332">
        <v>-0.23799999999999999</v>
      </c>
      <c r="E14" s="332">
        <v>4.2099999999999999E-2</v>
      </c>
      <c r="F14" s="333">
        <f t="shared" si="0"/>
        <v>24</v>
      </c>
    </row>
    <row r="15" spans="1:12" x14ac:dyDescent="0.3">
      <c r="A15" s="329">
        <v>500312</v>
      </c>
      <c r="B15" s="330" t="s">
        <v>551</v>
      </c>
      <c r="C15" s="331">
        <v>0.57999999999999996</v>
      </c>
      <c r="D15" s="332">
        <v>-0.12690000000000001</v>
      </c>
      <c r="E15" s="332">
        <v>3.9699999999999999E-2</v>
      </c>
      <c r="F15" s="333">
        <f t="shared" si="0"/>
        <v>16</v>
      </c>
    </row>
    <row r="16" spans="1:12" x14ac:dyDescent="0.3">
      <c r="A16" s="329">
        <v>500570</v>
      </c>
      <c r="B16" s="330" t="s">
        <v>552</v>
      </c>
      <c r="C16" s="331">
        <v>1.5</v>
      </c>
      <c r="D16" s="332">
        <v>0.28849999999999998</v>
      </c>
      <c r="E16" s="332">
        <v>3.8199999999999998E-2</v>
      </c>
      <c r="F16" s="333">
        <f t="shared" si="0"/>
        <v>4</v>
      </c>
    </row>
    <row r="17" spans="1:6" x14ac:dyDescent="0.3">
      <c r="A17" s="329">
        <v>500696</v>
      </c>
      <c r="B17" s="330" t="s">
        <v>553</v>
      </c>
      <c r="C17" s="331">
        <v>0.37</v>
      </c>
      <c r="D17" s="332">
        <v>0.45989999999999998</v>
      </c>
      <c r="E17" s="332">
        <v>3.1E-2</v>
      </c>
      <c r="F17" s="333">
        <f t="shared" si="0"/>
        <v>1</v>
      </c>
    </row>
    <row r="18" spans="1:6" x14ac:dyDescent="0.3">
      <c r="A18" s="329">
        <v>532454</v>
      </c>
      <c r="B18" s="330" t="s">
        <v>554</v>
      </c>
      <c r="C18" s="331">
        <v>0.82</v>
      </c>
      <c r="D18" s="332">
        <v>-0.18079999999999999</v>
      </c>
      <c r="E18" s="332">
        <v>2.8400000000000002E-2</v>
      </c>
      <c r="F18" s="333">
        <f t="shared" si="0"/>
        <v>19</v>
      </c>
    </row>
    <row r="19" spans="1:6" x14ac:dyDescent="0.3">
      <c r="A19" s="329">
        <v>500520</v>
      </c>
      <c r="B19" s="330" t="s">
        <v>555</v>
      </c>
      <c r="C19" s="331">
        <v>0.95</v>
      </c>
      <c r="D19" s="332">
        <v>-5.79E-2</v>
      </c>
      <c r="E19" s="332">
        <v>2.2499999999999999E-2</v>
      </c>
      <c r="F19" s="333">
        <f t="shared" si="0"/>
        <v>12</v>
      </c>
    </row>
    <row r="20" spans="1:6" x14ac:dyDescent="0.3">
      <c r="A20" s="329">
        <v>500470</v>
      </c>
      <c r="B20" s="330" t="s">
        <v>556</v>
      </c>
      <c r="C20" s="331">
        <v>1.41</v>
      </c>
      <c r="D20" s="332">
        <v>-0.24579999999999999</v>
      </c>
      <c r="E20" s="332">
        <v>2.1700000000000001E-2</v>
      </c>
      <c r="F20" s="333">
        <f t="shared" si="0"/>
        <v>26</v>
      </c>
    </row>
    <row r="21" spans="1:6" x14ac:dyDescent="0.3">
      <c r="A21" s="329">
        <v>532555</v>
      </c>
      <c r="B21" s="330" t="s">
        <v>557</v>
      </c>
      <c r="C21" s="331">
        <v>0.77</v>
      </c>
      <c r="D21" s="332">
        <v>-0.1074</v>
      </c>
      <c r="E21" s="332">
        <v>1.84E-2</v>
      </c>
      <c r="F21" s="333">
        <f t="shared" si="0"/>
        <v>15</v>
      </c>
    </row>
    <row r="22" spans="1:6" x14ac:dyDescent="0.3">
      <c r="A22" s="329">
        <v>524715</v>
      </c>
      <c r="B22" s="330" t="s">
        <v>558</v>
      </c>
      <c r="C22" s="331">
        <v>0.5</v>
      </c>
      <c r="D22" s="332">
        <v>0.29509999999999997</v>
      </c>
      <c r="E22" s="332">
        <v>1.72E-2</v>
      </c>
      <c r="F22" s="333">
        <f t="shared" si="0"/>
        <v>3</v>
      </c>
    </row>
    <row r="23" spans="1:6" x14ac:dyDescent="0.3">
      <c r="A23" s="329">
        <v>507685</v>
      </c>
      <c r="B23" s="330" t="s">
        <v>559</v>
      </c>
      <c r="C23" s="331">
        <v>0.8</v>
      </c>
      <c r="D23" s="332">
        <v>-0.1003</v>
      </c>
      <c r="E23" s="332">
        <v>1.7100000000000001E-2</v>
      </c>
      <c r="F23" s="333">
        <f t="shared" si="0"/>
        <v>14</v>
      </c>
    </row>
    <row r="24" spans="1:6" x14ac:dyDescent="0.3">
      <c r="A24" s="329">
        <v>532977</v>
      </c>
      <c r="B24" s="330" t="s">
        <v>560</v>
      </c>
      <c r="C24" s="331">
        <v>0.73</v>
      </c>
      <c r="D24" s="332">
        <v>0.1096</v>
      </c>
      <c r="E24" s="332">
        <v>1.6199999999999999E-2</v>
      </c>
      <c r="F24" s="333">
        <f t="shared" si="0"/>
        <v>7</v>
      </c>
    </row>
    <row r="25" spans="1:6" x14ac:dyDescent="0.3">
      <c r="A25" s="329">
        <v>500182</v>
      </c>
      <c r="B25" s="330" t="s">
        <v>561</v>
      </c>
      <c r="C25" s="331">
        <v>0.54</v>
      </c>
      <c r="D25" s="332">
        <v>0.30719999999999997</v>
      </c>
      <c r="E25" s="332">
        <v>1.54E-2</v>
      </c>
      <c r="F25" s="333">
        <f t="shared" si="0"/>
        <v>2</v>
      </c>
    </row>
    <row r="26" spans="1:6" x14ac:dyDescent="0.3">
      <c r="A26" s="329">
        <v>533278</v>
      </c>
      <c r="B26" s="330" t="s">
        <v>562</v>
      </c>
      <c r="C26" s="331">
        <v>0.64</v>
      </c>
      <c r="D26" s="332">
        <v>-7.2499999999999995E-2</v>
      </c>
      <c r="E26" s="332">
        <v>1.5299999999999999E-2</v>
      </c>
      <c r="F26" s="333">
        <f t="shared" si="0"/>
        <v>13</v>
      </c>
    </row>
    <row r="27" spans="1:6" x14ac:dyDescent="0.3">
      <c r="A27" s="329">
        <v>532286</v>
      </c>
      <c r="B27" s="330" t="s">
        <v>563</v>
      </c>
      <c r="C27" s="331">
        <v>1.37</v>
      </c>
      <c r="D27" s="332">
        <v>-0.23039999999999999</v>
      </c>
      <c r="E27" s="332">
        <v>1.46E-2</v>
      </c>
      <c r="F27" s="333">
        <f t="shared" si="0"/>
        <v>22</v>
      </c>
    </row>
    <row r="28" spans="1:6" x14ac:dyDescent="0.3">
      <c r="A28" s="329">
        <v>532500</v>
      </c>
      <c r="B28" s="330" t="s">
        <v>564</v>
      </c>
      <c r="C28" s="331">
        <v>0.64</v>
      </c>
      <c r="D28" s="332">
        <v>3.7999999999999999E-2</v>
      </c>
      <c r="E28" s="332">
        <v>1.3599999999999999E-2</v>
      </c>
      <c r="F28" s="333">
        <f t="shared" si="0"/>
        <v>9</v>
      </c>
    </row>
    <row r="29" spans="1:6" x14ac:dyDescent="0.3">
      <c r="A29" s="329">
        <v>500103</v>
      </c>
      <c r="B29" s="330" t="s">
        <v>565</v>
      </c>
      <c r="C29" s="331">
        <v>1.1399999999999999</v>
      </c>
      <c r="D29" s="332">
        <v>-0.438</v>
      </c>
      <c r="E29" s="332">
        <v>1.3299999999999999E-2</v>
      </c>
      <c r="F29" s="333">
        <f t="shared" si="0"/>
        <v>29</v>
      </c>
    </row>
    <row r="30" spans="1:6" x14ac:dyDescent="0.3">
      <c r="A30" s="329">
        <v>500400</v>
      </c>
      <c r="B30" s="330" t="s">
        <v>566</v>
      </c>
      <c r="C30" s="331">
        <v>0.93</v>
      </c>
      <c r="D30" s="332">
        <v>-0.19040000000000001</v>
      </c>
      <c r="E30" s="332">
        <v>1.21E-2</v>
      </c>
      <c r="F30" s="333">
        <f t="shared" si="0"/>
        <v>20</v>
      </c>
    </row>
    <row r="31" spans="1:6" x14ac:dyDescent="0.3">
      <c r="A31" s="329">
        <v>532155</v>
      </c>
      <c r="B31" s="330" t="s">
        <v>567</v>
      </c>
      <c r="C31" s="331">
        <v>0.56000000000000005</v>
      </c>
      <c r="D31" s="332">
        <v>-0.3054</v>
      </c>
      <c r="E31" s="332">
        <v>1.15E-2</v>
      </c>
      <c r="F31" s="333">
        <f t="shared" si="0"/>
        <v>27</v>
      </c>
    </row>
    <row r="32" spans="1:6" x14ac:dyDescent="0.3">
      <c r="A32" s="329">
        <v>500087</v>
      </c>
      <c r="B32" s="330" t="s">
        <v>568</v>
      </c>
      <c r="C32" s="331">
        <v>0.44</v>
      </c>
      <c r="D32" s="332">
        <v>9.7000000000000003E-3</v>
      </c>
      <c r="E32" s="332">
        <v>1.12E-2</v>
      </c>
      <c r="F32" s="333">
        <f t="shared" si="0"/>
        <v>10</v>
      </c>
    </row>
    <row r="33" spans="1:6" x14ac:dyDescent="0.3">
      <c r="A33" s="329">
        <v>500440</v>
      </c>
      <c r="B33" s="330" t="s">
        <v>569</v>
      </c>
      <c r="C33" s="331">
        <v>1.59</v>
      </c>
      <c r="D33" s="332">
        <v>-0.4405</v>
      </c>
      <c r="E33" s="332">
        <v>1.12E-2</v>
      </c>
      <c r="F33" s="333">
        <f t="shared" si="0"/>
        <v>30</v>
      </c>
    </row>
    <row r="34" spans="1:6" x14ac:dyDescent="0.3">
      <c r="A34" s="329">
        <v>500900</v>
      </c>
      <c r="B34" s="330" t="s">
        <v>570</v>
      </c>
      <c r="C34" s="331">
        <v>1.62</v>
      </c>
      <c r="D34" s="332">
        <v>-0.41410000000000002</v>
      </c>
      <c r="E34" s="332">
        <v>1.0999999999999999E-2</v>
      </c>
      <c r="F34" s="333">
        <f t="shared" si="0"/>
        <v>28</v>
      </c>
    </row>
    <row r="35" spans="1:6" x14ac:dyDescent="0.3">
      <c r="A35" s="329">
        <v>532868</v>
      </c>
      <c r="B35" s="330" t="s">
        <v>571</v>
      </c>
      <c r="C35" s="331">
        <v>1.54</v>
      </c>
      <c r="D35" s="332">
        <v>-0.1615</v>
      </c>
      <c r="E35" s="332">
        <v>5.4999999999999997E-3</v>
      </c>
      <c r="F35" s="333">
        <f t="shared" si="0"/>
        <v>18</v>
      </c>
    </row>
    <row r="39" spans="1:6" x14ac:dyDescent="0.3">
      <c r="A39" s="419" t="s">
        <v>1978</v>
      </c>
      <c r="B39" s="419"/>
      <c r="C39" s="419"/>
    </row>
    <row r="40" spans="1:6" x14ac:dyDescent="0.3">
      <c r="A40" s="24" t="s">
        <v>489</v>
      </c>
      <c r="B40" s="391" t="s">
        <v>2046</v>
      </c>
      <c r="C40" s="247" t="s">
        <v>744</v>
      </c>
      <c r="D40" s="247" t="s">
        <v>510</v>
      </c>
      <c r="E40" s="247" t="s">
        <v>746</v>
      </c>
      <c r="F40" s="391" t="s">
        <v>2045</v>
      </c>
    </row>
    <row r="41" spans="1:6" x14ac:dyDescent="0.3">
      <c r="A41" s="125">
        <v>42370</v>
      </c>
      <c r="B41" s="3">
        <f>INDEX($A$58:$H$307,MATCH($A41,$A58:$A307,0),MATCH(B$40,$A$58:$H$58,0))</f>
        <v>1423.3920800000001</v>
      </c>
      <c r="C41" s="3">
        <f t="shared" ref="C41:F41" si="4">INDEX($A$58:$H$307,MATCH($A41,$A58:$A307,0),MATCH(C$40,$A$58:$H$58,0))</f>
        <v>1108</v>
      </c>
      <c r="D41" s="3">
        <f>INDEX($A$58:$H$307,MATCH($A41,$A58:$A307,0),MATCH(D$40,$A$58:$H$58,0))</f>
        <v>129522</v>
      </c>
      <c r="E41" s="3">
        <f t="shared" si="4"/>
        <v>1098.45</v>
      </c>
      <c r="F41" s="3">
        <f t="shared" si="4"/>
        <v>1098.9577677923401</v>
      </c>
    </row>
    <row r="42" spans="1:6" x14ac:dyDescent="0.3">
      <c r="A42" s="125">
        <v>42406</v>
      </c>
      <c r="B42" s="3">
        <f t="shared" ref="B42:F42" si="5">INDEX($A$58:$H$307,MATCH($A42,$A59:$A308,0),MATCH(B$40,$A$58:$H$58,0))</f>
        <v>4148.2827900000002</v>
      </c>
      <c r="C42" s="3">
        <f t="shared" si="5"/>
        <v>1077.45</v>
      </c>
      <c r="D42" s="3">
        <f t="shared" si="5"/>
        <v>390100</v>
      </c>
      <c r="E42" s="3">
        <f t="shared" si="5"/>
        <v>1073.3</v>
      </c>
      <c r="F42" s="3">
        <f t="shared" si="5"/>
        <v>1063.3895898487499</v>
      </c>
    </row>
    <row r="43" spans="1:6" x14ac:dyDescent="0.3">
      <c r="A43" s="125">
        <v>42434</v>
      </c>
      <c r="B43" s="3">
        <f t="shared" ref="B43:F43" si="6">INDEX($A$58:$H$307,MATCH($A43,$A60:$A309,0),MATCH(B$40,$A$58:$H$58,0))</f>
        <v>8405.3380799999995</v>
      </c>
      <c r="C43" s="3">
        <f t="shared" si="6"/>
        <v>1080</v>
      </c>
      <c r="D43" s="3">
        <f t="shared" si="6"/>
        <v>802245</v>
      </c>
      <c r="E43" s="3">
        <f t="shared" si="6"/>
        <v>1075.45</v>
      </c>
      <c r="F43" s="3">
        <f t="shared" si="6"/>
        <v>1047.72707589327</v>
      </c>
    </row>
    <row r="44" spans="1:6" x14ac:dyDescent="0.3">
      <c r="A44" s="125">
        <v>42465</v>
      </c>
      <c r="B44" s="3">
        <f t="shared" ref="B44:F44" si="7">INDEX($A$58:$H$307,MATCH($A44,$A61:$A310,0),MATCH(B$40,$A$58:$H$58,0))</f>
        <v>5313.9800400000004</v>
      </c>
      <c r="C44" s="3">
        <f t="shared" si="7"/>
        <v>949.35</v>
      </c>
      <c r="D44" s="3">
        <f t="shared" si="7"/>
        <v>574265</v>
      </c>
      <c r="E44" s="3">
        <f t="shared" si="7"/>
        <v>923.3</v>
      </c>
      <c r="F44" s="3">
        <f t="shared" si="7"/>
        <v>925.35328463339999</v>
      </c>
    </row>
    <row r="45" spans="1:6" x14ac:dyDescent="0.3">
      <c r="A45" s="125">
        <v>42495</v>
      </c>
      <c r="B45" s="3" t="e">
        <f t="shared" ref="B45:F45" si="8">INDEX($A$58:$H$307,MATCH($A45,$A62:$A311,0),MATCH(B$40,$A$58:$H$58,0))</f>
        <v>#N/A</v>
      </c>
      <c r="C45" s="3" t="e">
        <f t="shared" si="8"/>
        <v>#N/A</v>
      </c>
      <c r="D45" s="3" t="e">
        <f t="shared" si="8"/>
        <v>#N/A</v>
      </c>
      <c r="E45" s="3" t="e">
        <f t="shared" si="8"/>
        <v>#N/A</v>
      </c>
      <c r="F45" s="3" t="e">
        <f t="shared" si="8"/>
        <v>#N/A</v>
      </c>
    </row>
    <row r="46" spans="1:6" x14ac:dyDescent="0.3">
      <c r="A46" s="125">
        <v>42526</v>
      </c>
      <c r="B46" s="3">
        <f t="shared" ref="B46:F46" si="9">INDEX($A$58:$H$307,MATCH($A46,$A63:$A312,0),MATCH(B$40,$A$58:$H$58,0))</f>
        <v>6024.6704499999996</v>
      </c>
      <c r="C46" s="3">
        <f t="shared" si="9"/>
        <v>924</v>
      </c>
      <c r="D46" s="3">
        <f t="shared" si="9"/>
        <v>666676</v>
      </c>
      <c r="E46" s="3">
        <f t="shared" si="9"/>
        <v>909.3</v>
      </c>
      <c r="F46" s="3">
        <f t="shared" si="9"/>
        <v>903.687915869177</v>
      </c>
    </row>
    <row r="47" spans="1:6" x14ac:dyDescent="0.3">
      <c r="A47" s="125">
        <v>42556</v>
      </c>
      <c r="B47" s="3">
        <f t="shared" ref="B47:F47" si="10">INDEX($A$58:$H$307,MATCH($A47,$A64:$A313,0),MATCH(B$40,$A$58:$H$58,0))</f>
        <v>3815.1593600000001</v>
      </c>
      <c r="C47" s="3">
        <f t="shared" si="10"/>
        <v>1084.5999999999999</v>
      </c>
      <c r="D47" s="3">
        <f t="shared" si="10"/>
        <v>353857</v>
      </c>
      <c r="E47" s="3">
        <f t="shared" si="10"/>
        <v>1079.2</v>
      </c>
      <c r="F47" s="3">
        <f t="shared" si="10"/>
        <v>1078.16416235937</v>
      </c>
    </row>
    <row r="48" spans="1:6" x14ac:dyDescent="0.3">
      <c r="A48" s="125">
        <v>42587</v>
      </c>
      <c r="B48" s="3">
        <f t="shared" ref="B48:F48" si="11">INDEX($A$58:$H$307,MATCH($A48,$A65:$A314,0),MATCH(B$40,$A$58:$H$58,0))</f>
        <v>2431.71506</v>
      </c>
      <c r="C48" s="3">
        <f t="shared" si="11"/>
        <v>1166.45</v>
      </c>
      <c r="D48" s="3">
        <f t="shared" si="11"/>
        <v>210119</v>
      </c>
      <c r="E48" s="3">
        <f t="shared" si="11"/>
        <v>1140.0999999999999</v>
      </c>
      <c r="F48" s="3">
        <f t="shared" si="11"/>
        <v>1157.30374692436</v>
      </c>
    </row>
    <row r="49" spans="1:8" x14ac:dyDescent="0.3">
      <c r="A49" s="125">
        <v>42618</v>
      </c>
      <c r="B49" s="3">
        <f t="shared" ref="B49:F49" si="12">INDEX($A$58:$H$307,MATCH($A49,$A66:$A315,0),MATCH(B$40,$A$58:$H$58,0))</f>
        <v>2615.2081199999998</v>
      </c>
      <c r="C49" s="3">
        <f t="shared" si="12"/>
        <v>1175.9000000000001</v>
      </c>
      <c r="D49" s="3">
        <f t="shared" si="12"/>
        <v>225376</v>
      </c>
      <c r="E49" s="3">
        <f t="shared" si="12"/>
        <v>1158.05</v>
      </c>
      <c r="F49" s="3">
        <f t="shared" si="12"/>
        <v>1160.3756034360299</v>
      </c>
    </row>
    <row r="50" spans="1:8" x14ac:dyDescent="0.3">
      <c r="A50" s="125">
        <v>42648</v>
      </c>
      <c r="B50" s="3" t="e">
        <f t="shared" ref="B50:F50" si="13">INDEX($A$58:$H$307,MATCH($A50,$A67:$A316,0),MATCH(B$40,$A$58:$H$58,0))</f>
        <v>#N/A</v>
      </c>
      <c r="C50" s="3" t="e">
        <f t="shared" si="13"/>
        <v>#N/A</v>
      </c>
      <c r="D50" s="3" t="e">
        <f t="shared" si="13"/>
        <v>#N/A</v>
      </c>
      <c r="E50" s="3" t="e">
        <f t="shared" si="13"/>
        <v>#N/A</v>
      </c>
      <c r="F50" s="3" t="e">
        <f t="shared" si="13"/>
        <v>#N/A</v>
      </c>
      <c r="H50" s="14">
        <f>INDEX(fullTable,MATCH(A41,Date,0),MATCH(B40,Titles,0))</f>
        <v>1423.3920800000001</v>
      </c>
    </row>
    <row r="51" spans="1:8" x14ac:dyDescent="0.3">
      <c r="A51" s="125">
        <v>42679</v>
      </c>
      <c r="B51" s="3">
        <f t="shared" ref="B51:F51" si="14">INDEX($A$58:$H$307,MATCH($A51,$A68:$A317,0),MATCH(B$40,$A$58:$H$58,0))</f>
        <v>3021.3830499999999</v>
      </c>
      <c r="C51" s="3">
        <f t="shared" si="14"/>
        <v>1141.55</v>
      </c>
      <c r="D51" s="3">
        <f t="shared" si="14"/>
        <v>267081</v>
      </c>
      <c r="E51" s="3">
        <f t="shared" si="14"/>
        <v>1138.6500000000001</v>
      </c>
      <c r="F51" s="3">
        <f t="shared" si="14"/>
        <v>1131.2609470535101</v>
      </c>
    </row>
    <row r="52" spans="1:8" x14ac:dyDescent="0.3">
      <c r="A52" s="125">
        <v>42709</v>
      </c>
      <c r="B52" s="3">
        <f t="shared" ref="B52:F52" si="15">INDEX($A$58:$H$307,MATCH($A52,$A69:$A318,0),MATCH(B$40,$A$58:$H$58,0))</f>
        <v>2641.93959</v>
      </c>
      <c r="C52" s="3">
        <f t="shared" si="15"/>
        <v>1150</v>
      </c>
      <c r="D52" s="3">
        <f t="shared" si="15"/>
        <v>232142</v>
      </c>
      <c r="E52" s="3">
        <f t="shared" si="15"/>
        <v>1130.0999999999999</v>
      </c>
      <c r="F52" s="3">
        <f t="shared" si="15"/>
        <v>1138.0704870294901</v>
      </c>
    </row>
    <row r="57" spans="1:8" x14ac:dyDescent="0.3">
      <c r="A57" s="36"/>
      <c r="B57" s="420" t="s">
        <v>504</v>
      </c>
      <c r="C57" s="420"/>
      <c r="D57" s="420"/>
      <c r="E57" s="420"/>
      <c r="F57" s="421"/>
      <c r="G57" s="420"/>
      <c r="H57" s="420"/>
    </row>
    <row r="58" spans="1:8" x14ac:dyDescent="0.3">
      <c r="A58" s="190" t="s">
        <v>489</v>
      </c>
      <c r="B58" s="247" t="s">
        <v>743</v>
      </c>
      <c r="C58" s="247" t="s">
        <v>744</v>
      </c>
      <c r="D58" s="247" t="s">
        <v>745</v>
      </c>
      <c r="E58" s="247" t="s">
        <v>746</v>
      </c>
      <c r="F58" s="248" t="s">
        <v>2045</v>
      </c>
      <c r="G58" s="247" t="s">
        <v>510</v>
      </c>
      <c r="H58" s="247" t="s">
        <v>2046</v>
      </c>
    </row>
    <row r="59" spans="1:8" x14ac:dyDescent="0.3">
      <c r="A59" s="125">
        <v>42370</v>
      </c>
      <c r="B59" s="91">
        <v>1100</v>
      </c>
      <c r="C59" s="91">
        <v>1108</v>
      </c>
      <c r="D59" s="91">
        <v>1094.95</v>
      </c>
      <c r="E59" s="91">
        <v>1098.45</v>
      </c>
      <c r="F59" s="166">
        <v>1098.9577677923401</v>
      </c>
      <c r="G59" s="91">
        <v>129522</v>
      </c>
      <c r="H59" s="91">
        <v>1423.3920800000001</v>
      </c>
    </row>
    <row r="60" spans="1:8" x14ac:dyDescent="0.3">
      <c r="A60" s="125">
        <v>42371</v>
      </c>
      <c r="B60" s="91">
        <v>1109</v>
      </c>
      <c r="C60" s="91">
        <v>1123.4000000000001</v>
      </c>
      <c r="D60" s="91">
        <v>1092.55</v>
      </c>
      <c r="E60" s="91">
        <v>1095.4000000000001</v>
      </c>
      <c r="F60" s="166">
        <v>1101.2655662982299</v>
      </c>
      <c r="G60" s="91">
        <v>128563</v>
      </c>
      <c r="H60" s="91">
        <v>1415.82005</v>
      </c>
    </row>
    <row r="61" spans="1:8" x14ac:dyDescent="0.3">
      <c r="A61" s="125">
        <v>42372</v>
      </c>
      <c r="B61" s="91">
        <v>1107</v>
      </c>
      <c r="C61" s="91">
        <v>1114</v>
      </c>
      <c r="D61" s="91">
        <v>1000</v>
      </c>
      <c r="E61" s="91">
        <v>1107.9000000000001</v>
      </c>
      <c r="F61" s="166">
        <v>1108.23039238972</v>
      </c>
      <c r="G61" s="91">
        <v>168404</v>
      </c>
      <c r="H61" s="91">
        <v>1866.30431</v>
      </c>
    </row>
    <row r="62" spans="1:8" x14ac:dyDescent="0.3">
      <c r="A62" s="125">
        <v>42373</v>
      </c>
      <c r="B62" s="91">
        <v>1098</v>
      </c>
      <c r="C62" s="91">
        <v>1103.5999999999999</v>
      </c>
      <c r="D62" s="91">
        <v>1092.2</v>
      </c>
      <c r="E62" s="91">
        <v>1098.25</v>
      </c>
      <c r="F62" s="166">
        <v>1097.48555245958</v>
      </c>
      <c r="G62" s="91">
        <v>175497</v>
      </c>
      <c r="H62" s="91">
        <v>1926.05422</v>
      </c>
    </row>
    <row r="63" spans="1:8" x14ac:dyDescent="0.3">
      <c r="A63" s="125">
        <v>42370</v>
      </c>
      <c r="B63" s="91">
        <v>1102</v>
      </c>
      <c r="C63" s="91">
        <v>1105.75</v>
      </c>
      <c r="D63" s="91">
        <v>1088.5</v>
      </c>
      <c r="E63" s="91">
        <v>1098.3</v>
      </c>
      <c r="F63" s="166">
        <v>1098.6783856017</v>
      </c>
      <c r="G63" s="91">
        <v>218137</v>
      </c>
      <c r="H63" s="91">
        <v>2396.6240699999998</v>
      </c>
    </row>
    <row r="64" spans="1:8" x14ac:dyDescent="0.3">
      <c r="A64" s="125">
        <v>42377</v>
      </c>
      <c r="B64" s="91">
        <v>1085.05</v>
      </c>
      <c r="C64" s="91">
        <v>1107</v>
      </c>
      <c r="D64" s="91">
        <v>1085.05</v>
      </c>
      <c r="E64" s="91">
        <v>1096.6500000000001</v>
      </c>
      <c r="F64" s="166">
        <v>1099.8646825133501</v>
      </c>
      <c r="G64" s="91">
        <v>241144</v>
      </c>
      <c r="H64" s="91">
        <v>2652.2576899999999</v>
      </c>
    </row>
    <row r="65" spans="1:8" x14ac:dyDescent="0.3">
      <c r="A65" s="125">
        <v>42378</v>
      </c>
      <c r="B65" s="91">
        <v>1065.5</v>
      </c>
      <c r="C65" s="91">
        <v>1089.9000000000001</v>
      </c>
      <c r="D65" s="91">
        <v>1065.5</v>
      </c>
      <c r="E65" s="91">
        <v>1087.25</v>
      </c>
      <c r="F65" s="166">
        <v>1080.4472655577899</v>
      </c>
      <c r="G65" s="91">
        <v>290626</v>
      </c>
      <c r="H65" s="91">
        <v>3140.0606699999998</v>
      </c>
    </row>
    <row r="66" spans="1:8" x14ac:dyDescent="0.3">
      <c r="A66" s="125">
        <v>42379</v>
      </c>
      <c r="B66" s="91">
        <v>1106</v>
      </c>
      <c r="C66" s="91">
        <v>1112</v>
      </c>
      <c r="D66" s="91">
        <v>1058.3</v>
      </c>
      <c r="E66" s="91">
        <v>1063.7</v>
      </c>
      <c r="F66" s="166">
        <v>1069.15319537342</v>
      </c>
      <c r="G66" s="91">
        <v>480961</v>
      </c>
      <c r="H66" s="91">
        <v>5142.2098999999998</v>
      </c>
    </row>
    <row r="67" spans="1:8" x14ac:dyDescent="0.3">
      <c r="A67" s="125">
        <v>42380</v>
      </c>
      <c r="B67" s="91">
        <v>1087.3499999999999</v>
      </c>
      <c r="C67" s="91">
        <v>1134</v>
      </c>
      <c r="D67" s="91">
        <v>1082.3</v>
      </c>
      <c r="E67" s="91">
        <v>1096.8</v>
      </c>
      <c r="F67" s="166">
        <v>1106.1002994918699</v>
      </c>
      <c r="G67" s="91">
        <v>594340</v>
      </c>
      <c r="H67" s="91">
        <v>6573.9965199999997</v>
      </c>
    </row>
    <row r="68" spans="1:8" x14ac:dyDescent="0.3">
      <c r="A68" s="125">
        <v>42383</v>
      </c>
      <c r="B68" s="91">
        <v>1111</v>
      </c>
      <c r="C68" s="91">
        <v>1121.8499999999999</v>
      </c>
      <c r="D68" s="91">
        <v>1090</v>
      </c>
      <c r="E68" s="91">
        <v>1098.25</v>
      </c>
      <c r="F68" s="166">
        <v>1109.1609087645099</v>
      </c>
      <c r="G68" s="91">
        <v>250670</v>
      </c>
      <c r="H68" s="91">
        <v>2780.33365</v>
      </c>
    </row>
    <row r="69" spans="1:8" x14ac:dyDescent="0.3">
      <c r="A69" s="125">
        <v>42384</v>
      </c>
      <c r="B69" s="91">
        <v>1087</v>
      </c>
      <c r="C69" s="91">
        <v>1104</v>
      </c>
      <c r="D69" s="91">
        <v>1086</v>
      </c>
      <c r="E69" s="91">
        <v>1097.4000000000001</v>
      </c>
      <c r="F69" s="166">
        <v>1097.21317093377</v>
      </c>
      <c r="G69" s="91">
        <v>185879</v>
      </c>
      <c r="H69" s="91">
        <v>2039.4888699999999</v>
      </c>
    </row>
    <row r="70" spans="1:8" x14ac:dyDescent="0.3">
      <c r="A70" s="125">
        <v>42385</v>
      </c>
      <c r="B70" s="91">
        <v>1116</v>
      </c>
      <c r="C70" s="91">
        <v>1119.9000000000001</v>
      </c>
      <c r="D70" s="91">
        <v>1080.2</v>
      </c>
      <c r="E70" s="91">
        <v>1085.45</v>
      </c>
      <c r="F70" s="166">
        <v>1093.2258840032</v>
      </c>
      <c r="G70" s="91">
        <v>503307</v>
      </c>
      <c r="H70" s="91">
        <v>5502.2824000000001</v>
      </c>
    </row>
    <row r="71" spans="1:8" x14ac:dyDescent="0.3">
      <c r="A71" s="125">
        <v>42386</v>
      </c>
      <c r="B71" s="91">
        <v>1158.2</v>
      </c>
      <c r="C71" s="91">
        <v>1158.2</v>
      </c>
      <c r="D71" s="91">
        <v>1128</v>
      </c>
      <c r="E71" s="91">
        <v>1132.05</v>
      </c>
      <c r="F71" s="166">
        <v>1141.67797916521</v>
      </c>
      <c r="G71" s="91">
        <v>243919</v>
      </c>
      <c r="H71" s="91">
        <v>2784.7695100000001</v>
      </c>
    </row>
    <row r="72" spans="1:8" x14ac:dyDescent="0.3">
      <c r="A72" s="125">
        <v>42387</v>
      </c>
      <c r="B72" s="91">
        <v>1151</v>
      </c>
      <c r="C72" s="91">
        <v>1172.7</v>
      </c>
      <c r="D72" s="91">
        <v>1141.3499999999999</v>
      </c>
      <c r="E72" s="91">
        <v>1159.45</v>
      </c>
      <c r="F72" s="166">
        <v>1150.19686959724</v>
      </c>
      <c r="G72" s="91">
        <v>336634</v>
      </c>
      <c r="H72" s="91">
        <v>3871.9537300000002</v>
      </c>
    </row>
    <row r="73" spans="1:8" x14ac:dyDescent="0.3">
      <c r="A73" s="125">
        <v>42390</v>
      </c>
      <c r="B73" s="91">
        <v>1200</v>
      </c>
      <c r="C73" s="91">
        <v>1203</v>
      </c>
      <c r="D73" s="91">
        <v>1154.05</v>
      </c>
      <c r="E73" s="91">
        <v>1159.75</v>
      </c>
      <c r="F73" s="166">
        <v>1166.9653631578799</v>
      </c>
      <c r="G73" s="91">
        <v>532179</v>
      </c>
      <c r="H73" s="91">
        <v>6210.3446000000004</v>
      </c>
    </row>
    <row r="74" spans="1:8" x14ac:dyDescent="0.3">
      <c r="A74" s="125">
        <v>42391</v>
      </c>
      <c r="B74" s="91">
        <v>1197.5</v>
      </c>
      <c r="C74" s="91">
        <v>1206.2</v>
      </c>
      <c r="D74" s="91">
        <v>1191.5</v>
      </c>
      <c r="E74" s="91">
        <v>1201.75</v>
      </c>
      <c r="F74" s="166">
        <v>1200.0190892325199</v>
      </c>
      <c r="G74" s="91">
        <v>765091</v>
      </c>
      <c r="H74" s="91">
        <v>9181.2380499999999</v>
      </c>
    </row>
    <row r="75" spans="1:8" x14ac:dyDescent="0.3">
      <c r="A75" s="125">
        <v>42392</v>
      </c>
      <c r="B75" s="91">
        <v>1132.4000000000001</v>
      </c>
      <c r="C75" s="91">
        <v>1145.2</v>
      </c>
      <c r="D75" s="91">
        <v>1122.8</v>
      </c>
      <c r="E75" s="91">
        <v>1142.75</v>
      </c>
      <c r="F75" s="166">
        <v>1137.9568349911999</v>
      </c>
      <c r="G75" s="91">
        <v>501749</v>
      </c>
      <c r="H75" s="91">
        <v>5709.6870399999998</v>
      </c>
    </row>
    <row r="76" spans="1:8" x14ac:dyDescent="0.3">
      <c r="A76" s="125">
        <v>42393</v>
      </c>
      <c r="B76" s="91">
        <v>1100.55</v>
      </c>
      <c r="C76" s="91">
        <v>1139.9000000000001</v>
      </c>
      <c r="D76" s="91">
        <v>1100.55</v>
      </c>
      <c r="E76" s="91">
        <v>1136.0999999999999</v>
      </c>
      <c r="F76" s="166">
        <v>1130.26920198011</v>
      </c>
      <c r="G76" s="91">
        <v>794905</v>
      </c>
      <c r="H76" s="91">
        <v>8984.5663999999997</v>
      </c>
    </row>
    <row r="77" spans="1:8" x14ac:dyDescent="0.3">
      <c r="A77" s="125">
        <v>42394</v>
      </c>
      <c r="B77" s="91">
        <v>1076.6500000000001</v>
      </c>
      <c r="C77" s="91">
        <v>1078</v>
      </c>
      <c r="D77" s="91">
        <v>1058.2</v>
      </c>
      <c r="E77" s="91">
        <v>1065.1500000000001</v>
      </c>
      <c r="F77" s="166">
        <v>1066.0919752933701</v>
      </c>
      <c r="G77" s="91">
        <v>444739</v>
      </c>
      <c r="H77" s="91">
        <v>4741.3267900000001</v>
      </c>
    </row>
    <row r="78" spans="1:8" x14ac:dyDescent="0.3">
      <c r="A78" s="125">
        <v>42397</v>
      </c>
      <c r="B78" s="91">
        <v>1086</v>
      </c>
      <c r="C78" s="91">
        <v>1098.8</v>
      </c>
      <c r="D78" s="91">
        <v>1078.45</v>
      </c>
      <c r="E78" s="91">
        <v>1086.0999999999999</v>
      </c>
      <c r="F78" s="166">
        <v>1089.58075358008</v>
      </c>
      <c r="G78" s="91">
        <v>338889</v>
      </c>
      <c r="H78" s="91">
        <v>3692.4693200000002</v>
      </c>
    </row>
    <row r="79" spans="1:8" x14ac:dyDescent="0.3">
      <c r="A79" s="125">
        <v>42398</v>
      </c>
      <c r="B79" s="91">
        <v>1068.2</v>
      </c>
      <c r="C79" s="91">
        <v>1101</v>
      </c>
      <c r="D79" s="91">
        <v>1068.2</v>
      </c>
      <c r="E79" s="91">
        <v>1088.9000000000001</v>
      </c>
      <c r="F79" s="166">
        <v>1092.6503629833101</v>
      </c>
      <c r="G79" s="91">
        <v>288994</v>
      </c>
      <c r="H79" s="91">
        <v>3157.6939900000002</v>
      </c>
    </row>
    <row r="80" spans="1:8" x14ac:dyDescent="0.3">
      <c r="A80" s="125">
        <v>42399</v>
      </c>
      <c r="B80" s="91">
        <v>1044</v>
      </c>
      <c r="C80" s="91">
        <v>1072.8</v>
      </c>
      <c r="D80" s="91">
        <v>1044</v>
      </c>
      <c r="E80" s="91">
        <v>1067.9000000000001</v>
      </c>
      <c r="F80" s="166">
        <v>1065.27534795511</v>
      </c>
      <c r="G80" s="91">
        <v>350117</v>
      </c>
      <c r="H80" s="91">
        <v>3729.71009</v>
      </c>
    </row>
    <row r="81" spans="1:8" x14ac:dyDescent="0.3">
      <c r="A81" s="125">
        <v>42400</v>
      </c>
      <c r="B81" s="91">
        <v>1054</v>
      </c>
      <c r="C81" s="91">
        <v>1064.3499999999999</v>
      </c>
      <c r="D81" s="91">
        <v>1031.6500000000001</v>
      </c>
      <c r="E81" s="91">
        <v>1039.7</v>
      </c>
      <c r="F81" s="166">
        <v>1047.15666808929</v>
      </c>
      <c r="G81" s="91">
        <v>377237</v>
      </c>
      <c r="H81" s="91">
        <v>3950.2624000000001</v>
      </c>
    </row>
    <row r="82" spans="1:8" x14ac:dyDescent="0.3">
      <c r="A82" s="125">
        <v>42401</v>
      </c>
      <c r="B82" s="91">
        <v>1049.5999999999999</v>
      </c>
      <c r="C82" s="91">
        <v>1057.3</v>
      </c>
      <c r="D82" s="91">
        <v>1037.3499999999999</v>
      </c>
      <c r="E82" s="91">
        <v>1042.2</v>
      </c>
      <c r="F82" s="166">
        <v>1044.0195974686801</v>
      </c>
      <c r="G82" s="91">
        <v>287282</v>
      </c>
      <c r="H82" s="91">
        <v>2999.2803800000002</v>
      </c>
    </row>
    <row r="83" spans="1:8" x14ac:dyDescent="0.3">
      <c r="A83" s="125">
        <v>42404</v>
      </c>
      <c r="B83" s="91">
        <v>1067</v>
      </c>
      <c r="C83" s="91">
        <v>1084.8</v>
      </c>
      <c r="D83" s="91">
        <v>1041</v>
      </c>
      <c r="E83" s="91">
        <v>1045.25</v>
      </c>
      <c r="F83" s="166">
        <v>1064.84275740871</v>
      </c>
      <c r="G83" s="91">
        <v>291346</v>
      </c>
      <c r="H83" s="91">
        <v>3102.3767800000001</v>
      </c>
    </row>
    <row r="84" spans="1:8" x14ac:dyDescent="0.3">
      <c r="A84" s="125">
        <v>42405</v>
      </c>
      <c r="B84" s="91">
        <v>1039.7</v>
      </c>
      <c r="C84" s="91">
        <v>1077.45</v>
      </c>
      <c r="D84" s="91">
        <v>1034.95</v>
      </c>
      <c r="E84" s="91">
        <v>1073.3</v>
      </c>
      <c r="F84" s="166">
        <v>1063.3895898487499</v>
      </c>
      <c r="G84" s="91">
        <v>390100</v>
      </c>
      <c r="H84" s="91">
        <v>4148.2827900000002</v>
      </c>
    </row>
    <row r="85" spans="1:8" x14ac:dyDescent="0.3">
      <c r="A85" s="125">
        <v>42406</v>
      </c>
      <c r="B85" s="91">
        <v>1036</v>
      </c>
      <c r="C85" s="91">
        <v>1044.4000000000001</v>
      </c>
      <c r="D85" s="91">
        <v>1011.8</v>
      </c>
      <c r="E85" s="91">
        <v>1021.5</v>
      </c>
      <c r="F85" s="166">
        <v>1031.8342915523599</v>
      </c>
      <c r="G85" s="91">
        <v>407179</v>
      </c>
      <c r="H85" s="91">
        <v>4201.41255</v>
      </c>
    </row>
    <row r="86" spans="1:8" x14ac:dyDescent="0.3">
      <c r="A86" s="125">
        <v>42407</v>
      </c>
      <c r="B86" s="91">
        <v>1040</v>
      </c>
      <c r="C86" s="91">
        <v>1040.95</v>
      </c>
      <c r="D86" s="91">
        <v>1021.6</v>
      </c>
      <c r="E86" s="91">
        <v>1029.7</v>
      </c>
      <c r="F86" s="166">
        <v>1031.8510240912301</v>
      </c>
      <c r="G86" s="91">
        <v>222197</v>
      </c>
      <c r="H86" s="91">
        <v>2292.7420200000001</v>
      </c>
    </row>
    <row r="87" spans="1:8" x14ac:dyDescent="0.3">
      <c r="A87" s="125">
        <v>42408</v>
      </c>
      <c r="B87" s="91">
        <v>1079</v>
      </c>
      <c r="C87" s="91">
        <v>1080</v>
      </c>
      <c r="D87" s="91">
        <v>1043</v>
      </c>
      <c r="E87" s="91">
        <v>1051.8499999999999</v>
      </c>
      <c r="F87" s="166">
        <v>1061.9872015481801</v>
      </c>
      <c r="G87" s="91">
        <v>200493</v>
      </c>
      <c r="H87" s="91">
        <v>2129.21</v>
      </c>
    </row>
    <row r="88" spans="1:8" x14ac:dyDescent="0.3">
      <c r="A88" s="125">
        <v>42411</v>
      </c>
      <c r="B88" s="91">
        <v>1078</v>
      </c>
      <c r="C88" s="91">
        <v>1089.0999999999999</v>
      </c>
      <c r="D88" s="91">
        <v>1072.0999999999999</v>
      </c>
      <c r="E88" s="91">
        <v>1082.5999999999999</v>
      </c>
      <c r="F88" s="166">
        <v>1081.5638441747899</v>
      </c>
      <c r="G88" s="91">
        <v>476919</v>
      </c>
      <c r="H88" s="91">
        <v>5158.1834699999999</v>
      </c>
    </row>
    <row r="89" spans="1:8" x14ac:dyDescent="0.3">
      <c r="A89" s="125">
        <v>42412</v>
      </c>
      <c r="B89" s="91">
        <v>1065.4000000000001</v>
      </c>
      <c r="C89" s="91">
        <v>1086.75</v>
      </c>
      <c r="D89" s="91">
        <v>1060</v>
      </c>
      <c r="E89" s="91">
        <v>1073.8</v>
      </c>
      <c r="F89" s="166">
        <v>1076.2523178071101</v>
      </c>
      <c r="G89" s="91">
        <v>377512</v>
      </c>
      <c r="H89" s="91">
        <v>4062.9816500000002</v>
      </c>
    </row>
    <row r="90" spans="1:8" x14ac:dyDescent="0.3">
      <c r="A90" s="125">
        <v>42413</v>
      </c>
      <c r="B90" s="91">
        <v>1024</v>
      </c>
      <c r="C90" s="91">
        <v>1067.95</v>
      </c>
      <c r="D90" s="91">
        <v>1024</v>
      </c>
      <c r="E90" s="91">
        <v>1049.75</v>
      </c>
      <c r="F90" s="166">
        <v>1054.6644064801101</v>
      </c>
      <c r="G90" s="91">
        <v>339500</v>
      </c>
      <c r="H90" s="91">
        <v>3580.5856600000002</v>
      </c>
    </row>
    <row r="91" spans="1:8" x14ac:dyDescent="0.3">
      <c r="A91" s="125">
        <v>42414</v>
      </c>
      <c r="B91" s="91">
        <v>999</v>
      </c>
      <c r="C91" s="91">
        <v>1024</v>
      </c>
      <c r="D91" s="91">
        <v>995.6</v>
      </c>
      <c r="E91" s="91">
        <v>1013.45</v>
      </c>
      <c r="F91" s="166">
        <v>1007.55149440722</v>
      </c>
      <c r="G91" s="91">
        <v>288944</v>
      </c>
      <c r="H91" s="91">
        <v>2911.2595900000001</v>
      </c>
    </row>
    <row r="92" spans="1:8" x14ac:dyDescent="0.3">
      <c r="A92" s="125">
        <v>42415</v>
      </c>
      <c r="B92" s="91">
        <v>1038</v>
      </c>
      <c r="C92" s="91">
        <v>1043.8499999999999</v>
      </c>
      <c r="D92" s="91">
        <v>1008.2</v>
      </c>
      <c r="E92" s="91">
        <v>1012.45</v>
      </c>
      <c r="F92" s="166">
        <v>1027.2767536762101</v>
      </c>
      <c r="G92" s="91">
        <v>284260</v>
      </c>
      <c r="H92" s="91">
        <v>2920.1369</v>
      </c>
    </row>
    <row r="93" spans="1:8" x14ac:dyDescent="0.3">
      <c r="A93" s="125">
        <v>42418</v>
      </c>
      <c r="B93" s="91">
        <v>1042.8</v>
      </c>
      <c r="C93" s="91">
        <v>1053.3499999999999</v>
      </c>
      <c r="D93" s="91">
        <v>1032</v>
      </c>
      <c r="E93" s="91">
        <v>1037.6500000000001</v>
      </c>
      <c r="F93" s="166">
        <v>1041.4462785866899</v>
      </c>
      <c r="G93" s="91">
        <v>199306</v>
      </c>
      <c r="H93" s="91">
        <v>2075.6649200000002</v>
      </c>
    </row>
    <row r="94" spans="1:8" x14ac:dyDescent="0.3">
      <c r="A94" s="125">
        <v>42419</v>
      </c>
      <c r="B94" s="91">
        <v>1050.8</v>
      </c>
      <c r="C94" s="91">
        <v>1058</v>
      </c>
      <c r="D94" s="91">
        <v>1041</v>
      </c>
      <c r="E94" s="91">
        <v>1049.75</v>
      </c>
      <c r="F94" s="166">
        <v>1050.1657183607699</v>
      </c>
      <c r="G94" s="91">
        <v>262222</v>
      </c>
      <c r="H94" s="91">
        <v>2753.7655500000001</v>
      </c>
    </row>
    <row r="95" spans="1:8" x14ac:dyDescent="0.3">
      <c r="A95" s="125">
        <v>42420</v>
      </c>
      <c r="B95" s="91">
        <v>1082.25</v>
      </c>
      <c r="C95" s="91">
        <v>1091.7</v>
      </c>
      <c r="D95" s="91">
        <v>1048.3</v>
      </c>
      <c r="E95" s="91">
        <v>1051.0999999999999</v>
      </c>
      <c r="F95" s="166">
        <v>1069.90625153326</v>
      </c>
      <c r="G95" s="91">
        <v>428007</v>
      </c>
      <c r="H95" s="91">
        <v>4579.2736500000001</v>
      </c>
    </row>
    <row r="96" spans="1:8" x14ac:dyDescent="0.3">
      <c r="A96" s="125">
        <v>42421</v>
      </c>
      <c r="B96" s="91">
        <v>1098.5</v>
      </c>
      <c r="C96" s="91">
        <v>1100</v>
      </c>
      <c r="D96" s="91">
        <v>1076.9000000000001</v>
      </c>
      <c r="E96" s="91">
        <v>1080.25</v>
      </c>
      <c r="F96" s="166">
        <v>1087.11960169602</v>
      </c>
      <c r="G96" s="91">
        <v>244336</v>
      </c>
      <c r="H96" s="91">
        <v>2656.2245499999999</v>
      </c>
    </row>
    <row r="97" spans="1:8" x14ac:dyDescent="0.3">
      <c r="A97" s="125">
        <v>42422</v>
      </c>
      <c r="B97" s="91">
        <v>1120</v>
      </c>
      <c r="C97" s="91">
        <v>1136.45</v>
      </c>
      <c r="D97" s="91">
        <v>1091.6500000000001</v>
      </c>
      <c r="E97" s="91">
        <v>1095.8499999999999</v>
      </c>
      <c r="F97" s="166">
        <v>1113.1772690903399</v>
      </c>
      <c r="G97" s="91">
        <v>326199</v>
      </c>
      <c r="H97" s="91">
        <v>3631.1731199999999</v>
      </c>
    </row>
    <row r="98" spans="1:8" x14ac:dyDescent="0.3">
      <c r="A98" s="125">
        <v>42425</v>
      </c>
      <c r="B98" s="91">
        <v>1135</v>
      </c>
      <c r="C98" s="91">
        <v>1139.6500000000001</v>
      </c>
      <c r="D98" s="91">
        <v>1125</v>
      </c>
      <c r="E98" s="91">
        <v>1130.5999999999999</v>
      </c>
      <c r="F98" s="166">
        <v>1134.15683849569</v>
      </c>
      <c r="G98" s="91">
        <v>53367</v>
      </c>
      <c r="H98" s="91">
        <v>605.26548000000003</v>
      </c>
    </row>
    <row r="99" spans="1:8" x14ac:dyDescent="0.3">
      <c r="A99" s="125">
        <v>42426</v>
      </c>
      <c r="B99" s="91">
        <v>1122</v>
      </c>
      <c r="C99" s="91">
        <v>1139.8499999999999</v>
      </c>
      <c r="D99" s="91">
        <v>1107.95</v>
      </c>
      <c r="E99" s="91">
        <v>1133.4000000000001</v>
      </c>
      <c r="F99" s="166">
        <v>1130.88213751327</v>
      </c>
      <c r="G99" s="91">
        <v>331488</v>
      </c>
      <c r="H99" s="91">
        <v>3748.7385800000002</v>
      </c>
    </row>
    <row r="100" spans="1:8" x14ac:dyDescent="0.3">
      <c r="A100" s="125">
        <v>42427</v>
      </c>
      <c r="B100" s="91">
        <v>1095</v>
      </c>
      <c r="C100" s="91">
        <v>1129.8499999999999</v>
      </c>
      <c r="D100" s="91">
        <v>1088.0999999999999</v>
      </c>
      <c r="E100" s="91">
        <v>1121.05</v>
      </c>
      <c r="F100" s="166">
        <v>1107.47513974047</v>
      </c>
      <c r="G100" s="91">
        <v>361742</v>
      </c>
      <c r="H100" s="91">
        <v>4006.2027200000002</v>
      </c>
    </row>
    <row r="101" spans="1:8" x14ac:dyDescent="0.3">
      <c r="A101" s="125">
        <v>42428</v>
      </c>
      <c r="B101" s="91">
        <v>1081</v>
      </c>
      <c r="C101" s="91">
        <v>1107</v>
      </c>
      <c r="D101" s="91">
        <v>1079.4000000000001</v>
      </c>
      <c r="E101" s="91">
        <v>1099.45</v>
      </c>
      <c r="F101" s="166">
        <v>1097.7014991738699</v>
      </c>
      <c r="G101" s="91">
        <v>625211</v>
      </c>
      <c r="H101" s="91">
        <v>6862.9505200000003</v>
      </c>
    </row>
    <row r="102" spans="1:8" x14ac:dyDescent="0.3">
      <c r="A102" s="125">
        <v>42430</v>
      </c>
      <c r="B102" s="91">
        <v>1016</v>
      </c>
      <c r="C102" s="91">
        <v>1080</v>
      </c>
      <c r="D102" s="91">
        <v>1002.3</v>
      </c>
      <c r="E102" s="91">
        <v>1075.45</v>
      </c>
      <c r="F102" s="166">
        <v>1047.72707589327</v>
      </c>
      <c r="G102" s="91">
        <v>802245</v>
      </c>
      <c r="H102" s="91">
        <v>8405.3380799999995</v>
      </c>
    </row>
    <row r="103" spans="1:8" x14ac:dyDescent="0.3">
      <c r="A103" s="125">
        <v>42433</v>
      </c>
      <c r="B103" s="91">
        <v>1027</v>
      </c>
      <c r="C103" s="91">
        <v>1041.5</v>
      </c>
      <c r="D103" s="91">
        <v>1008.7</v>
      </c>
      <c r="E103" s="91">
        <v>1014.55</v>
      </c>
      <c r="F103" s="166">
        <v>1027.0290386274301</v>
      </c>
      <c r="G103" s="91">
        <v>260825</v>
      </c>
      <c r="H103" s="91">
        <v>2678.7484899999999</v>
      </c>
    </row>
    <row r="104" spans="1:8" x14ac:dyDescent="0.3">
      <c r="A104" s="125">
        <v>42434</v>
      </c>
      <c r="B104" s="91">
        <v>1033.95</v>
      </c>
      <c r="C104" s="91">
        <v>1037</v>
      </c>
      <c r="D104" s="91">
        <v>1007.9</v>
      </c>
      <c r="E104" s="91">
        <v>1021.65</v>
      </c>
      <c r="F104" s="166">
        <v>1025.5196305112199</v>
      </c>
      <c r="G104" s="91">
        <v>704108</v>
      </c>
      <c r="H104" s="91">
        <v>7220.7657600000002</v>
      </c>
    </row>
    <row r="105" spans="1:8" x14ac:dyDescent="0.3">
      <c r="A105" s="125">
        <v>42435</v>
      </c>
      <c r="B105" s="91">
        <v>1025.7</v>
      </c>
      <c r="C105" s="91">
        <v>1047.7</v>
      </c>
      <c r="D105" s="91">
        <v>1013.55</v>
      </c>
      <c r="E105" s="91">
        <v>1021.65</v>
      </c>
      <c r="F105" s="166">
        <v>1034.02030516273</v>
      </c>
      <c r="G105" s="91">
        <v>444222</v>
      </c>
      <c r="H105" s="91">
        <v>4593.3456800000004</v>
      </c>
    </row>
    <row r="106" spans="1:8" x14ac:dyDescent="0.3">
      <c r="A106" s="125">
        <v>42436</v>
      </c>
      <c r="B106" s="91">
        <v>1012</v>
      </c>
      <c r="C106" s="91">
        <v>1027.25</v>
      </c>
      <c r="D106" s="91">
        <v>1005.45</v>
      </c>
      <c r="E106" s="91">
        <v>1024.5</v>
      </c>
      <c r="F106" s="166">
        <v>1017.85668625772</v>
      </c>
      <c r="G106" s="91">
        <v>293161</v>
      </c>
      <c r="H106" s="91">
        <v>2983.9588399999998</v>
      </c>
    </row>
    <row r="107" spans="1:8" x14ac:dyDescent="0.3">
      <c r="A107" s="125">
        <v>42437</v>
      </c>
      <c r="B107" s="91">
        <v>998</v>
      </c>
      <c r="C107" s="91">
        <v>1026.7</v>
      </c>
      <c r="D107" s="91">
        <v>998</v>
      </c>
      <c r="E107" s="91">
        <v>1011.35</v>
      </c>
      <c r="F107" s="166">
        <v>1014.75004345952</v>
      </c>
      <c r="G107" s="91">
        <v>264614</v>
      </c>
      <c r="H107" s="91">
        <v>2685.1706800000002</v>
      </c>
    </row>
    <row r="108" spans="1:8" x14ac:dyDescent="0.3">
      <c r="A108" s="125">
        <v>42440</v>
      </c>
      <c r="B108" s="91">
        <v>1009.4</v>
      </c>
      <c r="C108" s="91">
        <v>1025.55</v>
      </c>
      <c r="D108" s="91">
        <v>1004</v>
      </c>
      <c r="E108" s="91">
        <v>1010.25</v>
      </c>
      <c r="F108" s="166">
        <v>1016.11770570183</v>
      </c>
      <c r="G108" s="91">
        <v>294905</v>
      </c>
      <c r="H108" s="91">
        <v>2996.5819200000001</v>
      </c>
    </row>
    <row r="109" spans="1:8" x14ac:dyDescent="0.3">
      <c r="A109" s="125">
        <v>42441</v>
      </c>
      <c r="B109" s="91">
        <v>974</v>
      </c>
      <c r="C109" s="91">
        <v>1014</v>
      </c>
      <c r="D109" s="91">
        <v>973.25</v>
      </c>
      <c r="E109" s="91">
        <v>1009</v>
      </c>
      <c r="F109" s="166">
        <v>999.76613876949705</v>
      </c>
      <c r="G109" s="91">
        <v>526744</v>
      </c>
      <c r="H109" s="91">
        <v>5266.2081500000004</v>
      </c>
    </row>
    <row r="110" spans="1:8" x14ac:dyDescent="0.3">
      <c r="A110" s="125">
        <v>42442</v>
      </c>
      <c r="B110" s="91">
        <v>973</v>
      </c>
      <c r="C110" s="91">
        <v>979.4</v>
      </c>
      <c r="D110" s="91">
        <v>958.6</v>
      </c>
      <c r="E110" s="91">
        <v>966.15</v>
      </c>
      <c r="F110" s="166">
        <v>966.62812473455597</v>
      </c>
      <c r="G110" s="91">
        <v>200137</v>
      </c>
      <c r="H110" s="91">
        <v>1934.58053</v>
      </c>
    </row>
    <row r="111" spans="1:8" x14ac:dyDescent="0.3">
      <c r="A111" s="125">
        <v>42443</v>
      </c>
      <c r="B111" s="91">
        <v>1000</v>
      </c>
      <c r="C111" s="91">
        <v>1003</v>
      </c>
      <c r="D111" s="91">
        <v>972.1</v>
      </c>
      <c r="E111" s="91">
        <v>975.45</v>
      </c>
      <c r="F111" s="166">
        <v>984.43732788845102</v>
      </c>
      <c r="G111" s="91">
        <v>223329</v>
      </c>
      <c r="H111" s="91">
        <v>2198.53404</v>
      </c>
    </row>
    <row r="112" spans="1:8" x14ac:dyDescent="0.3">
      <c r="A112" s="125">
        <v>42444</v>
      </c>
      <c r="B112" s="91">
        <v>994</v>
      </c>
      <c r="C112" s="91">
        <v>1004.8</v>
      </c>
      <c r="D112" s="91">
        <v>987.1</v>
      </c>
      <c r="E112" s="91">
        <v>995.2</v>
      </c>
      <c r="F112" s="166">
        <v>995.69016674152203</v>
      </c>
      <c r="G112" s="91">
        <v>284992</v>
      </c>
      <c r="H112" s="91">
        <v>2837.6373199999998</v>
      </c>
    </row>
    <row r="113" spans="1:8" x14ac:dyDescent="0.3">
      <c r="A113" s="125">
        <v>42447</v>
      </c>
      <c r="B113" s="91">
        <v>961</v>
      </c>
      <c r="C113" s="91">
        <v>998.9</v>
      </c>
      <c r="D113" s="91">
        <v>951.4</v>
      </c>
      <c r="E113" s="91">
        <v>995.45</v>
      </c>
      <c r="F113" s="166">
        <v>981.40993951993903</v>
      </c>
      <c r="G113" s="91">
        <v>529100</v>
      </c>
      <c r="H113" s="91">
        <v>5192.6399899999997</v>
      </c>
    </row>
    <row r="114" spans="1:8" x14ac:dyDescent="0.3">
      <c r="A114" s="125">
        <v>42448</v>
      </c>
      <c r="B114" s="91">
        <v>945</v>
      </c>
      <c r="C114" s="91">
        <v>957</v>
      </c>
      <c r="D114" s="91">
        <v>934.05</v>
      </c>
      <c r="E114" s="91">
        <v>947.95</v>
      </c>
      <c r="F114" s="166">
        <v>946.12985254701698</v>
      </c>
      <c r="G114" s="91">
        <v>400331</v>
      </c>
      <c r="H114" s="91">
        <v>3787.6511</v>
      </c>
    </row>
    <row r="115" spans="1:8" x14ac:dyDescent="0.3">
      <c r="A115" s="125">
        <v>42449</v>
      </c>
      <c r="B115" s="91">
        <v>926</v>
      </c>
      <c r="C115" s="91">
        <v>955</v>
      </c>
      <c r="D115" s="91">
        <v>908.1</v>
      </c>
      <c r="E115" s="91">
        <v>949.75</v>
      </c>
      <c r="F115" s="166">
        <v>927.96574920251703</v>
      </c>
      <c r="G115" s="91">
        <v>463960</v>
      </c>
      <c r="H115" s="91">
        <v>4305.3898900000004</v>
      </c>
    </row>
    <row r="116" spans="1:8" x14ac:dyDescent="0.3">
      <c r="A116" s="125">
        <v>42450</v>
      </c>
      <c r="B116" s="91">
        <v>948</v>
      </c>
      <c r="C116" s="91">
        <v>951.1</v>
      </c>
      <c r="D116" s="91">
        <v>932</v>
      </c>
      <c r="E116" s="91">
        <v>937.2</v>
      </c>
      <c r="F116" s="166">
        <v>940.81107328161397</v>
      </c>
      <c r="G116" s="91">
        <v>300471</v>
      </c>
      <c r="H116" s="91">
        <v>2826.8644399999998</v>
      </c>
    </row>
    <row r="117" spans="1:8" x14ac:dyDescent="0.3">
      <c r="A117" s="167">
        <v>42454</v>
      </c>
      <c r="B117" s="168">
        <v>934</v>
      </c>
      <c r="C117" s="168">
        <v>944</v>
      </c>
      <c r="D117" s="168">
        <v>920.8</v>
      </c>
      <c r="E117" s="168">
        <v>930.45</v>
      </c>
      <c r="F117" s="91">
        <v>932.08180023254204</v>
      </c>
      <c r="G117" s="91">
        <v>455830</v>
      </c>
      <c r="H117" s="91">
        <v>4248.7084699999996</v>
      </c>
    </row>
    <row r="118" spans="1:8" x14ac:dyDescent="0.3">
      <c r="A118" s="125">
        <v>42455</v>
      </c>
      <c r="B118" s="91">
        <v>915.05</v>
      </c>
      <c r="C118" s="91">
        <v>940</v>
      </c>
      <c r="D118" s="91">
        <v>905.5</v>
      </c>
      <c r="E118" s="91">
        <v>937.9</v>
      </c>
      <c r="F118" s="91">
        <v>925.74294779655202</v>
      </c>
      <c r="G118" s="91">
        <v>469605</v>
      </c>
      <c r="H118" s="91">
        <v>4347.3351700000003</v>
      </c>
    </row>
    <row r="119" spans="1:8" x14ac:dyDescent="0.3">
      <c r="A119" s="125">
        <v>42457</v>
      </c>
      <c r="B119" s="91">
        <v>892</v>
      </c>
      <c r="C119" s="91">
        <v>915.95</v>
      </c>
      <c r="D119" s="91">
        <v>884.05</v>
      </c>
      <c r="E119" s="91">
        <v>911</v>
      </c>
      <c r="F119" s="91">
        <v>900.387171209754</v>
      </c>
      <c r="G119" s="91">
        <v>433369</v>
      </c>
      <c r="H119" s="91">
        <v>3901.9988800000001</v>
      </c>
    </row>
    <row r="120" spans="1:8" x14ac:dyDescent="0.3">
      <c r="A120" s="125">
        <v>42461</v>
      </c>
      <c r="B120" s="91">
        <v>909</v>
      </c>
      <c r="C120" s="91">
        <v>917</v>
      </c>
      <c r="D120" s="91">
        <v>878.55</v>
      </c>
      <c r="E120" s="91">
        <v>884.95</v>
      </c>
      <c r="F120" s="91">
        <v>891.05889494163398</v>
      </c>
      <c r="G120" s="91">
        <v>514000</v>
      </c>
      <c r="H120" s="91">
        <v>4580.0427200000004</v>
      </c>
    </row>
    <row r="121" spans="1:8" x14ac:dyDescent="0.3">
      <c r="A121" s="125">
        <v>42462</v>
      </c>
      <c r="B121" s="91">
        <v>949</v>
      </c>
      <c r="C121" s="91">
        <v>949.35</v>
      </c>
      <c r="D121" s="91">
        <v>915.7</v>
      </c>
      <c r="E121" s="91">
        <v>923.3</v>
      </c>
      <c r="F121" s="91">
        <v>925.35328463339999</v>
      </c>
      <c r="G121" s="91">
        <v>574265</v>
      </c>
      <c r="H121" s="91">
        <v>5313.9800400000004</v>
      </c>
    </row>
    <row r="122" spans="1:8" x14ac:dyDescent="0.3">
      <c r="A122" s="125">
        <v>42463</v>
      </c>
      <c r="B122" s="91">
        <v>940</v>
      </c>
      <c r="C122" s="91">
        <v>956.9</v>
      </c>
      <c r="D122" s="91">
        <v>935</v>
      </c>
      <c r="E122" s="91">
        <v>945.15</v>
      </c>
      <c r="F122" s="91">
        <v>948.03950463394301</v>
      </c>
      <c r="G122" s="91">
        <v>333733</v>
      </c>
      <c r="H122" s="91">
        <v>3163.9206800000002</v>
      </c>
    </row>
    <row r="123" spans="1:8" x14ac:dyDescent="0.3">
      <c r="A123" s="125">
        <v>42464</v>
      </c>
      <c r="B123" s="91">
        <v>945</v>
      </c>
      <c r="C123" s="91">
        <v>955</v>
      </c>
      <c r="D123" s="91">
        <v>918.9</v>
      </c>
      <c r="E123" s="91">
        <v>937.2</v>
      </c>
      <c r="F123" s="91">
        <v>934.32264967081005</v>
      </c>
      <c r="G123" s="91">
        <v>413591</v>
      </c>
      <c r="H123" s="91">
        <v>3864.27439</v>
      </c>
    </row>
    <row r="124" spans="1:8" x14ac:dyDescent="0.3">
      <c r="A124" s="125">
        <v>42465</v>
      </c>
      <c r="B124" s="91">
        <v>932.9</v>
      </c>
      <c r="C124" s="91">
        <v>970</v>
      </c>
      <c r="D124" s="91">
        <v>931</v>
      </c>
      <c r="E124" s="91">
        <v>945.45</v>
      </c>
      <c r="F124" s="91">
        <v>946.48846665726205</v>
      </c>
      <c r="G124" s="91">
        <v>326098</v>
      </c>
      <c r="H124" s="91">
        <v>3086.4799600000001</v>
      </c>
    </row>
    <row r="125" spans="1:8" x14ac:dyDescent="0.3">
      <c r="A125" s="125">
        <v>42468</v>
      </c>
      <c r="B125" s="91">
        <v>961</v>
      </c>
      <c r="C125" s="91">
        <v>972.7</v>
      </c>
      <c r="D125" s="91">
        <v>932.7</v>
      </c>
      <c r="E125" s="91">
        <v>944</v>
      </c>
      <c r="F125" s="91">
        <v>947.33214601336999</v>
      </c>
      <c r="G125" s="91">
        <v>592932</v>
      </c>
      <c r="H125" s="91">
        <v>5617.0354399999997</v>
      </c>
    </row>
    <row r="126" spans="1:8" x14ac:dyDescent="0.3">
      <c r="A126" s="125">
        <v>42469</v>
      </c>
      <c r="B126" s="91">
        <v>1032.05</v>
      </c>
      <c r="C126" s="91">
        <v>1036.9000000000001</v>
      </c>
      <c r="D126" s="91">
        <v>960.9</v>
      </c>
      <c r="E126" s="91">
        <v>987.3</v>
      </c>
      <c r="F126" s="91">
        <v>989.59087029901605</v>
      </c>
      <c r="G126" s="91">
        <v>628060</v>
      </c>
      <c r="H126" s="91">
        <v>6215.2244199999996</v>
      </c>
    </row>
    <row r="127" spans="1:8" x14ac:dyDescent="0.3">
      <c r="A127" s="125">
        <v>42470</v>
      </c>
      <c r="B127" s="91">
        <v>1025</v>
      </c>
      <c r="C127" s="91">
        <v>1069</v>
      </c>
      <c r="D127" s="91">
        <v>1025</v>
      </c>
      <c r="E127" s="91">
        <v>1036.9000000000001</v>
      </c>
      <c r="F127" s="91">
        <v>1043.8298137828001</v>
      </c>
      <c r="G127" s="91">
        <v>651551</v>
      </c>
      <c r="H127" s="91">
        <v>6801.0835900000002</v>
      </c>
    </row>
    <row r="128" spans="1:8" x14ac:dyDescent="0.3">
      <c r="A128" s="125">
        <v>42471</v>
      </c>
      <c r="B128" s="91">
        <v>966</v>
      </c>
      <c r="C128" s="91">
        <v>975</v>
      </c>
      <c r="D128" s="91">
        <v>963</v>
      </c>
      <c r="E128" s="91">
        <v>973.15</v>
      </c>
      <c r="F128" s="91">
        <v>970.45915617169896</v>
      </c>
      <c r="G128" s="91">
        <v>242656</v>
      </c>
      <c r="H128" s="91">
        <v>2354.8773700000002</v>
      </c>
    </row>
    <row r="129" spans="1:8" x14ac:dyDescent="0.3">
      <c r="A129" s="125">
        <v>42472</v>
      </c>
      <c r="B129" s="91">
        <v>966.9</v>
      </c>
      <c r="C129" s="91">
        <v>974.9</v>
      </c>
      <c r="D129" s="91">
        <v>955</v>
      </c>
      <c r="E129" s="91">
        <v>962.85</v>
      </c>
      <c r="F129" s="91">
        <v>962.70888043260504</v>
      </c>
      <c r="G129" s="91">
        <v>249650</v>
      </c>
      <c r="H129" s="91">
        <v>2403.40272</v>
      </c>
    </row>
    <row r="130" spans="1:8" x14ac:dyDescent="0.3">
      <c r="A130" s="125">
        <v>42475</v>
      </c>
      <c r="B130" s="91">
        <v>970.55</v>
      </c>
      <c r="C130" s="91">
        <v>989.1</v>
      </c>
      <c r="D130" s="91">
        <v>951.8</v>
      </c>
      <c r="E130" s="91">
        <v>969.8</v>
      </c>
      <c r="F130" s="91">
        <v>971.45393424933695</v>
      </c>
      <c r="G130" s="91">
        <v>493957</v>
      </c>
      <c r="H130" s="91">
        <v>4798.5647099999996</v>
      </c>
    </row>
    <row r="131" spans="1:8" x14ac:dyDescent="0.3">
      <c r="A131" s="125">
        <v>42476</v>
      </c>
      <c r="B131" s="91">
        <v>943.6</v>
      </c>
      <c r="C131" s="91">
        <v>961</v>
      </c>
      <c r="D131" s="91">
        <v>932.9</v>
      </c>
      <c r="E131" s="91">
        <v>940.55</v>
      </c>
      <c r="F131" s="91">
        <v>950.22877347398105</v>
      </c>
      <c r="G131" s="91">
        <v>595340</v>
      </c>
      <c r="H131" s="91">
        <v>5657.0919800000001</v>
      </c>
    </row>
    <row r="132" spans="1:8" x14ac:dyDescent="0.3">
      <c r="A132" s="125">
        <v>42477</v>
      </c>
      <c r="B132" s="91">
        <v>962.5</v>
      </c>
      <c r="C132" s="91">
        <v>962.5</v>
      </c>
      <c r="D132" s="91">
        <v>941</v>
      </c>
      <c r="E132" s="91">
        <v>951</v>
      </c>
      <c r="F132" s="91">
        <v>950.30649838731301</v>
      </c>
      <c r="G132" s="91">
        <v>602411</v>
      </c>
      <c r="H132" s="91">
        <v>5724.7508799999996</v>
      </c>
    </row>
    <row r="133" spans="1:8" x14ac:dyDescent="0.3">
      <c r="A133" s="125">
        <v>42478</v>
      </c>
      <c r="B133" s="91">
        <v>967</v>
      </c>
      <c r="C133" s="91">
        <v>977.65</v>
      </c>
      <c r="D133" s="91">
        <v>949</v>
      </c>
      <c r="E133" s="91">
        <v>969.2</v>
      </c>
      <c r="F133" s="91">
        <v>963.05669271207796</v>
      </c>
      <c r="G133" s="91">
        <v>375498</v>
      </c>
      <c r="H133" s="91">
        <v>3616.2586200000001</v>
      </c>
    </row>
    <row r="134" spans="1:8" x14ac:dyDescent="0.3">
      <c r="A134" s="125">
        <v>42482</v>
      </c>
      <c r="B134" s="91">
        <v>971</v>
      </c>
      <c r="C134" s="91">
        <v>982</v>
      </c>
      <c r="D134" s="91">
        <v>961.6</v>
      </c>
      <c r="E134" s="91">
        <v>969.55</v>
      </c>
      <c r="F134" s="91">
        <v>972.73967434471797</v>
      </c>
      <c r="G134" s="91">
        <v>518708</v>
      </c>
      <c r="H134" s="91">
        <v>5045.6785099999997</v>
      </c>
    </row>
    <row r="135" spans="1:8" x14ac:dyDescent="0.3">
      <c r="A135" s="125">
        <v>42483</v>
      </c>
      <c r="B135" s="91">
        <v>901.1</v>
      </c>
      <c r="C135" s="91">
        <v>962.7</v>
      </c>
      <c r="D135" s="91">
        <v>901.1</v>
      </c>
      <c r="E135" s="91">
        <v>959</v>
      </c>
      <c r="F135" s="91">
        <v>938.12360767398002</v>
      </c>
      <c r="G135" s="91">
        <v>650979</v>
      </c>
      <c r="H135" s="91">
        <v>6106.9876800000002</v>
      </c>
    </row>
    <row r="136" spans="1:8" x14ac:dyDescent="0.3">
      <c r="A136" s="125">
        <v>42485</v>
      </c>
      <c r="B136" s="91">
        <v>868</v>
      </c>
      <c r="C136" s="91">
        <v>907.1</v>
      </c>
      <c r="D136" s="91">
        <v>864.45</v>
      </c>
      <c r="E136" s="91">
        <v>893.15</v>
      </c>
      <c r="F136" s="91">
        <v>886.16895551847904</v>
      </c>
      <c r="G136" s="91">
        <v>622146</v>
      </c>
      <c r="H136" s="91">
        <v>5513.2647100000004</v>
      </c>
    </row>
    <row r="137" spans="1:8" x14ac:dyDescent="0.3">
      <c r="A137" s="125">
        <v>42486</v>
      </c>
      <c r="B137" s="91">
        <v>786</v>
      </c>
      <c r="C137" s="91">
        <v>821</v>
      </c>
      <c r="D137" s="91">
        <v>780.25</v>
      </c>
      <c r="E137" s="91">
        <v>817.9</v>
      </c>
      <c r="F137" s="91">
        <v>802.06453417753903</v>
      </c>
      <c r="G137" s="91">
        <v>491507</v>
      </c>
      <c r="H137" s="91">
        <v>3942.2033299999998</v>
      </c>
    </row>
    <row r="138" spans="1:8" x14ac:dyDescent="0.3">
      <c r="A138" s="125">
        <v>42489</v>
      </c>
      <c r="B138" s="91">
        <v>835</v>
      </c>
      <c r="C138" s="91">
        <v>838</v>
      </c>
      <c r="D138" s="91">
        <v>777.55</v>
      </c>
      <c r="E138" s="91">
        <v>783.85</v>
      </c>
      <c r="F138" s="91">
        <v>798.31015581020904</v>
      </c>
      <c r="G138" s="91">
        <v>811821</v>
      </c>
      <c r="H138" s="91">
        <v>6480.8494899999996</v>
      </c>
    </row>
    <row r="139" spans="1:8" x14ac:dyDescent="0.3">
      <c r="A139" s="125">
        <v>42490</v>
      </c>
      <c r="B139" s="91">
        <v>814.95</v>
      </c>
      <c r="C139" s="91">
        <v>832.4</v>
      </c>
      <c r="D139" s="91">
        <v>809.65</v>
      </c>
      <c r="E139" s="91">
        <v>826.9</v>
      </c>
      <c r="F139" s="91">
        <v>822.74178666754506</v>
      </c>
      <c r="G139" s="91">
        <v>303470</v>
      </c>
      <c r="H139" s="91">
        <v>2496.7745</v>
      </c>
    </row>
    <row r="140" spans="1:8" x14ac:dyDescent="0.3">
      <c r="A140" s="125">
        <v>42492</v>
      </c>
      <c r="B140" s="91">
        <v>809</v>
      </c>
      <c r="C140" s="91">
        <v>827.5</v>
      </c>
      <c r="D140" s="91">
        <v>797.6</v>
      </c>
      <c r="E140" s="91">
        <v>804.3</v>
      </c>
      <c r="F140" s="91">
        <v>808.62498649846202</v>
      </c>
      <c r="G140" s="91">
        <v>768431</v>
      </c>
      <c r="H140" s="91">
        <v>6213.7250700000004</v>
      </c>
    </row>
    <row r="141" spans="1:8" x14ac:dyDescent="0.3">
      <c r="A141" s="125">
        <v>42493</v>
      </c>
      <c r="B141" s="91">
        <v>812</v>
      </c>
      <c r="C141" s="91">
        <v>819.9</v>
      </c>
      <c r="D141" s="91">
        <v>793.15</v>
      </c>
      <c r="E141" s="91">
        <v>806.7</v>
      </c>
      <c r="F141" s="91">
        <v>804.93451621245094</v>
      </c>
      <c r="G141" s="91">
        <v>359631</v>
      </c>
      <c r="H141" s="91">
        <v>2894.79405</v>
      </c>
    </row>
    <row r="142" spans="1:8" x14ac:dyDescent="0.3">
      <c r="A142" s="125">
        <v>42496</v>
      </c>
      <c r="B142" s="91">
        <v>790</v>
      </c>
      <c r="C142" s="91">
        <v>808.1</v>
      </c>
      <c r="D142" s="91">
        <v>758.8</v>
      </c>
      <c r="E142" s="91">
        <v>796.65</v>
      </c>
      <c r="F142" s="91">
        <v>781.52895919467903</v>
      </c>
      <c r="G142" s="91">
        <v>1223860</v>
      </c>
      <c r="H142" s="91">
        <v>9564.8203200000007</v>
      </c>
    </row>
    <row r="143" spans="1:8" x14ac:dyDescent="0.3">
      <c r="A143" s="125">
        <v>42497</v>
      </c>
      <c r="B143" s="91">
        <v>815.9</v>
      </c>
      <c r="C143" s="91">
        <v>823.5</v>
      </c>
      <c r="D143" s="91">
        <v>800</v>
      </c>
      <c r="E143" s="91">
        <v>803.3</v>
      </c>
      <c r="F143" s="91">
        <v>806.52847807502405</v>
      </c>
      <c r="G143" s="91">
        <v>653889</v>
      </c>
      <c r="H143" s="91">
        <v>5273.8010000000004</v>
      </c>
    </row>
    <row r="144" spans="1:8" x14ac:dyDescent="0.3">
      <c r="A144" s="125">
        <v>42498</v>
      </c>
      <c r="B144" s="91">
        <v>855</v>
      </c>
      <c r="C144" s="91">
        <v>859</v>
      </c>
      <c r="D144" s="91">
        <v>822.55</v>
      </c>
      <c r="E144" s="91">
        <v>830.35</v>
      </c>
      <c r="F144" s="91">
        <v>832.06411353804106</v>
      </c>
      <c r="G144" s="91">
        <v>690447</v>
      </c>
      <c r="H144" s="91">
        <v>5744.9617099999996</v>
      </c>
    </row>
    <row r="145" spans="1:8" x14ac:dyDescent="0.3">
      <c r="A145" s="125">
        <v>42499</v>
      </c>
      <c r="B145" s="91">
        <v>839.9</v>
      </c>
      <c r="C145" s="91">
        <v>865.8</v>
      </c>
      <c r="D145" s="91">
        <v>821.65</v>
      </c>
      <c r="E145" s="91">
        <v>852.3</v>
      </c>
      <c r="F145" s="91">
        <v>850.19705709651805</v>
      </c>
      <c r="G145" s="91">
        <v>773182</v>
      </c>
      <c r="H145" s="91">
        <v>6573.5706099999998</v>
      </c>
    </row>
    <row r="146" spans="1:8" x14ac:dyDescent="0.3">
      <c r="A146" s="125">
        <v>42500</v>
      </c>
      <c r="B146" s="91">
        <v>821</v>
      </c>
      <c r="C146" s="91">
        <v>836.45</v>
      </c>
      <c r="D146" s="91">
        <v>801.9</v>
      </c>
      <c r="E146" s="91">
        <v>830.7</v>
      </c>
      <c r="F146" s="91">
        <v>822.230515110287</v>
      </c>
      <c r="G146" s="91">
        <v>552736</v>
      </c>
      <c r="H146" s="91">
        <v>4544.7640600000004</v>
      </c>
    </row>
    <row r="147" spans="1:8" x14ac:dyDescent="0.3">
      <c r="A147" s="125">
        <v>42501</v>
      </c>
      <c r="B147" s="91">
        <v>865.3</v>
      </c>
      <c r="C147" s="91">
        <v>879.4</v>
      </c>
      <c r="D147" s="91">
        <v>804.55</v>
      </c>
      <c r="E147" s="91">
        <v>828.65</v>
      </c>
      <c r="F147" s="91">
        <v>836.23011676676401</v>
      </c>
      <c r="G147" s="91">
        <v>1035483</v>
      </c>
      <c r="H147" s="91">
        <v>8659.0206999999991</v>
      </c>
    </row>
    <row r="148" spans="1:8" x14ac:dyDescent="0.3">
      <c r="A148" s="125">
        <v>42503</v>
      </c>
      <c r="B148" s="91">
        <v>799</v>
      </c>
      <c r="C148" s="91">
        <v>834.6</v>
      </c>
      <c r="D148" s="91">
        <v>790</v>
      </c>
      <c r="E148" s="91">
        <v>829.55</v>
      </c>
      <c r="F148" s="91">
        <v>821.18727870112002</v>
      </c>
      <c r="G148" s="91">
        <v>697586</v>
      </c>
      <c r="H148" s="91">
        <v>5728.4874900000004</v>
      </c>
    </row>
    <row r="149" spans="1:8" x14ac:dyDescent="0.3">
      <c r="A149" s="125">
        <v>42504</v>
      </c>
      <c r="B149" s="91">
        <v>860</v>
      </c>
      <c r="C149" s="91">
        <v>862</v>
      </c>
      <c r="D149" s="91">
        <v>810.55</v>
      </c>
      <c r="E149" s="91">
        <v>815.1</v>
      </c>
      <c r="F149" s="91">
        <v>822.96686165835104</v>
      </c>
      <c r="G149" s="91">
        <v>878499</v>
      </c>
      <c r="H149" s="91">
        <v>7229.7556500000001</v>
      </c>
    </row>
    <row r="150" spans="1:8" x14ac:dyDescent="0.3">
      <c r="A150" s="125">
        <v>42505</v>
      </c>
      <c r="B150" s="91">
        <v>895</v>
      </c>
      <c r="C150" s="91">
        <v>896</v>
      </c>
      <c r="D150" s="91">
        <v>855.8</v>
      </c>
      <c r="E150" s="91">
        <v>858.6</v>
      </c>
      <c r="F150" s="91">
        <v>866.24142085721803</v>
      </c>
      <c r="G150" s="91">
        <v>661488</v>
      </c>
      <c r="H150" s="91">
        <v>5730.0830500000002</v>
      </c>
    </row>
    <row r="151" spans="1:8" x14ac:dyDescent="0.3">
      <c r="A151" s="125">
        <v>42506</v>
      </c>
      <c r="B151" s="91">
        <v>895.4</v>
      </c>
      <c r="C151" s="91">
        <v>914.25</v>
      </c>
      <c r="D151" s="91">
        <v>886.4</v>
      </c>
      <c r="E151" s="91">
        <v>904</v>
      </c>
      <c r="F151" s="91">
        <v>901.63111551815496</v>
      </c>
      <c r="G151" s="91">
        <v>335826</v>
      </c>
      <c r="H151" s="91">
        <v>3027.9117099999999</v>
      </c>
    </row>
    <row r="152" spans="1:8" x14ac:dyDescent="0.3">
      <c r="A152" s="125">
        <v>42507</v>
      </c>
      <c r="B152" s="91">
        <v>859.9</v>
      </c>
      <c r="C152" s="91">
        <v>897.5</v>
      </c>
      <c r="D152" s="91">
        <v>851.3</v>
      </c>
      <c r="E152" s="91">
        <v>893.1</v>
      </c>
      <c r="F152" s="91">
        <v>877.530466153102</v>
      </c>
      <c r="G152" s="91">
        <v>405532</v>
      </c>
      <c r="H152" s="91">
        <v>3558.6668500000001</v>
      </c>
    </row>
    <row r="153" spans="1:8" x14ac:dyDescent="0.3">
      <c r="A153" s="125">
        <v>42510</v>
      </c>
      <c r="B153" s="91">
        <v>883</v>
      </c>
      <c r="C153" s="91">
        <v>891</v>
      </c>
      <c r="D153" s="91">
        <v>861.65</v>
      </c>
      <c r="E153" s="91">
        <v>866.25</v>
      </c>
      <c r="F153" s="91">
        <v>879.63332778609799</v>
      </c>
      <c r="G153" s="91">
        <v>342513</v>
      </c>
      <c r="H153" s="91">
        <v>3012.8584999999998</v>
      </c>
    </row>
    <row r="154" spans="1:8" x14ac:dyDescent="0.3">
      <c r="A154" s="125">
        <v>42511</v>
      </c>
      <c r="B154" s="91">
        <v>874.5</v>
      </c>
      <c r="C154" s="91">
        <v>884</v>
      </c>
      <c r="D154" s="91">
        <v>862.5</v>
      </c>
      <c r="E154" s="91">
        <v>875.15</v>
      </c>
      <c r="F154" s="91">
        <v>872.70152744198595</v>
      </c>
      <c r="G154" s="91">
        <v>354056</v>
      </c>
      <c r="H154" s="91">
        <v>3089.85212</v>
      </c>
    </row>
    <row r="155" spans="1:8" x14ac:dyDescent="0.3">
      <c r="A155" s="125">
        <v>42512</v>
      </c>
      <c r="B155" s="91">
        <v>870</v>
      </c>
      <c r="C155" s="91">
        <v>879.5</v>
      </c>
      <c r="D155" s="91">
        <v>860.75</v>
      </c>
      <c r="E155" s="91">
        <v>868.1</v>
      </c>
      <c r="F155" s="91">
        <v>870.69778999646405</v>
      </c>
      <c r="G155" s="91">
        <v>291357</v>
      </c>
      <c r="H155" s="91">
        <v>2536.83896</v>
      </c>
    </row>
    <row r="156" spans="1:8" x14ac:dyDescent="0.3">
      <c r="A156" s="125">
        <v>42513</v>
      </c>
      <c r="B156" s="91">
        <v>893.05</v>
      </c>
      <c r="C156" s="91">
        <v>896.8</v>
      </c>
      <c r="D156" s="91">
        <v>862</v>
      </c>
      <c r="E156" s="91">
        <v>866.25</v>
      </c>
      <c r="F156" s="91">
        <v>876.00840332808195</v>
      </c>
      <c r="G156" s="91">
        <v>252638</v>
      </c>
      <c r="H156" s="91">
        <v>2213.1301100000001</v>
      </c>
    </row>
    <row r="157" spans="1:8" x14ac:dyDescent="0.3">
      <c r="A157" s="125">
        <v>42514</v>
      </c>
      <c r="B157" s="91">
        <v>895</v>
      </c>
      <c r="C157" s="91">
        <v>909</v>
      </c>
      <c r="D157" s="91">
        <v>869.35</v>
      </c>
      <c r="E157" s="91">
        <v>902.65</v>
      </c>
      <c r="F157" s="91">
        <v>895.97486678005896</v>
      </c>
      <c r="G157" s="91">
        <v>194603</v>
      </c>
      <c r="H157" s="91">
        <v>1743.5939699999999</v>
      </c>
    </row>
    <row r="158" spans="1:8" x14ac:dyDescent="0.3">
      <c r="A158" s="125">
        <v>42517</v>
      </c>
      <c r="B158" s="91">
        <v>919.9</v>
      </c>
      <c r="C158" s="91">
        <v>920.35</v>
      </c>
      <c r="D158" s="91">
        <v>884.15</v>
      </c>
      <c r="E158" s="91">
        <v>887</v>
      </c>
      <c r="F158" s="91">
        <v>894.54107068700898</v>
      </c>
      <c r="G158" s="91">
        <v>276925</v>
      </c>
      <c r="H158" s="91">
        <v>2477.20786</v>
      </c>
    </row>
    <row r="159" spans="1:8" x14ac:dyDescent="0.3">
      <c r="A159" s="125">
        <v>42518</v>
      </c>
      <c r="B159" s="91">
        <v>921.25</v>
      </c>
      <c r="C159" s="91">
        <v>925.75</v>
      </c>
      <c r="D159" s="91">
        <v>892.35</v>
      </c>
      <c r="E159" s="91">
        <v>913</v>
      </c>
      <c r="F159" s="91">
        <v>912.09865916299395</v>
      </c>
      <c r="G159" s="91">
        <v>547643</v>
      </c>
      <c r="H159" s="91">
        <v>4995.0444600000001</v>
      </c>
    </row>
    <row r="160" spans="1:8" x14ac:dyDescent="0.3">
      <c r="A160" s="125">
        <v>42519</v>
      </c>
      <c r="B160" s="91">
        <v>924</v>
      </c>
      <c r="C160" s="91">
        <v>924</v>
      </c>
      <c r="D160" s="91">
        <v>892</v>
      </c>
      <c r="E160" s="91">
        <v>909.3</v>
      </c>
      <c r="F160" s="91">
        <v>903.687915869177</v>
      </c>
      <c r="G160" s="91">
        <v>666676</v>
      </c>
      <c r="H160" s="91">
        <v>6024.6704499999996</v>
      </c>
    </row>
    <row r="161" spans="1:8" x14ac:dyDescent="0.3">
      <c r="A161" s="125">
        <v>42520</v>
      </c>
      <c r="B161" s="91">
        <v>934</v>
      </c>
      <c r="C161" s="91">
        <v>944.35</v>
      </c>
      <c r="D161" s="91">
        <v>923</v>
      </c>
      <c r="E161" s="91">
        <v>926.55</v>
      </c>
      <c r="F161" s="91">
        <v>931.68488792910398</v>
      </c>
      <c r="G161" s="91">
        <v>705714</v>
      </c>
      <c r="H161" s="91">
        <v>6575.0306899999996</v>
      </c>
    </row>
    <row r="162" spans="1:8" x14ac:dyDescent="0.3">
      <c r="A162" s="125">
        <v>42521</v>
      </c>
      <c r="B162" s="91">
        <v>930</v>
      </c>
      <c r="C162" s="91">
        <v>940.5</v>
      </c>
      <c r="D162" s="91">
        <v>923.3</v>
      </c>
      <c r="E162" s="91">
        <v>929.9</v>
      </c>
      <c r="F162" s="91">
        <v>929.96302423583199</v>
      </c>
      <c r="G162" s="91">
        <v>307066</v>
      </c>
      <c r="H162" s="91">
        <v>2855.6002600000002</v>
      </c>
    </row>
    <row r="163" spans="1:8" x14ac:dyDescent="0.3">
      <c r="A163" s="125">
        <v>42524</v>
      </c>
      <c r="B163" s="91">
        <v>947</v>
      </c>
      <c r="C163" s="91">
        <v>952</v>
      </c>
      <c r="D163" s="91">
        <v>920.4</v>
      </c>
      <c r="E163" s="91">
        <v>932.35</v>
      </c>
      <c r="F163" s="91">
        <v>931.64575708091604</v>
      </c>
      <c r="G163" s="91">
        <v>408457</v>
      </c>
      <c r="H163" s="91">
        <v>3805.3723100000002</v>
      </c>
    </row>
    <row r="164" spans="1:8" x14ac:dyDescent="0.3">
      <c r="A164" s="125">
        <v>42525</v>
      </c>
      <c r="B164" s="91">
        <v>940</v>
      </c>
      <c r="C164" s="91">
        <v>952.15</v>
      </c>
      <c r="D164" s="91">
        <v>928</v>
      </c>
      <c r="E164" s="91">
        <v>935.35</v>
      </c>
      <c r="F164" s="91">
        <v>943.050159789384</v>
      </c>
      <c r="G164" s="91">
        <v>475939</v>
      </c>
      <c r="H164" s="91">
        <v>4488.3434999999999</v>
      </c>
    </row>
    <row r="165" spans="1:8" x14ac:dyDescent="0.3">
      <c r="A165" s="125">
        <v>42526</v>
      </c>
      <c r="B165" s="91">
        <v>972.2</v>
      </c>
      <c r="C165" s="91">
        <v>973</v>
      </c>
      <c r="D165" s="91">
        <v>942.55</v>
      </c>
      <c r="E165" s="91">
        <v>952.85</v>
      </c>
      <c r="F165" s="91">
        <v>951.74223983022705</v>
      </c>
      <c r="G165" s="91">
        <v>304407</v>
      </c>
      <c r="H165" s="91">
        <v>2897.17</v>
      </c>
    </row>
    <row r="166" spans="1:8" x14ac:dyDescent="0.3">
      <c r="A166" s="125">
        <v>42527</v>
      </c>
      <c r="B166" s="91">
        <v>987</v>
      </c>
      <c r="C166" s="91">
        <v>994</v>
      </c>
      <c r="D166" s="91">
        <v>982.35</v>
      </c>
      <c r="E166" s="91">
        <v>989.8</v>
      </c>
      <c r="F166" s="91">
        <v>989.39155857943695</v>
      </c>
      <c r="G166" s="91">
        <v>551021</v>
      </c>
      <c r="H166" s="91">
        <v>5451.7552599999999</v>
      </c>
    </row>
    <row r="167" spans="1:8" x14ac:dyDescent="0.3">
      <c r="A167" s="125">
        <v>42528</v>
      </c>
      <c r="B167" s="91">
        <v>961</v>
      </c>
      <c r="C167" s="91">
        <v>977.45</v>
      </c>
      <c r="D167" s="91">
        <v>956.7</v>
      </c>
      <c r="E167" s="91">
        <v>974.75</v>
      </c>
      <c r="F167" s="91">
        <v>971.69153165148396</v>
      </c>
      <c r="G167" s="91">
        <v>312434</v>
      </c>
      <c r="H167" s="91">
        <v>3035.8947199999998</v>
      </c>
    </row>
    <row r="168" spans="1:8" x14ac:dyDescent="0.3">
      <c r="A168" s="125">
        <v>42531</v>
      </c>
      <c r="B168" s="91">
        <v>989</v>
      </c>
      <c r="C168" s="91">
        <v>989</v>
      </c>
      <c r="D168" s="91">
        <v>955.15</v>
      </c>
      <c r="E168" s="91">
        <v>959.05</v>
      </c>
      <c r="F168" s="91">
        <v>963.06691008057805</v>
      </c>
      <c r="G168" s="91">
        <v>579808</v>
      </c>
      <c r="H168" s="91">
        <v>5583.9389899999996</v>
      </c>
    </row>
    <row r="169" spans="1:8" x14ac:dyDescent="0.3">
      <c r="A169" s="125">
        <v>42532</v>
      </c>
      <c r="B169" s="91">
        <v>988</v>
      </c>
      <c r="C169" s="91">
        <v>992</v>
      </c>
      <c r="D169" s="91">
        <v>955.4</v>
      </c>
      <c r="E169" s="91">
        <v>985.1</v>
      </c>
      <c r="F169" s="91">
        <v>968.78405402231294</v>
      </c>
      <c r="G169" s="91">
        <v>851500</v>
      </c>
      <c r="H169" s="91">
        <v>8249.1962199999998</v>
      </c>
    </row>
    <row r="170" spans="1:8" x14ac:dyDescent="0.3">
      <c r="A170" s="125">
        <v>42533</v>
      </c>
      <c r="B170" s="91">
        <v>1014</v>
      </c>
      <c r="C170" s="91">
        <v>1014</v>
      </c>
      <c r="D170" s="91">
        <v>968.5</v>
      </c>
      <c r="E170" s="91">
        <v>980.2</v>
      </c>
      <c r="F170" s="91">
        <v>983.57092395335701</v>
      </c>
      <c r="G170" s="91">
        <v>674060</v>
      </c>
      <c r="H170" s="91">
        <v>6629.8581700000004</v>
      </c>
    </row>
    <row r="171" spans="1:8" x14ac:dyDescent="0.3">
      <c r="A171" s="125">
        <v>42534</v>
      </c>
      <c r="B171" s="91">
        <v>1034.7</v>
      </c>
      <c r="C171" s="91">
        <v>1034.7</v>
      </c>
      <c r="D171" s="91">
        <v>997.4</v>
      </c>
      <c r="E171" s="91">
        <v>1003.2</v>
      </c>
      <c r="F171" s="91">
        <v>1004.34252076133</v>
      </c>
      <c r="G171" s="91">
        <v>775480</v>
      </c>
      <c r="H171" s="91">
        <v>7788.4753799999999</v>
      </c>
    </row>
    <row r="172" spans="1:8" x14ac:dyDescent="0.3">
      <c r="A172" s="125">
        <v>42535</v>
      </c>
      <c r="B172" s="91">
        <v>1055</v>
      </c>
      <c r="C172" s="91">
        <v>1064.9000000000001</v>
      </c>
      <c r="D172" s="91">
        <v>1050.5999999999999</v>
      </c>
      <c r="E172" s="91">
        <v>1062.8499999999999</v>
      </c>
      <c r="F172" s="91">
        <v>1060.33662126537</v>
      </c>
      <c r="G172" s="91">
        <v>182080</v>
      </c>
      <c r="H172" s="91">
        <v>1930.66092</v>
      </c>
    </row>
    <row r="173" spans="1:8" x14ac:dyDescent="0.3">
      <c r="A173" s="125">
        <v>42538</v>
      </c>
      <c r="B173" s="91">
        <v>1063</v>
      </c>
      <c r="C173" s="91">
        <v>1068.3499999999999</v>
      </c>
      <c r="D173" s="91">
        <v>1052.0999999999999</v>
      </c>
      <c r="E173" s="91">
        <v>1061.95</v>
      </c>
      <c r="F173" s="91">
        <v>1058.5644638639801</v>
      </c>
      <c r="G173" s="91">
        <v>163867</v>
      </c>
      <c r="H173" s="91">
        <v>1734.6378299999999</v>
      </c>
    </row>
    <row r="174" spans="1:8" x14ac:dyDescent="0.3">
      <c r="A174" s="125">
        <v>42539</v>
      </c>
      <c r="B174" s="91">
        <v>1053</v>
      </c>
      <c r="C174" s="91">
        <v>1071.55</v>
      </c>
      <c r="D174" s="91">
        <v>1049.5</v>
      </c>
      <c r="E174" s="91">
        <v>1058.0999999999999</v>
      </c>
      <c r="F174" s="91">
        <v>1059.3988650891699</v>
      </c>
      <c r="G174" s="91">
        <v>280022</v>
      </c>
      <c r="H174" s="91">
        <v>2966.5498899999998</v>
      </c>
    </row>
    <row r="175" spans="1:8" x14ac:dyDescent="0.3">
      <c r="A175" s="125">
        <v>42540</v>
      </c>
      <c r="B175" s="91">
        <v>1037.2</v>
      </c>
      <c r="C175" s="91">
        <v>1049.8</v>
      </c>
      <c r="D175" s="91">
        <v>1034.3499999999999</v>
      </c>
      <c r="E175" s="91">
        <v>1038.25</v>
      </c>
      <c r="F175" s="91">
        <v>1042.9297355175399</v>
      </c>
      <c r="G175" s="91">
        <v>237218</v>
      </c>
      <c r="H175" s="91">
        <v>2474.0170600000001</v>
      </c>
    </row>
    <row r="176" spans="1:8" x14ac:dyDescent="0.3">
      <c r="A176" s="125">
        <v>42541</v>
      </c>
      <c r="B176" s="91">
        <v>1043</v>
      </c>
      <c r="C176" s="91">
        <v>1043</v>
      </c>
      <c r="D176" s="91">
        <v>1026.3499999999999</v>
      </c>
      <c r="E176" s="91">
        <v>1034.7</v>
      </c>
      <c r="F176" s="91">
        <v>1032.5816938217099</v>
      </c>
      <c r="G176" s="91">
        <v>244890</v>
      </c>
      <c r="H176" s="91">
        <v>2528.6893100000002</v>
      </c>
    </row>
    <row r="177" spans="1:8" x14ac:dyDescent="0.3">
      <c r="A177" s="125">
        <v>42542</v>
      </c>
      <c r="B177" s="91">
        <v>1032.3</v>
      </c>
      <c r="C177" s="91">
        <v>1039.9000000000001</v>
      </c>
      <c r="D177" s="91">
        <v>1022.3</v>
      </c>
      <c r="E177" s="91">
        <v>1027.95</v>
      </c>
      <c r="F177" s="91">
        <v>1025.9201082319601</v>
      </c>
      <c r="G177" s="91">
        <v>410230</v>
      </c>
      <c r="H177" s="91">
        <v>4208.6320599999999</v>
      </c>
    </row>
    <row r="178" spans="1:8" x14ac:dyDescent="0.3">
      <c r="A178" s="125">
        <v>42545</v>
      </c>
      <c r="B178" s="91">
        <v>1072</v>
      </c>
      <c r="C178" s="91">
        <v>1076.8</v>
      </c>
      <c r="D178" s="91">
        <v>1048.45</v>
      </c>
      <c r="E178" s="91">
        <v>1051.1500000000001</v>
      </c>
      <c r="F178" s="91">
        <v>1058.49279559561</v>
      </c>
      <c r="G178" s="91">
        <v>585961</v>
      </c>
      <c r="H178" s="91">
        <v>6202.3549700000003</v>
      </c>
    </row>
    <row r="179" spans="1:8" x14ac:dyDescent="0.3">
      <c r="A179" s="125">
        <v>42546</v>
      </c>
      <c r="B179" s="91">
        <v>1069</v>
      </c>
      <c r="C179" s="91">
        <v>1069.9000000000001</v>
      </c>
      <c r="D179" s="91">
        <v>1046.95</v>
      </c>
      <c r="E179" s="91">
        <v>1064</v>
      </c>
      <c r="F179" s="91">
        <v>1058.4574191138099</v>
      </c>
      <c r="G179" s="91">
        <v>339953</v>
      </c>
      <c r="H179" s="91">
        <v>3598.2577500000002</v>
      </c>
    </row>
    <row r="180" spans="1:8" x14ac:dyDescent="0.3">
      <c r="A180" s="125">
        <v>42547</v>
      </c>
      <c r="B180" s="91">
        <v>1065.9000000000001</v>
      </c>
      <c r="C180" s="91">
        <v>1071.3499999999999</v>
      </c>
      <c r="D180" s="91">
        <v>1056.3499999999999</v>
      </c>
      <c r="E180" s="91">
        <v>1063.4000000000001</v>
      </c>
      <c r="F180" s="91">
        <v>1064.12826942529</v>
      </c>
      <c r="G180" s="91">
        <v>470572</v>
      </c>
      <c r="H180" s="91">
        <v>5007.4896799999997</v>
      </c>
    </row>
    <row r="181" spans="1:8" x14ac:dyDescent="0.3">
      <c r="A181" s="125">
        <v>42548</v>
      </c>
      <c r="B181" s="91">
        <v>1071</v>
      </c>
      <c r="C181" s="91">
        <v>1084.5999999999999</v>
      </c>
      <c r="D181" s="91">
        <v>1070</v>
      </c>
      <c r="E181" s="91">
        <v>1079.2</v>
      </c>
      <c r="F181" s="91">
        <v>1078.16416235937</v>
      </c>
      <c r="G181" s="91">
        <v>353857</v>
      </c>
      <c r="H181" s="91">
        <v>3815.1593600000001</v>
      </c>
    </row>
    <row r="182" spans="1:8" x14ac:dyDescent="0.3">
      <c r="A182" s="125">
        <v>42549</v>
      </c>
      <c r="B182" s="91">
        <v>1060.4000000000001</v>
      </c>
      <c r="C182" s="91">
        <v>1073.8</v>
      </c>
      <c r="D182" s="91">
        <v>1059</v>
      </c>
      <c r="E182" s="91">
        <v>1069.6500000000001</v>
      </c>
      <c r="F182" s="91">
        <v>1068.4119497531501</v>
      </c>
      <c r="G182" s="91">
        <v>465064</v>
      </c>
      <c r="H182" s="91">
        <v>4968.7993500000002</v>
      </c>
    </row>
    <row r="183" spans="1:8" x14ac:dyDescent="0.3">
      <c r="A183" s="125">
        <v>42552</v>
      </c>
      <c r="B183" s="91">
        <v>1045</v>
      </c>
      <c r="C183" s="91">
        <v>1075.0999999999999</v>
      </c>
      <c r="D183" s="91">
        <v>1044</v>
      </c>
      <c r="E183" s="91">
        <v>1069.75</v>
      </c>
      <c r="F183" s="91">
        <v>1063.5402042409501</v>
      </c>
      <c r="G183" s="91">
        <v>252349</v>
      </c>
      <c r="H183" s="91">
        <v>2683.8330700000001</v>
      </c>
    </row>
    <row r="184" spans="1:8" x14ac:dyDescent="0.3">
      <c r="A184" s="125">
        <v>42553</v>
      </c>
      <c r="B184" s="91">
        <v>1040.05</v>
      </c>
      <c r="C184" s="91">
        <v>1043</v>
      </c>
      <c r="D184" s="91">
        <v>1025.25</v>
      </c>
      <c r="E184" s="91">
        <v>1032.6500000000001</v>
      </c>
      <c r="F184" s="91">
        <v>1031.5689868597699</v>
      </c>
      <c r="G184" s="91">
        <v>382109</v>
      </c>
      <c r="H184" s="91">
        <v>3941.71794</v>
      </c>
    </row>
    <row r="185" spans="1:8" x14ac:dyDescent="0.3">
      <c r="A185" s="125">
        <v>42554</v>
      </c>
      <c r="B185" s="91">
        <v>1043</v>
      </c>
      <c r="C185" s="91">
        <v>1046.3499999999999</v>
      </c>
      <c r="D185" s="91">
        <v>1020.5</v>
      </c>
      <c r="E185" s="91">
        <v>1026.8499999999999</v>
      </c>
      <c r="F185" s="91">
        <v>1038.7833151055299</v>
      </c>
      <c r="G185" s="91">
        <v>317281</v>
      </c>
      <c r="H185" s="91">
        <v>3295.8620900000001</v>
      </c>
    </row>
    <row r="186" spans="1:8" x14ac:dyDescent="0.3">
      <c r="A186" s="125">
        <v>42555</v>
      </c>
      <c r="B186" s="91">
        <v>1056</v>
      </c>
      <c r="C186" s="91">
        <v>1058</v>
      </c>
      <c r="D186" s="91">
        <v>1028.1500000000001</v>
      </c>
      <c r="E186" s="91">
        <v>1033.25</v>
      </c>
      <c r="F186" s="91">
        <v>1039.7849890282801</v>
      </c>
      <c r="G186" s="91">
        <v>576938</v>
      </c>
      <c r="H186" s="91">
        <v>5998.9147199999998</v>
      </c>
    </row>
    <row r="187" spans="1:8" x14ac:dyDescent="0.3">
      <c r="A187" s="125">
        <v>42556</v>
      </c>
      <c r="B187" s="91">
        <v>1038.9000000000001</v>
      </c>
      <c r="C187" s="91">
        <v>1053</v>
      </c>
      <c r="D187" s="91">
        <v>1029.5</v>
      </c>
      <c r="E187" s="91">
        <v>1049.6500000000001</v>
      </c>
      <c r="F187" s="91">
        <v>1045.14499137097</v>
      </c>
      <c r="G187" s="91">
        <v>632748</v>
      </c>
      <c r="H187" s="91">
        <v>6613.1340300000002</v>
      </c>
    </row>
    <row r="188" spans="1:8" x14ac:dyDescent="0.3">
      <c r="A188" s="125">
        <v>42559</v>
      </c>
      <c r="B188" s="91">
        <v>1038.9000000000001</v>
      </c>
      <c r="C188" s="91">
        <v>1049.95</v>
      </c>
      <c r="D188" s="91">
        <v>1027.25</v>
      </c>
      <c r="E188" s="91">
        <v>1043.4000000000001</v>
      </c>
      <c r="F188" s="91">
        <v>1037.19967334582</v>
      </c>
      <c r="G188" s="91">
        <v>543082</v>
      </c>
      <c r="H188" s="91">
        <v>5632.8447299999998</v>
      </c>
    </row>
    <row r="189" spans="1:8" x14ac:dyDescent="0.3">
      <c r="A189" s="125">
        <v>42560</v>
      </c>
      <c r="B189" s="91">
        <v>1070</v>
      </c>
      <c r="C189" s="91">
        <v>1070</v>
      </c>
      <c r="D189" s="91">
        <v>1037.25</v>
      </c>
      <c r="E189" s="91">
        <v>1045.75</v>
      </c>
      <c r="F189" s="91">
        <v>1045.4369846770101</v>
      </c>
      <c r="G189" s="91">
        <v>325524</v>
      </c>
      <c r="H189" s="91">
        <v>3403.1482900000001</v>
      </c>
    </row>
    <row r="190" spans="1:8" x14ac:dyDescent="0.3">
      <c r="A190" s="125">
        <v>42561</v>
      </c>
      <c r="B190" s="91">
        <v>1091.8</v>
      </c>
      <c r="C190" s="91">
        <v>1091.8</v>
      </c>
      <c r="D190" s="91">
        <v>1078.2</v>
      </c>
      <c r="E190" s="91">
        <v>1086.45</v>
      </c>
      <c r="F190" s="91">
        <v>1083.91625991658</v>
      </c>
      <c r="G190" s="91">
        <v>152018</v>
      </c>
      <c r="H190" s="91">
        <v>1647.74782</v>
      </c>
    </row>
    <row r="191" spans="1:8" x14ac:dyDescent="0.3">
      <c r="A191" s="125">
        <v>42562</v>
      </c>
      <c r="B191" s="91">
        <v>1098</v>
      </c>
      <c r="C191" s="91">
        <v>1099</v>
      </c>
      <c r="D191" s="91">
        <v>1085.4000000000001</v>
      </c>
      <c r="E191" s="91">
        <v>1091</v>
      </c>
      <c r="F191" s="91">
        <v>1091.97730326791</v>
      </c>
      <c r="G191" s="91">
        <v>203157</v>
      </c>
      <c r="H191" s="91">
        <v>2218.4283300000002</v>
      </c>
    </row>
    <row r="192" spans="1:8" x14ac:dyDescent="0.3">
      <c r="A192" s="125">
        <v>42563</v>
      </c>
      <c r="B192" s="91">
        <v>1104.8</v>
      </c>
      <c r="C192" s="91">
        <v>1107</v>
      </c>
      <c r="D192" s="91">
        <v>1080.5999999999999</v>
      </c>
      <c r="E192" s="91">
        <v>1101.45</v>
      </c>
      <c r="F192" s="91">
        <v>1095.2426504934799</v>
      </c>
      <c r="G192" s="91">
        <v>265460</v>
      </c>
      <c r="H192" s="91">
        <v>2907.4311400000001</v>
      </c>
    </row>
    <row r="193" spans="1:8" x14ac:dyDescent="0.3">
      <c r="A193" s="125">
        <v>42566</v>
      </c>
      <c r="B193" s="91">
        <v>1083</v>
      </c>
      <c r="C193" s="91">
        <v>1104.4000000000001</v>
      </c>
      <c r="D193" s="91">
        <v>1075.0999999999999</v>
      </c>
      <c r="E193" s="91">
        <v>1101.5999999999999</v>
      </c>
      <c r="F193" s="91">
        <v>1091.7466383254</v>
      </c>
      <c r="G193" s="91">
        <v>281333</v>
      </c>
      <c r="H193" s="91">
        <v>3071.4435699999999</v>
      </c>
    </row>
    <row r="194" spans="1:8" x14ac:dyDescent="0.3">
      <c r="A194" s="125">
        <v>42567</v>
      </c>
      <c r="B194" s="91">
        <v>1065.25</v>
      </c>
      <c r="C194" s="91">
        <v>1083.05</v>
      </c>
      <c r="D194" s="91">
        <v>1065.25</v>
      </c>
      <c r="E194" s="91">
        <v>1067.8499999999999</v>
      </c>
      <c r="F194" s="91">
        <v>1072.4491275667301</v>
      </c>
      <c r="G194" s="91">
        <v>166603</v>
      </c>
      <c r="H194" s="91">
        <v>1786.73242</v>
      </c>
    </row>
    <row r="195" spans="1:8" x14ac:dyDescent="0.3">
      <c r="A195" s="125">
        <v>42568</v>
      </c>
      <c r="B195" s="91">
        <v>1073.9000000000001</v>
      </c>
      <c r="C195" s="91">
        <v>1089.5</v>
      </c>
      <c r="D195" s="91">
        <v>1065.2</v>
      </c>
      <c r="E195" s="91">
        <v>1081.25</v>
      </c>
      <c r="F195" s="91">
        <v>1080.23515365814</v>
      </c>
      <c r="G195" s="91">
        <v>283942</v>
      </c>
      <c r="H195" s="91">
        <v>3067.2413000000001</v>
      </c>
    </row>
    <row r="196" spans="1:8" x14ac:dyDescent="0.3">
      <c r="A196" s="125">
        <v>42569</v>
      </c>
      <c r="B196" s="91">
        <v>1110.5999999999999</v>
      </c>
      <c r="C196" s="91">
        <v>1115</v>
      </c>
      <c r="D196" s="91">
        <v>1073.3499999999999</v>
      </c>
      <c r="E196" s="91">
        <v>1076.4000000000001</v>
      </c>
      <c r="F196" s="91">
        <v>1084.32919602792</v>
      </c>
      <c r="G196" s="91">
        <v>308655</v>
      </c>
      <c r="H196" s="91">
        <v>3346.83628</v>
      </c>
    </row>
    <row r="197" spans="1:8" x14ac:dyDescent="0.3">
      <c r="A197" s="125">
        <v>42570</v>
      </c>
      <c r="B197" s="91">
        <v>1148.5</v>
      </c>
      <c r="C197" s="91">
        <v>1157.05</v>
      </c>
      <c r="D197" s="91">
        <v>1110</v>
      </c>
      <c r="E197" s="91">
        <v>1118.3</v>
      </c>
      <c r="F197" s="91">
        <v>1127.2787395916901</v>
      </c>
      <c r="G197" s="91">
        <v>236590</v>
      </c>
      <c r="H197" s="91">
        <v>2667.0287699999999</v>
      </c>
    </row>
    <row r="198" spans="1:8" x14ac:dyDescent="0.3">
      <c r="A198" s="125">
        <v>42573</v>
      </c>
      <c r="B198" s="91">
        <v>1153.6500000000001</v>
      </c>
      <c r="C198" s="91">
        <v>1157.6500000000001</v>
      </c>
      <c r="D198" s="91">
        <v>1138.1500000000001</v>
      </c>
      <c r="E198" s="91">
        <v>1141.45</v>
      </c>
      <c r="F198" s="91">
        <v>1148.0810603105399</v>
      </c>
      <c r="G198" s="91">
        <v>171761</v>
      </c>
      <c r="H198" s="91">
        <v>1971.95551</v>
      </c>
    </row>
    <row r="199" spans="1:8" x14ac:dyDescent="0.3">
      <c r="A199" s="125">
        <v>42574</v>
      </c>
      <c r="B199" s="91">
        <v>1128</v>
      </c>
      <c r="C199" s="91">
        <v>1161</v>
      </c>
      <c r="D199" s="91">
        <v>1123.25</v>
      </c>
      <c r="E199" s="91">
        <v>1153.5999999999999</v>
      </c>
      <c r="F199" s="91">
        <v>1143.0343195557</v>
      </c>
      <c r="G199" s="91">
        <v>203470</v>
      </c>
      <c r="H199" s="91">
        <v>2325.7319299999999</v>
      </c>
    </row>
    <row r="200" spans="1:8" x14ac:dyDescent="0.3">
      <c r="A200" s="125">
        <v>42575</v>
      </c>
      <c r="B200" s="91">
        <v>1137.25</v>
      </c>
      <c r="C200" s="91">
        <v>1144.1500000000001</v>
      </c>
      <c r="D200" s="91">
        <v>1121.9000000000001</v>
      </c>
      <c r="E200" s="91">
        <v>1134.3</v>
      </c>
      <c r="F200" s="91">
        <v>1131.4846118417599</v>
      </c>
      <c r="G200" s="91">
        <v>390820</v>
      </c>
      <c r="H200" s="91">
        <v>4422.0681599999998</v>
      </c>
    </row>
    <row r="201" spans="1:8" x14ac:dyDescent="0.3">
      <c r="A201" s="125">
        <v>42576</v>
      </c>
      <c r="B201" s="91">
        <v>1150</v>
      </c>
      <c r="C201" s="91">
        <v>1166.45</v>
      </c>
      <c r="D201" s="91">
        <v>1137</v>
      </c>
      <c r="E201" s="91">
        <v>1140.0999999999999</v>
      </c>
      <c r="F201" s="91">
        <v>1157.30374692436</v>
      </c>
      <c r="G201" s="91">
        <v>210119</v>
      </c>
      <c r="H201" s="91">
        <v>2431.71506</v>
      </c>
    </row>
    <row r="202" spans="1:8" x14ac:dyDescent="0.3">
      <c r="A202" s="125">
        <v>42577</v>
      </c>
      <c r="B202" s="91">
        <v>1150</v>
      </c>
      <c r="C202" s="91">
        <v>1157</v>
      </c>
      <c r="D202" s="91">
        <v>1134.6500000000001</v>
      </c>
      <c r="E202" s="91">
        <v>1144.5</v>
      </c>
      <c r="F202" s="91">
        <v>1144.7226036786999</v>
      </c>
      <c r="G202" s="91">
        <v>171419</v>
      </c>
      <c r="H202" s="91">
        <v>1962.2720400000001</v>
      </c>
    </row>
    <row r="203" spans="1:8" x14ac:dyDescent="0.3">
      <c r="A203" s="125">
        <v>42580</v>
      </c>
      <c r="B203" s="91">
        <v>1182</v>
      </c>
      <c r="C203" s="91">
        <v>1185.8</v>
      </c>
      <c r="D203" s="91">
        <v>1149</v>
      </c>
      <c r="E203" s="91">
        <v>1154.3</v>
      </c>
      <c r="F203" s="91">
        <v>1165.1912784122301</v>
      </c>
      <c r="G203" s="91">
        <v>280293</v>
      </c>
      <c r="H203" s="91">
        <v>3265.9495900000002</v>
      </c>
    </row>
    <row r="204" spans="1:8" x14ac:dyDescent="0.3">
      <c r="A204" s="125">
        <v>42581</v>
      </c>
      <c r="B204" s="91">
        <v>1196.7</v>
      </c>
      <c r="C204" s="91">
        <v>1197.9000000000001</v>
      </c>
      <c r="D204" s="91">
        <v>1172.2</v>
      </c>
      <c r="E204" s="91">
        <v>1182.75</v>
      </c>
      <c r="F204" s="91">
        <v>1184.9280081311499</v>
      </c>
      <c r="G204" s="91">
        <v>302048</v>
      </c>
      <c r="H204" s="91">
        <v>3579.0513500000002</v>
      </c>
    </row>
    <row r="205" spans="1:8" x14ac:dyDescent="0.3">
      <c r="A205" s="125">
        <v>42582</v>
      </c>
      <c r="B205" s="91">
        <v>1229</v>
      </c>
      <c r="C205" s="91">
        <v>1232.0999999999999</v>
      </c>
      <c r="D205" s="91">
        <v>1208.4000000000001</v>
      </c>
      <c r="E205" s="91">
        <v>1215.7</v>
      </c>
      <c r="F205" s="91">
        <v>1218.95418138068</v>
      </c>
      <c r="G205" s="91">
        <v>179534</v>
      </c>
      <c r="H205" s="91">
        <v>2188.4371999999998</v>
      </c>
    </row>
    <row r="206" spans="1:8" x14ac:dyDescent="0.3">
      <c r="A206" s="125">
        <v>42583</v>
      </c>
      <c r="B206" s="91">
        <v>1220.25</v>
      </c>
      <c r="C206" s="91">
        <v>1236.9000000000001</v>
      </c>
      <c r="D206" s="91">
        <v>1219</v>
      </c>
      <c r="E206" s="91">
        <v>1232.75</v>
      </c>
      <c r="F206" s="91">
        <v>1228.2229553101199</v>
      </c>
      <c r="G206" s="91">
        <v>319804</v>
      </c>
      <c r="H206" s="91">
        <v>3927.9061400000001</v>
      </c>
    </row>
    <row r="207" spans="1:8" x14ac:dyDescent="0.3">
      <c r="A207" s="125">
        <v>42584</v>
      </c>
      <c r="B207" s="91">
        <v>1206</v>
      </c>
      <c r="C207" s="91">
        <v>1225</v>
      </c>
      <c r="D207" s="91">
        <v>1195</v>
      </c>
      <c r="E207" s="91">
        <v>1219</v>
      </c>
      <c r="F207" s="91">
        <v>1208.85242692939</v>
      </c>
      <c r="G207" s="91">
        <v>228375</v>
      </c>
      <c r="H207" s="91">
        <v>2760.7167300000001</v>
      </c>
    </row>
    <row r="208" spans="1:8" x14ac:dyDescent="0.3">
      <c r="A208" s="125">
        <v>42587</v>
      </c>
      <c r="B208" s="91">
        <v>1188.8</v>
      </c>
      <c r="C208" s="91">
        <v>1209.9000000000001</v>
      </c>
      <c r="D208" s="91">
        <v>1177.7</v>
      </c>
      <c r="E208" s="91">
        <v>1204</v>
      </c>
      <c r="F208" s="91">
        <v>1196.52569356087</v>
      </c>
      <c r="G208" s="91">
        <v>220853</v>
      </c>
      <c r="H208" s="91">
        <v>2642.5628900000002</v>
      </c>
    </row>
    <row r="209" spans="1:8" x14ac:dyDescent="0.3">
      <c r="A209" s="125">
        <v>42588</v>
      </c>
      <c r="B209" s="91">
        <v>1194</v>
      </c>
      <c r="C209" s="91">
        <v>1205.8499999999999</v>
      </c>
      <c r="D209" s="91">
        <v>1161.9000000000001</v>
      </c>
      <c r="E209" s="91">
        <v>1173.45</v>
      </c>
      <c r="F209" s="91">
        <v>1176.57274107494</v>
      </c>
      <c r="G209" s="91">
        <v>256217</v>
      </c>
      <c r="H209" s="91">
        <v>3014.5793800000001</v>
      </c>
    </row>
    <row r="210" spans="1:8" x14ac:dyDescent="0.3">
      <c r="A210" s="125">
        <v>42589</v>
      </c>
      <c r="B210" s="91">
        <v>1217</v>
      </c>
      <c r="C210" s="91">
        <v>1225.95</v>
      </c>
      <c r="D210" s="91">
        <v>1204</v>
      </c>
      <c r="E210" s="91">
        <v>1210.0999999999999</v>
      </c>
      <c r="F210" s="91">
        <v>1217.2761868523301</v>
      </c>
      <c r="G210" s="91">
        <v>202363</v>
      </c>
      <c r="H210" s="91">
        <v>2463.3166099999999</v>
      </c>
    </row>
    <row r="211" spans="1:8" x14ac:dyDescent="0.3">
      <c r="A211" s="125">
        <v>42590</v>
      </c>
      <c r="B211" s="91">
        <v>1213.5</v>
      </c>
      <c r="C211" s="91">
        <v>1234</v>
      </c>
      <c r="D211" s="91">
        <v>1202.0999999999999</v>
      </c>
      <c r="E211" s="91">
        <v>1210</v>
      </c>
      <c r="F211" s="91">
        <v>1216.4696082886001</v>
      </c>
      <c r="G211" s="91">
        <v>222281</v>
      </c>
      <c r="H211" s="91">
        <v>2703.98081</v>
      </c>
    </row>
    <row r="212" spans="1:8" x14ac:dyDescent="0.3">
      <c r="A212" s="125">
        <v>42594</v>
      </c>
      <c r="B212" s="91">
        <v>1226.3499999999999</v>
      </c>
      <c r="C212" s="91">
        <v>1233.9000000000001</v>
      </c>
      <c r="D212" s="91">
        <v>1204.05</v>
      </c>
      <c r="E212" s="91">
        <v>1208.6500000000001</v>
      </c>
      <c r="F212" s="91">
        <v>1218.95864825898</v>
      </c>
      <c r="G212" s="91">
        <v>228890</v>
      </c>
      <c r="H212" s="91">
        <v>2790.0744500000001</v>
      </c>
    </row>
    <row r="213" spans="1:8" x14ac:dyDescent="0.3">
      <c r="A213" s="125">
        <v>42595</v>
      </c>
      <c r="B213" s="91">
        <v>1204.45</v>
      </c>
      <c r="C213" s="91">
        <v>1233.6500000000001</v>
      </c>
      <c r="D213" s="91">
        <v>1203.2</v>
      </c>
      <c r="E213" s="91">
        <v>1228.5999999999999</v>
      </c>
      <c r="F213" s="91">
        <v>1221.41602158917</v>
      </c>
      <c r="G213" s="91">
        <v>346470</v>
      </c>
      <c r="H213" s="91">
        <v>4231.8400899999997</v>
      </c>
    </row>
    <row r="214" spans="1:8" x14ac:dyDescent="0.3">
      <c r="A214" s="125">
        <v>42596</v>
      </c>
      <c r="B214" s="91">
        <v>1183.0999999999999</v>
      </c>
      <c r="C214" s="91">
        <v>1218</v>
      </c>
      <c r="D214" s="91">
        <v>1183.0999999999999</v>
      </c>
      <c r="E214" s="91">
        <v>1205.4000000000001</v>
      </c>
      <c r="F214" s="91">
        <v>1209.49761265231</v>
      </c>
      <c r="G214" s="91">
        <v>239387</v>
      </c>
      <c r="H214" s="91">
        <v>2895.3800500000002</v>
      </c>
    </row>
    <row r="215" spans="1:8" x14ac:dyDescent="0.3">
      <c r="A215" s="125">
        <v>42598</v>
      </c>
      <c r="B215" s="91">
        <v>1150</v>
      </c>
      <c r="C215" s="91">
        <v>1198.3499999999999</v>
      </c>
      <c r="D215" s="91">
        <v>1150</v>
      </c>
      <c r="E215" s="91">
        <v>1191.6500000000001</v>
      </c>
      <c r="F215" s="91">
        <v>1181.8508835882301</v>
      </c>
      <c r="G215" s="91">
        <v>378570</v>
      </c>
      <c r="H215" s="91">
        <v>4474.1328899999999</v>
      </c>
    </row>
    <row r="216" spans="1:8" x14ac:dyDescent="0.3">
      <c r="A216" s="125">
        <v>42601</v>
      </c>
      <c r="B216" s="91">
        <v>1150.55</v>
      </c>
      <c r="C216" s="91">
        <v>1166</v>
      </c>
      <c r="D216" s="91">
        <v>1141.7</v>
      </c>
      <c r="E216" s="91">
        <v>1148.05</v>
      </c>
      <c r="F216" s="91">
        <v>1153.0879949604</v>
      </c>
      <c r="G216" s="91">
        <v>166680</v>
      </c>
      <c r="H216" s="91">
        <v>1921.9670699999999</v>
      </c>
    </row>
    <row r="217" spans="1:8" x14ac:dyDescent="0.3">
      <c r="A217" s="125">
        <v>42602</v>
      </c>
      <c r="B217" s="91">
        <v>1165</v>
      </c>
      <c r="C217" s="91">
        <v>1176.45</v>
      </c>
      <c r="D217" s="91">
        <v>1146</v>
      </c>
      <c r="E217" s="91">
        <v>1150.05</v>
      </c>
      <c r="F217" s="91">
        <v>1162.9442046291999</v>
      </c>
      <c r="G217" s="91">
        <v>180463</v>
      </c>
      <c r="H217" s="91">
        <v>2098.6840000000002</v>
      </c>
    </row>
    <row r="218" spans="1:8" x14ac:dyDescent="0.3">
      <c r="A218" s="125">
        <v>42603</v>
      </c>
      <c r="B218" s="91">
        <v>1163</v>
      </c>
      <c r="C218" s="91">
        <v>1170.45</v>
      </c>
      <c r="D218" s="91">
        <v>1161.95</v>
      </c>
      <c r="E218" s="91">
        <v>1168.3</v>
      </c>
      <c r="F218" s="91">
        <v>1167.62230267921</v>
      </c>
      <c r="G218" s="91">
        <v>13810</v>
      </c>
      <c r="H218" s="91">
        <v>161.24863999999999</v>
      </c>
    </row>
    <row r="219" spans="1:8" x14ac:dyDescent="0.3">
      <c r="A219" s="125">
        <v>42604</v>
      </c>
      <c r="B219" s="91">
        <v>1145.5</v>
      </c>
      <c r="C219" s="91">
        <v>1169.8499999999999</v>
      </c>
      <c r="D219" s="91">
        <v>1145.5</v>
      </c>
      <c r="E219" s="91">
        <v>1166.0999999999999</v>
      </c>
      <c r="F219" s="91">
        <v>1161.4167954203299</v>
      </c>
      <c r="G219" s="91">
        <v>201936</v>
      </c>
      <c r="H219" s="91">
        <v>2345.31862</v>
      </c>
    </row>
    <row r="220" spans="1:8" x14ac:dyDescent="0.3">
      <c r="A220" s="125">
        <v>42605</v>
      </c>
      <c r="B220" s="91">
        <v>1159.8499999999999</v>
      </c>
      <c r="C220" s="91">
        <v>1165</v>
      </c>
      <c r="D220" s="91">
        <v>1144.8499999999999</v>
      </c>
      <c r="E220" s="91">
        <v>1152.5999999999999</v>
      </c>
      <c r="F220" s="91">
        <v>1155.1637949573301</v>
      </c>
      <c r="G220" s="91">
        <v>190653</v>
      </c>
      <c r="H220" s="91">
        <v>2202.3544299999999</v>
      </c>
    </row>
    <row r="221" spans="1:8" x14ac:dyDescent="0.3">
      <c r="A221" s="125">
        <v>42608</v>
      </c>
      <c r="B221" s="91">
        <v>1165</v>
      </c>
      <c r="C221" s="91">
        <v>1175.9000000000001</v>
      </c>
      <c r="D221" s="91">
        <v>1146.25</v>
      </c>
      <c r="E221" s="91">
        <v>1158.05</v>
      </c>
      <c r="F221" s="91">
        <v>1160.3756034360299</v>
      </c>
      <c r="G221" s="91">
        <v>225376</v>
      </c>
      <c r="H221" s="91">
        <v>2615.2081199999998</v>
      </c>
    </row>
    <row r="222" spans="1:8" x14ac:dyDescent="0.3">
      <c r="A222" s="125">
        <v>42609</v>
      </c>
      <c r="B222" s="91">
        <v>1145</v>
      </c>
      <c r="C222" s="91">
        <v>1171.95</v>
      </c>
      <c r="D222" s="91">
        <v>1145</v>
      </c>
      <c r="E222" s="91">
        <v>1163.75</v>
      </c>
      <c r="F222" s="91">
        <v>1163.2029844692099</v>
      </c>
      <c r="G222" s="91">
        <v>256394</v>
      </c>
      <c r="H222" s="91">
        <v>2982.3826600000002</v>
      </c>
    </row>
    <row r="223" spans="1:8" x14ac:dyDescent="0.3">
      <c r="A223" s="125">
        <v>42610</v>
      </c>
      <c r="B223" s="91">
        <v>1127.2</v>
      </c>
      <c r="C223" s="91">
        <v>1148.5</v>
      </c>
      <c r="D223" s="91">
        <v>1109.6500000000001</v>
      </c>
      <c r="E223" s="91">
        <v>1144.45</v>
      </c>
      <c r="F223" s="91">
        <v>1132.6841567470999</v>
      </c>
      <c r="G223" s="91">
        <v>360147</v>
      </c>
      <c r="H223" s="91">
        <v>4079.3280100000002</v>
      </c>
    </row>
    <row r="224" spans="1:8" x14ac:dyDescent="0.3">
      <c r="A224" s="125">
        <v>42611</v>
      </c>
      <c r="B224" s="91">
        <v>1169</v>
      </c>
      <c r="C224" s="91">
        <v>1171</v>
      </c>
      <c r="D224" s="91">
        <v>1122.45</v>
      </c>
      <c r="E224" s="91">
        <v>1130</v>
      </c>
      <c r="F224" s="91">
        <v>1145.93043056699</v>
      </c>
      <c r="G224" s="91">
        <v>377479</v>
      </c>
      <c r="H224" s="91">
        <v>4325.6467300000004</v>
      </c>
    </row>
    <row r="225" spans="1:8" x14ac:dyDescent="0.3">
      <c r="A225" s="125">
        <v>42612</v>
      </c>
      <c r="B225" s="91">
        <v>1161.2</v>
      </c>
      <c r="C225" s="91">
        <v>1186.75</v>
      </c>
      <c r="D225" s="91">
        <v>1158.8</v>
      </c>
      <c r="E225" s="91">
        <v>1171.8</v>
      </c>
      <c r="F225" s="91">
        <v>1175.85423510902</v>
      </c>
      <c r="G225" s="91">
        <v>295565</v>
      </c>
      <c r="H225" s="91">
        <v>3475.4135700000002</v>
      </c>
    </row>
    <row r="226" spans="1:8" x14ac:dyDescent="0.3">
      <c r="A226" s="125">
        <v>42615</v>
      </c>
      <c r="B226" s="91">
        <v>1154.9000000000001</v>
      </c>
      <c r="C226" s="91">
        <v>1170</v>
      </c>
      <c r="D226" s="91">
        <v>1142.0999999999999</v>
      </c>
      <c r="E226" s="91">
        <v>1163.1500000000001</v>
      </c>
      <c r="F226" s="91">
        <v>1157.43587957656</v>
      </c>
      <c r="G226" s="91">
        <v>340266</v>
      </c>
      <c r="H226" s="91">
        <v>3938.3607699999998</v>
      </c>
    </row>
    <row r="227" spans="1:8" x14ac:dyDescent="0.3">
      <c r="A227" s="125">
        <v>42616</v>
      </c>
      <c r="B227" s="91">
        <v>1148</v>
      </c>
      <c r="C227" s="91">
        <v>1159.5999999999999</v>
      </c>
      <c r="D227" s="91">
        <v>1133.55</v>
      </c>
      <c r="E227" s="91">
        <v>1152.3499999999999</v>
      </c>
      <c r="F227" s="91">
        <v>1146.9961513071801</v>
      </c>
      <c r="G227" s="91">
        <v>240861</v>
      </c>
      <c r="H227" s="91">
        <v>2762.6664000000001</v>
      </c>
    </row>
    <row r="228" spans="1:8" x14ac:dyDescent="0.3">
      <c r="A228" s="125">
        <v>42617</v>
      </c>
      <c r="B228" s="91">
        <v>1174.9000000000001</v>
      </c>
      <c r="C228" s="91">
        <v>1188</v>
      </c>
      <c r="D228" s="91">
        <v>1125.3</v>
      </c>
      <c r="E228" s="91">
        <v>1144.3</v>
      </c>
      <c r="F228" s="91">
        <v>1154.6869913533001</v>
      </c>
      <c r="G228" s="91">
        <v>834076</v>
      </c>
      <c r="H228" s="91">
        <v>9630.9670700000006</v>
      </c>
    </row>
    <row r="229" spans="1:8" x14ac:dyDescent="0.3">
      <c r="A229" s="125">
        <v>42618</v>
      </c>
      <c r="B229" s="91">
        <v>1172</v>
      </c>
      <c r="C229" s="91">
        <v>1186.8499999999999</v>
      </c>
      <c r="D229" s="91">
        <v>1162.45</v>
      </c>
      <c r="E229" s="91">
        <v>1177.45</v>
      </c>
      <c r="F229" s="91">
        <v>1176.31869990057</v>
      </c>
      <c r="G229" s="91">
        <v>403323</v>
      </c>
      <c r="H229" s="91">
        <v>4744.3638700000001</v>
      </c>
    </row>
    <row r="230" spans="1:8" x14ac:dyDescent="0.3">
      <c r="A230" s="125">
        <v>42619</v>
      </c>
      <c r="B230" s="91">
        <v>1150</v>
      </c>
      <c r="C230" s="91">
        <v>1170</v>
      </c>
      <c r="D230" s="91">
        <v>1125.2</v>
      </c>
      <c r="E230" s="91">
        <v>1161.7</v>
      </c>
      <c r="F230" s="91">
        <v>1142.92256431702</v>
      </c>
      <c r="G230" s="91">
        <v>368254</v>
      </c>
      <c r="H230" s="91">
        <v>4208.8580599999996</v>
      </c>
    </row>
    <row r="231" spans="1:8" x14ac:dyDescent="0.3">
      <c r="A231" s="125">
        <v>42623</v>
      </c>
      <c r="B231" s="91">
        <v>1121</v>
      </c>
      <c r="C231" s="91">
        <v>1159</v>
      </c>
      <c r="D231" s="91">
        <v>1117.6500000000001</v>
      </c>
      <c r="E231" s="91">
        <v>1147.95</v>
      </c>
      <c r="F231" s="91">
        <v>1136.1154647581</v>
      </c>
      <c r="G231" s="91">
        <v>375292</v>
      </c>
      <c r="H231" s="91">
        <v>4263.7504499999995</v>
      </c>
    </row>
    <row r="232" spans="1:8" x14ac:dyDescent="0.3">
      <c r="A232" s="125">
        <v>42624</v>
      </c>
      <c r="B232" s="91">
        <v>1078.0999999999999</v>
      </c>
      <c r="C232" s="91">
        <v>1128.2</v>
      </c>
      <c r="D232" s="91">
        <v>1078.0999999999999</v>
      </c>
      <c r="E232" s="91">
        <v>1122.7</v>
      </c>
      <c r="F232" s="91">
        <v>1110.27096907793</v>
      </c>
      <c r="G232" s="91">
        <v>342862</v>
      </c>
      <c r="H232" s="91">
        <v>3806.6972500000002</v>
      </c>
    </row>
    <row r="233" spans="1:8" x14ac:dyDescent="0.3">
      <c r="A233" s="125">
        <v>42625</v>
      </c>
      <c r="B233" s="91">
        <v>1081.9000000000001</v>
      </c>
      <c r="C233" s="91">
        <v>1110.25</v>
      </c>
      <c r="D233" s="91">
        <v>1080</v>
      </c>
      <c r="E233" s="91">
        <v>1097.45</v>
      </c>
      <c r="F233" s="91">
        <v>1098.3102204264201</v>
      </c>
      <c r="G233" s="91">
        <v>304909</v>
      </c>
      <c r="H233" s="91">
        <v>3348.8467099999998</v>
      </c>
    </row>
    <row r="234" spans="1:8" x14ac:dyDescent="0.3">
      <c r="A234" s="125">
        <v>42626</v>
      </c>
      <c r="B234" s="91">
        <v>1045</v>
      </c>
      <c r="C234" s="91">
        <v>1084</v>
      </c>
      <c r="D234" s="91">
        <v>1045</v>
      </c>
      <c r="E234" s="91">
        <v>1079.0999999999999</v>
      </c>
      <c r="F234" s="91">
        <v>1071.90705141843</v>
      </c>
      <c r="G234" s="91">
        <v>305513</v>
      </c>
      <c r="H234" s="91">
        <v>3274.8153900000002</v>
      </c>
    </row>
    <row r="235" spans="1:8" x14ac:dyDescent="0.3">
      <c r="A235" s="125">
        <v>42629</v>
      </c>
      <c r="B235" s="91">
        <v>1030</v>
      </c>
      <c r="C235" s="91">
        <v>1068.55</v>
      </c>
      <c r="D235" s="91">
        <v>1030</v>
      </c>
      <c r="E235" s="91">
        <v>1047.5999999999999</v>
      </c>
      <c r="F235" s="91">
        <v>1052.9414735563801</v>
      </c>
      <c r="G235" s="91">
        <v>326109</v>
      </c>
      <c r="H235" s="91">
        <v>3433.7369100000001</v>
      </c>
    </row>
    <row r="236" spans="1:8" x14ac:dyDescent="0.3">
      <c r="A236" s="125">
        <v>42630</v>
      </c>
      <c r="B236" s="91">
        <v>1028</v>
      </c>
      <c r="C236" s="91">
        <v>1050.8</v>
      </c>
      <c r="D236" s="91">
        <v>1025.45</v>
      </c>
      <c r="E236" s="91">
        <v>1044.95</v>
      </c>
      <c r="F236" s="91">
        <v>1039.9323362356199</v>
      </c>
      <c r="G236" s="91">
        <v>173771</v>
      </c>
      <c r="H236" s="91">
        <v>1807.1008200000001</v>
      </c>
    </row>
    <row r="237" spans="1:8" x14ac:dyDescent="0.3">
      <c r="A237" s="125">
        <v>42631</v>
      </c>
      <c r="B237" s="91">
        <v>1021.35</v>
      </c>
      <c r="C237" s="91">
        <v>1044.9000000000001</v>
      </c>
      <c r="D237" s="91">
        <v>1021.35</v>
      </c>
      <c r="E237" s="91">
        <v>1039.8</v>
      </c>
      <c r="F237" s="91">
        <v>1035.19611753912</v>
      </c>
      <c r="G237" s="91">
        <v>426173</v>
      </c>
      <c r="H237" s="91">
        <v>4411.7263499999999</v>
      </c>
    </row>
    <row r="238" spans="1:8" x14ac:dyDescent="0.3">
      <c r="A238" s="125">
        <v>42632</v>
      </c>
      <c r="B238" s="91">
        <v>997.9</v>
      </c>
      <c r="C238" s="91">
        <v>1008</v>
      </c>
      <c r="D238" s="91">
        <v>982.2</v>
      </c>
      <c r="E238" s="91">
        <v>1004.45</v>
      </c>
      <c r="F238" s="91">
        <v>994.11576243249397</v>
      </c>
      <c r="G238" s="91">
        <v>316087</v>
      </c>
      <c r="H238" s="91">
        <v>3142.2706899999998</v>
      </c>
    </row>
    <row r="239" spans="1:8" x14ac:dyDescent="0.3">
      <c r="A239" s="125">
        <v>42633</v>
      </c>
      <c r="B239" s="91">
        <v>997</v>
      </c>
      <c r="C239" s="91">
        <v>1019.9</v>
      </c>
      <c r="D239" s="91">
        <v>983.6</v>
      </c>
      <c r="E239" s="91">
        <v>989.95</v>
      </c>
      <c r="F239" s="91">
        <v>1005.17817784626</v>
      </c>
      <c r="G239" s="91">
        <v>307614</v>
      </c>
      <c r="H239" s="91">
        <v>3092.0688</v>
      </c>
    </row>
    <row r="240" spans="1:8" x14ac:dyDescent="0.3">
      <c r="A240" s="125">
        <v>42636</v>
      </c>
      <c r="B240" s="91">
        <v>997</v>
      </c>
      <c r="C240" s="91">
        <v>1005.6</v>
      </c>
      <c r="D240" s="91">
        <v>987.1</v>
      </c>
      <c r="E240" s="91">
        <v>988.8</v>
      </c>
      <c r="F240" s="91">
        <v>996.468378176594</v>
      </c>
      <c r="G240" s="91">
        <v>211626</v>
      </c>
      <c r="H240" s="91">
        <v>2108.7861699999999</v>
      </c>
    </row>
    <row r="241" spans="1:8" x14ac:dyDescent="0.3">
      <c r="A241" s="125">
        <v>42637</v>
      </c>
      <c r="B241" s="91">
        <v>1009.9</v>
      </c>
      <c r="C241" s="91">
        <v>1009.9</v>
      </c>
      <c r="D241" s="91">
        <v>985</v>
      </c>
      <c r="E241" s="91">
        <v>997.95</v>
      </c>
      <c r="F241" s="91">
        <v>996.65682858790694</v>
      </c>
      <c r="G241" s="91">
        <v>339836</v>
      </c>
      <c r="H241" s="91">
        <v>3386.9987000000001</v>
      </c>
    </row>
    <row r="242" spans="1:8" x14ac:dyDescent="0.3">
      <c r="A242" s="125">
        <v>42638</v>
      </c>
      <c r="B242" s="91">
        <v>1020</v>
      </c>
      <c r="C242" s="91">
        <v>1022.85</v>
      </c>
      <c r="D242" s="91">
        <v>1003.25</v>
      </c>
      <c r="E242" s="91">
        <v>1009.15</v>
      </c>
      <c r="F242" s="91">
        <v>1011.72239023319</v>
      </c>
      <c r="G242" s="91">
        <v>259573</v>
      </c>
      <c r="H242" s="91">
        <v>2626.15816</v>
      </c>
    </row>
    <row r="243" spans="1:8" x14ac:dyDescent="0.3">
      <c r="A243" s="125">
        <v>42639</v>
      </c>
      <c r="B243" s="91">
        <v>1048.9000000000001</v>
      </c>
      <c r="C243" s="91">
        <v>1063</v>
      </c>
      <c r="D243" s="91">
        <v>1025.2</v>
      </c>
      <c r="E243" s="91">
        <v>1030.5</v>
      </c>
      <c r="F243" s="91">
        <v>1048.8637432722901</v>
      </c>
      <c r="G243" s="91">
        <v>207909</v>
      </c>
      <c r="H243" s="91">
        <v>2180.6821199999999</v>
      </c>
    </row>
    <row r="244" spans="1:8" x14ac:dyDescent="0.3">
      <c r="A244" s="125">
        <v>42640</v>
      </c>
      <c r="B244" s="91">
        <v>1050</v>
      </c>
      <c r="C244" s="91">
        <v>1053.2</v>
      </c>
      <c r="D244" s="91">
        <v>1039.5999999999999</v>
      </c>
      <c r="E244" s="91">
        <v>1047.45</v>
      </c>
      <c r="F244" s="91">
        <v>1047.05268938268</v>
      </c>
      <c r="G244" s="91">
        <v>144773</v>
      </c>
      <c r="H244" s="91">
        <v>1515.84959</v>
      </c>
    </row>
    <row r="245" spans="1:8" x14ac:dyDescent="0.3">
      <c r="A245" s="125">
        <v>42643</v>
      </c>
      <c r="B245" s="91">
        <v>1055.0999999999999</v>
      </c>
      <c r="C245" s="91">
        <v>1060</v>
      </c>
      <c r="D245" s="91">
        <v>1038.4000000000001</v>
      </c>
      <c r="E245" s="91">
        <v>1051.8</v>
      </c>
      <c r="F245" s="91">
        <v>1049.5927173564301</v>
      </c>
      <c r="G245" s="91">
        <v>361572</v>
      </c>
      <c r="H245" s="91">
        <v>3795.0333799999999</v>
      </c>
    </row>
    <row r="246" spans="1:8" x14ac:dyDescent="0.3">
      <c r="A246" s="125">
        <v>42644</v>
      </c>
      <c r="B246" s="91">
        <v>1024.9000000000001</v>
      </c>
      <c r="C246" s="91">
        <v>1057</v>
      </c>
      <c r="D246" s="91">
        <v>1005.3</v>
      </c>
      <c r="E246" s="91">
        <v>1045.3499999999999</v>
      </c>
      <c r="F246" s="91">
        <v>1024.4128089927401</v>
      </c>
      <c r="G246" s="91">
        <v>338762</v>
      </c>
      <c r="H246" s="91">
        <v>3470.32132</v>
      </c>
    </row>
    <row r="247" spans="1:8" x14ac:dyDescent="0.3">
      <c r="A247" s="125">
        <v>42646</v>
      </c>
      <c r="B247" s="91">
        <v>1007.8</v>
      </c>
      <c r="C247" s="91">
        <v>1026.8</v>
      </c>
      <c r="D247" s="91">
        <v>1003.1</v>
      </c>
      <c r="E247" s="91">
        <v>1021.1</v>
      </c>
      <c r="F247" s="91">
        <v>1017.62265837716</v>
      </c>
      <c r="G247" s="91">
        <v>269578</v>
      </c>
      <c r="H247" s="91">
        <v>2743.2868100000001</v>
      </c>
    </row>
    <row r="248" spans="1:8" x14ac:dyDescent="0.3">
      <c r="A248" s="125">
        <v>42647</v>
      </c>
      <c r="B248" s="91">
        <v>1044.5999999999999</v>
      </c>
      <c r="C248" s="91">
        <v>1049.8</v>
      </c>
      <c r="D248" s="91">
        <v>1009</v>
      </c>
      <c r="E248" s="91">
        <v>1012.9</v>
      </c>
      <c r="F248" s="91">
        <v>1029.2280022821999</v>
      </c>
      <c r="G248" s="91">
        <v>467969</v>
      </c>
      <c r="H248" s="91">
        <v>4816.4679900000001</v>
      </c>
    </row>
    <row r="249" spans="1:8" x14ac:dyDescent="0.3">
      <c r="A249" s="125">
        <v>42650</v>
      </c>
      <c r="B249" s="91">
        <v>1045</v>
      </c>
      <c r="C249" s="91">
        <v>1048.5</v>
      </c>
      <c r="D249" s="91">
        <v>1017.1</v>
      </c>
      <c r="E249" s="91">
        <v>1028.3499999999999</v>
      </c>
      <c r="F249" s="91">
        <v>1028.7163733692901</v>
      </c>
      <c r="G249" s="91">
        <v>441986</v>
      </c>
      <c r="H249" s="91">
        <v>4546.7823500000004</v>
      </c>
    </row>
    <row r="250" spans="1:8" x14ac:dyDescent="0.3">
      <c r="A250" s="125">
        <v>42651</v>
      </c>
      <c r="B250" s="91">
        <v>1013.55</v>
      </c>
      <c r="C250" s="91">
        <v>1058.5</v>
      </c>
      <c r="D250" s="91">
        <v>1012</v>
      </c>
      <c r="E250" s="91">
        <v>1035.1500000000001</v>
      </c>
      <c r="F250" s="91">
        <v>1040.5669997059999</v>
      </c>
      <c r="G250" s="91">
        <v>1098669</v>
      </c>
      <c r="H250" s="91">
        <v>11432.387049999999</v>
      </c>
    </row>
    <row r="251" spans="1:8" x14ac:dyDescent="0.3">
      <c r="A251" s="125">
        <v>42652</v>
      </c>
      <c r="B251" s="91">
        <v>1030</v>
      </c>
      <c r="C251" s="91">
        <v>1034.4000000000001</v>
      </c>
      <c r="D251" s="91">
        <v>997</v>
      </c>
      <c r="E251" s="91">
        <v>1001.6</v>
      </c>
      <c r="F251" s="91">
        <v>1016.63593726098</v>
      </c>
      <c r="G251" s="91">
        <v>366088</v>
      </c>
      <c r="H251" s="91">
        <v>3721.78217</v>
      </c>
    </row>
    <row r="252" spans="1:8" x14ac:dyDescent="0.3">
      <c r="A252" s="125">
        <v>42653</v>
      </c>
      <c r="B252" s="91">
        <v>1062.55</v>
      </c>
      <c r="C252" s="91">
        <v>1071.75</v>
      </c>
      <c r="D252" s="91">
        <v>1022</v>
      </c>
      <c r="E252" s="91">
        <v>1030.95</v>
      </c>
      <c r="F252" s="91">
        <v>1045.2488116843799</v>
      </c>
      <c r="G252" s="91">
        <v>613263</v>
      </c>
      <c r="H252" s="91">
        <v>6410.1242199999997</v>
      </c>
    </row>
    <row r="253" spans="1:8" x14ac:dyDescent="0.3">
      <c r="A253" s="125">
        <v>42654</v>
      </c>
      <c r="B253" s="91">
        <v>1052</v>
      </c>
      <c r="C253" s="91">
        <v>1054.8</v>
      </c>
      <c r="D253" s="91">
        <v>1035.95</v>
      </c>
      <c r="E253" s="91">
        <v>1051.0999999999999</v>
      </c>
      <c r="F253" s="91">
        <v>1045.08057297409</v>
      </c>
      <c r="G253" s="91">
        <v>414469</v>
      </c>
      <c r="H253" s="91">
        <v>4331.5349999999999</v>
      </c>
    </row>
    <row r="254" spans="1:8" x14ac:dyDescent="0.3">
      <c r="A254" s="125">
        <v>42657</v>
      </c>
      <c r="B254" s="91">
        <v>1102.5</v>
      </c>
      <c r="C254" s="91">
        <v>1105</v>
      </c>
      <c r="D254" s="91">
        <v>1055.9000000000001</v>
      </c>
      <c r="E254" s="91">
        <v>1067.1500000000001</v>
      </c>
      <c r="F254" s="91">
        <v>1072.8380163377301</v>
      </c>
      <c r="G254" s="91">
        <v>890454</v>
      </c>
      <c r="H254" s="91">
        <v>9553.1290300000001</v>
      </c>
    </row>
    <row r="255" spans="1:8" x14ac:dyDescent="0.3">
      <c r="A255" s="125">
        <v>42658</v>
      </c>
      <c r="B255" s="91">
        <v>1088</v>
      </c>
      <c r="C255" s="91">
        <v>1116.2</v>
      </c>
      <c r="D255" s="91">
        <v>1060.0999999999999</v>
      </c>
      <c r="E255" s="91">
        <v>1110.75</v>
      </c>
      <c r="F255" s="91">
        <v>1090.9997261512499</v>
      </c>
      <c r="G255" s="91">
        <v>617129</v>
      </c>
      <c r="H255" s="91">
        <v>6732.8756999999996</v>
      </c>
    </row>
    <row r="256" spans="1:8" x14ac:dyDescent="0.3">
      <c r="A256" s="125">
        <v>42660</v>
      </c>
      <c r="B256" s="91">
        <v>1116</v>
      </c>
      <c r="C256" s="91">
        <v>1116</v>
      </c>
      <c r="D256" s="91">
        <v>1082.8499999999999</v>
      </c>
      <c r="E256" s="91">
        <v>1085.8499999999999</v>
      </c>
      <c r="F256" s="91">
        <v>1097.38135508553</v>
      </c>
      <c r="G256" s="91">
        <v>170159</v>
      </c>
      <c r="H256" s="91">
        <v>1867.29314</v>
      </c>
    </row>
    <row r="257" spans="1:8" x14ac:dyDescent="0.3">
      <c r="A257" s="125">
        <v>42661</v>
      </c>
      <c r="B257" s="91">
        <v>1132</v>
      </c>
      <c r="C257" s="91">
        <v>1137.2</v>
      </c>
      <c r="D257" s="91">
        <v>1116</v>
      </c>
      <c r="E257" s="91">
        <v>1122.3</v>
      </c>
      <c r="F257" s="91">
        <v>1125.0573315096301</v>
      </c>
      <c r="G257" s="91">
        <v>165232</v>
      </c>
      <c r="H257" s="91">
        <v>1858.9547299999999</v>
      </c>
    </row>
    <row r="258" spans="1:8" x14ac:dyDescent="0.3">
      <c r="A258" s="125">
        <v>42664</v>
      </c>
      <c r="B258" s="91">
        <v>1144</v>
      </c>
      <c r="C258" s="91">
        <v>1150.8499999999999</v>
      </c>
      <c r="D258" s="91">
        <v>1126.25</v>
      </c>
      <c r="E258" s="91">
        <v>1130.05</v>
      </c>
      <c r="F258" s="91">
        <v>1134.2453595137599</v>
      </c>
      <c r="G258" s="91">
        <v>146267</v>
      </c>
      <c r="H258" s="91">
        <v>1659.02666</v>
      </c>
    </row>
    <row r="259" spans="1:8" x14ac:dyDescent="0.3">
      <c r="A259" s="125">
        <v>42665</v>
      </c>
      <c r="B259" s="91">
        <v>1119</v>
      </c>
      <c r="C259" s="91">
        <v>1141.55</v>
      </c>
      <c r="D259" s="91">
        <v>1119</v>
      </c>
      <c r="E259" s="91">
        <v>1138.6500000000001</v>
      </c>
      <c r="F259" s="91">
        <v>1131.2609470535101</v>
      </c>
      <c r="G259" s="91">
        <v>267081</v>
      </c>
      <c r="H259" s="91">
        <v>3021.3830499999999</v>
      </c>
    </row>
    <row r="260" spans="1:8" x14ac:dyDescent="0.3">
      <c r="A260" s="125">
        <v>42666</v>
      </c>
      <c r="B260" s="91">
        <v>1105</v>
      </c>
      <c r="C260" s="91">
        <v>1121.5</v>
      </c>
      <c r="D260" s="91">
        <v>1098.25</v>
      </c>
      <c r="E260" s="91">
        <v>1118.3499999999999</v>
      </c>
      <c r="F260" s="91">
        <v>1108.3646364143101</v>
      </c>
      <c r="G260" s="91">
        <v>202717</v>
      </c>
      <c r="H260" s="91">
        <v>2246.8435399999998</v>
      </c>
    </row>
    <row r="261" spans="1:8" x14ac:dyDescent="0.3">
      <c r="A261" s="125">
        <v>42667</v>
      </c>
      <c r="B261" s="91">
        <v>1107</v>
      </c>
      <c r="C261" s="91">
        <v>1109.95</v>
      </c>
      <c r="D261" s="91">
        <v>1096</v>
      </c>
      <c r="E261" s="91">
        <v>1106.3499999999999</v>
      </c>
      <c r="F261" s="91">
        <v>1103.79789829997</v>
      </c>
      <c r="G261" s="91">
        <v>172527</v>
      </c>
      <c r="H261" s="91">
        <v>1904.3494000000001</v>
      </c>
    </row>
    <row r="262" spans="1:8" x14ac:dyDescent="0.3">
      <c r="A262" s="125">
        <v>42668</v>
      </c>
      <c r="B262" s="91">
        <v>1068</v>
      </c>
      <c r="C262" s="91">
        <v>1098</v>
      </c>
      <c r="D262" s="91">
        <v>1067</v>
      </c>
      <c r="E262" s="91">
        <v>1093.8</v>
      </c>
      <c r="F262" s="91">
        <v>1087.6902546574599</v>
      </c>
      <c r="G262" s="91">
        <v>236985</v>
      </c>
      <c r="H262" s="91">
        <v>2577.66275</v>
      </c>
    </row>
    <row r="263" spans="1:8" x14ac:dyDescent="0.3">
      <c r="A263" s="125">
        <v>42671</v>
      </c>
      <c r="B263" s="91">
        <v>1055</v>
      </c>
      <c r="C263" s="91">
        <v>1069.3499999999999</v>
      </c>
      <c r="D263" s="91">
        <v>1047.0999999999999</v>
      </c>
      <c r="E263" s="91">
        <v>1058.2</v>
      </c>
      <c r="F263" s="91">
        <v>1057.89571844939</v>
      </c>
      <c r="G263" s="91">
        <v>146162</v>
      </c>
      <c r="H263" s="91">
        <v>1546.24154</v>
      </c>
    </row>
    <row r="264" spans="1:8" x14ac:dyDescent="0.3">
      <c r="A264" s="125">
        <v>42672</v>
      </c>
      <c r="B264" s="91">
        <v>1053.5999999999999</v>
      </c>
      <c r="C264" s="91">
        <v>1066.9000000000001</v>
      </c>
      <c r="D264" s="91">
        <v>1048</v>
      </c>
      <c r="E264" s="91">
        <v>1056.3499999999999</v>
      </c>
      <c r="F264" s="91">
        <v>1056.81997262865</v>
      </c>
      <c r="G264" s="91">
        <v>189249</v>
      </c>
      <c r="H264" s="91">
        <v>2000.0212300000001</v>
      </c>
    </row>
    <row r="265" spans="1:8" x14ac:dyDescent="0.3">
      <c r="A265" s="125">
        <v>42673</v>
      </c>
      <c r="B265" s="91">
        <v>1096</v>
      </c>
      <c r="C265" s="91">
        <v>1096</v>
      </c>
      <c r="D265" s="91">
        <v>1026.0999999999999</v>
      </c>
      <c r="E265" s="91">
        <v>1040.3</v>
      </c>
      <c r="F265" s="91">
        <v>1053.5088316726401</v>
      </c>
      <c r="G265" s="91">
        <v>436667</v>
      </c>
      <c r="H265" s="91">
        <v>4600.3254100000004</v>
      </c>
    </row>
    <row r="266" spans="1:8" x14ac:dyDescent="0.3">
      <c r="A266" s="125">
        <v>42674</v>
      </c>
      <c r="B266" s="91">
        <v>1070</v>
      </c>
      <c r="C266" s="91">
        <v>1088.5999999999999</v>
      </c>
      <c r="D266" s="91">
        <v>1068.4000000000001</v>
      </c>
      <c r="E266" s="91">
        <v>1082.0999999999999</v>
      </c>
      <c r="F266" s="91">
        <v>1079.0210351917201</v>
      </c>
      <c r="G266" s="91">
        <v>250485</v>
      </c>
      <c r="H266" s="91">
        <v>2702.78584</v>
      </c>
    </row>
    <row r="267" spans="1:8" x14ac:dyDescent="0.3">
      <c r="A267" s="125">
        <v>42675</v>
      </c>
      <c r="B267" s="91">
        <v>1088.4000000000001</v>
      </c>
      <c r="C267" s="91">
        <v>1088.4000000000001</v>
      </c>
      <c r="D267" s="91">
        <v>1054.05</v>
      </c>
      <c r="E267" s="91">
        <v>1063.5</v>
      </c>
      <c r="F267" s="91">
        <v>1067.4808054136099</v>
      </c>
      <c r="G267" s="91">
        <v>187084</v>
      </c>
      <c r="H267" s="91">
        <v>1997.0857900000001</v>
      </c>
    </row>
    <row r="268" spans="1:8" x14ac:dyDescent="0.3">
      <c r="A268" s="125">
        <v>42677</v>
      </c>
      <c r="B268" s="91">
        <v>1099.5</v>
      </c>
      <c r="C268" s="91">
        <v>1101.45</v>
      </c>
      <c r="D268" s="91">
        <v>1080.6500000000001</v>
      </c>
      <c r="E268" s="91">
        <v>1093.8</v>
      </c>
      <c r="F268" s="91">
        <v>1093.26238808216</v>
      </c>
      <c r="G268" s="91">
        <v>199365</v>
      </c>
      <c r="H268" s="91">
        <v>2179.5825599999998</v>
      </c>
    </row>
    <row r="269" spans="1:8" x14ac:dyDescent="0.3">
      <c r="A269" s="125">
        <v>42679</v>
      </c>
      <c r="B269" s="91">
        <v>1078.9000000000001</v>
      </c>
      <c r="C269" s="91">
        <v>1098.2</v>
      </c>
      <c r="D269" s="91">
        <v>1075</v>
      </c>
      <c r="E269" s="91">
        <v>1091.6500000000001</v>
      </c>
      <c r="F269" s="91">
        <v>1090.58583258013</v>
      </c>
      <c r="G269" s="91">
        <v>219066</v>
      </c>
      <c r="H269" s="91">
        <v>2389.1027600000002</v>
      </c>
    </row>
    <row r="270" spans="1:8" x14ac:dyDescent="0.3">
      <c r="A270" s="125">
        <v>42680</v>
      </c>
      <c r="B270" s="91">
        <v>1114.4000000000001</v>
      </c>
      <c r="C270" s="91">
        <v>1114.4000000000001</v>
      </c>
      <c r="D270" s="91">
        <v>1075.0999999999999</v>
      </c>
      <c r="E270" s="91">
        <v>1078.45</v>
      </c>
      <c r="F270" s="91">
        <v>1090.7101059788499</v>
      </c>
      <c r="G270" s="91">
        <v>335633</v>
      </c>
      <c r="H270" s="91">
        <v>3660.78305</v>
      </c>
    </row>
    <row r="271" spans="1:8" x14ac:dyDescent="0.3">
      <c r="A271" s="125">
        <v>42681</v>
      </c>
      <c r="B271" s="91">
        <v>1139.7</v>
      </c>
      <c r="C271" s="91">
        <v>1139.7</v>
      </c>
      <c r="D271" s="91">
        <v>1118.1500000000001</v>
      </c>
      <c r="E271" s="91">
        <v>1120.6500000000001</v>
      </c>
      <c r="F271" s="91">
        <v>1124.9767664952799</v>
      </c>
      <c r="G271" s="91">
        <v>237674</v>
      </c>
      <c r="H271" s="91">
        <v>2673.7772799999998</v>
      </c>
    </row>
    <row r="272" spans="1:8" x14ac:dyDescent="0.3">
      <c r="A272" s="125">
        <v>42682</v>
      </c>
      <c r="B272" s="91">
        <v>1125</v>
      </c>
      <c r="C272" s="91">
        <v>1133.95</v>
      </c>
      <c r="D272" s="91">
        <v>1115</v>
      </c>
      <c r="E272" s="91">
        <v>1131.3</v>
      </c>
      <c r="F272" s="91">
        <v>1123.8422842684299</v>
      </c>
      <c r="G272" s="91">
        <v>169945</v>
      </c>
      <c r="H272" s="91">
        <v>1909.9137700000001</v>
      </c>
    </row>
    <row r="273" spans="1:8" x14ac:dyDescent="0.3">
      <c r="A273" s="125">
        <v>42685</v>
      </c>
      <c r="B273" s="91">
        <v>1125.8</v>
      </c>
      <c r="C273" s="91">
        <v>1130</v>
      </c>
      <c r="D273" s="91">
        <v>1120</v>
      </c>
      <c r="E273" s="91">
        <v>1121.7</v>
      </c>
      <c r="F273" s="91">
        <v>1124.2669077283001</v>
      </c>
      <c r="G273" s="91">
        <v>137171</v>
      </c>
      <c r="H273" s="91">
        <v>1542.1681599999999</v>
      </c>
    </row>
    <row r="274" spans="1:8" x14ac:dyDescent="0.3">
      <c r="A274" s="125">
        <v>42686</v>
      </c>
      <c r="B274" s="91">
        <v>1125</v>
      </c>
      <c r="C274" s="91">
        <v>1131</v>
      </c>
      <c r="D274" s="91">
        <v>1113.0999999999999</v>
      </c>
      <c r="E274" s="91">
        <v>1123.45</v>
      </c>
      <c r="F274" s="91">
        <v>1121.7828036098199</v>
      </c>
      <c r="G274" s="91">
        <v>136738</v>
      </c>
      <c r="H274" s="91">
        <v>1533.90337</v>
      </c>
    </row>
    <row r="275" spans="1:8" x14ac:dyDescent="0.3">
      <c r="A275" s="125">
        <v>42687</v>
      </c>
      <c r="B275" s="91">
        <v>1145</v>
      </c>
      <c r="C275" s="91">
        <v>1150</v>
      </c>
      <c r="D275" s="91">
        <v>1120</v>
      </c>
      <c r="E275" s="91">
        <v>1123.8499999999999</v>
      </c>
      <c r="F275" s="91">
        <v>1134.5463256226601</v>
      </c>
      <c r="G275" s="91">
        <v>162286</v>
      </c>
      <c r="H275" s="91">
        <v>1841.20985</v>
      </c>
    </row>
    <row r="276" spans="1:8" x14ac:dyDescent="0.3">
      <c r="A276" s="125">
        <v>42688</v>
      </c>
      <c r="B276" s="91">
        <v>1135</v>
      </c>
      <c r="C276" s="91">
        <v>1146.4000000000001</v>
      </c>
      <c r="D276" s="91">
        <v>1130.75</v>
      </c>
      <c r="E276" s="91">
        <v>1142.55</v>
      </c>
      <c r="F276" s="91">
        <v>1141.7077305641899</v>
      </c>
      <c r="G276" s="91">
        <v>187399</v>
      </c>
      <c r="H276" s="91">
        <v>2139.5488700000001</v>
      </c>
    </row>
    <row r="277" spans="1:8" x14ac:dyDescent="0.3">
      <c r="A277" s="125">
        <v>42692</v>
      </c>
      <c r="B277" s="91">
        <v>1126.55</v>
      </c>
      <c r="C277" s="91">
        <v>1134</v>
      </c>
      <c r="D277" s="91">
        <v>1115.0999999999999</v>
      </c>
      <c r="E277" s="91">
        <v>1129.0999999999999</v>
      </c>
      <c r="F277" s="91">
        <v>1126.30147695183</v>
      </c>
      <c r="G277" s="91">
        <v>246115</v>
      </c>
      <c r="H277" s="91">
        <v>2771.9968800000001</v>
      </c>
    </row>
    <row r="278" spans="1:8" x14ac:dyDescent="0.3">
      <c r="A278" s="125">
        <v>42693</v>
      </c>
      <c r="B278" s="91">
        <v>1130.1500000000001</v>
      </c>
      <c r="C278" s="91">
        <v>1134.6500000000001</v>
      </c>
      <c r="D278" s="91">
        <v>1117.4000000000001</v>
      </c>
      <c r="E278" s="91">
        <v>1122.55</v>
      </c>
      <c r="F278" s="91">
        <v>1123.48386361998</v>
      </c>
      <c r="G278" s="91">
        <v>346825</v>
      </c>
      <c r="H278" s="91">
        <v>3896.5229100000001</v>
      </c>
    </row>
    <row r="279" spans="1:8" x14ac:dyDescent="0.3">
      <c r="A279" s="125">
        <v>42694</v>
      </c>
      <c r="B279" s="91">
        <v>1150</v>
      </c>
      <c r="C279" s="91">
        <v>1150</v>
      </c>
      <c r="D279" s="91">
        <v>1125.0999999999999</v>
      </c>
      <c r="E279" s="91">
        <v>1130.0999999999999</v>
      </c>
      <c r="F279" s="91">
        <v>1138.0704870294901</v>
      </c>
      <c r="G279" s="91">
        <v>232142</v>
      </c>
      <c r="H279" s="91">
        <v>2641.93959</v>
      </c>
    </row>
    <row r="280" spans="1:8" x14ac:dyDescent="0.3">
      <c r="A280" s="125">
        <v>42695</v>
      </c>
      <c r="B280" s="91">
        <v>1153.25</v>
      </c>
      <c r="C280" s="91">
        <v>1166.75</v>
      </c>
      <c r="D280" s="91">
        <v>1136.55</v>
      </c>
      <c r="E280" s="91">
        <v>1145.0999999999999</v>
      </c>
      <c r="F280" s="91">
        <v>1151.99628189086</v>
      </c>
      <c r="G280" s="91">
        <v>309297</v>
      </c>
      <c r="H280" s="91">
        <v>3563.0899399999998</v>
      </c>
    </row>
    <row r="281" spans="1:8" x14ac:dyDescent="0.3">
      <c r="A281" s="125">
        <v>42696</v>
      </c>
      <c r="B281" s="91">
        <v>1175</v>
      </c>
      <c r="C281" s="91">
        <v>1175</v>
      </c>
      <c r="D281" s="91">
        <v>1150.5999999999999</v>
      </c>
      <c r="E281" s="91">
        <v>1154.8499999999999</v>
      </c>
      <c r="F281" s="91">
        <v>1159.5985862253201</v>
      </c>
      <c r="G281" s="91">
        <v>207671</v>
      </c>
      <c r="H281" s="91">
        <v>2408.1499800000001</v>
      </c>
    </row>
    <row r="282" spans="1:8" x14ac:dyDescent="0.3">
      <c r="A282" s="125">
        <v>42699</v>
      </c>
      <c r="B282" s="91">
        <v>1168.7</v>
      </c>
      <c r="C282" s="91">
        <v>1178.5999999999999</v>
      </c>
      <c r="D282" s="91">
        <v>1162.0999999999999</v>
      </c>
      <c r="E282" s="91">
        <v>1167.5</v>
      </c>
      <c r="F282" s="91">
        <v>1170.0629827598</v>
      </c>
      <c r="G282" s="91">
        <v>131147</v>
      </c>
      <c r="H282" s="91">
        <v>1534.5025000000001</v>
      </c>
    </row>
    <row r="283" spans="1:8" x14ac:dyDescent="0.3">
      <c r="A283" s="125">
        <v>42700</v>
      </c>
      <c r="B283" s="91">
        <v>1185.8</v>
      </c>
      <c r="C283" s="91">
        <v>1202.25</v>
      </c>
      <c r="D283" s="91">
        <v>1177.3</v>
      </c>
      <c r="E283" s="91">
        <v>1182.05</v>
      </c>
      <c r="F283" s="91">
        <v>1191.79370445475</v>
      </c>
      <c r="G283" s="91">
        <v>355553</v>
      </c>
      <c r="H283" s="91">
        <v>4237.4582700000001</v>
      </c>
    </row>
    <row r="284" spans="1:8" x14ac:dyDescent="0.3">
      <c r="A284" s="125">
        <v>42701</v>
      </c>
      <c r="B284" s="91">
        <v>1195</v>
      </c>
      <c r="C284" s="91">
        <v>1203.1500000000001</v>
      </c>
      <c r="D284" s="91">
        <v>1167.55</v>
      </c>
      <c r="E284" s="91">
        <v>1171</v>
      </c>
      <c r="F284" s="91">
        <v>1183.8993284206099</v>
      </c>
      <c r="G284" s="91">
        <v>306144</v>
      </c>
      <c r="H284" s="91">
        <v>3624.43676</v>
      </c>
    </row>
    <row r="285" spans="1:8" x14ac:dyDescent="0.3">
      <c r="A285" s="125">
        <v>42702</v>
      </c>
      <c r="B285" s="91">
        <v>1208.7</v>
      </c>
      <c r="C285" s="91">
        <v>1231</v>
      </c>
      <c r="D285" s="91">
        <v>1186.9000000000001</v>
      </c>
      <c r="E285" s="91">
        <v>1190.8499999999999</v>
      </c>
      <c r="F285" s="91">
        <v>1208.0709380900901</v>
      </c>
      <c r="G285" s="91">
        <v>842030</v>
      </c>
      <c r="H285" s="91">
        <v>10172.31972</v>
      </c>
    </row>
    <row r="286" spans="1:8" x14ac:dyDescent="0.3">
      <c r="A286" s="125">
        <v>42703</v>
      </c>
      <c r="B286" s="91">
        <v>1205</v>
      </c>
      <c r="C286" s="91">
        <v>1222</v>
      </c>
      <c r="D286" s="91">
        <v>1204</v>
      </c>
      <c r="E286" s="91">
        <v>1214.25</v>
      </c>
      <c r="F286" s="91">
        <v>1215.53611106228</v>
      </c>
      <c r="G286" s="91">
        <v>227548</v>
      </c>
      <c r="H286" s="91">
        <v>2765.9281099999998</v>
      </c>
    </row>
    <row r="287" spans="1:8" x14ac:dyDescent="0.3">
      <c r="A287" s="125">
        <v>42706</v>
      </c>
      <c r="B287" s="91">
        <v>1195</v>
      </c>
      <c r="C287" s="91">
        <v>1228</v>
      </c>
      <c r="D287" s="91">
        <v>1181.75</v>
      </c>
      <c r="E287" s="91">
        <v>1200.9000000000001</v>
      </c>
      <c r="F287" s="91">
        <v>1206.9647856649101</v>
      </c>
      <c r="G287" s="91">
        <v>633634</v>
      </c>
      <c r="H287" s="91">
        <v>7647.7392499999996</v>
      </c>
    </row>
    <row r="288" spans="1:8" x14ac:dyDescent="0.3">
      <c r="A288" s="125">
        <v>42707</v>
      </c>
      <c r="B288" s="91">
        <v>1172.8</v>
      </c>
      <c r="C288" s="91">
        <v>1194.9000000000001</v>
      </c>
      <c r="D288" s="91">
        <v>1172.8</v>
      </c>
      <c r="E288" s="91">
        <v>1190.5999999999999</v>
      </c>
      <c r="F288" s="91">
        <v>1185.53642318587</v>
      </c>
      <c r="G288" s="91">
        <v>192048</v>
      </c>
      <c r="H288" s="91">
        <v>2276.7989899999998</v>
      </c>
    </row>
    <row r="289" spans="1:8" x14ac:dyDescent="0.3">
      <c r="A289" s="125">
        <v>42708</v>
      </c>
      <c r="B289" s="91">
        <v>1167</v>
      </c>
      <c r="C289" s="91">
        <v>1180.6500000000001</v>
      </c>
      <c r="D289" s="91">
        <v>1164.25</v>
      </c>
      <c r="E289" s="91">
        <v>1172.75</v>
      </c>
      <c r="F289" s="91">
        <v>1173.7927359058201</v>
      </c>
      <c r="G289" s="91">
        <v>121309</v>
      </c>
      <c r="H289" s="91">
        <v>1423.91623</v>
      </c>
    </row>
    <row r="290" spans="1:8" x14ac:dyDescent="0.3">
      <c r="A290" s="125">
        <v>42709</v>
      </c>
      <c r="B290" s="91">
        <v>1178.0999999999999</v>
      </c>
      <c r="C290" s="91">
        <v>1186.55</v>
      </c>
      <c r="D290" s="91">
        <v>1159.4000000000001</v>
      </c>
      <c r="E290" s="91">
        <v>1163.8499999999999</v>
      </c>
      <c r="F290" s="91">
        <v>1172.3065083505601</v>
      </c>
      <c r="G290" s="91">
        <v>184778</v>
      </c>
      <c r="H290" s="91">
        <v>2166.1645199999998</v>
      </c>
    </row>
    <row r="291" spans="1:8" x14ac:dyDescent="0.3">
      <c r="A291" s="125">
        <v>42710</v>
      </c>
      <c r="B291" s="91">
        <v>1178</v>
      </c>
      <c r="C291" s="91">
        <v>1190.9000000000001</v>
      </c>
      <c r="D291" s="91">
        <v>1161.45</v>
      </c>
      <c r="E291" s="91">
        <v>1180.5</v>
      </c>
      <c r="F291" s="91">
        <v>1170.45134776138</v>
      </c>
      <c r="G291" s="91">
        <v>200258</v>
      </c>
      <c r="H291" s="91">
        <v>2343.9224599999998</v>
      </c>
    </row>
    <row r="292" spans="1:8" x14ac:dyDescent="0.3">
      <c r="A292" s="125">
        <v>42713</v>
      </c>
      <c r="B292" s="91">
        <v>1177.7</v>
      </c>
      <c r="C292" s="91">
        <v>1194.5</v>
      </c>
      <c r="D292" s="91">
        <v>1164</v>
      </c>
      <c r="E292" s="91">
        <v>1170.5999999999999</v>
      </c>
      <c r="F292" s="91">
        <v>1185.0845558507499</v>
      </c>
      <c r="G292" s="91">
        <v>233739</v>
      </c>
      <c r="H292" s="91">
        <v>2770.00479</v>
      </c>
    </row>
    <row r="293" spans="1:8" x14ac:dyDescent="0.3">
      <c r="A293" s="125">
        <v>42714</v>
      </c>
      <c r="B293" s="91">
        <v>1178</v>
      </c>
      <c r="C293" s="91">
        <v>1181</v>
      </c>
      <c r="D293" s="91">
        <v>1165.0999999999999</v>
      </c>
      <c r="E293" s="91">
        <v>1176.5</v>
      </c>
      <c r="F293" s="91">
        <v>1173.5813487739799</v>
      </c>
      <c r="G293" s="91">
        <v>96369</v>
      </c>
      <c r="H293" s="91">
        <v>1130.9686099999999</v>
      </c>
    </row>
    <row r="294" spans="1:8" x14ac:dyDescent="0.3">
      <c r="A294" s="125">
        <v>42715</v>
      </c>
      <c r="B294" s="91">
        <v>1168.9000000000001</v>
      </c>
      <c r="C294" s="91">
        <v>1185</v>
      </c>
      <c r="D294" s="91">
        <v>1166</v>
      </c>
      <c r="E294" s="91">
        <v>1175.2</v>
      </c>
      <c r="F294" s="91">
        <v>1177.91516523787</v>
      </c>
      <c r="G294" s="91">
        <v>382025</v>
      </c>
      <c r="H294" s="91">
        <v>4499.9304099999999</v>
      </c>
    </row>
    <row r="295" spans="1:8" x14ac:dyDescent="0.3">
      <c r="A295" s="125">
        <v>42716</v>
      </c>
      <c r="B295" s="91">
        <v>1179</v>
      </c>
      <c r="C295" s="91">
        <v>1186.5999999999999</v>
      </c>
      <c r="D295" s="91">
        <v>1158.8</v>
      </c>
      <c r="E295" s="91">
        <v>1162.6500000000001</v>
      </c>
      <c r="F295" s="91">
        <v>1171.83910344827</v>
      </c>
      <c r="G295" s="91">
        <v>159500</v>
      </c>
      <c r="H295" s="91">
        <v>1869.0833700000001</v>
      </c>
    </row>
    <row r="296" spans="1:8" x14ac:dyDescent="0.3">
      <c r="A296" s="125">
        <v>42717</v>
      </c>
      <c r="B296" s="91">
        <v>1200</v>
      </c>
      <c r="C296" s="91">
        <v>1200.05</v>
      </c>
      <c r="D296" s="91">
        <v>1175.2</v>
      </c>
      <c r="E296" s="91">
        <v>1179.05</v>
      </c>
      <c r="F296" s="91">
        <v>1189.3381981862799</v>
      </c>
      <c r="G296" s="91">
        <v>181506</v>
      </c>
      <c r="H296" s="91">
        <v>2158.72019</v>
      </c>
    </row>
    <row r="297" spans="1:8" x14ac:dyDescent="0.3">
      <c r="A297" s="125">
        <v>42720</v>
      </c>
      <c r="B297" s="91">
        <v>1184.8</v>
      </c>
      <c r="C297" s="91">
        <v>1209.7</v>
      </c>
      <c r="D297" s="91">
        <v>1174.95</v>
      </c>
      <c r="E297" s="91">
        <v>1202.8499999999999</v>
      </c>
      <c r="F297" s="91">
        <v>1193.5543601923</v>
      </c>
      <c r="G297" s="91">
        <v>381474</v>
      </c>
      <c r="H297" s="91">
        <v>4553.0995599999997</v>
      </c>
    </row>
    <row r="298" spans="1:8" x14ac:dyDescent="0.3">
      <c r="A298" s="125">
        <v>42721</v>
      </c>
      <c r="B298" s="91">
        <v>1160</v>
      </c>
      <c r="C298" s="91">
        <v>1191.95</v>
      </c>
      <c r="D298" s="91">
        <v>1160</v>
      </c>
      <c r="E298" s="91">
        <v>1184.7</v>
      </c>
      <c r="F298" s="91">
        <v>1184.4018995844799</v>
      </c>
      <c r="G298" s="91">
        <v>416828</v>
      </c>
      <c r="H298" s="91">
        <v>4936.9187499999998</v>
      </c>
    </row>
    <row r="299" spans="1:8" x14ac:dyDescent="0.3">
      <c r="A299" s="125">
        <v>42722</v>
      </c>
      <c r="B299" s="91">
        <v>1181</v>
      </c>
      <c r="C299" s="91">
        <v>1184</v>
      </c>
      <c r="D299" s="91">
        <v>1161.0999999999999</v>
      </c>
      <c r="E299" s="91">
        <v>1165.3</v>
      </c>
      <c r="F299" s="91">
        <v>1168.6873282689501</v>
      </c>
      <c r="G299" s="91">
        <v>123740</v>
      </c>
      <c r="H299" s="91">
        <v>1446.1337000000001</v>
      </c>
    </row>
    <row r="300" spans="1:8" x14ac:dyDescent="0.3">
      <c r="A300" s="125">
        <v>42723</v>
      </c>
      <c r="B300" s="91">
        <v>1185</v>
      </c>
      <c r="C300" s="91">
        <v>1187.8</v>
      </c>
      <c r="D300" s="91">
        <v>1161.5</v>
      </c>
      <c r="E300" s="91">
        <v>1179.1500000000001</v>
      </c>
      <c r="F300" s="91">
        <v>1173.1113259634101</v>
      </c>
      <c r="G300" s="91">
        <v>160834</v>
      </c>
      <c r="H300" s="91">
        <v>1886.76187</v>
      </c>
    </row>
    <row r="301" spans="1:8" x14ac:dyDescent="0.3">
      <c r="A301" s="125">
        <v>42724</v>
      </c>
      <c r="B301" s="91">
        <v>1178</v>
      </c>
      <c r="C301" s="91">
        <v>1188</v>
      </c>
      <c r="D301" s="91">
        <v>1173.55</v>
      </c>
      <c r="E301" s="91">
        <v>1179.9000000000001</v>
      </c>
      <c r="F301" s="91">
        <v>1180.7107425003001</v>
      </c>
      <c r="G301" s="91">
        <v>743030</v>
      </c>
      <c r="H301" s="91">
        <v>8773.0350299999991</v>
      </c>
    </row>
    <row r="302" spans="1:8" x14ac:dyDescent="0.3">
      <c r="A302" s="125">
        <v>42727</v>
      </c>
      <c r="B302" s="91">
        <v>1179</v>
      </c>
      <c r="C302" s="91">
        <v>1182.1500000000001</v>
      </c>
      <c r="D302" s="91">
        <v>1170.0999999999999</v>
      </c>
      <c r="E302" s="91">
        <v>1179.3</v>
      </c>
      <c r="F302" s="91">
        <v>1176.54608800091</v>
      </c>
      <c r="G302" s="91">
        <v>104908</v>
      </c>
      <c r="H302" s="91">
        <v>1234.29097</v>
      </c>
    </row>
    <row r="303" spans="1:8" x14ac:dyDescent="0.3">
      <c r="A303" s="125">
        <v>42728</v>
      </c>
      <c r="B303" s="91">
        <v>1185.2</v>
      </c>
      <c r="C303" s="91">
        <v>1188</v>
      </c>
      <c r="D303" s="91">
        <v>1177.0999999999999</v>
      </c>
      <c r="E303" s="91">
        <v>1181.5999999999999</v>
      </c>
      <c r="F303" s="91">
        <v>1181.99925829269</v>
      </c>
      <c r="G303" s="91">
        <v>145610</v>
      </c>
      <c r="H303" s="91">
        <v>1721.1091200000001</v>
      </c>
    </row>
    <row r="304" spans="1:8" x14ac:dyDescent="0.3">
      <c r="A304" s="125">
        <v>42730</v>
      </c>
      <c r="B304" s="91">
        <v>1168</v>
      </c>
      <c r="C304" s="91">
        <v>1184.75</v>
      </c>
      <c r="D304" s="91">
        <v>1164.45</v>
      </c>
      <c r="E304" s="91">
        <v>1182.2</v>
      </c>
      <c r="F304" s="91">
        <v>1176.63213190136</v>
      </c>
      <c r="G304" s="91">
        <v>162667</v>
      </c>
      <c r="H304" s="91">
        <v>1913.9921899999999</v>
      </c>
    </row>
    <row r="305" spans="1:8" x14ac:dyDescent="0.3">
      <c r="A305" s="125">
        <v>42731</v>
      </c>
      <c r="B305" s="91">
        <v>1177.05</v>
      </c>
      <c r="C305" s="91">
        <v>1178.5999999999999</v>
      </c>
      <c r="D305" s="91">
        <v>1165.0999999999999</v>
      </c>
      <c r="E305" s="91">
        <v>1172</v>
      </c>
      <c r="F305" s="91">
        <v>1170.5348900608201</v>
      </c>
      <c r="G305" s="91">
        <v>106377</v>
      </c>
      <c r="H305" s="91">
        <v>1245.1799000000001</v>
      </c>
    </row>
    <row r="306" spans="1:8" x14ac:dyDescent="0.3">
      <c r="A306" s="125">
        <v>42734</v>
      </c>
      <c r="B306" s="91">
        <v>1170</v>
      </c>
      <c r="C306" s="91">
        <v>1176</v>
      </c>
      <c r="D306" s="91">
        <v>1165.5</v>
      </c>
      <c r="E306" s="91">
        <v>1172.95</v>
      </c>
      <c r="F306" s="91">
        <v>1171.1603233620599</v>
      </c>
      <c r="G306" s="91">
        <v>177510</v>
      </c>
      <c r="H306" s="91">
        <v>2078.9266899999998</v>
      </c>
    </row>
    <row r="307" spans="1:8" x14ac:dyDescent="0.3">
      <c r="A307" s="125">
        <v>42735</v>
      </c>
      <c r="B307" s="91">
        <v>1147</v>
      </c>
      <c r="C307" s="91">
        <v>1162</v>
      </c>
      <c r="D307" s="91">
        <v>1143.05</v>
      </c>
      <c r="E307" s="91">
        <v>1159.1500000000001</v>
      </c>
      <c r="F307" s="91">
        <v>1153.14305538601</v>
      </c>
      <c r="G307" s="91">
        <v>155653</v>
      </c>
      <c r="H307" s="91">
        <v>1794.90176</v>
      </c>
    </row>
  </sheetData>
  <mergeCells count="3">
    <mergeCell ref="A1:J2"/>
    <mergeCell ref="B57:H57"/>
    <mergeCell ref="A39:C39"/>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filterMode="1">
    <tabColor theme="3" tint="0.79998168889431442"/>
  </sheetPr>
  <dimension ref="A1:S1016"/>
  <sheetViews>
    <sheetView showGridLines="0" tabSelected="1" workbookViewId="0">
      <selection activeCell="A17" sqref="A17"/>
    </sheetView>
  </sheetViews>
  <sheetFormatPr defaultColWidth="9.109375" defaultRowHeight="14.4" x14ac:dyDescent="0.3"/>
  <cols>
    <col min="1" max="1" width="9.5546875" style="50" bestFit="1" customWidth="1"/>
    <col min="2" max="2" width="12.109375" style="50" bestFit="1" customWidth="1"/>
    <col min="3" max="3" width="17.44140625" style="50" bestFit="1" customWidth="1"/>
    <col min="4" max="4" width="56.109375" style="50" customWidth="1"/>
    <col min="5" max="5" width="11.5546875" style="50" customWidth="1"/>
    <col min="6" max="6" width="20.109375" style="50" bestFit="1" customWidth="1"/>
    <col min="7" max="7" width="18.6640625" style="50" bestFit="1" customWidth="1"/>
    <col min="8" max="8" width="30.33203125" style="50" bestFit="1" customWidth="1"/>
    <col min="9" max="9" width="45.664062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399"/>
      <c r="B1" s="399"/>
      <c r="C1" s="399"/>
      <c r="D1" s="399"/>
      <c r="E1" s="399"/>
      <c r="F1" s="399"/>
      <c r="G1" s="399"/>
    </row>
    <row r="2" spans="1:19" x14ac:dyDescent="0.3">
      <c r="A2" s="400"/>
      <c r="B2" s="400"/>
      <c r="C2" s="400"/>
      <c r="D2" s="400"/>
      <c r="E2" s="400"/>
      <c r="F2" s="400"/>
      <c r="G2" s="400"/>
      <c r="H2" s="56"/>
    </row>
    <row r="3" spans="1:19" x14ac:dyDescent="0.3">
      <c r="A3" s="33"/>
      <c r="B3" s="33"/>
      <c r="C3" s="33"/>
      <c r="D3" s="33"/>
      <c r="E3" s="33"/>
      <c r="F3" s="33"/>
      <c r="G3" s="33"/>
      <c r="H3" s="56"/>
    </row>
    <row r="4" spans="1:19" x14ac:dyDescent="0.3">
      <c r="A4" s="33"/>
      <c r="B4" s="33"/>
      <c r="C4" s="33"/>
      <c r="D4" s="33"/>
      <c r="E4" s="33"/>
      <c r="F4" s="33"/>
      <c r="G4" s="33"/>
      <c r="H4" s="56"/>
    </row>
    <row r="5" spans="1:19" x14ac:dyDescent="0.3">
      <c r="A5" s="33">
        <v>1</v>
      </c>
      <c r="B5" s="33" t="s">
        <v>2047</v>
      </c>
      <c r="C5" s="33"/>
      <c r="D5" s="33"/>
      <c r="E5" s="33"/>
      <c r="F5" s="33"/>
      <c r="G5" s="33"/>
      <c r="H5" s="56"/>
    </row>
    <row r="6" spans="1:19" x14ac:dyDescent="0.3">
      <c r="A6" s="33">
        <v>2</v>
      </c>
      <c r="B6" s="33" t="s">
        <v>2048</v>
      </c>
      <c r="C6" s="33"/>
      <c r="D6" s="33"/>
      <c r="E6" s="33"/>
      <c r="F6" s="33"/>
      <c r="G6" s="33"/>
      <c r="H6" s="56"/>
    </row>
    <row r="7" spans="1:19" x14ac:dyDescent="0.3">
      <c r="A7" s="33"/>
      <c r="B7" s="245" t="s">
        <v>2011</v>
      </c>
      <c r="C7" s="299" t="s">
        <v>1901</v>
      </c>
      <c r="D7" s="300" t="s">
        <v>392</v>
      </c>
      <c r="E7" s="265" t="s">
        <v>1894</v>
      </c>
      <c r="F7" s="33"/>
      <c r="G7" s="33"/>
      <c r="H7" s="56"/>
    </row>
    <row r="8" spans="1:19" x14ac:dyDescent="0.3">
      <c r="A8" s="33"/>
      <c r="B8" s="102">
        <v>1437</v>
      </c>
      <c r="C8" s="102" t="str">
        <f>VLOOKUP(B8,A16:S1016,MATCH(C7,A16:S16,0),FALSE)</f>
        <v>Valerie Takahito</v>
      </c>
      <c r="D8" s="102" t="str">
        <f>VLOOKUP(B8,A16:S1016,MATCH(I16,A16:S16,0),FALSE)</f>
        <v>Colored Envelopes</v>
      </c>
      <c r="E8" s="102">
        <f>VLOOKUP(B8,A16:S1016,MATCH(N16,A16:S16,0),FALSE)</f>
        <v>10598.4</v>
      </c>
      <c r="F8" s="33"/>
      <c r="G8" s="33"/>
      <c r="H8" s="56"/>
    </row>
    <row r="9" spans="1:19" x14ac:dyDescent="0.3">
      <c r="A9" s="33"/>
      <c r="B9" s="102">
        <v>1860</v>
      </c>
      <c r="C9" s="102" t="str">
        <f>VLOOKUP(B9,A16:S1016,MATCH(C7,A16:S16,0),FALSE)</f>
        <v>Randy Ferguson</v>
      </c>
      <c r="D9" s="102" t="str">
        <f>VLOOKUP(B9,A16:S1016,MATCH(I16,A16:S16,0),FALSE)</f>
        <v>Executive Impressions 14" Two-Color Numerals Wall Clock</v>
      </c>
      <c r="E9" s="102">
        <f>VLOOKUP(B9,A17:S1017,MATCH(N17,A17:S17,0),FALSE)</f>
        <v>31395</v>
      </c>
      <c r="F9" s="33"/>
      <c r="G9" s="33"/>
      <c r="H9" s="56"/>
    </row>
    <row r="11" spans="1:19" x14ac:dyDescent="0.3">
      <c r="A11" s="298" t="s">
        <v>1904</v>
      </c>
      <c r="B11" s="299" t="s">
        <v>1903</v>
      </c>
      <c r="C11" s="299" t="s">
        <v>1902</v>
      </c>
      <c r="D11" s="300" t="s">
        <v>1901</v>
      </c>
      <c r="E11" s="299" t="s">
        <v>491</v>
      </c>
      <c r="F11" s="300" t="s">
        <v>1900</v>
      </c>
      <c r="G11" s="299" t="s">
        <v>1899</v>
      </c>
      <c r="H11" s="300" t="s">
        <v>1898</v>
      </c>
      <c r="I11" s="299" t="s">
        <v>392</v>
      </c>
      <c r="J11" s="300" t="s">
        <v>1897</v>
      </c>
      <c r="K11" s="299" t="s">
        <v>1896</v>
      </c>
      <c r="L11" s="300" t="s">
        <v>650</v>
      </c>
      <c r="M11" s="299" t="s">
        <v>1895</v>
      </c>
      <c r="N11" s="300" t="s">
        <v>1894</v>
      </c>
      <c r="O11" s="299" t="s">
        <v>1893</v>
      </c>
      <c r="P11" s="300" t="s">
        <v>1892</v>
      </c>
      <c r="Q11" s="299" t="s">
        <v>1891</v>
      </c>
      <c r="R11" s="300" t="s">
        <v>1890</v>
      </c>
      <c r="S11" s="299" t="s">
        <v>1889</v>
      </c>
    </row>
    <row r="12" spans="1:19" x14ac:dyDescent="0.3">
      <c r="E12" s="50" t="s">
        <v>395</v>
      </c>
      <c r="G12" s="50" t="s">
        <v>785</v>
      </c>
    </row>
    <row r="13" spans="1:19" x14ac:dyDescent="0.3">
      <c r="E13" s="50" t="s">
        <v>405</v>
      </c>
      <c r="G13" s="50" t="s">
        <v>764</v>
      </c>
    </row>
    <row r="16" spans="1:19" x14ac:dyDescent="0.3">
      <c r="A16" s="298" t="s">
        <v>1904</v>
      </c>
      <c r="B16" s="299" t="s">
        <v>1903</v>
      </c>
      <c r="C16" s="299" t="s">
        <v>1902</v>
      </c>
      <c r="D16" s="300" t="s">
        <v>1901</v>
      </c>
      <c r="E16" s="299" t="s">
        <v>491</v>
      </c>
      <c r="F16" s="300" t="s">
        <v>1900</v>
      </c>
      <c r="G16" s="299" t="s">
        <v>1899</v>
      </c>
      <c r="H16" s="300" t="s">
        <v>1898</v>
      </c>
      <c r="I16" s="299" t="s">
        <v>392</v>
      </c>
      <c r="J16" s="300" t="s">
        <v>1897</v>
      </c>
      <c r="K16" s="299" t="s">
        <v>1896</v>
      </c>
      <c r="L16" s="300" t="s">
        <v>650</v>
      </c>
      <c r="M16" s="299" t="s">
        <v>1895</v>
      </c>
      <c r="N16" s="300" t="s">
        <v>1894</v>
      </c>
      <c r="O16" s="299" t="s">
        <v>1893</v>
      </c>
      <c r="P16" s="300" t="s">
        <v>1892</v>
      </c>
      <c r="Q16" s="299" t="s">
        <v>1891</v>
      </c>
      <c r="R16" s="300" t="s">
        <v>1890</v>
      </c>
      <c r="S16" s="299" t="s">
        <v>1889</v>
      </c>
    </row>
    <row r="17" spans="1:19" x14ac:dyDescent="0.3">
      <c r="A17" s="272">
        <v>1001</v>
      </c>
      <c r="B17" s="282">
        <v>42795</v>
      </c>
      <c r="C17" s="284" t="s">
        <v>590</v>
      </c>
      <c r="D17" s="273" t="s">
        <v>1506</v>
      </c>
      <c r="E17" s="286" t="s">
        <v>395</v>
      </c>
      <c r="F17" s="273" t="s">
        <v>778</v>
      </c>
      <c r="G17" s="288" t="s">
        <v>785</v>
      </c>
      <c r="H17" s="273" t="s">
        <v>824</v>
      </c>
      <c r="I17" s="290" t="s">
        <v>1888</v>
      </c>
      <c r="J17" s="274">
        <v>45</v>
      </c>
      <c r="K17" s="292">
        <v>3000</v>
      </c>
      <c r="L17" s="274">
        <v>135000</v>
      </c>
      <c r="M17" s="294">
        <v>0.03</v>
      </c>
      <c r="N17" s="275">
        <v>130950</v>
      </c>
      <c r="O17" s="288" t="s">
        <v>782</v>
      </c>
      <c r="P17" s="276" t="s">
        <v>774</v>
      </c>
      <c r="Q17" s="296" t="s">
        <v>1932</v>
      </c>
      <c r="R17" s="276" t="s">
        <v>1933</v>
      </c>
      <c r="S17" s="296" t="s">
        <v>1934</v>
      </c>
    </row>
    <row r="18" spans="1:19" hidden="1" x14ac:dyDescent="0.3">
      <c r="A18" s="272">
        <v>1002</v>
      </c>
      <c r="B18" s="282">
        <v>42795</v>
      </c>
      <c r="C18" s="284" t="s">
        <v>590</v>
      </c>
      <c r="D18" s="273" t="s">
        <v>1506</v>
      </c>
      <c r="E18" s="286" t="s">
        <v>395</v>
      </c>
      <c r="F18" s="273" t="s">
        <v>778</v>
      </c>
      <c r="G18" s="288" t="s">
        <v>764</v>
      </c>
      <c r="H18" s="273" t="s">
        <v>793</v>
      </c>
      <c r="I18" s="290" t="s">
        <v>1862</v>
      </c>
      <c r="J18" s="274">
        <v>50</v>
      </c>
      <c r="K18" s="292">
        <v>240</v>
      </c>
      <c r="L18" s="274">
        <v>12000</v>
      </c>
      <c r="M18" s="294">
        <v>0.08</v>
      </c>
      <c r="N18" s="275">
        <v>11040</v>
      </c>
      <c r="O18" s="288" t="s">
        <v>782</v>
      </c>
      <c r="P18" s="276" t="s">
        <v>787</v>
      </c>
      <c r="Q18" s="296" t="s">
        <v>1932</v>
      </c>
      <c r="R18" s="276" t="s">
        <v>1933</v>
      </c>
      <c r="S18" s="296" t="s">
        <v>1934</v>
      </c>
    </row>
    <row r="19" spans="1:19" x14ac:dyDescent="0.3">
      <c r="A19" s="272">
        <v>1003</v>
      </c>
      <c r="B19" s="282">
        <v>42796</v>
      </c>
      <c r="C19" s="284" t="s">
        <v>590</v>
      </c>
      <c r="D19" s="273" t="s">
        <v>1506</v>
      </c>
      <c r="E19" s="286" t="s">
        <v>405</v>
      </c>
      <c r="F19" s="273" t="s">
        <v>778</v>
      </c>
      <c r="G19" s="288" t="s">
        <v>764</v>
      </c>
      <c r="H19" s="273" t="s">
        <v>763</v>
      </c>
      <c r="I19" s="290" t="s">
        <v>1887</v>
      </c>
      <c r="J19" s="274">
        <v>10</v>
      </c>
      <c r="K19" s="292">
        <v>1200</v>
      </c>
      <c r="L19" s="274">
        <v>12000</v>
      </c>
      <c r="M19" s="294">
        <v>0.05</v>
      </c>
      <c r="N19" s="275">
        <v>11400</v>
      </c>
      <c r="O19" s="288" t="s">
        <v>775</v>
      </c>
      <c r="P19" s="276" t="s">
        <v>760</v>
      </c>
      <c r="Q19" s="296" t="s">
        <v>1935</v>
      </c>
      <c r="R19" s="276" t="s">
        <v>1933</v>
      </c>
      <c r="S19" s="296" t="s">
        <v>1934</v>
      </c>
    </row>
    <row r="20" spans="1:19" hidden="1" x14ac:dyDescent="0.3">
      <c r="A20" s="272">
        <v>1004</v>
      </c>
      <c r="B20" s="282">
        <v>42796</v>
      </c>
      <c r="C20" s="284" t="s">
        <v>590</v>
      </c>
      <c r="D20" s="273" t="s">
        <v>1484</v>
      </c>
      <c r="E20" s="286" t="s">
        <v>522</v>
      </c>
      <c r="F20" s="273" t="s">
        <v>812</v>
      </c>
      <c r="G20" s="288" t="s">
        <v>764</v>
      </c>
      <c r="H20" s="273" t="s">
        <v>772</v>
      </c>
      <c r="I20" s="290" t="s">
        <v>1826</v>
      </c>
      <c r="J20" s="274">
        <v>27</v>
      </c>
      <c r="K20" s="292">
        <v>660</v>
      </c>
      <c r="L20" s="274">
        <v>17820</v>
      </c>
      <c r="M20" s="294">
        <v>0.1</v>
      </c>
      <c r="N20" s="275">
        <v>16038</v>
      </c>
      <c r="O20" s="288" t="s">
        <v>788</v>
      </c>
      <c r="P20" s="276" t="s">
        <v>760</v>
      </c>
      <c r="Q20" s="296" t="s">
        <v>1936</v>
      </c>
      <c r="R20" s="276" t="s">
        <v>1933</v>
      </c>
      <c r="S20" s="296" t="s">
        <v>1934</v>
      </c>
    </row>
    <row r="21" spans="1:19" x14ac:dyDescent="0.3">
      <c r="A21" s="272">
        <v>1005</v>
      </c>
      <c r="B21" s="282">
        <v>42796</v>
      </c>
      <c r="C21" s="284" t="s">
        <v>590</v>
      </c>
      <c r="D21" s="273" t="s">
        <v>1452</v>
      </c>
      <c r="E21" s="286" t="s">
        <v>395</v>
      </c>
      <c r="F21" s="273" t="s">
        <v>812</v>
      </c>
      <c r="G21" s="288" t="s">
        <v>785</v>
      </c>
      <c r="H21" s="273" t="s">
        <v>1125</v>
      </c>
      <c r="I21" s="290" t="s">
        <v>1886</v>
      </c>
      <c r="J21" s="274">
        <v>38</v>
      </c>
      <c r="K21" s="292">
        <v>12000</v>
      </c>
      <c r="L21" s="274">
        <v>456000</v>
      </c>
      <c r="M21" s="294">
        <v>0.04</v>
      </c>
      <c r="N21" s="275">
        <v>437760</v>
      </c>
      <c r="O21" s="288" t="s">
        <v>775</v>
      </c>
      <c r="P21" s="276" t="s">
        <v>827</v>
      </c>
      <c r="Q21" s="296" t="s">
        <v>1935</v>
      </c>
      <c r="R21" s="276" t="s">
        <v>1933</v>
      </c>
      <c r="S21" s="296" t="s">
        <v>1934</v>
      </c>
    </row>
    <row r="22" spans="1:19" hidden="1" x14ac:dyDescent="0.3">
      <c r="A22" s="272">
        <v>1006</v>
      </c>
      <c r="B22" s="282">
        <v>42797</v>
      </c>
      <c r="C22" s="284" t="s">
        <v>590</v>
      </c>
      <c r="D22" s="273" t="s">
        <v>1861</v>
      </c>
      <c r="E22" s="286" t="s">
        <v>405</v>
      </c>
      <c r="F22" s="273" t="s">
        <v>765</v>
      </c>
      <c r="G22" s="288" t="s">
        <v>785</v>
      </c>
      <c r="H22" s="273" t="s">
        <v>784</v>
      </c>
      <c r="I22" s="290" t="s">
        <v>1787</v>
      </c>
      <c r="J22" s="274">
        <v>14</v>
      </c>
      <c r="K22" s="292">
        <v>5760</v>
      </c>
      <c r="L22" s="274">
        <v>80640</v>
      </c>
      <c r="M22" s="294">
        <v>0.04</v>
      </c>
      <c r="N22" s="275">
        <v>77414.399999999994</v>
      </c>
      <c r="O22" s="288" t="s">
        <v>775</v>
      </c>
      <c r="P22" s="276" t="s">
        <v>767</v>
      </c>
      <c r="Q22" s="296" t="s">
        <v>1935</v>
      </c>
      <c r="R22" s="276" t="s">
        <v>1937</v>
      </c>
      <c r="S22" s="296" t="s">
        <v>1934</v>
      </c>
    </row>
    <row r="23" spans="1:19" hidden="1" x14ac:dyDescent="0.3">
      <c r="A23" s="272">
        <v>1007</v>
      </c>
      <c r="B23" s="282">
        <v>42797</v>
      </c>
      <c r="C23" s="284" t="s">
        <v>590</v>
      </c>
      <c r="D23" s="273" t="s">
        <v>1885</v>
      </c>
      <c r="E23" s="286" t="s">
        <v>405</v>
      </c>
      <c r="F23" s="273" t="s">
        <v>778</v>
      </c>
      <c r="G23" s="288" t="s">
        <v>770</v>
      </c>
      <c r="H23" s="273" t="s">
        <v>769</v>
      </c>
      <c r="I23" s="290" t="s">
        <v>1884</v>
      </c>
      <c r="J23" s="274">
        <v>25</v>
      </c>
      <c r="K23" s="292">
        <v>13620</v>
      </c>
      <c r="L23" s="274">
        <v>340500</v>
      </c>
      <c r="M23" s="294">
        <v>0.02</v>
      </c>
      <c r="N23" s="275">
        <v>333690</v>
      </c>
      <c r="O23" s="288" t="s">
        <v>782</v>
      </c>
      <c r="P23" s="276" t="s">
        <v>760</v>
      </c>
      <c r="Q23" s="296" t="s">
        <v>1932</v>
      </c>
      <c r="R23" s="276" t="s">
        <v>1933</v>
      </c>
      <c r="S23" s="296" t="s">
        <v>1934</v>
      </c>
    </row>
    <row r="24" spans="1:19" hidden="1" x14ac:dyDescent="0.3">
      <c r="A24" s="272">
        <v>1008</v>
      </c>
      <c r="B24" s="282">
        <v>42797</v>
      </c>
      <c r="C24" s="284" t="s">
        <v>590</v>
      </c>
      <c r="D24" s="273" t="s">
        <v>1350</v>
      </c>
      <c r="E24" s="286" t="s">
        <v>522</v>
      </c>
      <c r="F24" s="273" t="s">
        <v>790</v>
      </c>
      <c r="G24" s="288" t="s">
        <v>785</v>
      </c>
      <c r="H24" s="273" t="s">
        <v>815</v>
      </c>
      <c r="I24" s="290" t="s">
        <v>1642</v>
      </c>
      <c r="J24" s="274">
        <v>26</v>
      </c>
      <c r="K24" s="292">
        <v>5460</v>
      </c>
      <c r="L24" s="274">
        <v>141960</v>
      </c>
      <c r="M24" s="294">
        <v>0.03</v>
      </c>
      <c r="N24" s="275">
        <v>137701.20000000001</v>
      </c>
      <c r="O24" s="288" t="s">
        <v>782</v>
      </c>
      <c r="P24" s="276" t="s">
        <v>760</v>
      </c>
      <c r="Q24" s="296" t="s">
        <v>1932</v>
      </c>
      <c r="R24" s="276" t="s">
        <v>1937</v>
      </c>
      <c r="S24" s="296" t="s">
        <v>1934</v>
      </c>
    </row>
    <row r="25" spans="1:19" x14ac:dyDescent="0.3">
      <c r="A25" s="272">
        <v>1009</v>
      </c>
      <c r="B25" s="282">
        <v>42797</v>
      </c>
      <c r="C25" s="284" t="s">
        <v>590</v>
      </c>
      <c r="D25" s="273" t="s">
        <v>1480</v>
      </c>
      <c r="E25" s="286" t="s">
        <v>395</v>
      </c>
      <c r="F25" s="273" t="s">
        <v>765</v>
      </c>
      <c r="G25" s="288" t="s">
        <v>785</v>
      </c>
      <c r="H25" s="273" t="s">
        <v>815</v>
      </c>
      <c r="I25" s="290" t="s">
        <v>1192</v>
      </c>
      <c r="J25" s="274">
        <v>2</v>
      </c>
      <c r="K25" s="292">
        <v>116341</v>
      </c>
      <c r="L25" s="274">
        <v>232682</v>
      </c>
      <c r="M25" s="294">
        <v>0.09</v>
      </c>
      <c r="N25" s="275">
        <v>211740.62</v>
      </c>
      <c r="O25" s="288" t="s">
        <v>775</v>
      </c>
      <c r="P25" s="276" t="s">
        <v>774</v>
      </c>
      <c r="Q25" s="296" t="s">
        <v>1935</v>
      </c>
      <c r="R25" s="276" t="s">
        <v>1937</v>
      </c>
      <c r="S25" s="296" t="s">
        <v>1934</v>
      </c>
    </row>
    <row r="26" spans="1:19" hidden="1" x14ac:dyDescent="0.3">
      <c r="A26" s="272">
        <v>1010</v>
      </c>
      <c r="B26" s="282">
        <v>42797</v>
      </c>
      <c r="C26" s="284" t="s">
        <v>590</v>
      </c>
      <c r="D26" s="273" t="s">
        <v>1350</v>
      </c>
      <c r="E26" s="286" t="s">
        <v>395</v>
      </c>
      <c r="F26" s="273" t="s">
        <v>790</v>
      </c>
      <c r="G26" s="288" t="s">
        <v>764</v>
      </c>
      <c r="H26" s="273" t="s">
        <v>811</v>
      </c>
      <c r="I26" s="290" t="s">
        <v>1170</v>
      </c>
      <c r="J26" s="274">
        <v>22</v>
      </c>
      <c r="K26" s="292">
        <v>9780</v>
      </c>
      <c r="L26" s="274">
        <v>215160</v>
      </c>
      <c r="M26" s="294">
        <v>7.0000000000000007E-2</v>
      </c>
      <c r="N26" s="275">
        <v>200098.8</v>
      </c>
      <c r="O26" s="288" t="s">
        <v>782</v>
      </c>
      <c r="P26" s="276" t="s">
        <v>760</v>
      </c>
      <c r="Q26" s="296" t="s">
        <v>1932</v>
      </c>
      <c r="R26" s="276" t="s">
        <v>1937</v>
      </c>
      <c r="S26" s="296" t="s">
        <v>1934</v>
      </c>
    </row>
    <row r="27" spans="1:19" hidden="1" x14ac:dyDescent="0.3">
      <c r="A27" s="272">
        <v>1011</v>
      </c>
      <c r="B27" s="282">
        <v>42797</v>
      </c>
      <c r="C27" s="284" t="s">
        <v>590</v>
      </c>
      <c r="D27" s="273" t="s">
        <v>1350</v>
      </c>
      <c r="E27" s="286" t="s">
        <v>395</v>
      </c>
      <c r="F27" s="273" t="s">
        <v>790</v>
      </c>
      <c r="G27" s="288" t="s">
        <v>764</v>
      </c>
      <c r="H27" s="273" t="s">
        <v>763</v>
      </c>
      <c r="I27" s="290" t="s">
        <v>970</v>
      </c>
      <c r="J27" s="274">
        <v>26</v>
      </c>
      <c r="K27" s="292">
        <v>180</v>
      </c>
      <c r="L27" s="274">
        <v>4680</v>
      </c>
      <c r="M27" s="294">
        <v>0.08</v>
      </c>
      <c r="N27" s="275">
        <v>4305.6000000000004</v>
      </c>
      <c r="O27" s="288" t="s">
        <v>782</v>
      </c>
      <c r="P27" s="276" t="s">
        <v>760</v>
      </c>
      <c r="Q27" s="296" t="s">
        <v>1932</v>
      </c>
      <c r="R27" s="276" t="s">
        <v>1937</v>
      </c>
      <c r="S27" s="296" t="s">
        <v>1934</v>
      </c>
    </row>
    <row r="28" spans="1:19" hidden="1" x14ac:dyDescent="0.3">
      <c r="A28" s="272">
        <v>1012</v>
      </c>
      <c r="B28" s="282">
        <v>42797</v>
      </c>
      <c r="C28" s="284" t="s">
        <v>590</v>
      </c>
      <c r="D28" s="273" t="s">
        <v>1201</v>
      </c>
      <c r="E28" s="286" t="s">
        <v>395</v>
      </c>
      <c r="F28" s="273" t="s">
        <v>778</v>
      </c>
      <c r="G28" s="288" t="s">
        <v>764</v>
      </c>
      <c r="H28" s="273" t="s">
        <v>811</v>
      </c>
      <c r="I28" s="290" t="s">
        <v>1883</v>
      </c>
      <c r="J28" s="274">
        <v>49</v>
      </c>
      <c r="K28" s="292">
        <v>960</v>
      </c>
      <c r="L28" s="274">
        <v>47040</v>
      </c>
      <c r="M28" s="294">
        <v>0.1</v>
      </c>
      <c r="N28" s="275">
        <v>42336</v>
      </c>
      <c r="O28" s="288" t="s">
        <v>788</v>
      </c>
      <c r="P28" s="276" t="s">
        <v>798</v>
      </c>
      <c r="Q28" s="296" t="s">
        <v>1936</v>
      </c>
      <c r="R28" s="276" t="s">
        <v>1933</v>
      </c>
      <c r="S28" s="296" t="s">
        <v>1934</v>
      </c>
    </row>
    <row r="29" spans="1:19" hidden="1" x14ac:dyDescent="0.3">
      <c r="A29" s="272">
        <v>1013</v>
      </c>
      <c r="B29" s="282">
        <v>42797</v>
      </c>
      <c r="C29" s="284" t="s">
        <v>590</v>
      </c>
      <c r="D29" s="273" t="s">
        <v>1201</v>
      </c>
      <c r="E29" s="286" t="s">
        <v>395</v>
      </c>
      <c r="F29" s="273" t="s">
        <v>778</v>
      </c>
      <c r="G29" s="288" t="s">
        <v>764</v>
      </c>
      <c r="H29" s="273" t="s">
        <v>763</v>
      </c>
      <c r="I29" s="290" t="s">
        <v>1882</v>
      </c>
      <c r="J29" s="274">
        <v>6</v>
      </c>
      <c r="K29" s="292">
        <v>120</v>
      </c>
      <c r="L29" s="274">
        <v>720</v>
      </c>
      <c r="M29" s="294">
        <v>0.1</v>
      </c>
      <c r="N29" s="275">
        <v>648</v>
      </c>
      <c r="O29" s="288" t="s">
        <v>788</v>
      </c>
      <c r="P29" s="276" t="s">
        <v>827</v>
      </c>
      <c r="Q29" s="296" t="s">
        <v>1936</v>
      </c>
      <c r="R29" s="276" t="s">
        <v>1933</v>
      </c>
      <c r="S29" s="296" t="s">
        <v>1934</v>
      </c>
    </row>
    <row r="30" spans="1:19" hidden="1" x14ac:dyDescent="0.3">
      <c r="A30" s="272">
        <v>1014</v>
      </c>
      <c r="B30" s="282">
        <v>42798</v>
      </c>
      <c r="C30" s="284" t="s">
        <v>590</v>
      </c>
      <c r="D30" s="273" t="s">
        <v>1880</v>
      </c>
      <c r="E30" s="286" t="s">
        <v>522</v>
      </c>
      <c r="F30" s="273" t="s">
        <v>778</v>
      </c>
      <c r="G30" s="288" t="s">
        <v>770</v>
      </c>
      <c r="H30" s="273" t="s">
        <v>781</v>
      </c>
      <c r="I30" s="290" t="s">
        <v>1881</v>
      </c>
      <c r="J30" s="274">
        <v>3</v>
      </c>
      <c r="K30" s="292">
        <v>3300</v>
      </c>
      <c r="L30" s="274">
        <v>9900</v>
      </c>
      <c r="M30" s="294">
        <v>0.02</v>
      </c>
      <c r="N30" s="275">
        <v>9702</v>
      </c>
      <c r="O30" s="288" t="s">
        <v>761</v>
      </c>
      <c r="P30" s="276" t="s">
        <v>767</v>
      </c>
      <c r="Q30" s="296" t="s">
        <v>1932</v>
      </c>
      <c r="R30" s="276" t="s">
        <v>1933</v>
      </c>
      <c r="S30" s="296" t="s">
        <v>1934</v>
      </c>
    </row>
    <row r="31" spans="1:19" hidden="1" x14ac:dyDescent="0.3">
      <c r="A31" s="272">
        <v>1015</v>
      </c>
      <c r="B31" s="282">
        <v>42798</v>
      </c>
      <c r="C31" s="284" t="s">
        <v>590</v>
      </c>
      <c r="D31" s="273" t="s">
        <v>1880</v>
      </c>
      <c r="E31" s="286" t="s">
        <v>522</v>
      </c>
      <c r="F31" s="273" t="s">
        <v>778</v>
      </c>
      <c r="G31" s="288" t="s">
        <v>764</v>
      </c>
      <c r="H31" s="273" t="s">
        <v>793</v>
      </c>
      <c r="I31" s="290" t="s">
        <v>895</v>
      </c>
      <c r="J31" s="274">
        <v>3</v>
      </c>
      <c r="K31" s="292">
        <v>2280</v>
      </c>
      <c r="L31" s="274">
        <v>6840</v>
      </c>
      <c r="M31" s="294">
        <v>0.06</v>
      </c>
      <c r="N31" s="275">
        <v>6429.6</v>
      </c>
      <c r="O31" s="288" t="s">
        <v>761</v>
      </c>
      <c r="P31" s="276" t="s">
        <v>760</v>
      </c>
      <c r="Q31" s="296" t="s">
        <v>1932</v>
      </c>
      <c r="R31" s="276" t="s">
        <v>1933</v>
      </c>
      <c r="S31" s="296" t="s">
        <v>1934</v>
      </c>
    </row>
    <row r="32" spans="1:19" hidden="1" x14ac:dyDescent="0.3">
      <c r="A32" s="272">
        <v>1016</v>
      </c>
      <c r="B32" s="282">
        <v>42798</v>
      </c>
      <c r="C32" s="284" t="s">
        <v>590</v>
      </c>
      <c r="D32" s="273" t="s">
        <v>1880</v>
      </c>
      <c r="E32" s="286" t="s">
        <v>522</v>
      </c>
      <c r="F32" s="273" t="s">
        <v>778</v>
      </c>
      <c r="G32" s="288" t="s">
        <v>764</v>
      </c>
      <c r="H32" s="273" t="s">
        <v>772</v>
      </c>
      <c r="I32" s="290" t="s">
        <v>999</v>
      </c>
      <c r="J32" s="274">
        <v>32</v>
      </c>
      <c r="K32" s="292">
        <v>3360</v>
      </c>
      <c r="L32" s="274">
        <v>107520</v>
      </c>
      <c r="M32" s="294">
        <v>0.1</v>
      </c>
      <c r="N32" s="275">
        <v>96768</v>
      </c>
      <c r="O32" s="288" t="s">
        <v>761</v>
      </c>
      <c r="P32" s="276" t="s">
        <v>798</v>
      </c>
      <c r="Q32" s="296" t="s">
        <v>1932</v>
      </c>
      <c r="R32" s="276" t="s">
        <v>1933</v>
      </c>
      <c r="S32" s="296" t="s">
        <v>1934</v>
      </c>
    </row>
    <row r="33" spans="1:19" hidden="1" x14ac:dyDescent="0.3">
      <c r="A33" s="272">
        <v>1017</v>
      </c>
      <c r="B33" s="282">
        <v>42798</v>
      </c>
      <c r="C33" s="284" t="s">
        <v>590</v>
      </c>
      <c r="D33" s="273" t="s">
        <v>1879</v>
      </c>
      <c r="E33" s="286" t="s">
        <v>522</v>
      </c>
      <c r="F33" s="273" t="s">
        <v>765</v>
      </c>
      <c r="G33" s="288" t="s">
        <v>770</v>
      </c>
      <c r="H33" s="273" t="s">
        <v>781</v>
      </c>
      <c r="I33" s="290" t="s">
        <v>1050</v>
      </c>
      <c r="J33" s="274">
        <v>15</v>
      </c>
      <c r="K33" s="292">
        <v>3000</v>
      </c>
      <c r="L33" s="274">
        <v>45000</v>
      </c>
      <c r="M33" s="294">
        <v>0.02</v>
      </c>
      <c r="N33" s="275">
        <v>44100</v>
      </c>
      <c r="O33" s="288" t="s">
        <v>782</v>
      </c>
      <c r="P33" s="276" t="s">
        <v>760</v>
      </c>
      <c r="Q33" s="296" t="s">
        <v>1932</v>
      </c>
      <c r="R33" s="276" t="s">
        <v>1937</v>
      </c>
      <c r="S33" s="296" t="s">
        <v>1934</v>
      </c>
    </row>
    <row r="34" spans="1:19" hidden="1" x14ac:dyDescent="0.3">
      <c r="A34" s="272">
        <v>1018</v>
      </c>
      <c r="B34" s="282">
        <v>42798</v>
      </c>
      <c r="C34" s="284" t="s">
        <v>590</v>
      </c>
      <c r="D34" s="273" t="s">
        <v>1656</v>
      </c>
      <c r="E34" s="286" t="s">
        <v>522</v>
      </c>
      <c r="F34" s="273" t="s">
        <v>790</v>
      </c>
      <c r="G34" s="288" t="s">
        <v>770</v>
      </c>
      <c r="H34" s="273" t="s">
        <v>781</v>
      </c>
      <c r="I34" s="290" t="s">
        <v>1878</v>
      </c>
      <c r="J34" s="274">
        <v>38</v>
      </c>
      <c r="K34" s="292">
        <v>5340</v>
      </c>
      <c r="L34" s="274">
        <v>202920</v>
      </c>
      <c r="M34" s="294">
        <v>0</v>
      </c>
      <c r="N34" s="275">
        <v>202920</v>
      </c>
      <c r="O34" s="288" t="s">
        <v>788</v>
      </c>
      <c r="P34" s="276" t="s">
        <v>841</v>
      </c>
      <c r="Q34" s="296" t="s">
        <v>1936</v>
      </c>
      <c r="R34" s="276" t="s">
        <v>1937</v>
      </c>
      <c r="S34" s="296" t="s">
        <v>1934</v>
      </c>
    </row>
    <row r="35" spans="1:19" hidden="1" x14ac:dyDescent="0.3">
      <c r="A35" s="272">
        <v>1019</v>
      </c>
      <c r="B35" s="282">
        <v>42798</v>
      </c>
      <c r="C35" s="284" t="s">
        <v>590</v>
      </c>
      <c r="D35" s="273" t="s">
        <v>1656</v>
      </c>
      <c r="E35" s="286" t="s">
        <v>522</v>
      </c>
      <c r="F35" s="273" t="s">
        <v>790</v>
      </c>
      <c r="G35" s="288" t="s">
        <v>785</v>
      </c>
      <c r="H35" s="273" t="s">
        <v>815</v>
      </c>
      <c r="I35" s="290" t="s">
        <v>1230</v>
      </c>
      <c r="J35" s="274">
        <v>5</v>
      </c>
      <c r="K35" s="292">
        <v>5460</v>
      </c>
      <c r="L35" s="274">
        <v>27300</v>
      </c>
      <c r="M35" s="294">
        <v>0.02</v>
      </c>
      <c r="N35" s="275">
        <v>26754</v>
      </c>
      <c r="O35" s="288" t="s">
        <v>788</v>
      </c>
      <c r="P35" s="276" t="s">
        <v>774</v>
      </c>
      <c r="Q35" s="296" t="s">
        <v>1936</v>
      </c>
      <c r="R35" s="276" t="s">
        <v>1937</v>
      </c>
      <c r="S35" s="296" t="s">
        <v>1934</v>
      </c>
    </row>
    <row r="36" spans="1:19" hidden="1" x14ac:dyDescent="0.3">
      <c r="A36" s="272">
        <v>1020</v>
      </c>
      <c r="B36" s="282">
        <v>42798</v>
      </c>
      <c r="C36" s="284" t="s">
        <v>590</v>
      </c>
      <c r="D36" s="273" t="s">
        <v>1877</v>
      </c>
      <c r="E36" s="286" t="s">
        <v>522</v>
      </c>
      <c r="F36" s="273" t="s">
        <v>790</v>
      </c>
      <c r="G36" s="288" t="s">
        <v>764</v>
      </c>
      <c r="H36" s="273" t="s">
        <v>772</v>
      </c>
      <c r="I36" s="290" t="s">
        <v>1534</v>
      </c>
      <c r="J36" s="274">
        <v>47</v>
      </c>
      <c r="K36" s="292">
        <v>16800</v>
      </c>
      <c r="L36" s="274">
        <v>789600</v>
      </c>
      <c r="M36" s="294">
        <v>0.08</v>
      </c>
      <c r="N36" s="275">
        <v>726432</v>
      </c>
      <c r="O36" s="288" t="s">
        <v>782</v>
      </c>
      <c r="P36" s="276" t="s">
        <v>760</v>
      </c>
      <c r="Q36" s="296" t="s">
        <v>1932</v>
      </c>
      <c r="R36" s="276" t="s">
        <v>1937</v>
      </c>
      <c r="S36" s="296" t="s">
        <v>1934</v>
      </c>
    </row>
    <row r="37" spans="1:19" hidden="1" x14ac:dyDescent="0.3">
      <c r="A37" s="272">
        <v>1021</v>
      </c>
      <c r="B37" s="282">
        <v>42798</v>
      </c>
      <c r="C37" s="284" t="s">
        <v>590</v>
      </c>
      <c r="D37" s="273" t="s">
        <v>1875</v>
      </c>
      <c r="E37" s="286" t="s">
        <v>395</v>
      </c>
      <c r="F37" s="273" t="s">
        <v>812</v>
      </c>
      <c r="G37" s="288" t="s">
        <v>764</v>
      </c>
      <c r="H37" s="273" t="s">
        <v>763</v>
      </c>
      <c r="I37" s="290" t="s">
        <v>1876</v>
      </c>
      <c r="J37" s="274">
        <v>48</v>
      </c>
      <c r="K37" s="292">
        <v>600</v>
      </c>
      <c r="L37" s="274">
        <v>28800</v>
      </c>
      <c r="M37" s="294">
        <v>0.09</v>
      </c>
      <c r="N37" s="275">
        <v>26208</v>
      </c>
      <c r="O37" s="288" t="s">
        <v>788</v>
      </c>
      <c r="P37" s="276" t="s">
        <v>760</v>
      </c>
      <c r="Q37" s="296" t="s">
        <v>1936</v>
      </c>
      <c r="R37" s="276" t="s">
        <v>1933</v>
      </c>
      <c r="S37" s="296" t="s">
        <v>1934</v>
      </c>
    </row>
    <row r="38" spans="1:19" hidden="1" x14ac:dyDescent="0.3">
      <c r="A38" s="272">
        <v>1022</v>
      </c>
      <c r="B38" s="282">
        <v>42798</v>
      </c>
      <c r="C38" s="284" t="s">
        <v>590</v>
      </c>
      <c r="D38" s="273" t="s">
        <v>1875</v>
      </c>
      <c r="E38" s="286" t="s">
        <v>395</v>
      </c>
      <c r="F38" s="273" t="s">
        <v>812</v>
      </c>
      <c r="G38" s="288" t="s">
        <v>764</v>
      </c>
      <c r="H38" s="273" t="s">
        <v>763</v>
      </c>
      <c r="I38" s="290" t="s">
        <v>1389</v>
      </c>
      <c r="J38" s="274">
        <v>18</v>
      </c>
      <c r="K38" s="292">
        <v>180</v>
      </c>
      <c r="L38" s="274">
        <v>3240</v>
      </c>
      <c r="M38" s="294">
        <v>0.01</v>
      </c>
      <c r="N38" s="275">
        <v>3207.6</v>
      </c>
      <c r="O38" s="288" t="s">
        <v>788</v>
      </c>
      <c r="P38" s="276" t="s">
        <v>760</v>
      </c>
      <c r="Q38" s="296" t="s">
        <v>1936</v>
      </c>
      <c r="R38" s="276" t="s">
        <v>1933</v>
      </c>
      <c r="S38" s="296" t="s">
        <v>1934</v>
      </c>
    </row>
    <row r="39" spans="1:19" x14ac:dyDescent="0.3">
      <c r="A39" s="272">
        <v>1023</v>
      </c>
      <c r="B39" s="282">
        <v>42799</v>
      </c>
      <c r="C39" s="284" t="s">
        <v>590</v>
      </c>
      <c r="D39" s="273" t="s">
        <v>1415</v>
      </c>
      <c r="E39" s="286" t="s">
        <v>395</v>
      </c>
      <c r="F39" s="273" t="s">
        <v>778</v>
      </c>
      <c r="G39" s="288" t="s">
        <v>785</v>
      </c>
      <c r="H39" s="273" t="s">
        <v>824</v>
      </c>
      <c r="I39" s="290" t="s">
        <v>1874</v>
      </c>
      <c r="J39" s="274">
        <v>13</v>
      </c>
      <c r="K39" s="292">
        <v>10800</v>
      </c>
      <c r="L39" s="274">
        <v>140400</v>
      </c>
      <c r="M39" s="294">
        <v>0.08</v>
      </c>
      <c r="N39" s="275">
        <v>129168</v>
      </c>
      <c r="O39" s="288" t="s">
        <v>782</v>
      </c>
      <c r="P39" s="276" t="s">
        <v>798</v>
      </c>
      <c r="Q39" s="296" t="s">
        <v>1932</v>
      </c>
      <c r="R39" s="276" t="s">
        <v>1933</v>
      </c>
      <c r="S39" s="296" t="s">
        <v>1934</v>
      </c>
    </row>
    <row r="40" spans="1:19" hidden="1" x14ac:dyDescent="0.3">
      <c r="A40" s="272">
        <v>1024</v>
      </c>
      <c r="B40" s="282">
        <v>42799</v>
      </c>
      <c r="C40" s="284" t="s">
        <v>590</v>
      </c>
      <c r="D40" s="273" t="s">
        <v>1873</v>
      </c>
      <c r="E40" s="286" t="s">
        <v>398</v>
      </c>
      <c r="F40" s="273" t="s">
        <v>765</v>
      </c>
      <c r="G40" s="288" t="s">
        <v>764</v>
      </c>
      <c r="H40" s="273" t="s">
        <v>793</v>
      </c>
      <c r="I40" s="290" t="s">
        <v>1064</v>
      </c>
      <c r="J40" s="274">
        <v>33</v>
      </c>
      <c r="K40" s="292">
        <v>300</v>
      </c>
      <c r="L40" s="274">
        <v>9900</v>
      </c>
      <c r="M40" s="294">
        <v>0.06</v>
      </c>
      <c r="N40" s="275">
        <v>9306</v>
      </c>
      <c r="O40" s="288" t="s">
        <v>834</v>
      </c>
      <c r="P40" s="276" t="s">
        <v>760</v>
      </c>
      <c r="Q40" s="296" t="s">
        <v>1932</v>
      </c>
      <c r="R40" s="276" t="s">
        <v>1937</v>
      </c>
      <c r="S40" s="296" t="s">
        <v>1934</v>
      </c>
    </row>
    <row r="41" spans="1:19" hidden="1" x14ac:dyDescent="0.3">
      <c r="A41" s="272">
        <v>1025</v>
      </c>
      <c r="B41" s="282">
        <v>42799</v>
      </c>
      <c r="C41" s="284" t="s">
        <v>590</v>
      </c>
      <c r="D41" s="273" t="s">
        <v>1872</v>
      </c>
      <c r="E41" s="286" t="s">
        <v>398</v>
      </c>
      <c r="F41" s="273" t="s">
        <v>765</v>
      </c>
      <c r="G41" s="288" t="s">
        <v>770</v>
      </c>
      <c r="H41" s="273" t="s">
        <v>781</v>
      </c>
      <c r="I41" s="290" t="s">
        <v>1372</v>
      </c>
      <c r="J41" s="274">
        <v>10</v>
      </c>
      <c r="K41" s="292">
        <v>780</v>
      </c>
      <c r="L41" s="274">
        <v>7800</v>
      </c>
      <c r="M41" s="294">
        <v>0.1</v>
      </c>
      <c r="N41" s="275">
        <v>7020</v>
      </c>
      <c r="O41" s="288" t="s">
        <v>834</v>
      </c>
      <c r="P41" s="276" t="s">
        <v>767</v>
      </c>
      <c r="Q41" s="296" t="s">
        <v>1932</v>
      </c>
      <c r="R41" s="276" t="s">
        <v>1937</v>
      </c>
      <c r="S41" s="296" t="s">
        <v>1934</v>
      </c>
    </row>
    <row r="42" spans="1:19" hidden="1" x14ac:dyDescent="0.3">
      <c r="A42" s="272">
        <v>1026</v>
      </c>
      <c r="B42" s="282">
        <v>42799</v>
      </c>
      <c r="C42" s="284" t="s">
        <v>590</v>
      </c>
      <c r="D42" s="273" t="s">
        <v>1395</v>
      </c>
      <c r="E42" s="286" t="s">
        <v>398</v>
      </c>
      <c r="F42" s="273" t="s">
        <v>778</v>
      </c>
      <c r="G42" s="288" t="s">
        <v>785</v>
      </c>
      <c r="H42" s="273" t="s">
        <v>815</v>
      </c>
      <c r="I42" s="290" t="s">
        <v>1438</v>
      </c>
      <c r="J42" s="274">
        <v>50</v>
      </c>
      <c r="K42" s="292">
        <v>7200</v>
      </c>
      <c r="L42" s="274">
        <v>360000</v>
      </c>
      <c r="M42" s="294">
        <v>0.08</v>
      </c>
      <c r="N42" s="275">
        <v>331200</v>
      </c>
      <c r="O42" s="288" t="s">
        <v>834</v>
      </c>
      <c r="P42" s="276" t="s">
        <v>798</v>
      </c>
      <c r="Q42" s="296" t="s">
        <v>1932</v>
      </c>
      <c r="R42" s="276" t="s">
        <v>1933</v>
      </c>
      <c r="S42" s="296" t="s">
        <v>1934</v>
      </c>
    </row>
    <row r="43" spans="1:19" hidden="1" x14ac:dyDescent="0.3">
      <c r="A43" s="272">
        <v>1027</v>
      </c>
      <c r="B43" s="282">
        <v>42799</v>
      </c>
      <c r="C43" s="284" t="s">
        <v>590</v>
      </c>
      <c r="D43" s="273" t="s">
        <v>1395</v>
      </c>
      <c r="E43" s="286" t="s">
        <v>398</v>
      </c>
      <c r="F43" s="273" t="s">
        <v>778</v>
      </c>
      <c r="G43" s="288" t="s">
        <v>764</v>
      </c>
      <c r="H43" s="273" t="s">
        <v>805</v>
      </c>
      <c r="I43" s="290" t="s">
        <v>1871</v>
      </c>
      <c r="J43" s="274">
        <v>19</v>
      </c>
      <c r="K43" s="292">
        <v>660</v>
      </c>
      <c r="L43" s="274">
        <v>12540</v>
      </c>
      <c r="M43" s="294">
        <v>0.08</v>
      </c>
      <c r="N43" s="275">
        <v>11536.8</v>
      </c>
      <c r="O43" s="288" t="s">
        <v>834</v>
      </c>
      <c r="P43" s="276" t="s">
        <v>798</v>
      </c>
      <c r="Q43" s="296" t="s">
        <v>1932</v>
      </c>
      <c r="R43" s="276" t="s">
        <v>1933</v>
      </c>
      <c r="S43" s="296" t="s">
        <v>1934</v>
      </c>
    </row>
    <row r="44" spans="1:19" x14ac:dyDescent="0.3">
      <c r="A44" s="272">
        <v>1028</v>
      </c>
      <c r="B44" s="282">
        <v>42799</v>
      </c>
      <c r="C44" s="284" t="s">
        <v>590</v>
      </c>
      <c r="D44" s="273" t="s">
        <v>1869</v>
      </c>
      <c r="E44" s="286" t="s">
        <v>405</v>
      </c>
      <c r="F44" s="273" t="s">
        <v>790</v>
      </c>
      <c r="G44" s="288" t="s">
        <v>764</v>
      </c>
      <c r="H44" s="273" t="s">
        <v>793</v>
      </c>
      <c r="I44" s="290" t="s">
        <v>1870</v>
      </c>
      <c r="J44" s="274">
        <v>32</v>
      </c>
      <c r="K44" s="292">
        <v>3360</v>
      </c>
      <c r="L44" s="274">
        <v>107520</v>
      </c>
      <c r="M44" s="294">
        <v>0.08</v>
      </c>
      <c r="N44" s="275">
        <v>98918.399999999994</v>
      </c>
      <c r="O44" s="288" t="s">
        <v>834</v>
      </c>
      <c r="P44" s="276" t="s">
        <v>787</v>
      </c>
      <c r="Q44" s="296" t="s">
        <v>1932</v>
      </c>
      <c r="R44" s="276" t="s">
        <v>1937</v>
      </c>
      <c r="S44" s="296" t="s">
        <v>1934</v>
      </c>
    </row>
    <row r="45" spans="1:19" x14ac:dyDescent="0.3">
      <c r="A45" s="272">
        <v>1029</v>
      </c>
      <c r="B45" s="282">
        <v>42799</v>
      </c>
      <c r="C45" s="284" t="s">
        <v>590</v>
      </c>
      <c r="D45" s="273" t="s">
        <v>1103</v>
      </c>
      <c r="E45" s="286" t="s">
        <v>405</v>
      </c>
      <c r="F45" s="273" t="s">
        <v>778</v>
      </c>
      <c r="G45" s="288" t="s">
        <v>764</v>
      </c>
      <c r="H45" s="273" t="s">
        <v>772</v>
      </c>
      <c r="I45" s="290" t="s">
        <v>1198</v>
      </c>
      <c r="J45" s="274">
        <v>28</v>
      </c>
      <c r="K45" s="292">
        <v>4860</v>
      </c>
      <c r="L45" s="274">
        <v>136080</v>
      </c>
      <c r="M45" s="294">
        <v>0.09</v>
      </c>
      <c r="N45" s="275">
        <v>123832.8</v>
      </c>
      <c r="O45" s="288" t="s">
        <v>775</v>
      </c>
      <c r="P45" s="276" t="s">
        <v>760</v>
      </c>
      <c r="Q45" s="296" t="s">
        <v>1935</v>
      </c>
      <c r="R45" s="276" t="s">
        <v>1933</v>
      </c>
      <c r="S45" s="296" t="s">
        <v>1934</v>
      </c>
    </row>
    <row r="46" spans="1:19" x14ac:dyDescent="0.3">
      <c r="A46" s="272">
        <v>1030</v>
      </c>
      <c r="B46" s="282">
        <v>42799</v>
      </c>
      <c r="C46" s="284" t="s">
        <v>590</v>
      </c>
      <c r="D46" s="273" t="s">
        <v>1869</v>
      </c>
      <c r="E46" s="286" t="s">
        <v>405</v>
      </c>
      <c r="F46" s="273" t="s">
        <v>790</v>
      </c>
      <c r="G46" s="288" t="s">
        <v>764</v>
      </c>
      <c r="H46" s="273" t="s">
        <v>793</v>
      </c>
      <c r="I46" s="290" t="s">
        <v>1868</v>
      </c>
      <c r="J46" s="274">
        <v>40</v>
      </c>
      <c r="K46" s="292">
        <v>720</v>
      </c>
      <c r="L46" s="274">
        <v>28800</v>
      </c>
      <c r="M46" s="294">
        <v>0.02</v>
      </c>
      <c r="N46" s="275">
        <v>28224</v>
      </c>
      <c r="O46" s="288" t="s">
        <v>834</v>
      </c>
      <c r="P46" s="276" t="s">
        <v>798</v>
      </c>
      <c r="Q46" s="296" t="s">
        <v>1932</v>
      </c>
      <c r="R46" s="276" t="s">
        <v>1937</v>
      </c>
      <c r="S46" s="296" t="s">
        <v>1934</v>
      </c>
    </row>
    <row r="47" spans="1:19" x14ac:dyDescent="0.3">
      <c r="A47" s="272">
        <v>1031</v>
      </c>
      <c r="B47" s="282">
        <v>42799</v>
      </c>
      <c r="C47" s="284" t="s">
        <v>590</v>
      </c>
      <c r="D47" s="273" t="s">
        <v>1103</v>
      </c>
      <c r="E47" s="286" t="s">
        <v>405</v>
      </c>
      <c r="F47" s="273" t="s">
        <v>778</v>
      </c>
      <c r="G47" s="288" t="s">
        <v>764</v>
      </c>
      <c r="H47" s="273" t="s">
        <v>800</v>
      </c>
      <c r="I47" s="290" t="s">
        <v>1508</v>
      </c>
      <c r="J47" s="274">
        <v>28</v>
      </c>
      <c r="K47" s="292">
        <v>360</v>
      </c>
      <c r="L47" s="274">
        <v>10080</v>
      </c>
      <c r="M47" s="294">
        <v>0.05</v>
      </c>
      <c r="N47" s="275">
        <v>9576</v>
      </c>
      <c r="O47" s="288" t="s">
        <v>775</v>
      </c>
      <c r="P47" s="276" t="s">
        <v>767</v>
      </c>
      <c r="Q47" s="296" t="s">
        <v>1935</v>
      </c>
      <c r="R47" s="276" t="s">
        <v>1933</v>
      </c>
      <c r="S47" s="296" t="s">
        <v>1934</v>
      </c>
    </row>
    <row r="48" spans="1:19" hidden="1" x14ac:dyDescent="0.3">
      <c r="A48" s="272">
        <v>1032</v>
      </c>
      <c r="B48" s="282">
        <v>42799</v>
      </c>
      <c r="C48" s="284" t="s">
        <v>590</v>
      </c>
      <c r="D48" s="273" t="s">
        <v>1103</v>
      </c>
      <c r="E48" s="286" t="s">
        <v>405</v>
      </c>
      <c r="F48" s="273" t="s">
        <v>778</v>
      </c>
      <c r="G48" s="288" t="s">
        <v>785</v>
      </c>
      <c r="H48" s="273" t="s">
        <v>784</v>
      </c>
      <c r="I48" s="290" t="s">
        <v>1462</v>
      </c>
      <c r="J48" s="274">
        <v>10</v>
      </c>
      <c r="K48" s="292">
        <v>9360</v>
      </c>
      <c r="L48" s="274">
        <v>93600</v>
      </c>
      <c r="M48" s="294">
        <v>7.0000000000000007E-2</v>
      </c>
      <c r="N48" s="275">
        <v>87048</v>
      </c>
      <c r="O48" s="288" t="s">
        <v>775</v>
      </c>
      <c r="P48" s="276" t="s">
        <v>760</v>
      </c>
      <c r="Q48" s="296" t="s">
        <v>1935</v>
      </c>
      <c r="R48" s="276" t="s">
        <v>1933</v>
      </c>
      <c r="S48" s="296" t="s">
        <v>1934</v>
      </c>
    </row>
    <row r="49" spans="1:19" x14ac:dyDescent="0.3">
      <c r="A49" s="272">
        <v>1033</v>
      </c>
      <c r="B49" s="282">
        <v>42799</v>
      </c>
      <c r="C49" s="284" t="s">
        <v>590</v>
      </c>
      <c r="D49" s="273" t="s">
        <v>1103</v>
      </c>
      <c r="E49" s="286" t="s">
        <v>405</v>
      </c>
      <c r="F49" s="273" t="s">
        <v>778</v>
      </c>
      <c r="G49" s="288" t="s">
        <v>764</v>
      </c>
      <c r="H49" s="273" t="s">
        <v>772</v>
      </c>
      <c r="I49" s="290" t="s">
        <v>1580</v>
      </c>
      <c r="J49" s="274">
        <v>33</v>
      </c>
      <c r="K49" s="292">
        <v>1080</v>
      </c>
      <c r="L49" s="274">
        <v>35640</v>
      </c>
      <c r="M49" s="294">
        <v>0.1</v>
      </c>
      <c r="N49" s="275">
        <v>32076</v>
      </c>
      <c r="O49" s="288" t="s">
        <v>775</v>
      </c>
      <c r="P49" s="276" t="s">
        <v>760</v>
      </c>
      <c r="Q49" s="296" t="s">
        <v>1935</v>
      </c>
      <c r="R49" s="276" t="s">
        <v>1933</v>
      </c>
      <c r="S49" s="296" t="s">
        <v>1934</v>
      </c>
    </row>
    <row r="50" spans="1:19" x14ac:dyDescent="0.3">
      <c r="A50" s="272">
        <v>1034</v>
      </c>
      <c r="B50" s="282">
        <v>42799</v>
      </c>
      <c r="C50" s="284" t="s">
        <v>590</v>
      </c>
      <c r="D50" s="273" t="s">
        <v>1867</v>
      </c>
      <c r="E50" s="286" t="s">
        <v>405</v>
      </c>
      <c r="F50" s="273" t="s">
        <v>778</v>
      </c>
      <c r="G50" s="288" t="s">
        <v>764</v>
      </c>
      <c r="H50" s="273" t="s">
        <v>800</v>
      </c>
      <c r="I50" s="290" t="s">
        <v>830</v>
      </c>
      <c r="J50" s="274">
        <v>4</v>
      </c>
      <c r="K50" s="292">
        <v>540</v>
      </c>
      <c r="L50" s="274">
        <v>2160</v>
      </c>
      <c r="M50" s="294">
        <v>0.05</v>
      </c>
      <c r="N50" s="275">
        <v>2052</v>
      </c>
      <c r="O50" s="288" t="s">
        <v>782</v>
      </c>
      <c r="P50" s="276" t="s">
        <v>798</v>
      </c>
      <c r="Q50" s="296" t="s">
        <v>1932</v>
      </c>
      <c r="R50" s="276" t="s">
        <v>1933</v>
      </c>
      <c r="S50" s="296" t="s">
        <v>1934</v>
      </c>
    </row>
    <row r="51" spans="1:19" x14ac:dyDescent="0.3">
      <c r="A51" s="272">
        <v>1035</v>
      </c>
      <c r="B51" s="282">
        <v>42799</v>
      </c>
      <c r="C51" s="284" t="s">
        <v>590</v>
      </c>
      <c r="D51" s="273" t="s">
        <v>1867</v>
      </c>
      <c r="E51" s="286" t="s">
        <v>405</v>
      </c>
      <c r="F51" s="273" t="s">
        <v>778</v>
      </c>
      <c r="G51" s="288" t="s">
        <v>764</v>
      </c>
      <c r="H51" s="273" t="s">
        <v>921</v>
      </c>
      <c r="I51" s="290" t="s">
        <v>988</v>
      </c>
      <c r="J51" s="274">
        <v>17</v>
      </c>
      <c r="K51" s="292">
        <v>300</v>
      </c>
      <c r="L51" s="274">
        <v>5100</v>
      </c>
      <c r="M51" s="294">
        <v>0.01</v>
      </c>
      <c r="N51" s="275">
        <v>5049</v>
      </c>
      <c r="O51" s="288" t="s">
        <v>782</v>
      </c>
      <c r="P51" s="276" t="s">
        <v>767</v>
      </c>
      <c r="Q51" s="296" t="s">
        <v>1932</v>
      </c>
      <c r="R51" s="276" t="s">
        <v>1933</v>
      </c>
      <c r="S51" s="296" t="s">
        <v>1934</v>
      </c>
    </row>
    <row r="52" spans="1:19" x14ac:dyDescent="0.3">
      <c r="A52" s="272">
        <v>1036</v>
      </c>
      <c r="B52" s="282">
        <v>42799</v>
      </c>
      <c r="C52" s="284" t="s">
        <v>590</v>
      </c>
      <c r="D52" s="273" t="s">
        <v>1867</v>
      </c>
      <c r="E52" s="286" t="s">
        <v>405</v>
      </c>
      <c r="F52" s="273" t="s">
        <v>778</v>
      </c>
      <c r="G52" s="288" t="s">
        <v>764</v>
      </c>
      <c r="H52" s="273" t="s">
        <v>763</v>
      </c>
      <c r="I52" s="290" t="s">
        <v>789</v>
      </c>
      <c r="J52" s="274">
        <v>7</v>
      </c>
      <c r="K52" s="292">
        <v>720</v>
      </c>
      <c r="L52" s="274">
        <v>5040</v>
      </c>
      <c r="M52" s="294">
        <v>7.0000000000000007E-2</v>
      </c>
      <c r="N52" s="275">
        <v>4687.2</v>
      </c>
      <c r="O52" s="288" t="s">
        <v>782</v>
      </c>
      <c r="P52" s="276" t="s">
        <v>787</v>
      </c>
      <c r="Q52" s="296" t="s">
        <v>1932</v>
      </c>
      <c r="R52" s="276" t="s">
        <v>1933</v>
      </c>
      <c r="S52" s="296" t="s">
        <v>1934</v>
      </c>
    </row>
    <row r="53" spans="1:19" hidden="1" x14ac:dyDescent="0.3">
      <c r="A53" s="272">
        <v>1037</v>
      </c>
      <c r="B53" s="282">
        <v>42800</v>
      </c>
      <c r="C53" s="284" t="s">
        <v>590</v>
      </c>
      <c r="D53" s="273" t="s">
        <v>987</v>
      </c>
      <c r="E53" s="286" t="s">
        <v>522</v>
      </c>
      <c r="F53" s="273" t="s">
        <v>790</v>
      </c>
      <c r="G53" s="288" t="s">
        <v>764</v>
      </c>
      <c r="H53" s="273" t="s">
        <v>793</v>
      </c>
      <c r="I53" s="290" t="s">
        <v>991</v>
      </c>
      <c r="J53" s="274">
        <v>46</v>
      </c>
      <c r="K53" s="292">
        <v>1860</v>
      </c>
      <c r="L53" s="274">
        <v>85560</v>
      </c>
      <c r="M53" s="294">
        <v>0.02</v>
      </c>
      <c r="N53" s="275">
        <v>83848.800000000003</v>
      </c>
      <c r="O53" s="288" t="s">
        <v>782</v>
      </c>
      <c r="P53" s="276" t="s">
        <v>760</v>
      </c>
      <c r="Q53" s="296" t="s">
        <v>1932</v>
      </c>
      <c r="R53" s="276" t="s">
        <v>1937</v>
      </c>
      <c r="S53" s="296" t="s">
        <v>1934</v>
      </c>
    </row>
    <row r="54" spans="1:19" hidden="1" x14ac:dyDescent="0.3">
      <c r="A54" s="272">
        <v>1038</v>
      </c>
      <c r="B54" s="282">
        <v>42800</v>
      </c>
      <c r="C54" s="284" t="s">
        <v>590</v>
      </c>
      <c r="D54" s="273" t="s">
        <v>987</v>
      </c>
      <c r="E54" s="286" t="s">
        <v>522</v>
      </c>
      <c r="F54" s="273" t="s">
        <v>790</v>
      </c>
      <c r="G54" s="288" t="s">
        <v>770</v>
      </c>
      <c r="H54" s="273" t="s">
        <v>777</v>
      </c>
      <c r="I54" s="290" t="s">
        <v>1866</v>
      </c>
      <c r="J54" s="274">
        <v>42</v>
      </c>
      <c r="K54" s="292">
        <v>20940</v>
      </c>
      <c r="L54" s="274">
        <v>879480</v>
      </c>
      <c r="M54" s="294">
        <v>7.0000000000000007E-2</v>
      </c>
      <c r="N54" s="275">
        <v>817916.4</v>
      </c>
      <c r="O54" s="288" t="s">
        <v>782</v>
      </c>
      <c r="P54" s="276" t="s">
        <v>787</v>
      </c>
      <c r="Q54" s="296" t="s">
        <v>1932</v>
      </c>
      <c r="R54" s="276" t="s">
        <v>1937</v>
      </c>
      <c r="S54" s="296" t="s">
        <v>1934</v>
      </c>
    </row>
    <row r="55" spans="1:19" x14ac:dyDescent="0.3">
      <c r="A55" s="272">
        <v>1039</v>
      </c>
      <c r="B55" s="282">
        <v>42800</v>
      </c>
      <c r="C55" s="284" t="s">
        <v>590</v>
      </c>
      <c r="D55" s="273" t="s">
        <v>896</v>
      </c>
      <c r="E55" s="286" t="s">
        <v>405</v>
      </c>
      <c r="F55" s="273" t="s">
        <v>790</v>
      </c>
      <c r="G55" s="288" t="s">
        <v>764</v>
      </c>
      <c r="H55" s="273" t="s">
        <v>818</v>
      </c>
      <c r="I55" s="290" t="s">
        <v>1361</v>
      </c>
      <c r="J55" s="274">
        <v>10</v>
      </c>
      <c r="K55" s="292">
        <v>480</v>
      </c>
      <c r="L55" s="274">
        <v>4800</v>
      </c>
      <c r="M55" s="294">
        <v>0.05</v>
      </c>
      <c r="N55" s="275">
        <v>4560</v>
      </c>
      <c r="O55" s="288" t="s">
        <v>788</v>
      </c>
      <c r="P55" s="276" t="s">
        <v>760</v>
      </c>
      <c r="Q55" s="296" t="s">
        <v>1936</v>
      </c>
      <c r="R55" s="276" t="s">
        <v>1937</v>
      </c>
      <c r="S55" s="296" t="s">
        <v>1934</v>
      </c>
    </row>
    <row r="56" spans="1:19" x14ac:dyDescent="0.3">
      <c r="A56" s="272">
        <v>1040</v>
      </c>
      <c r="B56" s="282">
        <v>42800</v>
      </c>
      <c r="C56" s="284" t="s">
        <v>590</v>
      </c>
      <c r="D56" s="273" t="s">
        <v>896</v>
      </c>
      <c r="E56" s="286" t="s">
        <v>405</v>
      </c>
      <c r="F56" s="273" t="s">
        <v>790</v>
      </c>
      <c r="G56" s="288" t="s">
        <v>764</v>
      </c>
      <c r="H56" s="273" t="s">
        <v>818</v>
      </c>
      <c r="I56" s="290" t="s">
        <v>873</v>
      </c>
      <c r="J56" s="274">
        <v>13</v>
      </c>
      <c r="K56" s="292">
        <v>21840</v>
      </c>
      <c r="L56" s="274">
        <v>283920</v>
      </c>
      <c r="M56" s="294">
        <v>0.04</v>
      </c>
      <c r="N56" s="275">
        <v>272563.20000000001</v>
      </c>
      <c r="O56" s="288" t="s">
        <v>788</v>
      </c>
      <c r="P56" s="276" t="s">
        <v>787</v>
      </c>
      <c r="Q56" s="296" t="s">
        <v>1936</v>
      </c>
      <c r="R56" s="276" t="s">
        <v>1937</v>
      </c>
      <c r="S56" s="296" t="s">
        <v>1934</v>
      </c>
    </row>
    <row r="57" spans="1:19" hidden="1" x14ac:dyDescent="0.3">
      <c r="A57" s="272">
        <v>1041</v>
      </c>
      <c r="B57" s="282">
        <v>42801</v>
      </c>
      <c r="C57" s="284" t="s">
        <v>590</v>
      </c>
      <c r="D57" s="273" t="s">
        <v>1601</v>
      </c>
      <c r="E57" s="286" t="s">
        <v>522</v>
      </c>
      <c r="F57" s="273" t="s">
        <v>778</v>
      </c>
      <c r="G57" s="288" t="s">
        <v>764</v>
      </c>
      <c r="H57" s="273" t="s">
        <v>818</v>
      </c>
      <c r="I57" s="290" t="s">
        <v>1865</v>
      </c>
      <c r="J57" s="274">
        <v>24</v>
      </c>
      <c r="K57" s="292">
        <v>300</v>
      </c>
      <c r="L57" s="274">
        <v>7200</v>
      </c>
      <c r="M57" s="294">
        <v>0.01</v>
      </c>
      <c r="N57" s="275">
        <v>7128</v>
      </c>
      <c r="O57" s="288" t="s">
        <v>782</v>
      </c>
      <c r="P57" s="276" t="s">
        <v>760</v>
      </c>
      <c r="Q57" s="296" t="s">
        <v>1932</v>
      </c>
      <c r="R57" s="276" t="s">
        <v>1933</v>
      </c>
      <c r="S57" s="296" t="s">
        <v>1934</v>
      </c>
    </row>
    <row r="58" spans="1:19" hidden="1" x14ac:dyDescent="0.3">
      <c r="A58" s="272">
        <v>1042</v>
      </c>
      <c r="B58" s="282">
        <v>42801</v>
      </c>
      <c r="C58" s="284" t="s">
        <v>590</v>
      </c>
      <c r="D58" s="273" t="s">
        <v>1601</v>
      </c>
      <c r="E58" s="286" t="s">
        <v>522</v>
      </c>
      <c r="F58" s="273" t="s">
        <v>778</v>
      </c>
      <c r="G58" s="288" t="s">
        <v>764</v>
      </c>
      <c r="H58" s="273" t="s">
        <v>800</v>
      </c>
      <c r="I58" s="290" t="s">
        <v>1864</v>
      </c>
      <c r="J58" s="274">
        <v>39</v>
      </c>
      <c r="K58" s="292">
        <v>300</v>
      </c>
      <c r="L58" s="274">
        <v>11700</v>
      </c>
      <c r="M58" s="294">
        <v>0.03</v>
      </c>
      <c r="N58" s="275">
        <v>11349</v>
      </c>
      <c r="O58" s="288" t="s">
        <v>782</v>
      </c>
      <c r="P58" s="276" t="s">
        <v>760</v>
      </c>
      <c r="Q58" s="296" t="s">
        <v>1932</v>
      </c>
      <c r="R58" s="276" t="s">
        <v>1933</v>
      </c>
      <c r="S58" s="296" t="s">
        <v>1934</v>
      </c>
    </row>
    <row r="59" spans="1:19" hidden="1" x14ac:dyDescent="0.3">
      <c r="A59" s="272">
        <v>1043</v>
      </c>
      <c r="B59" s="282">
        <v>42801</v>
      </c>
      <c r="C59" s="284" t="s">
        <v>590</v>
      </c>
      <c r="D59" s="273" t="s">
        <v>1313</v>
      </c>
      <c r="E59" s="286" t="s">
        <v>395</v>
      </c>
      <c r="F59" s="273" t="s">
        <v>765</v>
      </c>
      <c r="G59" s="288" t="s">
        <v>764</v>
      </c>
      <c r="H59" s="273" t="s">
        <v>763</v>
      </c>
      <c r="I59" s="290" t="s">
        <v>1325</v>
      </c>
      <c r="J59" s="274">
        <v>7</v>
      </c>
      <c r="K59" s="292">
        <v>720</v>
      </c>
      <c r="L59" s="274">
        <v>5040</v>
      </c>
      <c r="M59" s="294">
        <v>0</v>
      </c>
      <c r="N59" s="275">
        <v>5040</v>
      </c>
      <c r="O59" s="288" t="s">
        <v>834</v>
      </c>
      <c r="P59" s="276" t="s">
        <v>760</v>
      </c>
      <c r="Q59" s="296" t="s">
        <v>1932</v>
      </c>
      <c r="R59" s="276" t="s">
        <v>1937</v>
      </c>
      <c r="S59" s="296" t="s">
        <v>1934</v>
      </c>
    </row>
    <row r="60" spans="1:19" hidden="1" x14ac:dyDescent="0.3">
      <c r="A60" s="272">
        <v>1044</v>
      </c>
      <c r="B60" s="282">
        <v>42802</v>
      </c>
      <c r="C60" s="284" t="s">
        <v>590</v>
      </c>
      <c r="D60" s="273" t="s">
        <v>1863</v>
      </c>
      <c r="E60" s="286" t="s">
        <v>398</v>
      </c>
      <c r="F60" s="273" t="s">
        <v>778</v>
      </c>
      <c r="G60" s="288" t="s">
        <v>764</v>
      </c>
      <c r="H60" s="273" t="s">
        <v>793</v>
      </c>
      <c r="I60" s="290" t="s">
        <v>1862</v>
      </c>
      <c r="J60" s="274">
        <v>11</v>
      </c>
      <c r="K60" s="292">
        <v>240</v>
      </c>
      <c r="L60" s="274">
        <v>2640</v>
      </c>
      <c r="M60" s="294">
        <v>0.01</v>
      </c>
      <c r="N60" s="275">
        <v>2613.6</v>
      </c>
      <c r="O60" s="288" t="s">
        <v>782</v>
      </c>
      <c r="P60" s="276" t="s">
        <v>760</v>
      </c>
      <c r="Q60" s="296" t="s">
        <v>1932</v>
      </c>
      <c r="R60" s="276" t="s">
        <v>1933</v>
      </c>
      <c r="S60" s="296" t="s">
        <v>1934</v>
      </c>
    </row>
    <row r="61" spans="1:19" hidden="1" x14ac:dyDescent="0.3">
      <c r="A61" s="272">
        <v>1045</v>
      </c>
      <c r="B61" s="282">
        <v>42802</v>
      </c>
      <c r="C61" s="284" t="s">
        <v>590</v>
      </c>
      <c r="D61" s="273" t="s">
        <v>1861</v>
      </c>
      <c r="E61" s="286" t="s">
        <v>405</v>
      </c>
      <c r="F61" s="273" t="s">
        <v>765</v>
      </c>
      <c r="G61" s="288" t="s">
        <v>785</v>
      </c>
      <c r="H61" s="273" t="s">
        <v>824</v>
      </c>
      <c r="I61" s="290" t="s">
        <v>1423</v>
      </c>
      <c r="J61" s="274">
        <v>15</v>
      </c>
      <c r="K61" s="292">
        <v>1260</v>
      </c>
      <c r="L61" s="274">
        <v>18900</v>
      </c>
      <c r="M61" s="294">
        <v>7.0000000000000007E-2</v>
      </c>
      <c r="N61" s="275">
        <v>17577</v>
      </c>
      <c r="O61" s="288" t="s">
        <v>782</v>
      </c>
      <c r="P61" s="276" t="s">
        <v>774</v>
      </c>
      <c r="Q61" s="296" t="s">
        <v>1932</v>
      </c>
      <c r="R61" s="276" t="s">
        <v>1937</v>
      </c>
      <c r="S61" s="296" t="s">
        <v>1934</v>
      </c>
    </row>
    <row r="62" spans="1:19" x14ac:dyDescent="0.3">
      <c r="A62" s="272">
        <v>1046</v>
      </c>
      <c r="B62" s="282">
        <v>42802</v>
      </c>
      <c r="C62" s="284" t="s">
        <v>590</v>
      </c>
      <c r="D62" s="273" t="s">
        <v>1860</v>
      </c>
      <c r="E62" s="286" t="s">
        <v>405</v>
      </c>
      <c r="F62" s="273" t="s">
        <v>812</v>
      </c>
      <c r="G62" s="288" t="s">
        <v>764</v>
      </c>
      <c r="H62" s="273" t="s">
        <v>800</v>
      </c>
      <c r="I62" s="290" t="s">
        <v>1755</v>
      </c>
      <c r="J62" s="274">
        <v>23</v>
      </c>
      <c r="K62" s="292">
        <v>540</v>
      </c>
      <c r="L62" s="274">
        <v>12420</v>
      </c>
      <c r="M62" s="294">
        <v>0.05</v>
      </c>
      <c r="N62" s="275">
        <v>11799</v>
      </c>
      <c r="O62" s="288" t="s">
        <v>761</v>
      </c>
      <c r="P62" s="276" t="s">
        <v>760</v>
      </c>
      <c r="Q62" s="296" t="s">
        <v>1932</v>
      </c>
      <c r="R62" s="276" t="s">
        <v>1933</v>
      </c>
      <c r="S62" s="296" t="s">
        <v>1934</v>
      </c>
    </row>
    <row r="63" spans="1:19" x14ac:dyDescent="0.3">
      <c r="A63" s="272">
        <v>1047</v>
      </c>
      <c r="B63" s="282">
        <v>42802</v>
      </c>
      <c r="C63" s="284" t="s">
        <v>590</v>
      </c>
      <c r="D63" s="273" t="s">
        <v>1860</v>
      </c>
      <c r="E63" s="286" t="s">
        <v>405</v>
      </c>
      <c r="F63" s="273" t="s">
        <v>812</v>
      </c>
      <c r="G63" s="288" t="s">
        <v>764</v>
      </c>
      <c r="H63" s="273" t="s">
        <v>818</v>
      </c>
      <c r="I63" s="290" t="s">
        <v>862</v>
      </c>
      <c r="J63" s="274">
        <v>5</v>
      </c>
      <c r="K63" s="292">
        <v>720</v>
      </c>
      <c r="L63" s="274">
        <v>3600</v>
      </c>
      <c r="M63" s="294">
        <v>0.01</v>
      </c>
      <c r="N63" s="275">
        <v>3564</v>
      </c>
      <c r="O63" s="288" t="s">
        <v>761</v>
      </c>
      <c r="P63" s="276" t="s">
        <v>760</v>
      </c>
      <c r="Q63" s="296" t="s">
        <v>1932</v>
      </c>
      <c r="R63" s="276" t="s">
        <v>1933</v>
      </c>
      <c r="S63" s="296" t="s">
        <v>1934</v>
      </c>
    </row>
    <row r="64" spans="1:19" x14ac:dyDescent="0.3">
      <c r="A64" s="272">
        <v>1048</v>
      </c>
      <c r="B64" s="282">
        <v>42802</v>
      </c>
      <c r="C64" s="284" t="s">
        <v>590</v>
      </c>
      <c r="D64" s="273" t="s">
        <v>1860</v>
      </c>
      <c r="E64" s="286" t="s">
        <v>405</v>
      </c>
      <c r="F64" s="273" t="s">
        <v>812</v>
      </c>
      <c r="G64" s="288" t="s">
        <v>764</v>
      </c>
      <c r="H64" s="273" t="s">
        <v>800</v>
      </c>
      <c r="I64" s="290" t="s">
        <v>1859</v>
      </c>
      <c r="J64" s="274">
        <v>36</v>
      </c>
      <c r="K64" s="292">
        <v>480</v>
      </c>
      <c r="L64" s="274">
        <v>17280</v>
      </c>
      <c r="M64" s="294">
        <v>0.1</v>
      </c>
      <c r="N64" s="275">
        <v>15552</v>
      </c>
      <c r="O64" s="288" t="s">
        <v>761</v>
      </c>
      <c r="P64" s="276" t="s">
        <v>760</v>
      </c>
      <c r="Q64" s="296" t="s">
        <v>1932</v>
      </c>
      <c r="R64" s="276" t="s">
        <v>1933</v>
      </c>
      <c r="S64" s="296" t="s">
        <v>1934</v>
      </c>
    </row>
    <row r="65" spans="1:19" hidden="1" x14ac:dyDescent="0.3">
      <c r="A65" s="272">
        <v>1049</v>
      </c>
      <c r="B65" s="282">
        <v>42802</v>
      </c>
      <c r="C65" s="284" t="s">
        <v>590</v>
      </c>
      <c r="D65" s="273" t="s">
        <v>1858</v>
      </c>
      <c r="E65" s="286" t="s">
        <v>522</v>
      </c>
      <c r="F65" s="273" t="s">
        <v>778</v>
      </c>
      <c r="G65" s="288" t="s">
        <v>764</v>
      </c>
      <c r="H65" s="273" t="s">
        <v>921</v>
      </c>
      <c r="I65" s="290" t="s">
        <v>1323</v>
      </c>
      <c r="J65" s="274">
        <v>42</v>
      </c>
      <c r="K65" s="292">
        <v>240</v>
      </c>
      <c r="L65" s="274">
        <v>10080</v>
      </c>
      <c r="M65" s="294">
        <v>0.02</v>
      </c>
      <c r="N65" s="275">
        <v>9878.4</v>
      </c>
      <c r="O65" s="288" t="s">
        <v>775</v>
      </c>
      <c r="P65" s="276" t="s">
        <v>760</v>
      </c>
      <c r="Q65" s="296" t="s">
        <v>1935</v>
      </c>
      <c r="R65" s="276" t="s">
        <v>1933</v>
      </c>
      <c r="S65" s="296" t="s">
        <v>1934</v>
      </c>
    </row>
    <row r="66" spans="1:19" hidden="1" x14ac:dyDescent="0.3">
      <c r="A66" s="272">
        <v>1050</v>
      </c>
      <c r="B66" s="282">
        <v>42802</v>
      </c>
      <c r="C66" s="284" t="s">
        <v>590</v>
      </c>
      <c r="D66" s="273" t="s">
        <v>1234</v>
      </c>
      <c r="E66" s="286" t="s">
        <v>522</v>
      </c>
      <c r="F66" s="273" t="s">
        <v>790</v>
      </c>
      <c r="G66" s="288" t="s">
        <v>764</v>
      </c>
      <c r="H66" s="273" t="s">
        <v>818</v>
      </c>
      <c r="I66" s="290" t="s">
        <v>1857</v>
      </c>
      <c r="J66" s="274">
        <v>30</v>
      </c>
      <c r="K66" s="292">
        <v>300</v>
      </c>
      <c r="L66" s="274">
        <v>9000</v>
      </c>
      <c r="M66" s="294">
        <v>0.06</v>
      </c>
      <c r="N66" s="275">
        <v>8460</v>
      </c>
      <c r="O66" s="288" t="s">
        <v>782</v>
      </c>
      <c r="P66" s="276" t="s">
        <v>760</v>
      </c>
      <c r="Q66" s="296" t="s">
        <v>1932</v>
      </c>
      <c r="R66" s="276" t="s">
        <v>1937</v>
      </c>
      <c r="S66" s="296" t="s">
        <v>1934</v>
      </c>
    </row>
    <row r="67" spans="1:19" hidden="1" x14ac:dyDescent="0.3">
      <c r="A67" s="272">
        <v>1051</v>
      </c>
      <c r="B67" s="282">
        <v>42802</v>
      </c>
      <c r="C67" s="284" t="s">
        <v>590</v>
      </c>
      <c r="D67" s="273" t="s">
        <v>1856</v>
      </c>
      <c r="E67" s="286" t="s">
        <v>522</v>
      </c>
      <c r="F67" s="273" t="s">
        <v>790</v>
      </c>
      <c r="G67" s="288" t="s">
        <v>770</v>
      </c>
      <c r="H67" s="273" t="s">
        <v>777</v>
      </c>
      <c r="I67" s="290" t="s">
        <v>1217</v>
      </c>
      <c r="J67" s="274">
        <v>4</v>
      </c>
      <c r="K67" s="292">
        <v>22620</v>
      </c>
      <c r="L67" s="274">
        <v>90480</v>
      </c>
      <c r="M67" s="294">
        <v>7.0000000000000007E-2</v>
      </c>
      <c r="N67" s="275">
        <v>84146.4</v>
      </c>
      <c r="O67" s="288" t="s">
        <v>775</v>
      </c>
      <c r="P67" s="276" t="s">
        <v>767</v>
      </c>
      <c r="Q67" s="296" t="s">
        <v>1935</v>
      </c>
      <c r="R67" s="276" t="s">
        <v>1937</v>
      </c>
      <c r="S67" s="296" t="s">
        <v>1934</v>
      </c>
    </row>
    <row r="68" spans="1:19" hidden="1" x14ac:dyDescent="0.3">
      <c r="A68" s="272">
        <v>1052</v>
      </c>
      <c r="B68" s="282">
        <v>42802</v>
      </c>
      <c r="C68" s="284" t="s">
        <v>590</v>
      </c>
      <c r="D68" s="273" t="s">
        <v>1295</v>
      </c>
      <c r="E68" s="286" t="s">
        <v>395</v>
      </c>
      <c r="F68" s="273" t="s">
        <v>778</v>
      </c>
      <c r="G68" s="288" t="s">
        <v>764</v>
      </c>
      <c r="H68" s="273" t="s">
        <v>800</v>
      </c>
      <c r="I68" s="290" t="s">
        <v>1803</v>
      </c>
      <c r="J68" s="274">
        <v>41</v>
      </c>
      <c r="K68" s="292">
        <v>300</v>
      </c>
      <c r="L68" s="274">
        <v>12300</v>
      </c>
      <c r="M68" s="294">
        <v>0.08</v>
      </c>
      <c r="N68" s="275">
        <v>11316</v>
      </c>
      <c r="O68" s="288" t="s">
        <v>834</v>
      </c>
      <c r="P68" s="276" t="s">
        <v>798</v>
      </c>
      <c r="Q68" s="296" t="s">
        <v>1932</v>
      </c>
      <c r="R68" s="276" t="s">
        <v>1933</v>
      </c>
      <c r="S68" s="296" t="s">
        <v>1934</v>
      </c>
    </row>
    <row r="69" spans="1:19" hidden="1" x14ac:dyDescent="0.3">
      <c r="A69" s="272">
        <v>1053</v>
      </c>
      <c r="B69" s="282">
        <v>42802</v>
      </c>
      <c r="C69" s="284" t="s">
        <v>590</v>
      </c>
      <c r="D69" s="273" t="s">
        <v>1295</v>
      </c>
      <c r="E69" s="286" t="s">
        <v>395</v>
      </c>
      <c r="F69" s="273" t="s">
        <v>778</v>
      </c>
      <c r="G69" s="288" t="s">
        <v>770</v>
      </c>
      <c r="H69" s="273" t="s">
        <v>781</v>
      </c>
      <c r="I69" s="290" t="s">
        <v>1754</v>
      </c>
      <c r="J69" s="274">
        <v>15</v>
      </c>
      <c r="K69" s="292">
        <v>900</v>
      </c>
      <c r="L69" s="274">
        <v>13500</v>
      </c>
      <c r="M69" s="294">
        <v>0.01</v>
      </c>
      <c r="N69" s="275">
        <v>13365</v>
      </c>
      <c r="O69" s="288" t="s">
        <v>834</v>
      </c>
      <c r="P69" s="276" t="s">
        <v>798</v>
      </c>
      <c r="Q69" s="296" t="s">
        <v>1932</v>
      </c>
      <c r="R69" s="276" t="s">
        <v>1933</v>
      </c>
      <c r="S69" s="296" t="s">
        <v>1934</v>
      </c>
    </row>
    <row r="70" spans="1:19" hidden="1" x14ac:dyDescent="0.3">
      <c r="A70" s="272">
        <v>1054</v>
      </c>
      <c r="B70" s="282">
        <v>42802</v>
      </c>
      <c r="C70" s="284" t="s">
        <v>590</v>
      </c>
      <c r="D70" s="273" t="s">
        <v>1295</v>
      </c>
      <c r="E70" s="286" t="s">
        <v>395</v>
      </c>
      <c r="F70" s="273" t="s">
        <v>778</v>
      </c>
      <c r="G70" s="288" t="s">
        <v>770</v>
      </c>
      <c r="H70" s="273" t="s">
        <v>777</v>
      </c>
      <c r="I70" s="290" t="s">
        <v>1723</v>
      </c>
      <c r="J70" s="274">
        <v>14</v>
      </c>
      <c r="K70" s="292">
        <v>16860</v>
      </c>
      <c r="L70" s="274">
        <v>236040</v>
      </c>
      <c r="M70" s="294">
        <v>0.04</v>
      </c>
      <c r="N70" s="275">
        <v>226598.39999999999</v>
      </c>
      <c r="O70" s="288" t="s">
        <v>834</v>
      </c>
      <c r="P70" s="276" t="s">
        <v>760</v>
      </c>
      <c r="Q70" s="296" t="s">
        <v>1932</v>
      </c>
      <c r="R70" s="276" t="s">
        <v>1933</v>
      </c>
      <c r="S70" s="296" t="s">
        <v>1934</v>
      </c>
    </row>
    <row r="71" spans="1:19" hidden="1" x14ac:dyDescent="0.3">
      <c r="A71" s="272">
        <v>1055</v>
      </c>
      <c r="B71" s="282">
        <v>42803</v>
      </c>
      <c r="C71" s="284" t="s">
        <v>590</v>
      </c>
      <c r="D71" s="273" t="s">
        <v>875</v>
      </c>
      <c r="E71" s="286" t="s">
        <v>398</v>
      </c>
      <c r="F71" s="273" t="s">
        <v>790</v>
      </c>
      <c r="G71" s="288" t="s">
        <v>785</v>
      </c>
      <c r="H71" s="273" t="s">
        <v>784</v>
      </c>
      <c r="I71" s="290" t="s">
        <v>1697</v>
      </c>
      <c r="J71" s="274">
        <v>39</v>
      </c>
      <c r="K71" s="292">
        <v>480</v>
      </c>
      <c r="L71" s="274">
        <v>18720</v>
      </c>
      <c r="M71" s="294">
        <v>0.04</v>
      </c>
      <c r="N71" s="275">
        <v>17971.2</v>
      </c>
      <c r="O71" s="288" t="s">
        <v>834</v>
      </c>
      <c r="P71" s="276" t="s">
        <v>827</v>
      </c>
      <c r="Q71" s="296" t="s">
        <v>1932</v>
      </c>
      <c r="R71" s="276" t="s">
        <v>1937</v>
      </c>
      <c r="S71" s="296" t="s">
        <v>1934</v>
      </c>
    </row>
    <row r="72" spans="1:19" hidden="1" x14ac:dyDescent="0.3">
      <c r="A72" s="272">
        <v>1056</v>
      </c>
      <c r="B72" s="282">
        <v>42803</v>
      </c>
      <c r="C72" s="284" t="s">
        <v>590</v>
      </c>
      <c r="D72" s="273" t="s">
        <v>1047</v>
      </c>
      <c r="E72" s="286" t="s">
        <v>522</v>
      </c>
      <c r="F72" s="273" t="s">
        <v>790</v>
      </c>
      <c r="G72" s="288" t="s">
        <v>785</v>
      </c>
      <c r="H72" s="273" t="s">
        <v>784</v>
      </c>
      <c r="I72" s="290" t="s">
        <v>1855</v>
      </c>
      <c r="J72" s="274">
        <v>11</v>
      </c>
      <c r="K72" s="292">
        <v>7560</v>
      </c>
      <c r="L72" s="274">
        <v>83160</v>
      </c>
      <c r="M72" s="294">
        <v>0.01</v>
      </c>
      <c r="N72" s="275">
        <v>82328.399999999994</v>
      </c>
      <c r="O72" s="288" t="s">
        <v>834</v>
      </c>
      <c r="P72" s="276" t="s">
        <v>760</v>
      </c>
      <c r="Q72" s="296" t="s">
        <v>1932</v>
      </c>
      <c r="R72" s="276" t="s">
        <v>1937</v>
      </c>
      <c r="S72" s="296" t="s">
        <v>1934</v>
      </c>
    </row>
    <row r="73" spans="1:19" hidden="1" x14ac:dyDescent="0.3">
      <c r="A73" s="272">
        <v>1057</v>
      </c>
      <c r="B73" s="282">
        <v>42803</v>
      </c>
      <c r="C73" s="284" t="s">
        <v>590</v>
      </c>
      <c r="D73" s="273" t="s">
        <v>1267</v>
      </c>
      <c r="E73" s="286" t="s">
        <v>395</v>
      </c>
      <c r="F73" s="273" t="s">
        <v>790</v>
      </c>
      <c r="G73" s="288" t="s">
        <v>764</v>
      </c>
      <c r="H73" s="273" t="s">
        <v>995</v>
      </c>
      <c r="I73" s="290" t="s">
        <v>1004</v>
      </c>
      <c r="J73" s="274">
        <v>48</v>
      </c>
      <c r="K73" s="292">
        <v>180</v>
      </c>
      <c r="L73" s="274">
        <v>8640</v>
      </c>
      <c r="M73" s="294">
        <v>0.1</v>
      </c>
      <c r="N73" s="275">
        <v>7776</v>
      </c>
      <c r="O73" s="288" t="s">
        <v>761</v>
      </c>
      <c r="P73" s="276" t="s">
        <v>760</v>
      </c>
      <c r="Q73" s="296" t="s">
        <v>1932</v>
      </c>
      <c r="R73" s="276" t="s">
        <v>1937</v>
      </c>
      <c r="S73" s="296" t="s">
        <v>1934</v>
      </c>
    </row>
    <row r="74" spans="1:19" hidden="1" x14ac:dyDescent="0.3">
      <c r="A74" s="272">
        <v>1058</v>
      </c>
      <c r="B74" s="282">
        <v>42803</v>
      </c>
      <c r="C74" s="284" t="s">
        <v>590</v>
      </c>
      <c r="D74" s="273" t="s">
        <v>1267</v>
      </c>
      <c r="E74" s="286" t="s">
        <v>395</v>
      </c>
      <c r="F74" s="273" t="s">
        <v>790</v>
      </c>
      <c r="G74" s="288" t="s">
        <v>764</v>
      </c>
      <c r="H74" s="273" t="s">
        <v>772</v>
      </c>
      <c r="I74" s="290" t="s">
        <v>1854</v>
      </c>
      <c r="J74" s="274">
        <v>5</v>
      </c>
      <c r="K74" s="292">
        <v>1020</v>
      </c>
      <c r="L74" s="274">
        <v>5100</v>
      </c>
      <c r="M74" s="294">
        <v>0.05</v>
      </c>
      <c r="N74" s="275">
        <v>4845</v>
      </c>
      <c r="O74" s="288" t="s">
        <v>761</v>
      </c>
      <c r="P74" s="276" t="s">
        <v>827</v>
      </c>
      <c r="Q74" s="296" t="s">
        <v>1932</v>
      </c>
      <c r="R74" s="276" t="s">
        <v>1937</v>
      </c>
      <c r="S74" s="296" t="s">
        <v>1934</v>
      </c>
    </row>
    <row r="75" spans="1:19" x14ac:dyDescent="0.3">
      <c r="A75" s="272">
        <v>1059</v>
      </c>
      <c r="B75" s="282">
        <v>42804</v>
      </c>
      <c r="C75" s="284" t="s">
        <v>590</v>
      </c>
      <c r="D75" s="273" t="s">
        <v>1582</v>
      </c>
      <c r="E75" s="286" t="s">
        <v>405</v>
      </c>
      <c r="F75" s="273" t="s">
        <v>765</v>
      </c>
      <c r="G75" s="288" t="s">
        <v>764</v>
      </c>
      <c r="H75" s="273" t="s">
        <v>772</v>
      </c>
      <c r="I75" s="290" t="s">
        <v>887</v>
      </c>
      <c r="J75" s="274">
        <v>35</v>
      </c>
      <c r="K75" s="292">
        <v>22260</v>
      </c>
      <c r="L75" s="274">
        <v>779100</v>
      </c>
      <c r="M75" s="294">
        <v>0.09</v>
      </c>
      <c r="N75" s="275">
        <v>708981</v>
      </c>
      <c r="O75" s="288" t="s">
        <v>788</v>
      </c>
      <c r="P75" s="276" t="s">
        <v>798</v>
      </c>
      <c r="Q75" s="296" t="s">
        <v>1936</v>
      </c>
      <c r="R75" s="276" t="s">
        <v>1937</v>
      </c>
      <c r="S75" s="296" t="s">
        <v>1934</v>
      </c>
    </row>
    <row r="76" spans="1:19" hidden="1" x14ac:dyDescent="0.3">
      <c r="A76" s="272">
        <v>1060</v>
      </c>
      <c r="B76" s="282">
        <v>42804</v>
      </c>
      <c r="C76" s="284" t="s">
        <v>590</v>
      </c>
      <c r="D76" s="273" t="s">
        <v>1853</v>
      </c>
      <c r="E76" s="286" t="s">
        <v>405</v>
      </c>
      <c r="F76" s="273" t="s">
        <v>778</v>
      </c>
      <c r="G76" s="288" t="s">
        <v>770</v>
      </c>
      <c r="H76" s="273" t="s">
        <v>777</v>
      </c>
      <c r="I76" s="290" t="s">
        <v>1355</v>
      </c>
      <c r="J76" s="274">
        <v>45</v>
      </c>
      <c r="K76" s="292">
        <v>7500</v>
      </c>
      <c r="L76" s="274">
        <v>337500</v>
      </c>
      <c r="M76" s="294">
        <v>0.03</v>
      </c>
      <c r="N76" s="275">
        <v>327375</v>
      </c>
      <c r="O76" s="288" t="s">
        <v>788</v>
      </c>
      <c r="P76" s="276" t="s">
        <v>760</v>
      </c>
      <c r="Q76" s="296" t="s">
        <v>1936</v>
      </c>
      <c r="R76" s="276" t="s">
        <v>1933</v>
      </c>
      <c r="S76" s="296" t="s">
        <v>1934</v>
      </c>
    </row>
    <row r="77" spans="1:19" hidden="1" x14ac:dyDescent="0.3">
      <c r="A77" s="272">
        <v>1061</v>
      </c>
      <c r="B77" s="282">
        <v>42804</v>
      </c>
      <c r="C77" s="284" t="s">
        <v>590</v>
      </c>
      <c r="D77" s="273" t="s">
        <v>888</v>
      </c>
      <c r="E77" s="286" t="s">
        <v>522</v>
      </c>
      <c r="F77" s="273" t="s">
        <v>812</v>
      </c>
      <c r="G77" s="288" t="s">
        <v>785</v>
      </c>
      <c r="H77" s="273" t="s">
        <v>824</v>
      </c>
      <c r="I77" s="290" t="s">
        <v>1296</v>
      </c>
      <c r="J77" s="274">
        <v>31</v>
      </c>
      <c r="K77" s="292">
        <v>300</v>
      </c>
      <c r="L77" s="274">
        <v>9300</v>
      </c>
      <c r="M77" s="294">
        <v>0</v>
      </c>
      <c r="N77" s="275">
        <v>9300</v>
      </c>
      <c r="O77" s="288" t="s">
        <v>834</v>
      </c>
      <c r="P77" s="276" t="s">
        <v>827</v>
      </c>
      <c r="Q77" s="296" t="s">
        <v>1932</v>
      </c>
      <c r="R77" s="276" t="s">
        <v>1933</v>
      </c>
      <c r="S77" s="296" t="s">
        <v>1934</v>
      </c>
    </row>
    <row r="78" spans="1:19" hidden="1" x14ac:dyDescent="0.3">
      <c r="A78" s="272">
        <v>1062</v>
      </c>
      <c r="B78" s="282">
        <v>42804</v>
      </c>
      <c r="C78" s="284" t="s">
        <v>590</v>
      </c>
      <c r="D78" s="273" t="s">
        <v>888</v>
      </c>
      <c r="E78" s="286" t="s">
        <v>522</v>
      </c>
      <c r="F78" s="273" t="s">
        <v>812</v>
      </c>
      <c r="G78" s="288" t="s">
        <v>770</v>
      </c>
      <c r="H78" s="273" t="s">
        <v>777</v>
      </c>
      <c r="I78" s="290" t="s">
        <v>1852</v>
      </c>
      <c r="J78" s="274">
        <v>44</v>
      </c>
      <c r="K78" s="292">
        <v>9060</v>
      </c>
      <c r="L78" s="274">
        <v>398640</v>
      </c>
      <c r="M78" s="294">
        <v>0</v>
      </c>
      <c r="N78" s="275">
        <v>398640</v>
      </c>
      <c r="O78" s="288" t="s">
        <v>834</v>
      </c>
      <c r="P78" s="276" t="s">
        <v>760</v>
      </c>
      <c r="Q78" s="296" t="s">
        <v>1932</v>
      </c>
      <c r="R78" s="276" t="s">
        <v>1933</v>
      </c>
      <c r="S78" s="296" t="s">
        <v>1934</v>
      </c>
    </row>
    <row r="79" spans="1:19" hidden="1" x14ac:dyDescent="0.3">
      <c r="A79" s="272">
        <v>1063</v>
      </c>
      <c r="B79" s="282">
        <v>42804</v>
      </c>
      <c r="C79" s="284" t="s">
        <v>590</v>
      </c>
      <c r="D79" s="273" t="s">
        <v>1590</v>
      </c>
      <c r="E79" s="286" t="s">
        <v>522</v>
      </c>
      <c r="F79" s="273" t="s">
        <v>778</v>
      </c>
      <c r="G79" s="288" t="s">
        <v>770</v>
      </c>
      <c r="H79" s="273" t="s">
        <v>781</v>
      </c>
      <c r="I79" s="290" t="s">
        <v>1851</v>
      </c>
      <c r="J79" s="274">
        <v>25</v>
      </c>
      <c r="K79" s="292">
        <v>840</v>
      </c>
      <c r="L79" s="274">
        <v>21000</v>
      </c>
      <c r="M79" s="294">
        <v>7.0000000000000007E-2</v>
      </c>
      <c r="N79" s="275">
        <v>19530</v>
      </c>
      <c r="O79" s="288" t="s">
        <v>782</v>
      </c>
      <c r="P79" s="276" t="s">
        <v>760</v>
      </c>
      <c r="Q79" s="296" t="s">
        <v>1932</v>
      </c>
      <c r="R79" s="276" t="s">
        <v>1933</v>
      </c>
      <c r="S79" s="296" t="s">
        <v>1934</v>
      </c>
    </row>
    <row r="80" spans="1:19" hidden="1" x14ac:dyDescent="0.3">
      <c r="A80" s="272">
        <v>1064</v>
      </c>
      <c r="B80" s="282">
        <v>42805</v>
      </c>
      <c r="C80" s="284" t="s">
        <v>590</v>
      </c>
      <c r="D80" s="273" t="s">
        <v>1850</v>
      </c>
      <c r="E80" s="286" t="s">
        <v>405</v>
      </c>
      <c r="F80" s="273" t="s">
        <v>812</v>
      </c>
      <c r="G80" s="288" t="s">
        <v>785</v>
      </c>
      <c r="H80" s="273" t="s">
        <v>815</v>
      </c>
      <c r="I80" s="290" t="s">
        <v>1849</v>
      </c>
      <c r="J80" s="274">
        <v>1</v>
      </c>
      <c r="K80" s="292">
        <v>6960</v>
      </c>
      <c r="L80" s="274">
        <v>6960</v>
      </c>
      <c r="M80" s="294">
        <v>0.06</v>
      </c>
      <c r="N80" s="275">
        <v>6542.4</v>
      </c>
      <c r="O80" s="288" t="s">
        <v>761</v>
      </c>
      <c r="P80" s="276" t="s">
        <v>767</v>
      </c>
      <c r="Q80" s="296" t="s">
        <v>1932</v>
      </c>
      <c r="R80" s="276" t="s">
        <v>1933</v>
      </c>
      <c r="S80" s="296" t="s">
        <v>1934</v>
      </c>
    </row>
    <row r="81" spans="1:19" hidden="1" x14ac:dyDescent="0.3">
      <c r="A81" s="272">
        <v>1065</v>
      </c>
      <c r="B81" s="282">
        <v>42805</v>
      </c>
      <c r="C81" s="284" t="s">
        <v>590</v>
      </c>
      <c r="D81" s="273" t="s">
        <v>1628</v>
      </c>
      <c r="E81" s="286" t="s">
        <v>522</v>
      </c>
      <c r="F81" s="273" t="s">
        <v>778</v>
      </c>
      <c r="G81" s="288" t="s">
        <v>770</v>
      </c>
      <c r="H81" s="273" t="s">
        <v>769</v>
      </c>
      <c r="I81" s="290" t="s">
        <v>1848</v>
      </c>
      <c r="J81" s="274">
        <v>35</v>
      </c>
      <c r="K81" s="292">
        <v>16860</v>
      </c>
      <c r="L81" s="274">
        <v>590100</v>
      </c>
      <c r="M81" s="294">
        <v>7.0000000000000007E-2</v>
      </c>
      <c r="N81" s="275">
        <v>548793</v>
      </c>
      <c r="O81" s="288" t="s">
        <v>782</v>
      </c>
      <c r="P81" s="276" t="s">
        <v>760</v>
      </c>
      <c r="Q81" s="296" t="s">
        <v>1932</v>
      </c>
      <c r="R81" s="276" t="s">
        <v>1933</v>
      </c>
      <c r="S81" s="296" t="s">
        <v>1934</v>
      </c>
    </row>
    <row r="82" spans="1:19" hidden="1" x14ac:dyDescent="0.3">
      <c r="A82" s="272">
        <v>1066</v>
      </c>
      <c r="B82" s="282">
        <v>42805</v>
      </c>
      <c r="C82" s="284" t="s">
        <v>590</v>
      </c>
      <c r="D82" s="273" t="s">
        <v>1628</v>
      </c>
      <c r="E82" s="286" t="s">
        <v>522</v>
      </c>
      <c r="F82" s="273" t="s">
        <v>778</v>
      </c>
      <c r="G82" s="288" t="s">
        <v>785</v>
      </c>
      <c r="H82" s="273" t="s">
        <v>815</v>
      </c>
      <c r="I82" s="290" t="s">
        <v>1847</v>
      </c>
      <c r="J82" s="274">
        <v>15</v>
      </c>
      <c r="K82" s="292">
        <v>30060</v>
      </c>
      <c r="L82" s="274">
        <v>450900</v>
      </c>
      <c r="M82" s="294">
        <v>0.08</v>
      </c>
      <c r="N82" s="275">
        <v>414828</v>
      </c>
      <c r="O82" s="288" t="s">
        <v>782</v>
      </c>
      <c r="P82" s="276" t="s">
        <v>798</v>
      </c>
      <c r="Q82" s="296" t="s">
        <v>1932</v>
      </c>
      <c r="R82" s="276" t="s">
        <v>1933</v>
      </c>
      <c r="S82" s="296" t="s">
        <v>1934</v>
      </c>
    </row>
    <row r="83" spans="1:19" x14ac:dyDescent="0.3">
      <c r="A83" s="272">
        <v>1067</v>
      </c>
      <c r="B83" s="282">
        <v>42805</v>
      </c>
      <c r="C83" s="284" t="s">
        <v>590</v>
      </c>
      <c r="D83" s="273" t="s">
        <v>1385</v>
      </c>
      <c r="E83" s="286" t="s">
        <v>405</v>
      </c>
      <c r="F83" s="273" t="s">
        <v>765</v>
      </c>
      <c r="G83" s="288" t="s">
        <v>764</v>
      </c>
      <c r="H83" s="273" t="s">
        <v>763</v>
      </c>
      <c r="I83" s="290" t="s">
        <v>1846</v>
      </c>
      <c r="J83" s="274">
        <v>40</v>
      </c>
      <c r="K83" s="292">
        <v>360</v>
      </c>
      <c r="L83" s="274">
        <v>14400</v>
      </c>
      <c r="M83" s="294">
        <v>0.01</v>
      </c>
      <c r="N83" s="275">
        <v>14256</v>
      </c>
      <c r="O83" s="288" t="s">
        <v>834</v>
      </c>
      <c r="P83" s="276" t="s">
        <v>760</v>
      </c>
      <c r="Q83" s="296" t="s">
        <v>1932</v>
      </c>
      <c r="R83" s="276" t="s">
        <v>1937</v>
      </c>
      <c r="S83" s="296" t="s">
        <v>1934</v>
      </c>
    </row>
    <row r="84" spans="1:19" hidden="1" x14ac:dyDescent="0.3">
      <c r="A84" s="272">
        <v>1068</v>
      </c>
      <c r="B84" s="282">
        <v>42805</v>
      </c>
      <c r="C84" s="284" t="s">
        <v>590</v>
      </c>
      <c r="D84" s="273" t="s">
        <v>1338</v>
      </c>
      <c r="E84" s="286" t="s">
        <v>522</v>
      </c>
      <c r="F84" s="273" t="s">
        <v>790</v>
      </c>
      <c r="G84" s="288" t="s">
        <v>764</v>
      </c>
      <c r="H84" s="273" t="s">
        <v>811</v>
      </c>
      <c r="I84" s="290" t="s">
        <v>1825</v>
      </c>
      <c r="J84" s="274">
        <v>42</v>
      </c>
      <c r="K84" s="292">
        <v>600</v>
      </c>
      <c r="L84" s="274">
        <v>25200</v>
      </c>
      <c r="M84" s="294">
        <v>0.01</v>
      </c>
      <c r="N84" s="275">
        <v>24948</v>
      </c>
      <c r="O84" s="288" t="s">
        <v>834</v>
      </c>
      <c r="P84" s="276" t="s">
        <v>760</v>
      </c>
      <c r="Q84" s="296" t="s">
        <v>1932</v>
      </c>
      <c r="R84" s="276" t="s">
        <v>1937</v>
      </c>
      <c r="S84" s="296" t="s">
        <v>1934</v>
      </c>
    </row>
    <row r="85" spans="1:19" hidden="1" x14ac:dyDescent="0.3">
      <c r="A85" s="272">
        <v>1069</v>
      </c>
      <c r="B85" s="282">
        <v>42805</v>
      </c>
      <c r="C85" s="284" t="s">
        <v>590</v>
      </c>
      <c r="D85" s="273" t="s">
        <v>1338</v>
      </c>
      <c r="E85" s="286" t="s">
        <v>522</v>
      </c>
      <c r="F85" s="273" t="s">
        <v>790</v>
      </c>
      <c r="G85" s="288" t="s">
        <v>764</v>
      </c>
      <c r="H85" s="273" t="s">
        <v>772</v>
      </c>
      <c r="I85" s="290" t="s">
        <v>1845</v>
      </c>
      <c r="J85" s="274">
        <v>16</v>
      </c>
      <c r="K85" s="292">
        <v>960</v>
      </c>
      <c r="L85" s="274">
        <v>15360</v>
      </c>
      <c r="M85" s="294">
        <v>0</v>
      </c>
      <c r="N85" s="275">
        <v>15360</v>
      </c>
      <c r="O85" s="288" t="s">
        <v>834</v>
      </c>
      <c r="P85" s="276" t="s">
        <v>767</v>
      </c>
      <c r="Q85" s="296" t="s">
        <v>1932</v>
      </c>
      <c r="R85" s="276" t="s">
        <v>1937</v>
      </c>
      <c r="S85" s="296" t="s">
        <v>1934</v>
      </c>
    </row>
    <row r="86" spans="1:19" hidden="1" x14ac:dyDescent="0.3">
      <c r="A86" s="272">
        <v>1070</v>
      </c>
      <c r="B86" s="282">
        <v>42805</v>
      </c>
      <c r="C86" s="284" t="s">
        <v>590</v>
      </c>
      <c r="D86" s="273" t="s">
        <v>1844</v>
      </c>
      <c r="E86" s="286" t="s">
        <v>522</v>
      </c>
      <c r="F86" s="273" t="s">
        <v>790</v>
      </c>
      <c r="G86" s="288" t="s">
        <v>764</v>
      </c>
      <c r="H86" s="273" t="s">
        <v>772</v>
      </c>
      <c r="I86" s="290" t="s">
        <v>1430</v>
      </c>
      <c r="J86" s="274">
        <v>30</v>
      </c>
      <c r="K86" s="292">
        <v>840</v>
      </c>
      <c r="L86" s="274">
        <v>25200</v>
      </c>
      <c r="M86" s="294">
        <v>0.08</v>
      </c>
      <c r="N86" s="275">
        <v>23184</v>
      </c>
      <c r="O86" s="288" t="s">
        <v>761</v>
      </c>
      <c r="P86" s="276" t="s">
        <v>841</v>
      </c>
      <c r="Q86" s="296" t="s">
        <v>1932</v>
      </c>
      <c r="R86" s="276" t="s">
        <v>1937</v>
      </c>
      <c r="S86" s="296" t="s">
        <v>1934</v>
      </c>
    </row>
    <row r="87" spans="1:19" hidden="1" x14ac:dyDescent="0.3">
      <c r="A87" s="272">
        <v>1071</v>
      </c>
      <c r="B87" s="282">
        <v>42805</v>
      </c>
      <c r="C87" s="284" t="s">
        <v>590</v>
      </c>
      <c r="D87" s="273" t="s">
        <v>1467</v>
      </c>
      <c r="E87" s="286" t="s">
        <v>395</v>
      </c>
      <c r="F87" s="273" t="s">
        <v>778</v>
      </c>
      <c r="G87" s="288" t="s">
        <v>764</v>
      </c>
      <c r="H87" s="273" t="s">
        <v>793</v>
      </c>
      <c r="I87" s="290" t="s">
        <v>806</v>
      </c>
      <c r="J87" s="274">
        <v>19</v>
      </c>
      <c r="K87" s="292">
        <v>600</v>
      </c>
      <c r="L87" s="274">
        <v>11400</v>
      </c>
      <c r="M87" s="294">
        <v>0.08</v>
      </c>
      <c r="N87" s="275">
        <v>10488</v>
      </c>
      <c r="O87" s="288" t="s">
        <v>788</v>
      </c>
      <c r="P87" s="276" t="s">
        <v>760</v>
      </c>
      <c r="Q87" s="296" t="s">
        <v>1936</v>
      </c>
      <c r="R87" s="276" t="s">
        <v>1933</v>
      </c>
      <c r="S87" s="296" t="s">
        <v>1934</v>
      </c>
    </row>
    <row r="88" spans="1:19" hidden="1" x14ac:dyDescent="0.3">
      <c r="A88" s="272">
        <v>1072</v>
      </c>
      <c r="B88" s="282">
        <v>42806</v>
      </c>
      <c r="C88" s="284" t="s">
        <v>590</v>
      </c>
      <c r="D88" s="273" t="s">
        <v>1839</v>
      </c>
      <c r="E88" s="286" t="s">
        <v>398</v>
      </c>
      <c r="F88" s="273" t="s">
        <v>778</v>
      </c>
      <c r="G88" s="288" t="s">
        <v>764</v>
      </c>
      <c r="H88" s="273" t="s">
        <v>793</v>
      </c>
      <c r="I88" s="290" t="s">
        <v>1843</v>
      </c>
      <c r="J88" s="274">
        <v>27</v>
      </c>
      <c r="K88" s="292">
        <v>300</v>
      </c>
      <c r="L88" s="274">
        <v>8100</v>
      </c>
      <c r="M88" s="294">
        <v>0</v>
      </c>
      <c r="N88" s="275">
        <v>8100</v>
      </c>
      <c r="O88" s="288" t="s">
        <v>788</v>
      </c>
      <c r="P88" s="276" t="s">
        <v>774</v>
      </c>
      <c r="Q88" s="296" t="s">
        <v>1936</v>
      </c>
      <c r="R88" s="276" t="s">
        <v>1933</v>
      </c>
      <c r="S88" s="296" t="s">
        <v>1934</v>
      </c>
    </row>
    <row r="89" spans="1:19" hidden="1" x14ac:dyDescent="0.3">
      <c r="A89" s="272">
        <v>1073</v>
      </c>
      <c r="B89" s="282">
        <v>42806</v>
      </c>
      <c r="C89" s="284" t="s">
        <v>590</v>
      </c>
      <c r="D89" s="273" t="s">
        <v>1842</v>
      </c>
      <c r="E89" s="286" t="s">
        <v>405</v>
      </c>
      <c r="F89" s="273" t="s">
        <v>765</v>
      </c>
      <c r="G89" s="288" t="s">
        <v>770</v>
      </c>
      <c r="H89" s="273" t="s">
        <v>781</v>
      </c>
      <c r="I89" s="290" t="s">
        <v>1841</v>
      </c>
      <c r="J89" s="274">
        <v>30</v>
      </c>
      <c r="K89" s="292">
        <v>540</v>
      </c>
      <c r="L89" s="274">
        <v>16200</v>
      </c>
      <c r="M89" s="294">
        <v>0.05</v>
      </c>
      <c r="N89" s="275">
        <v>15390</v>
      </c>
      <c r="O89" s="288" t="s">
        <v>782</v>
      </c>
      <c r="P89" s="276" t="s">
        <v>760</v>
      </c>
      <c r="Q89" s="296" t="s">
        <v>1932</v>
      </c>
      <c r="R89" s="276" t="s">
        <v>1937</v>
      </c>
      <c r="S89" s="296" t="s">
        <v>1934</v>
      </c>
    </row>
    <row r="90" spans="1:19" hidden="1" x14ac:dyDescent="0.3">
      <c r="A90" s="272">
        <v>1074</v>
      </c>
      <c r="B90" s="282">
        <v>42806</v>
      </c>
      <c r="C90" s="284" t="s">
        <v>590</v>
      </c>
      <c r="D90" s="273" t="s">
        <v>1840</v>
      </c>
      <c r="E90" s="286" t="s">
        <v>522</v>
      </c>
      <c r="F90" s="273" t="s">
        <v>778</v>
      </c>
      <c r="G90" s="288" t="s">
        <v>764</v>
      </c>
      <c r="H90" s="273" t="s">
        <v>800</v>
      </c>
      <c r="I90" s="290" t="s">
        <v>1755</v>
      </c>
      <c r="J90" s="274">
        <v>3</v>
      </c>
      <c r="K90" s="292">
        <v>540</v>
      </c>
      <c r="L90" s="274">
        <v>1620</v>
      </c>
      <c r="M90" s="294">
        <v>0.03</v>
      </c>
      <c r="N90" s="275">
        <v>1571.4</v>
      </c>
      <c r="O90" s="288" t="s">
        <v>775</v>
      </c>
      <c r="P90" s="276" t="s">
        <v>827</v>
      </c>
      <c r="Q90" s="296" t="s">
        <v>1935</v>
      </c>
      <c r="R90" s="276" t="s">
        <v>1933</v>
      </c>
      <c r="S90" s="296" t="s">
        <v>1934</v>
      </c>
    </row>
    <row r="91" spans="1:19" hidden="1" x14ac:dyDescent="0.3">
      <c r="A91" s="272">
        <v>1075</v>
      </c>
      <c r="B91" s="282">
        <v>42806</v>
      </c>
      <c r="C91" s="284" t="s">
        <v>590</v>
      </c>
      <c r="D91" s="273" t="s">
        <v>1839</v>
      </c>
      <c r="E91" s="286" t="s">
        <v>522</v>
      </c>
      <c r="F91" s="273" t="s">
        <v>778</v>
      </c>
      <c r="G91" s="288" t="s">
        <v>770</v>
      </c>
      <c r="H91" s="273" t="s">
        <v>769</v>
      </c>
      <c r="I91" s="290" t="s">
        <v>1189</v>
      </c>
      <c r="J91" s="274">
        <v>21</v>
      </c>
      <c r="K91" s="292">
        <v>18060</v>
      </c>
      <c r="L91" s="274">
        <v>379260</v>
      </c>
      <c r="M91" s="294">
        <v>0.04</v>
      </c>
      <c r="N91" s="275">
        <v>364089.59999999998</v>
      </c>
      <c r="O91" s="288" t="s">
        <v>788</v>
      </c>
      <c r="P91" s="276" t="s">
        <v>787</v>
      </c>
      <c r="Q91" s="296" t="s">
        <v>1936</v>
      </c>
      <c r="R91" s="276" t="s">
        <v>1933</v>
      </c>
      <c r="S91" s="296" t="s">
        <v>1934</v>
      </c>
    </row>
    <row r="92" spans="1:19" hidden="1" x14ac:dyDescent="0.3">
      <c r="A92" s="272">
        <v>1076</v>
      </c>
      <c r="B92" s="282">
        <v>42806</v>
      </c>
      <c r="C92" s="284" t="s">
        <v>590</v>
      </c>
      <c r="D92" s="273" t="s">
        <v>1839</v>
      </c>
      <c r="E92" s="286" t="s">
        <v>522</v>
      </c>
      <c r="F92" s="273" t="s">
        <v>778</v>
      </c>
      <c r="G92" s="288" t="s">
        <v>785</v>
      </c>
      <c r="H92" s="273" t="s">
        <v>824</v>
      </c>
      <c r="I92" s="290" t="s">
        <v>1292</v>
      </c>
      <c r="J92" s="274">
        <v>11</v>
      </c>
      <c r="K92" s="292">
        <v>1800</v>
      </c>
      <c r="L92" s="274">
        <v>19800</v>
      </c>
      <c r="M92" s="294">
        <v>0.08</v>
      </c>
      <c r="N92" s="275">
        <v>18216</v>
      </c>
      <c r="O92" s="288" t="s">
        <v>788</v>
      </c>
      <c r="P92" s="276" t="s">
        <v>760</v>
      </c>
      <c r="Q92" s="296" t="s">
        <v>1936</v>
      </c>
      <c r="R92" s="276" t="s">
        <v>1933</v>
      </c>
      <c r="S92" s="296" t="s">
        <v>1934</v>
      </c>
    </row>
    <row r="93" spans="1:19" hidden="1" x14ac:dyDescent="0.3">
      <c r="A93" s="272">
        <v>1077</v>
      </c>
      <c r="B93" s="282">
        <v>42806</v>
      </c>
      <c r="C93" s="284" t="s">
        <v>590</v>
      </c>
      <c r="D93" s="273" t="s">
        <v>1040</v>
      </c>
      <c r="E93" s="286" t="s">
        <v>522</v>
      </c>
      <c r="F93" s="273" t="s">
        <v>765</v>
      </c>
      <c r="G93" s="288" t="s">
        <v>764</v>
      </c>
      <c r="H93" s="273" t="s">
        <v>811</v>
      </c>
      <c r="I93" s="290" t="s">
        <v>1825</v>
      </c>
      <c r="J93" s="274">
        <v>43</v>
      </c>
      <c r="K93" s="292">
        <v>600</v>
      </c>
      <c r="L93" s="274">
        <v>25800</v>
      </c>
      <c r="M93" s="294">
        <v>0.08</v>
      </c>
      <c r="N93" s="275">
        <v>23736</v>
      </c>
      <c r="O93" s="288" t="s">
        <v>834</v>
      </c>
      <c r="P93" s="276" t="s">
        <v>760</v>
      </c>
      <c r="Q93" s="296" t="s">
        <v>1932</v>
      </c>
      <c r="R93" s="276" t="s">
        <v>1937</v>
      </c>
      <c r="S93" s="296" t="s">
        <v>1934</v>
      </c>
    </row>
    <row r="94" spans="1:19" hidden="1" x14ac:dyDescent="0.3">
      <c r="A94" s="272">
        <v>1078</v>
      </c>
      <c r="B94" s="282">
        <v>42806</v>
      </c>
      <c r="C94" s="284" t="s">
        <v>590</v>
      </c>
      <c r="D94" s="273" t="s">
        <v>1761</v>
      </c>
      <c r="E94" s="286" t="s">
        <v>522</v>
      </c>
      <c r="F94" s="273" t="s">
        <v>765</v>
      </c>
      <c r="G94" s="288" t="s">
        <v>764</v>
      </c>
      <c r="H94" s="273" t="s">
        <v>763</v>
      </c>
      <c r="I94" s="290" t="s">
        <v>1838</v>
      </c>
      <c r="J94" s="274">
        <v>12</v>
      </c>
      <c r="K94" s="292">
        <v>300</v>
      </c>
      <c r="L94" s="274">
        <v>3600</v>
      </c>
      <c r="M94" s="294">
        <v>7.0000000000000007E-2</v>
      </c>
      <c r="N94" s="275">
        <v>3348</v>
      </c>
      <c r="O94" s="288" t="s">
        <v>834</v>
      </c>
      <c r="P94" s="276" t="s">
        <v>774</v>
      </c>
      <c r="Q94" s="296" t="s">
        <v>1932</v>
      </c>
      <c r="R94" s="276" t="s">
        <v>1937</v>
      </c>
      <c r="S94" s="296" t="s">
        <v>1934</v>
      </c>
    </row>
    <row r="95" spans="1:19" hidden="1" x14ac:dyDescent="0.3">
      <c r="A95" s="272">
        <v>1079</v>
      </c>
      <c r="B95" s="282">
        <v>42806</v>
      </c>
      <c r="C95" s="284" t="s">
        <v>590</v>
      </c>
      <c r="D95" s="273" t="s">
        <v>1837</v>
      </c>
      <c r="E95" s="286" t="s">
        <v>395</v>
      </c>
      <c r="F95" s="273" t="s">
        <v>812</v>
      </c>
      <c r="G95" s="288" t="s">
        <v>764</v>
      </c>
      <c r="H95" s="273" t="s">
        <v>800</v>
      </c>
      <c r="I95" s="290" t="s">
        <v>1353</v>
      </c>
      <c r="J95" s="274">
        <v>2</v>
      </c>
      <c r="K95" s="292">
        <v>540</v>
      </c>
      <c r="L95" s="274">
        <v>1080</v>
      </c>
      <c r="M95" s="294">
        <v>0</v>
      </c>
      <c r="N95" s="275">
        <v>1080</v>
      </c>
      <c r="O95" s="288" t="s">
        <v>834</v>
      </c>
      <c r="P95" s="276" t="s">
        <v>760</v>
      </c>
      <c r="Q95" s="296" t="s">
        <v>1932</v>
      </c>
      <c r="R95" s="276" t="s">
        <v>1933</v>
      </c>
      <c r="S95" s="296" t="s">
        <v>1934</v>
      </c>
    </row>
    <row r="96" spans="1:19" hidden="1" x14ac:dyDescent="0.3">
      <c r="A96" s="272">
        <v>1080</v>
      </c>
      <c r="B96" s="282">
        <v>42806</v>
      </c>
      <c r="C96" s="284" t="s">
        <v>590</v>
      </c>
      <c r="D96" s="273" t="s">
        <v>1837</v>
      </c>
      <c r="E96" s="286" t="s">
        <v>395</v>
      </c>
      <c r="F96" s="273" t="s">
        <v>812</v>
      </c>
      <c r="G96" s="288" t="s">
        <v>770</v>
      </c>
      <c r="H96" s="273" t="s">
        <v>781</v>
      </c>
      <c r="I96" s="290" t="s">
        <v>871</v>
      </c>
      <c r="J96" s="274">
        <v>20</v>
      </c>
      <c r="K96" s="292">
        <v>1380</v>
      </c>
      <c r="L96" s="274">
        <v>27600</v>
      </c>
      <c r="M96" s="294">
        <v>0.08</v>
      </c>
      <c r="N96" s="275">
        <v>25392</v>
      </c>
      <c r="O96" s="288" t="s">
        <v>788</v>
      </c>
      <c r="P96" s="276" t="s">
        <v>760</v>
      </c>
      <c r="Q96" s="296" t="s">
        <v>1936</v>
      </c>
      <c r="R96" s="276" t="s">
        <v>1933</v>
      </c>
      <c r="S96" s="296" t="s">
        <v>1934</v>
      </c>
    </row>
    <row r="97" spans="1:19" hidden="1" x14ac:dyDescent="0.3">
      <c r="A97" s="272">
        <v>1081</v>
      </c>
      <c r="B97" s="282">
        <v>42807</v>
      </c>
      <c r="C97" s="284" t="s">
        <v>590</v>
      </c>
      <c r="D97" s="273" t="s">
        <v>1835</v>
      </c>
      <c r="E97" s="286" t="s">
        <v>522</v>
      </c>
      <c r="F97" s="273" t="s">
        <v>778</v>
      </c>
      <c r="G97" s="288" t="s">
        <v>764</v>
      </c>
      <c r="H97" s="273" t="s">
        <v>800</v>
      </c>
      <c r="I97" s="290" t="s">
        <v>1780</v>
      </c>
      <c r="J97" s="274">
        <v>31</v>
      </c>
      <c r="K97" s="292">
        <v>360</v>
      </c>
      <c r="L97" s="274">
        <v>11160</v>
      </c>
      <c r="M97" s="294">
        <v>0.04</v>
      </c>
      <c r="N97" s="275">
        <v>10713.6</v>
      </c>
      <c r="O97" s="288" t="s">
        <v>761</v>
      </c>
      <c r="P97" s="276" t="s">
        <v>774</v>
      </c>
      <c r="Q97" s="296" t="s">
        <v>1932</v>
      </c>
      <c r="R97" s="276" t="s">
        <v>1933</v>
      </c>
      <c r="S97" s="296" t="s">
        <v>1934</v>
      </c>
    </row>
    <row r="98" spans="1:19" hidden="1" x14ac:dyDescent="0.3">
      <c r="A98" s="272">
        <v>1082</v>
      </c>
      <c r="B98" s="282">
        <v>42807</v>
      </c>
      <c r="C98" s="284" t="s">
        <v>590</v>
      </c>
      <c r="D98" s="273" t="s">
        <v>1835</v>
      </c>
      <c r="E98" s="286" t="s">
        <v>522</v>
      </c>
      <c r="F98" s="273" t="s">
        <v>778</v>
      </c>
      <c r="G98" s="288" t="s">
        <v>785</v>
      </c>
      <c r="H98" s="273" t="s">
        <v>815</v>
      </c>
      <c r="I98" s="290" t="s">
        <v>1836</v>
      </c>
      <c r="J98" s="274">
        <v>47</v>
      </c>
      <c r="K98" s="292">
        <v>31080</v>
      </c>
      <c r="L98" s="274">
        <v>1460760</v>
      </c>
      <c r="M98" s="294">
        <v>0.01</v>
      </c>
      <c r="N98" s="275">
        <v>1446152.4</v>
      </c>
      <c r="O98" s="288" t="s">
        <v>761</v>
      </c>
      <c r="P98" s="276" t="s">
        <v>760</v>
      </c>
      <c r="Q98" s="296" t="s">
        <v>1932</v>
      </c>
      <c r="R98" s="276" t="s">
        <v>1933</v>
      </c>
      <c r="S98" s="296" t="s">
        <v>1934</v>
      </c>
    </row>
    <row r="99" spans="1:19" hidden="1" x14ac:dyDescent="0.3">
      <c r="A99" s="272">
        <v>1083</v>
      </c>
      <c r="B99" s="282">
        <v>42807</v>
      </c>
      <c r="C99" s="284" t="s">
        <v>590</v>
      </c>
      <c r="D99" s="273" t="s">
        <v>1835</v>
      </c>
      <c r="E99" s="286" t="s">
        <v>522</v>
      </c>
      <c r="F99" s="273" t="s">
        <v>778</v>
      </c>
      <c r="G99" s="288" t="s">
        <v>770</v>
      </c>
      <c r="H99" s="273" t="s">
        <v>826</v>
      </c>
      <c r="I99" s="290" t="s">
        <v>1715</v>
      </c>
      <c r="J99" s="274">
        <v>21</v>
      </c>
      <c r="K99" s="292">
        <v>3540</v>
      </c>
      <c r="L99" s="274">
        <v>74340</v>
      </c>
      <c r="M99" s="294">
        <v>7.0000000000000007E-2</v>
      </c>
      <c r="N99" s="275">
        <v>69136.2</v>
      </c>
      <c r="O99" s="288" t="s">
        <v>761</v>
      </c>
      <c r="P99" s="276" t="s">
        <v>798</v>
      </c>
      <c r="Q99" s="296" t="s">
        <v>1932</v>
      </c>
      <c r="R99" s="276" t="s">
        <v>1933</v>
      </c>
      <c r="S99" s="296" t="s">
        <v>1934</v>
      </c>
    </row>
    <row r="100" spans="1:19" hidden="1" x14ac:dyDescent="0.3">
      <c r="A100" s="272">
        <v>1084</v>
      </c>
      <c r="B100" s="282">
        <v>42807</v>
      </c>
      <c r="C100" s="284" t="s">
        <v>590</v>
      </c>
      <c r="D100" s="273" t="s">
        <v>1835</v>
      </c>
      <c r="E100" s="286" t="s">
        <v>522</v>
      </c>
      <c r="F100" s="273" t="s">
        <v>778</v>
      </c>
      <c r="G100" s="288" t="s">
        <v>770</v>
      </c>
      <c r="H100" s="273" t="s">
        <v>769</v>
      </c>
      <c r="I100" s="290" t="s">
        <v>1058</v>
      </c>
      <c r="J100" s="274">
        <v>17</v>
      </c>
      <c r="K100" s="292">
        <v>1560</v>
      </c>
      <c r="L100" s="274">
        <v>26520</v>
      </c>
      <c r="M100" s="294">
        <v>7.0000000000000007E-2</v>
      </c>
      <c r="N100" s="275">
        <v>24663.599999999999</v>
      </c>
      <c r="O100" s="288" t="s">
        <v>761</v>
      </c>
      <c r="P100" s="276" t="s">
        <v>760</v>
      </c>
      <c r="Q100" s="296" t="s">
        <v>1932</v>
      </c>
      <c r="R100" s="276" t="s">
        <v>1933</v>
      </c>
      <c r="S100" s="296" t="s">
        <v>1934</v>
      </c>
    </row>
    <row r="101" spans="1:19" hidden="1" x14ac:dyDescent="0.3">
      <c r="A101" s="272">
        <v>1085</v>
      </c>
      <c r="B101" s="282">
        <v>42807</v>
      </c>
      <c r="C101" s="284" t="s">
        <v>590</v>
      </c>
      <c r="D101" s="273" t="s">
        <v>1834</v>
      </c>
      <c r="E101" s="286" t="s">
        <v>522</v>
      </c>
      <c r="F101" s="273" t="s">
        <v>778</v>
      </c>
      <c r="G101" s="288" t="s">
        <v>764</v>
      </c>
      <c r="H101" s="273" t="s">
        <v>793</v>
      </c>
      <c r="I101" s="290" t="s">
        <v>881</v>
      </c>
      <c r="J101" s="274">
        <v>35</v>
      </c>
      <c r="K101" s="292">
        <v>420</v>
      </c>
      <c r="L101" s="274">
        <v>14700</v>
      </c>
      <c r="M101" s="294">
        <v>0.06</v>
      </c>
      <c r="N101" s="275">
        <v>13818</v>
      </c>
      <c r="O101" s="288" t="s">
        <v>834</v>
      </c>
      <c r="P101" s="276" t="s">
        <v>774</v>
      </c>
      <c r="Q101" s="296" t="s">
        <v>1932</v>
      </c>
      <c r="R101" s="276" t="s">
        <v>1933</v>
      </c>
      <c r="S101" s="296" t="s">
        <v>1934</v>
      </c>
    </row>
    <row r="102" spans="1:19" hidden="1" x14ac:dyDescent="0.3">
      <c r="A102" s="272">
        <v>1086</v>
      </c>
      <c r="B102" s="282">
        <v>42807</v>
      </c>
      <c r="C102" s="284" t="s">
        <v>590</v>
      </c>
      <c r="D102" s="273" t="s">
        <v>1834</v>
      </c>
      <c r="E102" s="286" t="s">
        <v>522</v>
      </c>
      <c r="F102" s="273" t="s">
        <v>778</v>
      </c>
      <c r="G102" s="288" t="s">
        <v>785</v>
      </c>
      <c r="H102" s="273" t="s">
        <v>784</v>
      </c>
      <c r="I102" s="290" t="s">
        <v>1564</v>
      </c>
      <c r="J102" s="274">
        <v>46</v>
      </c>
      <c r="K102" s="292">
        <v>7560</v>
      </c>
      <c r="L102" s="274">
        <v>347760</v>
      </c>
      <c r="M102" s="294">
        <v>0.09</v>
      </c>
      <c r="N102" s="275">
        <v>316461.59999999998</v>
      </c>
      <c r="O102" s="288" t="s">
        <v>834</v>
      </c>
      <c r="P102" s="276" t="s">
        <v>787</v>
      </c>
      <c r="Q102" s="296" t="s">
        <v>1932</v>
      </c>
      <c r="R102" s="276" t="s">
        <v>1933</v>
      </c>
      <c r="S102" s="296" t="s">
        <v>1934</v>
      </c>
    </row>
    <row r="103" spans="1:19" hidden="1" x14ac:dyDescent="0.3">
      <c r="A103" s="272">
        <v>1087</v>
      </c>
      <c r="B103" s="282">
        <v>42807</v>
      </c>
      <c r="C103" s="284" t="s">
        <v>590</v>
      </c>
      <c r="D103" s="273" t="s">
        <v>1336</v>
      </c>
      <c r="E103" s="286" t="s">
        <v>522</v>
      </c>
      <c r="F103" s="273" t="s">
        <v>778</v>
      </c>
      <c r="G103" s="288" t="s">
        <v>764</v>
      </c>
      <c r="H103" s="273" t="s">
        <v>818</v>
      </c>
      <c r="I103" s="290" t="s">
        <v>1833</v>
      </c>
      <c r="J103" s="274">
        <v>30</v>
      </c>
      <c r="K103" s="292">
        <v>720</v>
      </c>
      <c r="L103" s="274">
        <v>21600</v>
      </c>
      <c r="M103" s="294">
        <v>7.0000000000000007E-2</v>
      </c>
      <c r="N103" s="275">
        <v>20088</v>
      </c>
      <c r="O103" s="288" t="s">
        <v>788</v>
      </c>
      <c r="P103" s="276" t="s">
        <v>760</v>
      </c>
      <c r="Q103" s="296" t="s">
        <v>1936</v>
      </c>
      <c r="R103" s="276" t="s">
        <v>1933</v>
      </c>
      <c r="S103" s="296" t="s">
        <v>1934</v>
      </c>
    </row>
    <row r="104" spans="1:19" x14ac:dyDescent="0.3">
      <c r="A104" s="272">
        <v>1088</v>
      </c>
      <c r="B104" s="282">
        <v>42808</v>
      </c>
      <c r="C104" s="284" t="s">
        <v>590</v>
      </c>
      <c r="D104" s="273" t="s">
        <v>1832</v>
      </c>
      <c r="E104" s="286" t="s">
        <v>395</v>
      </c>
      <c r="F104" s="273" t="s">
        <v>812</v>
      </c>
      <c r="G104" s="288" t="s">
        <v>785</v>
      </c>
      <c r="H104" s="273" t="s">
        <v>1125</v>
      </c>
      <c r="I104" s="290" t="s">
        <v>1597</v>
      </c>
      <c r="J104" s="274">
        <v>38</v>
      </c>
      <c r="K104" s="292">
        <v>27000</v>
      </c>
      <c r="L104" s="274">
        <v>1026000</v>
      </c>
      <c r="M104" s="294">
        <v>0.01</v>
      </c>
      <c r="N104" s="275">
        <v>1015740</v>
      </c>
      <c r="O104" s="288" t="s">
        <v>761</v>
      </c>
      <c r="P104" s="276" t="s">
        <v>760</v>
      </c>
      <c r="Q104" s="296" t="s">
        <v>1932</v>
      </c>
      <c r="R104" s="276" t="s">
        <v>1933</v>
      </c>
      <c r="S104" s="296" t="s">
        <v>1934</v>
      </c>
    </row>
    <row r="105" spans="1:19" x14ac:dyDescent="0.3">
      <c r="A105" s="272">
        <v>1089</v>
      </c>
      <c r="B105" s="282">
        <v>42809</v>
      </c>
      <c r="C105" s="284" t="s">
        <v>590</v>
      </c>
      <c r="D105" s="273" t="s">
        <v>1089</v>
      </c>
      <c r="E105" s="286" t="s">
        <v>405</v>
      </c>
      <c r="F105" s="273" t="s">
        <v>812</v>
      </c>
      <c r="G105" s="288" t="s">
        <v>764</v>
      </c>
      <c r="H105" s="273" t="s">
        <v>793</v>
      </c>
      <c r="I105" s="290" t="s">
        <v>1831</v>
      </c>
      <c r="J105" s="274">
        <v>42</v>
      </c>
      <c r="K105" s="292">
        <v>420</v>
      </c>
      <c r="L105" s="274">
        <v>17640</v>
      </c>
      <c r="M105" s="294">
        <v>0.03</v>
      </c>
      <c r="N105" s="275">
        <v>17110.8</v>
      </c>
      <c r="O105" s="288" t="s">
        <v>788</v>
      </c>
      <c r="P105" s="276" t="s">
        <v>760</v>
      </c>
      <c r="Q105" s="296" t="s">
        <v>1936</v>
      </c>
      <c r="R105" s="276" t="s">
        <v>1933</v>
      </c>
      <c r="S105" s="296" t="s">
        <v>1934</v>
      </c>
    </row>
    <row r="106" spans="1:19" hidden="1" x14ac:dyDescent="0.3">
      <c r="A106" s="272">
        <v>1090</v>
      </c>
      <c r="B106" s="282">
        <v>42809</v>
      </c>
      <c r="C106" s="284" t="s">
        <v>590</v>
      </c>
      <c r="D106" s="273" t="s">
        <v>1442</v>
      </c>
      <c r="E106" s="286" t="s">
        <v>522</v>
      </c>
      <c r="F106" s="273" t="s">
        <v>812</v>
      </c>
      <c r="G106" s="288" t="s">
        <v>764</v>
      </c>
      <c r="H106" s="273" t="s">
        <v>793</v>
      </c>
      <c r="I106" s="290" t="s">
        <v>1830</v>
      </c>
      <c r="J106" s="274">
        <v>48</v>
      </c>
      <c r="K106" s="292">
        <v>2160</v>
      </c>
      <c r="L106" s="274">
        <v>103680</v>
      </c>
      <c r="M106" s="294">
        <v>0.08</v>
      </c>
      <c r="N106" s="275">
        <v>95385.600000000006</v>
      </c>
      <c r="O106" s="288" t="s">
        <v>775</v>
      </c>
      <c r="P106" s="276" t="s">
        <v>841</v>
      </c>
      <c r="Q106" s="296" t="s">
        <v>1935</v>
      </c>
      <c r="R106" s="276" t="s">
        <v>1933</v>
      </c>
      <c r="S106" s="296" t="s">
        <v>1934</v>
      </c>
    </row>
    <row r="107" spans="1:19" hidden="1" x14ac:dyDescent="0.3">
      <c r="A107" s="272">
        <v>1091</v>
      </c>
      <c r="B107" s="282">
        <v>42809</v>
      </c>
      <c r="C107" s="284" t="s">
        <v>590</v>
      </c>
      <c r="D107" s="273" t="s">
        <v>1442</v>
      </c>
      <c r="E107" s="286" t="s">
        <v>522</v>
      </c>
      <c r="F107" s="273" t="s">
        <v>812</v>
      </c>
      <c r="G107" s="288" t="s">
        <v>764</v>
      </c>
      <c r="H107" s="273" t="s">
        <v>793</v>
      </c>
      <c r="I107" s="290" t="s">
        <v>1343</v>
      </c>
      <c r="J107" s="274">
        <v>30</v>
      </c>
      <c r="K107" s="292">
        <v>480</v>
      </c>
      <c r="L107" s="274">
        <v>14400</v>
      </c>
      <c r="M107" s="294">
        <v>0.09</v>
      </c>
      <c r="N107" s="275">
        <v>13104</v>
      </c>
      <c r="O107" s="288" t="s">
        <v>775</v>
      </c>
      <c r="P107" s="276" t="s">
        <v>774</v>
      </c>
      <c r="Q107" s="296" t="s">
        <v>1935</v>
      </c>
      <c r="R107" s="276" t="s">
        <v>1933</v>
      </c>
      <c r="S107" s="296" t="s">
        <v>1934</v>
      </c>
    </row>
    <row r="108" spans="1:19" hidden="1" x14ac:dyDescent="0.3">
      <c r="A108" s="272">
        <v>1092</v>
      </c>
      <c r="B108" s="282">
        <v>42810</v>
      </c>
      <c r="C108" s="284" t="s">
        <v>590</v>
      </c>
      <c r="D108" s="273" t="s">
        <v>1829</v>
      </c>
      <c r="E108" s="286" t="s">
        <v>395</v>
      </c>
      <c r="F108" s="273" t="s">
        <v>812</v>
      </c>
      <c r="G108" s="288" t="s">
        <v>764</v>
      </c>
      <c r="H108" s="273" t="s">
        <v>763</v>
      </c>
      <c r="I108" s="290" t="s">
        <v>846</v>
      </c>
      <c r="J108" s="274">
        <v>29</v>
      </c>
      <c r="K108" s="292">
        <v>240</v>
      </c>
      <c r="L108" s="274">
        <v>6960</v>
      </c>
      <c r="M108" s="294">
        <v>0</v>
      </c>
      <c r="N108" s="275">
        <v>6960</v>
      </c>
      <c r="O108" s="288" t="s">
        <v>775</v>
      </c>
      <c r="P108" s="276" t="s">
        <v>760</v>
      </c>
      <c r="Q108" s="296" t="s">
        <v>1935</v>
      </c>
      <c r="R108" s="276" t="s">
        <v>1933</v>
      </c>
      <c r="S108" s="296" t="s">
        <v>1934</v>
      </c>
    </row>
    <row r="109" spans="1:19" hidden="1" x14ac:dyDescent="0.3">
      <c r="A109" s="272">
        <v>1093</v>
      </c>
      <c r="B109" s="282">
        <v>42810</v>
      </c>
      <c r="C109" s="284" t="s">
        <v>590</v>
      </c>
      <c r="D109" s="273" t="s">
        <v>875</v>
      </c>
      <c r="E109" s="286" t="s">
        <v>398</v>
      </c>
      <c r="F109" s="273" t="s">
        <v>790</v>
      </c>
      <c r="G109" s="288" t="s">
        <v>764</v>
      </c>
      <c r="H109" s="273" t="s">
        <v>793</v>
      </c>
      <c r="I109" s="290" t="s">
        <v>1056</v>
      </c>
      <c r="J109" s="274">
        <v>43</v>
      </c>
      <c r="K109" s="292">
        <v>1140</v>
      </c>
      <c r="L109" s="274">
        <v>49020</v>
      </c>
      <c r="M109" s="294">
        <v>0.05</v>
      </c>
      <c r="N109" s="275">
        <v>46569</v>
      </c>
      <c r="O109" s="288" t="s">
        <v>788</v>
      </c>
      <c r="P109" s="276" t="s">
        <v>798</v>
      </c>
      <c r="Q109" s="296" t="s">
        <v>1936</v>
      </c>
      <c r="R109" s="276" t="s">
        <v>1937</v>
      </c>
      <c r="S109" s="296" t="s">
        <v>1934</v>
      </c>
    </row>
    <row r="110" spans="1:19" x14ac:dyDescent="0.3">
      <c r="A110" s="272">
        <v>1094</v>
      </c>
      <c r="B110" s="282">
        <v>42810</v>
      </c>
      <c r="C110" s="284" t="s">
        <v>590</v>
      </c>
      <c r="D110" s="273" t="s">
        <v>1068</v>
      </c>
      <c r="E110" s="286" t="s">
        <v>405</v>
      </c>
      <c r="F110" s="273" t="s">
        <v>790</v>
      </c>
      <c r="G110" s="288" t="s">
        <v>764</v>
      </c>
      <c r="H110" s="273" t="s">
        <v>793</v>
      </c>
      <c r="I110" s="290" t="s">
        <v>1623</v>
      </c>
      <c r="J110" s="274">
        <v>5</v>
      </c>
      <c r="K110" s="292">
        <v>2940</v>
      </c>
      <c r="L110" s="274">
        <v>14700</v>
      </c>
      <c r="M110" s="294">
        <v>0.02</v>
      </c>
      <c r="N110" s="275">
        <v>14406</v>
      </c>
      <c r="O110" s="288" t="s">
        <v>834</v>
      </c>
      <c r="P110" s="276" t="s">
        <v>760</v>
      </c>
      <c r="Q110" s="296" t="s">
        <v>1932</v>
      </c>
      <c r="R110" s="276" t="s">
        <v>1937</v>
      </c>
      <c r="S110" s="296" t="s">
        <v>1934</v>
      </c>
    </row>
    <row r="111" spans="1:19" x14ac:dyDescent="0.3">
      <c r="A111" s="272">
        <v>1095</v>
      </c>
      <c r="B111" s="282">
        <v>42810</v>
      </c>
      <c r="C111" s="284" t="s">
        <v>590</v>
      </c>
      <c r="D111" s="273" t="s">
        <v>1068</v>
      </c>
      <c r="E111" s="286" t="s">
        <v>405</v>
      </c>
      <c r="F111" s="273" t="s">
        <v>790</v>
      </c>
      <c r="G111" s="288" t="s">
        <v>764</v>
      </c>
      <c r="H111" s="273" t="s">
        <v>793</v>
      </c>
      <c r="I111" s="290" t="s">
        <v>1828</v>
      </c>
      <c r="J111" s="274">
        <v>14</v>
      </c>
      <c r="K111" s="292">
        <v>240</v>
      </c>
      <c r="L111" s="274">
        <v>3360</v>
      </c>
      <c r="M111" s="294">
        <v>0.09</v>
      </c>
      <c r="N111" s="275">
        <v>3057.6</v>
      </c>
      <c r="O111" s="288" t="s">
        <v>834</v>
      </c>
      <c r="P111" s="276" t="s">
        <v>841</v>
      </c>
      <c r="Q111" s="296" t="s">
        <v>1932</v>
      </c>
      <c r="R111" s="276" t="s">
        <v>1937</v>
      </c>
      <c r="S111" s="296" t="s">
        <v>1934</v>
      </c>
    </row>
    <row r="112" spans="1:19" hidden="1" x14ac:dyDescent="0.3">
      <c r="A112" s="272">
        <v>1096</v>
      </c>
      <c r="B112" s="282">
        <v>42810</v>
      </c>
      <c r="C112" s="284" t="s">
        <v>590</v>
      </c>
      <c r="D112" s="273" t="s">
        <v>1827</v>
      </c>
      <c r="E112" s="286" t="s">
        <v>522</v>
      </c>
      <c r="F112" s="273" t="s">
        <v>765</v>
      </c>
      <c r="G112" s="288" t="s">
        <v>764</v>
      </c>
      <c r="H112" s="273" t="s">
        <v>921</v>
      </c>
      <c r="I112" s="290" t="s">
        <v>1578</v>
      </c>
      <c r="J112" s="274">
        <v>24</v>
      </c>
      <c r="K112" s="292">
        <v>300</v>
      </c>
      <c r="L112" s="274">
        <v>7200</v>
      </c>
      <c r="M112" s="294">
        <v>0.02</v>
      </c>
      <c r="N112" s="275">
        <v>7056</v>
      </c>
      <c r="O112" s="288" t="s">
        <v>775</v>
      </c>
      <c r="P112" s="276" t="s">
        <v>760</v>
      </c>
      <c r="Q112" s="296" t="s">
        <v>1935</v>
      </c>
      <c r="R112" s="276" t="s">
        <v>1937</v>
      </c>
      <c r="S112" s="296" t="s">
        <v>1934</v>
      </c>
    </row>
    <row r="113" spans="1:19" hidden="1" x14ac:dyDescent="0.3">
      <c r="A113" s="272">
        <v>1097</v>
      </c>
      <c r="B113" s="282">
        <v>42810</v>
      </c>
      <c r="C113" s="284" t="s">
        <v>590</v>
      </c>
      <c r="D113" s="273" t="s">
        <v>1827</v>
      </c>
      <c r="E113" s="286" t="s">
        <v>522</v>
      </c>
      <c r="F113" s="273" t="s">
        <v>765</v>
      </c>
      <c r="G113" s="288" t="s">
        <v>764</v>
      </c>
      <c r="H113" s="273" t="s">
        <v>772</v>
      </c>
      <c r="I113" s="290" t="s">
        <v>1826</v>
      </c>
      <c r="J113" s="274">
        <v>36</v>
      </c>
      <c r="K113" s="292">
        <v>660</v>
      </c>
      <c r="L113" s="274">
        <v>23760</v>
      </c>
      <c r="M113" s="294">
        <v>0.02</v>
      </c>
      <c r="N113" s="275">
        <v>23284.799999999999</v>
      </c>
      <c r="O113" s="288" t="s">
        <v>775</v>
      </c>
      <c r="P113" s="276" t="s">
        <v>798</v>
      </c>
      <c r="Q113" s="296" t="s">
        <v>1935</v>
      </c>
      <c r="R113" s="276" t="s">
        <v>1937</v>
      </c>
      <c r="S113" s="296" t="s">
        <v>1934</v>
      </c>
    </row>
    <row r="114" spans="1:19" hidden="1" x14ac:dyDescent="0.3">
      <c r="A114" s="272">
        <v>1098</v>
      </c>
      <c r="B114" s="282">
        <v>42810</v>
      </c>
      <c r="C114" s="284" t="s">
        <v>590</v>
      </c>
      <c r="D114" s="273" t="s">
        <v>950</v>
      </c>
      <c r="E114" s="286" t="s">
        <v>395</v>
      </c>
      <c r="F114" s="273" t="s">
        <v>790</v>
      </c>
      <c r="G114" s="288" t="s">
        <v>764</v>
      </c>
      <c r="H114" s="273" t="s">
        <v>800</v>
      </c>
      <c r="I114" s="290" t="s">
        <v>874</v>
      </c>
      <c r="J114" s="274">
        <v>33</v>
      </c>
      <c r="K114" s="292">
        <v>7260</v>
      </c>
      <c r="L114" s="274">
        <v>239580</v>
      </c>
      <c r="M114" s="294">
        <v>0.09</v>
      </c>
      <c r="N114" s="275">
        <v>218017.8</v>
      </c>
      <c r="O114" s="288" t="s">
        <v>782</v>
      </c>
      <c r="P114" s="276" t="s">
        <v>798</v>
      </c>
      <c r="Q114" s="296" t="s">
        <v>1932</v>
      </c>
      <c r="R114" s="276" t="s">
        <v>1937</v>
      </c>
      <c r="S114" s="296" t="s">
        <v>1934</v>
      </c>
    </row>
    <row r="115" spans="1:19" x14ac:dyDescent="0.3">
      <c r="A115" s="272">
        <v>1099</v>
      </c>
      <c r="B115" s="282">
        <v>42812</v>
      </c>
      <c r="C115" s="284" t="s">
        <v>590</v>
      </c>
      <c r="D115" s="273" t="s">
        <v>1446</v>
      </c>
      <c r="E115" s="286" t="s">
        <v>405</v>
      </c>
      <c r="F115" s="273" t="s">
        <v>778</v>
      </c>
      <c r="G115" s="288" t="s">
        <v>764</v>
      </c>
      <c r="H115" s="273" t="s">
        <v>772</v>
      </c>
      <c r="I115" s="290" t="s">
        <v>1107</v>
      </c>
      <c r="J115" s="274">
        <v>32</v>
      </c>
      <c r="K115" s="292">
        <v>11640</v>
      </c>
      <c r="L115" s="274">
        <v>372480</v>
      </c>
      <c r="M115" s="294">
        <v>0.08</v>
      </c>
      <c r="N115" s="275">
        <v>342681.59999999998</v>
      </c>
      <c r="O115" s="288" t="s">
        <v>788</v>
      </c>
      <c r="P115" s="276" t="s">
        <v>760</v>
      </c>
      <c r="Q115" s="296" t="s">
        <v>1936</v>
      </c>
      <c r="R115" s="276" t="s">
        <v>1933</v>
      </c>
      <c r="S115" s="296" t="s">
        <v>1934</v>
      </c>
    </row>
    <row r="116" spans="1:19" hidden="1" x14ac:dyDescent="0.3">
      <c r="A116" s="272">
        <v>1100</v>
      </c>
      <c r="B116" s="282">
        <v>42812</v>
      </c>
      <c r="C116" s="284" t="s">
        <v>590</v>
      </c>
      <c r="D116" s="273" t="s">
        <v>1108</v>
      </c>
      <c r="E116" s="286" t="s">
        <v>522</v>
      </c>
      <c r="F116" s="273" t="s">
        <v>765</v>
      </c>
      <c r="G116" s="288" t="s">
        <v>764</v>
      </c>
      <c r="H116" s="273" t="s">
        <v>811</v>
      </c>
      <c r="I116" s="290" t="s">
        <v>1825</v>
      </c>
      <c r="J116" s="274">
        <v>17</v>
      </c>
      <c r="K116" s="292">
        <v>600</v>
      </c>
      <c r="L116" s="274">
        <v>10200</v>
      </c>
      <c r="M116" s="294">
        <v>0.1</v>
      </c>
      <c r="N116" s="275">
        <v>9180</v>
      </c>
      <c r="O116" s="288" t="s">
        <v>782</v>
      </c>
      <c r="P116" s="276" t="s">
        <v>760</v>
      </c>
      <c r="Q116" s="296" t="s">
        <v>1932</v>
      </c>
      <c r="R116" s="276" t="s">
        <v>1937</v>
      </c>
      <c r="S116" s="296" t="s">
        <v>1934</v>
      </c>
    </row>
    <row r="117" spans="1:19" hidden="1" x14ac:dyDescent="0.3">
      <c r="A117" s="272">
        <v>1101</v>
      </c>
      <c r="B117" s="282">
        <v>42812</v>
      </c>
      <c r="C117" s="284" t="s">
        <v>590</v>
      </c>
      <c r="D117" s="273" t="s">
        <v>1108</v>
      </c>
      <c r="E117" s="286" t="s">
        <v>522</v>
      </c>
      <c r="F117" s="273" t="s">
        <v>765</v>
      </c>
      <c r="G117" s="288" t="s">
        <v>770</v>
      </c>
      <c r="H117" s="273" t="s">
        <v>769</v>
      </c>
      <c r="I117" s="290" t="s">
        <v>1298</v>
      </c>
      <c r="J117" s="274">
        <v>26</v>
      </c>
      <c r="K117" s="292">
        <v>3060</v>
      </c>
      <c r="L117" s="274">
        <v>79560</v>
      </c>
      <c r="M117" s="294">
        <v>7.0000000000000007E-2</v>
      </c>
      <c r="N117" s="275">
        <v>73990.8</v>
      </c>
      <c r="O117" s="288" t="s">
        <v>782</v>
      </c>
      <c r="P117" s="276" t="s">
        <v>760</v>
      </c>
      <c r="Q117" s="296" t="s">
        <v>1932</v>
      </c>
      <c r="R117" s="276" t="s">
        <v>1937</v>
      </c>
      <c r="S117" s="296" t="s">
        <v>1934</v>
      </c>
    </row>
    <row r="118" spans="1:19" hidden="1" x14ac:dyDescent="0.3">
      <c r="A118" s="272">
        <v>1102</v>
      </c>
      <c r="B118" s="282">
        <v>42812</v>
      </c>
      <c r="C118" s="284" t="s">
        <v>590</v>
      </c>
      <c r="D118" s="273" t="s">
        <v>1108</v>
      </c>
      <c r="E118" s="286" t="s">
        <v>522</v>
      </c>
      <c r="F118" s="273" t="s">
        <v>765</v>
      </c>
      <c r="G118" s="288" t="s">
        <v>764</v>
      </c>
      <c r="H118" s="273" t="s">
        <v>763</v>
      </c>
      <c r="I118" s="290" t="s">
        <v>1824</v>
      </c>
      <c r="J118" s="274">
        <v>19</v>
      </c>
      <c r="K118" s="292">
        <v>360</v>
      </c>
      <c r="L118" s="274">
        <v>6840</v>
      </c>
      <c r="M118" s="294">
        <v>0.01</v>
      </c>
      <c r="N118" s="275">
        <v>6771.6</v>
      </c>
      <c r="O118" s="288" t="s">
        <v>782</v>
      </c>
      <c r="P118" s="276" t="s">
        <v>760</v>
      </c>
      <c r="Q118" s="296" t="s">
        <v>1932</v>
      </c>
      <c r="R118" s="276" t="s">
        <v>1937</v>
      </c>
      <c r="S118" s="296" t="s">
        <v>1934</v>
      </c>
    </row>
    <row r="119" spans="1:19" hidden="1" x14ac:dyDescent="0.3">
      <c r="A119" s="272">
        <v>1103</v>
      </c>
      <c r="B119" s="282">
        <v>42812</v>
      </c>
      <c r="C119" s="284" t="s">
        <v>590</v>
      </c>
      <c r="D119" s="273" t="s">
        <v>1817</v>
      </c>
      <c r="E119" s="286" t="s">
        <v>522</v>
      </c>
      <c r="F119" s="273" t="s">
        <v>812</v>
      </c>
      <c r="G119" s="288" t="s">
        <v>785</v>
      </c>
      <c r="H119" s="273" t="s">
        <v>784</v>
      </c>
      <c r="I119" s="290" t="s">
        <v>1823</v>
      </c>
      <c r="J119" s="274">
        <v>5</v>
      </c>
      <c r="K119" s="292">
        <v>12360</v>
      </c>
      <c r="L119" s="274">
        <v>61800</v>
      </c>
      <c r="M119" s="294">
        <v>0.01</v>
      </c>
      <c r="N119" s="275">
        <v>61182</v>
      </c>
      <c r="O119" s="288" t="s">
        <v>775</v>
      </c>
      <c r="P119" s="276" t="s">
        <v>774</v>
      </c>
      <c r="Q119" s="296" t="s">
        <v>1935</v>
      </c>
      <c r="R119" s="276" t="s">
        <v>1933</v>
      </c>
      <c r="S119" s="296" t="s">
        <v>1934</v>
      </c>
    </row>
    <row r="120" spans="1:19" x14ac:dyDescent="0.3">
      <c r="A120" s="272">
        <v>1104</v>
      </c>
      <c r="B120" s="282">
        <v>42812</v>
      </c>
      <c r="C120" s="284" t="s">
        <v>590</v>
      </c>
      <c r="D120" s="273" t="s">
        <v>1822</v>
      </c>
      <c r="E120" s="286" t="s">
        <v>395</v>
      </c>
      <c r="F120" s="273" t="s">
        <v>812</v>
      </c>
      <c r="G120" s="288" t="s">
        <v>785</v>
      </c>
      <c r="H120" s="273" t="s">
        <v>784</v>
      </c>
      <c r="I120" s="290" t="s">
        <v>1821</v>
      </c>
      <c r="J120" s="274">
        <v>45</v>
      </c>
      <c r="K120" s="292">
        <v>6960</v>
      </c>
      <c r="L120" s="274">
        <v>313200</v>
      </c>
      <c r="M120" s="294">
        <v>0.1</v>
      </c>
      <c r="N120" s="275">
        <v>281880</v>
      </c>
      <c r="O120" s="288" t="s">
        <v>775</v>
      </c>
      <c r="P120" s="276" t="s">
        <v>760</v>
      </c>
      <c r="Q120" s="296" t="s">
        <v>1935</v>
      </c>
      <c r="R120" s="276" t="s">
        <v>1933</v>
      </c>
      <c r="S120" s="296" t="s">
        <v>1934</v>
      </c>
    </row>
    <row r="121" spans="1:19" x14ac:dyDescent="0.3">
      <c r="A121" s="272">
        <v>1105</v>
      </c>
      <c r="B121" s="282">
        <v>42813</v>
      </c>
      <c r="C121" s="284" t="s">
        <v>590</v>
      </c>
      <c r="D121" s="273" t="s">
        <v>922</v>
      </c>
      <c r="E121" s="286" t="s">
        <v>405</v>
      </c>
      <c r="F121" s="273" t="s">
        <v>765</v>
      </c>
      <c r="G121" s="288" t="s">
        <v>764</v>
      </c>
      <c r="H121" s="273" t="s">
        <v>772</v>
      </c>
      <c r="I121" s="290" t="s">
        <v>1820</v>
      </c>
      <c r="J121" s="274">
        <v>16</v>
      </c>
      <c r="K121" s="292">
        <v>6660</v>
      </c>
      <c r="L121" s="274">
        <v>106560</v>
      </c>
      <c r="M121" s="294">
        <v>0.08</v>
      </c>
      <c r="N121" s="275">
        <v>98035.199999999997</v>
      </c>
      <c r="O121" s="288" t="s">
        <v>761</v>
      </c>
      <c r="P121" s="276" t="s">
        <v>841</v>
      </c>
      <c r="Q121" s="296" t="s">
        <v>1932</v>
      </c>
      <c r="R121" s="276" t="s">
        <v>1937</v>
      </c>
      <c r="S121" s="296" t="s">
        <v>1934</v>
      </c>
    </row>
    <row r="122" spans="1:19" hidden="1" x14ac:dyDescent="0.3">
      <c r="A122" s="272">
        <v>1106</v>
      </c>
      <c r="B122" s="282">
        <v>42813</v>
      </c>
      <c r="C122" s="284" t="s">
        <v>590</v>
      </c>
      <c r="D122" s="273" t="s">
        <v>922</v>
      </c>
      <c r="E122" s="286" t="s">
        <v>405</v>
      </c>
      <c r="F122" s="273" t="s">
        <v>765</v>
      </c>
      <c r="G122" s="288" t="s">
        <v>770</v>
      </c>
      <c r="H122" s="273" t="s">
        <v>777</v>
      </c>
      <c r="I122" s="290" t="s">
        <v>1158</v>
      </c>
      <c r="J122" s="274">
        <v>9</v>
      </c>
      <c r="K122" s="292">
        <v>12780</v>
      </c>
      <c r="L122" s="274">
        <v>115020</v>
      </c>
      <c r="M122" s="294">
        <v>0.03</v>
      </c>
      <c r="N122" s="275">
        <v>111569.4</v>
      </c>
      <c r="O122" s="288" t="s">
        <v>761</v>
      </c>
      <c r="P122" s="276" t="s">
        <v>760</v>
      </c>
      <c r="Q122" s="296" t="s">
        <v>1932</v>
      </c>
      <c r="R122" s="276" t="s">
        <v>1937</v>
      </c>
      <c r="S122" s="296" t="s">
        <v>1934</v>
      </c>
    </row>
    <row r="123" spans="1:19" hidden="1" x14ac:dyDescent="0.3">
      <c r="A123" s="272">
        <v>1107</v>
      </c>
      <c r="B123" s="282">
        <v>42813</v>
      </c>
      <c r="C123" s="284" t="s">
        <v>590</v>
      </c>
      <c r="D123" s="273" t="s">
        <v>922</v>
      </c>
      <c r="E123" s="286" t="s">
        <v>405</v>
      </c>
      <c r="F123" s="273" t="s">
        <v>765</v>
      </c>
      <c r="G123" s="288" t="s">
        <v>770</v>
      </c>
      <c r="H123" s="273" t="s">
        <v>777</v>
      </c>
      <c r="I123" s="290" t="s">
        <v>1464</v>
      </c>
      <c r="J123" s="274">
        <v>42</v>
      </c>
      <c r="K123" s="292">
        <v>21000</v>
      </c>
      <c r="L123" s="274">
        <v>882000</v>
      </c>
      <c r="M123" s="294">
        <v>0.1</v>
      </c>
      <c r="N123" s="275">
        <v>793800</v>
      </c>
      <c r="O123" s="288" t="s">
        <v>761</v>
      </c>
      <c r="P123" s="276" t="s">
        <v>760</v>
      </c>
      <c r="Q123" s="296" t="s">
        <v>1932</v>
      </c>
      <c r="R123" s="276" t="s">
        <v>1937</v>
      </c>
      <c r="S123" s="296" t="s">
        <v>1934</v>
      </c>
    </row>
    <row r="124" spans="1:19" hidden="1" x14ac:dyDescent="0.3">
      <c r="A124" s="272">
        <v>1108</v>
      </c>
      <c r="B124" s="282">
        <v>42813</v>
      </c>
      <c r="C124" s="284" t="s">
        <v>590</v>
      </c>
      <c r="D124" s="273" t="s">
        <v>1644</v>
      </c>
      <c r="E124" s="286" t="s">
        <v>398</v>
      </c>
      <c r="F124" s="273" t="s">
        <v>790</v>
      </c>
      <c r="G124" s="288" t="s">
        <v>785</v>
      </c>
      <c r="H124" s="273" t="s">
        <v>815</v>
      </c>
      <c r="I124" s="290" t="s">
        <v>1819</v>
      </c>
      <c r="J124" s="274">
        <v>50</v>
      </c>
      <c r="K124" s="292">
        <v>8760</v>
      </c>
      <c r="L124" s="274">
        <v>438000</v>
      </c>
      <c r="M124" s="294">
        <v>0.1</v>
      </c>
      <c r="N124" s="275">
        <v>394200</v>
      </c>
      <c r="O124" s="288" t="s">
        <v>788</v>
      </c>
      <c r="P124" s="276" t="s">
        <v>841</v>
      </c>
      <c r="Q124" s="296" t="s">
        <v>1936</v>
      </c>
      <c r="R124" s="276" t="s">
        <v>1937</v>
      </c>
      <c r="S124" s="296" t="s">
        <v>1934</v>
      </c>
    </row>
    <row r="125" spans="1:19" hidden="1" x14ac:dyDescent="0.3">
      <c r="A125" s="272">
        <v>1109</v>
      </c>
      <c r="B125" s="282">
        <v>42813</v>
      </c>
      <c r="C125" s="284" t="s">
        <v>590</v>
      </c>
      <c r="D125" s="273" t="s">
        <v>1818</v>
      </c>
      <c r="E125" s="286" t="s">
        <v>405</v>
      </c>
      <c r="F125" s="273" t="s">
        <v>812</v>
      </c>
      <c r="G125" s="288" t="s">
        <v>770</v>
      </c>
      <c r="H125" s="273" t="s">
        <v>781</v>
      </c>
      <c r="I125" s="290" t="s">
        <v>1215</v>
      </c>
      <c r="J125" s="274">
        <v>13</v>
      </c>
      <c r="K125" s="292">
        <v>480</v>
      </c>
      <c r="L125" s="274">
        <v>6240</v>
      </c>
      <c r="M125" s="294">
        <v>0</v>
      </c>
      <c r="N125" s="275">
        <v>6240</v>
      </c>
      <c r="O125" s="288" t="s">
        <v>782</v>
      </c>
      <c r="P125" s="276" t="s">
        <v>760</v>
      </c>
      <c r="Q125" s="296" t="s">
        <v>1932</v>
      </c>
      <c r="R125" s="276" t="s">
        <v>1933</v>
      </c>
      <c r="S125" s="296" t="s">
        <v>1934</v>
      </c>
    </row>
    <row r="126" spans="1:19" hidden="1" x14ac:dyDescent="0.3">
      <c r="A126" s="272">
        <v>1110</v>
      </c>
      <c r="B126" s="282">
        <v>42813</v>
      </c>
      <c r="C126" s="284" t="s">
        <v>590</v>
      </c>
      <c r="D126" s="273" t="s">
        <v>1817</v>
      </c>
      <c r="E126" s="286" t="s">
        <v>522</v>
      </c>
      <c r="F126" s="273" t="s">
        <v>812</v>
      </c>
      <c r="G126" s="288" t="s">
        <v>764</v>
      </c>
      <c r="H126" s="273" t="s">
        <v>772</v>
      </c>
      <c r="I126" s="290" t="s">
        <v>1800</v>
      </c>
      <c r="J126" s="274">
        <v>5</v>
      </c>
      <c r="K126" s="292">
        <v>780</v>
      </c>
      <c r="L126" s="274">
        <v>3900</v>
      </c>
      <c r="M126" s="294">
        <v>0.01</v>
      </c>
      <c r="N126" s="275">
        <v>3861</v>
      </c>
      <c r="O126" s="288" t="s">
        <v>834</v>
      </c>
      <c r="P126" s="276" t="s">
        <v>774</v>
      </c>
      <c r="Q126" s="296" t="s">
        <v>1932</v>
      </c>
      <c r="R126" s="276" t="s">
        <v>1933</v>
      </c>
      <c r="S126" s="296" t="s">
        <v>1934</v>
      </c>
    </row>
    <row r="127" spans="1:19" hidden="1" x14ac:dyDescent="0.3">
      <c r="A127" s="272">
        <v>1111</v>
      </c>
      <c r="B127" s="282">
        <v>42813</v>
      </c>
      <c r="C127" s="284" t="s">
        <v>590</v>
      </c>
      <c r="D127" s="273" t="s">
        <v>1705</v>
      </c>
      <c r="E127" s="286" t="s">
        <v>522</v>
      </c>
      <c r="F127" s="273" t="s">
        <v>778</v>
      </c>
      <c r="G127" s="288" t="s">
        <v>764</v>
      </c>
      <c r="H127" s="273" t="s">
        <v>818</v>
      </c>
      <c r="I127" s="290" t="s">
        <v>1648</v>
      </c>
      <c r="J127" s="274">
        <v>31</v>
      </c>
      <c r="K127" s="292">
        <v>660</v>
      </c>
      <c r="L127" s="274">
        <v>20460</v>
      </c>
      <c r="M127" s="294">
        <v>0.01</v>
      </c>
      <c r="N127" s="275">
        <v>20255.400000000001</v>
      </c>
      <c r="O127" s="288" t="s">
        <v>834</v>
      </c>
      <c r="P127" s="276" t="s">
        <v>827</v>
      </c>
      <c r="Q127" s="296" t="s">
        <v>1932</v>
      </c>
      <c r="R127" s="276" t="s">
        <v>1933</v>
      </c>
      <c r="S127" s="296" t="s">
        <v>1934</v>
      </c>
    </row>
    <row r="128" spans="1:19" hidden="1" x14ac:dyDescent="0.3">
      <c r="A128" s="272">
        <v>1112</v>
      </c>
      <c r="B128" s="282">
        <v>42813</v>
      </c>
      <c r="C128" s="284" t="s">
        <v>590</v>
      </c>
      <c r="D128" s="273" t="s">
        <v>1705</v>
      </c>
      <c r="E128" s="286" t="s">
        <v>522</v>
      </c>
      <c r="F128" s="273" t="s">
        <v>778</v>
      </c>
      <c r="G128" s="288" t="s">
        <v>764</v>
      </c>
      <c r="H128" s="273" t="s">
        <v>763</v>
      </c>
      <c r="I128" s="290" t="s">
        <v>1816</v>
      </c>
      <c r="J128" s="274">
        <v>13</v>
      </c>
      <c r="K128" s="292">
        <v>1020</v>
      </c>
      <c r="L128" s="274">
        <v>13260</v>
      </c>
      <c r="M128" s="294">
        <v>0.02</v>
      </c>
      <c r="N128" s="275">
        <v>12994.8</v>
      </c>
      <c r="O128" s="288" t="s">
        <v>834</v>
      </c>
      <c r="P128" s="276" t="s">
        <v>760</v>
      </c>
      <c r="Q128" s="296" t="s">
        <v>1932</v>
      </c>
      <c r="R128" s="276" t="s">
        <v>1933</v>
      </c>
      <c r="S128" s="296" t="s">
        <v>1934</v>
      </c>
    </row>
    <row r="129" spans="1:19" hidden="1" x14ac:dyDescent="0.3">
      <c r="A129" s="272">
        <v>1113</v>
      </c>
      <c r="B129" s="282">
        <v>42813</v>
      </c>
      <c r="C129" s="284" t="s">
        <v>590</v>
      </c>
      <c r="D129" s="273" t="s">
        <v>1705</v>
      </c>
      <c r="E129" s="286" t="s">
        <v>522</v>
      </c>
      <c r="F129" s="273" t="s">
        <v>778</v>
      </c>
      <c r="G129" s="288" t="s">
        <v>770</v>
      </c>
      <c r="H129" s="273" t="s">
        <v>777</v>
      </c>
      <c r="I129" s="290" t="s">
        <v>1550</v>
      </c>
      <c r="J129" s="274">
        <v>36</v>
      </c>
      <c r="K129" s="292">
        <v>2700</v>
      </c>
      <c r="L129" s="274">
        <v>97200</v>
      </c>
      <c r="M129" s="294">
        <v>0.08</v>
      </c>
      <c r="N129" s="275">
        <v>89424</v>
      </c>
      <c r="O129" s="288" t="s">
        <v>834</v>
      </c>
      <c r="P129" s="276" t="s">
        <v>827</v>
      </c>
      <c r="Q129" s="296" t="s">
        <v>1932</v>
      </c>
      <c r="R129" s="276" t="s">
        <v>1933</v>
      </c>
      <c r="S129" s="296" t="s">
        <v>1934</v>
      </c>
    </row>
    <row r="130" spans="1:19" hidden="1" x14ac:dyDescent="0.3">
      <c r="A130" s="272">
        <v>1114</v>
      </c>
      <c r="B130" s="282">
        <v>42813</v>
      </c>
      <c r="C130" s="284" t="s">
        <v>590</v>
      </c>
      <c r="D130" s="273" t="s">
        <v>1815</v>
      </c>
      <c r="E130" s="286" t="s">
        <v>522</v>
      </c>
      <c r="F130" s="273" t="s">
        <v>765</v>
      </c>
      <c r="G130" s="288" t="s">
        <v>764</v>
      </c>
      <c r="H130" s="273" t="s">
        <v>772</v>
      </c>
      <c r="I130" s="290" t="s">
        <v>1439</v>
      </c>
      <c r="J130" s="274">
        <v>46</v>
      </c>
      <c r="K130" s="292">
        <v>10740</v>
      </c>
      <c r="L130" s="274">
        <v>494040</v>
      </c>
      <c r="M130" s="294">
        <v>0.08</v>
      </c>
      <c r="N130" s="275">
        <v>454516.8</v>
      </c>
      <c r="O130" s="288" t="s">
        <v>834</v>
      </c>
      <c r="P130" s="276" t="s">
        <v>787</v>
      </c>
      <c r="Q130" s="296" t="s">
        <v>1932</v>
      </c>
      <c r="R130" s="276" t="s">
        <v>1937</v>
      </c>
      <c r="S130" s="296" t="s">
        <v>1934</v>
      </c>
    </row>
    <row r="131" spans="1:19" hidden="1" x14ac:dyDescent="0.3">
      <c r="A131" s="272">
        <v>1115</v>
      </c>
      <c r="B131" s="282">
        <v>42814</v>
      </c>
      <c r="C131" s="284" t="s">
        <v>590</v>
      </c>
      <c r="D131" s="273" t="s">
        <v>1814</v>
      </c>
      <c r="E131" s="286" t="s">
        <v>398</v>
      </c>
      <c r="F131" s="273" t="s">
        <v>790</v>
      </c>
      <c r="G131" s="288" t="s">
        <v>764</v>
      </c>
      <c r="H131" s="273" t="s">
        <v>793</v>
      </c>
      <c r="I131" s="290" t="s">
        <v>1290</v>
      </c>
      <c r="J131" s="274">
        <v>19</v>
      </c>
      <c r="K131" s="292">
        <v>720</v>
      </c>
      <c r="L131" s="274">
        <v>13680</v>
      </c>
      <c r="M131" s="294">
        <v>7.0000000000000007E-2</v>
      </c>
      <c r="N131" s="275">
        <v>12722.4</v>
      </c>
      <c r="O131" s="288" t="s">
        <v>834</v>
      </c>
      <c r="P131" s="276" t="s">
        <v>760</v>
      </c>
      <c r="Q131" s="296" t="s">
        <v>1932</v>
      </c>
      <c r="R131" s="276" t="s">
        <v>1937</v>
      </c>
      <c r="S131" s="296" t="s">
        <v>1934</v>
      </c>
    </row>
    <row r="132" spans="1:19" hidden="1" x14ac:dyDescent="0.3">
      <c r="A132" s="272">
        <v>1116</v>
      </c>
      <c r="B132" s="282">
        <v>42814</v>
      </c>
      <c r="C132" s="284" t="s">
        <v>590</v>
      </c>
      <c r="D132" s="273" t="s">
        <v>1345</v>
      </c>
      <c r="E132" s="286" t="s">
        <v>405</v>
      </c>
      <c r="F132" s="273" t="s">
        <v>778</v>
      </c>
      <c r="G132" s="288" t="s">
        <v>785</v>
      </c>
      <c r="H132" s="273" t="s">
        <v>815</v>
      </c>
      <c r="I132" s="290" t="s">
        <v>1407</v>
      </c>
      <c r="J132" s="274">
        <v>38</v>
      </c>
      <c r="K132" s="292">
        <v>1440</v>
      </c>
      <c r="L132" s="274">
        <v>54720</v>
      </c>
      <c r="M132" s="294">
        <v>0.03</v>
      </c>
      <c r="N132" s="275">
        <v>53078.400000000001</v>
      </c>
      <c r="O132" s="288" t="s">
        <v>782</v>
      </c>
      <c r="P132" s="276" t="s">
        <v>774</v>
      </c>
      <c r="Q132" s="296" t="s">
        <v>1932</v>
      </c>
      <c r="R132" s="276" t="s">
        <v>1933</v>
      </c>
      <c r="S132" s="296" t="s">
        <v>1934</v>
      </c>
    </row>
    <row r="133" spans="1:19" hidden="1" x14ac:dyDescent="0.3">
      <c r="A133" s="272">
        <v>1117</v>
      </c>
      <c r="B133" s="282">
        <v>42814</v>
      </c>
      <c r="C133" s="284" t="s">
        <v>590</v>
      </c>
      <c r="D133" s="273" t="s">
        <v>1345</v>
      </c>
      <c r="E133" s="286" t="s">
        <v>405</v>
      </c>
      <c r="F133" s="273" t="s">
        <v>778</v>
      </c>
      <c r="G133" s="288" t="s">
        <v>785</v>
      </c>
      <c r="H133" s="273" t="s">
        <v>784</v>
      </c>
      <c r="I133" s="290" t="s">
        <v>939</v>
      </c>
      <c r="J133" s="274">
        <v>3</v>
      </c>
      <c r="K133" s="292">
        <v>3960</v>
      </c>
      <c r="L133" s="274">
        <v>11880</v>
      </c>
      <c r="M133" s="294">
        <v>7.0000000000000007E-2</v>
      </c>
      <c r="N133" s="275">
        <v>11048.4</v>
      </c>
      <c r="O133" s="288" t="s">
        <v>782</v>
      </c>
      <c r="P133" s="276" t="s">
        <v>787</v>
      </c>
      <c r="Q133" s="296" t="s">
        <v>1932</v>
      </c>
      <c r="R133" s="276" t="s">
        <v>1933</v>
      </c>
      <c r="S133" s="296" t="s">
        <v>1934</v>
      </c>
    </row>
    <row r="134" spans="1:19" x14ac:dyDescent="0.3">
      <c r="A134" s="272">
        <v>1118</v>
      </c>
      <c r="B134" s="282">
        <v>42814</v>
      </c>
      <c r="C134" s="284" t="s">
        <v>590</v>
      </c>
      <c r="D134" s="273" t="s">
        <v>1813</v>
      </c>
      <c r="E134" s="286" t="s">
        <v>395</v>
      </c>
      <c r="F134" s="273" t="s">
        <v>778</v>
      </c>
      <c r="G134" s="288" t="s">
        <v>785</v>
      </c>
      <c r="H134" s="273" t="s">
        <v>815</v>
      </c>
      <c r="I134" s="290" t="s">
        <v>1407</v>
      </c>
      <c r="J134" s="274">
        <v>28</v>
      </c>
      <c r="K134" s="292">
        <v>1440</v>
      </c>
      <c r="L134" s="274">
        <v>40320</v>
      </c>
      <c r="M134" s="294">
        <v>0.02</v>
      </c>
      <c r="N134" s="275">
        <v>39513.599999999999</v>
      </c>
      <c r="O134" s="288" t="s">
        <v>782</v>
      </c>
      <c r="P134" s="276" t="s">
        <v>760</v>
      </c>
      <c r="Q134" s="296" t="s">
        <v>1932</v>
      </c>
      <c r="R134" s="276" t="s">
        <v>1933</v>
      </c>
      <c r="S134" s="296" t="s">
        <v>1934</v>
      </c>
    </row>
    <row r="135" spans="1:19" hidden="1" x14ac:dyDescent="0.3">
      <c r="A135" s="272">
        <v>1119</v>
      </c>
      <c r="B135" s="282">
        <v>42814</v>
      </c>
      <c r="C135" s="284" t="s">
        <v>590</v>
      </c>
      <c r="D135" s="273" t="s">
        <v>1812</v>
      </c>
      <c r="E135" s="286" t="s">
        <v>405</v>
      </c>
      <c r="F135" s="273" t="s">
        <v>790</v>
      </c>
      <c r="G135" s="288" t="s">
        <v>770</v>
      </c>
      <c r="H135" s="273" t="s">
        <v>769</v>
      </c>
      <c r="I135" s="290" t="s">
        <v>1658</v>
      </c>
      <c r="J135" s="274">
        <v>48</v>
      </c>
      <c r="K135" s="292">
        <v>30060</v>
      </c>
      <c r="L135" s="274">
        <v>1442880</v>
      </c>
      <c r="M135" s="294">
        <v>0.04</v>
      </c>
      <c r="N135" s="275">
        <v>1385164.8</v>
      </c>
      <c r="O135" s="288" t="s">
        <v>834</v>
      </c>
      <c r="P135" s="276" t="s">
        <v>798</v>
      </c>
      <c r="Q135" s="296" t="s">
        <v>1932</v>
      </c>
      <c r="R135" s="276" t="s">
        <v>1937</v>
      </c>
      <c r="S135" s="296" t="s">
        <v>1934</v>
      </c>
    </row>
    <row r="136" spans="1:19" hidden="1" x14ac:dyDescent="0.3">
      <c r="A136" s="272">
        <v>1120</v>
      </c>
      <c r="B136" s="282">
        <v>42815</v>
      </c>
      <c r="C136" s="284" t="s">
        <v>590</v>
      </c>
      <c r="D136" s="273" t="s">
        <v>1601</v>
      </c>
      <c r="E136" s="286" t="s">
        <v>522</v>
      </c>
      <c r="F136" s="273" t="s">
        <v>778</v>
      </c>
      <c r="G136" s="288" t="s">
        <v>785</v>
      </c>
      <c r="H136" s="273" t="s">
        <v>784</v>
      </c>
      <c r="I136" s="290" t="s">
        <v>1811</v>
      </c>
      <c r="J136" s="274">
        <v>48</v>
      </c>
      <c r="K136" s="292">
        <v>2160</v>
      </c>
      <c r="L136" s="274">
        <v>103680</v>
      </c>
      <c r="M136" s="294">
        <v>0.04</v>
      </c>
      <c r="N136" s="275">
        <v>99532.800000000003</v>
      </c>
      <c r="O136" s="288" t="s">
        <v>775</v>
      </c>
      <c r="P136" s="276" t="s">
        <v>787</v>
      </c>
      <c r="Q136" s="296" t="s">
        <v>1935</v>
      </c>
      <c r="R136" s="276" t="s">
        <v>1933</v>
      </c>
      <c r="S136" s="296" t="s">
        <v>1934</v>
      </c>
    </row>
    <row r="137" spans="1:19" hidden="1" x14ac:dyDescent="0.3">
      <c r="A137" s="272">
        <v>1121</v>
      </c>
      <c r="B137" s="282">
        <v>42815</v>
      </c>
      <c r="C137" s="284" t="s">
        <v>590</v>
      </c>
      <c r="D137" s="273" t="s">
        <v>1291</v>
      </c>
      <c r="E137" s="286" t="s">
        <v>398</v>
      </c>
      <c r="F137" s="273" t="s">
        <v>812</v>
      </c>
      <c r="G137" s="288" t="s">
        <v>764</v>
      </c>
      <c r="H137" s="273" t="s">
        <v>811</v>
      </c>
      <c r="I137" s="290" t="s">
        <v>1810</v>
      </c>
      <c r="J137" s="274">
        <v>16</v>
      </c>
      <c r="K137" s="292">
        <v>5460</v>
      </c>
      <c r="L137" s="274">
        <v>87360</v>
      </c>
      <c r="M137" s="294">
        <v>0</v>
      </c>
      <c r="N137" s="275">
        <v>87360</v>
      </c>
      <c r="O137" s="288" t="s">
        <v>775</v>
      </c>
      <c r="P137" s="276" t="s">
        <v>798</v>
      </c>
      <c r="Q137" s="296" t="s">
        <v>1935</v>
      </c>
      <c r="R137" s="276" t="s">
        <v>1933</v>
      </c>
      <c r="S137" s="296" t="s">
        <v>1934</v>
      </c>
    </row>
    <row r="138" spans="1:19" hidden="1" x14ac:dyDescent="0.3">
      <c r="A138" s="272">
        <v>1122</v>
      </c>
      <c r="B138" s="282">
        <v>42815</v>
      </c>
      <c r="C138" s="284" t="s">
        <v>590</v>
      </c>
      <c r="D138" s="273" t="s">
        <v>1809</v>
      </c>
      <c r="E138" s="286" t="s">
        <v>522</v>
      </c>
      <c r="F138" s="273" t="s">
        <v>790</v>
      </c>
      <c r="G138" s="288" t="s">
        <v>764</v>
      </c>
      <c r="H138" s="273" t="s">
        <v>921</v>
      </c>
      <c r="I138" s="290" t="s">
        <v>1691</v>
      </c>
      <c r="J138" s="274">
        <v>40</v>
      </c>
      <c r="K138" s="292">
        <v>180</v>
      </c>
      <c r="L138" s="274">
        <v>7200</v>
      </c>
      <c r="M138" s="294">
        <v>0.08</v>
      </c>
      <c r="N138" s="275">
        <v>6624</v>
      </c>
      <c r="O138" s="288" t="s">
        <v>775</v>
      </c>
      <c r="P138" s="276" t="s">
        <v>760</v>
      </c>
      <c r="Q138" s="296" t="s">
        <v>1935</v>
      </c>
      <c r="R138" s="276" t="s">
        <v>1937</v>
      </c>
      <c r="S138" s="296" t="s">
        <v>1934</v>
      </c>
    </row>
    <row r="139" spans="1:19" x14ac:dyDescent="0.3">
      <c r="A139" s="272">
        <v>1123</v>
      </c>
      <c r="B139" s="282">
        <v>42816</v>
      </c>
      <c r="C139" s="284" t="s">
        <v>590</v>
      </c>
      <c r="D139" s="273" t="s">
        <v>1527</v>
      </c>
      <c r="E139" s="286" t="s">
        <v>395</v>
      </c>
      <c r="F139" s="273" t="s">
        <v>790</v>
      </c>
      <c r="G139" s="288" t="s">
        <v>785</v>
      </c>
      <c r="H139" s="273" t="s">
        <v>824</v>
      </c>
      <c r="I139" s="290" t="s">
        <v>1635</v>
      </c>
      <c r="J139" s="274">
        <v>40</v>
      </c>
      <c r="K139" s="292">
        <v>2400</v>
      </c>
      <c r="L139" s="274">
        <v>96000</v>
      </c>
      <c r="M139" s="294">
        <v>0.06</v>
      </c>
      <c r="N139" s="275">
        <v>90240</v>
      </c>
      <c r="O139" s="288" t="s">
        <v>761</v>
      </c>
      <c r="P139" s="276" t="s">
        <v>827</v>
      </c>
      <c r="Q139" s="296" t="s">
        <v>1932</v>
      </c>
      <c r="R139" s="276" t="s">
        <v>1937</v>
      </c>
      <c r="S139" s="296" t="s">
        <v>1934</v>
      </c>
    </row>
    <row r="140" spans="1:19" hidden="1" x14ac:dyDescent="0.3">
      <c r="A140" s="272">
        <v>1124</v>
      </c>
      <c r="B140" s="282">
        <v>42816</v>
      </c>
      <c r="C140" s="284" t="s">
        <v>590</v>
      </c>
      <c r="D140" s="273" t="s">
        <v>1527</v>
      </c>
      <c r="E140" s="286" t="s">
        <v>395</v>
      </c>
      <c r="F140" s="273" t="s">
        <v>790</v>
      </c>
      <c r="G140" s="288" t="s">
        <v>764</v>
      </c>
      <c r="H140" s="273" t="s">
        <v>793</v>
      </c>
      <c r="I140" s="290" t="s">
        <v>1808</v>
      </c>
      <c r="J140" s="274">
        <v>45</v>
      </c>
      <c r="K140" s="292">
        <v>540</v>
      </c>
      <c r="L140" s="274">
        <v>24300</v>
      </c>
      <c r="M140" s="294">
        <v>0.02</v>
      </c>
      <c r="N140" s="275">
        <v>23814</v>
      </c>
      <c r="O140" s="288" t="s">
        <v>761</v>
      </c>
      <c r="P140" s="276" t="s">
        <v>827</v>
      </c>
      <c r="Q140" s="296" t="s">
        <v>1932</v>
      </c>
      <c r="R140" s="276" t="s">
        <v>1937</v>
      </c>
      <c r="S140" s="296" t="s">
        <v>1934</v>
      </c>
    </row>
    <row r="141" spans="1:19" hidden="1" x14ac:dyDescent="0.3">
      <c r="A141" s="272">
        <v>1125</v>
      </c>
      <c r="B141" s="282">
        <v>42816</v>
      </c>
      <c r="C141" s="284" t="s">
        <v>590</v>
      </c>
      <c r="D141" s="273" t="s">
        <v>1807</v>
      </c>
      <c r="E141" s="286" t="s">
        <v>398</v>
      </c>
      <c r="F141" s="273" t="s">
        <v>812</v>
      </c>
      <c r="G141" s="288" t="s">
        <v>785</v>
      </c>
      <c r="H141" s="273" t="s">
        <v>815</v>
      </c>
      <c r="I141" s="290" t="s">
        <v>1642</v>
      </c>
      <c r="J141" s="274">
        <v>2</v>
      </c>
      <c r="K141" s="292">
        <v>5460</v>
      </c>
      <c r="L141" s="274">
        <v>10920</v>
      </c>
      <c r="M141" s="294">
        <v>0.04</v>
      </c>
      <c r="N141" s="275">
        <v>10483.200000000001</v>
      </c>
      <c r="O141" s="288" t="s">
        <v>761</v>
      </c>
      <c r="P141" s="276" t="s">
        <v>760</v>
      </c>
      <c r="Q141" s="296" t="s">
        <v>1932</v>
      </c>
      <c r="R141" s="276" t="s">
        <v>1933</v>
      </c>
      <c r="S141" s="296" t="s">
        <v>1934</v>
      </c>
    </row>
    <row r="142" spans="1:19" hidden="1" x14ac:dyDescent="0.3">
      <c r="A142" s="272">
        <v>1126</v>
      </c>
      <c r="B142" s="282">
        <v>42816</v>
      </c>
      <c r="C142" s="284" t="s">
        <v>590</v>
      </c>
      <c r="D142" s="273" t="s">
        <v>1807</v>
      </c>
      <c r="E142" s="286" t="s">
        <v>398</v>
      </c>
      <c r="F142" s="273" t="s">
        <v>812</v>
      </c>
      <c r="G142" s="288" t="s">
        <v>764</v>
      </c>
      <c r="H142" s="273" t="s">
        <v>793</v>
      </c>
      <c r="I142" s="290" t="s">
        <v>1806</v>
      </c>
      <c r="J142" s="274">
        <v>23</v>
      </c>
      <c r="K142" s="292">
        <v>360</v>
      </c>
      <c r="L142" s="274">
        <v>8280</v>
      </c>
      <c r="M142" s="294">
        <v>0.08</v>
      </c>
      <c r="N142" s="275">
        <v>7617.6</v>
      </c>
      <c r="O142" s="288" t="s">
        <v>761</v>
      </c>
      <c r="P142" s="276" t="s">
        <v>760</v>
      </c>
      <c r="Q142" s="296" t="s">
        <v>1932</v>
      </c>
      <c r="R142" s="276" t="s">
        <v>1933</v>
      </c>
      <c r="S142" s="296" t="s">
        <v>1934</v>
      </c>
    </row>
    <row r="143" spans="1:19" hidden="1" x14ac:dyDescent="0.3">
      <c r="A143" s="272">
        <v>1127</v>
      </c>
      <c r="B143" s="282">
        <v>42816</v>
      </c>
      <c r="C143" s="284" t="s">
        <v>590</v>
      </c>
      <c r="D143" s="273" t="s">
        <v>1473</v>
      </c>
      <c r="E143" s="286" t="s">
        <v>395</v>
      </c>
      <c r="F143" s="273" t="s">
        <v>812</v>
      </c>
      <c r="G143" s="288" t="s">
        <v>764</v>
      </c>
      <c r="H143" s="273" t="s">
        <v>800</v>
      </c>
      <c r="I143" s="290" t="s">
        <v>1204</v>
      </c>
      <c r="J143" s="274">
        <v>5</v>
      </c>
      <c r="K143" s="292">
        <v>180</v>
      </c>
      <c r="L143" s="274">
        <v>900</v>
      </c>
      <c r="M143" s="294">
        <v>0.08</v>
      </c>
      <c r="N143" s="275">
        <v>828</v>
      </c>
      <c r="O143" s="288" t="s">
        <v>775</v>
      </c>
      <c r="P143" s="276" t="s">
        <v>760</v>
      </c>
      <c r="Q143" s="296" t="s">
        <v>1935</v>
      </c>
      <c r="R143" s="276" t="s">
        <v>1933</v>
      </c>
      <c r="S143" s="296" t="s">
        <v>1934</v>
      </c>
    </row>
    <row r="144" spans="1:19" x14ac:dyDescent="0.3">
      <c r="A144" s="272">
        <v>1128</v>
      </c>
      <c r="B144" s="282">
        <v>42817</v>
      </c>
      <c r="C144" s="284" t="s">
        <v>590</v>
      </c>
      <c r="D144" s="273" t="s">
        <v>1805</v>
      </c>
      <c r="E144" s="286" t="s">
        <v>405</v>
      </c>
      <c r="F144" s="273" t="s">
        <v>790</v>
      </c>
      <c r="G144" s="288" t="s">
        <v>764</v>
      </c>
      <c r="H144" s="273" t="s">
        <v>818</v>
      </c>
      <c r="I144" s="290" t="s">
        <v>1804</v>
      </c>
      <c r="J144" s="274">
        <v>1</v>
      </c>
      <c r="K144" s="292">
        <v>3660</v>
      </c>
      <c r="L144" s="274">
        <v>3660</v>
      </c>
      <c r="M144" s="294">
        <v>0.01</v>
      </c>
      <c r="N144" s="275">
        <v>3623.4</v>
      </c>
      <c r="O144" s="288" t="s">
        <v>761</v>
      </c>
      <c r="P144" s="276" t="s">
        <v>760</v>
      </c>
      <c r="Q144" s="296" t="s">
        <v>1932</v>
      </c>
      <c r="R144" s="276" t="s">
        <v>1937</v>
      </c>
      <c r="S144" s="296" t="s">
        <v>1934</v>
      </c>
    </row>
    <row r="145" spans="1:19" x14ac:dyDescent="0.3">
      <c r="A145" s="272">
        <v>1129</v>
      </c>
      <c r="B145" s="282">
        <v>42817</v>
      </c>
      <c r="C145" s="284" t="s">
        <v>590</v>
      </c>
      <c r="D145" s="273" t="s">
        <v>1164</v>
      </c>
      <c r="E145" s="286" t="s">
        <v>405</v>
      </c>
      <c r="F145" s="273" t="s">
        <v>778</v>
      </c>
      <c r="G145" s="288" t="s">
        <v>764</v>
      </c>
      <c r="H145" s="273" t="s">
        <v>800</v>
      </c>
      <c r="I145" s="290" t="s">
        <v>1803</v>
      </c>
      <c r="J145" s="274">
        <v>41</v>
      </c>
      <c r="K145" s="292">
        <v>300</v>
      </c>
      <c r="L145" s="274">
        <v>12300</v>
      </c>
      <c r="M145" s="294">
        <v>0</v>
      </c>
      <c r="N145" s="275">
        <v>12300</v>
      </c>
      <c r="O145" s="288" t="s">
        <v>775</v>
      </c>
      <c r="P145" s="276" t="s">
        <v>760</v>
      </c>
      <c r="Q145" s="296" t="s">
        <v>1935</v>
      </c>
      <c r="R145" s="276" t="s">
        <v>1933</v>
      </c>
      <c r="S145" s="296" t="s">
        <v>1934</v>
      </c>
    </row>
    <row r="146" spans="1:19" hidden="1" x14ac:dyDescent="0.3">
      <c r="A146" s="272">
        <v>1130</v>
      </c>
      <c r="B146" s="282">
        <v>42817</v>
      </c>
      <c r="C146" s="284" t="s">
        <v>590</v>
      </c>
      <c r="D146" s="273" t="s">
        <v>1352</v>
      </c>
      <c r="E146" s="286" t="s">
        <v>522</v>
      </c>
      <c r="F146" s="273" t="s">
        <v>812</v>
      </c>
      <c r="G146" s="288" t="s">
        <v>785</v>
      </c>
      <c r="H146" s="273" t="s">
        <v>784</v>
      </c>
      <c r="I146" s="290" t="s">
        <v>1222</v>
      </c>
      <c r="J146" s="274">
        <v>31</v>
      </c>
      <c r="K146" s="292">
        <v>5160</v>
      </c>
      <c r="L146" s="274">
        <v>159960</v>
      </c>
      <c r="M146" s="294">
        <v>0.1</v>
      </c>
      <c r="N146" s="275">
        <v>143964</v>
      </c>
      <c r="O146" s="288" t="s">
        <v>834</v>
      </c>
      <c r="P146" s="276" t="s">
        <v>760</v>
      </c>
      <c r="Q146" s="296" t="s">
        <v>1932</v>
      </c>
      <c r="R146" s="276" t="s">
        <v>1933</v>
      </c>
      <c r="S146" s="296" t="s">
        <v>1934</v>
      </c>
    </row>
    <row r="147" spans="1:19" hidden="1" x14ac:dyDescent="0.3">
      <c r="A147" s="272">
        <v>1131</v>
      </c>
      <c r="B147" s="282">
        <v>42817</v>
      </c>
      <c r="C147" s="284" t="s">
        <v>590</v>
      </c>
      <c r="D147" s="273" t="s">
        <v>1352</v>
      </c>
      <c r="E147" s="286" t="s">
        <v>522</v>
      </c>
      <c r="F147" s="273" t="s">
        <v>812</v>
      </c>
      <c r="G147" s="288" t="s">
        <v>785</v>
      </c>
      <c r="H147" s="273" t="s">
        <v>824</v>
      </c>
      <c r="I147" s="290" t="s">
        <v>823</v>
      </c>
      <c r="J147" s="274">
        <v>7</v>
      </c>
      <c r="K147" s="292">
        <v>1260</v>
      </c>
      <c r="L147" s="274">
        <v>8820</v>
      </c>
      <c r="M147" s="294">
        <v>0.09</v>
      </c>
      <c r="N147" s="275">
        <v>8026.2</v>
      </c>
      <c r="O147" s="288" t="s">
        <v>834</v>
      </c>
      <c r="P147" s="276" t="s">
        <v>760</v>
      </c>
      <c r="Q147" s="296" t="s">
        <v>1932</v>
      </c>
      <c r="R147" s="276" t="s">
        <v>1933</v>
      </c>
      <c r="S147" s="296" t="s">
        <v>1934</v>
      </c>
    </row>
    <row r="148" spans="1:19" hidden="1" x14ac:dyDescent="0.3">
      <c r="A148" s="272">
        <v>1132</v>
      </c>
      <c r="B148" s="282">
        <v>42817</v>
      </c>
      <c r="C148" s="284" t="s">
        <v>590</v>
      </c>
      <c r="D148" s="273" t="s">
        <v>1352</v>
      </c>
      <c r="E148" s="286" t="s">
        <v>522</v>
      </c>
      <c r="F148" s="273" t="s">
        <v>812</v>
      </c>
      <c r="G148" s="288" t="s">
        <v>785</v>
      </c>
      <c r="H148" s="273" t="s">
        <v>784</v>
      </c>
      <c r="I148" s="290" t="s">
        <v>1279</v>
      </c>
      <c r="J148" s="274">
        <v>11</v>
      </c>
      <c r="K148" s="292">
        <v>9360</v>
      </c>
      <c r="L148" s="274">
        <v>102960</v>
      </c>
      <c r="M148" s="294">
        <v>0.01</v>
      </c>
      <c r="N148" s="275">
        <v>101930.4</v>
      </c>
      <c r="O148" s="288" t="s">
        <v>834</v>
      </c>
      <c r="P148" s="276" t="s">
        <v>841</v>
      </c>
      <c r="Q148" s="296" t="s">
        <v>1932</v>
      </c>
      <c r="R148" s="276" t="s">
        <v>1933</v>
      </c>
      <c r="S148" s="296" t="s">
        <v>1934</v>
      </c>
    </row>
    <row r="149" spans="1:19" hidden="1" x14ac:dyDescent="0.3">
      <c r="A149" s="272">
        <v>1133</v>
      </c>
      <c r="B149" s="282">
        <v>42818</v>
      </c>
      <c r="C149" s="284" t="s">
        <v>590</v>
      </c>
      <c r="D149" s="273" t="s">
        <v>1628</v>
      </c>
      <c r="E149" s="286" t="s">
        <v>398</v>
      </c>
      <c r="F149" s="273" t="s">
        <v>778</v>
      </c>
      <c r="G149" s="288" t="s">
        <v>764</v>
      </c>
      <c r="H149" s="273" t="s">
        <v>793</v>
      </c>
      <c r="I149" s="290" t="s">
        <v>828</v>
      </c>
      <c r="J149" s="274">
        <v>31</v>
      </c>
      <c r="K149" s="292">
        <v>1140</v>
      </c>
      <c r="L149" s="274">
        <v>35340</v>
      </c>
      <c r="M149" s="294">
        <v>0.02</v>
      </c>
      <c r="N149" s="275">
        <v>34633.199999999997</v>
      </c>
      <c r="O149" s="288" t="s">
        <v>782</v>
      </c>
      <c r="P149" s="276" t="s">
        <v>760</v>
      </c>
      <c r="Q149" s="296" t="s">
        <v>1932</v>
      </c>
      <c r="R149" s="276" t="s">
        <v>1933</v>
      </c>
      <c r="S149" s="296" t="s">
        <v>1934</v>
      </c>
    </row>
    <row r="150" spans="1:19" hidden="1" x14ac:dyDescent="0.3">
      <c r="A150" s="272">
        <v>1134</v>
      </c>
      <c r="B150" s="282">
        <v>42818</v>
      </c>
      <c r="C150" s="284" t="s">
        <v>590</v>
      </c>
      <c r="D150" s="273" t="s">
        <v>1628</v>
      </c>
      <c r="E150" s="286" t="s">
        <v>398</v>
      </c>
      <c r="F150" s="273" t="s">
        <v>778</v>
      </c>
      <c r="G150" s="288" t="s">
        <v>764</v>
      </c>
      <c r="H150" s="273" t="s">
        <v>763</v>
      </c>
      <c r="I150" s="290" t="s">
        <v>1802</v>
      </c>
      <c r="J150" s="274">
        <v>1</v>
      </c>
      <c r="K150" s="292">
        <v>180</v>
      </c>
      <c r="L150" s="274">
        <v>180</v>
      </c>
      <c r="M150" s="294">
        <v>0.03</v>
      </c>
      <c r="N150" s="275">
        <v>174.6</v>
      </c>
      <c r="O150" s="288" t="s">
        <v>782</v>
      </c>
      <c r="P150" s="276" t="s">
        <v>760</v>
      </c>
      <c r="Q150" s="296" t="s">
        <v>1932</v>
      </c>
      <c r="R150" s="276" t="s">
        <v>1933</v>
      </c>
      <c r="S150" s="296" t="s">
        <v>1934</v>
      </c>
    </row>
    <row r="151" spans="1:19" hidden="1" x14ac:dyDescent="0.3">
      <c r="A151" s="272">
        <v>1135</v>
      </c>
      <c r="B151" s="282">
        <v>42818</v>
      </c>
      <c r="C151" s="284" t="s">
        <v>590</v>
      </c>
      <c r="D151" s="273" t="s">
        <v>1628</v>
      </c>
      <c r="E151" s="286" t="s">
        <v>398</v>
      </c>
      <c r="F151" s="273" t="s">
        <v>778</v>
      </c>
      <c r="G151" s="288" t="s">
        <v>764</v>
      </c>
      <c r="H151" s="273" t="s">
        <v>763</v>
      </c>
      <c r="I151" s="290" t="s">
        <v>1284</v>
      </c>
      <c r="J151" s="274">
        <v>31</v>
      </c>
      <c r="K151" s="292">
        <v>360</v>
      </c>
      <c r="L151" s="274">
        <v>11160</v>
      </c>
      <c r="M151" s="294">
        <v>0.05</v>
      </c>
      <c r="N151" s="275">
        <v>10602</v>
      </c>
      <c r="O151" s="288" t="s">
        <v>782</v>
      </c>
      <c r="P151" s="276" t="s">
        <v>841</v>
      </c>
      <c r="Q151" s="296" t="s">
        <v>1932</v>
      </c>
      <c r="R151" s="276" t="s">
        <v>1933</v>
      </c>
      <c r="S151" s="296" t="s">
        <v>1934</v>
      </c>
    </row>
    <row r="152" spans="1:19" hidden="1" x14ac:dyDescent="0.3">
      <c r="A152" s="272">
        <v>1136</v>
      </c>
      <c r="B152" s="282">
        <v>42818</v>
      </c>
      <c r="C152" s="284" t="s">
        <v>590</v>
      </c>
      <c r="D152" s="273" t="s">
        <v>1801</v>
      </c>
      <c r="E152" s="286" t="s">
        <v>405</v>
      </c>
      <c r="F152" s="273" t="s">
        <v>778</v>
      </c>
      <c r="G152" s="288" t="s">
        <v>770</v>
      </c>
      <c r="H152" s="273" t="s">
        <v>769</v>
      </c>
      <c r="I152" s="290" t="s">
        <v>1658</v>
      </c>
      <c r="J152" s="274">
        <v>47</v>
      </c>
      <c r="K152" s="292">
        <v>30060</v>
      </c>
      <c r="L152" s="274">
        <v>1412820</v>
      </c>
      <c r="M152" s="294">
        <v>0.06</v>
      </c>
      <c r="N152" s="275">
        <v>1328050.8</v>
      </c>
      <c r="O152" s="288" t="s">
        <v>782</v>
      </c>
      <c r="P152" s="276" t="s">
        <v>767</v>
      </c>
      <c r="Q152" s="296" t="s">
        <v>1932</v>
      </c>
      <c r="R152" s="276" t="s">
        <v>1933</v>
      </c>
      <c r="S152" s="296" t="s">
        <v>1934</v>
      </c>
    </row>
    <row r="153" spans="1:19" x14ac:dyDescent="0.3">
      <c r="A153" s="272">
        <v>1137</v>
      </c>
      <c r="B153" s="282">
        <v>42818</v>
      </c>
      <c r="C153" s="284" t="s">
        <v>590</v>
      </c>
      <c r="D153" s="273" t="s">
        <v>1801</v>
      </c>
      <c r="E153" s="286" t="s">
        <v>405</v>
      </c>
      <c r="F153" s="273" t="s">
        <v>778</v>
      </c>
      <c r="G153" s="288" t="s">
        <v>764</v>
      </c>
      <c r="H153" s="273" t="s">
        <v>772</v>
      </c>
      <c r="I153" s="290" t="s">
        <v>1800</v>
      </c>
      <c r="J153" s="274">
        <v>24</v>
      </c>
      <c r="K153" s="292">
        <v>780</v>
      </c>
      <c r="L153" s="274">
        <v>18720</v>
      </c>
      <c r="M153" s="294">
        <v>0.05</v>
      </c>
      <c r="N153" s="275">
        <v>17784</v>
      </c>
      <c r="O153" s="288" t="s">
        <v>782</v>
      </c>
      <c r="P153" s="276" t="s">
        <v>787</v>
      </c>
      <c r="Q153" s="296" t="s">
        <v>1932</v>
      </c>
      <c r="R153" s="276" t="s">
        <v>1933</v>
      </c>
      <c r="S153" s="296" t="s">
        <v>1934</v>
      </c>
    </row>
    <row r="154" spans="1:19" hidden="1" x14ac:dyDescent="0.3">
      <c r="A154" s="272">
        <v>1138</v>
      </c>
      <c r="B154" s="282">
        <v>42818</v>
      </c>
      <c r="C154" s="284" t="s">
        <v>590</v>
      </c>
      <c r="D154" s="273" t="s">
        <v>1799</v>
      </c>
      <c r="E154" s="286" t="s">
        <v>395</v>
      </c>
      <c r="F154" s="273" t="s">
        <v>778</v>
      </c>
      <c r="G154" s="288" t="s">
        <v>764</v>
      </c>
      <c r="H154" s="273" t="s">
        <v>793</v>
      </c>
      <c r="I154" s="290" t="s">
        <v>828</v>
      </c>
      <c r="J154" s="274">
        <v>48</v>
      </c>
      <c r="K154" s="292">
        <v>1140</v>
      </c>
      <c r="L154" s="274">
        <v>54720</v>
      </c>
      <c r="M154" s="294">
        <v>7.0000000000000007E-2</v>
      </c>
      <c r="N154" s="275">
        <v>50889.599999999999</v>
      </c>
      <c r="O154" s="288" t="s">
        <v>782</v>
      </c>
      <c r="P154" s="276" t="s">
        <v>798</v>
      </c>
      <c r="Q154" s="296" t="s">
        <v>1932</v>
      </c>
      <c r="R154" s="276" t="s">
        <v>1933</v>
      </c>
      <c r="S154" s="296" t="s">
        <v>1934</v>
      </c>
    </row>
    <row r="155" spans="1:19" hidden="1" x14ac:dyDescent="0.3">
      <c r="A155" s="272">
        <v>1139</v>
      </c>
      <c r="B155" s="282">
        <v>42819</v>
      </c>
      <c r="C155" s="284" t="s">
        <v>590</v>
      </c>
      <c r="D155" s="273" t="s">
        <v>1628</v>
      </c>
      <c r="E155" s="286" t="s">
        <v>398</v>
      </c>
      <c r="F155" s="273" t="s">
        <v>790</v>
      </c>
      <c r="G155" s="288" t="s">
        <v>764</v>
      </c>
      <c r="H155" s="273" t="s">
        <v>800</v>
      </c>
      <c r="I155" s="290" t="s">
        <v>1798</v>
      </c>
      <c r="J155" s="274">
        <v>12</v>
      </c>
      <c r="K155" s="292">
        <v>2580</v>
      </c>
      <c r="L155" s="274">
        <v>30960</v>
      </c>
      <c r="M155" s="294">
        <v>0.1</v>
      </c>
      <c r="N155" s="275">
        <v>27864</v>
      </c>
      <c r="O155" s="288" t="s">
        <v>788</v>
      </c>
      <c r="P155" s="276" t="s">
        <v>760</v>
      </c>
      <c r="Q155" s="296" t="s">
        <v>1936</v>
      </c>
      <c r="R155" s="276" t="s">
        <v>1937</v>
      </c>
      <c r="S155" s="296" t="s">
        <v>1934</v>
      </c>
    </row>
    <row r="156" spans="1:19" hidden="1" x14ac:dyDescent="0.3">
      <c r="A156" s="272">
        <v>1140</v>
      </c>
      <c r="B156" s="282">
        <v>42819</v>
      </c>
      <c r="C156" s="284" t="s">
        <v>590</v>
      </c>
      <c r="D156" s="273" t="s">
        <v>1628</v>
      </c>
      <c r="E156" s="286" t="s">
        <v>398</v>
      </c>
      <c r="F156" s="273" t="s">
        <v>790</v>
      </c>
      <c r="G156" s="288" t="s">
        <v>764</v>
      </c>
      <c r="H156" s="273" t="s">
        <v>793</v>
      </c>
      <c r="I156" s="290" t="s">
        <v>1139</v>
      </c>
      <c r="J156" s="274">
        <v>25</v>
      </c>
      <c r="K156" s="292">
        <v>420</v>
      </c>
      <c r="L156" s="274">
        <v>10500</v>
      </c>
      <c r="M156" s="294">
        <v>0.1</v>
      </c>
      <c r="N156" s="275">
        <v>9450</v>
      </c>
      <c r="O156" s="288" t="s">
        <v>788</v>
      </c>
      <c r="P156" s="276" t="s">
        <v>787</v>
      </c>
      <c r="Q156" s="296" t="s">
        <v>1936</v>
      </c>
      <c r="R156" s="276" t="s">
        <v>1937</v>
      </c>
      <c r="S156" s="296" t="s">
        <v>1934</v>
      </c>
    </row>
    <row r="157" spans="1:19" hidden="1" x14ac:dyDescent="0.3">
      <c r="A157" s="272">
        <v>1141</v>
      </c>
      <c r="B157" s="282">
        <v>42819</v>
      </c>
      <c r="C157" s="284" t="s">
        <v>590</v>
      </c>
      <c r="D157" s="273" t="s">
        <v>1504</v>
      </c>
      <c r="E157" s="286" t="s">
        <v>398</v>
      </c>
      <c r="F157" s="273" t="s">
        <v>765</v>
      </c>
      <c r="G157" s="288" t="s">
        <v>764</v>
      </c>
      <c r="H157" s="273" t="s">
        <v>800</v>
      </c>
      <c r="I157" s="290" t="s">
        <v>1797</v>
      </c>
      <c r="J157" s="274">
        <v>30</v>
      </c>
      <c r="K157" s="292">
        <v>480</v>
      </c>
      <c r="L157" s="274">
        <v>14400</v>
      </c>
      <c r="M157" s="294">
        <v>0.03</v>
      </c>
      <c r="N157" s="275">
        <v>13968</v>
      </c>
      <c r="O157" s="288" t="s">
        <v>761</v>
      </c>
      <c r="P157" s="276" t="s">
        <v>798</v>
      </c>
      <c r="Q157" s="296" t="s">
        <v>1932</v>
      </c>
      <c r="R157" s="276" t="s">
        <v>1937</v>
      </c>
      <c r="S157" s="296" t="s">
        <v>1934</v>
      </c>
    </row>
    <row r="158" spans="1:19" hidden="1" x14ac:dyDescent="0.3">
      <c r="A158" s="272">
        <v>1142</v>
      </c>
      <c r="B158" s="282">
        <v>42820</v>
      </c>
      <c r="C158" s="284" t="s">
        <v>590</v>
      </c>
      <c r="D158" s="273" t="s">
        <v>1049</v>
      </c>
      <c r="E158" s="286" t="s">
        <v>398</v>
      </c>
      <c r="F158" s="273" t="s">
        <v>765</v>
      </c>
      <c r="G158" s="288" t="s">
        <v>785</v>
      </c>
      <c r="H158" s="273" t="s">
        <v>824</v>
      </c>
      <c r="I158" s="290" t="s">
        <v>1796</v>
      </c>
      <c r="J158" s="274">
        <v>30</v>
      </c>
      <c r="K158" s="292">
        <v>360</v>
      </c>
      <c r="L158" s="274">
        <v>10800</v>
      </c>
      <c r="M158" s="294">
        <v>0.05</v>
      </c>
      <c r="N158" s="275">
        <v>10260</v>
      </c>
      <c r="O158" s="288" t="s">
        <v>775</v>
      </c>
      <c r="P158" s="276" t="s">
        <v>760</v>
      </c>
      <c r="Q158" s="296" t="s">
        <v>1935</v>
      </c>
      <c r="R158" s="276" t="s">
        <v>1937</v>
      </c>
      <c r="S158" s="296" t="s">
        <v>1934</v>
      </c>
    </row>
    <row r="159" spans="1:19" hidden="1" x14ac:dyDescent="0.3">
      <c r="A159" s="272">
        <v>1143</v>
      </c>
      <c r="B159" s="282">
        <v>42820</v>
      </c>
      <c r="C159" s="284" t="s">
        <v>590</v>
      </c>
      <c r="D159" s="273" t="s">
        <v>1049</v>
      </c>
      <c r="E159" s="286" t="s">
        <v>398</v>
      </c>
      <c r="F159" s="273" t="s">
        <v>765</v>
      </c>
      <c r="G159" s="288" t="s">
        <v>770</v>
      </c>
      <c r="H159" s="273" t="s">
        <v>781</v>
      </c>
      <c r="I159" s="290" t="s">
        <v>1011</v>
      </c>
      <c r="J159" s="274">
        <v>12</v>
      </c>
      <c r="K159" s="292">
        <v>420</v>
      </c>
      <c r="L159" s="274">
        <v>5040</v>
      </c>
      <c r="M159" s="294">
        <v>0.04</v>
      </c>
      <c r="N159" s="275">
        <v>4838.3999999999996</v>
      </c>
      <c r="O159" s="288" t="s">
        <v>775</v>
      </c>
      <c r="P159" s="276" t="s">
        <v>841</v>
      </c>
      <c r="Q159" s="296" t="s">
        <v>1935</v>
      </c>
      <c r="R159" s="276" t="s">
        <v>1937</v>
      </c>
      <c r="S159" s="296" t="s">
        <v>1934</v>
      </c>
    </row>
    <row r="160" spans="1:19" hidden="1" x14ac:dyDescent="0.3">
      <c r="A160" s="272">
        <v>1144</v>
      </c>
      <c r="B160" s="282">
        <v>42820</v>
      </c>
      <c r="C160" s="284" t="s">
        <v>590</v>
      </c>
      <c r="D160" s="273" t="s">
        <v>1059</v>
      </c>
      <c r="E160" s="286" t="s">
        <v>522</v>
      </c>
      <c r="F160" s="273" t="s">
        <v>790</v>
      </c>
      <c r="G160" s="288" t="s">
        <v>785</v>
      </c>
      <c r="H160" s="273" t="s">
        <v>815</v>
      </c>
      <c r="I160" s="290" t="s">
        <v>814</v>
      </c>
      <c r="J160" s="274">
        <v>4</v>
      </c>
      <c r="K160" s="292">
        <v>16260</v>
      </c>
      <c r="L160" s="274">
        <v>65040</v>
      </c>
      <c r="M160" s="294">
        <v>0.08</v>
      </c>
      <c r="N160" s="275">
        <v>59836.800000000003</v>
      </c>
      <c r="O160" s="288" t="s">
        <v>782</v>
      </c>
      <c r="P160" s="276" t="s">
        <v>827</v>
      </c>
      <c r="Q160" s="296" t="s">
        <v>1932</v>
      </c>
      <c r="R160" s="276" t="s">
        <v>1937</v>
      </c>
      <c r="S160" s="296" t="s">
        <v>1934</v>
      </c>
    </row>
    <row r="161" spans="1:19" hidden="1" x14ac:dyDescent="0.3">
      <c r="A161" s="272">
        <v>1145</v>
      </c>
      <c r="B161" s="282">
        <v>42820</v>
      </c>
      <c r="C161" s="284" t="s">
        <v>590</v>
      </c>
      <c r="D161" s="273" t="s">
        <v>1059</v>
      </c>
      <c r="E161" s="286" t="s">
        <v>522</v>
      </c>
      <c r="F161" s="273" t="s">
        <v>790</v>
      </c>
      <c r="G161" s="288" t="s">
        <v>764</v>
      </c>
      <c r="H161" s="273" t="s">
        <v>763</v>
      </c>
      <c r="I161" s="290" t="s">
        <v>852</v>
      </c>
      <c r="J161" s="274">
        <v>43</v>
      </c>
      <c r="K161" s="292">
        <v>120</v>
      </c>
      <c r="L161" s="274">
        <v>5160</v>
      </c>
      <c r="M161" s="294">
        <v>0.01</v>
      </c>
      <c r="N161" s="275">
        <v>5108.3999999999996</v>
      </c>
      <c r="O161" s="288" t="s">
        <v>782</v>
      </c>
      <c r="P161" s="276" t="s">
        <v>798</v>
      </c>
      <c r="Q161" s="296" t="s">
        <v>1932</v>
      </c>
      <c r="R161" s="276" t="s">
        <v>1937</v>
      </c>
      <c r="S161" s="296" t="s">
        <v>1934</v>
      </c>
    </row>
    <row r="162" spans="1:19" hidden="1" x14ac:dyDescent="0.3">
      <c r="A162" s="272">
        <v>1146</v>
      </c>
      <c r="B162" s="282">
        <v>42820</v>
      </c>
      <c r="C162" s="284" t="s">
        <v>590</v>
      </c>
      <c r="D162" s="273" t="s">
        <v>1795</v>
      </c>
      <c r="E162" s="286" t="s">
        <v>522</v>
      </c>
      <c r="F162" s="273" t="s">
        <v>812</v>
      </c>
      <c r="G162" s="288" t="s">
        <v>764</v>
      </c>
      <c r="H162" s="273" t="s">
        <v>793</v>
      </c>
      <c r="I162" s="290" t="s">
        <v>1794</v>
      </c>
      <c r="J162" s="274">
        <v>5</v>
      </c>
      <c r="K162" s="292">
        <v>1200</v>
      </c>
      <c r="L162" s="274">
        <v>6000</v>
      </c>
      <c r="M162" s="294">
        <v>0.05</v>
      </c>
      <c r="N162" s="275">
        <v>5700</v>
      </c>
      <c r="O162" s="288" t="s">
        <v>775</v>
      </c>
      <c r="P162" s="276" t="s">
        <v>767</v>
      </c>
      <c r="Q162" s="296" t="s">
        <v>1935</v>
      </c>
      <c r="R162" s="276" t="s">
        <v>1933</v>
      </c>
      <c r="S162" s="296" t="s">
        <v>1934</v>
      </c>
    </row>
    <row r="163" spans="1:19" x14ac:dyDescent="0.3">
      <c r="A163" s="272">
        <v>1147</v>
      </c>
      <c r="B163" s="282">
        <v>42821</v>
      </c>
      <c r="C163" s="284" t="s">
        <v>590</v>
      </c>
      <c r="D163" s="273" t="s">
        <v>1713</v>
      </c>
      <c r="E163" s="286" t="s">
        <v>405</v>
      </c>
      <c r="F163" s="273" t="s">
        <v>778</v>
      </c>
      <c r="G163" s="288" t="s">
        <v>764</v>
      </c>
      <c r="H163" s="273" t="s">
        <v>763</v>
      </c>
      <c r="I163" s="290" t="s">
        <v>1793</v>
      </c>
      <c r="J163" s="274">
        <v>27</v>
      </c>
      <c r="K163" s="292">
        <v>180</v>
      </c>
      <c r="L163" s="274">
        <v>4860</v>
      </c>
      <c r="M163" s="294">
        <v>0.01</v>
      </c>
      <c r="N163" s="275">
        <v>4811.3999999999996</v>
      </c>
      <c r="O163" s="288" t="s">
        <v>775</v>
      </c>
      <c r="P163" s="276" t="s">
        <v>767</v>
      </c>
      <c r="Q163" s="296" t="s">
        <v>1935</v>
      </c>
      <c r="R163" s="276" t="s">
        <v>1933</v>
      </c>
      <c r="S163" s="296" t="s">
        <v>1934</v>
      </c>
    </row>
    <row r="164" spans="1:19" hidden="1" x14ac:dyDescent="0.3">
      <c r="A164" s="272">
        <v>1148</v>
      </c>
      <c r="B164" s="282">
        <v>42821</v>
      </c>
      <c r="C164" s="284" t="s">
        <v>590</v>
      </c>
      <c r="D164" s="273" t="s">
        <v>1733</v>
      </c>
      <c r="E164" s="286" t="s">
        <v>398</v>
      </c>
      <c r="F164" s="273" t="s">
        <v>778</v>
      </c>
      <c r="G164" s="288" t="s">
        <v>764</v>
      </c>
      <c r="H164" s="273" t="s">
        <v>800</v>
      </c>
      <c r="I164" s="290" t="s">
        <v>1615</v>
      </c>
      <c r="J164" s="274">
        <v>33</v>
      </c>
      <c r="K164" s="292">
        <v>420</v>
      </c>
      <c r="L164" s="274">
        <v>13860</v>
      </c>
      <c r="M164" s="294">
        <v>0.08</v>
      </c>
      <c r="N164" s="275">
        <v>12751.2</v>
      </c>
      <c r="O164" s="288" t="s">
        <v>761</v>
      </c>
      <c r="P164" s="276" t="s">
        <v>767</v>
      </c>
      <c r="Q164" s="296" t="s">
        <v>1932</v>
      </c>
      <c r="R164" s="276" t="s">
        <v>1933</v>
      </c>
      <c r="S164" s="296" t="s">
        <v>1934</v>
      </c>
    </row>
    <row r="165" spans="1:19" hidden="1" x14ac:dyDescent="0.3">
      <c r="A165" s="272">
        <v>1149</v>
      </c>
      <c r="B165" s="282">
        <v>42821</v>
      </c>
      <c r="C165" s="284" t="s">
        <v>590</v>
      </c>
      <c r="D165" s="273" t="s">
        <v>1322</v>
      </c>
      <c r="E165" s="286" t="s">
        <v>522</v>
      </c>
      <c r="F165" s="273" t="s">
        <v>778</v>
      </c>
      <c r="G165" s="288" t="s">
        <v>785</v>
      </c>
      <c r="H165" s="273" t="s">
        <v>824</v>
      </c>
      <c r="I165" s="290" t="s">
        <v>1792</v>
      </c>
      <c r="J165" s="274">
        <v>32</v>
      </c>
      <c r="K165" s="292">
        <v>660</v>
      </c>
      <c r="L165" s="274">
        <v>21120</v>
      </c>
      <c r="M165" s="294">
        <v>0.09</v>
      </c>
      <c r="N165" s="275">
        <v>19219.2</v>
      </c>
      <c r="O165" s="288" t="s">
        <v>775</v>
      </c>
      <c r="P165" s="276" t="s">
        <v>760</v>
      </c>
      <c r="Q165" s="296" t="s">
        <v>1935</v>
      </c>
      <c r="R165" s="276" t="s">
        <v>1933</v>
      </c>
      <c r="S165" s="296" t="s">
        <v>1934</v>
      </c>
    </row>
    <row r="166" spans="1:19" hidden="1" x14ac:dyDescent="0.3">
      <c r="A166" s="272">
        <v>1150</v>
      </c>
      <c r="B166" s="282">
        <v>42821</v>
      </c>
      <c r="C166" s="284" t="s">
        <v>590</v>
      </c>
      <c r="D166" s="273" t="s">
        <v>853</v>
      </c>
      <c r="E166" s="286" t="s">
        <v>522</v>
      </c>
      <c r="F166" s="273" t="s">
        <v>778</v>
      </c>
      <c r="G166" s="288" t="s">
        <v>785</v>
      </c>
      <c r="H166" s="273" t="s">
        <v>824</v>
      </c>
      <c r="I166" s="290" t="s">
        <v>1791</v>
      </c>
      <c r="J166" s="274">
        <v>13</v>
      </c>
      <c r="K166" s="292">
        <v>2040</v>
      </c>
      <c r="L166" s="274">
        <v>26520</v>
      </c>
      <c r="M166" s="294">
        <v>0</v>
      </c>
      <c r="N166" s="275">
        <v>26520</v>
      </c>
      <c r="O166" s="288" t="s">
        <v>834</v>
      </c>
      <c r="P166" s="276" t="s">
        <v>767</v>
      </c>
      <c r="Q166" s="296" t="s">
        <v>1932</v>
      </c>
      <c r="R166" s="276" t="s">
        <v>1933</v>
      </c>
      <c r="S166" s="296" t="s">
        <v>1934</v>
      </c>
    </row>
    <row r="167" spans="1:19" hidden="1" x14ac:dyDescent="0.3">
      <c r="A167" s="272">
        <v>1151</v>
      </c>
      <c r="B167" s="282">
        <v>42821</v>
      </c>
      <c r="C167" s="284" t="s">
        <v>590</v>
      </c>
      <c r="D167" s="273" t="s">
        <v>1788</v>
      </c>
      <c r="E167" s="286" t="s">
        <v>395</v>
      </c>
      <c r="F167" s="273" t="s">
        <v>812</v>
      </c>
      <c r="G167" s="288" t="s">
        <v>764</v>
      </c>
      <c r="H167" s="273" t="s">
        <v>800</v>
      </c>
      <c r="I167" s="290" t="s">
        <v>1790</v>
      </c>
      <c r="J167" s="274">
        <v>21</v>
      </c>
      <c r="K167" s="292">
        <v>18960</v>
      </c>
      <c r="L167" s="274">
        <v>398160</v>
      </c>
      <c r="M167" s="294">
        <v>0.04</v>
      </c>
      <c r="N167" s="275">
        <v>382233.59999999998</v>
      </c>
      <c r="O167" s="288" t="s">
        <v>782</v>
      </c>
      <c r="P167" s="276" t="s">
        <v>760</v>
      </c>
      <c r="Q167" s="296" t="s">
        <v>1932</v>
      </c>
      <c r="R167" s="276" t="s">
        <v>1933</v>
      </c>
      <c r="S167" s="296" t="s">
        <v>1934</v>
      </c>
    </row>
    <row r="168" spans="1:19" hidden="1" x14ac:dyDescent="0.3">
      <c r="A168" s="272">
        <v>1152</v>
      </c>
      <c r="B168" s="282">
        <v>42821</v>
      </c>
      <c r="C168" s="284" t="s">
        <v>590</v>
      </c>
      <c r="D168" s="273" t="s">
        <v>1788</v>
      </c>
      <c r="E168" s="286" t="s">
        <v>395</v>
      </c>
      <c r="F168" s="273" t="s">
        <v>812</v>
      </c>
      <c r="G168" s="288" t="s">
        <v>770</v>
      </c>
      <c r="H168" s="273" t="s">
        <v>781</v>
      </c>
      <c r="I168" s="290" t="s">
        <v>1789</v>
      </c>
      <c r="J168" s="274">
        <v>22</v>
      </c>
      <c r="K168" s="292">
        <v>600</v>
      </c>
      <c r="L168" s="274">
        <v>13200</v>
      </c>
      <c r="M168" s="294">
        <v>0</v>
      </c>
      <c r="N168" s="275">
        <v>13200</v>
      </c>
      <c r="O168" s="288" t="s">
        <v>782</v>
      </c>
      <c r="P168" s="276" t="s">
        <v>760</v>
      </c>
      <c r="Q168" s="296" t="s">
        <v>1932</v>
      </c>
      <c r="R168" s="276" t="s">
        <v>1933</v>
      </c>
      <c r="S168" s="296" t="s">
        <v>1934</v>
      </c>
    </row>
    <row r="169" spans="1:19" x14ac:dyDescent="0.3">
      <c r="A169" s="272">
        <v>1153</v>
      </c>
      <c r="B169" s="282">
        <v>42821</v>
      </c>
      <c r="C169" s="284" t="s">
        <v>590</v>
      </c>
      <c r="D169" s="273" t="s">
        <v>1788</v>
      </c>
      <c r="E169" s="286" t="s">
        <v>395</v>
      </c>
      <c r="F169" s="273" t="s">
        <v>812</v>
      </c>
      <c r="G169" s="288" t="s">
        <v>785</v>
      </c>
      <c r="H169" s="273" t="s">
        <v>784</v>
      </c>
      <c r="I169" s="290" t="s">
        <v>931</v>
      </c>
      <c r="J169" s="274">
        <v>7</v>
      </c>
      <c r="K169" s="292">
        <v>6960</v>
      </c>
      <c r="L169" s="274">
        <v>48720</v>
      </c>
      <c r="M169" s="294">
        <v>0.08</v>
      </c>
      <c r="N169" s="275">
        <v>44822.400000000001</v>
      </c>
      <c r="O169" s="288" t="s">
        <v>782</v>
      </c>
      <c r="P169" s="276" t="s">
        <v>798</v>
      </c>
      <c r="Q169" s="296" t="s">
        <v>1932</v>
      </c>
      <c r="R169" s="276" t="s">
        <v>1933</v>
      </c>
      <c r="S169" s="296" t="s">
        <v>1934</v>
      </c>
    </row>
    <row r="170" spans="1:19" x14ac:dyDescent="0.3">
      <c r="A170" s="272">
        <v>1154</v>
      </c>
      <c r="B170" s="282">
        <v>42821</v>
      </c>
      <c r="C170" s="284" t="s">
        <v>590</v>
      </c>
      <c r="D170" s="273" t="s">
        <v>1788</v>
      </c>
      <c r="E170" s="286" t="s">
        <v>395</v>
      </c>
      <c r="F170" s="273" t="s">
        <v>812</v>
      </c>
      <c r="G170" s="288" t="s">
        <v>785</v>
      </c>
      <c r="H170" s="273" t="s">
        <v>784</v>
      </c>
      <c r="I170" s="290" t="s">
        <v>1787</v>
      </c>
      <c r="J170" s="274">
        <v>40</v>
      </c>
      <c r="K170" s="292">
        <v>5760</v>
      </c>
      <c r="L170" s="274">
        <v>230400</v>
      </c>
      <c r="M170" s="294">
        <v>0.05</v>
      </c>
      <c r="N170" s="275">
        <v>218880</v>
      </c>
      <c r="O170" s="288" t="s">
        <v>782</v>
      </c>
      <c r="P170" s="276" t="s">
        <v>798</v>
      </c>
      <c r="Q170" s="296" t="s">
        <v>1932</v>
      </c>
      <c r="R170" s="276" t="s">
        <v>1933</v>
      </c>
      <c r="S170" s="296" t="s">
        <v>1934</v>
      </c>
    </row>
    <row r="171" spans="1:19" hidden="1" x14ac:dyDescent="0.3">
      <c r="A171" s="272">
        <v>1155</v>
      </c>
      <c r="B171" s="282">
        <v>42822</v>
      </c>
      <c r="C171" s="284" t="s">
        <v>590</v>
      </c>
      <c r="D171" s="273" t="s">
        <v>1786</v>
      </c>
      <c r="E171" s="286" t="s">
        <v>398</v>
      </c>
      <c r="F171" s="273" t="s">
        <v>778</v>
      </c>
      <c r="G171" s="288" t="s">
        <v>785</v>
      </c>
      <c r="H171" s="273" t="s">
        <v>784</v>
      </c>
      <c r="I171" s="290" t="s">
        <v>1785</v>
      </c>
      <c r="J171" s="274">
        <v>41</v>
      </c>
      <c r="K171" s="292">
        <v>3960</v>
      </c>
      <c r="L171" s="274">
        <v>162360</v>
      </c>
      <c r="M171" s="294">
        <v>0.01</v>
      </c>
      <c r="N171" s="275">
        <v>160736.4</v>
      </c>
      <c r="O171" s="288" t="s">
        <v>788</v>
      </c>
      <c r="P171" s="276" t="s">
        <v>787</v>
      </c>
      <c r="Q171" s="296" t="s">
        <v>1936</v>
      </c>
      <c r="R171" s="276" t="s">
        <v>1933</v>
      </c>
      <c r="S171" s="296" t="s">
        <v>1934</v>
      </c>
    </row>
    <row r="172" spans="1:19" hidden="1" x14ac:dyDescent="0.3">
      <c r="A172" s="272">
        <v>1156</v>
      </c>
      <c r="B172" s="282">
        <v>42822</v>
      </c>
      <c r="C172" s="284" t="s">
        <v>590</v>
      </c>
      <c r="D172" s="273" t="s">
        <v>1471</v>
      </c>
      <c r="E172" s="286" t="s">
        <v>522</v>
      </c>
      <c r="F172" s="273" t="s">
        <v>812</v>
      </c>
      <c r="G172" s="288" t="s">
        <v>785</v>
      </c>
      <c r="H172" s="273" t="s">
        <v>824</v>
      </c>
      <c r="I172" s="290" t="s">
        <v>1146</v>
      </c>
      <c r="J172" s="274">
        <v>46</v>
      </c>
      <c r="K172" s="292">
        <v>2100</v>
      </c>
      <c r="L172" s="274">
        <v>96600</v>
      </c>
      <c r="M172" s="294">
        <v>0.02</v>
      </c>
      <c r="N172" s="275">
        <v>94668</v>
      </c>
      <c r="O172" s="288" t="s">
        <v>761</v>
      </c>
      <c r="P172" s="276" t="s">
        <v>841</v>
      </c>
      <c r="Q172" s="296" t="s">
        <v>1932</v>
      </c>
      <c r="R172" s="276" t="s">
        <v>1933</v>
      </c>
      <c r="S172" s="296" t="s">
        <v>1934</v>
      </c>
    </row>
    <row r="173" spans="1:19" hidden="1" x14ac:dyDescent="0.3">
      <c r="A173" s="272">
        <v>1157</v>
      </c>
      <c r="B173" s="282">
        <v>42822</v>
      </c>
      <c r="C173" s="284" t="s">
        <v>590</v>
      </c>
      <c r="D173" s="273" t="s">
        <v>1471</v>
      </c>
      <c r="E173" s="286" t="s">
        <v>522</v>
      </c>
      <c r="F173" s="273" t="s">
        <v>812</v>
      </c>
      <c r="G173" s="288" t="s">
        <v>785</v>
      </c>
      <c r="H173" s="273" t="s">
        <v>824</v>
      </c>
      <c r="I173" s="290" t="s">
        <v>1296</v>
      </c>
      <c r="J173" s="274">
        <v>44</v>
      </c>
      <c r="K173" s="292">
        <v>300</v>
      </c>
      <c r="L173" s="274">
        <v>13200</v>
      </c>
      <c r="M173" s="294">
        <v>0.01</v>
      </c>
      <c r="N173" s="275">
        <v>13068</v>
      </c>
      <c r="O173" s="288" t="s">
        <v>761</v>
      </c>
      <c r="P173" s="276" t="s">
        <v>798</v>
      </c>
      <c r="Q173" s="296" t="s">
        <v>1932</v>
      </c>
      <c r="R173" s="276" t="s">
        <v>1933</v>
      </c>
      <c r="S173" s="296" t="s">
        <v>1934</v>
      </c>
    </row>
    <row r="174" spans="1:19" hidden="1" x14ac:dyDescent="0.3">
      <c r="A174" s="272">
        <v>1158</v>
      </c>
      <c r="B174" s="282">
        <v>42822</v>
      </c>
      <c r="C174" s="284" t="s">
        <v>590</v>
      </c>
      <c r="D174" s="273" t="s">
        <v>1218</v>
      </c>
      <c r="E174" s="286" t="s">
        <v>522</v>
      </c>
      <c r="F174" s="273" t="s">
        <v>790</v>
      </c>
      <c r="G174" s="288" t="s">
        <v>764</v>
      </c>
      <c r="H174" s="273" t="s">
        <v>763</v>
      </c>
      <c r="I174" s="290" t="s">
        <v>1784</v>
      </c>
      <c r="J174" s="274">
        <v>14</v>
      </c>
      <c r="K174" s="292">
        <v>2460</v>
      </c>
      <c r="L174" s="274">
        <v>34440</v>
      </c>
      <c r="M174" s="294">
        <v>0</v>
      </c>
      <c r="N174" s="275">
        <v>34440</v>
      </c>
      <c r="O174" s="288" t="s">
        <v>775</v>
      </c>
      <c r="P174" s="276" t="s">
        <v>798</v>
      </c>
      <c r="Q174" s="296" t="s">
        <v>1935</v>
      </c>
      <c r="R174" s="276" t="s">
        <v>1937</v>
      </c>
      <c r="S174" s="296" t="s">
        <v>1934</v>
      </c>
    </row>
    <row r="175" spans="1:19" hidden="1" x14ac:dyDescent="0.3">
      <c r="A175" s="272">
        <v>1159</v>
      </c>
      <c r="B175" s="282">
        <v>42823</v>
      </c>
      <c r="C175" s="284" t="s">
        <v>590</v>
      </c>
      <c r="D175" s="273" t="s">
        <v>1783</v>
      </c>
      <c r="E175" s="286" t="s">
        <v>405</v>
      </c>
      <c r="F175" s="273" t="s">
        <v>790</v>
      </c>
      <c r="G175" s="288" t="s">
        <v>770</v>
      </c>
      <c r="H175" s="273" t="s">
        <v>781</v>
      </c>
      <c r="I175" s="290" t="s">
        <v>1782</v>
      </c>
      <c r="J175" s="274">
        <v>14</v>
      </c>
      <c r="K175" s="292">
        <v>360</v>
      </c>
      <c r="L175" s="274">
        <v>5040</v>
      </c>
      <c r="M175" s="294">
        <v>0.04</v>
      </c>
      <c r="N175" s="275">
        <v>4838.3999999999996</v>
      </c>
      <c r="O175" s="288" t="s">
        <v>782</v>
      </c>
      <c r="P175" s="276" t="s">
        <v>760</v>
      </c>
      <c r="Q175" s="296" t="s">
        <v>1932</v>
      </c>
      <c r="R175" s="276" t="s">
        <v>1937</v>
      </c>
      <c r="S175" s="296" t="s">
        <v>1934</v>
      </c>
    </row>
    <row r="176" spans="1:19" x14ac:dyDescent="0.3">
      <c r="A176" s="272">
        <v>1160</v>
      </c>
      <c r="B176" s="282">
        <v>42824</v>
      </c>
      <c r="C176" s="284" t="s">
        <v>590</v>
      </c>
      <c r="D176" s="273" t="s">
        <v>1779</v>
      </c>
      <c r="E176" s="286" t="s">
        <v>405</v>
      </c>
      <c r="F176" s="273" t="s">
        <v>778</v>
      </c>
      <c r="G176" s="288" t="s">
        <v>764</v>
      </c>
      <c r="H176" s="273" t="s">
        <v>800</v>
      </c>
      <c r="I176" s="290" t="s">
        <v>1781</v>
      </c>
      <c r="J176" s="274">
        <v>43</v>
      </c>
      <c r="K176" s="292">
        <v>2520</v>
      </c>
      <c r="L176" s="274">
        <v>108360</v>
      </c>
      <c r="M176" s="294">
        <v>0.1</v>
      </c>
      <c r="N176" s="275">
        <v>97524</v>
      </c>
      <c r="O176" s="288" t="s">
        <v>788</v>
      </c>
      <c r="P176" s="276" t="s">
        <v>760</v>
      </c>
      <c r="Q176" s="296" t="s">
        <v>1936</v>
      </c>
      <c r="R176" s="276" t="s">
        <v>1933</v>
      </c>
      <c r="S176" s="296" t="s">
        <v>1934</v>
      </c>
    </row>
    <row r="177" spans="1:19" x14ac:dyDescent="0.3">
      <c r="A177" s="272">
        <v>1161</v>
      </c>
      <c r="B177" s="282">
        <v>42824</v>
      </c>
      <c r="C177" s="284" t="s">
        <v>590</v>
      </c>
      <c r="D177" s="273" t="s">
        <v>1779</v>
      </c>
      <c r="E177" s="286" t="s">
        <v>405</v>
      </c>
      <c r="F177" s="273" t="s">
        <v>778</v>
      </c>
      <c r="G177" s="288" t="s">
        <v>764</v>
      </c>
      <c r="H177" s="273" t="s">
        <v>800</v>
      </c>
      <c r="I177" s="290" t="s">
        <v>1780</v>
      </c>
      <c r="J177" s="274">
        <v>17</v>
      </c>
      <c r="K177" s="292">
        <v>360</v>
      </c>
      <c r="L177" s="274">
        <v>6120</v>
      </c>
      <c r="M177" s="294">
        <v>7.0000000000000007E-2</v>
      </c>
      <c r="N177" s="275">
        <v>5691.6</v>
      </c>
      <c r="O177" s="288" t="s">
        <v>788</v>
      </c>
      <c r="P177" s="276" t="s">
        <v>760</v>
      </c>
      <c r="Q177" s="296" t="s">
        <v>1936</v>
      </c>
      <c r="R177" s="276" t="s">
        <v>1933</v>
      </c>
      <c r="S177" s="296" t="s">
        <v>1934</v>
      </c>
    </row>
    <row r="178" spans="1:19" x14ac:dyDescent="0.3">
      <c r="A178" s="272">
        <v>1162</v>
      </c>
      <c r="B178" s="282">
        <v>42824</v>
      </c>
      <c r="C178" s="284" t="s">
        <v>590</v>
      </c>
      <c r="D178" s="273" t="s">
        <v>1779</v>
      </c>
      <c r="E178" s="286" t="s">
        <v>405</v>
      </c>
      <c r="F178" s="273" t="s">
        <v>778</v>
      </c>
      <c r="G178" s="288" t="s">
        <v>764</v>
      </c>
      <c r="H178" s="273" t="s">
        <v>763</v>
      </c>
      <c r="I178" s="290" t="s">
        <v>844</v>
      </c>
      <c r="J178" s="274">
        <v>31</v>
      </c>
      <c r="K178" s="292">
        <v>1320</v>
      </c>
      <c r="L178" s="274">
        <v>40920</v>
      </c>
      <c r="M178" s="294">
        <v>0.02</v>
      </c>
      <c r="N178" s="275">
        <v>40101.599999999999</v>
      </c>
      <c r="O178" s="288" t="s">
        <v>788</v>
      </c>
      <c r="P178" s="276" t="s">
        <v>798</v>
      </c>
      <c r="Q178" s="296" t="s">
        <v>1936</v>
      </c>
      <c r="R178" s="276" t="s">
        <v>1933</v>
      </c>
      <c r="S178" s="296" t="s">
        <v>1934</v>
      </c>
    </row>
    <row r="179" spans="1:19" hidden="1" x14ac:dyDescent="0.3">
      <c r="A179" s="272">
        <v>1163</v>
      </c>
      <c r="B179" s="282">
        <v>42824</v>
      </c>
      <c r="C179" s="284" t="s">
        <v>590</v>
      </c>
      <c r="D179" s="273" t="s">
        <v>1776</v>
      </c>
      <c r="E179" s="286" t="s">
        <v>398</v>
      </c>
      <c r="F179" s="273" t="s">
        <v>778</v>
      </c>
      <c r="G179" s="288" t="s">
        <v>785</v>
      </c>
      <c r="H179" s="273" t="s">
        <v>824</v>
      </c>
      <c r="I179" s="290" t="s">
        <v>1778</v>
      </c>
      <c r="J179" s="274">
        <v>39</v>
      </c>
      <c r="K179" s="292">
        <v>1200</v>
      </c>
      <c r="L179" s="274">
        <v>46800</v>
      </c>
      <c r="M179" s="294">
        <v>0.05</v>
      </c>
      <c r="N179" s="275">
        <v>44460</v>
      </c>
      <c r="O179" s="288" t="s">
        <v>775</v>
      </c>
      <c r="P179" s="276" t="s">
        <v>787</v>
      </c>
      <c r="Q179" s="296" t="s">
        <v>1935</v>
      </c>
      <c r="R179" s="276" t="s">
        <v>1933</v>
      </c>
      <c r="S179" s="296" t="s">
        <v>1934</v>
      </c>
    </row>
    <row r="180" spans="1:19" hidden="1" x14ac:dyDescent="0.3">
      <c r="A180" s="272">
        <v>1164</v>
      </c>
      <c r="B180" s="282">
        <v>42824</v>
      </c>
      <c r="C180" s="284" t="s">
        <v>590</v>
      </c>
      <c r="D180" s="273" t="s">
        <v>1342</v>
      </c>
      <c r="E180" s="286" t="s">
        <v>405</v>
      </c>
      <c r="F180" s="273" t="s">
        <v>812</v>
      </c>
      <c r="G180" s="288" t="s">
        <v>770</v>
      </c>
      <c r="H180" s="273" t="s">
        <v>781</v>
      </c>
      <c r="I180" s="290" t="s">
        <v>1777</v>
      </c>
      <c r="J180" s="274">
        <v>36</v>
      </c>
      <c r="K180" s="292">
        <v>2820</v>
      </c>
      <c r="L180" s="274">
        <v>101520</v>
      </c>
      <c r="M180" s="294">
        <v>0.05</v>
      </c>
      <c r="N180" s="275">
        <v>96444</v>
      </c>
      <c r="O180" s="288" t="s">
        <v>788</v>
      </c>
      <c r="P180" s="276" t="s">
        <v>787</v>
      </c>
      <c r="Q180" s="296" t="s">
        <v>1936</v>
      </c>
      <c r="R180" s="276" t="s">
        <v>1933</v>
      </c>
      <c r="S180" s="296" t="s">
        <v>1934</v>
      </c>
    </row>
    <row r="181" spans="1:19" hidden="1" x14ac:dyDescent="0.3">
      <c r="A181" s="272">
        <v>1165</v>
      </c>
      <c r="B181" s="282">
        <v>42824</v>
      </c>
      <c r="C181" s="284" t="s">
        <v>590</v>
      </c>
      <c r="D181" s="273" t="s">
        <v>1776</v>
      </c>
      <c r="E181" s="286" t="s">
        <v>405</v>
      </c>
      <c r="F181" s="273" t="s">
        <v>778</v>
      </c>
      <c r="G181" s="288" t="s">
        <v>785</v>
      </c>
      <c r="H181" s="273" t="s">
        <v>784</v>
      </c>
      <c r="I181" s="290" t="s">
        <v>1220</v>
      </c>
      <c r="J181" s="274">
        <v>5</v>
      </c>
      <c r="K181" s="292">
        <v>2160</v>
      </c>
      <c r="L181" s="274">
        <v>10800</v>
      </c>
      <c r="M181" s="294">
        <v>0.09</v>
      </c>
      <c r="N181" s="275">
        <v>9828</v>
      </c>
      <c r="O181" s="288" t="s">
        <v>775</v>
      </c>
      <c r="P181" s="276" t="s">
        <v>760</v>
      </c>
      <c r="Q181" s="296" t="s">
        <v>1935</v>
      </c>
      <c r="R181" s="276" t="s">
        <v>1933</v>
      </c>
      <c r="S181" s="296" t="s">
        <v>1934</v>
      </c>
    </row>
    <row r="182" spans="1:19" hidden="1" x14ac:dyDescent="0.3">
      <c r="A182" s="272">
        <v>1166</v>
      </c>
      <c r="B182" s="282">
        <v>42824</v>
      </c>
      <c r="C182" s="284" t="s">
        <v>590</v>
      </c>
      <c r="D182" s="273" t="s">
        <v>1757</v>
      </c>
      <c r="E182" s="286" t="s">
        <v>398</v>
      </c>
      <c r="F182" s="273" t="s">
        <v>790</v>
      </c>
      <c r="G182" s="288" t="s">
        <v>764</v>
      </c>
      <c r="H182" s="273" t="s">
        <v>793</v>
      </c>
      <c r="I182" s="290" t="s">
        <v>929</v>
      </c>
      <c r="J182" s="274">
        <v>40</v>
      </c>
      <c r="K182" s="292">
        <v>420</v>
      </c>
      <c r="L182" s="274">
        <v>16800</v>
      </c>
      <c r="M182" s="294">
        <v>0.1</v>
      </c>
      <c r="N182" s="275">
        <v>15120</v>
      </c>
      <c r="O182" s="288" t="s">
        <v>834</v>
      </c>
      <c r="P182" s="276" t="s">
        <v>760</v>
      </c>
      <c r="Q182" s="296" t="s">
        <v>1932</v>
      </c>
      <c r="R182" s="276" t="s">
        <v>1937</v>
      </c>
      <c r="S182" s="296" t="s">
        <v>1934</v>
      </c>
    </row>
    <row r="183" spans="1:19" hidden="1" x14ac:dyDescent="0.3">
      <c r="A183" s="272">
        <v>1167</v>
      </c>
      <c r="B183" s="282">
        <v>42824</v>
      </c>
      <c r="C183" s="284" t="s">
        <v>590</v>
      </c>
      <c r="D183" s="273" t="s">
        <v>1757</v>
      </c>
      <c r="E183" s="286" t="s">
        <v>398</v>
      </c>
      <c r="F183" s="273" t="s">
        <v>790</v>
      </c>
      <c r="G183" s="288" t="s">
        <v>785</v>
      </c>
      <c r="H183" s="273" t="s">
        <v>784</v>
      </c>
      <c r="I183" s="290" t="s">
        <v>1775</v>
      </c>
      <c r="J183" s="274">
        <v>21</v>
      </c>
      <c r="K183" s="292">
        <v>11760</v>
      </c>
      <c r="L183" s="274">
        <v>246960</v>
      </c>
      <c r="M183" s="294">
        <v>0.05</v>
      </c>
      <c r="N183" s="275">
        <v>234612</v>
      </c>
      <c r="O183" s="288" t="s">
        <v>834</v>
      </c>
      <c r="P183" s="276" t="s">
        <v>787</v>
      </c>
      <c r="Q183" s="296" t="s">
        <v>1932</v>
      </c>
      <c r="R183" s="276" t="s">
        <v>1937</v>
      </c>
      <c r="S183" s="296" t="s">
        <v>1934</v>
      </c>
    </row>
    <row r="184" spans="1:19" x14ac:dyDescent="0.3">
      <c r="A184" s="272">
        <v>1168</v>
      </c>
      <c r="B184" s="282">
        <v>42824</v>
      </c>
      <c r="C184" s="284" t="s">
        <v>590</v>
      </c>
      <c r="D184" s="273" t="s">
        <v>1347</v>
      </c>
      <c r="E184" s="286" t="s">
        <v>405</v>
      </c>
      <c r="F184" s="273" t="s">
        <v>812</v>
      </c>
      <c r="G184" s="288" t="s">
        <v>764</v>
      </c>
      <c r="H184" s="273" t="s">
        <v>772</v>
      </c>
      <c r="I184" s="290" t="s">
        <v>1774</v>
      </c>
      <c r="J184" s="274">
        <v>23</v>
      </c>
      <c r="K184" s="292">
        <v>8580</v>
      </c>
      <c r="L184" s="274">
        <v>197340</v>
      </c>
      <c r="M184" s="294">
        <v>0.08</v>
      </c>
      <c r="N184" s="275">
        <v>181552.8</v>
      </c>
      <c r="O184" s="288" t="s">
        <v>788</v>
      </c>
      <c r="P184" s="276" t="s">
        <v>787</v>
      </c>
      <c r="Q184" s="296" t="s">
        <v>1936</v>
      </c>
      <c r="R184" s="276" t="s">
        <v>1933</v>
      </c>
      <c r="S184" s="296" t="s">
        <v>1934</v>
      </c>
    </row>
    <row r="185" spans="1:19" x14ac:dyDescent="0.3">
      <c r="A185" s="272">
        <v>1169</v>
      </c>
      <c r="B185" s="282">
        <v>42825</v>
      </c>
      <c r="C185" s="284" t="s">
        <v>590</v>
      </c>
      <c r="D185" s="273" t="s">
        <v>1773</v>
      </c>
      <c r="E185" s="286" t="s">
        <v>405</v>
      </c>
      <c r="F185" s="273" t="s">
        <v>812</v>
      </c>
      <c r="G185" s="288" t="s">
        <v>764</v>
      </c>
      <c r="H185" s="273" t="s">
        <v>772</v>
      </c>
      <c r="I185" s="290" t="s">
        <v>1772</v>
      </c>
      <c r="J185" s="274">
        <v>24</v>
      </c>
      <c r="K185" s="292">
        <v>1260</v>
      </c>
      <c r="L185" s="274">
        <v>30240</v>
      </c>
      <c r="M185" s="294">
        <v>0.01</v>
      </c>
      <c r="N185" s="275">
        <v>29937.599999999999</v>
      </c>
      <c r="O185" s="288" t="s">
        <v>782</v>
      </c>
      <c r="P185" s="276" t="s">
        <v>760</v>
      </c>
      <c r="Q185" s="296" t="s">
        <v>1932</v>
      </c>
      <c r="R185" s="276" t="s">
        <v>1933</v>
      </c>
      <c r="S185" s="296" t="s">
        <v>1934</v>
      </c>
    </row>
    <row r="186" spans="1:19" hidden="1" x14ac:dyDescent="0.3">
      <c r="A186" s="272">
        <v>1170</v>
      </c>
      <c r="B186" s="282">
        <v>42825</v>
      </c>
      <c r="C186" s="284" t="s">
        <v>590</v>
      </c>
      <c r="D186" s="273" t="s">
        <v>1771</v>
      </c>
      <c r="E186" s="286" t="s">
        <v>398</v>
      </c>
      <c r="F186" s="273" t="s">
        <v>765</v>
      </c>
      <c r="G186" s="288" t="s">
        <v>785</v>
      </c>
      <c r="H186" s="273" t="s">
        <v>824</v>
      </c>
      <c r="I186" s="290" t="s">
        <v>1419</v>
      </c>
      <c r="J186" s="274">
        <v>21</v>
      </c>
      <c r="K186" s="292">
        <v>2400</v>
      </c>
      <c r="L186" s="274">
        <v>50400</v>
      </c>
      <c r="M186" s="294">
        <v>0.05</v>
      </c>
      <c r="N186" s="275">
        <v>47880</v>
      </c>
      <c r="O186" s="288" t="s">
        <v>761</v>
      </c>
      <c r="P186" s="276" t="s">
        <v>827</v>
      </c>
      <c r="Q186" s="296" t="s">
        <v>1932</v>
      </c>
      <c r="R186" s="276" t="s">
        <v>1937</v>
      </c>
      <c r="S186" s="296" t="s">
        <v>1934</v>
      </c>
    </row>
    <row r="187" spans="1:19" x14ac:dyDescent="0.3">
      <c r="A187" s="272">
        <v>1171</v>
      </c>
      <c r="B187" s="282">
        <v>42825</v>
      </c>
      <c r="C187" s="284" t="s">
        <v>590</v>
      </c>
      <c r="D187" s="273" t="s">
        <v>1769</v>
      </c>
      <c r="E187" s="286" t="s">
        <v>405</v>
      </c>
      <c r="F187" s="273" t="s">
        <v>778</v>
      </c>
      <c r="G187" s="288" t="s">
        <v>764</v>
      </c>
      <c r="H187" s="273" t="s">
        <v>793</v>
      </c>
      <c r="I187" s="290" t="s">
        <v>1770</v>
      </c>
      <c r="J187" s="274">
        <v>35</v>
      </c>
      <c r="K187" s="292">
        <v>1140</v>
      </c>
      <c r="L187" s="274">
        <v>39900</v>
      </c>
      <c r="M187" s="294">
        <v>0.05</v>
      </c>
      <c r="N187" s="275">
        <v>37905</v>
      </c>
      <c r="O187" s="288" t="s">
        <v>782</v>
      </c>
      <c r="P187" s="276" t="s">
        <v>767</v>
      </c>
      <c r="Q187" s="296" t="s">
        <v>1932</v>
      </c>
      <c r="R187" s="276" t="s">
        <v>1933</v>
      </c>
      <c r="S187" s="296" t="s">
        <v>1934</v>
      </c>
    </row>
    <row r="188" spans="1:19" x14ac:dyDescent="0.3">
      <c r="A188" s="272">
        <v>1172</v>
      </c>
      <c r="B188" s="282">
        <v>42825</v>
      </c>
      <c r="C188" s="284" t="s">
        <v>590</v>
      </c>
      <c r="D188" s="273" t="s">
        <v>1769</v>
      </c>
      <c r="E188" s="286" t="s">
        <v>405</v>
      </c>
      <c r="F188" s="273" t="s">
        <v>778</v>
      </c>
      <c r="G188" s="288" t="s">
        <v>764</v>
      </c>
      <c r="H188" s="273" t="s">
        <v>793</v>
      </c>
      <c r="I188" s="290" t="s">
        <v>1768</v>
      </c>
      <c r="J188" s="274">
        <v>43</v>
      </c>
      <c r="K188" s="292">
        <v>420</v>
      </c>
      <c r="L188" s="274">
        <v>18060</v>
      </c>
      <c r="M188" s="294">
        <v>0.09</v>
      </c>
      <c r="N188" s="275">
        <v>16434.599999999999</v>
      </c>
      <c r="O188" s="288" t="s">
        <v>782</v>
      </c>
      <c r="P188" s="276" t="s">
        <v>760</v>
      </c>
      <c r="Q188" s="296" t="s">
        <v>1932</v>
      </c>
      <c r="R188" s="276" t="s">
        <v>1933</v>
      </c>
      <c r="S188" s="296" t="s">
        <v>1934</v>
      </c>
    </row>
    <row r="189" spans="1:19" hidden="1" x14ac:dyDescent="0.3">
      <c r="A189" s="272">
        <v>1173</v>
      </c>
      <c r="B189" s="282">
        <v>42825</v>
      </c>
      <c r="C189" s="284" t="s">
        <v>590</v>
      </c>
      <c r="D189" s="273" t="s">
        <v>1705</v>
      </c>
      <c r="E189" s="286" t="s">
        <v>522</v>
      </c>
      <c r="F189" s="273" t="s">
        <v>778</v>
      </c>
      <c r="G189" s="288" t="s">
        <v>764</v>
      </c>
      <c r="H189" s="273" t="s">
        <v>793</v>
      </c>
      <c r="I189" s="290" t="s">
        <v>1531</v>
      </c>
      <c r="J189" s="274">
        <v>44</v>
      </c>
      <c r="K189" s="292">
        <v>420</v>
      </c>
      <c r="L189" s="274">
        <v>18480</v>
      </c>
      <c r="M189" s="294">
        <v>0.03</v>
      </c>
      <c r="N189" s="275">
        <v>17925.599999999999</v>
      </c>
      <c r="O189" s="288" t="s">
        <v>775</v>
      </c>
      <c r="P189" s="276" t="s">
        <v>760</v>
      </c>
      <c r="Q189" s="296" t="s">
        <v>1935</v>
      </c>
      <c r="R189" s="276" t="s">
        <v>1933</v>
      </c>
      <c r="S189" s="296" t="s">
        <v>1934</v>
      </c>
    </row>
    <row r="190" spans="1:19" hidden="1" x14ac:dyDescent="0.3">
      <c r="A190" s="272">
        <v>1174</v>
      </c>
      <c r="B190" s="282">
        <v>42826</v>
      </c>
      <c r="C190" s="284" t="s">
        <v>591</v>
      </c>
      <c r="D190" s="273" t="s">
        <v>882</v>
      </c>
      <c r="E190" s="286" t="s">
        <v>398</v>
      </c>
      <c r="F190" s="273" t="s">
        <v>812</v>
      </c>
      <c r="G190" s="288" t="s">
        <v>764</v>
      </c>
      <c r="H190" s="273" t="s">
        <v>800</v>
      </c>
      <c r="I190" s="290" t="s">
        <v>1767</v>
      </c>
      <c r="J190" s="274">
        <v>48</v>
      </c>
      <c r="K190" s="292">
        <v>480</v>
      </c>
      <c r="L190" s="274">
        <v>23040</v>
      </c>
      <c r="M190" s="294">
        <v>7.0000000000000007E-2</v>
      </c>
      <c r="N190" s="275">
        <v>21427.200000000001</v>
      </c>
      <c r="O190" s="288" t="s">
        <v>834</v>
      </c>
      <c r="P190" s="276" t="s">
        <v>760</v>
      </c>
      <c r="Q190" s="296" t="s">
        <v>1932</v>
      </c>
      <c r="R190" s="276" t="s">
        <v>1933</v>
      </c>
      <c r="S190" s="296" t="s">
        <v>1934</v>
      </c>
    </row>
    <row r="191" spans="1:19" hidden="1" x14ac:dyDescent="0.3">
      <c r="A191" s="272">
        <v>1175</v>
      </c>
      <c r="B191" s="282">
        <v>42826</v>
      </c>
      <c r="C191" s="284" t="s">
        <v>591</v>
      </c>
      <c r="D191" s="273" t="s">
        <v>882</v>
      </c>
      <c r="E191" s="286" t="s">
        <v>398</v>
      </c>
      <c r="F191" s="273" t="s">
        <v>812</v>
      </c>
      <c r="G191" s="288" t="s">
        <v>785</v>
      </c>
      <c r="H191" s="273" t="s">
        <v>784</v>
      </c>
      <c r="I191" s="290" t="s">
        <v>1766</v>
      </c>
      <c r="J191" s="274">
        <v>12</v>
      </c>
      <c r="K191" s="292">
        <v>12060</v>
      </c>
      <c r="L191" s="274">
        <v>144720</v>
      </c>
      <c r="M191" s="294">
        <v>0.05</v>
      </c>
      <c r="N191" s="275">
        <v>137484</v>
      </c>
      <c r="O191" s="288" t="s">
        <v>834</v>
      </c>
      <c r="P191" s="276" t="s">
        <v>798</v>
      </c>
      <c r="Q191" s="296" t="s">
        <v>1932</v>
      </c>
      <c r="R191" s="276" t="s">
        <v>1933</v>
      </c>
      <c r="S191" s="296" t="s">
        <v>1934</v>
      </c>
    </row>
    <row r="192" spans="1:19" hidden="1" x14ac:dyDescent="0.3">
      <c r="A192" s="272">
        <v>1176</v>
      </c>
      <c r="B192" s="282">
        <v>42826</v>
      </c>
      <c r="C192" s="284" t="s">
        <v>591</v>
      </c>
      <c r="D192" s="273" t="s">
        <v>1752</v>
      </c>
      <c r="E192" s="286" t="s">
        <v>405</v>
      </c>
      <c r="F192" s="273" t="s">
        <v>790</v>
      </c>
      <c r="G192" s="288" t="s">
        <v>770</v>
      </c>
      <c r="H192" s="273" t="s">
        <v>826</v>
      </c>
      <c r="I192" s="290" t="s">
        <v>1765</v>
      </c>
      <c r="J192" s="274">
        <v>31</v>
      </c>
      <c r="K192" s="292">
        <v>6060</v>
      </c>
      <c r="L192" s="274">
        <v>187860</v>
      </c>
      <c r="M192" s="294">
        <v>0.08</v>
      </c>
      <c r="N192" s="275">
        <v>172831.2</v>
      </c>
      <c r="O192" s="288" t="s">
        <v>788</v>
      </c>
      <c r="P192" s="276" t="s">
        <v>760</v>
      </c>
      <c r="Q192" s="296" t="s">
        <v>1936</v>
      </c>
      <c r="R192" s="276" t="s">
        <v>1937</v>
      </c>
      <c r="S192" s="296" t="s">
        <v>1934</v>
      </c>
    </row>
    <row r="193" spans="1:19" hidden="1" x14ac:dyDescent="0.3">
      <c r="A193" s="272">
        <v>1177</v>
      </c>
      <c r="B193" s="282">
        <v>42826</v>
      </c>
      <c r="C193" s="284" t="s">
        <v>591</v>
      </c>
      <c r="D193" s="273" t="s">
        <v>1673</v>
      </c>
      <c r="E193" s="286" t="s">
        <v>395</v>
      </c>
      <c r="F193" s="273" t="s">
        <v>812</v>
      </c>
      <c r="G193" s="288" t="s">
        <v>764</v>
      </c>
      <c r="H193" s="273" t="s">
        <v>772</v>
      </c>
      <c r="I193" s="290" t="s">
        <v>1301</v>
      </c>
      <c r="J193" s="274">
        <v>27</v>
      </c>
      <c r="K193" s="292">
        <v>2100</v>
      </c>
      <c r="L193" s="274">
        <v>56700</v>
      </c>
      <c r="M193" s="294">
        <v>0.1</v>
      </c>
      <c r="N193" s="275">
        <v>51030</v>
      </c>
      <c r="O193" s="288" t="s">
        <v>775</v>
      </c>
      <c r="P193" s="276" t="s">
        <v>760</v>
      </c>
      <c r="Q193" s="296" t="s">
        <v>1935</v>
      </c>
      <c r="R193" s="276" t="s">
        <v>1933</v>
      </c>
      <c r="S193" s="296" t="s">
        <v>1934</v>
      </c>
    </row>
    <row r="194" spans="1:19" hidden="1" x14ac:dyDescent="0.3">
      <c r="A194" s="272">
        <v>1178</v>
      </c>
      <c r="B194" s="282">
        <v>42826</v>
      </c>
      <c r="C194" s="284" t="s">
        <v>591</v>
      </c>
      <c r="D194" s="273" t="s">
        <v>1673</v>
      </c>
      <c r="E194" s="286" t="s">
        <v>395</v>
      </c>
      <c r="F194" s="273" t="s">
        <v>812</v>
      </c>
      <c r="G194" s="288" t="s">
        <v>770</v>
      </c>
      <c r="H194" s="273" t="s">
        <v>777</v>
      </c>
      <c r="I194" s="290" t="s">
        <v>1764</v>
      </c>
      <c r="J194" s="274">
        <v>11</v>
      </c>
      <c r="K194" s="292">
        <v>17220</v>
      </c>
      <c r="L194" s="274">
        <v>189420</v>
      </c>
      <c r="M194" s="294">
        <v>0.1</v>
      </c>
      <c r="N194" s="275">
        <v>170478</v>
      </c>
      <c r="O194" s="288" t="s">
        <v>775</v>
      </c>
      <c r="P194" s="276" t="s">
        <v>760</v>
      </c>
      <c r="Q194" s="296" t="s">
        <v>1935</v>
      </c>
      <c r="R194" s="276" t="s">
        <v>1933</v>
      </c>
      <c r="S194" s="296" t="s">
        <v>1934</v>
      </c>
    </row>
    <row r="195" spans="1:19" x14ac:dyDescent="0.3">
      <c r="A195" s="272">
        <v>1179</v>
      </c>
      <c r="B195" s="282">
        <v>42826</v>
      </c>
      <c r="C195" s="284" t="s">
        <v>591</v>
      </c>
      <c r="D195" s="273" t="s">
        <v>1145</v>
      </c>
      <c r="E195" s="286" t="s">
        <v>395</v>
      </c>
      <c r="F195" s="273" t="s">
        <v>765</v>
      </c>
      <c r="G195" s="288" t="s">
        <v>785</v>
      </c>
      <c r="H195" s="273" t="s">
        <v>815</v>
      </c>
      <c r="I195" s="290" t="s">
        <v>1192</v>
      </c>
      <c r="J195" s="274">
        <v>9</v>
      </c>
      <c r="K195" s="292">
        <v>116340</v>
      </c>
      <c r="L195" s="274">
        <v>1047060</v>
      </c>
      <c r="M195" s="294">
        <v>0</v>
      </c>
      <c r="N195" s="275">
        <v>1047060</v>
      </c>
      <c r="O195" s="288" t="s">
        <v>775</v>
      </c>
      <c r="P195" s="276" t="s">
        <v>767</v>
      </c>
      <c r="Q195" s="296" t="s">
        <v>1935</v>
      </c>
      <c r="R195" s="276" t="s">
        <v>1937</v>
      </c>
      <c r="S195" s="296" t="s">
        <v>1934</v>
      </c>
    </row>
    <row r="196" spans="1:19" hidden="1" x14ac:dyDescent="0.3">
      <c r="A196" s="272">
        <v>1180</v>
      </c>
      <c r="B196" s="282">
        <v>42827</v>
      </c>
      <c r="C196" s="284" t="s">
        <v>591</v>
      </c>
      <c r="D196" s="273" t="s">
        <v>1379</v>
      </c>
      <c r="E196" s="286" t="s">
        <v>398</v>
      </c>
      <c r="F196" s="273" t="s">
        <v>790</v>
      </c>
      <c r="G196" s="288" t="s">
        <v>764</v>
      </c>
      <c r="H196" s="273" t="s">
        <v>995</v>
      </c>
      <c r="I196" s="290" t="s">
        <v>1763</v>
      </c>
      <c r="J196" s="274">
        <v>36</v>
      </c>
      <c r="K196" s="292">
        <v>120</v>
      </c>
      <c r="L196" s="274">
        <v>4320</v>
      </c>
      <c r="M196" s="294">
        <v>0.04</v>
      </c>
      <c r="N196" s="275">
        <v>4147.2</v>
      </c>
      <c r="O196" s="288" t="s">
        <v>775</v>
      </c>
      <c r="P196" s="276" t="s">
        <v>827</v>
      </c>
      <c r="Q196" s="296" t="s">
        <v>1935</v>
      </c>
      <c r="R196" s="276" t="s">
        <v>1937</v>
      </c>
      <c r="S196" s="296" t="s">
        <v>1934</v>
      </c>
    </row>
    <row r="197" spans="1:19" hidden="1" x14ac:dyDescent="0.3">
      <c r="A197" s="272">
        <v>1181</v>
      </c>
      <c r="B197" s="282">
        <v>42827</v>
      </c>
      <c r="C197" s="284" t="s">
        <v>591</v>
      </c>
      <c r="D197" s="273" t="s">
        <v>1762</v>
      </c>
      <c r="E197" s="286" t="s">
        <v>398</v>
      </c>
      <c r="F197" s="273" t="s">
        <v>778</v>
      </c>
      <c r="G197" s="288" t="s">
        <v>764</v>
      </c>
      <c r="H197" s="273" t="s">
        <v>793</v>
      </c>
      <c r="I197" s="290" t="s">
        <v>1531</v>
      </c>
      <c r="J197" s="274">
        <v>18</v>
      </c>
      <c r="K197" s="292">
        <v>420</v>
      </c>
      <c r="L197" s="274">
        <v>7560</v>
      </c>
      <c r="M197" s="294">
        <v>0.04</v>
      </c>
      <c r="N197" s="275">
        <v>7257.6</v>
      </c>
      <c r="O197" s="288" t="s">
        <v>775</v>
      </c>
      <c r="P197" s="276" t="s">
        <v>760</v>
      </c>
      <c r="Q197" s="296" t="s">
        <v>1935</v>
      </c>
      <c r="R197" s="276" t="s">
        <v>1933</v>
      </c>
      <c r="S197" s="296" t="s">
        <v>1934</v>
      </c>
    </row>
    <row r="198" spans="1:19" hidden="1" x14ac:dyDescent="0.3">
      <c r="A198" s="272">
        <v>1182</v>
      </c>
      <c r="B198" s="282">
        <v>42827</v>
      </c>
      <c r="C198" s="284" t="s">
        <v>591</v>
      </c>
      <c r="D198" s="273" t="s">
        <v>1761</v>
      </c>
      <c r="E198" s="286" t="s">
        <v>522</v>
      </c>
      <c r="F198" s="273" t="s">
        <v>812</v>
      </c>
      <c r="G198" s="288" t="s">
        <v>770</v>
      </c>
      <c r="H198" s="273" t="s">
        <v>781</v>
      </c>
      <c r="I198" s="290" t="s">
        <v>1760</v>
      </c>
      <c r="J198" s="274">
        <v>39</v>
      </c>
      <c r="K198" s="292">
        <v>1080</v>
      </c>
      <c r="L198" s="274">
        <v>42120</v>
      </c>
      <c r="M198" s="294">
        <v>0.1</v>
      </c>
      <c r="N198" s="275">
        <v>37908</v>
      </c>
      <c r="O198" s="288" t="s">
        <v>782</v>
      </c>
      <c r="P198" s="276" t="s">
        <v>798</v>
      </c>
      <c r="Q198" s="296" t="s">
        <v>1932</v>
      </c>
      <c r="R198" s="276" t="s">
        <v>1933</v>
      </c>
      <c r="S198" s="296" t="s">
        <v>1934</v>
      </c>
    </row>
    <row r="199" spans="1:19" hidden="1" x14ac:dyDescent="0.3">
      <c r="A199" s="272">
        <v>1183</v>
      </c>
      <c r="B199" s="282">
        <v>42827</v>
      </c>
      <c r="C199" s="284" t="s">
        <v>591</v>
      </c>
      <c r="D199" s="273" t="s">
        <v>1759</v>
      </c>
      <c r="E199" s="286" t="s">
        <v>395</v>
      </c>
      <c r="F199" s="273" t="s">
        <v>778</v>
      </c>
      <c r="G199" s="288" t="s">
        <v>764</v>
      </c>
      <c r="H199" s="273" t="s">
        <v>800</v>
      </c>
      <c r="I199" s="290" t="s">
        <v>1007</v>
      </c>
      <c r="J199" s="274">
        <v>23</v>
      </c>
      <c r="K199" s="292">
        <v>9960</v>
      </c>
      <c r="L199" s="274">
        <v>229080</v>
      </c>
      <c r="M199" s="294">
        <v>0.03</v>
      </c>
      <c r="N199" s="275">
        <v>222207.6</v>
      </c>
      <c r="O199" s="288" t="s">
        <v>782</v>
      </c>
      <c r="P199" s="276" t="s">
        <v>787</v>
      </c>
      <c r="Q199" s="296" t="s">
        <v>1932</v>
      </c>
      <c r="R199" s="276" t="s">
        <v>1933</v>
      </c>
      <c r="S199" s="296" t="s">
        <v>1934</v>
      </c>
    </row>
    <row r="200" spans="1:19" hidden="1" x14ac:dyDescent="0.3">
      <c r="A200" s="272">
        <v>1184</v>
      </c>
      <c r="B200" s="282">
        <v>42827</v>
      </c>
      <c r="C200" s="284" t="s">
        <v>591</v>
      </c>
      <c r="D200" s="273" t="s">
        <v>1759</v>
      </c>
      <c r="E200" s="286" t="s">
        <v>395</v>
      </c>
      <c r="F200" s="273" t="s">
        <v>778</v>
      </c>
      <c r="G200" s="288" t="s">
        <v>764</v>
      </c>
      <c r="H200" s="273" t="s">
        <v>763</v>
      </c>
      <c r="I200" s="290" t="s">
        <v>852</v>
      </c>
      <c r="J200" s="274">
        <v>40</v>
      </c>
      <c r="K200" s="292">
        <v>120</v>
      </c>
      <c r="L200" s="274">
        <v>4800</v>
      </c>
      <c r="M200" s="294">
        <v>0.01</v>
      </c>
      <c r="N200" s="275">
        <v>4752</v>
      </c>
      <c r="O200" s="288" t="s">
        <v>782</v>
      </c>
      <c r="P200" s="276" t="s">
        <v>798</v>
      </c>
      <c r="Q200" s="296" t="s">
        <v>1932</v>
      </c>
      <c r="R200" s="276" t="s">
        <v>1933</v>
      </c>
      <c r="S200" s="296" t="s">
        <v>1934</v>
      </c>
    </row>
    <row r="201" spans="1:19" hidden="1" x14ac:dyDescent="0.3">
      <c r="A201" s="272">
        <v>1185</v>
      </c>
      <c r="B201" s="282">
        <v>42827</v>
      </c>
      <c r="C201" s="284" t="s">
        <v>591</v>
      </c>
      <c r="D201" s="273" t="s">
        <v>1758</v>
      </c>
      <c r="E201" s="286" t="s">
        <v>395</v>
      </c>
      <c r="F201" s="273" t="s">
        <v>765</v>
      </c>
      <c r="G201" s="288" t="s">
        <v>764</v>
      </c>
      <c r="H201" s="273" t="s">
        <v>793</v>
      </c>
      <c r="I201" s="290" t="s">
        <v>1118</v>
      </c>
      <c r="J201" s="274">
        <v>48</v>
      </c>
      <c r="K201" s="292">
        <v>420</v>
      </c>
      <c r="L201" s="274">
        <v>20160</v>
      </c>
      <c r="M201" s="294">
        <v>0.03</v>
      </c>
      <c r="N201" s="275">
        <v>19555.2</v>
      </c>
      <c r="O201" s="288" t="s">
        <v>788</v>
      </c>
      <c r="P201" s="276" t="s">
        <v>760</v>
      </c>
      <c r="Q201" s="296" t="s">
        <v>1936</v>
      </c>
      <c r="R201" s="276" t="s">
        <v>1937</v>
      </c>
      <c r="S201" s="296" t="s">
        <v>1934</v>
      </c>
    </row>
    <row r="202" spans="1:19" hidden="1" x14ac:dyDescent="0.3">
      <c r="A202" s="272">
        <v>1186</v>
      </c>
      <c r="B202" s="282">
        <v>42829</v>
      </c>
      <c r="C202" s="284" t="s">
        <v>591</v>
      </c>
      <c r="D202" s="273" t="s">
        <v>1757</v>
      </c>
      <c r="E202" s="286" t="s">
        <v>398</v>
      </c>
      <c r="F202" s="273" t="s">
        <v>790</v>
      </c>
      <c r="G202" s="288" t="s">
        <v>764</v>
      </c>
      <c r="H202" s="273" t="s">
        <v>793</v>
      </c>
      <c r="I202" s="290" t="s">
        <v>1756</v>
      </c>
      <c r="J202" s="274">
        <v>47</v>
      </c>
      <c r="K202" s="292">
        <v>1200</v>
      </c>
      <c r="L202" s="274">
        <v>56400</v>
      </c>
      <c r="M202" s="294">
        <v>0</v>
      </c>
      <c r="N202" s="275">
        <v>56400</v>
      </c>
      <c r="O202" s="288" t="s">
        <v>782</v>
      </c>
      <c r="P202" s="276" t="s">
        <v>767</v>
      </c>
      <c r="Q202" s="296" t="s">
        <v>1932</v>
      </c>
      <c r="R202" s="276" t="s">
        <v>1937</v>
      </c>
      <c r="S202" s="296" t="s">
        <v>1934</v>
      </c>
    </row>
    <row r="203" spans="1:19" hidden="1" x14ac:dyDescent="0.3">
      <c r="A203" s="272">
        <v>1187</v>
      </c>
      <c r="B203" s="282">
        <v>42829</v>
      </c>
      <c r="C203" s="284" t="s">
        <v>591</v>
      </c>
      <c r="D203" s="273" t="s">
        <v>1317</v>
      </c>
      <c r="E203" s="286" t="s">
        <v>398</v>
      </c>
      <c r="F203" s="273" t="s">
        <v>778</v>
      </c>
      <c r="G203" s="288" t="s">
        <v>764</v>
      </c>
      <c r="H203" s="273" t="s">
        <v>800</v>
      </c>
      <c r="I203" s="290" t="s">
        <v>1755</v>
      </c>
      <c r="J203" s="274">
        <v>29</v>
      </c>
      <c r="K203" s="292">
        <v>540</v>
      </c>
      <c r="L203" s="274">
        <v>15660</v>
      </c>
      <c r="M203" s="294">
        <v>7.0000000000000007E-2</v>
      </c>
      <c r="N203" s="275">
        <v>14563.8</v>
      </c>
      <c r="O203" s="288" t="s">
        <v>788</v>
      </c>
      <c r="P203" s="276" t="s">
        <v>798</v>
      </c>
      <c r="Q203" s="296" t="s">
        <v>1936</v>
      </c>
      <c r="R203" s="276" t="s">
        <v>1933</v>
      </c>
      <c r="S203" s="296" t="s">
        <v>1934</v>
      </c>
    </row>
    <row r="204" spans="1:19" hidden="1" x14ac:dyDescent="0.3">
      <c r="A204" s="272">
        <v>1188</v>
      </c>
      <c r="B204" s="282">
        <v>42830</v>
      </c>
      <c r="C204" s="284" t="s">
        <v>591</v>
      </c>
      <c r="D204" s="273" t="s">
        <v>1049</v>
      </c>
      <c r="E204" s="286" t="s">
        <v>398</v>
      </c>
      <c r="F204" s="273" t="s">
        <v>765</v>
      </c>
      <c r="G204" s="288" t="s">
        <v>770</v>
      </c>
      <c r="H204" s="273" t="s">
        <v>781</v>
      </c>
      <c r="I204" s="290" t="s">
        <v>1754</v>
      </c>
      <c r="J204" s="274">
        <v>22</v>
      </c>
      <c r="K204" s="292">
        <v>240</v>
      </c>
      <c r="L204" s="274">
        <v>5280</v>
      </c>
      <c r="M204" s="294">
        <v>0.06</v>
      </c>
      <c r="N204" s="275">
        <v>4963.2</v>
      </c>
      <c r="O204" s="288" t="s">
        <v>761</v>
      </c>
      <c r="P204" s="276" t="s">
        <v>798</v>
      </c>
      <c r="Q204" s="296" t="s">
        <v>1932</v>
      </c>
      <c r="R204" s="276" t="s">
        <v>1937</v>
      </c>
      <c r="S204" s="296" t="s">
        <v>1934</v>
      </c>
    </row>
    <row r="205" spans="1:19" hidden="1" x14ac:dyDescent="0.3">
      <c r="A205" s="272">
        <v>1189</v>
      </c>
      <c r="B205" s="282">
        <v>42830</v>
      </c>
      <c r="C205" s="284" t="s">
        <v>591</v>
      </c>
      <c r="D205" s="273" t="s">
        <v>1753</v>
      </c>
      <c r="E205" s="286" t="s">
        <v>405</v>
      </c>
      <c r="F205" s="273" t="s">
        <v>765</v>
      </c>
      <c r="G205" s="288" t="s">
        <v>770</v>
      </c>
      <c r="H205" s="273" t="s">
        <v>777</v>
      </c>
      <c r="I205" s="290" t="s">
        <v>1384</v>
      </c>
      <c r="J205" s="274">
        <v>40</v>
      </c>
      <c r="K205" s="292">
        <v>4320</v>
      </c>
      <c r="L205" s="274">
        <v>172800</v>
      </c>
      <c r="M205" s="294">
        <v>0.04</v>
      </c>
      <c r="N205" s="275">
        <v>165888</v>
      </c>
      <c r="O205" s="288" t="s">
        <v>761</v>
      </c>
      <c r="P205" s="276" t="s">
        <v>774</v>
      </c>
      <c r="Q205" s="296" t="s">
        <v>1932</v>
      </c>
      <c r="R205" s="276" t="s">
        <v>1937</v>
      </c>
      <c r="S205" s="296" t="s">
        <v>1934</v>
      </c>
    </row>
    <row r="206" spans="1:19" hidden="1" x14ac:dyDescent="0.3">
      <c r="A206" s="272">
        <v>1190</v>
      </c>
      <c r="B206" s="282">
        <v>42830</v>
      </c>
      <c r="C206" s="284" t="s">
        <v>591</v>
      </c>
      <c r="D206" s="273" t="s">
        <v>1752</v>
      </c>
      <c r="E206" s="286" t="s">
        <v>405</v>
      </c>
      <c r="F206" s="273" t="s">
        <v>790</v>
      </c>
      <c r="G206" s="288" t="s">
        <v>770</v>
      </c>
      <c r="H206" s="273" t="s">
        <v>769</v>
      </c>
      <c r="I206" s="290" t="s">
        <v>1751</v>
      </c>
      <c r="J206" s="274">
        <v>22</v>
      </c>
      <c r="K206" s="292">
        <v>4260</v>
      </c>
      <c r="L206" s="274">
        <v>93720</v>
      </c>
      <c r="M206" s="294">
        <v>0.1</v>
      </c>
      <c r="N206" s="275">
        <v>84348</v>
      </c>
      <c r="O206" s="288" t="s">
        <v>775</v>
      </c>
      <c r="P206" s="276" t="s">
        <v>798</v>
      </c>
      <c r="Q206" s="296" t="s">
        <v>1935</v>
      </c>
      <c r="R206" s="276" t="s">
        <v>1937</v>
      </c>
      <c r="S206" s="296" t="s">
        <v>1934</v>
      </c>
    </row>
    <row r="207" spans="1:19" hidden="1" x14ac:dyDescent="0.3">
      <c r="A207" s="272">
        <v>1191</v>
      </c>
      <c r="B207" s="282">
        <v>42830</v>
      </c>
      <c r="C207" s="284" t="s">
        <v>591</v>
      </c>
      <c r="D207" s="273" t="s">
        <v>1749</v>
      </c>
      <c r="E207" s="286" t="s">
        <v>522</v>
      </c>
      <c r="F207" s="273" t="s">
        <v>778</v>
      </c>
      <c r="G207" s="288" t="s">
        <v>764</v>
      </c>
      <c r="H207" s="273" t="s">
        <v>800</v>
      </c>
      <c r="I207" s="290" t="s">
        <v>1750</v>
      </c>
      <c r="J207" s="274">
        <v>46</v>
      </c>
      <c r="K207" s="292">
        <v>720</v>
      </c>
      <c r="L207" s="274">
        <v>33120</v>
      </c>
      <c r="M207" s="294">
        <v>0</v>
      </c>
      <c r="N207" s="275">
        <v>33120</v>
      </c>
      <c r="O207" s="288" t="s">
        <v>782</v>
      </c>
      <c r="P207" s="276" t="s">
        <v>767</v>
      </c>
      <c r="Q207" s="296" t="s">
        <v>1932</v>
      </c>
      <c r="R207" s="276" t="s">
        <v>1933</v>
      </c>
      <c r="S207" s="296" t="s">
        <v>1934</v>
      </c>
    </row>
    <row r="208" spans="1:19" hidden="1" x14ac:dyDescent="0.3">
      <c r="A208" s="272">
        <v>1192</v>
      </c>
      <c r="B208" s="282">
        <v>42830</v>
      </c>
      <c r="C208" s="284" t="s">
        <v>591</v>
      </c>
      <c r="D208" s="273" t="s">
        <v>1749</v>
      </c>
      <c r="E208" s="286" t="s">
        <v>522</v>
      </c>
      <c r="F208" s="273" t="s">
        <v>778</v>
      </c>
      <c r="G208" s="288" t="s">
        <v>764</v>
      </c>
      <c r="H208" s="273" t="s">
        <v>793</v>
      </c>
      <c r="I208" s="290" t="s">
        <v>1748</v>
      </c>
      <c r="J208" s="274">
        <v>50</v>
      </c>
      <c r="K208" s="292">
        <v>600</v>
      </c>
      <c r="L208" s="274">
        <v>30000</v>
      </c>
      <c r="M208" s="294">
        <v>0</v>
      </c>
      <c r="N208" s="275">
        <v>30000</v>
      </c>
      <c r="O208" s="288" t="s">
        <v>782</v>
      </c>
      <c r="P208" s="276" t="s">
        <v>760</v>
      </c>
      <c r="Q208" s="296" t="s">
        <v>1932</v>
      </c>
      <c r="R208" s="276" t="s">
        <v>1933</v>
      </c>
      <c r="S208" s="296" t="s">
        <v>1934</v>
      </c>
    </row>
    <row r="209" spans="1:19" x14ac:dyDescent="0.3">
      <c r="A209" s="272">
        <v>1193</v>
      </c>
      <c r="B209" s="282">
        <v>42830</v>
      </c>
      <c r="C209" s="284" t="s">
        <v>591</v>
      </c>
      <c r="D209" s="273" t="s">
        <v>1747</v>
      </c>
      <c r="E209" s="286" t="s">
        <v>395</v>
      </c>
      <c r="F209" s="273" t="s">
        <v>812</v>
      </c>
      <c r="G209" s="288" t="s">
        <v>785</v>
      </c>
      <c r="H209" s="273" t="s">
        <v>784</v>
      </c>
      <c r="I209" s="290" t="s">
        <v>1115</v>
      </c>
      <c r="J209" s="274">
        <v>29</v>
      </c>
      <c r="K209" s="292">
        <v>3360</v>
      </c>
      <c r="L209" s="274">
        <v>97440</v>
      </c>
      <c r="M209" s="294">
        <v>0.02</v>
      </c>
      <c r="N209" s="275">
        <v>95491.199999999997</v>
      </c>
      <c r="O209" s="288" t="s">
        <v>761</v>
      </c>
      <c r="P209" s="276" t="s">
        <v>760</v>
      </c>
      <c r="Q209" s="296" t="s">
        <v>1932</v>
      </c>
      <c r="R209" s="276" t="s">
        <v>1933</v>
      </c>
      <c r="S209" s="296" t="s">
        <v>1934</v>
      </c>
    </row>
    <row r="210" spans="1:19" x14ac:dyDescent="0.3">
      <c r="A210" s="272">
        <v>1194</v>
      </c>
      <c r="B210" s="282">
        <v>42831</v>
      </c>
      <c r="C210" s="284" t="s">
        <v>591</v>
      </c>
      <c r="D210" s="273" t="s">
        <v>1746</v>
      </c>
      <c r="E210" s="286" t="s">
        <v>405</v>
      </c>
      <c r="F210" s="273" t="s">
        <v>765</v>
      </c>
      <c r="G210" s="288" t="s">
        <v>764</v>
      </c>
      <c r="H210" s="273" t="s">
        <v>793</v>
      </c>
      <c r="I210" s="290" t="s">
        <v>1745</v>
      </c>
      <c r="J210" s="274">
        <v>13</v>
      </c>
      <c r="K210" s="292">
        <v>360</v>
      </c>
      <c r="L210" s="274">
        <v>4680</v>
      </c>
      <c r="M210" s="294">
        <v>0.09</v>
      </c>
      <c r="N210" s="275">
        <v>4258.8</v>
      </c>
      <c r="O210" s="288" t="s">
        <v>782</v>
      </c>
      <c r="P210" s="276" t="s">
        <v>760</v>
      </c>
      <c r="Q210" s="296" t="s">
        <v>1932</v>
      </c>
      <c r="R210" s="276" t="s">
        <v>1937</v>
      </c>
      <c r="S210" s="296" t="s">
        <v>1934</v>
      </c>
    </row>
    <row r="211" spans="1:19" hidden="1" x14ac:dyDescent="0.3">
      <c r="A211" s="272">
        <v>1195</v>
      </c>
      <c r="B211" s="282">
        <v>42831</v>
      </c>
      <c r="C211" s="284" t="s">
        <v>591</v>
      </c>
      <c r="D211" s="273" t="s">
        <v>1743</v>
      </c>
      <c r="E211" s="286" t="s">
        <v>398</v>
      </c>
      <c r="F211" s="273" t="s">
        <v>778</v>
      </c>
      <c r="G211" s="288" t="s">
        <v>764</v>
      </c>
      <c r="H211" s="273" t="s">
        <v>800</v>
      </c>
      <c r="I211" s="290" t="s">
        <v>1744</v>
      </c>
      <c r="J211" s="274">
        <v>30</v>
      </c>
      <c r="K211" s="292">
        <v>1500</v>
      </c>
      <c r="L211" s="274">
        <v>45000</v>
      </c>
      <c r="M211" s="294">
        <v>0.03</v>
      </c>
      <c r="N211" s="275">
        <v>43650</v>
      </c>
      <c r="O211" s="288" t="s">
        <v>761</v>
      </c>
      <c r="P211" s="276" t="s">
        <v>767</v>
      </c>
      <c r="Q211" s="296" t="s">
        <v>1932</v>
      </c>
      <c r="R211" s="276" t="s">
        <v>1933</v>
      </c>
      <c r="S211" s="296" t="s">
        <v>1934</v>
      </c>
    </row>
    <row r="212" spans="1:19" hidden="1" x14ac:dyDescent="0.3">
      <c r="A212" s="272">
        <v>1196</v>
      </c>
      <c r="B212" s="282">
        <v>42831</v>
      </c>
      <c r="C212" s="284" t="s">
        <v>591</v>
      </c>
      <c r="D212" s="273" t="s">
        <v>1743</v>
      </c>
      <c r="E212" s="286" t="s">
        <v>398</v>
      </c>
      <c r="F212" s="273" t="s">
        <v>778</v>
      </c>
      <c r="G212" s="288" t="s">
        <v>764</v>
      </c>
      <c r="H212" s="273" t="s">
        <v>793</v>
      </c>
      <c r="I212" s="290" t="s">
        <v>1742</v>
      </c>
      <c r="J212" s="274">
        <v>50</v>
      </c>
      <c r="K212" s="292">
        <v>420</v>
      </c>
      <c r="L212" s="274">
        <v>21000</v>
      </c>
      <c r="M212" s="294">
        <v>0</v>
      </c>
      <c r="N212" s="275">
        <v>21000</v>
      </c>
      <c r="O212" s="288" t="s">
        <v>761</v>
      </c>
      <c r="P212" s="276" t="s">
        <v>827</v>
      </c>
      <c r="Q212" s="296" t="s">
        <v>1932</v>
      </c>
      <c r="R212" s="276" t="s">
        <v>1933</v>
      </c>
      <c r="S212" s="296" t="s">
        <v>1934</v>
      </c>
    </row>
    <row r="213" spans="1:19" hidden="1" x14ac:dyDescent="0.3">
      <c r="A213" s="272">
        <v>1197</v>
      </c>
      <c r="B213" s="282">
        <v>42831</v>
      </c>
      <c r="C213" s="284" t="s">
        <v>591</v>
      </c>
      <c r="D213" s="273" t="s">
        <v>1252</v>
      </c>
      <c r="E213" s="286" t="s">
        <v>522</v>
      </c>
      <c r="F213" s="273" t="s">
        <v>790</v>
      </c>
      <c r="G213" s="288" t="s">
        <v>785</v>
      </c>
      <c r="H213" s="273" t="s">
        <v>784</v>
      </c>
      <c r="I213" s="290" t="s">
        <v>962</v>
      </c>
      <c r="J213" s="274">
        <v>43</v>
      </c>
      <c r="K213" s="292">
        <v>3960</v>
      </c>
      <c r="L213" s="274">
        <v>170280</v>
      </c>
      <c r="M213" s="294">
        <v>0.06</v>
      </c>
      <c r="N213" s="275">
        <v>160063.20000000001</v>
      </c>
      <c r="O213" s="288" t="s">
        <v>761</v>
      </c>
      <c r="P213" s="276" t="s">
        <v>760</v>
      </c>
      <c r="Q213" s="296" t="s">
        <v>1932</v>
      </c>
      <c r="R213" s="276" t="s">
        <v>1937</v>
      </c>
      <c r="S213" s="296" t="s">
        <v>1934</v>
      </c>
    </row>
    <row r="214" spans="1:19" hidden="1" x14ac:dyDescent="0.3">
      <c r="A214" s="272">
        <v>1198</v>
      </c>
      <c r="B214" s="282">
        <v>42831</v>
      </c>
      <c r="C214" s="284" t="s">
        <v>591</v>
      </c>
      <c r="D214" s="273" t="s">
        <v>1506</v>
      </c>
      <c r="E214" s="286" t="s">
        <v>522</v>
      </c>
      <c r="F214" s="273" t="s">
        <v>778</v>
      </c>
      <c r="G214" s="288" t="s">
        <v>770</v>
      </c>
      <c r="H214" s="273" t="s">
        <v>777</v>
      </c>
      <c r="I214" s="290" t="s">
        <v>1392</v>
      </c>
      <c r="J214" s="274">
        <v>46</v>
      </c>
      <c r="K214" s="292">
        <v>14220</v>
      </c>
      <c r="L214" s="274">
        <v>654120</v>
      </c>
      <c r="M214" s="294">
        <v>0.05</v>
      </c>
      <c r="N214" s="275">
        <v>621414</v>
      </c>
      <c r="O214" s="288" t="s">
        <v>834</v>
      </c>
      <c r="P214" s="276" t="s">
        <v>760</v>
      </c>
      <c r="Q214" s="296" t="s">
        <v>1932</v>
      </c>
      <c r="R214" s="276" t="s">
        <v>1933</v>
      </c>
      <c r="S214" s="296" t="s">
        <v>1934</v>
      </c>
    </row>
    <row r="215" spans="1:19" x14ac:dyDescent="0.3">
      <c r="A215" s="272">
        <v>1199</v>
      </c>
      <c r="B215" s="282">
        <v>42832</v>
      </c>
      <c r="C215" s="284" t="s">
        <v>591</v>
      </c>
      <c r="D215" s="273" t="s">
        <v>1741</v>
      </c>
      <c r="E215" s="286" t="s">
        <v>405</v>
      </c>
      <c r="F215" s="273" t="s">
        <v>778</v>
      </c>
      <c r="G215" s="288" t="s">
        <v>764</v>
      </c>
      <c r="H215" s="273" t="s">
        <v>793</v>
      </c>
      <c r="I215" s="290" t="s">
        <v>1370</v>
      </c>
      <c r="J215" s="274">
        <v>1</v>
      </c>
      <c r="K215" s="292">
        <v>3300</v>
      </c>
      <c r="L215" s="274">
        <v>3300</v>
      </c>
      <c r="M215" s="294">
        <v>0.09</v>
      </c>
      <c r="N215" s="275">
        <v>3003</v>
      </c>
      <c r="O215" s="288" t="s">
        <v>788</v>
      </c>
      <c r="P215" s="276" t="s">
        <v>760</v>
      </c>
      <c r="Q215" s="296" t="s">
        <v>1936</v>
      </c>
      <c r="R215" s="276" t="s">
        <v>1933</v>
      </c>
      <c r="S215" s="296" t="s">
        <v>1934</v>
      </c>
    </row>
    <row r="216" spans="1:19" x14ac:dyDescent="0.3">
      <c r="A216" s="272">
        <v>1200</v>
      </c>
      <c r="B216" s="282">
        <v>42832</v>
      </c>
      <c r="C216" s="284" t="s">
        <v>591</v>
      </c>
      <c r="D216" s="273" t="s">
        <v>1741</v>
      </c>
      <c r="E216" s="286" t="s">
        <v>405</v>
      </c>
      <c r="F216" s="273" t="s">
        <v>778</v>
      </c>
      <c r="G216" s="288" t="s">
        <v>764</v>
      </c>
      <c r="H216" s="273" t="s">
        <v>995</v>
      </c>
      <c r="I216" s="290" t="s">
        <v>1019</v>
      </c>
      <c r="J216" s="274">
        <v>47</v>
      </c>
      <c r="K216" s="292">
        <v>120</v>
      </c>
      <c r="L216" s="274">
        <v>5640</v>
      </c>
      <c r="M216" s="294">
        <v>7.0000000000000007E-2</v>
      </c>
      <c r="N216" s="275">
        <v>5245.2</v>
      </c>
      <c r="O216" s="288" t="s">
        <v>788</v>
      </c>
      <c r="P216" s="276" t="s">
        <v>760</v>
      </c>
      <c r="Q216" s="296" t="s">
        <v>1936</v>
      </c>
      <c r="R216" s="276" t="s">
        <v>1933</v>
      </c>
      <c r="S216" s="296" t="s">
        <v>1934</v>
      </c>
    </row>
    <row r="217" spans="1:19" hidden="1" x14ac:dyDescent="0.3">
      <c r="A217" s="272">
        <v>1201</v>
      </c>
      <c r="B217" s="282">
        <v>42832</v>
      </c>
      <c r="C217" s="284" t="s">
        <v>591</v>
      </c>
      <c r="D217" s="273" t="s">
        <v>1740</v>
      </c>
      <c r="E217" s="286" t="s">
        <v>405</v>
      </c>
      <c r="F217" s="273" t="s">
        <v>812</v>
      </c>
      <c r="G217" s="288" t="s">
        <v>770</v>
      </c>
      <c r="H217" s="273" t="s">
        <v>781</v>
      </c>
      <c r="I217" s="290" t="s">
        <v>1739</v>
      </c>
      <c r="J217" s="274">
        <v>44</v>
      </c>
      <c r="K217" s="292">
        <v>1260</v>
      </c>
      <c r="L217" s="274">
        <v>55440</v>
      </c>
      <c r="M217" s="294">
        <v>0.1</v>
      </c>
      <c r="N217" s="275">
        <v>49896</v>
      </c>
      <c r="O217" s="288" t="s">
        <v>834</v>
      </c>
      <c r="P217" s="276" t="s">
        <v>841</v>
      </c>
      <c r="Q217" s="296" t="s">
        <v>1932</v>
      </c>
      <c r="R217" s="276" t="s">
        <v>1933</v>
      </c>
      <c r="S217" s="296" t="s">
        <v>1934</v>
      </c>
    </row>
    <row r="218" spans="1:19" hidden="1" x14ac:dyDescent="0.3">
      <c r="A218" s="272">
        <v>1202</v>
      </c>
      <c r="B218" s="282">
        <v>42832</v>
      </c>
      <c r="C218" s="284" t="s">
        <v>591</v>
      </c>
      <c r="D218" s="273" t="s">
        <v>1738</v>
      </c>
      <c r="E218" s="286" t="s">
        <v>405</v>
      </c>
      <c r="F218" s="273" t="s">
        <v>778</v>
      </c>
      <c r="G218" s="288" t="s">
        <v>785</v>
      </c>
      <c r="H218" s="273" t="s">
        <v>784</v>
      </c>
      <c r="I218" s="290" t="s">
        <v>989</v>
      </c>
      <c r="J218" s="274">
        <v>28</v>
      </c>
      <c r="K218" s="292">
        <v>3960</v>
      </c>
      <c r="L218" s="274">
        <v>110880</v>
      </c>
      <c r="M218" s="294">
        <v>0.03</v>
      </c>
      <c r="N218" s="275">
        <v>107553.60000000001</v>
      </c>
      <c r="O218" s="288" t="s">
        <v>761</v>
      </c>
      <c r="P218" s="276" t="s">
        <v>787</v>
      </c>
      <c r="Q218" s="296" t="s">
        <v>1932</v>
      </c>
      <c r="R218" s="276" t="s">
        <v>1933</v>
      </c>
      <c r="S218" s="296" t="s">
        <v>1934</v>
      </c>
    </row>
    <row r="219" spans="1:19" hidden="1" x14ac:dyDescent="0.3">
      <c r="A219" s="272">
        <v>1203</v>
      </c>
      <c r="B219" s="282">
        <v>42832</v>
      </c>
      <c r="C219" s="284" t="s">
        <v>591</v>
      </c>
      <c r="D219" s="273" t="s">
        <v>1737</v>
      </c>
      <c r="E219" s="286" t="s">
        <v>398</v>
      </c>
      <c r="F219" s="273" t="s">
        <v>778</v>
      </c>
      <c r="G219" s="288" t="s">
        <v>764</v>
      </c>
      <c r="H219" s="273" t="s">
        <v>763</v>
      </c>
      <c r="I219" s="290" t="s">
        <v>762</v>
      </c>
      <c r="J219" s="274">
        <v>41</v>
      </c>
      <c r="K219" s="292">
        <v>180</v>
      </c>
      <c r="L219" s="274">
        <v>7380</v>
      </c>
      <c r="M219" s="294">
        <v>0.03</v>
      </c>
      <c r="N219" s="275">
        <v>7158.6</v>
      </c>
      <c r="O219" s="288" t="s">
        <v>761</v>
      </c>
      <c r="P219" s="276" t="s">
        <v>767</v>
      </c>
      <c r="Q219" s="296" t="s">
        <v>1932</v>
      </c>
      <c r="R219" s="276" t="s">
        <v>1933</v>
      </c>
      <c r="S219" s="296" t="s">
        <v>1934</v>
      </c>
    </row>
    <row r="220" spans="1:19" hidden="1" x14ac:dyDescent="0.3">
      <c r="A220" s="272">
        <v>1204</v>
      </c>
      <c r="B220" s="282">
        <v>42832</v>
      </c>
      <c r="C220" s="284" t="s">
        <v>591</v>
      </c>
      <c r="D220" s="273" t="s">
        <v>1057</v>
      </c>
      <c r="E220" s="286" t="s">
        <v>395</v>
      </c>
      <c r="F220" s="273" t="s">
        <v>812</v>
      </c>
      <c r="G220" s="288" t="s">
        <v>770</v>
      </c>
      <c r="H220" s="273" t="s">
        <v>769</v>
      </c>
      <c r="I220" s="290" t="s">
        <v>1608</v>
      </c>
      <c r="J220" s="274">
        <v>6</v>
      </c>
      <c r="K220" s="292">
        <v>16620</v>
      </c>
      <c r="L220" s="274">
        <v>99720</v>
      </c>
      <c r="M220" s="294">
        <v>0.1</v>
      </c>
      <c r="N220" s="275">
        <v>89748</v>
      </c>
      <c r="O220" s="288" t="s">
        <v>775</v>
      </c>
      <c r="P220" s="276" t="s">
        <v>760</v>
      </c>
      <c r="Q220" s="296" t="s">
        <v>1935</v>
      </c>
      <c r="R220" s="276" t="s">
        <v>1933</v>
      </c>
      <c r="S220" s="296" t="s">
        <v>1934</v>
      </c>
    </row>
    <row r="221" spans="1:19" x14ac:dyDescent="0.3">
      <c r="A221" s="272">
        <v>1205</v>
      </c>
      <c r="B221" s="282">
        <v>42832</v>
      </c>
      <c r="C221" s="284" t="s">
        <v>591</v>
      </c>
      <c r="D221" s="273" t="s">
        <v>1057</v>
      </c>
      <c r="E221" s="286" t="s">
        <v>395</v>
      </c>
      <c r="F221" s="273" t="s">
        <v>812</v>
      </c>
      <c r="G221" s="288" t="s">
        <v>785</v>
      </c>
      <c r="H221" s="273" t="s">
        <v>824</v>
      </c>
      <c r="I221" s="290" t="s">
        <v>1736</v>
      </c>
      <c r="J221" s="274">
        <v>37</v>
      </c>
      <c r="K221" s="292">
        <v>540</v>
      </c>
      <c r="L221" s="274">
        <v>19980</v>
      </c>
      <c r="M221" s="294">
        <v>0.01</v>
      </c>
      <c r="N221" s="275">
        <v>19780.2</v>
      </c>
      <c r="O221" s="288" t="s">
        <v>775</v>
      </c>
      <c r="P221" s="276" t="s">
        <v>760</v>
      </c>
      <c r="Q221" s="296" t="s">
        <v>1935</v>
      </c>
      <c r="R221" s="276" t="s">
        <v>1933</v>
      </c>
      <c r="S221" s="296" t="s">
        <v>1934</v>
      </c>
    </row>
    <row r="222" spans="1:19" hidden="1" x14ac:dyDescent="0.3">
      <c r="A222" s="272">
        <v>1206</v>
      </c>
      <c r="B222" s="282">
        <v>42832</v>
      </c>
      <c r="C222" s="284" t="s">
        <v>591</v>
      </c>
      <c r="D222" s="273" t="s">
        <v>1267</v>
      </c>
      <c r="E222" s="286" t="s">
        <v>395</v>
      </c>
      <c r="F222" s="273" t="s">
        <v>812</v>
      </c>
      <c r="G222" s="288" t="s">
        <v>764</v>
      </c>
      <c r="H222" s="273" t="s">
        <v>800</v>
      </c>
      <c r="I222" s="290" t="s">
        <v>1735</v>
      </c>
      <c r="J222" s="274">
        <v>45</v>
      </c>
      <c r="K222" s="292">
        <v>420</v>
      </c>
      <c r="L222" s="274">
        <v>18900</v>
      </c>
      <c r="M222" s="294">
        <v>0.06</v>
      </c>
      <c r="N222" s="275">
        <v>17766</v>
      </c>
      <c r="O222" s="288" t="s">
        <v>834</v>
      </c>
      <c r="P222" s="276" t="s">
        <v>798</v>
      </c>
      <c r="Q222" s="296" t="s">
        <v>1932</v>
      </c>
      <c r="R222" s="276" t="s">
        <v>1933</v>
      </c>
      <c r="S222" s="296" t="s">
        <v>1934</v>
      </c>
    </row>
    <row r="223" spans="1:19" hidden="1" x14ac:dyDescent="0.3">
      <c r="A223" s="272">
        <v>1207</v>
      </c>
      <c r="B223" s="282">
        <v>42833</v>
      </c>
      <c r="C223" s="284" t="s">
        <v>591</v>
      </c>
      <c r="D223" s="273" t="s">
        <v>1734</v>
      </c>
      <c r="E223" s="286" t="s">
        <v>405</v>
      </c>
      <c r="F223" s="273" t="s">
        <v>765</v>
      </c>
      <c r="G223" s="288" t="s">
        <v>785</v>
      </c>
      <c r="H223" s="273" t="s">
        <v>824</v>
      </c>
      <c r="I223" s="290" t="s">
        <v>1420</v>
      </c>
      <c r="J223" s="274">
        <v>48</v>
      </c>
      <c r="K223" s="292">
        <v>660</v>
      </c>
      <c r="L223" s="274">
        <v>31680</v>
      </c>
      <c r="M223" s="294">
        <v>0.01</v>
      </c>
      <c r="N223" s="275">
        <v>31363.200000000001</v>
      </c>
      <c r="O223" s="288" t="s">
        <v>788</v>
      </c>
      <c r="P223" s="276" t="s">
        <v>767</v>
      </c>
      <c r="Q223" s="296" t="s">
        <v>1936</v>
      </c>
      <c r="R223" s="276" t="s">
        <v>1937</v>
      </c>
      <c r="S223" s="296" t="s">
        <v>1934</v>
      </c>
    </row>
    <row r="224" spans="1:19" x14ac:dyDescent="0.3">
      <c r="A224" s="272">
        <v>1208</v>
      </c>
      <c r="B224" s="282">
        <v>42833</v>
      </c>
      <c r="C224" s="284" t="s">
        <v>591</v>
      </c>
      <c r="D224" s="273" t="s">
        <v>1385</v>
      </c>
      <c r="E224" s="286" t="s">
        <v>405</v>
      </c>
      <c r="F224" s="273" t="s">
        <v>765</v>
      </c>
      <c r="G224" s="288" t="s">
        <v>764</v>
      </c>
      <c r="H224" s="273" t="s">
        <v>800</v>
      </c>
      <c r="I224" s="290" t="s">
        <v>1025</v>
      </c>
      <c r="J224" s="274">
        <v>29</v>
      </c>
      <c r="K224" s="292">
        <v>360</v>
      </c>
      <c r="L224" s="274">
        <v>10440</v>
      </c>
      <c r="M224" s="294">
        <v>0.1</v>
      </c>
      <c r="N224" s="275">
        <v>9396</v>
      </c>
      <c r="O224" s="288" t="s">
        <v>761</v>
      </c>
      <c r="P224" s="276" t="s">
        <v>760</v>
      </c>
      <c r="Q224" s="296" t="s">
        <v>1932</v>
      </c>
      <c r="R224" s="276" t="s">
        <v>1937</v>
      </c>
      <c r="S224" s="296" t="s">
        <v>1934</v>
      </c>
    </row>
    <row r="225" spans="1:19" hidden="1" x14ac:dyDescent="0.3">
      <c r="A225" s="272">
        <v>1209</v>
      </c>
      <c r="B225" s="282">
        <v>42833</v>
      </c>
      <c r="C225" s="284" t="s">
        <v>591</v>
      </c>
      <c r="D225" s="273" t="s">
        <v>1385</v>
      </c>
      <c r="E225" s="286" t="s">
        <v>405</v>
      </c>
      <c r="F225" s="273" t="s">
        <v>765</v>
      </c>
      <c r="G225" s="288" t="s">
        <v>785</v>
      </c>
      <c r="H225" s="273" t="s">
        <v>784</v>
      </c>
      <c r="I225" s="290" t="s">
        <v>1227</v>
      </c>
      <c r="J225" s="274">
        <v>24</v>
      </c>
      <c r="K225" s="292">
        <v>3960</v>
      </c>
      <c r="L225" s="274">
        <v>95040</v>
      </c>
      <c r="M225" s="294">
        <v>0.1</v>
      </c>
      <c r="N225" s="275">
        <v>85536</v>
      </c>
      <c r="O225" s="288" t="s">
        <v>761</v>
      </c>
      <c r="P225" s="276" t="s">
        <v>760</v>
      </c>
      <c r="Q225" s="296" t="s">
        <v>1932</v>
      </c>
      <c r="R225" s="276" t="s">
        <v>1937</v>
      </c>
      <c r="S225" s="296" t="s">
        <v>1934</v>
      </c>
    </row>
    <row r="226" spans="1:19" hidden="1" x14ac:dyDescent="0.3">
      <c r="A226" s="272">
        <v>1210</v>
      </c>
      <c r="B226" s="282">
        <v>42833</v>
      </c>
      <c r="C226" s="284" t="s">
        <v>591</v>
      </c>
      <c r="D226" s="273" t="s">
        <v>1733</v>
      </c>
      <c r="E226" s="286" t="s">
        <v>398</v>
      </c>
      <c r="F226" s="273" t="s">
        <v>778</v>
      </c>
      <c r="G226" s="288" t="s">
        <v>764</v>
      </c>
      <c r="H226" s="273" t="s">
        <v>921</v>
      </c>
      <c r="I226" s="290" t="s">
        <v>1732</v>
      </c>
      <c r="J226" s="274">
        <v>18</v>
      </c>
      <c r="K226" s="292">
        <v>180</v>
      </c>
      <c r="L226" s="274">
        <v>3240</v>
      </c>
      <c r="M226" s="294">
        <v>0.02</v>
      </c>
      <c r="N226" s="275">
        <v>3175.2</v>
      </c>
      <c r="O226" s="288" t="s">
        <v>782</v>
      </c>
      <c r="P226" s="276" t="s">
        <v>798</v>
      </c>
      <c r="Q226" s="296" t="s">
        <v>1932</v>
      </c>
      <c r="R226" s="276" t="s">
        <v>1933</v>
      </c>
      <c r="S226" s="296" t="s">
        <v>1934</v>
      </c>
    </row>
    <row r="227" spans="1:19" hidden="1" x14ac:dyDescent="0.3">
      <c r="A227" s="272">
        <v>1211</v>
      </c>
      <c r="B227" s="282">
        <v>42833</v>
      </c>
      <c r="C227" s="284" t="s">
        <v>591</v>
      </c>
      <c r="D227" s="273" t="s">
        <v>1731</v>
      </c>
      <c r="E227" s="286" t="s">
        <v>522</v>
      </c>
      <c r="F227" s="273" t="s">
        <v>778</v>
      </c>
      <c r="G227" s="288" t="s">
        <v>785</v>
      </c>
      <c r="H227" s="273" t="s">
        <v>824</v>
      </c>
      <c r="I227" s="290" t="s">
        <v>1730</v>
      </c>
      <c r="J227" s="274">
        <v>50</v>
      </c>
      <c r="K227" s="292">
        <v>4440</v>
      </c>
      <c r="L227" s="274">
        <v>222000</v>
      </c>
      <c r="M227" s="294">
        <v>0.04</v>
      </c>
      <c r="N227" s="275">
        <v>213120</v>
      </c>
      <c r="O227" s="288" t="s">
        <v>834</v>
      </c>
      <c r="P227" s="276" t="s">
        <v>760</v>
      </c>
      <c r="Q227" s="296" t="s">
        <v>1932</v>
      </c>
      <c r="R227" s="276" t="s">
        <v>1933</v>
      </c>
      <c r="S227" s="296" t="s">
        <v>1934</v>
      </c>
    </row>
    <row r="228" spans="1:19" hidden="1" x14ac:dyDescent="0.3">
      <c r="A228" s="272">
        <v>1212</v>
      </c>
      <c r="B228" s="282">
        <v>42833</v>
      </c>
      <c r="C228" s="284" t="s">
        <v>591</v>
      </c>
      <c r="D228" s="273" t="s">
        <v>791</v>
      </c>
      <c r="E228" s="286" t="s">
        <v>522</v>
      </c>
      <c r="F228" s="273" t="s">
        <v>790</v>
      </c>
      <c r="G228" s="288" t="s">
        <v>770</v>
      </c>
      <c r="H228" s="273" t="s">
        <v>781</v>
      </c>
      <c r="I228" s="290" t="s">
        <v>1729</v>
      </c>
      <c r="J228" s="274">
        <v>18</v>
      </c>
      <c r="K228" s="292">
        <v>6000</v>
      </c>
      <c r="L228" s="274">
        <v>108000</v>
      </c>
      <c r="M228" s="294">
        <v>0.05</v>
      </c>
      <c r="N228" s="275">
        <v>102600</v>
      </c>
      <c r="O228" s="288" t="s">
        <v>834</v>
      </c>
      <c r="P228" s="276" t="s">
        <v>787</v>
      </c>
      <c r="Q228" s="296" t="s">
        <v>1932</v>
      </c>
      <c r="R228" s="276" t="s">
        <v>1937</v>
      </c>
      <c r="S228" s="296" t="s">
        <v>1934</v>
      </c>
    </row>
    <row r="229" spans="1:19" hidden="1" x14ac:dyDescent="0.3">
      <c r="A229" s="272">
        <v>1213</v>
      </c>
      <c r="B229" s="282">
        <v>42833</v>
      </c>
      <c r="C229" s="284" t="s">
        <v>591</v>
      </c>
      <c r="D229" s="273" t="s">
        <v>791</v>
      </c>
      <c r="E229" s="286" t="s">
        <v>522</v>
      </c>
      <c r="F229" s="273" t="s">
        <v>790</v>
      </c>
      <c r="G229" s="288" t="s">
        <v>764</v>
      </c>
      <c r="H229" s="273" t="s">
        <v>763</v>
      </c>
      <c r="I229" s="290" t="s">
        <v>1728</v>
      </c>
      <c r="J229" s="274">
        <v>16</v>
      </c>
      <c r="K229" s="292">
        <v>480</v>
      </c>
      <c r="L229" s="274">
        <v>7680</v>
      </c>
      <c r="M229" s="294">
        <v>0.02</v>
      </c>
      <c r="N229" s="275">
        <v>7526.4</v>
      </c>
      <c r="O229" s="288" t="s">
        <v>834</v>
      </c>
      <c r="P229" s="276" t="s">
        <v>774</v>
      </c>
      <c r="Q229" s="296" t="s">
        <v>1932</v>
      </c>
      <c r="R229" s="276" t="s">
        <v>1937</v>
      </c>
      <c r="S229" s="296" t="s">
        <v>1934</v>
      </c>
    </row>
    <row r="230" spans="1:19" hidden="1" x14ac:dyDescent="0.3">
      <c r="A230" s="272">
        <v>1214</v>
      </c>
      <c r="B230" s="282">
        <v>42833</v>
      </c>
      <c r="C230" s="284" t="s">
        <v>591</v>
      </c>
      <c r="D230" s="273" t="s">
        <v>1727</v>
      </c>
      <c r="E230" s="286" t="s">
        <v>405</v>
      </c>
      <c r="F230" s="273" t="s">
        <v>765</v>
      </c>
      <c r="G230" s="288" t="s">
        <v>785</v>
      </c>
      <c r="H230" s="273" t="s">
        <v>784</v>
      </c>
      <c r="I230" s="290" t="s">
        <v>1155</v>
      </c>
      <c r="J230" s="274">
        <v>50</v>
      </c>
      <c r="K230" s="292">
        <v>10560</v>
      </c>
      <c r="L230" s="274">
        <v>528000</v>
      </c>
      <c r="M230" s="294">
        <v>0</v>
      </c>
      <c r="N230" s="275">
        <v>528000</v>
      </c>
      <c r="O230" s="288" t="s">
        <v>775</v>
      </c>
      <c r="P230" s="276" t="s">
        <v>787</v>
      </c>
      <c r="Q230" s="296" t="s">
        <v>1935</v>
      </c>
      <c r="R230" s="276" t="s">
        <v>1937</v>
      </c>
      <c r="S230" s="296" t="s">
        <v>1934</v>
      </c>
    </row>
    <row r="231" spans="1:19" hidden="1" x14ac:dyDescent="0.3">
      <c r="A231" s="272">
        <v>1215</v>
      </c>
      <c r="B231" s="282">
        <v>42834</v>
      </c>
      <c r="C231" s="284" t="s">
        <v>591</v>
      </c>
      <c r="D231" s="273" t="s">
        <v>1726</v>
      </c>
      <c r="E231" s="286" t="s">
        <v>405</v>
      </c>
      <c r="F231" s="273" t="s">
        <v>790</v>
      </c>
      <c r="G231" s="288" t="s">
        <v>785</v>
      </c>
      <c r="H231" s="273" t="s">
        <v>784</v>
      </c>
      <c r="I231" s="290" t="s">
        <v>1725</v>
      </c>
      <c r="J231" s="274">
        <v>1</v>
      </c>
      <c r="K231" s="292">
        <v>3960</v>
      </c>
      <c r="L231" s="274">
        <v>3960</v>
      </c>
      <c r="M231" s="294">
        <v>0.02</v>
      </c>
      <c r="N231" s="275">
        <v>3880.8</v>
      </c>
      <c r="O231" s="288" t="s">
        <v>761</v>
      </c>
      <c r="P231" s="276" t="s">
        <v>787</v>
      </c>
      <c r="Q231" s="296" t="s">
        <v>1932</v>
      </c>
      <c r="R231" s="276" t="s">
        <v>1937</v>
      </c>
      <c r="S231" s="296" t="s">
        <v>1934</v>
      </c>
    </row>
    <row r="232" spans="1:19" x14ac:dyDescent="0.3">
      <c r="A232" s="272">
        <v>1216</v>
      </c>
      <c r="B232" s="282">
        <v>42834</v>
      </c>
      <c r="C232" s="284" t="s">
        <v>591</v>
      </c>
      <c r="D232" s="273" t="s">
        <v>1724</v>
      </c>
      <c r="E232" s="286" t="s">
        <v>405</v>
      </c>
      <c r="F232" s="273" t="s">
        <v>812</v>
      </c>
      <c r="G232" s="288" t="s">
        <v>764</v>
      </c>
      <c r="H232" s="273" t="s">
        <v>772</v>
      </c>
      <c r="I232" s="290" t="s">
        <v>1107</v>
      </c>
      <c r="J232" s="274">
        <v>2</v>
      </c>
      <c r="K232" s="292">
        <v>11640</v>
      </c>
      <c r="L232" s="274">
        <v>23280</v>
      </c>
      <c r="M232" s="294">
        <v>0.1</v>
      </c>
      <c r="N232" s="275">
        <v>20952</v>
      </c>
      <c r="O232" s="288" t="s">
        <v>782</v>
      </c>
      <c r="P232" s="276" t="s">
        <v>787</v>
      </c>
      <c r="Q232" s="296" t="s">
        <v>1932</v>
      </c>
      <c r="R232" s="276" t="s">
        <v>1933</v>
      </c>
      <c r="S232" s="296" t="s">
        <v>1934</v>
      </c>
    </row>
    <row r="233" spans="1:19" hidden="1" x14ac:dyDescent="0.3">
      <c r="A233" s="272">
        <v>1217</v>
      </c>
      <c r="B233" s="282">
        <v>42834</v>
      </c>
      <c r="C233" s="284" t="s">
        <v>591</v>
      </c>
      <c r="D233" s="273" t="s">
        <v>1283</v>
      </c>
      <c r="E233" s="286" t="s">
        <v>398</v>
      </c>
      <c r="F233" s="273" t="s">
        <v>812</v>
      </c>
      <c r="G233" s="288" t="s">
        <v>770</v>
      </c>
      <c r="H233" s="273" t="s">
        <v>777</v>
      </c>
      <c r="I233" s="290" t="s">
        <v>1641</v>
      </c>
      <c r="J233" s="274">
        <v>33</v>
      </c>
      <c r="K233" s="292">
        <v>10800</v>
      </c>
      <c r="L233" s="274">
        <v>356400</v>
      </c>
      <c r="M233" s="294">
        <v>0.03</v>
      </c>
      <c r="N233" s="275">
        <v>345708</v>
      </c>
      <c r="O233" s="288" t="s">
        <v>788</v>
      </c>
      <c r="P233" s="276" t="s">
        <v>774</v>
      </c>
      <c r="Q233" s="296" t="s">
        <v>1936</v>
      </c>
      <c r="R233" s="276" t="s">
        <v>1933</v>
      </c>
      <c r="S233" s="296" t="s">
        <v>1934</v>
      </c>
    </row>
    <row r="234" spans="1:19" hidden="1" x14ac:dyDescent="0.3">
      <c r="A234" s="272">
        <v>1218</v>
      </c>
      <c r="B234" s="282">
        <v>42834</v>
      </c>
      <c r="C234" s="284" t="s">
        <v>591</v>
      </c>
      <c r="D234" s="273" t="s">
        <v>766</v>
      </c>
      <c r="E234" s="286" t="s">
        <v>398</v>
      </c>
      <c r="F234" s="273" t="s">
        <v>765</v>
      </c>
      <c r="G234" s="288" t="s">
        <v>770</v>
      </c>
      <c r="H234" s="273" t="s">
        <v>777</v>
      </c>
      <c r="I234" s="290" t="s">
        <v>1723</v>
      </c>
      <c r="J234" s="274">
        <v>14</v>
      </c>
      <c r="K234" s="292">
        <v>16860</v>
      </c>
      <c r="L234" s="274">
        <v>236040</v>
      </c>
      <c r="M234" s="294">
        <v>0.04</v>
      </c>
      <c r="N234" s="275">
        <v>226598.39999999999</v>
      </c>
      <c r="O234" s="288" t="s">
        <v>782</v>
      </c>
      <c r="P234" s="276" t="s">
        <v>767</v>
      </c>
      <c r="Q234" s="296" t="s">
        <v>1932</v>
      </c>
      <c r="R234" s="276" t="s">
        <v>1937</v>
      </c>
      <c r="S234" s="296" t="s">
        <v>1934</v>
      </c>
    </row>
    <row r="235" spans="1:19" hidden="1" x14ac:dyDescent="0.3">
      <c r="A235" s="272">
        <v>1219</v>
      </c>
      <c r="B235" s="282">
        <v>42834</v>
      </c>
      <c r="C235" s="284" t="s">
        <v>591</v>
      </c>
      <c r="D235" s="273" t="s">
        <v>766</v>
      </c>
      <c r="E235" s="286" t="s">
        <v>398</v>
      </c>
      <c r="F235" s="273" t="s">
        <v>765</v>
      </c>
      <c r="G235" s="288" t="s">
        <v>785</v>
      </c>
      <c r="H235" s="273" t="s">
        <v>784</v>
      </c>
      <c r="I235" s="290" t="s">
        <v>1073</v>
      </c>
      <c r="J235" s="274">
        <v>41</v>
      </c>
      <c r="K235" s="292">
        <v>2160</v>
      </c>
      <c r="L235" s="274">
        <v>88560</v>
      </c>
      <c r="M235" s="294">
        <v>0.05</v>
      </c>
      <c r="N235" s="275">
        <v>84132</v>
      </c>
      <c r="O235" s="288" t="s">
        <v>782</v>
      </c>
      <c r="P235" s="276" t="s">
        <v>760</v>
      </c>
      <c r="Q235" s="296" t="s">
        <v>1932</v>
      </c>
      <c r="R235" s="276" t="s">
        <v>1937</v>
      </c>
      <c r="S235" s="296" t="s">
        <v>1934</v>
      </c>
    </row>
    <row r="236" spans="1:19" hidden="1" x14ac:dyDescent="0.3">
      <c r="A236" s="272">
        <v>1220</v>
      </c>
      <c r="B236" s="282">
        <v>42835</v>
      </c>
      <c r="C236" s="284" t="s">
        <v>591</v>
      </c>
      <c r="D236" s="273" t="s">
        <v>1722</v>
      </c>
      <c r="E236" s="286" t="s">
        <v>522</v>
      </c>
      <c r="F236" s="273" t="s">
        <v>778</v>
      </c>
      <c r="G236" s="288" t="s">
        <v>785</v>
      </c>
      <c r="H236" s="273" t="s">
        <v>824</v>
      </c>
      <c r="I236" s="290" t="s">
        <v>868</v>
      </c>
      <c r="J236" s="274">
        <v>20</v>
      </c>
      <c r="K236" s="292">
        <v>1980</v>
      </c>
      <c r="L236" s="274">
        <v>39600</v>
      </c>
      <c r="M236" s="294">
        <v>0.04</v>
      </c>
      <c r="N236" s="275">
        <v>38016</v>
      </c>
      <c r="O236" s="288" t="s">
        <v>834</v>
      </c>
      <c r="P236" s="276" t="s">
        <v>787</v>
      </c>
      <c r="Q236" s="296" t="s">
        <v>1932</v>
      </c>
      <c r="R236" s="276" t="s">
        <v>1933</v>
      </c>
      <c r="S236" s="296" t="s">
        <v>1934</v>
      </c>
    </row>
    <row r="237" spans="1:19" hidden="1" x14ac:dyDescent="0.3">
      <c r="A237" s="272">
        <v>1221</v>
      </c>
      <c r="B237" s="282">
        <v>42835</v>
      </c>
      <c r="C237" s="284" t="s">
        <v>591</v>
      </c>
      <c r="D237" s="273" t="s">
        <v>1713</v>
      </c>
      <c r="E237" s="286" t="s">
        <v>405</v>
      </c>
      <c r="F237" s="273" t="s">
        <v>778</v>
      </c>
      <c r="G237" s="288" t="s">
        <v>770</v>
      </c>
      <c r="H237" s="273" t="s">
        <v>781</v>
      </c>
      <c r="I237" s="290" t="s">
        <v>1721</v>
      </c>
      <c r="J237" s="274">
        <v>36</v>
      </c>
      <c r="K237" s="292">
        <v>780</v>
      </c>
      <c r="L237" s="274">
        <v>28080</v>
      </c>
      <c r="M237" s="294">
        <v>0.02</v>
      </c>
      <c r="N237" s="275">
        <v>27518.400000000001</v>
      </c>
      <c r="O237" s="288" t="s">
        <v>775</v>
      </c>
      <c r="P237" s="276" t="s">
        <v>760</v>
      </c>
      <c r="Q237" s="296" t="s">
        <v>1935</v>
      </c>
      <c r="R237" s="276" t="s">
        <v>1933</v>
      </c>
      <c r="S237" s="296" t="s">
        <v>1934</v>
      </c>
    </row>
    <row r="238" spans="1:19" hidden="1" x14ac:dyDescent="0.3">
      <c r="A238" s="272">
        <v>1222</v>
      </c>
      <c r="B238" s="282">
        <v>42835</v>
      </c>
      <c r="C238" s="284" t="s">
        <v>591</v>
      </c>
      <c r="D238" s="273" t="s">
        <v>1093</v>
      </c>
      <c r="E238" s="286" t="s">
        <v>398</v>
      </c>
      <c r="F238" s="273" t="s">
        <v>778</v>
      </c>
      <c r="G238" s="288" t="s">
        <v>764</v>
      </c>
      <c r="H238" s="273" t="s">
        <v>793</v>
      </c>
      <c r="I238" s="290" t="s">
        <v>1064</v>
      </c>
      <c r="J238" s="274">
        <v>23</v>
      </c>
      <c r="K238" s="292">
        <v>300</v>
      </c>
      <c r="L238" s="274">
        <v>6900</v>
      </c>
      <c r="M238" s="294">
        <v>0.05</v>
      </c>
      <c r="N238" s="275">
        <v>6555</v>
      </c>
      <c r="O238" s="288" t="s">
        <v>761</v>
      </c>
      <c r="P238" s="276" t="s">
        <v>760</v>
      </c>
      <c r="Q238" s="296" t="s">
        <v>1932</v>
      </c>
      <c r="R238" s="276" t="s">
        <v>1933</v>
      </c>
      <c r="S238" s="296" t="s">
        <v>1934</v>
      </c>
    </row>
    <row r="239" spans="1:19" x14ac:dyDescent="0.3">
      <c r="A239" s="272">
        <v>1223</v>
      </c>
      <c r="B239" s="282">
        <v>42835</v>
      </c>
      <c r="C239" s="284" t="s">
        <v>591</v>
      </c>
      <c r="D239" s="273" t="s">
        <v>1638</v>
      </c>
      <c r="E239" s="286" t="s">
        <v>405</v>
      </c>
      <c r="F239" s="273" t="s">
        <v>812</v>
      </c>
      <c r="G239" s="288" t="s">
        <v>764</v>
      </c>
      <c r="H239" s="273" t="s">
        <v>763</v>
      </c>
      <c r="I239" s="290" t="s">
        <v>1500</v>
      </c>
      <c r="J239" s="274">
        <v>9</v>
      </c>
      <c r="K239" s="292">
        <v>300</v>
      </c>
      <c r="L239" s="274">
        <v>2700</v>
      </c>
      <c r="M239" s="294">
        <v>0.03</v>
      </c>
      <c r="N239" s="275">
        <v>2619</v>
      </c>
      <c r="O239" s="288" t="s">
        <v>761</v>
      </c>
      <c r="P239" s="276" t="s">
        <v>760</v>
      </c>
      <c r="Q239" s="296" t="s">
        <v>1932</v>
      </c>
      <c r="R239" s="276" t="s">
        <v>1933</v>
      </c>
      <c r="S239" s="296" t="s">
        <v>1934</v>
      </c>
    </row>
    <row r="240" spans="1:19" x14ac:dyDescent="0.3">
      <c r="A240" s="272">
        <v>1224</v>
      </c>
      <c r="B240" s="282">
        <v>42835</v>
      </c>
      <c r="C240" s="284" t="s">
        <v>591</v>
      </c>
      <c r="D240" s="273" t="s">
        <v>1304</v>
      </c>
      <c r="E240" s="286" t="s">
        <v>395</v>
      </c>
      <c r="F240" s="273" t="s">
        <v>778</v>
      </c>
      <c r="G240" s="288" t="s">
        <v>785</v>
      </c>
      <c r="H240" s="273" t="s">
        <v>784</v>
      </c>
      <c r="I240" s="290" t="s">
        <v>1696</v>
      </c>
      <c r="J240" s="274">
        <v>14</v>
      </c>
      <c r="K240" s="292">
        <v>6960</v>
      </c>
      <c r="L240" s="274">
        <v>97440</v>
      </c>
      <c r="M240" s="294">
        <v>0.09</v>
      </c>
      <c r="N240" s="275">
        <v>88670.399999999994</v>
      </c>
      <c r="O240" s="288" t="s">
        <v>788</v>
      </c>
      <c r="P240" s="276" t="s">
        <v>767</v>
      </c>
      <c r="Q240" s="296" t="s">
        <v>1936</v>
      </c>
      <c r="R240" s="276" t="s">
        <v>1933</v>
      </c>
      <c r="S240" s="296" t="s">
        <v>1934</v>
      </c>
    </row>
    <row r="241" spans="1:19" hidden="1" x14ac:dyDescent="0.3">
      <c r="A241" s="272">
        <v>1225</v>
      </c>
      <c r="B241" s="282">
        <v>42836</v>
      </c>
      <c r="C241" s="284" t="s">
        <v>591</v>
      </c>
      <c r="D241" s="273" t="s">
        <v>1649</v>
      </c>
      <c r="E241" s="286" t="s">
        <v>405</v>
      </c>
      <c r="F241" s="273" t="s">
        <v>778</v>
      </c>
      <c r="G241" s="288" t="s">
        <v>785</v>
      </c>
      <c r="H241" s="273" t="s">
        <v>784</v>
      </c>
      <c r="I241" s="290" t="s">
        <v>1720</v>
      </c>
      <c r="J241" s="274">
        <v>5</v>
      </c>
      <c r="K241" s="292">
        <v>12360</v>
      </c>
      <c r="L241" s="274">
        <v>61800</v>
      </c>
      <c r="M241" s="294">
        <v>0.09</v>
      </c>
      <c r="N241" s="275">
        <v>56238</v>
      </c>
      <c r="O241" s="288" t="s">
        <v>782</v>
      </c>
      <c r="P241" s="276" t="s">
        <v>760</v>
      </c>
      <c r="Q241" s="296" t="s">
        <v>1932</v>
      </c>
      <c r="R241" s="276" t="s">
        <v>1933</v>
      </c>
      <c r="S241" s="296" t="s">
        <v>1934</v>
      </c>
    </row>
    <row r="242" spans="1:19" x14ac:dyDescent="0.3">
      <c r="A242" s="272">
        <v>1226</v>
      </c>
      <c r="B242" s="282">
        <v>42836</v>
      </c>
      <c r="C242" s="284" t="s">
        <v>591</v>
      </c>
      <c r="D242" s="273" t="s">
        <v>1719</v>
      </c>
      <c r="E242" s="286" t="s">
        <v>405</v>
      </c>
      <c r="F242" s="273" t="s">
        <v>790</v>
      </c>
      <c r="G242" s="288" t="s">
        <v>764</v>
      </c>
      <c r="H242" s="273" t="s">
        <v>800</v>
      </c>
      <c r="I242" s="290" t="s">
        <v>1553</v>
      </c>
      <c r="J242" s="274">
        <v>31</v>
      </c>
      <c r="K242" s="292">
        <v>1920</v>
      </c>
      <c r="L242" s="274">
        <v>59520</v>
      </c>
      <c r="M242" s="294">
        <v>0.03</v>
      </c>
      <c r="N242" s="275">
        <v>57734.400000000001</v>
      </c>
      <c r="O242" s="288" t="s">
        <v>834</v>
      </c>
      <c r="P242" s="276" t="s">
        <v>798</v>
      </c>
      <c r="Q242" s="296" t="s">
        <v>1932</v>
      </c>
      <c r="R242" s="276" t="s">
        <v>1937</v>
      </c>
      <c r="S242" s="296" t="s">
        <v>1934</v>
      </c>
    </row>
    <row r="243" spans="1:19" x14ac:dyDescent="0.3">
      <c r="A243" s="272">
        <v>1227</v>
      </c>
      <c r="B243" s="282">
        <v>42836</v>
      </c>
      <c r="C243" s="284" t="s">
        <v>591</v>
      </c>
      <c r="D243" s="273" t="s">
        <v>1717</v>
      </c>
      <c r="E243" s="286" t="s">
        <v>405</v>
      </c>
      <c r="F243" s="273" t="s">
        <v>778</v>
      </c>
      <c r="G243" s="288" t="s">
        <v>764</v>
      </c>
      <c r="H243" s="273" t="s">
        <v>800</v>
      </c>
      <c r="I243" s="290" t="s">
        <v>1718</v>
      </c>
      <c r="J243" s="274">
        <v>3</v>
      </c>
      <c r="K243" s="292">
        <v>1860</v>
      </c>
      <c r="L243" s="274">
        <v>5580</v>
      </c>
      <c r="M243" s="294">
        <v>0.02</v>
      </c>
      <c r="N243" s="275">
        <v>5468.4</v>
      </c>
      <c r="O243" s="288" t="s">
        <v>782</v>
      </c>
      <c r="P243" s="276" t="s">
        <v>787</v>
      </c>
      <c r="Q243" s="296" t="s">
        <v>1932</v>
      </c>
      <c r="R243" s="276" t="s">
        <v>1933</v>
      </c>
      <c r="S243" s="296" t="s">
        <v>1934</v>
      </c>
    </row>
    <row r="244" spans="1:19" x14ac:dyDescent="0.3">
      <c r="A244" s="272">
        <v>1228</v>
      </c>
      <c r="B244" s="282">
        <v>42836</v>
      </c>
      <c r="C244" s="284" t="s">
        <v>591</v>
      </c>
      <c r="D244" s="273" t="s">
        <v>1717</v>
      </c>
      <c r="E244" s="286" t="s">
        <v>405</v>
      </c>
      <c r="F244" s="273" t="s">
        <v>778</v>
      </c>
      <c r="G244" s="288" t="s">
        <v>764</v>
      </c>
      <c r="H244" s="273" t="s">
        <v>793</v>
      </c>
      <c r="I244" s="290" t="s">
        <v>1613</v>
      </c>
      <c r="J244" s="274">
        <v>35</v>
      </c>
      <c r="K244" s="292">
        <v>300</v>
      </c>
      <c r="L244" s="274">
        <v>10500</v>
      </c>
      <c r="M244" s="294">
        <v>0.02</v>
      </c>
      <c r="N244" s="275">
        <v>10290</v>
      </c>
      <c r="O244" s="288" t="s">
        <v>782</v>
      </c>
      <c r="P244" s="276" t="s">
        <v>767</v>
      </c>
      <c r="Q244" s="296" t="s">
        <v>1932</v>
      </c>
      <c r="R244" s="276" t="s">
        <v>1933</v>
      </c>
      <c r="S244" s="296" t="s">
        <v>1934</v>
      </c>
    </row>
    <row r="245" spans="1:19" hidden="1" x14ac:dyDescent="0.3">
      <c r="A245" s="272">
        <v>1229</v>
      </c>
      <c r="B245" s="282">
        <v>42836</v>
      </c>
      <c r="C245" s="284" t="s">
        <v>591</v>
      </c>
      <c r="D245" s="273" t="s">
        <v>1649</v>
      </c>
      <c r="E245" s="286" t="s">
        <v>522</v>
      </c>
      <c r="F245" s="273" t="s">
        <v>778</v>
      </c>
      <c r="G245" s="288" t="s">
        <v>785</v>
      </c>
      <c r="H245" s="273" t="s">
        <v>815</v>
      </c>
      <c r="I245" s="290" t="s">
        <v>1716</v>
      </c>
      <c r="J245" s="274">
        <v>35</v>
      </c>
      <c r="K245" s="292">
        <v>6000</v>
      </c>
      <c r="L245" s="274">
        <v>210000</v>
      </c>
      <c r="M245" s="294">
        <v>0.09</v>
      </c>
      <c r="N245" s="275">
        <v>191100</v>
      </c>
      <c r="O245" s="288" t="s">
        <v>782</v>
      </c>
      <c r="P245" s="276" t="s">
        <v>760</v>
      </c>
      <c r="Q245" s="296" t="s">
        <v>1932</v>
      </c>
      <c r="R245" s="276" t="s">
        <v>1933</v>
      </c>
      <c r="S245" s="296" t="s">
        <v>1934</v>
      </c>
    </row>
    <row r="246" spans="1:19" hidden="1" x14ac:dyDescent="0.3">
      <c r="A246" s="272">
        <v>1230</v>
      </c>
      <c r="B246" s="282">
        <v>42836</v>
      </c>
      <c r="C246" s="284" t="s">
        <v>591</v>
      </c>
      <c r="D246" s="273" t="s">
        <v>1714</v>
      </c>
      <c r="E246" s="286" t="s">
        <v>522</v>
      </c>
      <c r="F246" s="273" t="s">
        <v>812</v>
      </c>
      <c r="G246" s="288" t="s">
        <v>770</v>
      </c>
      <c r="H246" s="273" t="s">
        <v>826</v>
      </c>
      <c r="I246" s="290" t="s">
        <v>1715</v>
      </c>
      <c r="J246" s="274">
        <v>44</v>
      </c>
      <c r="K246" s="292">
        <v>3540</v>
      </c>
      <c r="L246" s="274">
        <v>155760</v>
      </c>
      <c r="M246" s="294">
        <v>0.08</v>
      </c>
      <c r="N246" s="275">
        <v>143299.20000000001</v>
      </c>
      <c r="O246" s="288" t="s">
        <v>775</v>
      </c>
      <c r="P246" s="276" t="s">
        <v>841</v>
      </c>
      <c r="Q246" s="296" t="s">
        <v>1935</v>
      </c>
      <c r="R246" s="276" t="s">
        <v>1933</v>
      </c>
      <c r="S246" s="296" t="s">
        <v>1934</v>
      </c>
    </row>
    <row r="247" spans="1:19" hidden="1" x14ac:dyDescent="0.3">
      <c r="A247" s="272">
        <v>1231</v>
      </c>
      <c r="B247" s="282">
        <v>42836</v>
      </c>
      <c r="C247" s="284" t="s">
        <v>591</v>
      </c>
      <c r="D247" s="273" t="s">
        <v>1714</v>
      </c>
      <c r="E247" s="286" t="s">
        <v>522</v>
      </c>
      <c r="F247" s="273" t="s">
        <v>812</v>
      </c>
      <c r="G247" s="288" t="s">
        <v>785</v>
      </c>
      <c r="H247" s="273" t="s">
        <v>824</v>
      </c>
      <c r="I247" s="290" t="s">
        <v>868</v>
      </c>
      <c r="J247" s="274">
        <v>30</v>
      </c>
      <c r="K247" s="292">
        <v>1980</v>
      </c>
      <c r="L247" s="274">
        <v>59400</v>
      </c>
      <c r="M247" s="294">
        <v>0.02</v>
      </c>
      <c r="N247" s="275">
        <v>58212</v>
      </c>
      <c r="O247" s="288" t="s">
        <v>775</v>
      </c>
      <c r="P247" s="276" t="s">
        <v>774</v>
      </c>
      <c r="Q247" s="296" t="s">
        <v>1935</v>
      </c>
      <c r="R247" s="276" t="s">
        <v>1933</v>
      </c>
      <c r="S247" s="296" t="s">
        <v>1934</v>
      </c>
    </row>
    <row r="248" spans="1:19" hidden="1" x14ac:dyDescent="0.3">
      <c r="A248" s="272">
        <v>1232</v>
      </c>
      <c r="B248" s="282">
        <v>42836</v>
      </c>
      <c r="C248" s="284" t="s">
        <v>591</v>
      </c>
      <c r="D248" s="273" t="s">
        <v>1714</v>
      </c>
      <c r="E248" s="286" t="s">
        <v>522</v>
      </c>
      <c r="F248" s="273" t="s">
        <v>812</v>
      </c>
      <c r="G248" s="288" t="s">
        <v>764</v>
      </c>
      <c r="H248" s="273" t="s">
        <v>772</v>
      </c>
      <c r="I248" s="290" t="s">
        <v>1198</v>
      </c>
      <c r="J248" s="274">
        <v>30</v>
      </c>
      <c r="K248" s="292">
        <v>4860</v>
      </c>
      <c r="L248" s="274">
        <v>145800</v>
      </c>
      <c r="M248" s="294">
        <v>0.01</v>
      </c>
      <c r="N248" s="275">
        <v>144342</v>
      </c>
      <c r="O248" s="288" t="s">
        <v>775</v>
      </c>
      <c r="P248" s="276" t="s">
        <v>760</v>
      </c>
      <c r="Q248" s="296" t="s">
        <v>1935</v>
      </c>
      <c r="R248" s="276" t="s">
        <v>1933</v>
      </c>
      <c r="S248" s="296" t="s">
        <v>1934</v>
      </c>
    </row>
    <row r="249" spans="1:19" hidden="1" x14ac:dyDescent="0.3">
      <c r="A249" s="272">
        <v>1233</v>
      </c>
      <c r="B249" s="282">
        <v>42836</v>
      </c>
      <c r="C249" s="284" t="s">
        <v>591</v>
      </c>
      <c r="D249" s="273" t="s">
        <v>1030</v>
      </c>
      <c r="E249" s="286" t="s">
        <v>522</v>
      </c>
      <c r="F249" s="273" t="s">
        <v>778</v>
      </c>
      <c r="G249" s="288" t="s">
        <v>785</v>
      </c>
      <c r="H249" s="273" t="s">
        <v>784</v>
      </c>
      <c r="I249" s="290" t="s">
        <v>1176</v>
      </c>
      <c r="J249" s="274">
        <v>2</v>
      </c>
      <c r="K249" s="292">
        <v>1260</v>
      </c>
      <c r="L249" s="274">
        <v>2520</v>
      </c>
      <c r="M249" s="294">
        <v>7.0000000000000007E-2</v>
      </c>
      <c r="N249" s="275">
        <v>2343.6</v>
      </c>
      <c r="O249" s="288" t="s">
        <v>775</v>
      </c>
      <c r="P249" s="276" t="s">
        <v>760</v>
      </c>
      <c r="Q249" s="296" t="s">
        <v>1935</v>
      </c>
      <c r="R249" s="276" t="s">
        <v>1933</v>
      </c>
      <c r="S249" s="296" t="s">
        <v>1934</v>
      </c>
    </row>
    <row r="250" spans="1:19" hidden="1" x14ac:dyDescent="0.3">
      <c r="A250" s="272">
        <v>1234</v>
      </c>
      <c r="B250" s="282">
        <v>42836</v>
      </c>
      <c r="C250" s="284" t="s">
        <v>591</v>
      </c>
      <c r="D250" s="273" t="s">
        <v>1713</v>
      </c>
      <c r="E250" s="286" t="s">
        <v>522</v>
      </c>
      <c r="F250" s="273" t="s">
        <v>778</v>
      </c>
      <c r="G250" s="288" t="s">
        <v>770</v>
      </c>
      <c r="H250" s="273" t="s">
        <v>769</v>
      </c>
      <c r="I250" s="290" t="s">
        <v>1712</v>
      </c>
      <c r="J250" s="274">
        <v>50</v>
      </c>
      <c r="K250" s="292">
        <v>5760</v>
      </c>
      <c r="L250" s="274">
        <v>288000</v>
      </c>
      <c r="M250" s="294">
        <v>0.1</v>
      </c>
      <c r="N250" s="275">
        <v>259200</v>
      </c>
      <c r="O250" s="288" t="s">
        <v>761</v>
      </c>
      <c r="P250" s="276" t="s">
        <v>760</v>
      </c>
      <c r="Q250" s="296" t="s">
        <v>1932</v>
      </c>
      <c r="R250" s="276" t="s">
        <v>1933</v>
      </c>
      <c r="S250" s="296" t="s">
        <v>1934</v>
      </c>
    </row>
    <row r="251" spans="1:19" hidden="1" x14ac:dyDescent="0.3">
      <c r="A251" s="272">
        <v>1235</v>
      </c>
      <c r="B251" s="282">
        <v>42837</v>
      </c>
      <c r="C251" s="284" t="s">
        <v>591</v>
      </c>
      <c r="D251" s="273" t="s">
        <v>937</v>
      </c>
      <c r="E251" s="286" t="s">
        <v>405</v>
      </c>
      <c r="F251" s="273" t="s">
        <v>790</v>
      </c>
      <c r="G251" s="288" t="s">
        <v>785</v>
      </c>
      <c r="H251" s="273" t="s">
        <v>824</v>
      </c>
      <c r="I251" s="290" t="s">
        <v>1711</v>
      </c>
      <c r="J251" s="274">
        <v>27</v>
      </c>
      <c r="K251" s="292">
        <v>960</v>
      </c>
      <c r="L251" s="274">
        <v>25920</v>
      </c>
      <c r="M251" s="294">
        <v>0.05</v>
      </c>
      <c r="N251" s="275">
        <v>24624</v>
      </c>
      <c r="O251" s="288" t="s">
        <v>834</v>
      </c>
      <c r="P251" s="276" t="s">
        <v>760</v>
      </c>
      <c r="Q251" s="296" t="s">
        <v>1932</v>
      </c>
      <c r="R251" s="276" t="s">
        <v>1937</v>
      </c>
      <c r="S251" s="296" t="s">
        <v>1934</v>
      </c>
    </row>
    <row r="252" spans="1:19" hidden="1" x14ac:dyDescent="0.3">
      <c r="A252" s="272">
        <v>1236</v>
      </c>
      <c r="B252" s="282">
        <v>42837</v>
      </c>
      <c r="C252" s="284" t="s">
        <v>591</v>
      </c>
      <c r="D252" s="273" t="s">
        <v>937</v>
      </c>
      <c r="E252" s="286" t="s">
        <v>405</v>
      </c>
      <c r="F252" s="273" t="s">
        <v>790</v>
      </c>
      <c r="G252" s="288" t="s">
        <v>770</v>
      </c>
      <c r="H252" s="273" t="s">
        <v>781</v>
      </c>
      <c r="I252" s="290" t="s">
        <v>1710</v>
      </c>
      <c r="J252" s="274">
        <v>26</v>
      </c>
      <c r="K252" s="292">
        <v>1680</v>
      </c>
      <c r="L252" s="274">
        <v>43680</v>
      </c>
      <c r="M252" s="294">
        <v>0.05</v>
      </c>
      <c r="N252" s="275">
        <v>41496</v>
      </c>
      <c r="O252" s="288" t="s">
        <v>834</v>
      </c>
      <c r="P252" s="276" t="s">
        <v>760</v>
      </c>
      <c r="Q252" s="296" t="s">
        <v>1932</v>
      </c>
      <c r="R252" s="276" t="s">
        <v>1937</v>
      </c>
      <c r="S252" s="296" t="s">
        <v>1934</v>
      </c>
    </row>
    <row r="253" spans="1:19" x14ac:dyDescent="0.3">
      <c r="A253" s="272">
        <v>1237</v>
      </c>
      <c r="B253" s="282">
        <v>42837</v>
      </c>
      <c r="C253" s="284" t="s">
        <v>591</v>
      </c>
      <c r="D253" s="273" t="s">
        <v>1538</v>
      </c>
      <c r="E253" s="286" t="s">
        <v>405</v>
      </c>
      <c r="F253" s="273" t="s">
        <v>790</v>
      </c>
      <c r="G253" s="288" t="s">
        <v>764</v>
      </c>
      <c r="H253" s="273" t="s">
        <v>818</v>
      </c>
      <c r="I253" s="290" t="s">
        <v>1003</v>
      </c>
      <c r="J253" s="274">
        <v>32</v>
      </c>
      <c r="K253" s="292">
        <v>4860</v>
      </c>
      <c r="L253" s="274">
        <v>155520</v>
      </c>
      <c r="M253" s="294">
        <v>7.0000000000000007E-2</v>
      </c>
      <c r="N253" s="275">
        <v>144633.60000000001</v>
      </c>
      <c r="O253" s="288" t="s">
        <v>775</v>
      </c>
      <c r="P253" s="276" t="s">
        <v>767</v>
      </c>
      <c r="Q253" s="296" t="s">
        <v>1935</v>
      </c>
      <c r="R253" s="276" t="s">
        <v>1937</v>
      </c>
      <c r="S253" s="296" t="s">
        <v>1934</v>
      </c>
    </row>
    <row r="254" spans="1:19" hidden="1" x14ac:dyDescent="0.3">
      <c r="A254" s="272">
        <v>1238</v>
      </c>
      <c r="B254" s="282">
        <v>42837</v>
      </c>
      <c r="C254" s="284" t="s">
        <v>591</v>
      </c>
      <c r="D254" s="273" t="s">
        <v>1709</v>
      </c>
      <c r="E254" s="286" t="s">
        <v>395</v>
      </c>
      <c r="F254" s="273" t="s">
        <v>778</v>
      </c>
      <c r="G254" s="288" t="s">
        <v>764</v>
      </c>
      <c r="H254" s="273" t="s">
        <v>793</v>
      </c>
      <c r="I254" s="290" t="s">
        <v>1118</v>
      </c>
      <c r="J254" s="274">
        <v>48</v>
      </c>
      <c r="K254" s="292">
        <v>420</v>
      </c>
      <c r="L254" s="274">
        <v>20160</v>
      </c>
      <c r="M254" s="294">
        <v>0.04</v>
      </c>
      <c r="N254" s="275">
        <v>19353.599999999999</v>
      </c>
      <c r="O254" s="288" t="s">
        <v>834</v>
      </c>
      <c r="P254" s="276" t="s">
        <v>767</v>
      </c>
      <c r="Q254" s="296" t="s">
        <v>1932</v>
      </c>
      <c r="R254" s="276" t="s">
        <v>1933</v>
      </c>
      <c r="S254" s="296" t="s">
        <v>1934</v>
      </c>
    </row>
    <row r="255" spans="1:19" x14ac:dyDescent="0.3">
      <c r="A255" s="272">
        <v>1239</v>
      </c>
      <c r="B255" s="282">
        <v>42837</v>
      </c>
      <c r="C255" s="284" t="s">
        <v>591</v>
      </c>
      <c r="D255" s="273" t="s">
        <v>1709</v>
      </c>
      <c r="E255" s="286" t="s">
        <v>395</v>
      </c>
      <c r="F255" s="273" t="s">
        <v>778</v>
      </c>
      <c r="G255" s="288" t="s">
        <v>785</v>
      </c>
      <c r="H255" s="273" t="s">
        <v>784</v>
      </c>
      <c r="I255" s="290" t="s">
        <v>1220</v>
      </c>
      <c r="J255" s="274">
        <v>6</v>
      </c>
      <c r="K255" s="292">
        <v>2160</v>
      </c>
      <c r="L255" s="274">
        <v>12960</v>
      </c>
      <c r="M255" s="294">
        <v>0.09</v>
      </c>
      <c r="N255" s="275">
        <v>11793.6</v>
      </c>
      <c r="O255" s="288" t="s">
        <v>834</v>
      </c>
      <c r="P255" s="276" t="s">
        <v>760</v>
      </c>
      <c r="Q255" s="296" t="s">
        <v>1932</v>
      </c>
      <c r="R255" s="276" t="s">
        <v>1933</v>
      </c>
      <c r="S255" s="296" t="s">
        <v>1934</v>
      </c>
    </row>
    <row r="256" spans="1:19" hidden="1" x14ac:dyDescent="0.3">
      <c r="A256" s="272">
        <v>1240</v>
      </c>
      <c r="B256" s="282">
        <v>42837</v>
      </c>
      <c r="C256" s="284" t="s">
        <v>591</v>
      </c>
      <c r="D256" s="273" t="s">
        <v>1383</v>
      </c>
      <c r="E256" s="286" t="s">
        <v>395</v>
      </c>
      <c r="F256" s="273" t="s">
        <v>778</v>
      </c>
      <c r="G256" s="288" t="s">
        <v>770</v>
      </c>
      <c r="H256" s="273" t="s">
        <v>781</v>
      </c>
      <c r="I256" s="290" t="s">
        <v>1048</v>
      </c>
      <c r="J256" s="274">
        <v>43</v>
      </c>
      <c r="K256" s="292">
        <v>900</v>
      </c>
      <c r="L256" s="274">
        <v>38700</v>
      </c>
      <c r="M256" s="294">
        <v>0.01</v>
      </c>
      <c r="N256" s="275">
        <v>38313</v>
      </c>
      <c r="O256" s="288" t="s">
        <v>788</v>
      </c>
      <c r="P256" s="276" t="s">
        <v>767</v>
      </c>
      <c r="Q256" s="296" t="s">
        <v>1936</v>
      </c>
      <c r="R256" s="276" t="s">
        <v>1933</v>
      </c>
      <c r="S256" s="296" t="s">
        <v>1934</v>
      </c>
    </row>
    <row r="257" spans="1:19" hidden="1" x14ac:dyDescent="0.3">
      <c r="A257" s="272">
        <v>1241</v>
      </c>
      <c r="B257" s="282">
        <v>42838</v>
      </c>
      <c r="C257" s="284" t="s">
        <v>591</v>
      </c>
      <c r="D257" s="273" t="s">
        <v>1211</v>
      </c>
      <c r="E257" s="286" t="s">
        <v>398</v>
      </c>
      <c r="F257" s="273" t="s">
        <v>812</v>
      </c>
      <c r="G257" s="288" t="s">
        <v>764</v>
      </c>
      <c r="H257" s="273" t="s">
        <v>763</v>
      </c>
      <c r="I257" s="290" t="s">
        <v>1708</v>
      </c>
      <c r="J257" s="274">
        <v>15</v>
      </c>
      <c r="K257" s="292">
        <v>600</v>
      </c>
      <c r="L257" s="274">
        <v>9000</v>
      </c>
      <c r="M257" s="294">
        <v>0.1</v>
      </c>
      <c r="N257" s="275">
        <v>8100</v>
      </c>
      <c r="O257" s="288" t="s">
        <v>761</v>
      </c>
      <c r="P257" s="276" t="s">
        <v>760</v>
      </c>
      <c r="Q257" s="296" t="s">
        <v>1932</v>
      </c>
      <c r="R257" s="276" t="s">
        <v>1933</v>
      </c>
      <c r="S257" s="296" t="s">
        <v>1934</v>
      </c>
    </row>
    <row r="258" spans="1:19" hidden="1" x14ac:dyDescent="0.3">
      <c r="A258" s="272">
        <v>1242</v>
      </c>
      <c r="B258" s="282">
        <v>42838</v>
      </c>
      <c r="C258" s="284" t="s">
        <v>591</v>
      </c>
      <c r="D258" s="273" t="s">
        <v>1707</v>
      </c>
      <c r="E258" s="286" t="s">
        <v>522</v>
      </c>
      <c r="F258" s="273" t="s">
        <v>765</v>
      </c>
      <c r="G258" s="288" t="s">
        <v>764</v>
      </c>
      <c r="H258" s="273" t="s">
        <v>995</v>
      </c>
      <c r="I258" s="290" t="s">
        <v>1706</v>
      </c>
      <c r="J258" s="274">
        <v>15</v>
      </c>
      <c r="K258" s="292">
        <v>480</v>
      </c>
      <c r="L258" s="274">
        <v>7200</v>
      </c>
      <c r="M258" s="294">
        <v>0</v>
      </c>
      <c r="N258" s="275">
        <v>7200</v>
      </c>
      <c r="O258" s="288" t="s">
        <v>788</v>
      </c>
      <c r="P258" s="276" t="s">
        <v>760</v>
      </c>
      <c r="Q258" s="296" t="s">
        <v>1936</v>
      </c>
      <c r="R258" s="276" t="s">
        <v>1937</v>
      </c>
      <c r="S258" s="296" t="s">
        <v>1934</v>
      </c>
    </row>
    <row r="259" spans="1:19" hidden="1" x14ac:dyDescent="0.3">
      <c r="A259" s="272">
        <v>1243</v>
      </c>
      <c r="B259" s="282">
        <v>42838</v>
      </c>
      <c r="C259" s="284" t="s">
        <v>591</v>
      </c>
      <c r="D259" s="273" t="s">
        <v>1705</v>
      </c>
      <c r="E259" s="286" t="s">
        <v>522</v>
      </c>
      <c r="F259" s="273" t="s">
        <v>812</v>
      </c>
      <c r="G259" s="288" t="s">
        <v>764</v>
      </c>
      <c r="H259" s="273" t="s">
        <v>800</v>
      </c>
      <c r="I259" s="290" t="s">
        <v>1661</v>
      </c>
      <c r="J259" s="274">
        <v>32</v>
      </c>
      <c r="K259" s="292">
        <v>720</v>
      </c>
      <c r="L259" s="274">
        <v>23040</v>
      </c>
      <c r="M259" s="294">
        <v>0</v>
      </c>
      <c r="N259" s="275">
        <v>23040</v>
      </c>
      <c r="O259" s="288" t="s">
        <v>761</v>
      </c>
      <c r="P259" s="276" t="s">
        <v>760</v>
      </c>
      <c r="Q259" s="296" t="s">
        <v>1932</v>
      </c>
      <c r="R259" s="276" t="s">
        <v>1933</v>
      </c>
      <c r="S259" s="296" t="s">
        <v>1934</v>
      </c>
    </row>
    <row r="260" spans="1:19" hidden="1" x14ac:dyDescent="0.3">
      <c r="A260" s="272">
        <v>1244</v>
      </c>
      <c r="B260" s="282">
        <v>42838</v>
      </c>
      <c r="C260" s="284" t="s">
        <v>591</v>
      </c>
      <c r="D260" s="273" t="s">
        <v>1705</v>
      </c>
      <c r="E260" s="286" t="s">
        <v>522</v>
      </c>
      <c r="F260" s="273" t="s">
        <v>812</v>
      </c>
      <c r="G260" s="288" t="s">
        <v>764</v>
      </c>
      <c r="H260" s="273" t="s">
        <v>800</v>
      </c>
      <c r="I260" s="290" t="s">
        <v>1704</v>
      </c>
      <c r="J260" s="274">
        <v>1</v>
      </c>
      <c r="K260" s="292">
        <v>113400</v>
      </c>
      <c r="L260" s="274">
        <v>113400</v>
      </c>
      <c r="M260" s="294">
        <v>0.09</v>
      </c>
      <c r="N260" s="275">
        <v>103194</v>
      </c>
      <c r="O260" s="288" t="s">
        <v>761</v>
      </c>
      <c r="P260" s="276" t="s">
        <v>767</v>
      </c>
      <c r="Q260" s="296" t="s">
        <v>1932</v>
      </c>
      <c r="R260" s="276" t="s">
        <v>1933</v>
      </c>
      <c r="S260" s="296" t="s">
        <v>1934</v>
      </c>
    </row>
    <row r="261" spans="1:19" hidden="1" x14ac:dyDescent="0.3">
      <c r="A261" s="272">
        <v>1245</v>
      </c>
      <c r="B261" s="282">
        <v>42839</v>
      </c>
      <c r="C261" s="284" t="s">
        <v>591</v>
      </c>
      <c r="D261" s="273" t="s">
        <v>1703</v>
      </c>
      <c r="E261" s="286" t="s">
        <v>398</v>
      </c>
      <c r="F261" s="273" t="s">
        <v>790</v>
      </c>
      <c r="G261" s="288" t="s">
        <v>770</v>
      </c>
      <c r="H261" s="273" t="s">
        <v>826</v>
      </c>
      <c r="I261" s="290" t="s">
        <v>1545</v>
      </c>
      <c r="J261" s="274">
        <v>44</v>
      </c>
      <c r="K261" s="292">
        <v>6060</v>
      </c>
      <c r="L261" s="274">
        <v>266640</v>
      </c>
      <c r="M261" s="294">
        <v>0.04</v>
      </c>
      <c r="N261" s="275">
        <v>255974.39999999999</v>
      </c>
      <c r="O261" s="288" t="s">
        <v>788</v>
      </c>
      <c r="P261" s="276" t="s">
        <v>774</v>
      </c>
      <c r="Q261" s="296" t="s">
        <v>1936</v>
      </c>
      <c r="R261" s="276" t="s">
        <v>1937</v>
      </c>
      <c r="S261" s="296" t="s">
        <v>1934</v>
      </c>
    </row>
    <row r="262" spans="1:19" hidden="1" x14ac:dyDescent="0.3">
      <c r="A262" s="272">
        <v>1246</v>
      </c>
      <c r="B262" s="282">
        <v>42839</v>
      </c>
      <c r="C262" s="284" t="s">
        <v>591</v>
      </c>
      <c r="D262" s="273" t="s">
        <v>1703</v>
      </c>
      <c r="E262" s="286" t="s">
        <v>398</v>
      </c>
      <c r="F262" s="273" t="s">
        <v>790</v>
      </c>
      <c r="G262" s="288" t="s">
        <v>770</v>
      </c>
      <c r="H262" s="273" t="s">
        <v>777</v>
      </c>
      <c r="I262" s="290" t="s">
        <v>1384</v>
      </c>
      <c r="J262" s="274">
        <v>11</v>
      </c>
      <c r="K262" s="292">
        <v>4320</v>
      </c>
      <c r="L262" s="274">
        <v>47520</v>
      </c>
      <c r="M262" s="294">
        <v>0.25</v>
      </c>
      <c r="N262" s="275">
        <v>35640</v>
      </c>
      <c r="O262" s="288" t="s">
        <v>788</v>
      </c>
      <c r="P262" s="276" t="s">
        <v>827</v>
      </c>
      <c r="Q262" s="296" t="s">
        <v>1936</v>
      </c>
      <c r="R262" s="276" t="s">
        <v>1937</v>
      </c>
      <c r="S262" s="296" t="s">
        <v>1934</v>
      </c>
    </row>
    <row r="263" spans="1:19" x14ac:dyDescent="0.3">
      <c r="A263" s="272">
        <v>1247</v>
      </c>
      <c r="B263" s="282">
        <v>42839</v>
      </c>
      <c r="C263" s="284" t="s">
        <v>591</v>
      </c>
      <c r="D263" s="273" t="s">
        <v>1328</v>
      </c>
      <c r="E263" s="286" t="s">
        <v>405</v>
      </c>
      <c r="F263" s="273" t="s">
        <v>790</v>
      </c>
      <c r="G263" s="288" t="s">
        <v>764</v>
      </c>
      <c r="H263" s="273" t="s">
        <v>793</v>
      </c>
      <c r="I263" s="290" t="s">
        <v>1702</v>
      </c>
      <c r="J263" s="274">
        <v>32</v>
      </c>
      <c r="K263" s="292">
        <v>420</v>
      </c>
      <c r="L263" s="274">
        <v>13440</v>
      </c>
      <c r="M263" s="294">
        <v>0.02</v>
      </c>
      <c r="N263" s="275">
        <v>13171.2</v>
      </c>
      <c r="O263" s="288" t="s">
        <v>761</v>
      </c>
      <c r="P263" s="276" t="s">
        <v>787</v>
      </c>
      <c r="Q263" s="296" t="s">
        <v>1932</v>
      </c>
      <c r="R263" s="276" t="s">
        <v>1937</v>
      </c>
      <c r="S263" s="296" t="s">
        <v>1934</v>
      </c>
    </row>
    <row r="264" spans="1:19" x14ac:dyDescent="0.3">
      <c r="A264" s="272">
        <v>1248</v>
      </c>
      <c r="B264" s="282">
        <v>42839</v>
      </c>
      <c r="C264" s="284" t="s">
        <v>591</v>
      </c>
      <c r="D264" s="273" t="s">
        <v>954</v>
      </c>
      <c r="E264" s="286" t="s">
        <v>405</v>
      </c>
      <c r="F264" s="273" t="s">
        <v>790</v>
      </c>
      <c r="G264" s="288" t="s">
        <v>764</v>
      </c>
      <c r="H264" s="273" t="s">
        <v>818</v>
      </c>
      <c r="I264" s="290" t="s">
        <v>1023</v>
      </c>
      <c r="J264" s="274">
        <v>7</v>
      </c>
      <c r="K264" s="292">
        <v>4260</v>
      </c>
      <c r="L264" s="274">
        <v>29820</v>
      </c>
      <c r="M264" s="294">
        <v>0.01</v>
      </c>
      <c r="N264" s="275">
        <v>29521.8</v>
      </c>
      <c r="O264" s="288" t="s">
        <v>788</v>
      </c>
      <c r="P264" s="276" t="s">
        <v>827</v>
      </c>
      <c r="Q264" s="296" t="s">
        <v>1936</v>
      </c>
      <c r="R264" s="276" t="s">
        <v>1937</v>
      </c>
      <c r="S264" s="296" t="s">
        <v>1934</v>
      </c>
    </row>
    <row r="265" spans="1:19" hidden="1" x14ac:dyDescent="0.3">
      <c r="A265" s="272">
        <v>1249</v>
      </c>
      <c r="B265" s="282">
        <v>42839</v>
      </c>
      <c r="C265" s="284" t="s">
        <v>591</v>
      </c>
      <c r="D265" s="273" t="s">
        <v>1699</v>
      </c>
      <c r="E265" s="286" t="s">
        <v>405</v>
      </c>
      <c r="F265" s="273" t="s">
        <v>765</v>
      </c>
      <c r="G265" s="288" t="s">
        <v>785</v>
      </c>
      <c r="H265" s="273" t="s">
        <v>784</v>
      </c>
      <c r="I265" s="290" t="s">
        <v>1115</v>
      </c>
      <c r="J265" s="274">
        <v>18</v>
      </c>
      <c r="K265" s="292">
        <v>3360</v>
      </c>
      <c r="L265" s="274">
        <v>60480</v>
      </c>
      <c r="M265" s="294">
        <v>0.06</v>
      </c>
      <c r="N265" s="275">
        <v>56851.199999999997</v>
      </c>
      <c r="O265" s="288" t="s">
        <v>834</v>
      </c>
      <c r="P265" s="276" t="s">
        <v>798</v>
      </c>
      <c r="Q265" s="296" t="s">
        <v>1932</v>
      </c>
      <c r="R265" s="276" t="s">
        <v>1937</v>
      </c>
      <c r="S265" s="296" t="s">
        <v>1934</v>
      </c>
    </row>
    <row r="266" spans="1:19" x14ac:dyDescent="0.3">
      <c r="A266" s="272">
        <v>1250</v>
      </c>
      <c r="B266" s="282">
        <v>42839</v>
      </c>
      <c r="C266" s="284" t="s">
        <v>591</v>
      </c>
      <c r="D266" s="273" t="s">
        <v>954</v>
      </c>
      <c r="E266" s="286" t="s">
        <v>405</v>
      </c>
      <c r="F266" s="273" t="s">
        <v>790</v>
      </c>
      <c r="G266" s="288" t="s">
        <v>764</v>
      </c>
      <c r="H266" s="273" t="s">
        <v>921</v>
      </c>
      <c r="I266" s="290" t="s">
        <v>988</v>
      </c>
      <c r="J266" s="274">
        <v>23</v>
      </c>
      <c r="K266" s="292">
        <v>300</v>
      </c>
      <c r="L266" s="274">
        <v>6900</v>
      </c>
      <c r="M266" s="294">
        <v>0.02</v>
      </c>
      <c r="N266" s="275">
        <v>6762</v>
      </c>
      <c r="O266" s="288" t="s">
        <v>788</v>
      </c>
      <c r="P266" s="276" t="s">
        <v>760</v>
      </c>
      <c r="Q266" s="296" t="s">
        <v>1936</v>
      </c>
      <c r="R266" s="276" t="s">
        <v>1937</v>
      </c>
      <c r="S266" s="296" t="s">
        <v>1934</v>
      </c>
    </row>
    <row r="267" spans="1:19" x14ac:dyDescent="0.3">
      <c r="A267" s="272">
        <v>1251</v>
      </c>
      <c r="B267" s="282">
        <v>42839</v>
      </c>
      <c r="C267" s="284" t="s">
        <v>591</v>
      </c>
      <c r="D267" s="273" t="s">
        <v>1701</v>
      </c>
      <c r="E267" s="286" t="s">
        <v>405</v>
      </c>
      <c r="F267" s="273" t="s">
        <v>778</v>
      </c>
      <c r="G267" s="288" t="s">
        <v>764</v>
      </c>
      <c r="H267" s="273" t="s">
        <v>800</v>
      </c>
      <c r="I267" s="290" t="s">
        <v>1700</v>
      </c>
      <c r="J267" s="274">
        <v>5</v>
      </c>
      <c r="K267" s="292">
        <v>180</v>
      </c>
      <c r="L267" s="274">
        <v>900</v>
      </c>
      <c r="M267" s="294">
        <v>7.0000000000000007E-2</v>
      </c>
      <c r="N267" s="275">
        <v>837</v>
      </c>
      <c r="O267" s="288" t="s">
        <v>761</v>
      </c>
      <c r="P267" s="276" t="s">
        <v>760</v>
      </c>
      <c r="Q267" s="296" t="s">
        <v>1932</v>
      </c>
      <c r="R267" s="276" t="s">
        <v>1933</v>
      </c>
      <c r="S267" s="296" t="s">
        <v>1934</v>
      </c>
    </row>
    <row r="268" spans="1:19" hidden="1" x14ac:dyDescent="0.3">
      <c r="A268" s="272">
        <v>1252</v>
      </c>
      <c r="B268" s="282">
        <v>42839</v>
      </c>
      <c r="C268" s="284" t="s">
        <v>591</v>
      </c>
      <c r="D268" s="273" t="s">
        <v>1699</v>
      </c>
      <c r="E268" s="286" t="s">
        <v>405</v>
      </c>
      <c r="F268" s="273" t="s">
        <v>765</v>
      </c>
      <c r="G268" s="288" t="s">
        <v>785</v>
      </c>
      <c r="H268" s="273" t="s">
        <v>784</v>
      </c>
      <c r="I268" s="290" t="s">
        <v>990</v>
      </c>
      <c r="J268" s="274">
        <v>34</v>
      </c>
      <c r="K268" s="292">
        <v>12060</v>
      </c>
      <c r="L268" s="274">
        <v>410040</v>
      </c>
      <c r="M268" s="294">
        <v>0.03</v>
      </c>
      <c r="N268" s="275">
        <v>397738.8</v>
      </c>
      <c r="O268" s="288" t="s">
        <v>834</v>
      </c>
      <c r="P268" s="276" t="s">
        <v>760</v>
      </c>
      <c r="Q268" s="296" t="s">
        <v>1932</v>
      </c>
      <c r="R268" s="276" t="s">
        <v>1937</v>
      </c>
      <c r="S268" s="296" t="s">
        <v>1934</v>
      </c>
    </row>
    <row r="269" spans="1:19" hidden="1" x14ac:dyDescent="0.3">
      <c r="A269" s="272">
        <v>1253</v>
      </c>
      <c r="B269" s="282">
        <v>42840</v>
      </c>
      <c r="C269" s="284" t="s">
        <v>591</v>
      </c>
      <c r="D269" s="273" t="s">
        <v>1698</v>
      </c>
      <c r="E269" s="286" t="s">
        <v>398</v>
      </c>
      <c r="F269" s="273" t="s">
        <v>765</v>
      </c>
      <c r="G269" s="288" t="s">
        <v>785</v>
      </c>
      <c r="H269" s="273" t="s">
        <v>824</v>
      </c>
      <c r="I269" s="290" t="s">
        <v>1012</v>
      </c>
      <c r="J269" s="274">
        <v>13</v>
      </c>
      <c r="K269" s="292">
        <v>2460</v>
      </c>
      <c r="L269" s="274">
        <v>31980</v>
      </c>
      <c r="M269" s="294">
        <v>0.03</v>
      </c>
      <c r="N269" s="275">
        <v>31020.6</v>
      </c>
      <c r="O269" s="288" t="s">
        <v>782</v>
      </c>
      <c r="P269" s="276" t="s">
        <v>841</v>
      </c>
      <c r="Q269" s="296" t="s">
        <v>1932</v>
      </c>
      <c r="R269" s="276" t="s">
        <v>1937</v>
      </c>
      <c r="S269" s="296" t="s">
        <v>1934</v>
      </c>
    </row>
    <row r="270" spans="1:19" hidden="1" x14ac:dyDescent="0.3">
      <c r="A270" s="272">
        <v>1254</v>
      </c>
      <c r="B270" s="282">
        <v>42840</v>
      </c>
      <c r="C270" s="284" t="s">
        <v>591</v>
      </c>
      <c r="D270" s="273" t="s">
        <v>872</v>
      </c>
      <c r="E270" s="286" t="s">
        <v>405</v>
      </c>
      <c r="F270" s="273" t="s">
        <v>765</v>
      </c>
      <c r="G270" s="288" t="s">
        <v>785</v>
      </c>
      <c r="H270" s="273" t="s">
        <v>784</v>
      </c>
      <c r="I270" s="290" t="s">
        <v>1697</v>
      </c>
      <c r="J270" s="274">
        <v>31</v>
      </c>
      <c r="K270" s="292">
        <v>480</v>
      </c>
      <c r="L270" s="274">
        <v>14880</v>
      </c>
      <c r="M270" s="294">
        <v>0.05</v>
      </c>
      <c r="N270" s="275">
        <v>14136</v>
      </c>
      <c r="O270" s="288" t="s">
        <v>775</v>
      </c>
      <c r="P270" s="276" t="s">
        <v>760</v>
      </c>
      <c r="Q270" s="296" t="s">
        <v>1935</v>
      </c>
      <c r="R270" s="276" t="s">
        <v>1937</v>
      </c>
      <c r="S270" s="296" t="s">
        <v>1934</v>
      </c>
    </row>
    <row r="271" spans="1:19" hidden="1" x14ac:dyDescent="0.3">
      <c r="A271" s="272">
        <v>1255</v>
      </c>
      <c r="B271" s="282">
        <v>42840</v>
      </c>
      <c r="C271" s="284" t="s">
        <v>591</v>
      </c>
      <c r="D271" s="273" t="s">
        <v>1585</v>
      </c>
      <c r="E271" s="286" t="s">
        <v>405</v>
      </c>
      <c r="F271" s="273" t="s">
        <v>778</v>
      </c>
      <c r="G271" s="288" t="s">
        <v>785</v>
      </c>
      <c r="H271" s="273" t="s">
        <v>784</v>
      </c>
      <c r="I271" s="290" t="s">
        <v>1696</v>
      </c>
      <c r="J271" s="274">
        <v>49</v>
      </c>
      <c r="K271" s="292">
        <v>6960</v>
      </c>
      <c r="L271" s="274">
        <v>341040</v>
      </c>
      <c r="M271" s="294">
        <v>0.04</v>
      </c>
      <c r="N271" s="275">
        <v>327398.40000000002</v>
      </c>
      <c r="O271" s="288" t="s">
        <v>782</v>
      </c>
      <c r="P271" s="276" t="s">
        <v>798</v>
      </c>
      <c r="Q271" s="296" t="s">
        <v>1932</v>
      </c>
      <c r="R271" s="276" t="s">
        <v>1933</v>
      </c>
      <c r="S271" s="296" t="s">
        <v>1934</v>
      </c>
    </row>
    <row r="272" spans="1:19" hidden="1" x14ac:dyDescent="0.3">
      <c r="A272" s="272">
        <v>1256</v>
      </c>
      <c r="B272" s="282">
        <v>42840</v>
      </c>
      <c r="C272" s="284" t="s">
        <v>591</v>
      </c>
      <c r="D272" s="273" t="s">
        <v>872</v>
      </c>
      <c r="E272" s="286" t="s">
        <v>405</v>
      </c>
      <c r="F272" s="273" t="s">
        <v>765</v>
      </c>
      <c r="G272" s="288" t="s">
        <v>770</v>
      </c>
      <c r="H272" s="273" t="s">
        <v>777</v>
      </c>
      <c r="I272" s="290" t="s">
        <v>1695</v>
      </c>
      <c r="J272" s="274">
        <v>40</v>
      </c>
      <c r="K272" s="292">
        <v>19260</v>
      </c>
      <c r="L272" s="274">
        <v>770400</v>
      </c>
      <c r="M272" s="294">
        <v>0</v>
      </c>
      <c r="N272" s="275">
        <v>770400</v>
      </c>
      <c r="O272" s="288" t="s">
        <v>775</v>
      </c>
      <c r="P272" s="276" t="s">
        <v>760</v>
      </c>
      <c r="Q272" s="296" t="s">
        <v>1935</v>
      </c>
      <c r="R272" s="276" t="s">
        <v>1937</v>
      </c>
      <c r="S272" s="296" t="s">
        <v>1934</v>
      </c>
    </row>
    <row r="273" spans="1:19" hidden="1" x14ac:dyDescent="0.3">
      <c r="A273" s="272">
        <v>1257</v>
      </c>
      <c r="B273" s="282">
        <v>42840</v>
      </c>
      <c r="C273" s="284" t="s">
        <v>591</v>
      </c>
      <c r="D273" s="273" t="s">
        <v>1585</v>
      </c>
      <c r="E273" s="286" t="s">
        <v>398</v>
      </c>
      <c r="F273" s="273" t="s">
        <v>778</v>
      </c>
      <c r="G273" s="288" t="s">
        <v>764</v>
      </c>
      <c r="H273" s="273" t="s">
        <v>763</v>
      </c>
      <c r="I273" s="290" t="s">
        <v>789</v>
      </c>
      <c r="J273" s="274">
        <v>1</v>
      </c>
      <c r="K273" s="292">
        <v>720</v>
      </c>
      <c r="L273" s="274">
        <v>720</v>
      </c>
      <c r="M273" s="294">
        <v>7.0000000000000007E-2</v>
      </c>
      <c r="N273" s="275">
        <v>669.6</v>
      </c>
      <c r="O273" s="288" t="s">
        <v>782</v>
      </c>
      <c r="P273" s="276" t="s">
        <v>760</v>
      </c>
      <c r="Q273" s="296" t="s">
        <v>1932</v>
      </c>
      <c r="R273" s="276" t="s">
        <v>1933</v>
      </c>
      <c r="S273" s="296" t="s">
        <v>1934</v>
      </c>
    </row>
    <row r="274" spans="1:19" hidden="1" x14ac:dyDescent="0.3">
      <c r="A274" s="272">
        <v>1258</v>
      </c>
      <c r="B274" s="282">
        <v>42840</v>
      </c>
      <c r="C274" s="284" t="s">
        <v>591</v>
      </c>
      <c r="D274" s="273" t="s">
        <v>1693</v>
      </c>
      <c r="E274" s="286" t="s">
        <v>522</v>
      </c>
      <c r="F274" s="273" t="s">
        <v>778</v>
      </c>
      <c r="G274" s="288" t="s">
        <v>764</v>
      </c>
      <c r="H274" s="273" t="s">
        <v>995</v>
      </c>
      <c r="I274" s="290" t="s">
        <v>1694</v>
      </c>
      <c r="J274" s="274">
        <v>28</v>
      </c>
      <c r="K274" s="292">
        <v>240</v>
      </c>
      <c r="L274" s="274">
        <v>6720</v>
      </c>
      <c r="M274" s="294">
        <v>0</v>
      </c>
      <c r="N274" s="275">
        <v>6720</v>
      </c>
      <c r="O274" s="288" t="s">
        <v>761</v>
      </c>
      <c r="P274" s="276" t="s">
        <v>827</v>
      </c>
      <c r="Q274" s="296" t="s">
        <v>1932</v>
      </c>
      <c r="R274" s="276" t="s">
        <v>1933</v>
      </c>
      <c r="S274" s="296" t="s">
        <v>1934</v>
      </c>
    </row>
    <row r="275" spans="1:19" hidden="1" x14ac:dyDescent="0.3">
      <c r="A275" s="272">
        <v>1259</v>
      </c>
      <c r="B275" s="282">
        <v>42840</v>
      </c>
      <c r="C275" s="284" t="s">
        <v>591</v>
      </c>
      <c r="D275" s="273" t="s">
        <v>1693</v>
      </c>
      <c r="E275" s="286" t="s">
        <v>522</v>
      </c>
      <c r="F275" s="273" t="s">
        <v>778</v>
      </c>
      <c r="G275" s="288" t="s">
        <v>764</v>
      </c>
      <c r="H275" s="273" t="s">
        <v>800</v>
      </c>
      <c r="I275" s="290" t="s">
        <v>1692</v>
      </c>
      <c r="J275" s="274">
        <v>7</v>
      </c>
      <c r="K275" s="292">
        <v>1020</v>
      </c>
      <c r="L275" s="274">
        <v>7140</v>
      </c>
      <c r="M275" s="294">
        <v>0.05</v>
      </c>
      <c r="N275" s="275">
        <v>6783</v>
      </c>
      <c r="O275" s="288" t="s">
        <v>761</v>
      </c>
      <c r="P275" s="276" t="s">
        <v>767</v>
      </c>
      <c r="Q275" s="296" t="s">
        <v>1932</v>
      </c>
      <c r="R275" s="276" t="s">
        <v>1933</v>
      </c>
      <c r="S275" s="296" t="s">
        <v>1934</v>
      </c>
    </row>
    <row r="276" spans="1:19" hidden="1" x14ac:dyDescent="0.3">
      <c r="A276" s="272">
        <v>1260</v>
      </c>
      <c r="B276" s="282">
        <v>42841</v>
      </c>
      <c r="C276" s="284" t="s">
        <v>591</v>
      </c>
      <c r="D276" s="273" t="s">
        <v>1133</v>
      </c>
      <c r="E276" s="286" t="s">
        <v>522</v>
      </c>
      <c r="F276" s="273" t="s">
        <v>778</v>
      </c>
      <c r="G276" s="288" t="s">
        <v>764</v>
      </c>
      <c r="H276" s="273" t="s">
        <v>921</v>
      </c>
      <c r="I276" s="290" t="s">
        <v>1691</v>
      </c>
      <c r="J276" s="274">
        <v>37</v>
      </c>
      <c r="K276" s="292">
        <v>180</v>
      </c>
      <c r="L276" s="274">
        <v>6660</v>
      </c>
      <c r="M276" s="294">
        <v>0</v>
      </c>
      <c r="N276" s="275">
        <v>6660</v>
      </c>
      <c r="O276" s="288" t="s">
        <v>782</v>
      </c>
      <c r="P276" s="276" t="s">
        <v>760</v>
      </c>
      <c r="Q276" s="296" t="s">
        <v>1932</v>
      </c>
      <c r="R276" s="276" t="s">
        <v>1933</v>
      </c>
      <c r="S276" s="296" t="s">
        <v>1934</v>
      </c>
    </row>
    <row r="277" spans="1:19" hidden="1" x14ac:dyDescent="0.3">
      <c r="A277" s="272">
        <v>1261</v>
      </c>
      <c r="B277" s="282">
        <v>42841</v>
      </c>
      <c r="C277" s="284" t="s">
        <v>591</v>
      </c>
      <c r="D277" s="273" t="s">
        <v>1133</v>
      </c>
      <c r="E277" s="286" t="s">
        <v>522</v>
      </c>
      <c r="F277" s="273" t="s">
        <v>778</v>
      </c>
      <c r="G277" s="288" t="s">
        <v>770</v>
      </c>
      <c r="H277" s="273" t="s">
        <v>781</v>
      </c>
      <c r="I277" s="290" t="s">
        <v>1690</v>
      </c>
      <c r="J277" s="274">
        <v>7</v>
      </c>
      <c r="K277" s="292">
        <v>1560</v>
      </c>
      <c r="L277" s="274">
        <v>10920</v>
      </c>
      <c r="M277" s="294">
        <v>0.03</v>
      </c>
      <c r="N277" s="275">
        <v>10592.4</v>
      </c>
      <c r="O277" s="288" t="s">
        <v>782</v>
      </c>
      <c r="P277" s="276" t="s">
        <v>760</v>
      </c>
      <c r="Q277" s="296" t="s">
        <v>1932</v>
      </c>
      <c r="R277" s="276" t="s">
        <v>1933</v>
      </c>
      <c r="S277" s="296" t="s">
        <v>1934</v>
      </c>
    </row>
    <row r="278" spans="1:19" hidden="1" x14ac:dyDescent="0.3">
      <c r="A278" s="272">
        <v>1262</v>
      </c>
      <c r="B278" s="282">
        <v>42841</v>
      </c>
      <c r="C278" s="284" t="s">
        <v>591</v>
      </c>
      <c r="D278" s="273" t="s">
        <v>1133</v>
      </c>
      <c r="E278" s="286" t="s">
        <v>522</v>
      </c>
      <c r="F278" s="273" t="s">
        <v>778</v>
      </c>
      <c r="G278" s="288" t="s">
        <v>764</v>
      </c>
      <c r="H278" s="273" t="s">
        <v>805</v>
      </c>
      <c r="I278" s="290" t="s">
        <v>1126</v>
      </c>
      <c r="J278" s="274">
        <v>45</v>
      </c>
      <c r="K278" s="292">
        <v>360</v>
      </c>
      <c r="L278" s="274">
        <v>16200</v>
      </c>
      <c r="M278" s="294">
        <v>0.01</v>
      </c>
      <c r="N278" s="275">
        <v>16038</v>
      </c>
      <c r="O278" s="288" t="s">
        <v>782</v>
      </c>
      <c r="P278" s="276" t="s">
        <v>760</v>
      </c>
      <c r="Q278" s="296" t="s">
        <v>1932</v>
      </c>
      <c r="R278" s="276" t="s">
        <v>1933</v>
      </c>
      <c r="S278" s="296" t="s">
        <v>1934</v>
      </c>
    </row>
    <row r="279" spans="1:19" hidden="1" x14ac:dyDescent="0.3">
      <c r="A279" s="272">
        <v>1263</v>
      </c>
      <c r="B279" s="282">
        <v>42841</v>
      </c>
      <c r="C279" s="284" t="s">
        <v>591</v>
      </c>
      <c r="D279" s="273" t="s">
        <v>1133</v>
      </c>
      <c r="E279" s="286" t="s">
        <v>522</v>
      </c>
      <c r="F279" s="273" t="s">
        <v>778</v>
      </c>
      <c r="G279" s="288" t="s">
        <v>785</v>
      </c>
      <c r="H279" s="273" t="s">
        <v>784</v>
      </c>
      <c r="I279" s="290" t="s">
        <v>1689</v>
      </c>
      <c r="J279" s="274">
        <v>43</v>
      </c>
      <c r="K279" s="292">
        <v>7560</v>
      </c>
      <c r="L279" s="274">
        <v>325080</v>
      </c>
      <c r="M279" s="294">
        <v>0</v>
      </c>
      <c r="N279" s="275">
        <v>325080</v>
      </c>
      <c r="O279" s="288" t="s">
        <v>782</v>
      </c>
      <c r="P279" s="276" t="s">
        <v>760</v>
      </c>
      <c r="Q279" s="296" t="s">
        <v>1932</v>
      </c>
      <c r="R279" s="276" t="s">
        <v>1933</v>
      </c>
      <c r="S279" s="296" t="s">
        <v>1934</v>
      </c>
    </row>
    <row r="280" spans="1:19" hidden="1" x14ac:dyDescent="0.3">
      <c r="A280" s="272">
        <v>1264</v>
      </c>
      <c r="B280" s="282">
        <v>42841</v>
      </c>
      <c r="C280" s="284" t="s">
        <v>591</v>
      </c>
      <c r="D280" s="273" t="s">
        <v>1688</v>
      </c>
      <c r="E280" s="286" t="s">
        <v>395</v>
      </c>
      <c r="F280" s="273" t="s">
        <v>812</v>
      </c>
      <c r="G280" s="288" t="s">
        <v>770</v>
      </c>
      <c r="H280" s="273" t="s">
        <v>781</v>
      </c>
      <c r="I280" s="290" t="s">
        <v>1655</v>
      </c>
      <c r="J280" s="274">
        <v>4</v>
      </c>
      <c r="K280" s="292">
        <v>420</v>
      </c>
      <c r="L280" s="274">
        <v>1680</v>
      </c>
      <c r="M280" s="294">
        <v>0</v>
      </c>
      <c r="N280" s="275">
        <v>1680</v>
      </c>
      <c r="O280" s="288" t="s">
        <v>788</v>
      </c>
      <c r="P280" s="276" t="s">
        <v>760</v>
      </c>
      <c r="Q280" s="296" t="s">
        <v>1936</v>
      </c>
      <c r="R280" s="276" t="s">
        <v>1933</v>
      </c>
      <c r="S280" s="296" t="s">
        <v>1934</v>
      </c>
    </row>
    <row r="281" spans="1:19" hidden="1" x14ac:dyDescent="0.3">
      <c r="A281" s="272">
        <v>1265</v>
      </c>
      <c r="B281" s="282">
        <v>42841</v>
      </c>
      <c r="C281" s="284" t="s">
        <v>591</v>
      </c>
      <c r="D281" s="273" t="s">
        <v>1688</v>
      </c>
      <c r="E281" s="286" t="s">
        <v>395</v>
      </c>
      <c r="F281" s="273" t="s">
        <v>812</v>
      </c>
      <c r="G281" s="288" t="s">
        <v>764</v>
      </c>
      <c r="H281" s="273" t="s">
        <v>921</v>
      </c>
      <c r="I281" s="290" t="s">
        <v>1687</v>
      </c>
      <c r="J281" s="274">
        <v>8</v>
      </c>
      <c r="K281" s="292">
        <v>180</v>
      </c>
      <c r="L281" s="274">
        <v>1440</v>
      </c>
      <c r="M281" s="294">
        <v>0.02</v>
      </c>
      <c r="N281" s="275">
        <v>1411.2</v>
      </c>
      <c r="O281" s="288" t="s">
        <v>788</v>
      </c>
      <c r="P281" s="276" t="s">
        <v>767</v>
      </c>
      <c r="Q281" s="296" t="s">
        <v>1936</v>
      </c>
      <c r="R281" s="276" t="s">
        <v>1933</v>
      </c>
      <c r="S281" s="296" t="s">
        <v>1934</v>
      </c>
    </row>
    <row r="282" spans="1:19" hidden="1" x14ac:dyDescent="0.3">
      <c r="A282" s="272">
        <v>1266</v>
      </c>
      <c r="B282" s="282">
        <v>42842</v>
      </c>
      <c r="C282" s="284" t="s">
        <v>591</v>
      </c>
      <c r="D282" s="273" t="s">
        <v>1567</v>
      </c>
      <c r="E282" s="286" t="s">
        <v>405</v>
      </c>
      <c r="F282" s="273" t="s">
        <v>778</v>
      </c>
      <c r="G282" s="288" t="s">
        <v>785</v>
      </c>
      <c r="H282" s="273" t="s">
        <v>784</v>
      </c>
      <c r="I282" s="290" t="s">
        <v>1210</v>
      </c>
      <c r="J282" s="274">
        <v>38</v>
      </c>
      <c r="K282" s="292">
        <v>3960</v>
      </c>
      <c r="L282" s="274">
        <v>150480</v>
      </c>
      <c r="M282" s="294">
        <v>0</v>
      </c>
      <c r="N282" s="275">
        <v>150480</v>
      </c>
      <c r="O282" s="288" t="s">
        <v>782</v>
      </c>
      <c r="P282" s="276" t="s">
        <v>798</v>
      </c>
      <c r="Q282" s="296" t="s">
        <v>1932</v>
      </c>
      <c r="R282" s="276" t="s">
        <v>1933</v>
      </c>
      <c r="S282" s="296" t="s">
        <v>1934</v>
      </c>
    </row>
    <row r="283" spans="1:19" hidden="1" x14ac:dyDescent="0.3">
      <c r="A283" s="272">
        <v>1267</v>
      </c>
      <c r="B283" s="282">
        <v>42842</v>
      </c>
      <c r="C283" s="284" t="s">
        <v>591</v>
      </c>
      <c r="D283" s="273" t="s">
        <v>1143</v>
      </c>
      <c r="E283" s="286" t="s">
        <v>395</v>
      </c>
      <c r="F283" s="273" t="s">
        <v>778</v>
      </c>
      <c r="G283" s="288" t="s">
        <v>764</v>
      </c>
      <c r="H283" s="273" t="s">
        <v>800</v>
      </c>
      <c r="I283" s="290" t="s">
        <v>1686</v>
      </c>
      <c r="J283" s="274">
        <v>24</v>
      </c>
      <c r="K283" s="292">
        <v>180</v>
      </c>
      <c r="L283" s="274">
        <v>4320</v>
      </c>
      <c r="M283" s="294">
        <v>0</v>
      </c>
      <c r="N283" s="275">
        <v>4320</v>
      </c>
      <c r="O283" s="288" t="s">
        <v>834</v>
      </c>
      <c r="P283" s="276" t="s">
        <v>760</v>
      </c>
      <c r="Q283" s="296" t="s">
        <v>1932</v>
      </c>
      <c r="R283" s="276" t="s">
        <v>1933</v>
      </c>
      <c r="S283" s="296" t="s">
        <v>1934</v>
      </c>
    </row>
    <row r="284" spans="1:19" hidden="1" x14ac:dyDescent="0.3">
      <c r="A284" s="272">
        <v>1268</v>
      </c>
      <c r="B284" s="282">
        <v>42842</v>
      </c>
      <c r="C284" s="284" t="s">
        <v>591</v>
      </c>
      <c r="D284" s="273" t="s">
        <v>1685</v>
      </c>
      <c r="E284" s="286" t="s">
        <v>405</v>
      </c>
      <c r="F284" s="273" t="s">
        <v>790</v>
      </c>
      <c r="G284" s="288" t="s">
        <v>785</v>
      </c>
      <c r="H284" s="273" t="s">
        <v>815</v>
      </c>
      <c r="I284" s="290" t="s">
        <v>1684</v>
      </c>
      <c r="J284" s="274">
        <v>42</v>
      </c>
      <c r="K284" s="292">
        <v>7260</v>
      </c>
      <c r="L284" s="274">
        <v>304920</v>
      </c>
      <c r="M284" s="294">
        <v>0</v>
      </c>
      <c r="N284" s="275">
        <v>304920</v>
      </c>
      <c r="O284" s="288" t="s">
        <v>782</v>
      </c>
      <c r="P284" s="276" t="s">
        <v>760</v>
      </c>
      <c r="Q284" s="296" t="s">
        <v>1932</v>
      </c>
      <c r="R284" s="276" t="s">
        <v>1937</v>
      </c>
      <c r="S284" s="296" t="s">
        <v>1934</v>
      </c>
    </row>
    <row r="285" spans="1:19" hidden="1" x14ac:dyDescent="0.3">
      <c r="A285" s="272">
        <v>1269</v>
      </c>
      <c r="B285" s="282">
        <v>42842</v>
      </c>
      <c r="C285" s="284" t="s">
        <v>591</v>
      </c>
      <c r="D285" s="273" t="s">
        <v>1352</v>
      </c>
      <c r="E285" s="286" t="s">
        <v>522</v>
      </c>
      <c r="F285" s="273" t="s">
        <v>778</v>
      </c>
      <c r="G285" s="288" t="s">
        <v>764</v>
      </c>
      <c r="H285" s="273" t="s">
        <v>763</v>
      </c>
      <c r="I285" s="290" t="s">
        <v>1683</v>
      </c>
      <c r="J285" s="274">
        <v>20</v>
      </c>
      <c r="K285" s="292">
        <v>180</v>
      </c>
      <c r="L285" s="274">
        <v>3600</v>
      </c>
      <c r="M285" s="294">
        <v>0.03</v>
      </c>
      <c r="N285" s="275">
        <v>3492</v>
      </c>
      <c r="O285" s="288" t="s">
        <v>788</v>
      </c>
      <c r="P285" s="276" t="s">
        <v>787</v>
      </c>
      <c r="Q285" s="296" t="s">
        <v>1936</v>
      </c>
      <c r="R285" s="276" t="s">
        <v>1933</v>
      </c>
      <c r="S285" s="296" t="s">
        <v>1934</v>
      </c>
    </row>
    <row r="286" spans="1:19" hidden="1" x14ac:dyDescent="0.3">
      <c r="A286" s="272">
        <v>1270</v>
      </c>
      <c r="B286" s="282">
        <v>42842</v>
      </c>
      <c r="C286" s="284" t="s">
        <v>591</v>
      </c>
      <c r="D286" s="273" t="s">
        <v>1682</v>
      </c>
      <c r="E286" s="286" t="s">
        <v>522</v>
      </c>
      <c r="F286" s="273" t="s">
        <v>790</v>
      </c>
      <c r="G286" s="288" t="s">
        <v>770</v>
      </c>
      <c r="H286" s="273" t="s">
        <v>826</v>
      </c>
      <c r="I286" s="290" t="s">
        <v>1545</v>
      </c>
      <c r="J286" s="274">
        <v>15</v>
      </c>
      <c r="K286" s="292">
        <v>6060</v>
      </c>
      <c r="L286" s="274">
        <v>90900</v>
      </c>
      <c r="M286" s="294">
        <v>0</v>
      </c>
      <c r="N286" s="275">
        <v>90900</v>
      </c>
      <c r="O286" s="288" t="s">
        <v>788</v>
      </c>
      <c r="P286" s="276" t="s">
        <v>841</v>
      </c>
      <c r="Q286" s="296" t="s">
        <v>1936</v>
      </c>
      <c r="R286" s="276" t="s">
        <v>1937</v>
      </c>
      <c r="S286" s="296" t="s">
        <v>1934</v>
      </c>
    </row>
    <row r="287" spans="1:19" hidden="1" x14ac:dyDescent="0.3">
      <c r="A287" s="272">
        <v>1271</v>
      </c>
      <c r="B287" s="282">
        <v>42842</v>
      </c>
      <c r="C287" s="284" t="s">
        <v>591</v>
      </c>
      <c r="D287" s="273" t="s">
        <v>1682</v>
      </c>
      <c r="E287" s="286" t="s">
        <v>522</v>
      </c>
      <c r="F287" s="273" t="s">
        <v>790</v>
      </c>
      <c r="G287" s="288" t="s">
        <v>770</v>
      </c>
      <c r="H287" s="273" t="s">
        <v>781</v>
      </c>
      <c r="I287" s="290" t="s">
        <v>1681</v>
      </c>
      <c r="J287" s="274">
        <v>6</v>
      </c>
      <c r="K287" s="292">
        <v>900</v>
      </c>
      <c r="L287" s="274">
        <v>5400</v>
      </c>
      <c r="M287" s="294">
        <v>0.06</v>
      </c>
      <c r="N287" s="275">
        <v>5076</v>
      </c>
      <c r="O287" s="288" t="s">
        <v>788</v>
      </c>
      <c r="P287" s="276" t="s">
        <v>760</v>
      </c>
      <c r="Q287" s="296" t="s">
        <v>1936</v>
      </c>
      <c r="R287" s="276" t="s">
        <v>1937</v>
      </c>
      <c r="S287" s="296" t="s">
        <v>1934</v>
      </c>
    </row>
    <row r="288" spans="1:19" x14ac:dyDescent="0.3">
      <c r="A288" s="272">
        <v>1272</v>
      </c>
      <c r="B288" s="282">
        <v>42842</v>
      </c>
      <c r="C288" s="284" t="s">
        <v>591</v>
      </c>
      <c r="D288" s="273" t="s">
        <v>1490</v>
      </c>
      <c r="E288" s="286" t="s">
        <v>395</v>
      </c>
      <c r="F288" s="273" t="s">
        <v>790</v>
      </c>
      <c r="G288" s="288" t="s">
        <v>785</v>
      </c>
      <c r="H288" s="273" t="s">
        <v>784</v>
      </c>
      <c r="I288" s="290" t="s">
        <v>1279</v>
      </c>
      <c r="J288" s="274">
        <v>20</v>
      </c>
      <c r="K288" s="292">
        <v>9360</v>
      </c>
      <c r="L288" s="274">
        <v>187200</v>
      </c>
      <c r="M288" s="294">
        <v>0.06</v>
      </c>
      <c r="N288" s="275">
        <v>175968</v>
      </c>
      <c r="O288" s="288" t="s">
        <v>834</v>
      </c>
      <c r="P288" s="276" t="s">
        <v>841</v>
      </c>
      <c r="Q288" s="296" t="s">
        <v>1932</v>
      </c>
      <c r="R288" s="276" t="s">
        <v>1937</v>
      </c>
      <c r="S288" s="296" t="s">
        <v>1934</v>
      </c>
    </row>
    <row r="289" spans="1:19" hidden="1" x14ac:dyDescent="0.3">
      <c r="A289" s="272">
        <v>1273</v>
      </c>
      <c r="B289" s="282">
        <v>42842</v>
      </c>
      <c r="C289" s="284" t="s">
        <v>591</v>
      </c>
      <c r="D289" s="273" t="s">
        <v>1015</v>
      </c>
      <c r="E289" s="286" t="s">
        <v>395</v>
      </c>
      <c r="F289" s="273" t="s">
        <v>790</v>
      </c>
      <c r="G289" s="288" t="s">
        <v>764</v>
      </c>
      <c r="H289" s="273" t="s">
        <v>811</v>
      </c>
      <c r="I289" s="290" t="s">
        <v>1680</v>
      </c>
      <c r="J289" s="274">
        <v>14</v>
      </c>
      <c r="K289" s="292">
        <v>660</v>
      </c>
      <c r="L289" s="274">
        <v>9240</v>
      </c>
      <c r="M289" s="294">
        <v>0.02</v>
      </c>
      <c r="N289" s="275">
        <v>9055.2000000000007</v>
      </c>
      <c r="O289" s="288" t="s">
        <v>782</v>
      </c>
      <c r="P289" s="276" t="s">
        <v>760</v>
      </c>
      <c r="Q289" s="296" t="s">
        <v>1932</v>
      </c>
      <c r="R289" s="276" t="s">
        <v>1937</v>
      </c>
      <c r="S289" s="296" t="s">
        <v>1934</v>
      </c>
    </row>
    <row r="290" spans="1:19" x14ac:dyDescent="0.3">
      <c r="A290" s="272">
        <v>1274</v>
      </c>
      <c r="B290" s="282">
        <v>42842</v>
      </c>
      <c r="C290" s="284" t="s">
        <v>591</v>
      </c>
      <c r="D290" s="273" t="s">
        <v>1679</v>
      </c>
      <c r="E290" s="286" t="s">
        <v>395</v>
      </c>
      <c r="F290" s="273" t="s">
        <v>765</v>
      </c>
      <c r="G290" s="288" t="s">
        <v>785</v>
      </c>
      <c r="H290" s="273" t="s">
        <v>1125</v>
      </c>
      <c r="I290" s="290" t="s">
        <v>1597</v>
      </c>
      <c r="J290" s="274">
        <v>49</v>
      </c>
      <c r="K290" s="292">
        <v>27000</v>
      </c>
      <c r="L290" s="274">
        <v>1323000</v>
      </c>
      <c r="M290" s="294">
        <v>0.06</v>
      </c>
      <c r="N290" s="275">
        <v>1243620</v>
      </c>
      <c r="O290" s="288" t="s">
        <v>834</v>
      </c>
      <c r="P290" s="276" t="s">
        <v>774</v>
      </c>
      <c r="Q290" s="296" t="s">
        <v>1932</v>
      </c>
      <c r="R290" s="276" t="s">
        <v>1937</v>
      </c>
      <c r="S290" s="296" t="s">
        <v>1934</v>
      </c>
    </row>
    <row r="291" spans="1:19" x14ac:dyDescent="0.3">
      <c r="A291" s="272">
        <v>1275</v>
      </c>
      <c r="B291" s="282">
        <v>42842</v>
      </c>
      <c r="C291" s="284" t="s">
        <v>591</v>
      </c>
      <c r="D291" s="273" t="s">
        <v>1679</v>
      </c>
      <c r="E291" s="286" t="s">
        <v>395</v>
      </c>
      <c r="F291" s="273" t="s">
        <v>765</v>
      </c>
      <c r="G291" s="288" t="s">
        <v>785</v>
      </c>
      <c r="H291" s="273" t="s">
        <v>784</v>
      </c>
      <c r="I291" s="290" t="s">
        <v>821</v>
      </c>
      <c r="J291" s="274">
        <v>4</v>
      </c>
      <c r="K291" s="292">
        <v>1260</v>
      </c>
      <c r="L291" s="274">
        <v>5040</v>
      </c>
      <c r="M291" s="294">
        <v>0.04</v>
      </c>
      <c r="N291" s="275">
        <v>4838.3999999999996</v>
      </c>
      <c r="O291" s="288" t="s">
        <v>834</v>
      </c>
      <c r="P291" s="276" t="s">
        <v>774</v>
      </c>
      <c r="Q291" s="296" t="s">
        <v>1932</v>
      </c>
      <c r="R291" s="276" t="s">
        <v>1937</v>
      </c>
      <c r="S291" s="296" t="s">
        <v>1934</v>
      </c>
    </row>
    <row r="292" spans="1:19" hidden="1" x14ac:dyDescent="0.3">
      <c r="A292" s="272">
        <v>1276</v>
      </c>
      <c r="B292" s="282">
        <v>42843</v>
      </c>
      <c r="C292" s="284" t="s">
        <v>591</v>
      </c>
      <c r="D292" s="273" t="s">
        <v>1678</v>
      </c>
      <c r="E292" s="286" t="s">
        <v>398</v>
      </c>
      <c r="F292" s="273" t="s">
        <v>812</v>
      </c>
      <c r="G292" s="288" t="s">
        <v>770</v>
      </c>
      <c r="H292" s="273" t="s">
        <v>777</v>
      </c>
      <c r="I292" s="290" t="s">
        <v>1677</v>
      </c>
      <c r="J292" s="274">
        <v>50</v>
      </c>
      <c r="K292" s="292">
        <v>960</v>
      </c>
      <c r="L292" s="274">
        <v>48000</v>
      </c>
      <c r="M292" s="294">
        <v>0.05</v>
      </c>
      <c r="N292" s="275">
        <v>45600</v>
      </c>
      <c r="O292" s="288" t="s">
        <v>834</v>
      </c>
      <c r="P292" s="276" t="s">
        <v>760</v>
      </c>
      <c r="Q292" s="296" t="s">
        <v>1932</v>
      </c>
      <c r="R292" s="276" t="s">
        <v>1933</v>
      </c>
      <c r="S292" s="296" t="s">
        <v>1934</v>
      </c>
    </row>
    <row r="293" spans="1:19" hidden="1" x14ac:dyDescent="0.3">
      <c r="A293" s="272">
        <v>1277</v>
      </c>
      <c r="B293" s="282">
        <v>42843</v>
      </c>
      <c r="C293" s="284" t="s">
        <v>591</v>
      </c>
      <c r="D293" s="273" t="s">
        <v>1338</v>
      </c>
      <c r="E293" s="286" t="s">
        <v>522</v>
      </c>
      <c r="F293" s="273" t="s">
        <v>790</v>
      </c>
      <c r="G293" s="288" t="s">
        <v>764</v>
      </c>
      <c r="H293" s="273" t="s">
        <v>772</v>
      </c>
      <c r="I293" s="290" t="s">
        <v>1514</v>
      </c>
      <c r="J293" s="274">
        <v>38</v>
      </c>
      <c r="K293" s="292">
        <v>480</v>
      </c>
      <c r="L293" s="274">
        <v>18240</v>
      </c>
      <c r="M293" s="294">
        <v>0.09</v>
      </c>
      <c r="N293" s="275">
        <v>16598.400000000001</v>
      </c>
      <c r="O293" s="288" t="s">
        <v>761</v>
      </c>
      <c r="P293" s="276" t="s">
        <v>760</v>
      </c>
      <c r="Q293" s="296" t="s">
        <v>1932</v>
      </c>
      <c r="R293" s="276" t="s">
        <v>1937</v>
      </c>
      <c r="S293" s="296" t="s">
        <v>1934</v>
      </c>
    </row>
    <row r="294" spans="1:19" hidden="1" x14ac:dyDescent="0.3">
      <c r="A294" s="272">
        <v>1278</v>
      </c>
      <c r="B294" s="282">
        <v>42843</v>
      </c>
      <c r="C294" s="284" t="s">
        <v>591</v>
      </c>
      <c r="D294" s="273" t="s">
        <v>1338</v>
      </c>
      <c r="E294" s="286" t="s">
        <v>522</v>
      </c>
      <c r="F294" s="273" t="s">
        <v>790</v>
      </c>
      <c r="G294" s="288" t="s">
        <v>785</v>
      </c>
      <c r="H294" s="273" t="s">
        <v>824</v>
      </c>
      <c r="I294" s="290" t="s">
        <v>1645</v>
      </c>
      <c r="J294" s="274">
        <v>21</v>
      </c>
      <c r="K294" s="292">
        <v>1920</v>
      </c>
      <c r="L294" s="274">
        <v>40320</v>
      </c>
      <c r="M294" s="294">
        <v>0.01</v>
      </c>
      <c r="N294" s="275">
        <v>39916.800000000003</v>
      </c>
      <c r="O294" s="288" t="s">
        <v>788</v>
      </c>
      <c r="P294" s="276" t="s">
        <v>760</v>
      </c>
      <c r="Q294" s="296" t="s">
        <v>1936</v>
      </c>
      <c r="R294" s="276" t="s">
        <v>1937</v>
      </c>
      <c r="S294" s="296" t="s">
        <v>1934</v>
      </c>
    </row>
    <row r="295" spans="1:19" hidden="1" x14ac:dyDescent="0.3">
      <c r="A295" s="272">
        <v>1279</v>
      </c>
      <c r="B295" s="282">
        <v>42843</v>
      </c>
      <c r="C295" s="284" t="s">
        <v>591</v>
      </c>
      <c r="D295" s="273" t="s">
        <v>1338</v>
      </c>
      <c r="E295" s="286" t="s">
        <v>522</v>
      </c>
      <c r="F295" s="273" t="s">
        <v>790</v>
      </c>
      <c r="G295" s="288" t="s">
        <v>764</v>
      </c>
      <c r="H295" s="273" t="s">
        <v>772</v>
      </c>
      <c r="I295" s="290" t="s">
        <v>1676</v>
      </c>
      <c r="J295" s="274">
        <v>19</v>
      </c>
      <c r="K295" s="292">
        <v>1740</v>
      </c>
      <c r="L295" s="274">
        <v>33060</v>
      </c>
      <c r="M295" s="294">
        <v>0.02</v>
      </c>
      <c r="N295" s="275">
        <v>32398.799999999999</v>
      </c>
      <c r="O295" s="288" t="s">
        <v>788</v>
      </c>
      <c r="P295" s="276" t="s">
        <v>798</v>
      </c>
      <c r="Q295" s="296" t="s">
        <v>1936</v>
      </c>
      <c r="R295" s="276" t="s">
        <v>1937</v>
      </c>
      <c r="S295" s="296" t="s">
        <v>1934</v>
      </c>
    </row>
    <row r="296" spans="1:19" hidden="1" x14ac:dyDescent="0.3">
      <c r="A296" s="272">
        <v>1280</v>
      </c>
      <c r="B296" s="282">
        <v>42843</v>
      </c>
      <c r="C296" s="284" t="s">
        <v>591</v>
      </c>
      <c r="D296" s="273" t="s">
        <v>1675</v>
      </c>
      <c r="E296" s="286" t="s">
        <v>395</v>
      </c>
      <c r="F296" s="273" t="s">
        <v>765</v>
      </c>
      <c r="G296" s="288" t="s">
        <v>770</v>
      </c>
      <c r="H296" s="273" t="s">
        <v>777</v>
      </c>
      <c r="I296" s="290" t="s">
        <v>1158</v>
      </c>
      <c r="J296" s="274">
        <v>11</v>
      </c>
      <c r="K296" s="292">
        <v>12780</v>
      </c>
      <c r="L296" s="274">
        <v>140580</v>
      </c>
      <c r="M296" s="294">
        <v>0.04</v>
      </c>
      <c r="N296" s="275">
        <v>134956.79999999999</v>
      </c>
      <c r="O296" s="288" t="s">
        <v>782</v>
      </c>
      <c r="P296" s="276" t="s">
        <v>774</v>
      </c>
      <c r="Q296" s="296" t="s">
        <v>1932</v>
      </c>
      <c r="R296" s="276" t="s">
        <v>1937</v>
      </c>
      <c r="S296" s="296" t="s">
        <v>1934</v>
      </c>
    </row>
    <row r="297" spans="1:19" x14ac:dyDescent="0.3">
      <c r="A297" s="272">
        <v>1281</v>
      </c>
      <c r="B297" s="282">
        <v>42843</v>
      </c>
      <c r="C297" s="284" t="s">
        <v>591</v>
      </c>
      <c r="D297" s="273" t="s">
        <v>1675</v>
      </c>
      <c r="E297" s="286" t="s">
        <v>395</v>
      </c>
      <c r="F297" s="273" t="s">
        <v>765</v>
      </c>
      <c r="G297" s="288" t="s">
        <v>785</v>
      </c>
      <c r="H297" s="273" t="s">
        <v>784</v>
      </c>
      <c r="I297" s="290" t="s">
        <v>1132</v>
      </c>
      <c r="J297" s="274">
        <v>2</v>
      </c>
      <c r="K297" s="292">
        <v>3360</v>
      </c>
      <c r="L297" s="274">
        <v>6720</v>
      </c>
      <c r="M297" s="294">
        <v>0.1</v>
      </c>
      <c r="N297" s="275">
        <v>6048</v>
      </c>
      <c r="O297" s="288" t="s">
        <v>782</v>
      </c>
      <c r="P297" s="276" t="s">
        <v>787</v>
      </c>
      <c r="Q297" s="296" t="s">
        <v>1932</v>
      </c>
      <c r="R297" s="276" t="s">
        <v>1937</v>
      </c>
      <c r="S297" s="296" t="s">
        <v>1934</v>
      </c>
    </row>
    <row r="298" spans="1:19" hidden="1" x14ac:dyDescent="0.3">
      <c r="A298" s="272">
        <v>1282</v>
      </c>
      <c r="B298" s="282">
        <v>42843</v>
      </c>
      <c r="C298" s="284" t="s">
        <v>591</v>
      </c>
      <c r="D298" s="273" t="s">
        <v>1186</v>
      </c>
      <c r="E298" s="286" t="s">
        <v>395</v>
      </c>
      <c r="F298" s="273" t="s">
        <v>778</v>
      </c>
      <c r="G298" s="288" t="s">
        <v>764</v>
      </c>
      <c r="H298" s="273" t="s">
        <v>818</v>
      </c>
      <c r="I298" s="290" t="s">
        <v>1674</v>
      </c>
      <c r="J298" s="274">
        <v>37</v>
      </c>
      <c r="K298" s="292">
        <v>3660</v>
      </c>
      <c r="L298" s="274">
        <v>135420</v>
      </c>
      <c r="M298" s="294">
        <v>0.05</v>
      </c>
      <c r="N298" s="275">
        <v>128649</v>
      </c>
      <c r="O298" s="288" t="s">
        <v>834</v>
      </c>
      <c r="P298" s="276" t="s">
        <v>787</v>
      </c>
      <c r="Q298" s="296" t="s">
        <v>1932</v>
      </c>
      <c r="R298" s="276" t="s">
        <v>1933</v>
      </c>
      <c r="S298" s="296" t="s">
        <v>1934</v>
      </c>
    </row>
    <row r="299" spans="1:19" x14ac:dyDescent="0.3">
      <c r="A299" s="272">
        <v>1283</v>
      </c>
      <c r="B299" s="282">
        <v>42843</v>
      </c>
      <c r="C299" s="284" t="s">
        <v>591</v>
      </c>
      <c r="D299" s="273" t="s">
        <v>1673</v>
      </c>
      <c r="E299" s="286" t="s">
        <v>395</v>
      </c>
      <c r="F299" s="273" t="s">
        <v>812</v>
      </c>
      <c r="G299" s="288" t="s">
        <v>785</v>
      </c>
      <c r="H299" s="273" t="s">
        <v>784</v>
      </c>
      <c r="I299" s="290" t="s">
        <v>1602</v>
      </c>
      <c r="J299" s="274">
        <v>4</v>
      </c>
      <c r="K299" s="292">
        <v>2760</v>
      </c>
      <c r="L299" s="274">
        <v>11040</v>
      </c>
      <c r="M299" s="294">
        <v>0.03</v>
      </c>
      <c r="N299" s="275">
        <v>10708.8</v>
      </c>
      <c r="O299" s="288" t="s">
        <v>761</v>
      </c>
      <c r="P299" s="276" t="s">
        <v>760</v>
      </c>
      <c r="Q299" s="296" t="s">
        <v>1932</v>
      </c>
      <c r="R299" s="276" t="s">
        <v>1933</v>
      </c>
      <c r="S299" s="296" t="s">
        <v>1934</v>
      </c>
    </row>
    <row r="300" spans="1:19" hidden="1" x14ac:dyDescent="0.3">
      <c r="A300" s="272">
        <v>1284</v>
      </c>
      <c r="B300" s="282">
        <v>42844</v>
      </c>
      <c r="C300" s="284" t="s">
        <v>591</v>
      </c>
      <c r="D300" s="273" t="s">
        <v>1672</v>
      </c>
      <c r="E300" s="286" t="s">
        <v>398</v>
      </c>
      <c r="F300" s="273" t="s">
        <v>778</v>
      </c>
      <c r="G300" s="288" t="s">
        <v>785</v>
      </c>
      <c r="H300" s="273" t="s">
        <v>824</v>
      </c>
      <c r="I300" s="290" t="s">
        <v>1671</v>
      </c>
      <c r="J300" s="274">
        <v>41</v>
      </c>
      <c r="K300" s="292">
        <v>540</v>
      </c>
      <c r="L300" s="274">
        <v>22140</v>
      </c>
      <c r="M300" s="294">
        <v>0.09</v>
      </c>
      <c r="N300" s="275">
        <v>20147.400000000001</v>
      </c>
      <c r="O300" s="288" t="s">
        <v>788</v>
      </c>
      <c r="P300" s="276" t="s">
        <v>760</v>
      </c>
      <c r="Q300" s="296" t="s">
        <v>1936</v>
      </c>
      <c r="R300" s="276" t="s">
        <v>1933</v>
      </c>
      <c r="S300" s="296" t="s">
        <v>1934</v>
      </c>
    </row>
    <row r="301" spans="1:19" x14ac:dyDescent="0.3">
      <c r="A301" s="272">
        <v>1285</v>
      </c>
      <c r="B301" s="282">
        <v>42844</v>
      </c>
      <c r="C301" s="284" t="s">
        <v>591</v>
      </c>
      <c r="D301" s="273" t="s">
        <v>1030</v>
      </c>
      <c r="E301" s="286" t="s">
        <v>405</v>
      </c>
      <c r="F301" s="273" t="s">
        <v>778</v>
      </c>
      <c r="G301" s="288" t="s">
        <v>764</v>
      </c>
      <c r="H301" s="273" t="s">
        <v>763</v>
      </c>
      <c r="I301" s="290" t="s">
        <v>1670</v>
      </c>
      <c r="J301" s="274">
        <v>20</v>
      </c>
      <c r="K301" s="292">
        <v>120</v>
      </c>
      <c r="L301" s="274">
        <v>2400</v>
      </c>
      <c r="M301" s="294">
        <v>0.09</v>
      </c>
      <c r="N301" s="275">
        <v>2184</v>
      </c>
      <c r="O301" s="288" t="s">
        <v>782</v>
      </c>
      <c r="P301" s="276" t="s">
        <v>774</v>
      </c>
      <c r="Q301" s="296" t="s">
        <v>1932</v>
      </c>
      <c r="R301" s="276" t="s">
        <v>1933</v>
      </c>
      <c r="S301" s="296" t="s">
        <v>1934</v>
      </c>
    </row>
    <row r="302" spans="1:19" hidden="1" x14ac:dyDescent="0.3">
      <c r="A302" s="272">
        <v>1286</v>
      </c>
      <c r="B302" s="282">
        <v>42844</v>
      </c>
      <c r="C302" s="284" t="s">
        <v>591</v>
      </c>
      <c r="D302" s="273" t="s">
        <v>1259</v>
      </c>
      <c r="E302" s="286" t="s">
        <v>522</v>
      </c>
      <c r="F302" s="273" t="s">
        <v>778</v>
      </c>
      <c r="G302" s="288" t="s">
        <v>764</v>
      </c>
      <c r="H302" s="273" t="s">
        <v>763</v>
      </c>
      <c r="I302" s="290" t="s">
        <v>1669</v>
      </c>
      <c r="J302" s="274">
        <v>32</v>
      </c>
      <c r="K302" s="292">
        <v>2640</v>
      </c>
      <c r="L302" s="274">
        <v>84480</v>
      </c>
      <c r="M302" s="294">
        <v>0</v>
      </c>
      <c r="N302" s="275">
        <v>84480</v>
      </c>
      <c r="O302" s="288" t="s">
        <v>788</v>
      </c>
      <c r="P302" s="276" t="s">
        <v>798</v>
      </c>
      <c r="Q302" s="296" t="s">
        <v>1936</v>
      </c>
      <c r="R302" s="276" t="s">
        <v>1933</v>
      </c>
      <c r="S302" s="296" t="s">
        <v>1934</v>
      </c>
    </row>
    <row r="303" spans="1:19" hidden="1" x14ac:dyDescent="0.3">
      <c r="A303" s="272">
        <v>1287</v>
      </c>
      <c r="B303" s="282">
        <v>42844</v>
      </c>
      <c r="C303" s="284" t="s">
        <v>591</v>
      </c>
      <c r="D303" s="273" t="s">
        <v>1259</v>
      </c>
      <c r="E303" s="286" t="s">
        <v>522</v>
      </c>
      <c r="F303" s="273" t="s">
        <v>778</v>
      </c>
      <c r="G303" s="288" t="s">
        <v>764</v>
      </c>
      <c r="H303" s="273" t="s">
        <v>805</v>
      </c>
      <c r="I303" s="290" t="s">
        <v>1668</v>
      </c>
      <c r="J303" s="274">
        <v>45</v>
      </c>
      <c r="K303" s="292">
        <v>780</v>
      </c>
      <c r="L303" s="274">
        <v>35100</v>
      </c>
      <c r="M303" s="294">
        <v>0.05</v>
      </c>
      <c r="N303" s="275">
        <v>33345</v>
      </c>
      <c r="O303" s="288" t="s">
        <v>788</v>
      </c>
      <c r="P303" s="276" t="s">
        <v>760</v>
      </c>
      <c r="Q303" s="296" t="s">
        <v>1936</v>
      </c>
      <c r="R303" s="276" t="s">
        <v>1933</v>
      </c>
      <c r="S303" s="296" t="s">
        <v>1934</v>
      </c>
    </row>
    <row r="304" spans="1:19" hidden="1" x14ac:dyDescent="0.3">
      <c r="A304" s="272">
        <v>1288</v>
      </c>
      <c r="B304" s="282">
        <v>42844</v>
      </c>
      <c r="C304" s="284" t="s">
        <v>591</v>
      </c>
      <c r="D304" s="273" t="s">
        <v>1442</v>
      </c>
      <c r="E304" s="286" t="s">
        <v>395</v>
      </c>
      <c r="F304" s="273" t="s">
        <v>778</v>
      </c>
      <c r="G304" s="288" t="s">
        <v>764</v>
      </c>
      <c r="H304" s="273" t="s">
        <v>921</v>
      </c>
      <c r="I304" s="290" t="s">
        <v>1667</v>
      </c>
      <c r="J304" s="274">
        <v>50</v>
      </c>
      <c r="K304" s="292">
        <v>660</v>
      </c>
      <c r="L304" s="274">
        <v>33000</v>
      </c>
      <c r="M304" s="294">
        <v>0.01</v>
      </c>
      <c r="N304" s="275">
        <v>32670</v>
      </c>
      <c r="O304" s="288" t="s">
        <v>761</v>
      </c>
      <c r="P304" s="276" t="s">
        <v>760</v>
      </c>
      <c r="Q304" s="296" t="s">
        <v>1932</v>
      </c>
      <c r="R304" s="276" t="s">
        <v>1933</v>
      </c>
      <c r="S304" s="296" t="s">
        <v>1934</v>
      </c>
    </row>
    <row r="305" spans="1:19" hidden="1" x14ac:dyDescent="0.3">
      <c r="A305" s="272">
        <v>1289</v>
      </c>
      <c r="B305" s="282">
        <v>42844</v>
      </c>
      <c r="C305" s="284" t="s">
        <v>591</v>
      </c>
      <c r="D305" s="273" t="s">
        <v>900</v>
      </c>
      <c r="E305" s="286" t="s">
        <v>395</v>
      </c>
      <c r="F305" s="273" t="s">
        <v>765</v>
      </c>
      <c r="G305" s="288" t="s">
        <v>764</v>
      </c>
      <c r="H305" s="273" t="s">
        <v>763</v>
      </c>
      <c r="I305" s="290" t="s">
        <v>1253</v>
      </c>
      <c r="J305" s="274">
        <v>12</v>
      </c>
      <c r="K305" s="292">
        <v>300</v>
      </c>
      <c r="L305" s="274">
        <v>3600</v>
      </c>
      <c r="M305" s="294">
        <v>0.09</v>
      </c>
      <c r="N305" s="275">
        <v>3276</v>
      </c>
      <c r="O305" s="288" t="s">
        <v>761</v>
      </c>
      <c r="P305" s="276" t="s">
        <v>760</v>
      </c>
      <c r="Q305" s="296" t="s">
        <v>1932</v>
      </c>
      <c r="R305" s="276" t="s">
        <v>1937</v>
      </c>
      <c r="S305" s="296" t="s">
        <v>1934</v>
      </c>
    </row>
    <row r="306" spans="1:19" hidden="1" x14ac:dyDescent="0.3">
      <c r="A306" s="272">
        <v>1290</v>
      </c>
      <c r="B306" s="282">
        <v>42844</v>
      </c>
      <c r="C306" s="284" t="s">
        <v>591</v>
      </c>
      <c r="D306" s="273" t="s">
        <v>1666</v>
      </c>
      <c r="E306" s="286" t="s">
        <v>395</v>
      </c>
      <c r="F306" s="273" t="s">
        <v>778</v>
      </c>
      <c r="G306" s="288" t="s">
        <v>764</v>
      </c>
      <c r="H306" s="273" t="s">
        <v>921</v>
      </c>
      <c r="I306" s="290" t="s">
        <v>1266</v>
      </c>
      <c r="J306" s="274">
        <v>42</v>
      </c>
      <c r="K306" s="292">
        <v>240</v>
      </c>
      <c r="L306" s="274">
        <v>10080</v>
      </c>
      <c r="M306" s="294">
        <v>0.09</v>
      </c>
      <c r="N306" s="275">
        <v>9172.7999999999993</v>
      </c>
      <c r="O306" s="288" t="s">
        <v>782</v>
      </c>
      <c r="P306" s="276" t="s">
        <v>774</v>
      </c>
      <c r="Q306" s="296" t="s">
        <v>1932</v>
      </c>
      <c r="R306" s="276" t="s">
        <v>1933</v>
      </c>
      <c r="S306" s="296" t="s">
        <v>1934</v>
      </c>
    </row>
    <row r="307" spans="1:19" hidden="1" x14ac:dyDescent="0.3">
      <c r="A307" s="272">
        <v>1291</v>
      </c>
      <c r="B307" s="282">
        <v>42845</v>
      </c>
      <c r="C307" s="284" t="s">
        <v>591</v>
      </c>
      <c r="D307" s="273" t="s">
        <v>1154</v>
      </c>
      <c r="E307" s="286" t="s">
        <v>395</v>
      </c>
      <c r="F307" s="273" t="s">
        <v>778</v>
      </c>
      <c r="G307" s="288" t="s">
        <v>764</v>
      </c>
      <c r="H307" s="273" t="s">
        <v>805</v>
      </c>
      <c r="I307" s="290" t="s">
        <v>1289</v>
      </c>
      <c r="J307" s="274">
        <v>2</v>
      </c>
      <c r="K307" s="292">
        <v>180</v>
      </c>
      <c r="L307" s="274">
        <v>360</v>
      </c>
      <c r="M307" s="294">
        <v>0.01</v>
      </c>
      <c r="N307" s="275">
        <v>356.4</v>
      </c>
      <c r="O307" s="288" t="s">
        <v>761</v>
      </c>
      <c r="P307" s="276" t="s">
        <v>767</v>
      </c>
      <c r="Q307" s="296" t="s">
        <v>1932</v>
      </c>
      <c r="R307" s="276" t="s">
        <v>1933</v>
      </c>
      <c r="S307" s="296" t="s">
        <v>1934</v>
      </c>
    </row>
    <row r="308" spans="1:19" hidden="1" x14ac:dyDescent="0.3">
      <c r="A308" s="272">
        <v>1292</v>
      </c>
      <c r="B308" s="282">
        <v>42846</v>
      </c>
      <c r="C308" s="284" t="s">
        <v>591</v>
      </c>
      <c r="D308" s="273" t="s">
        <v>1665</v>
      </c>
      <c r="E308" s="286" t="s">
        <v>398</v>
      </c>
      <c r="F308" s="273" t="s">
        <v>790</v>
      </c>
      <c r="G308" s="288" t="s">
        <v>770</v>
      </c>
      <c r="H308" s="273" t="s">
        <v>781</v>
      </c>
      <c r="I308" s="290" t="s">
        <v>1664</v>
      </c>
      <c r="J308" s="274">
        <v>7</v>
      </c>
      <c r="K308" s="292">
        <v>2280</v>
      </c>
      <c r="L308" s="274">
        <v>15960</v>
      </c>
      <c r="M308" s="294">
        <v>0.05</v>
      </c>
      <c r="N308" s="275">
        <v>15162</v>
      </c>
      <c r="O308" s="288" t="s">
        <v>775</v>
      </c>
      <c r="P308" s="276" t="s">
        <v>760</v>
      </c>
      <c r="Q308" s="296" t="s">
        <v>1935</v>
      </c>
      <c r="R308" s="276" t="s">
        <v>1937</v>
      </c>
      <c r="S308" s="296" t="s">
        <v>1934</v>
      </c>
    </row>
    <row r="309" spans="1:19" hidden="1" x14ac:dyDescent="0.3">
      <c r="A309" s="272">
        <v>1293</v>
      </c>
      <c r="B309" s="282">
        <v>42848</v>
      </c>
      <c r="C309" s="284" t="s">
        <v>591</v>
      </c>
      <c r="D309" s="273" t="s">
        <v>1509</v>
      </c>
      <c r="E309" s="286" t="s">
        <v>405</v>
      </c>
      <c r="F309" s="273" t="s">
        <v>778</v>
      </c>
      <c r="G309" s="288" t="s">
        <v>770</v>
      </c>
      <c r="H309" s="273" t="s">
        <v>769</v>
      </c>
      <c r="I309" s="290" t="s">
        <v>1298</v>
      </c>
      <c r="J309" s="274">
        <v>26</v>
      </c>
      <c r="K309" s="292">
        <v>3060</v>
      </c>
      <c r="L309" s="274">
        <v>79560</v>
      </c>
      <c r="M309" s="294">
        <v>0.04</v>
      </c>
      <c r="N309" s="275">
        <v>76377.600000000006</v>
      </c>
      <c r="O309" s="288" t="s">
        <v>782</v>
      </c>
      <c r="P309" s="276" t="s">
        <v>798</v>
      </c>
      <c r="Q309" s="296" t="s">
        <v>1932</v>
      </c>
      <c r="R309" s="276" t="s">
        <v>1933</v>
      </c>
      <c r="S309" s="296" t="s">
        <v>1934</v>
      </c>
    </row>
    <row r="310" spans="1:19" hidden="1" x14ac:dyDescent="0.3">
      <c r="A310" s="272">
        <v>1294</v>
      </c>
      <c r="B310" s="282">
        <v>42848</v>
      </c>
      <c r="C310" s="284" t="s">
        <v>591</v>
      </c>
      <c r="D310" s="273" t="s">
        <v>1509</v>
      </c>
      <c r="E310" s="286" t="s">
        <v>405</v>
      </c>
      <c r="F310" s="273" t="s">
        <v>778</v>
      </c>
      <c r="G310" s="288" t="s">
        <v>770</v>
      </c>
      <c r="H310" s="273" t="s">
        <v>777</v>
      </c>
      <c r="I310" s="290" t="s">
        <v>1355</v>
      </c>
      <c r="J310" s="274">
        <v>36</v>
      </c>
      <c r="K310" s="292">
        <v>7500</v>
      </c>
      <c r="L310" s="274">
        <v>270000</v>
      </c>
      <c r="M310" s="294">
        <v>0.04</v>
      </c>
      <c r="N310" s="275">
        <v>259200</v>
      </c>
      <c r="O310" s="288" t="s">
        <v>782</v>
      </c>
      <c r="P310" s="276" t="s">
        <v>760</v>
      </c>
      <c r="Q310" s="296" t="s">
        <v>1932</v>
      </c>
      <c r="R310" s="276" t="s">
        <v>1933</v>
      </c>
      <c r="S310" s="296" t="s">
        <v>1934</v>
      </c>
    </row>
    <row r="311" spans="1:19" x14ac:dyDescent="0.3">
      <c r="A311" s="272">
        <v>1295</v>
      </c>
      <c r="B311" s="282">
        <v>42848</v>
      </c>
      <c r="C311" s="284" t="s">
        <v>591</v>
      </c>
      <c r="D311" s="273" t="s">
        <v>1509</v>
      </c>
      <c r="E311" s="286" t="s">
        <v>405</v>
      </c>
      <c r="F311" s="273" t="s">
        <v>778</v>
      </c>
      <c r="G311" s="288" t="s">
        <v>764</v>
      </c>
      <c r="H311" s="273" t="s">
        <v>800</v>
      </c>
      <c r="I311" s="290" t="s">
        <v>1026</v>
      </c>
      <c r="J311" s="274">
        <v>16</v>
      </c>
      <c r="K311" s="292">
        <v>1380</v>
      </c>
      <c r="L311" s="274">
        <v>22080</v>
      </c>
      <c r="M311" s="294">
        <v>0.09</v>
      </c>
      <c r="N311" s="275">
        <v>20092.8</v>
      </c>
      <c r="O311" s="288" t="s">
        <v>782</v>
      </c>
      <c r="P311" s="276" t="s">
        <v>760</v>
      </c>
      <c r="Q311" s="296" t="s">
        <v>1932</v>
      </c>
      <c r="R311" s="276" t="s">
        <v>1933</v>
      </c>
      <c r="S311" s="296" t="s">
        <v>1934</v>
      </c>
    </row>
    <row r="312" spans="1:19" hidden="1" x14ac:dyDescent="0.3">
      <c r="A312" s="272">
        <v>1296</v>
      </c>
      <c r="B312" s="282">
        <v>42848</v>
      </c>
      <c r="C312" s="284" t="s">
        <v>591</v>
      </c>
      <c r="D312" s="273" t="s">
        <v>1211</v>
      </c>
      <c r="E312" s="286" t="s">
        <v>398</v>
      </c>
      <c r="F312" s="273" t="s">
        <v>812</v>
      </c>
      <c r="G312" s="288" t="s">
        <v>764</v>
      </c>
      <c r="H312" s="273" t="s">
        <v>793</v>
      </c>
      <c r="I312" s="290" t="s">
        <v>1663</v>
      </c>
      <c r="J312" s="274">
        <v>31</v>
      </c>
      <c r="K312" s="292">
        <v>420</v>
      </c>
      <c r="L312" s="274">
        <v>13020</v>
      </c>
      <c r="M312" s="294">
        <v>0.08</v>
      </c>
      <c r="N312" s="275">
        <v>11978.4</v>
      </c>
      <c r="O312" s="288" t="s">
        <v>788</v>
      </c>
      <c r="P312" s="276" t="s">
        <v>798</v>
      </c>
      <c r="Q312" s="296" t="s">
        <v>1936</v>
      </c>
      <c r="R312" s="276" t="s">
        <v>1933</v>
      </c>
      <c r="S312" s="296" t="s">
        <v>1934</v>
      </c>
    </row>
    <row r="313" spans="1:19" hidden="1" x14ac:dyDescent="0.3">
      <c r="A313" s="272">
        <v>1297</v>
      </c>
      <c r="B313" s="282">
        <v>42848</v>
      </c>
      <c r="C313" s="284" t="s">
        <v>591</v>
      </c>
      <c r="D313" s="273" t="s">
        <v>1211</v>
      </c>
      <c r="E313" s="286" t="s">
        <v>398</v>
      </c>
      <c r="F313" s="273" t="s">
        <v>812</v>
      </c>
      <c r="G313" s="288" t="s">
        <v>764</v>
      </c>
      <c r="H313" s="273" t="s">
        <v>763</v>
      </c>
      <c r="I313" s="290" t="s">
        <v>1662</v>
      </c>
      <c r="J313" s="274">
        <v>24</v>
      </c>
      <c r="K313" s="292">
        <v>180</v>
      </c>
      <c r="L313" s="274">
        <v>4320</v>
      </c>
      <c r="M313" s="294">
        <v>0.02</v>
      </c>
      <c r="N313" s="275">
        <v>4233.6000000000004</v>
      </c>
      <c r="O313" s="288" t="s">
        <v>788</v>
      </c>
      <c r="P313" s="276" t="s">
        <v>760</v>
      </c>
      <c r="Q313" s="296" t="s">
        <v>1936</v>
      </c>
      <c r="R313" s="276" t="s">
        <v>1933</v>
      </c>
      <c r="S313" s="296" t="s">
        <v>1934</v>
      </c>
    </row>
    <row r="314" spans="1:19" hidden="1" x14ac:dyDescent="0.3">
      <c r="A314" s="272">
        <v>1298</v>
      </c>
      <c r="B314" s="282">
        <v>42848</v>
      </c>
      <c r="C314" s="284" t="s">
        <v>591</v>
      </c>
      <c r="D314" s="273" t="s">
        <v>1660</v>
      </c>
      <c r="E314" s="286" t="s">
        <v>398</v>
      </c>
      <c r="F314" s="273" t="s">
        <v>790</v>
      </c>
      <c r="G314" s="288" t="s">
        <v>770</v>
      </c>
      <c r="H314" s="273" t="s">
        <v>781</v>
      </c>
      <c r="I314" s="290" t="s">
        <v>1215</v>
      </c>
      <c r="J314" s="274">
        <v>39</v>
      </c>
      <c r="K314" s="292">
        <v>480</v>
      </c>
      <c r="L314" s="274">
        <v>18720</v>
      </c>
      <c r="M314" s="294">
        <v>7.0000000000000007E-2</v>
      </c>
      <c r="N314" s="275">
        <v>17409.599999999999</v>
      </c>
      <c r="O314" s="288" t="s">
        <v>782</v>
      </c>
      <c r="P314" s="276" t="s">
        <v>798</v>
      </c>
      <c r="Q314" s="296" t="s">
        <v>1932</v>
      </c>
      <c r="R314" s="276" t="s">
        <v>1937</v>
      </c>
      <c r="S314" s="296" t="s">
        <v>1934</v>
      </c>
    </row>
    <row r="315" spans="1:19" hidden="1" x14ac:dyDescent="0.3">
      <c r="A315" s="272">
        <v>1299</v>
      </c>
      <c r="B315" s="282">
        <v>42848</v>
      </c>
      <c r="C315" s="284" t="s">
        <v>591</v>
      </c>
      <c r="D315" s="273" t="s">
        <v>1660</v>
      </c>
      <c r="E315" s="286" t="s">
        <v>398</v>
      </c>
      <c r="F315" s="273" t="s">
        <v>790</v>
      </c>
      <c r="G315" s="288" t="s">
        <v>764</v>
      </c>
      <c r="H315" s="273" t="s">
        <v>800</v>
      </c>
      <c r="I315" s="290" t="s">
        <v>1661</v>
      </c>
      <c r="J315" s="274">
        <v>37</v>
      </c>
      <c r="K315" s="292">
        <v>720</v>
      </c>
      <c r="L315" s="274">
        <v>26640</v>
      </c>
      <c r="M315" s="294">
        <v>0.02</v>
      </c>
      <c r="N315" s="275">
        <v>26107.200000000001</v>
      </c>
      <c r="O315" s="288" t="s">
        <v>782</v>
      </c>
      <c r="P315" s="276" t="s">
        <v>827</v>
      </c>
      <c r="Q315" s="296" t="s">
        <v>1932</v>
      </c>
      <c r="R315" s="276" t="s">
        <v>1937</v>
      </c>
      <c r="S315" s="296" t="s">
        <v>1934</v>
      </c>
    </row>
    <row r="316" spans="1:19" hidden="1" x14ac:dyDescent="0.3">
      <c r="A316" s="272">
        <v>1300</v>
      </c>
      <c r="B316" s="282">
        <v>42848</v>
      </c>
      <c r="C316" s="284" t="s">
        <v>591</v>
      </c>
      <c r="D316" s="273" t="s">
        <v>1660</v>
      </c>
      <c r="E316" s="286" t="s">
        <v>398</v>
      </c>
      <c r="F316" s="273" t="s">
        <v>790</v>
      </c>
      <c r="G316" s="288" t="s">
        <v>764</v>
      </c>
      <c r="H316" s="273" t="s">
        <v>793</v>
      </c>
      <c r="I316" s="290" t="s">
        <v>1021</v>
      </c>
      <c r="J316" s="274">
        <v>42</v>
      </c>
      <c r="K316" s="292">
        <v>420</v>
      </c>
      <c r="L316" s="274">
        <v>17640</v>
      </c>
      <c r="M316" s="294">
        <v>0.02</v>
      </c>
      <c r="N316" s="275">
        <v>17287.2</v>
      </c>
      <c r="O316" s="288" t="s">
        <v>782</v>
      </c>
      <c r="P316" s="276" t="s">
        <v>798</v>
      </c>
      <c r="Q316" s="296" t="s">
        <v>1932</v>
      </c>
      <c r="R316" s="276" t="s">
        <v>1937</v>
      </c>
      <c r="S316" s="296" t="s">
        <v>1934</v>
      </c>
    </row>
    <row r="317" spans="1:19" x14ac:dyDescent="0.3">
      <c r="A317" s="272">
        <v>1301</v>
      </c>
      <c r="B317" s="282">
        <v>42848</v>
      </c>
      <c r="C317" s="284" t="s">
        <v>591</v>
      </c>
      <c r="D317" s="273" t="s">
        <v>1315</v>
      </c>
      <c r="E317" s="286" t="s">
        <v>405</v>
      </c>
      <c r="F317" s="273" t="s">
        <v>812</v>
      </c>
      <c r="G317" s="288" t="s">
        <v>764</v>
      </c>
      <c r="H317" s="273" t="s">
        <v>793</v>
      </c>
      <c r="I317" s="290" t="s">
        <v>1659</v>
      </c>
      <c r="J317" s="274">
        <v>9</v>
      </c>
      <c r="K317" s="292">
        <v>420</v>
      </c>
      <c r="L317" s="274">
        <v>3780</v>
      </c>
      <c r="M317" s="294">
        <v>0.01</v>
      </c>
      <c r="N317" s="275">
        <v>3742.2</v>
      </c>
      <c r="O317" s="288" t="s">
        <v>834</v>
      </c>
      <c r="P317" s="276" t="s">
        <v>760</v>
      </c>
      <c r="Q317" s="296" t="s">
        <v>1932</v>
      </c>
      <c r="R317" s="276" t="s">
        <v>1933</v>
      </c>
      <c r="S317" s="296" t="s">
        <v>1934</v>
      </c>
    </row>
    <row r="318" spans="1:19" hidden="1" x14ac:dyDescent="0.3">
      <c r="A318" s="272">
        <v>1302</v>
      </c>
      <c r="B318" s="282">
        <v>42848</v>
      </c>
      <c r="C318" s="284" t="s">
        <v>591</v>
      </c>
      <c r="D318" s="273" t="s">
        <v>1657</v>
      </c>
      <c r="E318" s="286" t="s">
        <v>395</v>
      </c>
      <c r="F318" s="273" t="s">
        <v>765</v>
      </c>
      <c r="G318" s="288" t="s">
        <v>770</v>
      </c>
      <c r="H318" s="273" t="s">
        <v>769</v>
      </c>
      <c r="I318" s="290" t="s">
        <v>1658</v>
      </c>
      <c r="J318" s="274">
        <v>32</v>
      </c>
      <c r="K318" s="292">
        <v>30060</v>
      </c>
      <c r="L318" s="274">
        <v>961920</v>
      </c>
      <c r="M318" s="294">
        <v>0.04</v>
      </c>
      <c r="N318" s="275">
        <v>923443.19999999995</v>
      </c>
      <c r="O318" s="288" t="s">
        <v>775</v>
      </c>
      <c r="P318" s="276" t="s">
        <v>767</v>
      </c>
      <c r="Q318" s="296" t="s">
        <v>1935</v>
      </c>
      <c r="R318" s="276" t="s">
        <v>1937</v>
      </c>
      <c r="S318" s="296" t="s">
        <v>1934</v>
      </c>
    </row>
    <row r="319" spans="1:19" hidden="1" x14ac:dyDescent="0.3">
      <c r="A319" s="272">
        <v>1303</v>
      </c>
      <c r="B319" s="282">
        <v>42848</v>
      </c>
      <c r="C319" s="284" t="s">
        <v>591</v>
      </c>
      <c r="D319" s="273" t="s">
        <v>1657</v>
      </c>
      <c r="E319" s="286" t="s">
        <v>395</v>
      </c>
      <c r="F319" s="273" t="s">
        <v>765</v>
      </c>
      <c r="G319" s="288" t="s">
        <v>764</v>
      </c>
      <c r="H319" s="273" t="s">
        <v>811</v>
      </c>
      <c r="I319" s="290" t="s">
        <v>876</v>
      </c>
      <c r="J319" s="274">
        <v>29</v>
      </c>
      <c r="K319" s="292">
        <v>720</v>
      </c>
      <c r="L319" s="274">
        <v>20880</v>
      </c>
      <c r="M319" s="294">
        <v>0.04</v>
      </c>
      <c r="N319" s="275">
        <v>20044.8</v>
      </c>
      <c r="O319" s="288" t="s">
        <v>775</v>
      </c>
      <c r="P319" s="276" t="s">
        <v>841</v>
      </c>
      <c r="Q319" s="296" t="s">
        <v>1935</v>
      </c>
      <c r="R319" s="276" t="s">
        <v>1937</v>
      </c>
      <c r="S319" s="296" t="s">
        <v>1934</v>
      </c>
    </row>
    <row r="320" spans="1:19" hidden="1" x14ac:dyDescent="0.3">
      <c r="A320" s="272">
        <v>1304</v>
      </c>
      <c r="B320" s="282">
        <v>42848</v>
      </c>
      <c r="C320" s="284" t="s">
        <v>591</v>
      </c>
      <c r="D320" s="273" t="s">
        <v>1657</v>
      </c>
      <c r="E320" s="286" t="s">
        <v>395</v>
      </c>
      <c r="F320" s="273" t="s">
        <v>765</v>
      </c>
      <c r="G320" s="288" t="s">
        <v>770</v>
      </c>
      <c r="H320" s="273" t="s">
        <v>777</v>
      </c>
      <c r="I320" s="290" t="s">
        <v>1111</v>
      </c>
      <c r="J320" s="274">
        <v>48</v>
      </c>
      <c r="K320" s="292">
        <v>5160</v>
      </c>
      <c r="L320" s="274">
        <v>247680</v>
      </c>
      <c r="M320" s="294">
        <v>0.09</v>
      </c>
      <c r="N320" s="275">
        <v>225388.79999999999</v>
      </c>
      <c r="O320" s="288" t="s">
        <v>782</v>
      </c>
      <c r="P320" s="276" t="s">
        <v>798</v>
      </c>
      <c r="Q320" s="296" t="s">
        <v>1932</v>
      </c>
      <c r="R320" s="276" t="s">
        <v>1937</v>
      </c>
      <c r="S320" s="296" t="s">
        <v>1934</v>
      </c>
    </row>
    <row r="321" spans="1:19" hidden="1" x14ac:dyDescent="0.3">
      <c r="A321" s="272">
        <v>1305</v>
      </c>
      <c r="B321" s="282">
        <v>42849</v>
      </c>
      <c r="C321" s="284" t="s">
        <v>591</v>
      </c>
      <c r="D321" s="273" t="s">
        <v>1565</v>
      </c>
      <c r="E321" s="286" t="s">
        <v>395</v>
      </c>
      <c r="F321" s="273" t="s">
        <v>812</v>
      </c>
      <c r="G321" s="288" t="s">
        <v>764</v>
      </c>
      <c r="H321" s="273" t="s">
        <v>995</v>
      </c>
      <c r="I321" s="290" t="s">
        <v>1019</v>
      </c>
      <c r="J321" s="274">
        <v>40</v>
      </c>
      <c r="K321" s="292">
        <v>120</v>
      </c>
      <c r="L321" s="274">
        <v>4800</v>
      </c>
      <c r="M321" s="294">
        <v>0.04</v>
      </c>
      <c r="N321" s="275">
        <v>4608</v>
      </c>
      <c r="O321" s="288" t="s">
        <v>782</v>
      </c>
      <c r="P321" s="276" t="s">
        <v>760</v>
      </c>
      <c r="Q321" s="296" t="s">
        <v>1932</v>
      </c>
      <c r="R321" s="276" t="s">
        <v>1933</v>
      </c>
      <c r="S321" s="296" t="s">
        <v>1934</v>
      </c>
    </row>
    <row r="322" spans="1:19" hidden="1" x14ac:dyDescent="0.3">
      <c r="A322" s="272">
        <v>1306</v>
      </c>
      <c r="B322" s="282">
        <v>42849</v>
      </c>
      <c r="C322" s="284" t="s">
        <v>591</v>
      </c>
      <c r="D322" s="273" t="s">
        <v>1133</v>
      </c>
      <c r="E322" s="286" t="s">
        <v>522</v>
      </c>
      <c r="F322" s="273" t="s">
        <v>778</v>
      </c>
      <c r="G322" s="288" t="s">
        <v>785</v>
      </c>
      <c r="H322" s="273" t="s">
        <v>784</v>
      </c>
      <c r="I322" s="290" t="s">
        <v>783</v>
      </c>
      <c r="J322" s="274">
        <v>43</v>
      </c>
      <c r="K322" s="292">
        <v>12360</v>
      </c>
      <c r="L322" s="274">
        <v>531480</v>
      </c>
      <c r="M322" s="294">
        <v>0</v>
      </c>
      <c r="N322" s="275">
        <v>531480</v>
      </c>
      <c r="O322" s="288" t="s">
        <v>834</v>
      </c>
      <c r="P322" s="276" t="s">
        <v>798</v>
      </c>
      <c r="Q322" s="296" t="s">
        <v>1932</v>
      </c>
      <c r="R322" s="276" t="s">
        <v>1933</v>
      </c>
      <c r="S322" s="296" t="s">
        <v>1934</v>
      </c>
    </row>
    <row r="323" spans="1:19" hidden="1" x14ac:dyDescent="0.3">
      <c r="A323" s="272">
        <v>1307</v>
      </c>
      <c r="B323" s="282">
        <v>42849</v>
      </c>
      <c r="C323" s="284" t="s">
        <v>591</v>
      </c>
      <c r="D323" s="273" t="s">
        <v>1656</v>
      </c>
      <c r="E323" s="286" t="s">
        <v>522</v>
      </c>
      <c r="F323" s="273" t="s">
        <v>790</v>
      </c>
      <c r="G323" s="288" t="s">
        <v>770</v>
      </c>
      <c r="H323" s="273" t="s">
        <v>781</v>
      </c>
      <c r="I323" s="290" t="s">
        <v>1655</v>
      </c>
      <c r="J323" s="274">
        <v>42</v>
      </c>
      <c r="K323" s="292">
        <v>420</v>
      </c>
      <c r="L323" s="274">
        <v>17640</v>
      </c>
      <c r="M323" s="294">
        <v>0.02</v>
      </c>
      <c r="N323" s="275">
        <v>17287.2</v>
      </c>
      <c r="O323" s="288" t="s">
        <v>788</v>
      </c>
      <c r="P323" s="276" t="s">
        <v>767</v>
      </c>
      <c r="Q323" s="296" t="s">
        <v>1936</v>
      </c>
      <c r="R323" s="276" t="s">
        <v>1937</v>
      </c>
      <c r="S323" s="296" t="s">
        <v>1934</v>
      </c>
    </row>
    <row r="324" spans="1:19" hidden="1" x14ac:dyDescent="0.3">
      <c r="A324" s="272">
        <v>1308</v>
      </c>
      <c r="B324" s="282">
        <v>42850</v>
      </c>
      <c r="C324" s="284" t="s">
        <v>591</v>
      </c>
      <c r="D324" s="273" t="s">
        <v>1315</v>
      </c>
      <c r="E324" s="286" t="s">
        <v>405</v>
      </c>
      <c r="F324" s="273" t="s">
        <v>812</v>
      </c>
      <c r="G324" s="288" t="s">
        <v>770</v>
      </c>
      <c r="H324" s="273" t="s">
        <v>777</v>
      </c>
      <c r="I324" s="290" t="s">
        <v>1654</v>
      </c>
      <c r="J324" s="274">
        <v>12</v>
      </c>
      <c r="K324" s="292">
        <v>15600</v>
      </c>
      <c r="L324" s="274">
        <v>187200</v>
      </c>
      <c r="M324" s="294">
        <v>0.1</v>
      </c>
      <c r="N324" s="275">
        <v>168480</v>
      </c>
      <c r="O324" s="288" t="s">
        <v>761</v>
      </c>
      <c r="P324" s="276" t="s">
        <v>798</v>
      </c>
      <c r="Q324" s="296" t="s">
        <v>1932</v>
      </c>
      <c r="R324" s="276" t="s">
        <v>1933</v>
      </c>
      <c r="S324" s="296" t="s">
        <v>1934</v>
      </c>
    </row>
    <row r="325" spans="1:19" hidden="1" x14ac:dyDescent="0.3">
      <c r="A325" s="272">
        <v>1309</v>
      </c>
      <c r="B325" s="282">
        <v>42851</v>
      </c>
      <c r="C325" s="284" t="s">
        <v>591</v>
      </c>
      <c r="D325" s="273" t="s">
        <v>1653</v>
      </c>
      <c r="E325" s="286" t="s">
        <v>522</v>
      </c>
      <c r="F325" s="273" t="s">
        <v>778</v>
      </c>
      <c r="G325" s="288" t="s">
        <v>770</v>
      </c>
      <c r="H325" s="273" t="s">
        <v>781</v>
      </c>
      <c r="I325" s="290" t="s">
        <v>1386</v>
      </c>
      <c r="J325" s="274">
        <v>29</v>
      </c>
      <c r="K325" s="292">
        <v>960</v>
      </c>
      <c r="L325" s="274">
        <v>27840</v>
      </c>
      <c r="M325" s="294">
        <v>0.1</v>
      </c>
      <c r="N325" s="275">
        <v>25056</v>
      </c>
      <c r="O325" s="288" t="s">
        <v>761</v>
      </c>
      <c r="P325" s="276" t="s">
        <v>760</v>
      </c>
      <c r="Q325" s="296" t="s">
        <v>1932</v>
      </c>
      <c r="R325" s="276" t="s">
        <v>1933</v>
      </c>
      <c r="S325" s="296" t="s">
        <v>1934</v>
      </c>
    </row>
    <row r="326" spans="1:19" hidden="1" x14ac:dyDescent="0.3">
      <c r="A326" s="272">
        <v>1310</v>
      </c>
      <c r="B326" s="282">
        <v>42851</v>
      </c>
      <c r="C326" s="284" t="s">
        <v>591</v>
      </c>
      <c r="D326" s="273" t="s">
        <v>1651</v>
      </c>
      <c r="E326" s="286" t="s">
        <v>398</v>
      </c>
      <c r="F326" s="273" t="s">
        <v>812</v>
      </c>
      <c r="G326" s="288" t="s">
        <v>764</v>
      </c>
      <c r="H326" s="273" t="s">
        <v>793</v>
      </c>
      <c r="I326" s="290" t="s">
        <v>1652</v>
      </c>
      <c r="J326" s="274">
        <v>38</v>
      </c>
      <c r="K326" s="292">
        <v>720</v>
      </c>
      <c r="L326" s="274">
        <v>27360</v>
      </c>
      <c r="M326" s="294">
        <v>0.02</v>
      </c>
      <c r="N326" s="275">
        <v>26812.799999999999</v>
      </c>
      <c r="O326" s="288" t="s">
        <v>782</v>
      </c>
      <c r="P326" s="276" t="s">
        <v>767</v>
      </c>
      <c r="Q326" s="296" t="s">
        <v>1932</v>
      </c>
      <c r="R326" s="276" t="s">
        <v>1933</v>
      </c>
      <c r="S326" s="296" t="s">
        <v>1934</v>
      </c>
    </row>
    <row r="327" spans="1:19" hidden="1" x14ac:dyDescent="0.3">
      <c r="A327" s="272">
        <v>1311</v>
      </c>
      <c r="B327" s="282">
        <v>42851</v>
      </c>
      <c r="C327" s="284" t="s">
        <v>591</v>
      </c>
      <c r="D327" s="273" t="s">
        <v>1651</v>
      </c>
      <c r="E327" s="286" t="s">
        <v>405</v>
      </c>
      <c r="F327" s="273" t="s">
        <v>812</v>
      </c>
      <c r="G327" s="288" t="s">
        <v>785</v>
      </c>
      <c r="H327" s="273" t="s">
        <v>824</v>
      </c>
      <c r="I327" s="290" t="s">
        <v>1650</v>
      </c>
      <c r="J327" s="274">
        <v>4</v>
      </c>
      <c r="K327" s="292">
        <v>300</v>
      </c>
      <c r="L327" s="274">
        <v>1200</v>
      </c>
      <c r="M327" s="294">
        <v>0.02</v>
      </c>
      <c r="N327" s="275">
        <v>1176</v>
      </c>
      <c r="O327" s="288" t="s">
        <v>782</v>
      </c>
      <c r="P327" s="276" t="s">
        <v>760</v>
      </c>
      <c r="Q327" s="296" t="s">
        <v>1932</v>
      </c>
      <c r="R327" s="276" t="s">
        <v>1933</v>
      </c>
      <c r="S327" s="296" t="s">
        <v>1934</v>
      </c>
    </row>
    <row r="328" spans="1:19" hidden="1" x14ac:dyDescent="0.3">
      <c r="A328" s="272">
        <v>1312</v>
      </c>
      <c r="B328" s="282">
        <v>42851</v>
      </c>
      <c r="C328" s="284" t="s">
        <v>591</v>
      </c>
      <c r="D328" s="273" t="s">
        <v>1649</v>
      </c>
      <c r="E328" s="286" t="s">
        <v>522</v>
      </c>
      <c r="F328" s="273" t="s">
        <v>778</v>
      </c>
      <c r="G328" s="288" t="s">
        <v>764</v>
      </c>
      <c r="H328" s="273" t="s">
        <v>818</v>
      </c>
      <c r="I328" s="290" t="s">
        <v>1648</v>
      </c>
      <c r="J328" s="274">
        <v>18</v>
      </c>
      <c r="K328" s="292">
        <v>660</v>
      </c>
      <c r="L328" s="274">
        <v>11880</v>
      </c>
      <c r="M328" s="294">
        <v>0.01</v>
      </c>
      <c r="N328" s="275">
        <v>11761.2</v>
      </c>
      <c r="O328" s="288" t="s">
        <v>788</v>
      </c>
      <c r="P328" s="276" t="s">
        <v>760</v>
      </c>
      <c r="Q328" s="296" t="s">
        <v>1936</v>
      </c>
      <c r="R328" s="276" t="s">
        <v>1933</v>
      </c>
      <c r="S328" s="296" t="s">
        <v>1934</v>
      </c>
    </row>
    <row r="329" spans="1:19" hidden="1" x14ac:dyDescent="0.3">
      <c r="A329" s="272">
        <v>1313</v>
      </c>
      <c r="B329" s="282">
        <v>42851</v>
      </c>
      <c r="C329" s="284" t="s">
        <v>591</v>
      </c>
      <c r="D329" s="273" t="s">
        <v>1647</v>
      </c>
      <c r="E329" s="286" t="s">
        <v>395</v>
      </c>
      <c r="F329" s="273" t="s">
        <v>765</v>
      </c>
      <c r="G329" s="288" t="s">
        <v>764</v>
      </c>
      <c r="H329" s="273" t="s">
        <v>805</v>
      </c>
      <c r="I329" s="290" t="s">
        <v>1646</v>
      </c>
      <c r="J329" s="274">
        <v>35</v>
      </c>
      <c r="K329" s="292">
        <v>600</v>
      </c>
      <c r="L329" s="274">
        <v>21000</v>
      </c>
      <c r="M329" s="294">
        <v>0.05</v>
      </c>
      <c r="N329" s="275">
        <v>19950</v>
      </c>
      <c r="O329" s="288" t="s">
        <v>782</v>
      </c>
      <c r="P329" s="276" t="s">
        <v>798</v>
      </c>
      <c r="Q329" s="296" t="s">
        <v>1932</v>
      </c>
      <c r="R329" s="276" t="s">
        <v>1937</v>
      </c>
      <c r="S329" s="296" t="s">
        <v>1934</v>
      </c>
    </row>
    <row r="330" spans="1:19" x14ac:dyDescent="0.3">
      <c r="A330" s="272">
        <v>1314</v>
      </c>
      <c r="B330" s="282">
        <v>42852</v>
      </c>
      <c r="C330" s="284" t="s">
        <v>591</v>
      </c>
      <c r="D330" s="273" t="s">
        <v>794</v>
      </c>
      <c r="E330" s="286" t="s">
        <v>395</v>
      </c>
      <c r="F330" s="273" t="s">
        <v>790</v>
      </c>
      <c r="G330" s="288" t="s">
        <v>785</v>
      </c>
      <c r="H330" s="273" t="s">
        <v>824</v>
      </c>
      <c r="I330" s="290" t="s">
        <v>1645</v>
      </c>
      <c r="J330" s="274">
        <v>26</v>
      </c>
      <c r="K330" s="292">
        <v>1920</v>
      </c>
      <c r="L330" s="274">
        <v>49920</v>
      </c>
      <c r="M330" s="294">
        <v>0</v>
      </c>
      <c r="N330" s="275">
        <v>49920</v>
      </c>
      <c r="O330" s="288" t="s">
        <v>761</v>
      </c>
      <c r="P330" s="276" t="s">
        <v>760</v>
      </c>
      <c r="Q330" s="296" t="s">
        <v>1932</v>
      </c>
      <c r="R330" s="276" t="s">
        <v>1937</v>
      </c>
      <c r="S330" s="296" t="s">
        <v>1934</v>
      </c>
    </row>
    <row r="331" spans="1:19" hidden="1" x14ac:dyDescent="0.3">
      <c r="A331" s="272">
        <v>1315</v>
      </c>
      <c r="B331" s="282">
        <v>42852</v>
      </c>
      <c r="C331" s="284" t="s">
        <v>591</v>
      </c>
      <c r="D331" s="273" t="s">
        <v>794</v>
      </c>
      <c r="E331" s="286" t="s">
        <v>395</v>
      </c>
      <c r="F331" s="273" t="s">
        <v>790</v>
      </c>
      <c r="G331" s="288" t="s">
        <v>764</v>
      </c>
      <c r="H331" s="273" t="s">
        <v>763</v>
      </c>
      <c r="I331" s="290" t="s">
        <v>1104</v>
      </c>
      <c r="J331" s="274">
        <v>10</v>
      </c>
      <c r="K331" s="292">
        <v>180</v>
      </c>
      <c r="L331" s="274">
        <v>1800</v>
      </c>
      <c r="M331" s="294">
        <v>0.01</v>
      </c>
      <c r="N331" s="275">
        <v>1782</v>
      </c>
      <c r="O331" s="288" t="s">
        <v>761</v>
      </c>
      <c r="P331" s="276" t="s">
        <v>760</v>
      </c>
      <c r="Q331" s="296" t="s">
        <v>1932</v>
      </c>
      <c r="R331" s="276" t="s">
        <v>1937</v>
      </c>
      <c r="S331" s="296" t="s">
        <v>1934</v>
      </c>
    </row>
    <row r="332" spans="1:19" hidden="1" x14ac:dyDescent="0.3">
      <c r="A332" s="272">
        <v>1316</v>
      </c>
      <c r="B332" s="282">
        <v>42852</v>
      </c>
      <c r="C332" s="284" t="s">
        <v>591</v>
      </c>
      <c r="D332" s="273" t="s">
        <v>1644</v>
      </c>
      <c r="E332" s="286" t="s">
        <v>398</v>
      </c>
      <c r="F332" s="273" t="s">
        <v>790</v>
      </c>
      <c r="G332" s="288" t="s">
        <v>764</v>
      </c>
      <c r="H332" s="273" t="s">
        <v>800</v>
      </c>
      <c r="I332" s="290" t="s">
        <v>1643</v>
      </c>
      <c r="J332" s="274">
        <v>33</v>
      </c>
      <c r="K332" s="292">
        <v>18300</v>
      </c>
      <c r="L332" s="274">
        <v>603900</v>
      </c>
      <c r="M332" s="294">
        <v>0.04</v>
      </c>
      <c r="N332" s="275">
        <v>579744</v>
      </c>
      <c r="O332" s="288" t="s">
        <v>834</v>
      </c>
      <c r="P332" s="276" t="s">
        <v>787</v>
      </c>
      <c r="Q332" s="296" t="s">
        <v>1932</v>
      </c>
      <c r="R332" s="276" t="s">
        <v>1937</v>
      </c>
      <c r="S332" s="296" t="s">
        <v>1934</v>
      </c>
    </row>
    <row r="333" spans="1:19" hidden="1" x14ac:dyDescent="0.3">
      <c r="A333" s="272">
        <v>1317</v>
      </c>
      <c r="B333" s="282">
        <v>42852</v>
      </c>
      <c r="C333" s="284" t="s">
        <v>591</v>
      </c>
      <c r="D333" s="273" t="s">
        <v>1451</v>
      </c>
      <c r="E333" s="286" t="s">
        <v>405</v>
      </c>
      <c r="F333" s="273" t="s">
        <v>812</v>
      </c>
      <c r="G333" s="288" t="s">
        <v>785</v>
      </c>
      <c r="H333" s="273" t="s">
        <v>815</v>
      </c>
      <c r="I333" s="290" t="s">
        <v>1642</v>
      </c>
      <c r="J333" s="274">
        <v>33</v>
      </c>
      <c r="K333" s="292">
        <v>5460</v>
      </c>
      <c r="L333" s="274">
        <v>180180</v>
      </c>
      <c r="M333" s="294">
        <v>0.05</v>
      </c>
      <c r="N333" s="275">
        <v>171171</v>
      </c>
      <c r="O333" s="288" t="s">
        <v>782</v>
      </c>
      <c r="P333" s="276" t="s">
        <v>798</v>
      </c>
      <c r="Q333" s="296" t="s">
        <v>1932</v>
      </c>
      <c r="R333" s="276" t="s">
        <v>1933</v>
      </c>
      <c r="S333" s="296" t="s">
        <v>1934</v>
      </c>
    </row>
    <row r="334" spans="1:19" hidden="1" x14ac:dyDescent="0.3">
      <c r="A334" s="272">
        <v>1318</v>
      </c>
      <c r="B334" s="282">
        <v>42852</v>
      </c>
      <c r="C334" s="284" t="s">
        <v>591</v>
      </c>
      <c r="D334" s="273" t="s">
        <v>1451</v>
      </c>
      <c r="E334" s="286" t="s">
        <v>405</v>
      </c>
      <c r="F334" s="273" t="s">
        <v>765</v>
      </c>
      <c r="G334" s="288" t="s">
        <v>770</v>
      </c>
      <c r="H334" s="273" t="s">
        <v>777</v>
      </c>
      <c r="I334" s="290" t="s">
        <v>1641</v>
      </c>
      <c r="J334" s="274">
        <v>46</v>
      </c>
      <c r="K334" s="292">
        <v>10800</v>
      </c>
      <c r="L334" s="274">
        <v>496800</v>
      </c>
      <c r="M334" s="294">
        <v>0.06</v>
      </c>
      <c r="N334" s="275">
        <v>466992</v>
      </c>
      <c r="O334" s="288" t="s">
        <v>834</v>
      </c>
      <c r="P334" s="276" t="s">
        <v>767</v>
      </c>
      <c r="Q334" s="296" t="s">
        <v>1932</v>
      </c>
      <c r="R334" s="276" t="s">
        <v>1937</v>
      </c>
      <c r="S334" s="296" t="s">
        <v>1934</v>
      </c>
    </row>
    <row r="335" spans="1:19" hidden="1" x14ac:dyDescent="0.3">
      <c r="A335" s="272">
        <v>1319</v>
      </c>
      <c r="B335" s="282">
        <v>42852</v>
      </c>
      <c r="C335" s="284" t="s">
        <v>591</v>
      </c>
      <c r="D335" s="273" t="s">
        <v>1356</v>
      </c>
      <c r="E335" s="286" t="s">
        <v>522</v>
      </c>
      <c r="F335" s="273" t="s">
        <v>765</v>
      </c>
      <c r="G335" s="288" t="s">
        <v>764</v>
      </c>
      <c r="H335" s="273" t="s">
        <v>793</v>
      </c>
      <c r="I335" s="290" t="s">
        <v>1640</v>
      </c>
      <c r="J335" s="274">
        <v>32</v>
      </c>
      <c r="K335" s="292">
        <v>2940</v>
      </c>
      <c r="L335" s="274">
        <v>94080</v>
      </c>
      <c r="M335" s="294">
        <v>0.1</v>
      </c>
      <c r="N335" s="275">
        <v>84672</v>
      </c>
      <c r="O335" s="288" t="s">
        <v>775</v>
      </c>
      <c r="P335" s="276" t="s">
        <v>767</v>
      </c>
      <c r="Q335" s="296" t="s">
        <v>1935</v>
      </c>
      <c r="R335" s="276" t="s">
        <v>1937</v>
      </c>
      <c r="S335" s="296" t="s">
        <v>1934</v>
      </c>
    </row>
    <row r="336" spans="1:19" hidden="1" x14ac:dyDescent="0.3">
      <c r="A336" s="272">
        <v>1320</v>
      </c>
      <c r="B336" s="282">
        <v>42852</v>
      </c>
      <c r="C336" s="284" t="s">
        <v>591</v>
      </c>
      <c r="D336" s="273" t="s">
        <v>1599</v>
      </c>
      <c r="E336" s="286" t="s">
        <v>395</v>
      </c>
      <c r="F336" s="273" t="s">
        <v>765</v>
      </c>
      <c r="G336" s="288" t="s">
        <v>770</v>
      </c>
      <c r="H336" s="273" t="s">
        <v>777</v>
      </c>
      <c r="I336" s="290" t="s">
        <v>1217</v>
      </c>
      <c r="J336" s="274">
        <v>43</v>
      </c>
      <c r="K336" s="292">
        <v>22620</v>
      </c>
      <c r="L336" s="274">
        <v>972660</v>
      </c>
      <c r="M336" s="294">
        <v>0.02</v>
      </c>
      <c r="N336" s="275">
        <v>953206.8</v>
      </c>
      <c r="O336" s="288" t="s">
        <v>788</v>
      </c>
      <c r="P336" s="276" t="s">
        <v>760</v>
      </c>
      <c r="Q336" s="296" t="s">
        <v>1936</v>
      </c>
      <c r="R336" s="276" t="s">
        <v>1937</v>
      </c>
      <c r="S336" s="296" t="s">
        <v>1934</v>
      </c>
    </row>
    <row r="337" spans="1:19" x14ac:dyDescent="0.3">
      <c r="A337" s="272">
        <v>1321</v>
      </c>
      <c r="B337" s="282">
        <v>42852</v>
      </c>
      <c r="C337" s="284" t="s">
        <v>591</v>
      </c>
      <c r="D337" s="273" t="s">
        <v>1639</v>
      </c>
      <c r="E337" s="286" t="s">
        <v>395</v>
      </c>
      <c r="F337" s="273" t="s">
        <v>790</v>
      </c>
      <c r="G337" s="288" t="s">
        <v>785</v>
      </c>
      <c r="H337" s="273" t="s">
        <v>784</v>
      </c>
      <c r="I337" s="290" t="s">
        <v>1122</v>
      </c>
      <c r="J337" s="274">
        <v>36</v>
      </c>
      <c r="K337" s="292">
        <v>3960</v>
      </c>
      <c r="L337" s="274">
        <v>142560</v>
      </c>
      <c r="M337" s="294">
        <v>0.08</v>
      </c>
      <c r="N337" s="275">
        <v>131155.20000000001</v>
      </c>
      <c r="O337" s="288" t="s">
        <v>788</v>
      </c>
      <c r="P337" s="276" t="s">
        <v>787</v>
      </c>
      <c r="Q337" s="296" t="s">
        <v>1936</v>
      </c>
      <c r="R337" s="276" t="s">
        <v>1937</v>
      </c>
      <c r="S337" s="296" t="s">
        <v>1934</v>
      </c>
    </row>
    <row r="338" spans="1:19" x14ac:dyDescent="0.3">
      <c r="A338" s="272">
        <v>1322</v>
      </c>
      <c r="B338" s="282">
        <v>42852</v>
      </c>
      <c r="C338" s="284" t="s">
        <v>591</v>
      </c>
      <c r="D338" s="273" t="s">
        <v>1638</v>
      </c>
      <c r="E338" s="286" t="s">
        <v>395</v>
      </c>
      <c r="F338" s="273" t="s">
        <v>812</v>
      </c>
      <c r="G338" s="288" t="s">
        <v>785</v>
      </c>
      <c r="H338" s="273" t="s">
        <v>824</v>
      </c>
      <c r="I338" s="290" t="s">
        <v>1637</v>
      </c>
      <c r="J338" s="274">
        <v>43</v>
      </c>
      <c r="K338" s="292">
        <v>1260</v>
      </c>
      <c r="L338" s="274">
        <v>54180</v>
      </c>
      <c r="M338" s="294">
        <v>0.08</v>
      </c>
      <c r="N338" s="275">
        <v>49845.599999999999</v>
      </c>
      <c r="O338" s="288" t="s">
        <v>834</v>
      </c>
      <c r="P338" s="276" t="s">
        <v>760</v>
      </c>
      <c r="Q338" s="296" t="s">
        <v>1932</v>
      </c>
      <c r="R338" s="276" t="s">
        <v>1933</v>
      </c>
      <c r="S338" s="296" t="s">
        <v>1934</v>
      </c>
    </row>
    <row r="339" spans="1:19" hidden="1" x14ac:dyDescent="0.3">
      <c r="A339" s="272">
        <v>1323</v>
      </c>
      <c r="B339" s="282">
        <v>42856</v>
      </c>
      <c r="C339" s="284" t="s">
        <v>586</v>
      </c>
      <c r="D339" s="273" t="s">
        <v>796</v>
      </c>
      <c r="E339" s="286" t="s">
        <v>522</v>
      </c>
      <c r="F339" s="273" t="s">
        <v>790</v>
      </c>
      <c r="G339" s="288" t="s">
        <v>764</v>
      </c>
      <c r="H339" s="273" t="s">
        <v>800</v>
      </c>
      <c r="I339" s="290" t="s">
        <v>1636</v>
      </c>
      <c r="J339" s="274">
        <v>25</v>
      </c>
      <c r="K339" s="292">
        <v>360</v>
      </c>
      <c r="L339" s="274">
        <v>9000</v>
      </c>
      <c r="M339" s="294">
        <v>0.04</v>
      </c>
      <c r="N339" s="275">
        <v>8640</v>
      </c>
      <c r="O339" s="288" t="s">
        <v>775</v>
      </c>
      <c r="P339" s="276" t="s">
        <v>760</v>
      </c>
      <c r="Q339" s="296" t="s">
        <v>1935</v>
      </c>
      <c r="R339" s="276" t="s">
        <v>1937</v>
      </c>
      <c r="S339" s="296" t="s">
        <v>1934</v>
      </c>
    </row>
    <row r="340" spans="1:19" hidden="1" x14ac:dyDescent="0.3">
      <c r="A340" s="272">
        <v>1324</v>
      </c>
      <c r="B340" s="282">
        <v>42856</v>
      </c>
      <c r="C340" s="284" t="s">
        <v>586</v>
      </c>
      <c r="D340" s="273" t="s">
        <v>796</v>
      </c>
      <c r="E340" s="286" t="s">
        <v>395</v>
      </c>
      <c r="F340" s="273" t="s">
        <v>790</v>
      </c>
      <c r="G340" s="288" t="s">
        <v>764</v>
      </c>
      <c r="H340" s="273" t="s">
        <v>800</v>
      </c>
      <c r="I340" s="290" t="s">
        <v>1553</v>
      </c>
      <c r="J340" s="274">
        <v>8</v>
      </c>
      <c r="K340" s="292">
        <v>1920</v>
      </c>
      <c r="L340" s="274">
        <v>15360</v>
      </c>
      <c r="M340" s="294">
        <v>0.1</v>
      </c>
      <c r="N340" s="275">
        <v>13824</v>
      </c>
      <c r="O340" s="288" t="s">
        <v>775</v>
      </c>
      <c r="P340" s="276" t="s">
        <v>798</v>
      </c>
      <c r="Q340" s="296" t="s">
        <v>1935</v>
      </c>
      <c r="R340" s="276" t="s">
        <v>1937</v>
      </c>
      <c r="S340" s="296" t="s">
        <v>1934</v>
      </c>
    </row>
    <row r="341" spans="1:19" hidden="1" x14ac:dyDescent="0.3">
      <c r="A341" s="272">
        <v>1325</v>
      </c>
      <c r="B341" s="282">
        <v>42856</v>
      </c>
      <c r="C341" s="284" t="s">
        <v>586</v>
      </c>
      <c r="D341" s="273" t="s">
        <v>796</v>
      </c>
      <c r="E341" s="286" t="s">
        <v>395</v>
      </c>
      <c r="F341" s="273" t="s">
        <v>790</v>
      </c>
      <c r="G341" s="288" t="s">
        <v>764</v>
      </c>
      <c r="H341" s="273" t="s">
        <v>793</v>
      </c>
      <c r="I341" s="290" t="s">
        <v>895</v>
      </c>
      <c r="J341" s="274">
        <v>7</v>
      </c>
      <c r="K341" s="292">
        <v>2280</v>
      </c>
      <c r="L341" s="274">
        <v>15960</v>
      </c>
      <c r="M341" s="294">
        <v>0.09</v>
      </c>
      <c r="N341" s="275">
        <v>14523.6</v>
      </c>
      <c r="O341" s="288" t="s">
        <v>775</v>
      </c>
      <c r="P341" s="276" t="s">
        <v>760</v>
      </c>
      <c r="Q341" s="296" t="s">
        <v>1935</v>
      </c>
      <c r="R341" s="276" t="s">
        <v>1937</v>
      </c>
      <c r="S341" s="296" t="s">
        <v>1934</v>
      </c>
    </row>
    <row r="342" spans="1:19" hidden="1" x14ac:dyDescent="0.3">
      <c r="A342" s="272">
        <v>1326</v>
      </c>
      <c r="B342" s="282">
        <v>42856</v>
      </c>
      <c r="C342" s="284" t="s">
        <v>586</v>
      </c>
      <c r="D342" s="273" t="s">
        <v>836</v>
      </c>
      <c r="E342" s="286" t="s">
        <v>405</v>
      </c>
      <c r="F342" s="273" t="s">
        <v>812</v>
      </c>
      <c r="G342" s="288" t="s">
        <v>785</v>
      </c>
      <c r="H342" s="273" t="s">
        <v>824</v>
      </c>
      <c r="I342" s="290" t="s">
        <v>1635</v>
      </c>
      <c r="J342" s="274">
        <v>36</v>
      </c>
      <c r="K342" s="292">
        <v>2400</v>
      </c>
      <c r="L342" s="274">
        <v>86400</v>
      </c>
      <c r="M342" s="294">
        <v>0.05</v>
      </c>
      <c r="N342" s="275">
        <v>82080</v>
      </c>
      <c r="O342" s="288" t="s">
        <v>782</v>
      </c>
      <c r="P342" s="276" t="s">
        <v>760</v>
      </c>
      <c r="Q342" s="296" t="s">
        <v>1932</v>
      </c>
      <c r="R342" s="276" t="s">
        <v>1933</v>
      </c>
      <c r="S342" s="296" t="s">
        <v>1934</v>
      </c>
    </row>
    <row r="343" spans="1:19" hidden="1" x14ac:dyDescent="0.3">
      <c r="A343" s="272">
        <v>1327</v>
      </c>
      <c r="B343" s="282">
        <v>42856</v>
      </c>
      <c r="C343" s="284" t="s">
        <v>586</v>
      </c>
      <c r="D343" s="273" t="s">
        <v>836</v>
      </c>
      <c r="E343" s="286" t="s">
        <v>405</v>
      </c>
      <c r="F343" s="273" t="s">
        <v>812</v>
      </c>
      <c r="G343" s="288" t="s">
        <v>770</v>
      </c>
      <c r="H343" s="273" t="s">
        <v>781</v>
      </c>
      <c r="I343" s="290" t="s">
        <v>1634</v>
      </c>
      <c r="J343" s="274">
        <v>28</v>
      </c>
      <c r="K343" s="292">
        <v>2100</v>
      </c>
      <c r="L343" s="274">
        <v>58800</v>
      </c>
      <c r="M343" s="294">
        <v>0.05</v>
      </c>
      <c r="N343" s="275">
        <v>55860</v>
      </c>
      <c r="O343" s="288" t="s">
        <v>782</v>
      </c>
      <c r="P343" s="276" t="s">
        <v>760</v>
      </c>
      <c r="Q343" s="296" t="s">
        <v>1932</v>
      </c>
      <c r="R343" s="276" t="s">
        <v>1933</v>
      </c>
      <c r="S343" s="296" t="s">
        <v>1934</v>
      </c>
    </row>
    <row r="344" spans="1:19" hidden="1" x14ac:dyDescent="0.3">
      <c r="A344" s="272">
        <v>1328</v>
      </c>
      <c r="B344" s="282">
        <v>42856</v>
      </c>
      <c r="C344" s="284" t="s">
        <v>586</v>
      </c>
      <c r="D344" s="273" t="s">
        <v>1633</v>
      </c>
      <c r="E344" s="286" t="s">
        <v>405</v>
      </c>
      <c r="F344" s="273" t="s">
        <v>812</v>
      </c>
      <c r="G344" s="288" t="s">
        <v>770</v>
      </c>
      <c r="H344" s="273" t="s">
        <v>781</v>
      </c>
      <c r="I344" s="290" t="s">
        <v>1632</v>
      </c>
      <c r="J344" s="274">
        <v>46</v>
      </c>
      <c r="K344" s="292">
        <v>540</v>
      </c>
      <c r="L344" s="274">
        <v>24840</v>
      </c>
      <c r="M344" s="294">
        <v>0.05</v>
      </c>
      <c r="N344" s="275">
        <v>23598</v>
      </c>
      <c r="O344" s="288" t="s">
        <v>834</v>
      </c>
      <c r="P344" s="276" t="s">
        <v>760</v>
      </c>
      <c r="Q344" s="296" t="s">
        <v>1932</v>
      </c>
      <c r="R344" s="276" t="s">
        <v>1933</v>
      </c>
      <c r="S344" s="296" t="s">
        <v>1934</v>
      </c>
    </row>
    <row r="345" spans="1:19" hidden="1" x14ac:dyDescent="0.3">
      <c r="A345" s="272">
        <v>1329</v>
      </c>
      <c r="B345" s="282">
        <v>42856</v>
      </c>
      <c r="C345" s="284" t="s">
        <v>586</v>
      </c>
      <c r="D345" s="273" t="s">
        <v>1261</v>
      </c>
      <c r="E345" s="286" t="s">
        <v>398</v>
      </c>
      <c r="F345" s="273" t="s">
        <v>778</v>
      </c>
      <c r="G345" s="288" t="s">
        <v>764</v>
      </c>
      <c r="H345" s="273" t="s">
        <v>818</v>
      </c>
      <c r="I345" s="290" t="s">
        <v>1631</v>
      </c>
      <c r="J345" s="274">
        <v>7</v>
      </c>
      <c r="K345" s="292">
        <v>900</v>
      </c>
      <c r="L345" s="274">
        <v>6300</v>
      </c>
      <c r="M345" s="294">
        <v>7.0000000000000007E-2</v>
      </c>
      <c r="N345" s="275">
        <v>5859</v>
      </c>
      <c r="O345" s="288" t="s">
        <v>775</v>
      </c>
      <c r="P345" s="276" t="s">
        <v>760</v>
      </c>
      <c r="Q345" s="296" t="s">
        <v>1935</v>
      </c>
      <c r="R345" s="276" t="s">
        <v>1933</v>
      </c>
      <c r="S345" s="296" t="s">
        <v>1934</v>
      </c>
    </row>
    <row r="346" spans="1:19" hidden="1" x14ac:dyDescent="0.3">
      <c r="A346" s="272">
        <v>1330</v>
      </c>
      <c r="B346" s="282">
        <v>42856</v>
      </c>
      <c r="C346" s="284" t="s">
        <v>586</v>
      </c>
      <c r="D346" s="273" t="s">
        <v>1630</v>
      </c>
      <c r="E346" s="286" t="s">
        <v>395</v>
      </c>
      <c r="F346" s="273" t="s">
        <v>765</v>
      </c>
      <c r="G346" s="288" t="s">
        <v>770</v>
      </c>
      <c r="H346" s="273" t="s">
        <v>781</v>
      </c>
      <c r="I346" s="290" t="s">
        <v>1629</v>
      </c>
      <c r="J346" s="274">
        <v>1</v>
      </c>
      <c r="K346" s="292">
        <v>360</v>
      </c>
      <c r="L346" s="274">
        <v>360</v>
      </c>
      <c r="M346" s="294">
        <v>0</v>
      </c>
      <c r="N346" s="275">
        <v>360</v>
      </c>
      <c r="O346" s="288" t="s">
        <v>761</v>
      </c>
      <c r="P346" s="276" t="s">
        <v>774</v>
      </c>
      <c r="Q346" s="296" t="s">
        <v>1932</v>
      </c>
      <c r="R346" s="276" t="s">
        <v>1937</v>
      </c>
      <c r="S346" s="296" t="s">
        <v>1934</v>
      </c>
    </row>
    <row r="347" spans="1:19" hidden="1" x14ac:dyDescent="0.3">
      <c r="A347" s="272">
        <v>1331</v>
      </c>
      <c r="B347" s="282">
        <v>42857</v>
      </c>
      <c r="C347" s="284" t="s">
        <v>586</v>
      </c>
      <c r="D347" s="273" t="s">
        <v>1329</v>
      </c>
      <c r="E347" s="286" t="s">
        <v>405</v>
      </c>
      <c r="F347" s="273" t="s">
        <v>778</v>
      </c>
      <c r="G347" s="288" t="s">
        <v>785</v>
      </c>
      <c r="H347" s="273" t="s">
        <v>815</v>
      </c>
      <c r="I347" s="290" t="s">
        <v>1160</v>
      </c>
      <c r="J347" s="274">
        <v>37</v>
      </c>
      <c r="K347" s="292">
        <v>9060</v>
      </c>
      <c r="L347" s="274">
        <v>335220</v>
      </c>
      <c r="M347" s="294">
        <v>0</v>
      </c>
      <c r="N347" s="275">
        <v>335220</v>
      </c>
      <c r="O347" s="288" t="s">
        <v>782</v>
      </c>
      <c r="P347" s="276" t="s">
        <v>798</v>
      </c>
      <c r="Q347" s="296" t="s">
        <v>1932</v>
      </c>
      <c r="R347" s="276" t="s">
        <v>1933</v>
      </c>
      <c r="S347" s="296" t="s">
        <v>1934</v>
      </c>
    </row>
    <row r="348" spans="1:19" hidden="1" x14ac:dyDescent="0.3">
      <c r="A348" s="272">
        <v>1332</v>
      </c>
      <c r="B348" s="282">
        <v>42857</v>
      </c>
      <c r="C348" s="284" t="s">
        <v>586</v>
      </c>
      <c r="D348" s="273" t="s">
        <v>1628</v>
      </c>
      <c r="E348" s="286" t="s">
        <v>398</v>
      </c>
      <c r="F348" s="273" t="s">
        <v>790</v>
      </c>
      <c r="G348" s="288" t="s">
        <v>785</v>
      </c>
      <c r="H348" s="273" t="s">
        <v>784</v>
      </c>
      <c r="I348" s="290" t="s">
        <v>1468</v>
      </c>
      <c r="J348" s="274">
        <v>45</v>
      </c>
      <c r="K348" s="292">
        <v>2160</v>
      </c>
      <c r="L348" s="274">
        <v>97200</v>
      </c>
      <c r="M348" s="294">
        <v>0.03</v>
      </c>
      <c r="N348" s="275">
        <v>94284</v>
      </c>
      <c r="O348" s="288" t="s">
        <v>788</v>
      </c>
      <c r="P348" s="276" t="s">
        <v>798</v>
      </c>
      <c r="Q348" s="296" t="s">
        <v>1936</v>
      </c>
      <c r="R348" s="276" t="s">
        <v>1937</v>
      </c>
      <c r="S348" s="296" t="s">
        <v>1934</v>
      </c>
    </row>
    <row r="349" spans="1:19" hidden="1" x14ac:dyDescent="0.3">
      <c r="A349" s="272">
        <v>1333</v>
      </c>
      <c r="B349" s="282">
        <v>42857</v>
      </c>
      <c r="C349" s="284" t="s">
        <v>586</v>
      </c>
      <c r="D349" s="273" t="s">
        <v>1627</v>
      </c>
      <c r="E349" s="286" t="s">
        <v>398</v>
      </c>
      <c r="F349" s="273" t="s">
        <v>790</v>
      </c>
      <c r="G349" s="288" t="s">
        <v>764</v>
      </c>
      <c r="H349" s="273" t="s">
        <v>800</v>
      </c>
      <c r="I349" s="290" t="s">
        <v>1358</v>
      </c>
      <c r="J349" s="274">
        <v>30</v>
      </c>
      <c r="K349" s="292">
        <v>23280</v>
      </c>
      <c r="L349" s="274">
        <v>698400</v>
      </c>
      <c r="M349" s="294">
        <v>7.0000000000000007E-2</v>
      </c>
      <c r="N349" s="275">
        <v>649512</v>
      </c>
      <c r="O349" s="288" t="s">
        <v>834</v>
      </c>
      <c r="P349" s="276" t="s">
        <v>841</v>
      </c>
      <c r="Q349" s="296" t="s">
        <v>1932</v>
      </c>
      <c r="R349" s="276" t="s">
        <v>1937</v>
      </c>
      <c r="S349" s="296" t="s">
        <v>1934</v>
      </c>
    </row>
    <row r="350" spans="1:19" hidden="1" x14ac:dyDescent="0.3">
      <c r="A350" s="272">
        <v>1334</v>
      </c>
      <c r="B350" s="282">
        <v>42857</v>
      </c>
      <c r="C350" s="284" t="s">
        <v>586</v>
      </c>
      <c r="D350" s="273" t="s">
        <v>1626</v>
      </c>
      <c r="E350" s="286" t="s">
        <v>405</v>
      </c>
      <c r="F350" s="273" t="s">
        <v>812</v>
      </c>
      <c r="G350" s="288" t="s">
        <v>785</v>
      </c>
      <c r="H350" s="273" t="s">
        <v>1125</v>
      </c>
      <c r="I350" s="290" t="s">
        <v>1373</v>
      </c>
      <c r="J350" s="274">
        <v>27</v>
      </c>
      <c r="K350" s="292">
        <v>30000</v>
      </c>
      <c r="L350" s="274">
        <v>810000</v>
      </c>
      <c r="M350" s="294">
        <v>0.01</v>
      </c>
      <c r="N350" s="275">
        <v>801900</v>
      </c>
      <c r="O350" s="288" t="s">
        <v>834</v>
      </c>
      <c r="P350" s="276" t="s">
        <v>767</v>
      </c>
      <c r="Q350" s="296" t="s">
        <v>1932</v>
      </c>
      <c r="R350" s="276" t="s">
        <v>1933</v>
      </c>
      <c r="S350" s="296" t="s">
        <v>1934</v>
      </c>
    </row>
    <row r="351" spans="1:19" x14ac:dyDescent="0.3">
      <c r="A351" s="272">
        <v>1335</v>
      </c>
      <c r="B351" s="282">
        <v>42857</v>
      </c>
      <c r="C351" s="284" t="s">
        <v>586</v>
      </c>
      <c r="D351" s="273" t="s">
        <v>1626</v>
      </c>
      <c r="E351" s="286" t="s">
        <v>405</v>
      </c>
      <c r="F351" s="273" t="s">
        <v>812</v>
      </c>
      <c r="G351" s="288" t="s">
        <v>764</v>
      </c>
      <c r="H351" s="273" t="s">
        <v>763</v>
      </c>
      <c r="I351" s="290" t="s">
        <v>1625</v>
      </c>
      <c r="J351" s="274">
        <v>3</v>
      </c>
      <c r="K351" s="292">
        <v>1320</v>
      </c>
      <c r="L351" s="274">
        <v>3960</v>
      </c>
      <c r="M351" s="294">
        <v>0.09</v>
      </c>
      <c r="N351" s="275">
        <v>3603.6</v>
      </c>
      <c r="O351" s="288" t="s">
        <v>834</v>
      </c>
      <c r="P351" s="276" t="s">
        <v>760</v>
      </c>
      <c r="Q351" s="296" t="s">
        <v>1932</v>
      </c>
      <c r="R351" s="276" t="s">
        <v>1933</v>
      </c>
      <c r="S351" s="296" t="s">
        <v>1934</v>
      </c>
    </row>
    <row r="352" spans="1:19" hidden="1" x14ac:dyDescent="0.3">
      <c r="A352" s="272">
        <v>1336</v>
      </c>
      <c r="B352" s="282">
        <v>42857</v>
      </c>
      <c r="C352" s="284" t="s">
        <v>586</v>
      </c>
      <c r="D352" s="273" t="s">
        <v>1558</v>
      </c>
      <c r="E352" s="286" t="s">
        <v>398</v>
      </c>
      <c r="F352" s="273" t="s">
        <v>790</v>
      </c>
      <c r="G352" s="288" t="s">
        <v>785</v>
      </c>
      <c r="H352" s="273" t="s">
        <v>824</v>
      </c>
      <c r="I352" s="290" t="s">
        <v>1077</v>
      </c>
      <c r="J352" s="274">
        <v>17</v>
      </c>
      <c r="K352" s="292">
        <v>5040</v>
      </c>
      <c r="L352" s="274">
        <v>85680</v>
      </c>
      <c r="M352" s="294">
        <v>0.05</v>
      </c>
      <c r="N352" s="275">
        <v>81396</v>
      </c>
      <c r="O352" s="288" t="s">
        <v>782</v>
      </c>
      <c r="P352" s="276" t="s">
        <v>760</v>
      </c>
      <c r="Q352" s="296" t="s">
        <v>1932</v>
      </c>
      <c r="R352" s="276" t="s">
        <v>1937</v>
      </c>
      <c r="S352" s="296" t="s">
        <v>1934</v>
      </c>
    </row>
    <row r="353" spans="1:19" hidden="1" x14ac:dyDescent="0.3">
      <c r="A353" s="272">
        <v>1337</v>
      </c>
      <c r="B353" s="282">
        <v>42857</v>
      </c>
      <c r="C353" s="284" t="s">
        <v>586</v>
      </c>
      <c r="D353" s="273" t="s">
        <v>1624</v>
      </c>
      <c r="E353" s="286" t="s">
        <v>522</v>
      </c>
      <c r="F353" s="273" t="s">
        <v>790</v>
      </c>
      <c r="G353" s="288" t="s">
        <v>770</v>
      </c>
      <c r="H353" s="273" t="s">
        <v>781</v>
      </c>
      <c r="I353" s="290" t="s">
        <v>1172</v>
      </c>
      <c r="J353" s="274">
        <v>16</v>
      </c>
      <c r="K353" s="292">
        <v>1560</v>
      </c>
      <c r="L353" s="274">
        <v>24960</v>
      </c>
      <c r="M353" s="294">
        <v>0.01</v>
      </c>
      <c r="N353" s="275">
        <v>24710.400000000001</v>
      </c>
      <c r="O353" s="288" t="s">
        <v>782</v>
      </c>
      <c r="P353" s="276" t="s">
        <v>760</v>
      </c>
      <c r="Q353" s="296" t="s">
        <v>1932</v>
      </c>
      <c r="R353" s="276" t="s">
        <v>1937</v>
      </c>
      <c r="S353" s="296" t="s">
        <v>1934</v>
      </c>
    </row>
    <row r="354" spans="1:19" hidden="1" x14ac:dyDescent="0.3">
      <c r="A354" s="272">
        <v>1338</v>
      </c>
      <c r="B354" s="282">
        <v>42857</v>
      </c>
      <c r="C354" s="284" t="s">
        <v>586</v>
      </c>
      <c r="D354" s="273" t="s">
        <v>1624</v>
      </c>
      <c r="E354" s="286" t="s">
        <v>522</v>
      </c>
      <c r="F354" s="273" t="s">
        <v>790</v>
      </c>
      <c r="G354" s="288" t="s">
        <v>764</v>
      </c>
      <c r="H354" s="273" t="s">
        <v>793</v>
      </c>
      <c r="I354" s="290" t="s">
        <v>1623</v>
      </c>
      <c r="J354" s="274">
        <v>33</v>
      </c>
      <c r="K354" s="292">
        <v>2940</v>
      </c>
      <c r="L354" s="274">
        <v>97020</v>
      </c>
      <c r="M354" s="294">
        <v>0.05</v>
      </c>
      <c r="N354" s="275">
        <v>92169</v>
      </c>
      <c r="O354" s="288" t="s">
        <v>782</v>
      </c>
      <c r="P354" s="276" t="s">
        <v>767</v>
      </c>
      <c r="Q354" s="296" t="s">
        <v>1932</v>
      </c>
      <c r="R354" s="276" t="s">
        <v>1937</v>
      </c>
      <c r="S354" s="296" t="s">
        <v>1934</v>
      </c>
    </row>
    <row r="355" spans="1:19" hidden="1" x14ac:dyDescent="0.3">
      <c r="A355" s="272">
        <v>1339</v>
      </c>
      <c r="B355" s="282">
        <v>42857</v>
      </c>
      <c r="C355" s="284" t="s">
        <v>586</v>
      </c>
      <c r="D355" s="273" t="s">
        <v>1622</v>
      </c>
      <c r="E355" s="286" t="s">
        <v>395</v>
      </c>
      <c r="F355" s="273" t="s">
        <v>778</v>
      </c>
      <c r="G355" s="288" t="s">
        <v>770</v>
      </c>
      <c r="H355" s="273" t="s">
        <v>777</v>
      </c>
      <c r="I355" s="290" t="s">
        <v>1621</v>
      </c>
      <c r="J355" s="274">
        <v>50</v>
      </c>
      <c r="K355" s="292">
        <v>8820</v>
      </c>
      <c r="L355" s="274">
        <v>441000</v>
      </c>
      <c r="M355" s="294">
        <v>0.02</v>
      </c>
      <c r="N355" s="275">
        <v>432180</v>
      </c>
      <c r="O355" s="288" t="s">
        <v>782</v>
      </c>
      <c r="P355" s="276" t="s">
        <v>760</v>
      </c>
      <c r="Q355" s="296" t="s">
        <v>1932</v>
      </c>
      <c r="R355" s="276" t="s">
        <v>1933</v>
      </c>
      <c r="S355" s="296" t="s">
        <v>1934</v>
      </c>
    </row>
    <row r="356" spans="1:19" hidden="1" x14ac:dyDescent="0.3">
      <c r="A356" s="272">
        <v>1340</v>
      </c>
      <c r="B356" s="282">
        <v>42858</v>
      </c>
      <c r="C356" s="284" t="s">
        <v>586</v>
      </c>
      <c r="D356" s="273" t="s">
        <v>1620</v>
      </c>
      <c r="E356" s="286" t="s">
        <v>405</v>
      </c>
      <c r="F356" s="273" t="s">
        <v>778</v>
      </c>
      <c r="G356" s="288" t="s">
        <v>785</v>
      </c>
      <c r="H356" s="273" t="s">
        <v>824</v>
      </c>
      <c r="I356" s="290" t="s">
        <v>1419</v>
      </c>
      <c r="J356" s="274">
        <v>7</v>
      </c>
      <c r="K356" s="292">
        <v>2400</v>
      </c>
      <c r="L356" s="274">
        <v>16800</v>
      </c>
      <c r="M356" s="294">
        <v>0.08</v>
      </c>
      <c r="N356" s="275">
        <v>15456</v>
      </c>
      <c r="O356" s="288" t="s">
        <v>834</v>
      </c>
      <c r="P356" s="276" t="s">
        <v>774</v>
      </c>
      <c r="Q356" s="296" t="s">
        <v>1932</v>
      </c>
      <c r="R356" s="276" t="s">
        <v>1933</v>
      </c>
      <c r="S356" s="296" t="s">
        <v>1934</v>
      </c>
    </row>
    <row r="357" spans="1:19" x14ac:dyDescent="0.3">
      <c r="A357" s="272">
        <v>1341</v>
      </c>
      <c r="B357" s="282">
        <v>42858</v>
      </c>
      <c r="C357" s="284" t="s">
        <v>586</v>
      </c>
      <c r="D357" s="273" t="s">
        <v>1620</v>
      </c>
      <c r="E357" s="286" t="s">
        <v>405</v>
      </c>
      <c r="F357" s="273" t="s">
        <v>778</v>
      </c>
      <c r="G357" s="288" t="s">
        <v>764</v>
      </c>
      <c r="H357" s="273" t="s">
        <v>793</v>
      </c>
      <c r="I357" s="290" t="s">
        <v>1619</v>
      </c>
      <c r="J357" s="274">
        <v>15</v>
      </c>
      <c r="K357" s="292">
        <v>2340</v>
      </c>
      <c r="L357" s="274">
        <v>35100</v>
      </c>
      <c r="M357" s="294">
        <v>0.04</v>
      </c>
      <c r="N357" s="275">
        <v>33696</v>
      </c>
      <c r="O357" s="288" t="s">
        <v>834</v>
      </c>
      <c r="P357" s="276" t="s">
        <v>798</v>
      </c>
      <c r="Q357" s="296" t="s">
        <v>1932</v>
      </c>
      <c r="R357" s="276" t="s">
        <v>1933</v>
      </c>
      <c r="S357" s="296" t="s">
        <v>1934</v>
      </c>
    </row>
    <row r="358" spans="1:19" hidden="1" x14ac:dyDescent="0.3">
      <c r="A358" s="272">
        <v>1342</v>
      </c>
      <c r="B358" s="282">
        <v>42858</v>
      </c>
      <c r="C358" s="284" t="s">
        <v>586</v>
      </c>
      <c r="D358" s="273" t="s">
        <v>1618</v>
      </c>
      <c r="E358" s="286" t="s">
        <v>405</v>
      </c>
      <c r="F358" s="273" t="s">
        <v>812</v>
      </c>
      <c r="G358" s="288" t="s">
        <v>785</v>
      </c>
      <c r="H358" s="273" t="s">
        <v>784</v>
      </c>
      <c r="I358" s="290" t="s">
        <v>948</v>
      </c>
      <c r="J358" s="274">
        <v>26</v>
      </c>
      <c r="K358" s="292">
        <v>1740</v>
      </c>
      <c r="L358" s="274">
        <v>45240</v>
      </c>
      <c r="M358" s="294">
        <v>0.1</v>
      </c>
      <c r="N358" s="275">
        <v>40716</v>
      </c>
      <c r="O358" s="288" t="s">
        <v>775</v>
      </c>
      <c r="P358" s="276" t="s">
        <v>760</v>
      </c>
      <c r="Q358" s="296" t="s">
        <v>1935</v>
      </c>
      <c r="R358" s="276" t="s">
        <v>1933</v>
      </c>
      <c r="S358" s="296" t="s">
        <v>1934</v>
      </c>
    </row>
    <row r="359" spans="1:19" x14ac:dyDescent="0.3">
      <c r="A359" s="272">
        <v>1343</v>
      </c>
      <c r="B359" s="282">
        <v>42858</v>
      </c>
      <c r="C359" s="284" t="s">
        <v>586</v>
      </c>
      <c r="D359" s="273" t="s">
        <v>1202</v>
      </c>
      <c r="E359" s="286" t="s">
        <v>405</v>
      </c>
      <c r="F359" s="273" t="s">
        <v>790</v>
      </c>
      <c r="G359" s="288" t="s">
        <v>764</v>
      </c>
      <c r="H359" s="273" t="s">
        <v>763</v>
      </c>
      <c r="I359" s="290" t="s">
        <v>1341</v>
      </c>
      <c r="J359" s="274">
        <v>34</v>
      </c>
      <c r="K359" s="292">
        <v>300</v>
      </c>
      <c r="L359" s="274">
        <v>10200</v>
      </c>
      <c r="M359" s="294">
        <v>0.03</v>
      </c>
      <c r="N359" s="275">
        <v>9894</v>
      </c>
      <c r="O359" s="288" t="s">
        <v>834</v>
      </c>
      <c r="P359" s="276" t="s">
        <v>760</v>
      </c>
      <c r="Q359" s="296" t="s">
        <v>1932</v>
      </c>
      <c r="R359" s="276" t="s">
        <v>1937</v>
      </c>
      <c r="S359" s="296" t="s">
        <v>1934</v>
      </c>
    </row>
    <row r="360" spans="1:19" hidden="1" x14ac:dyDescent="0.3">
      <c r="A360" s="272">
        <v>1344</v>
      </c>
      <c r="B360" s="282">
        <v>42858</v>
      </c>
      <c r="C360" s="284" t="s">
        <v>586</v>
      </c>
      <c r="D360" s="273" t="s">
        <v>1467</v>
      </c>
      <c r="E360" s="286" t="s">
        <v>522</v>
      </c>
      <c r="F360" s="273" t="s">
        <v>778</v>
      </c>
      <c r="G360" s="288" t="s">
        <v>770</v>
      </c>
      <c r="H360" s="273" t="s">
        <v>781</v>
      </c>
      <c r="I360" s="290" t="s">
        <v>1011</v>
      </c>
      <c r="J360" s="274">
        <v>18</v>
      </c>
      <c r="K360" s="292">
        <v>1380</v>
      </c>
      <c r="L360" s="274">
        <v>24840</v>
      </c>
      <c r="M360" s="294">
        <v>0.05</v>
      </c>
      <c r="N360" s="275">
        <v>23598</v>
      </c>
      <c r="O360" s="288" t="s">
        <v>788</v>
      </c>
      <c r="P360" s="276" t="s">
        <v>760</v>
      </c>
      <c r="Q360" s="296" t="s">
        <v>1936</v>
      </c>
      <c r="R360" s="276" t="s">
        <v>1933</v>
      </c>
      <c r="S360" s="296" t="s">
        <v>1934</v>
      </c>
    </row>
    <row r="361" spans="1:19" hidden="1" x14ac:dyDescent="0.3">
      <c r="A361" s="272">
        <v>1345</v>
      </c>
      <c r="B361" s="282">
        <v>42858</v>
      </c>
      <c r="C361" s="284" t="s">
        <v>586</v>
      </c>
      <c r="D361" s="273" t="s">
        <v>1467</v>
      </c>
      <c r="E361" s="286" t="s">
        <v>522</v>
      </c>
      <c r="F361" s="273" t="s">
        <v>778</v>
      </c>
      <c r="G361" s="288" t="s">
        <v>785</v>
      </c>
      <c r="H361" s="273" t="s">
        <v>784</v>
      </c>
      <c r="I361" s="290" t="s">
        <v>1617</v>
      </c>
      <c r="J361" s="274">
        <v>46</v>
      </c>
      <c r="K361" s="292">
        <v>3960</v>
      </c>
      <c r="L361" s="274">
        <v>182160</v>
      </c>
      <c r="M361" s="294">
        <v>7.0000000000000007E-2</v>
      </c>
      <c r="N361" s="275">
        <v>169408.8</v>
      </c>
      <c r="O361" s="288" t="s">
        <v>788</v>
      </c>
      <c r="P361" s="276" t="s">
        <v>774</v>
      </c>
      <c r="Q361" s="296" t="s">
        <v>1936</v>
      </c>
      <c r="R361" s="276" t="s">
        <v>1933</v>
      </c>
      <c r="S361" s="296" t="s">
        <v>1934</v>
      </c>
    </row>
    <row r="362" spans="1:19" hidden="1" x14ac:dyDescent="0.3">
      <c r="A362" s="272">
        <v>1346</v>
      </c>
      <c r="B362" s="282">
        <v>42858</v>
      </c>
      <c r="C362" s="284" t="s">
        <v>586</v>
      </c>
      <c r="D362" s="273" t="s">
        <v>1202</v>
      </c>
      <c r="E362" s="286" t="s">
        <v>395</v>
      </c>
      <c r="F362" s="273" t="s">
        <v>790</v>
      </c>
      <c r="G362" s="288" t="s">
        <v>764</v>
      </c>
      <c r="H362" s="273" t="s">
        <v>818</v>
      </c>
      <c r="I362" s="290" t="s">
        <v>1453</v>
      </c>
      <c r="J362" s="274">
        <v>23</v>
      </c>
      <c r="K362" s="292">
        <v>4140</v>
      </c>
      <c r="L362" s="274">
        <v>95220</v>
      </c>
      <c r="M362" s="294">
        <v>0.05</v>
      </c>
      <c r="N362" s="275">
        <v>90459</v>
      </c>
      <c r="O362" s="288" t="s">
        <v>834</v>
      </c>
      <c r="P362" s="276" t="s">
        <v>760</v>
      </c>
      <c r="Q362" s="296" t="s">
        <v>1932</v>
      </c>
      <c r="R362" s="276" t="s">
        <v>1937</v>
      </c>
      <c r="S362" s="296" t="s">
        <v>1934</v>
      </c>
    </row>
    <row r="363" spans="1:19" hidden="1" x14ac:dyDescent="0.3">
      <c r="A363" s="272">
        <v>1347</v>
      </c>
      <c r="B363" s="282">
        <v>42858</v>
      </c>
      <c r="C363" s="284" t="s">
        <v>586</v>
      </c>
      <c r="D363" s="273" t="s">
        <v>1202</v>
      </c>
      <c r="E363" s="286" t="s">
        <v>395</v>
      </c>
      <c r="F363" s="273" t="s">
        <v>790</v>
      </c>
      <c r="G363" s="288" t="s">
        <v>764</v>
      </c>
      <c r="H363" s="273" t="s">
        <v>805</v>
      </c>
      <c r="I363" s="290" t="s">
        <v>1616</v>
      </c>
      <c r="J363" s="274">
        <v>8</v>
      </c>
      <c r="K363" s="292">
        <v>420</v>
      </c>
      <c r="L363" s="274">
        <v>3360</v>
      </c>
      <c r="M363" s="294">
        <v>0.03</v>
      </c>
      <c r="N363" s="275">
        <v>3259.2</v>
      </c>
      <c r="O363" s="288" t="s">
        <v>834</v>
      </c>
      <c r="P363" s="276" t="s">
        <v>767</v>
      </c>
      <c r="Q363" s="296" t="s">
        <v>1932</v>
      </c>
      <c r="R363" s="276" t="s">
        <v>1937</v>
      </c>
      <c r="S363" s="296" t="s">
        <v>1934</v>
      </c>
    </row>
    <row r="364" spans="1:19" hidden="1" x14ac:dyDescent="0.3">
      <c r="A364" s="272">
        <v>1348</v>
      </c>
      <c r="B364" s="282">
        <v>42858</v>
      </c>
      <c r="C364" s="284" t="s">
        <v>586</v>
      </c>
      <c r="D364" s="273" t="s">
        <v>1537</v>
      </c>
      <c r="E364" s="286" t="s">
        <v>395</v>
      </c>
      <c r="F364" s="273" t="s">
        <v>778</v>
      </c>
      <c r="G364" s="288" t="s">
        <v>764</v>
      </c>
      <c r="H364" s="273" t="s">
        <v>800</v>
      </c>
      <c r="I364" s="290" t="s">
        <v>1615</v>
      </c>
      <c r="J364" s="274">
        <v>21</v>
      </c>
      <c r="K364" s="292">
        <v>420</v>
      </c>
      <c r="L364" s="274">
        <v>8820</v>
      </c>
      <c r="M364" s="294">
        <v>0.05</v>
      </c>
      <c r="N364" s="275">
        <v>8379</v>
      </c>
      <c r="O364" s="288" t="s">
        <v>761</v>
      </c>
      <c r="P364" s="276" t="s">
        <v>827</v>
      </c>
      <c r="Q364" s="296" t="s">
        <v>1932</v>
      </c>
      <c r="R364" s="276" t="s">
        <v>1933</v>
      </c>
      <c r="S364" s="296" t="s">
        <v>1934</v>
      </c>
    </row>
    <row r="365" spans="1:19" hidden="1" x14ac:dyDescent="0.3">
      <c r="A365" s="272">
        <v>1349</v>
      </c>
      <c r="B365" s="282">
        <v>42858</v>
      </c>
      <c r="C365" s="284" t="s">
        <v>586</v>
      </c>
      <c r="D365" s="273" t="s">
        <v>1612</v>
      </c>
      <c r="E365" s="286" t="s">
        <v>395</v>
      </c>
      <c r="F365" s="273" t="s">
        <v>778</v>
      </c>
      <c r="G365" s="288" t="s">
        <v>770</v>
      </c>
      <c r="H365" s="273" t="s">
        <v>781</v>
      </c>
      <c r="I365" s="290" t="s">
        <v>1614</v>
      </c>
      <c r="J365" s="274">
        <v>42</v>
      </c>
      <c r="K365" s="292">
        <v>6660</v>
      </c>
      <c r="L365" s="274">
        <v>279720</v>
      </c>
      <c r="M365" s="294">
        <v>0.04</v>
      </c>
      <c r="N365" s="275">
        <v>268531.20000000001</v>
      </c>
      <c r="O365" s="288" t="s">
        <v>788</v>
      </c>
      <c r="P365" s="276" t="s">
        <v>760</v>
      </c>
      <c r="Q365" s="296" t="s">
        <v>1936</v>
      </c>
      <c r="R365" s="276" t="s">
        <v>1933</v>
      </c>
      <c r="S365" s="296" t="s">
        <v>1934</v>
      </c>
    </row>
    <row r="366" spans="1:19" hidden="1" x14ac:dyDescent="0.3">
      <c r="A366" s="272">
        <v>1350</v>
      </c>
      <c r="B366" s="282">
        <v>42858</v>
      </c>
      <c r="C366" s="284" t="s">
        <v>586</v>
      </c>
      <c r="D366" s="273" t="s">
        <v>1612</v>
      </c>
      <c r="E366" s="286" t="s">
        <v>395</v>
      </c>
      <c r="F366" s="273" t="s">
        <v>778</v>
      </c>
      <c r="G366" s="288" t="s">
        <v>764</v>
      </c>
      <c r="H366" s="273" t="s">
        <v>793</v>
      </c>
      <c r="I366" s="290" t="s">
        <v>1613</v>
      </c>
      <c r="J366" s="274">
        <v>5</v>
      </c>
      <c r="K366" s="292">
        <v>300</v>
      </c>
      <c r="L366" s="274">
        <v>1500</v>
      </c>
      <c r="M366" s="294">
        <v>0</v>
      </c>
      <c r="N366" s="275">
        <v>1500</v>
      </c>
      <c r="O366" s="288" t="s">
        <v>788</v>
      </c>
      <c r="P366" s="276" t="s">
        <v>841</v>
      </c>
      <c r="Q366" s="296" t="s">
        <v>1936</v>
      </c>
      <c r="R366" s="276" t="s">
        <v>1933</v>
      </c>
      <c r="S366" s="296" t="s">
        <v>1934</v>
      </c>
    </row>
    <row r="367" spans="1:19" hidden="1" x14ac:dyDescent="0.3">
      <c r="A367" s="272">
        <v>1351</v>
      </c>
      <c r="B367" s="282">
        <v>42858</v>
      </c>
      <c r="C367" s="284" t="s">
        <v>586</v>
      </c>
      <c r="D367" s="273" t="s">
        <v>1612</v>
      </c>
      <c r="E367" s="286" t="s">
        <v>395</v>
      </c>
      <c r="F367" s="273" t="s">
        <v>778</v>
      </c>
      <c r="G367" s="288" t="s">
        <v>764</v>
      </c>
      <c r="H367" s="273" t="s">
        <v>995</v>
      </c>
      <c r="I367" s="290" t="s">
        <v>1611</v>
      </c>
      <c r="J367" s="274">
        <v>22</v>
      </c>
      <c r="K367" s="292">
        <v>120</v>
      </c>
      <c r="L367" s="274">
        <v>2640</v>
      </c>
      <c r="M367" s="294">
        <v>0.09</v>
      </c>
      <c r="N367" s="275">
        <v>2402.4</v>
      </c>
      <c r="O367" s="288" t="s">
        <v>788</v>
      </c>
      <c r="P367" s="276" t="s">
        <v>827</v>
      </c>
      <c r="Q367" s="296" t="s">
        <v>1936</v>
      </c>
      <c r="R367" s="276" t="s">
        <v>1933</v>
      </c>
      <c r="S367" s="296" t="s">
        <v>1934</v>
      </c>
    </row>
    <row r="368" spans="1:19" hidden="1" x14ac:dyDescent="0.3">
      <c r="A368" s="272">
        <v>1352</v>
      </c>
      <c r="B368" s="282">
        <v>42858</v>
      </c>
      <c r="C368" s="284" t="s">
        <v>586</v>
      </c>
      <c r="D368" s="273" t="s">
        <v>1610</v>
      </c>
      <c r="E368" s="286" t="s">
        <v>395</v>
      </c>
      <c r="F368" s="273" t="s">
        <v>778</v>
      </c>
      <c r="G368" s="288" t="s">
        <v>764</v>
      </c>
      <c r="H368" s="273" t="s">
        <v>800</v>
      </c>
      <c r="I368" s="290" t="s">
        <v>1609</v>
      </c>
      <c r="J368" s="274">
        <v>41</v>
      </c>
      <c r="K368" s="292">
        <v>2460</v>
      </c>
      <c r="L368" s="274">
        <v>100860</v>
      </c>
      <c r="M368" s="294">
        <v>0.06</v>
      </c>
      <c r="N368" s="275">
        <v>94808.4</v>
      </c>
      <c r="O368" s="288" t="s">
        <v>775</v>
      </c>
      <c r="P368" s="276" t="s">
        <v>760</v>
      </c>
      <c r="Q368" s="296" t="s">
        <v>1935</v>
      </c>
      <c r="R368" s="276" t="s">
        <v>1933</v>
      </c>
      <c r="S368" s="296" t="s">
        <v>1934</v>
      </c>
    </row>
    <row r="369" spans="1:19" hidden="1" x14ac:dyDescent="0.3">
      <c r="A369" s="272">
        <v>1353</v>
      </c>
      <c r="B369" s="282">
        <v>42859</v>
      </c>
      <c r="C369" s="284" t="s">
        <v>586</v>
      </c>
      <c r="D369" s="273" t="s">
        <v>1601</v>
      </c>
      <c r="E369" s="286" t="s">
        <v>395</v>
      </c>
      <c r="F369" s="273" t="s">
        <v>778</v>
      </c>
      <c r="G369" s="288" t="s">
        <v>770</v>
      </c>
      <c r="H369" s="273" t="s">
        <v>769</v>
      </c>
      <c r="I369" s="290" t="s">
        <v>1608</v>
      </c>
      <c r="J369" s="274">
        <v>7</v>
      </c>
      <c r="K369" s="292">
        <v>16620</v>
      </c>
      <c r="L369" s="274">
        <v>116340</v>
      </c>
      <c r="M369" s="294">
        <v>0.08</v>
      </c>
      <c r="N369" s="275">
        <v>107032.8</v>
      </c>
      <c r="O369" s="288" t="s">
        <v>788</v>
      </c>
      <c r="P369" s="276" t="s">
        <v>787</v>
      </c>
      <c r="Q369" s="296" t="s">
        <v>1936</v>
      </c>
      <c r="R369" s="276" t="s">
        <v>1933</v>
      </c>
      <c r="S369" s="296" t="s">
        <v>1934</v>
      </c>
    </row>
    <row r="370" spans="1:19" hidden="1" x14ac:dyDescent="0.3">
      <c r="A370" s="272">
        <v>1354</v>
      </c>
      <c r="B370" s="282">
        <v>42859</v>
      </c>
      <c r="C370" s="284" t="s">
        <v>586</v>
      </c>
      <c r="D370" s="273" t="s">
        <v>1607</v>
      </c>
      <c r="E370" s="286" t="s">
        <v>395</v>
      </c>
      <c r="F370" s="273" t="s">
        <v>790</v>
      </c>
      <c r="G370" s="288" t="s">
        <v>764</v>
      </c>
      <c r="H370" s="273" t="s">
        <v>995</v>
      </c>
      <c r="I370" s="290" t="s">
        <v>1606</v>
      </c>
      <c r="J370" s="274">
        <v>12</v>
      </c>
      <c r="K370" s="292">
        <v>240</v>
      </c>
      <c r="L370" s="274">
        <v>2880</v>
      </c>
      <c r="M370" s="294">
        <v>0.04</v>
      </c>
      <c r="N370" s="275">
        <v>2764.8</v>
      </c>
      <c r="O370" s="288" t="s">
        <v>782</v>
      </c>
      <c r="P370" s="276" t="s">
        <v>760</v>
      </c>
      <c r="Q370" s="296" t="s">
        <v>1932</v>
      </c>
      <c r="R370" s="276" t="s">
        <v>1937</v>
      </c>
      <c r="S370" s="296" t="s">
        <v>1934</v>
      </c>
    </row>
    <row r="371" spans="1:19" hidden="1" x14ac:dyDescent="0.3">
      <c r="A371" s="272">
        <v>1355</v>
      </c>
      <c r="B371" s="282">
        <v>42859</v>
      </c>
      <c r="C371" s="284" t="s">
        <v>586</v>
      </c>
      <c r="D371" s="273" t="s">
        <v>1605</v>
      </c>
      <c r="E371" s="286" t="s">
        <v>398</v>
      </c>
      <c r="F371" s="273" t="s">
        <v>765</v>
      </c>
      <c r="G371" s="288" t="s">
        <v>764</v>
      </c>
      <c r="H371" s="273" t="s">
        <v>763</v>
      </c>
      <c r="I371" s="290" t="s">
        <v>1604</v>
      </c>
      <c r="J371" s="274">
        <v>34</v>
      </c>
      <c r="K371" s="292">
        <v>1560</v>
      </c>
      <c r="L371" s="274">
        <v>53040</v>
      </c>
      <c r="M371" s="294">
        <v>0.09</v>
      </c>
      <c r="N371" s="275">
        <v>48266.400000000001</v>
      </c>
      <c r="O371" s="288" t="s">
        <v>782</v>
      </c>
      <c r="P371" s="276" t="s">
        <v>774</v>
      </c>
      <c r="Q371" s="296" t="s">
        <v>1932</v>
      </c>
      <c r="R371" s="276" t="s">
        <v>1937</v>
      </c>
      <c r="S371" s="296" t="s">
        <v>1934</v>
      </c>
    </row>
    <row r="372" spans="1:19" x14ac:dyDescent="0.3">
      <c r="A372" s="272">
        <v>1356</v>
      </c>
      <c r="B372" s="282">
        <v>42859</v>
      </c>
      <c r="C372" s="284" t="s">
        <v>586</v>
      </c>
      <c r="D372" s="273" t="s">
        <v>1530</v>
      </c>
      <c r="E372" s="286" t="s">
        <v>405</v>
      </c>
      <c r="F372" s="273" t="s">
        <v>790</v>
      </c>
      <c r="G372" s="288" t="s">
        <v>764</v>
      </c>
      <c r="H372" s="273" t="s">
        <v>793</v>
      </c>
      <c r="I372" s="290" t="s">
        <v>1603</v>
      </c>
      <c r="J372" s="274">
        <v>24</v>
      </c>
      <c r="K372" s="292">
        <v>300</v>
      </c>
      <c r="L372" s="274">
        <v>7200</v>
      </c>
      <c r="M372" s="294">
        <v>0.04</v>
      </c>
      <c r="N372" s="275">
        <v>6912</v>
      </c>
      <c r="O372" s="288" t="s">
        <v>788</v>
      </c>
      <c r="P372" s="276" t="s">
        <v>767</v>
      </c>
      <c r="Q372" s="296" t="s">
        <v>1936</v>
      </c>
      <c r="R372" s="276" t="s">
        <v>1937</v>
      </c>
      <c r="S372" s="296" t="s">
        <v>1934</v>
      </c>
    </row>
    <row r="373" spans="1:19" hidden="1" x14ac:dyDescent="0.3">
      <c r="A373" s="272">
        <v>1357</v>
      </c>
      <c r="B373" s="282">
        <v>42859</v>
      </c>
      <c r="C373" s="284" t="s">
        <v>586</v>
      </c>
      <c r="D373" s="273" t="s">
        <v>1363</v>
      </c>
      <c r="E373" s="286" t="s">
        <v>398</v>
      </c>
      <c r="F373" s="273" t="s">
        <v>812</v>
      </c>
      <c r="G373" s="288" t="s">
        <v>785</v>
      </c>
      <c r="H373" s="273" t="s">
        <v>784</v>
      </c>
      <c r="I373" s="290" t="s">
        <v>1602</v>
      </c>
      <c r="J373" s="274">
        <v>50</v>
      </c>
      <c r="K373" s="292">
        <v>2760</v>
      </c>
      <c r="L373" s="274">
        <v>138000</v>
      </c>
      <c r="M373" s="294">
        <v>0.05</v>
      </c>
      <c r="N373" s="275">
        <v>131100</v>
      </c>
      <c r="O373" s="288" t="s">
        <v>788</v>
      </c>
      <c r="P373" s="276" t="s">
        <v>798</v>
      </c>
      <c r="Q373" s="296" t="s">
        <v>1936</v>
      </c>
      <c r="R373" s="276" t="s">
        <v>1933</v>
      </c>
      <c r="S373" s="296" t="s">
        <v>1934</v>
      </c>
    </row>
    <row r="374" spans="1:19" hidden="1" x14ac:dyDescent="0.3">
      <c r="A374" s="272">
        <v>1358</v>
      </c>
      <c r="B374" s="282">
        <v>42859</v>
      </c>
      <c r="C374" s="284" t="s">
        <v>586</v>
      </c>
      <c r="D374" s="273" t="s">
        <v>1601</v>
      </c>
      <c r="E374" s="286" t="s">
        <v>522</v>
      </c>
      <c r="F374" s="273" t="s">
        <v>778</v>
      </c>
      <c r="G374" s="288" t="s">
        <v>785</v>
      </c>
      <c r="H374" s="273" t="s">
        <v>824</v>
      </c>
      <c r="I374" s="290" t="s">
        <v>1600</v>
      </c>
      <c r="J374" s="274">
        <v>40</v>
      </c>
      <c r="K374" s="292">
        <v>1380</v>
      </c>
      <c r="L374" s="274">
        <v>55200</v>
      </c>
      <c r="M374" s="294">
        <v>0.02</v>
      </c>
      <c r="N374" s="275">
        <v>54096</v>
      </c>
      <c r="O374" s="288" t="s">
        <v>788</v>
      </c>
      <c r="P374" s="276" t="s">
        <v>767</v>
      </c>
      <c r="Q374" s="296" t="s">
        <v>1936</v>
      </c>
      <c r="R374" s="276" t="s">
        <v>1933</v>
      </c>
      <c r="S374" s="296" t="s">
        <v>1934</v>
      </c>
    </row>
    <row r="375" spans="1:19" hidden="1" x14ac:dyDescent="0.3">
      <c r="A375" s="272">
        <v>1359</v>
      </c>
      <c r="B375" s="282">
        <v>42859</v>
      </c>
      <c r="C375" s="284" t="s">
        <v>586</v>
      </c>
      <c r="D375" s="273" t="s">
        <v>1599</v>
      </c>
      <c r="E375" s="286" t="s">
        <v>395</v>
      </c>
      <c r="F375" s="273" t="s">
        <v>765</v>
      </c>
      <c r="G375" s="288" t="s">
        <v>764</v>
      </c>
      <c r="H375" s="273" t="s">
        <v>763</v>
      </c>
      <c r="I375" s="290" t="s">
        <v>1598</v>
      </c>
      <c r="J375" s="274">
        <v>14</v>
      </c>
      <c r="K375" s="292">
        <v>180</v>
      </c>
      <c r="L375" s="274">
        <v>2520</v>
      </c>
      <c r="M375" s="294">
        <v>0.05</v>
      </c>
      <c r="N375" s="275">
        <v>2394</v>
      </c>
      <c r="O375" s="288" t="s">
        <v>775</v>
      </c>
      <c r="P375" s="276" t="s">
        <v>760</v>
      </c>
      <c r="Q375" s="296" t="s">
        <v>1935</v>
      </c>
      <c r="R375" s="276" t="s">
        <v>1937</v>
      </c>
      <c r="S375" s="296" t="s">
        <v>1934</v>
      </c>
    </row>
    <row r="376" spans="1:19" hidden="1" x14ac:dyDescent="0.3">
      <c r="A376" s="272">
        <v>1360</v>
      </c>
      <c r="B376" s="282">
        <v>42860</v>
      </c>
      <c r="C376" s="284" t="s">
        <v>586</v>
      </c>
      <c r="D376" s="273" t="s">
        <v>1404</v>
      </c>
      <c r="E376" s="286" t="s">
        <v>522</v>
      </c>
      <c r="F376" s="273" t="s">
        <v>778</v>
      </c>
      <c r="G376" s="288" t="s">
        <v>785</v>
      </c>
      <c r="H376" s="273" t="s">
        <v>1125</v>
      </c>
      <c r="I376" s="290" t="s">
        <v>1597</v>
      </c>
      <c r="J376" s="274">
        <v>43</v>
      </c>
      <c r="K376" s="292">
        <v>27000</v>
      </c>
      <c r="L376" s="274">
        <v>1161000</v>
      </c>
      <c r="M376" s="294">
        <v>0.06</v>
      </c>
      <c r="N376" s="275">
        <v>1091340</v>
      </c>
      <c r="O376" s="288" t="s">
        <v>788</v>
      </c>
      <c r="P376" s="276" t="s">
        <v>760</v>
      </c>
      <c r="Q376" s="296" t="s">
        <v>1936</v>
      </c>
      <c r="R376" s="276" t="s">
        <v>1933</v>
      </c>
      <c r="S376" s="296" t="s">
        <v>1934</v>
      </c>
    </row>
    <row r="377" spans="1:19" hidden="1" x14ac:dyDescent="0.3">
      <c r="A377" s="272">
        <v>1361</v>
      </c>
      <c r="B377" s="282">
        <v>42860</v>
      </c>
      <c r="C377" s="284" t="s">
        <v>586</v>
      </c>
      <c r="D377" s="273" t="s">
        <v>1404</v>
      </c>
      <c r="E377" s="286" t="s">
        <v>522</v>
      </c>
      <c r="F377" s="273" t="s">
        <v>778</v>
      </c>
      <c r="G377" s="288" t="s">
        <v>764</v>
      </c>
      <c r="H377" s="273" t="s">
        <v>763</v>
      </c>
      <c r="I377" s="290" t="s">
        <v>844</v>
      </c>
      <c r="J377" s="274">
        <v>14</v>
      </c>
      <c r="K377" s="292">
        <v>1320</v>
      </c>
      <c r="L377" s="274">
        <v>18480</v>
      </c>
      <c r="M377" s="294">
        <v>0.03</v>
      </c>
      <c r="N377" s="275">
        <v>17925.599999999999</v>
      </c>
      <c r="O377" s="288" t="s">
        <v>788</v>
      </c>
      <c r="P377" s="276" t="s">
        <v>787</v>
      </c>
      <c r="Q377" s="296" t="s">
        <v>1936</v>
      </c>
      <c r="R377" s="276" t="s">
        <v>1933</v>
      </c>
      <c r="S377" s="296" t="s">
        <v>1934</v>
      </c>
    </row>
    <row r="378" spans="1:19" hidden="1" x14ac:dyDescent="0.3">
      <c r="A378" s="272">
        <v>1362</v>
      </c>
      <c r="B378" s="282">
        <v>42860</v>
      </c>
      <c r="C378" s="284" t="s">
        <v>586</v>
      </c>
      <c r="D378" s="273" t="s">
        <v>1596</v>
      </c>
      <c r="E378" s="286" t="s">
        <v>522</v>
      </c>
      <c r="F378" s="273" t="s">
        <v>765</v>
      </c>
      <c r="G378" s="288" t="s">
        <v>770</v>
      </c>
      <c r="H378" s="273" t="s">
        <v>781</v>
      </c>
      <c r="I378" s="290" t="s">
        <v>942</v>
      </c>
      <c r="J378" s="274">
        <v>17</v>
      </c>
      <c r="K378" s="292">
        <v>660</v>
      </c>
      <c r="L378" s="274">
        <v>11220</v>
      </c>
      <c r="M378" s="294">
        <v>0.01</v>
      </c>
      <c r="N378" s="275">
        <v>11107.8</v>
      </c>
      <c r="O378" s="288" t="s">
        <v>761</v>
      </c>
      <c r="P378" s="276" t="s">
        <v>841</v>
      </c>
      <c r="Q378" s="296" t="s">
        <v>1932</v>
      </c>
      <c r="R378" s="276" t="s">
        <v>1937</v>
      </c>
      <c r="S378" s="296" t="s">
        <v>1934</v>
      </c>
    </row>
    <row r="379" spans="1:19" hidden="1" x14ac:dyDescent="0.3">
      <c r="A379" s="272">
        <v>1363</v>
      </c>
      <c r="B379" s="282">
        <v>42860</v>
      </c>
      <c r="C379" s="284" t="s">
        <v>586</v>
      </c>
      <c r="D379" s="273" t="s">
        <v>1596</v>
      </c>
      <c r="E379" s="286" t="s">
        <v>522</v>
      </c>
      <c r="F379" s="273" t="s">
        <v>765</v>
      </c>
      <c r="G379" s="288" t="s">
        <v>764</v>
      </c>
      <c r="H379" s="273" t="s">
        <v>763</v>
      </c>
      <c r="I379" s="290" t="s">
        <v>1595</v>
      </c>
      <c r="J379" s="274">
        <v>5</v>
      </c>
      <c r="K379" s="292">
        <v>1740</v>
      </c>
      <c r="L379" s="274">
        <v>8700</v>
      </c>
      <c r="M379" s="294">
        <v>0.06</v>
      </c>
      <c r="N379" s="275">
        <v>8178</v>
      </c>
      <c r="O379" s="288" t="s">
        <v>761</v>
      </c>
      <c r="P379" s="276" t="s">
        <v>760</v>
      </c>
      <c r="Q379" s="296" t="s">
        <v>1932</v>
      </c>
      <c r="R379" s="276" t="s">
        <v>1937</v>
      </c>
      <c r="S379" s="296" t="s">
        <v>1934</v>
      </c>
    </row>
    <row r="380" spans="1:19" hidden="1" x14ac:dyDescent="0.3">
      <c r="A380" s="272">
        <v>1364</v>
      </c>
      <c r="B380" s="282">
        <v>42860</v>
      </c>
      <c r="C380" s="284" t="s">
        <v>586</v>
      </c>
      <c r="D380" s="273" t="s">
        <v>1465</v>
      </c>
      <c r="E380" s="286" t="s">
        <v>522</v>
      </c>
      <c r="F380" s="273" t="s">
        <v>765</v>
      </c>
      <c r="G380" s="288" t="s">
        <v>785</v>
      </c>
      <c r="H380" s="273" t="s">
        <v>824</v>
      </c>
      <c r="I380" s="290" t="s">
        <v>985</v>
      </c>
      <c r="J380" s="274">
        <v>44</v>
      </c>
      <c r="K380" s="292">
        <v>540</v>
      </c>
      <c r="L380" s="274">
        <v>23760</v>
      </c>
      <c r="M380" s="294">
        <v>0.05</v>
      </c>
      <c r="N380" s="275">
        <v>22572</v>
      </c>
      <c r="O380" s="288" t="s">
        <v>782</v>
      </c>
      <c r="P380" s="276" t="s">
        <v>760</v>
      </c>
      <c r="Q380" s="296" t="s">
        <v>1932</v>
      </c>
      <c r="R380" s="276" t="s">
        <v>1937</v>
      </c>
      <c r="S380" s="296" t="s">
        <v>1934</v>
      </c>
    </row>
    <row r="381" spans="1:19" hidden="1" x14ac:dyDescent="0.3">
      <c r="A381" s="272">
        <v>1365</v>
      </c>
      <c r="B381" s="282">
        <v>42861</v>
      </c>
      <c r="C381" s="284" t="s">
        <v>586</v>
      </c>
      <c r="D381" s="273" t="s">
        <v>1594</v>
      </c>
      <c r="E381" s="286" t="s">
        <v>405</v>
      </c>
      <c r="F381" s="273" t="s">
        <v>778</v>
      </c>
      <c r="G381" s="288" t="s">
        <v>785</v>
      </c>
      <c r="H381" s="273" t="s">
        <v>824</v>
      </c>
      <c r="I381" s="290" t="s">
        <v>1337</v>
      </c>
      <c r="J381" s="274">
        <v>42</v>
      </c>
      <c r="K381" s="292">
        <v>2400</v>
      </c>
      <c r="L381" s="274">
        <v>100800</v>
      </c>
      <c r="M381" s="294">
        <v>7.0000000000000007E-2</v>
      </c>
      <c r="N381" s="275">
        <v>93744</v>
      </c>
      <c r="O381" s="288" t="s">
        <v>782</v>
      </c>
      <c r="P381" s="276" t="s">
        <v>760</v>
      </c>
      <c r="Q381" s="296" t="s">
        <v>1932</v>
      </c>
      <c r="R381" s="276" t="s">
        <v>1933</v>
      </c>
      <c r="S381" s="296" t="s">
        <v>1934</v>
      </c>
    </row>
    <row r="382" spans="1:19" hidden="1" x14ac:dyDescent="0.3">
      <c r="A382" s="272">
        <v>1366</v>
      </c>
      <c r="B382" s="282">
        <v>42861</v>
      </c>
      <c r="C382" s="284" t="s">
        <v>586</v>
      </c>
      <c r="D382" s="273" t="s">
        <v>1593</v>
      </c>
      <c r="E382" s="286" t="s">
        <v>522</v>
      </c>
      <c r="F382" s="273" t="s">
        <v>765</v>
      </c>
      <c r="G382" s="288" t="s">
        <v>785</v>
      </c>
      <c r="H382" s="273" t="s">
        <v>784</v>
      </c>
      <c r="I382" s="290" t="s">
        <v>1132</v>
      </c>
      <c r="J382" s="274">
        <v>2</v>
      </c>
      <c r="K382" s="292">
        <v>3360</v>
      </c>
      <c r="L382" s="274">
        <v>6720</v>
      </c>
      <c r="M382" s="294">
        <v>0.1</v>
      </c>
      <c r="N382" s="275">
        <v>6048</v>
      </c>
      <c r="O382" s="288" t="s">
        <v>788</v>
      </c>
      <c r="P382" s="276" t="s">
        <v>787</v>
      </c>
      <c r="Q382" s="296" t="s">
        <v>1936</v>
      </c>
      <c r="R382" s="276" t="s">
        <v>1937</v>
      </c>
      <c r="S382" s="296" t="s">
        <v>1934</v>
      </c>
    </row>
    <row r="383" spans="1:19" hidden="1" x14ac:dyDescent="0.3">
      <c r="A383" s="272">
        <v>1367</v>
      </c>
      <c r="B383" s="282">
        <v>42861</v>
      </c>
      <c r="C383" s="284" t="s">
        <v>586</v>
      </c>
      <c r="D383" s="273" t="s">
        <v>1274</v>
      </c>
      <c r="E383" s="286" t="s">
        <v>522</v>
      </c>
      <c r="F383" s="273" t="s">
        <v>778</v>
      </c>
      <c r="G383" s="288" t="s">
        <v>785</v>
      </c>
      <c r="H383" s="273" t="s">
        <v>824</v>
      </c>
      <c r="I383" s="290" t="s">
        <v>1587</v>
      </c>
      <c r="J383" s="274">
        <v>24</v>
      </c>
      <c r="K383" s="292">
        <v>420</v>
      </c>
      <c r="L383" s="274">
        <v>10080</v>
      </c>
      <c r="M383" s="294">
        <v>0</v>
      </c>
      <c r="N383" s="275">
        <v>10080</v>
      </c>
      <c r="O383" s="288" t="s">
        <v>834</v>
      </c>
      <c r="P383" s="276" t="s">
        <v>760</v>
      </c>
      <c r="Q383" s="296" t="s">
        <v>1932</v>
      </c>
      <c r="R383" s="276" t="s">
        <v>1933</v>
      </c>
      <c r="S383" s="296" t="s">
        <v>1934</v>
      </c>
    </row>
    <row r="384" spans="1:19" hidden="1" x14ac:dyDescent="0.3">
      <c r="A384" s="272">
        <v>1368</v>
      </c>
      <c r="B384" s="282">
        <v>42861</v>
      </c>
      <c r="C384" s="284" t="s">
        <v>586</v>
      </c>
      <c r="D384" s="273" t="s">
        <v>1274</v>
      </c>
      <c r="E384" s="286" t="s">
        <v>522</v>
      </c>
      <c r="F384" s="273" t="s">
        <v>778</v>
      </c>
      <c r="G384" s="288" t="s">
        <v>770</v>
      </c>
      <c r="H384" s="273" t="s">
        <v>777</v>
      </c>
      <c r="I384" s="290" t="s">
        <v>1592</v>
      </c>
      <c r="J384" s="274">
        <v>21</v>
      </c>
      <c r="K384" s="292">
        <v>6720</v>
      </c>
      <c r="L384" s="274">
        <v>141120</v>
      </c>
      <c r="M384" s="294">
        <v>7.0000000000000007E-2</v>
      </c>
      <c r="N384" s="275">
        <v>131241.60000000001</v>
      </c>
      <c r="O384" s="288" t="s">
        <v>834</v>
      </c>
      <c r="P384" s="276" t="s">
        <v>767</v>
      </c>
      <c r="Q384" s="296" t="s">
        <v>1932</v>
      </c>
      <c r="R384" s="276" t="s">
        <v>1933</v>
      </c>
      <c r="S384" s="296" t="s">
        <v>1934</v>
      </c>
    </row>
    <row r="385" spans="1:19" hidden="1" x14ac:dyDescent="0.3">
      <c r="A385" s="272">
        <v>1369</v>
      </c>
      <c r="B385" s="282">
        <v>42862</v>
      </c>
      <c r="C385" s="284" t="s">
        <v>586</v>
      </c>
      <c r="D385" s="273" t="s">
        <v>1211</v>
      </c>
      <c r="E385" s="286" t="s">
        <v>398</v>
      </c>
      <c r="F385" s="273" t="s">
        <v>778</v>
      </c>
      <c r="G385" s="288" t="s">
        <v>764</v>
      </c>
      <c r="H385" s="273" t="s">
        <v>763</v>
      </c>
      <c r="I385" s="290" t="s">
        <v>1517</v>
      </c>
      <c r="J385" s="274">
        <v>11</v>
      </c>
      <c r="K385" s="292">
        <v>360</v>
      </c>
      <c r="L385" s="274">
        <v>3960</v>
      </c>
      <c r="M385" s="294">
        <v>0.09</v>
      </c>
      <c r="N385" s="275">
        <v>3603.6</v>
      </c>
      <c r="O385" s="288" t="s">
        <v>782</v>
      </c>
      <c r="P385" s="276" t="s">
        <v>767</v>
      </c>
      <c r="Q385" s="296" t="s">
        <v>1932</v>
      </c>
      <c r="R385" s="276" t="s">
        <v>1933</v>
      </c>
      <c r="S385" s="296" t="s">
        <v>1934</v>
      </c>
    </row>
    <row r="386" spans="1:19" hidden="1" x14ac:dyDescent="0.3">
      <c r="A386" s="272">
        <v>1370</v>
      </c>
      <c r="B386" s="282">
        <v>42862</v>
      </c>
      <c r="C386" s="284" t="s">
        <v>586</v>
      </c>
      <c r="D386" s="273" t="s">
        <v>1211</v>
      </c>
      <c r="E386" s="286" t="s">
        <v>398</v>
      </c>
      <c r="F386" s="273" t="s">
        <v>778</v>
      </c>
      <c r="G386" s="288" t="s">
        <v>764</v>
      </c>
      <c r="H386" s="273" t="s">
        <v>818</v>
      </c>
      <c r="I386" s="290" t="s">
        <v>1023</v>
      </c>
      <c r="J386" s="274">
        <v>10</v>
      </c>
      <c r="K386" s="292">
        <v>4260</v>
      </c>
      <c r="L386" s="274">
        <v>42600</v>
      </c>
      <c r="M386" s="294">
        <v>7.0000000000000007E-2</v>
      </c>
      <c r="N386" s="275">
        <v>39618</v>
      </c>
      <c r="O386" s="288" t="s">
        <v>782</v>
      </c>
      <c r="P386" s="276" t="s">
        <v>767</v>
      </c>
      <c r="Q386" s="296" t="s">
        <v>1932</v>
      </c>
      <c r="R386" s="276" t="s">
        <v>1933</v>
      </c>
      <c r="S386" s="296" t="s">
        <v>1934</v>
      </c>
    </row>
    <row r="387" spans="1:19" hidden="1" x14ac:dyDescent="0.3">
      <c r="A387" s="272">
        <v>1371</v>
      </c>
      <c r="B387" s="282">
        <v>42862</v>
      </c>
      <c r="C387" s="284" t="s">
        <v>586</v>
      </c>
      <c r="D387" s="273" t="s">
        <v>1590</v>
      </c>
      <c r="E387" s="286" t="s">
        <v>522</v>
      </c>
      <c r="F387" s="273" t="s">
        <v>778</v>
      </c>
      <c r="G387" s="288" t="s">
        <v>770</v>
      </c>
      <c r="H387" s="273" t="s">
        <v>781</v>
      </c>
      <c r="I387" s="290" t="s">
        <v>1591</v>
      </c>
      <c r="J387" s="274">
        <v>41</v>
      </c>
      <c r="K387" s="292">
        <v>1260</v>
      </c>
      <c r="L387" s="274">
        <v>51660</v>
      </c>
      <c r="M387" s="294">
        <v>0.01</v>
      </c>
      <c r="N387" s="275">
        <v>51143.4</v>
      </c>
      <c r="O387" s="288" t="s">
        <v>775</v>
      </c>
      <c r="P387" s="276" t="s">
        <v>760</v>
      </c>
      <c r="Q387" s="296" t="s">
        <v>1935</v>
      </c>
      <c r="R387" s="276" t="s">
        <v>1933</v>
      </c>
      <c r="S387" s="296" t="s">
        <v>1934</v>
      </c>
    </row>
    <row r="388" spans="1:19" hidden="1" x14ac:dyDescent="0.3">
      <c r="A388" s="272">
        <v>1372</v>
      </c>
      <c r="B388" s="282">
        <v>42862</v>
      </c>
      <c r="C388" s="284" t="s">
        <v>586</v>
      </c>
      <c r="D388" s="273" t="s">
        <v>1590</v>
      </c>
      <c r="E388" s="286" t="s">
        <v>522</v>
      </c>
      <c r="F388" s="273" t="s">
        <v>778</v>
      </c>
      <c r="G388" s="288" t="s">
        <v>764</v>
      </c>
      <c r="H388" s="273" t="s">
        <v>772</v>
      </c>
      <c r="I388" s="290" t="s">
        <v>986</v>
      </c>
      <c r="J388" s="274">
        <v>2</v>
      </c>
      <c r="K388" s="292">
        <v>1680</v>
      </c>
      <c r="L388" s="274">
        <v>3360</v>
      </c>
      <c r="M388" s="294">
        <v>0</v>
      </c>
      <c r="N388" s="275">
        <v>3360</v>
      </c>
      <c r="O388" s="288" t="s">
        <v>775</v>
      </c>
      <c r="P388" s="276" t="s">
        <v>760</v>
      </c>
      <c r="Q388" s="296" t="s">
        <v>1935</v>
      </c>
      <c r="R388" s="276" t="s">
        <v>1933</v>
      </c>
      <c r="S388" s="296" t="s">
        <v>1934</v>
      </c>
    </row>
    <row r="389" spans="1:19" x14ac:dyDescent="0.3">
      <c r="A389" s="272">
        <v>1373</v>
      </c>
      <c r="B389" s="282">
        <v>42862</v>
      </c>
      <c r="C389" s="284" t="s">
        <v>586</v>
      </c>
      <c r="D389" s="273" t="s">
        <v>1590</v>
      </c>
      <c r="E389" s="286" t="s">
        <v>395</v>
      </c>
      <c r="F389" s="273" t="s">
        <v>778</v>
      </c>
      <c r="G389" s="288" t="s">
        <v>785</v>
      </c>
      <c r="H389" s="273" t="s">
        <v>784</v>
      </c>
      <c r="I389" s="290" t="s">
        <v>1589</v>
      </c>
      <c r="J389" s="274">
        <v>11</v>
      </c>
      <c r="K389" s="292">
        <v>6660</v>
      </c>
      <c r="L389" s="274">
        <v>73260</v>
      </c>
      <c r="M389" s="294">
        <v>0.05</v>
      </c>
      <c r="N389" s="275">
        <v>69597</v>
      </c>
      <c r="O389" s="288" t="s">
        <v>775</v>
      </c>
      <c r="P389" s="276" t="s">
        <v>760</v>
      </c>
      <c r="Q389" s="296" t="s">
        <v>1935</v>
      </c>
      <c r="R389" s="276" t="s">
        <v>1933</v>
      </c>
      <c r="S389" s="296" t="s">
        <v>1934</v>
      </c>
    </row>
    <row r="390" spans="1:19" hidden="1" x14ac:dyDescent="0.3">
      <c r="A390" s="272">
        <v>1374</v>
      </c>
      <c r="B390" s="282">
        <v>42862</v>
      </c>
      <c r="C390" s="284" t="s">
        <v>586</v>
      </c>
      <c r="D390" s="273" t="s">
        <v>971</v>
      </c>
      <c r="E390" s="286" t="s">
        <v>395</v>
      </c>
      <c r="F390" s="273" t="s">
        <v>765</v>
      </c>
      <c r="G390" s="288" t="s">
        <v>764</v>
      </c>
      <c r="H390" s="273" t="s">
        <v>793</v>
      </c>
      <c r="I390" s="290" t="s">
        <v>1588</v>
      </c>
      <c r="J390" s="274">
        <v>25</v>
      </c>
      <c r="K390" s="292">
        <v>420</v>
      </c>
      <c r="L390" s="274">
        <v>10500</v>
      </c>
      <c r="M390" s="294">
        <v>0.05</v>
      </c>
      <c r="N390" s="275">
        <v>9975</v>
      </c>
      <c r="O390" s="288" t="s">
        <v>782</v>
      </c>
      <c r="P390" s="276" t="s">
        <v>774</v>
      </c>
      <c r="Q390" s="296" t="s">
        <v>1932</v>
      </c>
      <c r="R390" s="276" t="s">
        <v>1937</v>
      </c>
      <c r="S390" s="296" t="s">
        <v>1934</v>
      </c>
    </row>
    <row r="391" spans="1:19" hidden="1" x14ac:dyDescent="0.3">
      <c r="A391" s="272">
        <v>1375</v>
      </c>
      <c r="B391" s="282">
        <v>42863</v>
      </c>
      <c r="C391" s="284" t="s">
        <v>586</v>
      </c>
      <c r="D391" s="273" t="s">
        <v>1586</v>
      </c>
      <c r="E391" s="286" t="s">
        <v>398</v>
      </c>
      <c r="F391" s="273" t="s">
        <v>790</v>
      </c>
      <c r="G391" s="288" t="s">
        <v>785</v>
      </c>
      <c r="H391" s="273" t="s">
        <v>824</v>
      </c>
      <c r="I391" s="290" t="s">
        <v>1587</v>
      </c>
      <c r="J391" s="274">
        <v>17</v>
      </c>
      <c r="K391" s="292">
        <v>420</v>
      </c>
      <c r="L391" s="274">
        <v>7140</v>
      </c>
      <c r="M391" s="294">
        <v>0.1</v>
      </c>
      <c r="N391" s="275">
        <v>6426</v>
      </c>
      <c r="O391" s="288" t="s">
        <v>782</v>
      </c>
      <c r="P391" s="276" t="s">
        <v>760</v>
      </c>
      <c r="Q391" s="296" t="s">
        <v>1932</v>
      </c>
      <c r="R391" s="276" t="s">
        <v>1937</v>
      </c>
      <c r="S391" s="296" t="s">
        <v>1934</v>
      </c>
    </row>
    <row r="392" spans="1:19" hidden="1" x14ac:dyDescent="0.3">
      <c r="A392" s="272">
        <v>1376</v>
      </c>
      <c r="B392" s="282">
        <v>42863</v>
      </c>
      <c r="C392" s="284" t="s">
        <v>586</v>
      </c>
      <c r="D392" s="273" t="s">
        <v>1586</v>
      </c>
      <c r="E392" s="286" t="s">
        <v>398</v>
      </c>
      <c r="F392" s="273" t="s">
        <v>790</v>
      </c>
      <c r="G392" s="288" t="s">
        <v>764</v>
      </c>
      <c r="H392" s="273" t="s">
        <v>811</v>
      </c>
      <c r="I392" s="290" t="s">
        <v>1098</v>
      </c>
      <c r="J392" s="274">
        <v>19</v>
      </c>
      <c r="K392" s="292">
        <v>540</v>
      </c>
      <c r="L392" s="274">
        <v>10260</v>
      </c>
      <c r="M392" s="294">
        <v>0</v>
      </c>
      <c r="N392" s="275">
        <v>10260</v>
      </c>
      <c r="O392" s="288" t="s">
        <v>782</v>
      </c>
      <c r="P392" s="276" t="s">
        <v>774</v>
      </c>
      <c r="Q392" s="296" t="s">
        <v>1932</v>
      </c>
      <c r="R392" s="276" t="s">
        <v>1937</v>
      </c>
      <c r="S392" s="296" t="s">
        <v>1934</v>
      </c>
    </row>
    <row r="393" spans="1:19" x14ac:dyDescent="0.3">
      <c r="A393" s="272">
        <v>1377</v>
      </c>
      <c r="B393" s="282">
        <v>42863</v>
      </c>
      <c r="C393" s="284" t="s">
        <v>586</v>
      </c>
      <c r="D393" s="273" t="s">
        <v>1585</v>
      </c>
      <c r="E393" s="286" t="s">
        <v>405</v>
      </c>
      <c r="F393" s="273" t="s">
        <v>778</v>
      </c>
      <c r="G393" s="288" t="s">
        <v>764</v>
      </c>
      <c r="H393" s="273" t="s">
        <v>772</v>
      </c>
      <c r="I393" s="290" t="s">
        <v>1430</v>
      </c>
      <c r="J393" s="274">
        <v>12</v>
      </c>
      <c r="K393" s="292">
        <v>840</v>
      </c>
      <c r="L393" s="274">
        <v>10080</v>
      </c>
      <c r="M393" s="294">
        <v>0.03</v>
      </c>
      <c r="N393" s="275">
        <v>9777.6</v>
      </c>
      <c r="O393" s="288" t="s">
        <v>775</v>
      </c>
      <c r="P393" s="276" t="s">
        <v>760</v>
      </c>
      <c r="Q393" s="296" t="s">
        <v>1935</v>
      </c>
      <c r="R393" s="276" t="s">
        <v>1933</v>
      </c>
      <c r="S393" s="296" t="s">
        <v>1934</v>
      </c>
    </row>
    <row r="394" spans="1:19" hidden="1" x14ac:dyDescent="0.3">
      <c r="A394" s="272">
        <v>1378</v>
      </c>
      <c r="B394" s="282">
        <v>42863</v>
      </c>
      <c r="C394" s="284" t="s">
        <v>586</v>
      </c>
      <c r="D394" s="273" t="s">
        <v>950</v>
      </c>
      <c r="E394" s="286" t="s">
        <v>395</v>
      </c>
      <c r="F394" s="273" t="s">
        <v>790</v>
      </c>
      <c r="G394" s="288" t="s">
        <v>770</v>
      </c>
      <c r="H394" s="273" t="s">
        <v>826</v>
      </c>
      <c r="I394" s="290" t="s">
        <v>1359</v>
      </c>
      <c r="J394" s="274">
        <v>31</v>
      </c>
      <c r="K394" s="292">
        <v>9060</v>
      </c>
      <c r="L394" s="274">
        <v>280860</v>
      </c>
      <c r="M394" s="294">
        <v>0.03</v>
      </c>
      <c r="N394" s="275">
        <v>272434.2</v>
      </c>
      <c r="O394" s="288" t="s">
        <v>761</v>
      </c>
      <c r="P394" s="276" t="s">
        <v>787</v>
      </c>
      <c r="Q394" s="296" t="s">
        <v>1932</v>
      </c>
      <c r="R394" s="276" t="s">
        <v>1937</v>
      </c>
      <c r="S394" s="296" t="s">
        <v>1934</v>
      </c>
    </row>
    <row r="395" spans="1:19" hidden="1" x14ac:dyDescent="0.3">
      <c r="A395" s="272">
        <v>1379</v>
      </c>
      <c r="B395" s="282">
        <v>42864</v>
      </c>
      <c r="C395" s="284" t="s">
        <v>586</v>
      </c>
      <c r="D395" s="273" t="s">
        <v>794</v>
      </c>
      <c r="E395" s="286" t="s">
        <v>395</v>
      </c>
      <c r="F395" s="273" t="s">
        <v>790</v>
      </c>
      <c r="G395" s="288" t="s">
        <v>770</v>
      </c>
      <c r="H395" s="273" t="s">
        <v>781</v>
      </c>
      <c r="I395" s="290" t="s">
        <v>1584</v>
      </c>
      <c r="J395" s="274">
        <v>35</v>
      </c>
      <c r="K395" s="292">
        <v>2640</v>
      </c>
      <c r="L395" s="274">
        <v>92400</v>
      </c>
      <c r="M395" s="294">
        <v>0.06</v>
      </c>
      <c r="N395" s="275">
        <v>86856</v>
      </c>
      <c r="O395" s="288" t="s">
        <v>788</v>
      </c>
      <c r="P395" s="276" t="s">
        <v>760</v>
      </c>
      <c r="Q395" s="296" t="s">
        <v>1936</v>
      </c>
      <c r="R395" s="276" t="s">
        <v>1937</v>
      </c>
      <c r="S395" s="296" t="s">
        <v>1934</v>
      </c>
    </row>
    <row r="396" spans="1:19" x14ac:dyDescent="0.3">
      <c r="A396" s="272">
        <v>1380</v>
      </c>
      <c r="B396" s="282">
        <v>42864</v>
      </c>
      <c r="C396" s="284" t="s">
        <v>586</v>
      </c>
      <c r="D396" s="273" t="s">
        <v>794</v>
      </c>
      <c r="E396" s="286" t="s">
        <v>395</v>
      </c>
      <c r="F396" s="273" t="s">
        <v>790</v>
      </c>
      <c r="G396" s="288" t="s">
        <v>785</v>
      </c>
      <c r="H396" s="273" t="s">
        <v>784</v>
      </c>
      <c r="I396" s="290" t="s">
        <v>1583</v>
      </c>
      <c r="J396" s="274">
        <v>8</v>
      </c>
      <c r="K396" s="292">
        <v>7560</v>
      </c>
      <c r="L396" s="274">
        <v>60480</v>
      </c>
      <c r="M396" s="294">
        <v>0.04</v>
      </c>
      <c r="N396" s="275">
        <v>58060.800000000003</v>
      </c>
      <c r="O396" s="288" t="s">
        <v>788</v>
      </c>
      <c r="P396" s="276" t="s">
        <v>760</v>
      </c>
      <c r="Q396" s="296" t="s">
        <v>1936</v>
      </c>
      <c r="R396" s="276" t="s">
        <v>1937</v>
      </c>
      <c r="S396" s="296" t="s">
        <v>1934</v>
      </c>
    </row>
    <row r="397" spans="1:19" x14ac:dyDescent="0.3">
      <c r="A397" s="272">
        <v>1381</v>
      </c>
      <c r="B397" s="282">
        <v>42864</v>
      </c>
      <c r="C397" s="284" t="s">
        <v>586</v>
      </c>
      <c r="D397" s="273" t="s">
        <v>1582</v>
      </c>
      <c r="E397" s="286" t="s">
        <v>405</v>
      </c>
      <c r="F397" s="273" t="s">
        <v>765</v>
      </c>
      <c r="G397" s="288" t="s">
        <v>764</v>
      </c>
      <c r="H397" s="273" t="s">
        <v>763</v>
      </c>
      <c r="I397" s="290" t="s">
        <v>1581</v>
      </c>
      <c r="J397" s="274">
        <v>23</v>
      </c>
      <c r="K397" s="292">
        <v>120</v>
      </c>
      <c r="L397" s="274">
        <v>2760</v>
      </c>
      <c r="M397" s="294">
        <v>0.09</v>
      </c>
      <c r="N397" s="275">
        <v>2511.6</v>
      </c>
      <c r="O397" s="288" t="s">
        <v>782</v>
      </c>
      <c r="P397" s="276" t="s">
        <v>760</v>
      </c>
      <c r="Q397" s="296" t="s">
        <v>1932</v>
      </c>
      <c r="R397" s="276" t="s">
        <v>1937</v>
      </c>
      <c r="S397" s="296" t="s">
        <v>1934</v>
      </c>
    </row>
    <row r="398" spans="1:19" hidden="1" x14ac:dyDescent="0.3">
      <c r="A398" s="272">
        <v>1382</v>
      </c>
      <c r="B398" s="282">
        <v>42864</v>
      </c>
      <c r="C398" s="284" t="s">
        <v>586</v>
      </c>
      <c r="D398" s="273" t="s">
        <v>1360</v>
      </c>
      <c r="E398" s="286" t="s">
        <v>522</v>
      </c>
      <c r="F398" s="273" t="s">
        <v>790</v>
      </c>
      <c r="G398" s="288" t="s">
        <v>764</v>
      </c>
      <c r="H398" s="273" t="s">
        <v>793</v>
      </c>
      <c r="I398" s="290" t="s">
        <v>1139</v>
      </c>
      <c r="J398" s="274">
        <v>41</v>
      </c>
      <c r="K398" s="292">
        <v>420</v>
      </c>
      <c r="L398" s="274">
        <v>17220</v>
      </c>
      <c r="M398" s="294">
        <v>0.1</v>
      </c>
      <c r="N398" s="275">
        <v>15498</v>
      </c>
      <c r="O398" s="288" t="s">
        <v>782</v>
      </c>
      <c r="P398" s="276" t="s">
        <v>760</v>
      </c>
      <c r="Q398" s="296" t="s">
        <v>1932</v>
      </c>
      <c r="R398" s="276" t="s">
        <v>1937</v>
      </c>
      <c r="S398" s="296" t="s">
        <v>1934</v>
      </c>
    </row>
    <row r="399" spans="1:19" hidden="1" x14ac:dyDescent="0.3">
      <c r="A399" s="272">
        <v>1383</v>
      </c>
      <c r="B399" s="282">
        <v>42864</v>
      </c>
      <c r="C399" s="284" t="s">
        <v>586</v>
      </c>
      <c r="D399" s="273" t="s">
        <v>1360</v>
      </c>
      <c r="E399" s="286" t="s">
        <v>522</v>
      </c>
      <c r="F399" s="273" t="s">
        <v>790</v>
      </c>
      <c r="G399" s="288" t="s">
        <v>764</v>
      </c>
      <c r="H399" s="273" t="s">
        <v>772</v>
      </c>
      <c r="I399" s="290" t="s">
        <v>1580</v>
      </c>
      <c r="J399" s="274">
        <v>27</v>
      </c>
      <c r="K399" s="292">
        <v>1080</v>
      </c>
      <c r="L399" s="274">
        <v>29160</v>
      </c>
      <c r="M399" s="294">
        <v>7.0000000000000007E-2</v>
      </c>
      <c r="N399" s="275">
        <v>27118.799999999999</v>
      </c>
      <c r="O399" s="288" t="s">
        <v>782</v>
      </c>
      <c r="P399" s="276" t="s">
        <v>767</v>
      </c>
      <c r="Q399" s="296" t="s">
        <v>1932</v>
      </c>
      <c r="R399" s="276" t="s">
        <v>1937</v>
      </c>
      <c r="S399" s="296" t="s">
        <v>1934</v>
      </c>
    </row>
    <row r="400" spans="1:19" x14ac:dyDescent="0.3">
      <c r="A400" s="272">
        <v>1384</v>
      </c>
      <c r="B400" s="282">
        <v>42865</v>
      </c>
      <c r="C400" s="284" t="s">
        <v>586</v>
      </c>
      <c r="D400" s="273" t="s">
        <v>1579</v>
      </c>
      <c r="E400" s="286" t="s">
        <v>405</v>
      </c>
      <c r="F400" s="273" t="s">
        <v>778</v>
      </c>
      <c r="G400" s="288" t="s">
        <v>764</v>
      </c>
      <c r="H400" s="273" t="s">
        <v>921</v>
      </c>
      <c r="I400" s="290" t="s">
        <v>1578</v>
      </c>
      <c r="J400" s="274">
        <v>47</v>
      </c>
      <c r="K400" s="292">
        <v>300</v>
      </c>
      <c r="L400" s="274">
        <v>14100</v>
      </c>
      <c r="M400" s="294">
        <v>7.0000000000000007E-2</v>
      </c>
      <c r="N400" s="275">
        <v>13113</v>
      </c>
      <c r="O400" s="288" t="s">
        <v>761</v>
      </c>
      <c r="P400" s="276" t="s">
        <v>760</v>
      </c>
      <c r="Q400" s="296" t="s">
        <v>1932</v>
      </c>
      <c r="R400" s="276" t="s">
        <v>1933</v>
      </c>
      <c r="S400" s="296" t="s">
        <v>1934</v>
      </c>
    </row>
    <row r="401" spans="1:19" hidden="1" x14ac:dyDescent="0.3">
      <c r="A401" s="272">
        <v>1385</v>
      </c>
      <c r="B401" s="282">
        <v>42865</v>
      </c>
      <c r="C401" s="284" t="s">
        <v>586</v>
      </c>
      <c r="D401" s="273" t="s">
        <v>1063</v>
      </c>
      <c r="E401" s="286" t="s">
        <v>398</v>
      </c>
      <c r="F401" s="273" t="s">
        <v>765</v>
      </c>
      <c r="G401" s="288" t="s">
        <v>764</v>
      </c>
      <c r="H401" s="273" t="s">
        <v>793</v>
      </c>
      <c r="I401" s="290" t="s">
        <v>1577</v>
      </c>
      <c r="J401" s="274">
        <v>46</v>
      </c>
      <c r="K401" s="292">
        <v>3360</v>
      </c>
      <c r="L401" s="274">
        <v>154560</v>
      </c>
      <c r="M401" s="294">
        <v>0.08</v>
      </c>
      <c r="N401" s="275">
        <v>142195.20000000001</v>
      </c>
      <c r="O401" s="288" t="s">
        <v>834</v>
      </c>
      <c r="P401" s="276" t="s">
        <v>827</v>
      </c>
      <c r="Q401" s="296" t="s">
        <v>1932</v>
      </c>
      <c r="R401" s="276" t="s">
        <v>1937</v>
      </c>
      <c r="S401" s="296" t="s">
        <v>1934</v>
      </c>
    </row>
    <row r="402" spans="1:19" hidden="1" x14ac:dyDescent="0.3">
      <c r="A402" s="272">
        <v>1386</v>
      </c>
      <c r="B402" s="282">
        <v>42865</v>
      </c>
      <c r="C402" s="284" t="s">
        <v>586</v>
      </c>
      <c r="D402" s="273" t="s">
        <v>1063</v>
      </c>
      <c r="E402" s="286" t="s">
        <v>398</v>
      </c>
      <c r="F402" s="273" t="s">
        <v>765</v>
      </c>
      <c r="G402" s="288" t="s">
        <v>764</v>
      </c>
      <c r="H402" s="273" t="s">
        <v>793</v>
      </c>
      <c r="I402" s="290" t="s">
        <v>1576</v>
      </c>
      <c r="J402" s="274">
        <v>36</v>
      </c>
      <c r="K402" s="292">
        <v>360</v>
      </c>
      <c r="L402" s="274">
        <v>12960</v>
      </c>
      <c r="M402" s="294">
        <v>0.05</v>
      </c>
      <c r="N402" s="275">
        <v>12312</v>
      </c>
      <c r="O402" s="288" t="s">
        <v>834</v>
      </c>
      <c r="P402" s="276" t="s">
        <v>774</v>
      </c>
      <c r="Q402" s="296" t="s">
        <v>1932</v>
      </c>
      <c r="R402" s="276" t="s">
        <v>1937</v>
      </c>
      <c r="S402" s="296" t="s">
        <v>1934</v>
      </c>
    </row>
    <row r="403" spans="1:19" hidden="1" x14ac:dyDescent="0.3">
      <c r="A403" s="272">
        <v>1387</v>
      </c>
      <c r="B403" s="282">
        <v>42865</v>
      </c>
      <c r="C403" s="284" t="s">
        <v>586</v>
      </c>
      <c r="D403" s="273" t="s">
        <v>1363</v>
      </c>
      <c r="E403" s="286" t="s">
        <v>398</v>
      </c>
      <c r="F403" s="273" t="s">
        <v>812</v>
      </c>
      <c r="G403" s="288" t="s">
        <v>785</v>
      </c>
      <c r="H403" s="273" t="s">
        <v>784</v>
      </c>
      <c r="I403" s="290" t="s">
        <v>1575</v>
      </c>
      <c r="J403" s="274">
        <v>26</v>
      </c>
      <c r="K403" s="292">
        <v>12360</v>
      </c>
      <c r="L403" s="274">
        <v>321360</v>
      </c>
      <c r="M403" s="294">
        <v>0.03</v>
      </c>
      <c r="N403" s="275">
        <v>311719.2</v>
      </c>
      <c r="O403" s="288" t="s">
        <v>775</v>
      </c>
      <c r="P403" s="276" t="s">
        <v>760</v>
      </c>
      <c r="Q403" s="296" t="s">
        <v>1935</v>
      </c>
      <c r="R403" s="276" t="s">
        <v>1933</v>
      </c>
      <c r="S403" s="296" t="s">
        <v>1934</v>
      </c>
    </row>
    <row r="404" spans="1:19" hidden="1" x14ac:dyDescent="0.3">
      <c r="A404" s="272">
        <v>1388</v>
      </c>
      <c r="B404" s="282">
        <v>42865</v>
      </c>
      <c r="C404" s="284" t="s">
        <v>586</v>
      </c>
      <c r="D404" s="273" t="s">
        <v>884</v>
      </c>
      <c r="E404" s="286" t="s">
        <v>398</v>
      </c>
      <c r="F404" s="273" t="s">
        <v>790</v>
      </c>
      <c r="G404" s="288" t="s">
        <v>770</v>
      </c>
      <c r="H404" s="273" t="s">
        <v>769</v>
      </c>
      <c r="I404" s="290" t="s">
        <v>1574</v>
      </c>
      <c r="J404" s="274">
        <v>26</v>
      </c>
      <c r="K404" s="292">
        <v>9660</v>
      </c>
      <c r="L404" s="274">
        <v>251160</v>
      </c>
      <c r="M404" s="294">
        <v>0.08</v>
      </c>
      <c r="N404" s="275">
        <v>231067.2</v>
      </c>
      <c r="O404" s="288" t="s">
        <v>788</v>
      </c>
      <c r="P404" s="276" t="s">
        <v>760</v>
      </c>
      <c r="Q404" s="296" t="s">
        <v>1936</v>
      </c>
      <c r="R404" s="276" t="s">
        <v>1937</v>
      </c>
      <c r="S404" s="296" t="s">
        <v>1934</v>
      </c>
    </row>
    <row r="405" spans="1:19" hidden="1" x14ac:dyDescent="0.3">
      <c r="A405" s="272">
        <v>1389</v>
      </c>
      <c r="B405" s="282">
        <v>42865</v>
      </c>
      <c r="C405" s="284" t="s">
        <v>586</v>
      </c>
      <c r="D405" s="273" t="s">
        <v>1261</v>
      </c>
      <c r="E405" s="286" t="s">
        <v>398</v>
      </c>
      <c r="F405" s="273" t="s">
        <v>778</v>
      </c>
      <c r="G405" s="288" t="s">
        <v>770</v>
      </c>
      <c r="H405" s="273" t="s">
        <v>781</v>
      </c>
      <c r="I405" s="290" t="s">
        <v>1573</v>
      </c>
      <c r="J405" s="274">
        <v>14</v>
      </c>
      <c r="K405" s="292">
        <v>8220</v>
      </c>
      <c r="L405" s="274">
        <v>115080</v>
      </c>
      <c r="M405" s="294">
        <v>0</v>
      </c>
      <c r="N405" s="275">
        <v>115080</v>
      </c>
      <c r="O405" s="288" t="s">
        <v>775</v>
      </c>
      <c r="P405" s="276" t="s">
        <v>760</v>
      </c>
      <c r="Q405" s="296" t="s">
        <v>1935</v>
      </c>
      <c r="R405" s="276" t="s">
        <v>1933</v>
      </c>
      <c r="S405" s="296" t="s">
        <v>1934</v>
      </c>
    </row>
    <row r="406" spans="1:19" hidden="1" x14ac:dyDescent="0.3">
      <c r="A406" s="272">
        <v>1390</v>
      </c>
      <c r="B406" s="282">
        <v>42865</v>
      </c>
      <c r="C406" s="284" t="s">
        <v>586</v>
      </c>
      <c r="D406" s="273" t="s">
        <v>1261</v>
      </c>
      <c r="E406" s="286" t="s">
        <v>398</v>
      </c>
      <c r="F406" s="273" t="s">
        <v>778</v>
      </c>
      <c r="G406" s="288" t="s">
        <v>764</v>
      </c>
      <c r="H406" s="273" t="s">
        <v>995</v>
      </c>
      <c r="I406" s="290" t="s">
        <v>1572</v>
      </c>
      <c r="J406" s="274">
        <v>3</v>
      </c>
      <c r="K406" s="292">
        <v>120</v>
      </c>
      <c r="L406" s="274">
        <v>360</v>
      </c>
      <c r="M406" s="294">
        <v>0.1</v>
      </c>
      <c r="N406" s="275">
        <v>324</v>
      </c>
      <c r="O406" s="288" t="s">
        <v>775</v>
      </c>
      <c r="P406" s="276" t="s">
        <v>760</v>
      </c>
      <c r="Q406" s="296" t="s">
        <v>1935</v>
      </c>
      <c r="R406" s="276" t="s">
        <v>1933</v>
      </c>
      <c r="S406" s="296" t="s">
        <v>1934</v>
      </c>
    </row>
    <row r="407" spans="1:19" hidden="1" x14ac:dyDescent="0.3">
      <c r="A407" s="272">
        <v>1391</v>
      </c>
      <c r="B407" s="282">
        <v>42865</v>
      </c>
      <c r="C407" s="284" t="s">
        <v>586</v>
      </c>
      <c r="D407" s="273" t="s">
        <v>829</v>
      </c>
      <c r="E407" s="286" t="s">
        <v>522</v>
      </c>
      <c r="F407" s="273" t="s">
        <v>765</v>
      </c>
      <c r="G407" s="288" t="s">
        <v>770</v>
      </c>
      <c r="H407" s="273" t="s">
        <v>781</v>
      </c>
      <c r="I407" s="290" t="s">
        <v>1571</v>
      </c>
      <c r="J407" s="274">
        <v>10</v>
      </c>
      <c r="K407" s="292">
        <v>840</v>
      </c>
      <c r="L407" s="274">
        <v>8400</v>
      </c>
      <c r="M407" s="294">
        <v>0.06</v>
      </c>
      <c r="N407" s="275">
        <v>7896</v>
      </c>
      <c r="O407" s="288" t="s">
        <v>761</v>
      </c>
      <c r="P407" s="276" t="s">
        <v>760</v>
      </c>
      <c r="Q407" s="296" t="s">
        <v>1932</v>
      </c>
      <c r="R407" s="276" t="s">
        <v>1937</v>
      </c>
      <c r="S407" s="296" t="s">
        <v>1934</v>
      </c>
    </row>
    <row r="408" spans="1:19" hidden="1" x14ac:dyDescent="0.3">
      <c r="A408" s="272">
        <v>1392</v>
      </c>
      <c r="B408" s="282">
        <v>42866</v>
      </c>
      <c r="C408" s="284" t="s">
        <v>586</v>
      </c>
      <c r="D408" s="273" t="s">
        <v>1570</v>
      </c>
      <c r="E408" s="286" t="s">
        <v>398</v>
      </c>
      <c r="F408" s="273" t="s">
        <v>778</v>
      </c>
      <c r="G408" s="288" t="s">
        <v>785</v>
      </c>
      <c r="H408" s="273" t="s">
        <v>815</v>
      </c>
      <c r="I408" s="290" t="s">
        <v>1381</v>
      </c>
      <c r="J408" s="274">
        <v>7</v>
      </c>
      <c r="K408" s="292">
        <v>153060</v>
      </c>
      <c r="L408" s="274">
        <v>1071420</v>
      </c>
      <c r="M408" s="294">
        <v>0.08</v>
      </c>
      <c r="N408" s="275">
        <v>985706.4</v>
      </c>
      <c r="O408" s="288" t="s">
        <v>782</v>
      </c>
      <c r="P408" s="276" t="s">
        <v>760</v>
      </c>
      <c r="Q408" s="296" t="s">
        <v>1932</v>
      </c>
      <c r="R408" s="276" t="s">
        <v>1933</v>
      </c>
      <c r="S408" s="296" t="s">
        <v>1934</v>
      </c>
    </row>
    <row r="409" spans="1:19" hidden="1" x14ac:dyDescent="0.3">
      <c r="A409" s="272">
        <v>1393</v>
      </c>
      <c r="B409" s="282">
        <v>42866</v>
      </c>
      <c r="C409" s="284" t="s">
        <v>586</v>
      </c>
      <c r="D409" s="273" t="s">
        <v>1570</v>
      </c>
      <c r="E409" s="286" t="s">
        <v>398</v>
      </c>
      <c r="F409" s="273" t="s">
        <v>778</v>
      </c>
      <c r="G409" s="288" t="s">
        <v>764</v>
      </c>
      <c r="H409" s="273" t="s">
        <v>793</v>
      </c>
      <c r="I409" s="290" t="s">
        <v>1569</v>
      </c>
      <c r="J409" s="274">
        <v>9</v>
      </c>
      <c r="K409" s="292">
        <v>3360</v>
      </c>
      <c r="L409" s="274">
        <v>30240</v>
      </c>
      <c r="M409" s="294">
        <v>0.05</v>
      </c>
      <c r="N409" s="275">
        <v>28728</v>
      </c>
      <c r="O409" s="288" t="s">
        <v>782</v>
      </c>
      <c r="P409" s="276" t="s">
        <v>760</v>
      </c>
      <c r="Q409" s="296" t="s">
        <v>1932</v>
      </c>
      <c r="R409" s="276" t="s">
        <v>1933</v>
      </c>
      <c r="S409" s="296" t="s">
        <v>1934</v>
      </c>
    </row>
    <row r="410" spans="1:19" hidden="1" x14ac:dyDescent="0.3">
      <c r="A410" s="272">
        <v>1394</v>
      </c>
      <c r="B410" s="282">
        <v>42866</v>
      </c>
      <c r="C410" s="284" t="s">
        <v>586</v>
      </c>
      <c r="D410" s="273" t="s">
        <v>1440</v>
      </c>
      <c r="E410" s="286" t="s">
        <v>522</v>
      </c>
      <c r="F410" s="273" t="s">
        <v>812</v>
      </c>
      <c r="G410" s="288" t="s">
        <v>764</v>
      </c>
      <c r="H410" s="273" t="s">
        <v>800</v>
      </c>
      <c r="I410" s="290" t="s">
        <v>808</v>
      </c>
      <c r="J410" s="274">
        <v>42</v>
      </c>
      <c r="K410" s="292">
        <v>2640</v>
      </c>
      <c r="L410" s="274">
        <v>110880</v>
      </c>
      <c r="M410" s="294">
        <v>0.02</v>
      </c>
      <c r="N410" s="275">
        <v>108662.39999999999</v>
      </c>
      <c r="O410" s="288" t="s">
        <v>775</v>
      </c>
      <c r="P410" s="276" t="s">
        <v>760</v>
      </c>
      <c r="Q410" s="296" t="s">
        <v>1935</v>
      </c>
      <c r="R410" s="276" t="s">
        <v>1933</v>
      </c>
      <c r="S410" s="296" t="s">
        <v>1934</v>
      </c>
    </row>
    <row r="411" spans="1:19" hidden="1" x14ac:dyDescent="0.3">
      <c r="A411" s="272">
        <v>1395</v>
      </c>
      <c r="B411" s="282">
        <v>42866</v>
      </c>
      <c r="C411" s="284" t="s">
        <v>586</v>
      </c>
      <c r="D411" s="273" t="s">
        <v>1440</v>
      </c>
      <c r="E411" s="286" t="s">
        <v>522</v>
      </c>
      <c r="F411" s="273" t="s">
        <v>812</v>
      </c>
      <c r="G411" s="288" t="s">
        <v>764</v>
      </c>
      <c r="H411" s="273" t="s">
        <v>793</v>
      </c>
      <c r="I411" s="290" t="s">
        <v>1522</v>
      </c>
      <c r="J411" s="274">
        <v>19</v>
      </c>
      <c r="K411" s="292">
        <v>480</v>
      </c>
      <c r="L411" s="274">
        <v>9120</v>
      </c>
      <c r="M411" s="294">
        <v>0.05</v>
      </c>
      <c r="N411" s="275">
        <v>8664</v>
      </c>
      <c r="O411" s="288" t="s">
        <v>775</v>
      </c>
      <c r="P411" s="276" t="s">
        <v>760</v>
      </c>
      <c r="Q411" s="296" t="s">
        <v>1935</v>
      </c>
      <c r="R411" s="276" t="s">
        <v>1933</v>
      </c>
      <c r="S411" s="296" t="s">
        <v>1934</v>
      </c>
    </row>
    <row r="412" spans="1:19" hidden="1" x14ac:dyDescent="0.3">
      <c r="A412" s="272">
        <v>1396</v>
      </c>
      <c r="B412" s="282">
        <v>42866</v>
      </c>
      <c r="C412" s="284" t="s">
        <v>586</v>
      </c>
      <c r="D412" s="273" t="s">
        <v>1103</v>
      </c>
      <c r="E412" s="286" t="s">
        <v>395</v>
      </c>
      <c r="F412" s="273" t="s">
        <v>778</v>
      </c>
      <c r="G412" s="288" t="s">
        <v>764</v>
      </c>
      <c r="H412" s="273" t="s">
        <v>793</v>
      </c>
      <c r="I412" s="290" t="s">
        <v>1568</v>
      </c>
      <c r="J412" s="274">
        <v>39</v>
      </c>
      <c r="K412" s="292">
        <v>1380</v>
      </c>
      <c r="L412" s="274">
        <v>53820</v>
      </c>
      <c r="M412" s="294">
        <v>0.05</v>
      </c>
      <c r="N412" s="275">
        <v>51129</v>
      </c>
      <c r="O412" s="288" t="s">
        <v>761</v>
      </c>
      <c r="P412" s="276" t="s">
        <v>760</v>
      </c>
      <c r="Q412" s="296" t="s">
        <v>1932</v>
      </c>
      <c r="R412" s="276" t="s">
        <v>1933</v>
      </c>
      <c r="S412" s="296" t="s">
        <v>1934</v>
      </c>
    </row>
    <row r="413" spans="1:19" hidden="1" x14ac:dyDescent="0.3">
      <c r="A413" s="272">
        <v>1397</v>
      </c>
      <c r="B413" s="282">
        <v>42867</v>
      </c>
      <c r="C413" s="284" t="s">
        <v>586</v>
      </c>
      <c r="D413" s="273" t="s">
        <v>1567</v>
      </c>
      <c r="E413" s="286" t="s">
        <v>405</v>
      </c>
      <c r="F413" s="273" t="s">
        <v>778</v>
      </c>
      <c r="G413" s="288" t="s">
        <v>785</v>
      </c>
      <c r="H413" s="273" t="s">
        <v>815</v>
      </c>
      <c r="I413" s="290" t="s">
        <v>1566</v>
      </c>
      <c r="J413" s="274">
        <v>14</v>
      </c>
      <c r="K413" s="292">
        <v>12060</v>
      </c>
      <c r="L413" s="274">
        <v>168840</v>
      </c>
      <c r="M413" s="294">
        <v>0.06</v>
      </c>
      <c r="N413" s="275">
        <v>158709.6</v>
      </c>
      <c r="O413" s="288" t="s">
        <v>788</v>
      </c>
      <c r="P413" s="276" t="s">
        <v>787</v>
      </c>
      <c r="Q413" s="296" t="s">
        <v>1936</v>
      </c>
      <c r="R413" s="276" t="s">
        <v>1933</v>
      </c>
      <c r="S413" s="296" t="s">
        <v>1934</v>
      </c>
    </row>
    <row r="414" spans="1:19" hidden="1" x14ac:dyDescent="0.3">
      <c r="A414" s="272">
        <v>1398</v>
      </c>
      <c r="B414" s="282">
        <v>42867</v>
      </c>
      <c r="C414" s="284" t="s">
        <v>586</v>
      </c>
      <c r="D414" s="273" t="s">
        <v>1565</v>
      </c>
      <c r="E414" s="286" t="s">
        <v>398</v>
      </c>
      <c r="F414" s="273" t="s">
        <v>812</v>
      </c>
      <c r="G414" s="288" t="s">
        <v>785</v>
      </c>
      <c r="H414" s="273" t="s">
        <v>784</v>
      </c>
      <c r="I414" s="290" t="s">
        <v>1564</v>
      </c>
      <c r="J414" s="274">
        <v>27</v>
      </c>
      <c r="K414" s="292">
        <v>7560</v>
      </c>
      <c r="L414" s="274">
        <v>204120</v>
      </c>
      <c r="M414" s="294">
        <v>0.06</v>
      </c>
      <c r="N414" s="275">
        <v>191872.8</v>
      </c>
      <c r="O414" s="288" t="s">
        <v>834</v>
      </c>
      <c r="P414" s="276" t="s">
        <v>767</v>
      </c>
      <c r="Q414" s="296" t="s">
        <v>1932</v>
      </c>
      <c r="R414" s="276" t="s">
        <v>1933</v>
      </c>
      <c r="S414" s="296" t="s">
        <v>1934</v>
      </c>
    </row>
    <row r="415" spans="1:19" hidden="1" x14ac:dyDescent="0.3">
      <c r="A415" s="272">
        <v>1399</v>
      </c>
      <c r="B415" s="282">
        <v>42867</v>
      </c>
      <c r="C415" s="284" t="s">
        <v>586</v>
      </c>
      <c r="D415" s="273" t="s">
        <v>1563</v>
      </c>
      <c r="E415" s="286" t="s">
        <v>398</v>
      </c>
      <c r="F415" s="273" t="s">
        <v>790</v>
      </c>
      <c r="G415" s="288" t="s">
        <v>764</v>
      </c>
      <c r="H415" s="273" t="s">
        <v>772</v>
      </c>
      <c r="I415" s="290" t="s">
        <v>1562</v>
      </c>
      <c r="J415" s="274">
        <v>32</v>
      </c>
      <c r="K415" s="292">
        <v>420</v>
      </c>
      <c r="L415" s="274">
        <v>13440</v>
      </c>
      <c r="M415" s="294">
        <v>0.06</v>
      </c>
      <c r="N415" s="275">
        <v>12633.6</v>
      </c>
      <c r="O415" s="288" t="s">
        <v>834</v>
      </c>
      <c r="P415" s="276" t="s">
        <v>767</v>
      </c>
      <c r="Q415" s="296" t="s">
        <v>1932</v>
      </c>
      <c r="R415" s="276" t="s">
        <v>1937</v>
      </c>
      <c r="S415" s="296" t="s">
        <v>1934</v>
      </c>
    </row>
    <row r="416" spans="1:19" hidden="1" x14ac:dyDescent="0.3">
      <c r="A416" s="272">
        <v>1400</v>
      </c>
      <c r="B416" s="282">
        <v>42867</v>
      </c>
      <c r="C416" s="284" t="s">
        <v>586</v>
      </c>
      <c r="D416" s="273" t="s">
        <v>807</v>
      </c>
      <c r="E416" s="286" t="s">
        <v>395</v>
      </c>
      <c r="F416" s="273" t="s">
        <v>778</v>
      </c>
      <c r="G416" s="288" t="s">
        <v>764</v>
      </c>
      <c r="H416" s="273" t="s">
        <v>800</v>
      </c>
      <c r="I416" s="290" t="s">
        <v>1561</v>
      </c>
      <c r="J416" s="274">
        <v>34</v>
      </c>
      <c r="K416" s="292">
        <v>22080</v>
      </c>
      <c r="L416" s="274">
        <v>750720</v>
      </c>
      <c r="M416" s="294">
        <v>0.1</v>
      </c>
      <c r="N416" s="275">
        <v>675648</v>
      </c>
      <c r="O416" s="288" t="s">
        <v>775</v>
      </c>
      <c r="P416" s="276" t="s">
        <v>760</v>
      </c>
      <c r="Q416" s="296" t="s">
        <v>1935</v>
      </c>
      <c r="R416" s="276" t="s">
        <v>1933</v>
      </c>
      <c r="S416" s="296" t="s">
        <v>1934</v>
      </c>
    </row>
    <row r="417" spans="1:19" hidden="1" x14ac:dyDescent="0.3">
      <c r="A417" s="272">
        <v>1401</v>
      </c>
      <c r="B417" s="282">
        <v>42867</v>
      </c>
      <c r="C417" s="284" t="s">
        <v>586</v>
      </c>
      <c r="D417" s="273" t="s">
        <v>807</v>
      </c>
      <c r="E417" s="286" t="s">
        <v>395</v>
      </c>
      <c r="F417" s="273" t="s">
        <v>778</v>
      </c>
      <c r="G417" s="288" t="s">
        <v>764</v>
      </c>
      <c r="H417" s="273" t="s">
        <v>800</v>
      </c>
      <c r="I417" s="290" t="s">
        <v>1307</v>
      </c>
      <c r="J417" s="274">
        <v>19</v>
      </c>
      <c r="K417" s="292">
        <v>300</v>
      </c>
      <c r="L417" s="274">
        <v>5700</v>
      </c>
      <c r="M417" s="294">
        <v>0.1</v>
      </c>
      <c r="N417" s="275">
        <v>5130</v>
      </c>
      <c r="O417" s="288" t="s">
        <v>775</v>
      </c>
      <c r="P417" s="276" t="s">
        <v>760</v>
      </c>
      <c r="Q417" s="296" t="s">
        <v>1935</v>
      </c>
      <c r="R417" s="276" t="s">
        <v>1933</v>
      </c>
      <c r="S417" s="296" t="s">
        <v>1934</v>
      </c>
    </row>
    <row r="418" spans="1:19" hidden="1" x14ac:dyDescent="0.3">
      <c r="A418" s="272">
        <v>1402</v>
      </c>
      <c r="B418" s="282">
        <v>42868</v>
      </c>
      <c r="C418" s="284" t="s">
        <v>586</v>
      </c>
      <c r="D418" s="273" t="s">
        <v>1560</v>
      </c>
      <c r="E418" s="286" t="s">
        <v>395</v>
      </c>
      <c r="F418" s="273" t="s">
        <v>765</v>
      </c>
      <c r="G418" s="288" t="s">
        <v>770</v>
      </c>
      <c r="H418" s="273" t="s">
        <v>781</v>
      </c>
      <c r="I418" s="290" t="s">
        <v>1559</v>
      </c>
      <c r="J418" s="274">
        <v>10</v>
      </c>
      <c r="K418" s="292">
        <v>1260</v>
      </c>
      <c r="L418" s="274">
        <v>12600</v>
      </c>
      <c r="M418" s="294">
        <v>0.1</v>
      </c>
      <c r="N418" s="275">
        <v>11340</v>
      </c>
      <c r="O418" s="288" t="s">
        <v>834</v>
      </c>
      <c r="P418" s="276" t="s">
        <v>787</v>
      </c>
      <c r="Q418" s="296" t="s">
        <v>1932</v>
      </c>
      <c r="R418" s="276" t="s">
        <v>1937</v>
      </c>
      <c r="S418" s="296" t="s">
        <v>1934</v>
      </c>
    </row>
    <row r="419" spans="1:19" hidden="1" x14ac:dyDescent="0.3">
      <c r="A419" s="272">
        <v>1403</v>
      </c>
      <c r="B419" s="282">
        <v>42868</v>
      </c>
      <c r="C419" s="284" t="s">
        <v>586</v>
      </c>
      <c r="D419" s="273" t="s">
        <v>1558</v>
      </c>
      <c r="E419" s="286" t="s">
        <v>398</v>
      </c>
      <c r="F419" s="273" t="s">
        <v>790</v>
      </c>
      <c r="G419" s="288" t="s">
        <v>764</v>
      </c>
      <c r="H419" s="273" t="s">
        <v>793</v>
      </c>
      <c r="I419" s="290" t="s">
        <v>1557</v>
      </c>
      <c r="J419" s="274">
        <v>20</v>
      </c>
      <c r="K419" s="292">
        <v>780</v>
      </c>
      <c r="L419" s="274">
        <v>15600</v>
      </c>
      <c r="M419" s="294">
        <v>0.05</v>
      </c>
      <c r="N419" s="275">
        <v>14820</v>
      </c>
      <c r="O419" s="288" t="s">
        <v>775</v>
      </c>
      <c r="P419" s="276" t="s">
        <v>760</v>
      </c>
      <c r="Q419" s="296" t="s">
        <v>1935</v>
      </c>
      <c r="R419" s="276" t="s">
        <v>1937</v>
      </c>
      <c r="S419" s="296" t="s">
        <v>1934</v>
      </c>
    </row>
    <row r="420" spans="1:19" hidden="1" x14ac:dyDescent="0.3">
      <c r="A420" s="272">
        <v>1404</v>
      </c>
      <c r="B420" s="282">
        <v>42868</v>
      </c>
      <c r="C420" s="284" t="s">
        <v>586</v>
      </c>
      <c r="D420" s="273" t="s">
        <v>1556</v>
      </c>
      <c r="E420" s="286" t="s">
        <v>395</v>
      </c>
      <c r="F420" s="273" t="s">
        <v>778</v>
      </c>
      <c r="G420" s="288" t="s">
        <v>770</v>
      </c>
      <c r="H420" s="273" t="s">
        <v>826</v>
      </c>
      <c r="I420" s="290" t="s">
        <v>1088</v>
      </c>
      <c r="J420" s="274">
        <v>29</v>
      </c>
      <c r="K420" s="292">
        <v>14460</v>
      </c>
      <c r="L420" s="274">
        <v>419340</v>
      </c>
      <c r="M420" s="294">
        <v>0.09</v>
      </c>
      <c r="N420" s="275">
        <v>381599.4</v>
      </c>
      <c r="O420" s="288" t="s">
        <v>761</v>
      </c>
      <c r="P420" s="276" t="s">
        <v>827</v>
      </c>
      <c r="Q420" s="296" t="s">
        <v>1932</v>
      </c>
      <c r="R420" s="276" t="s">
        <v>1933</v>
      </c>
      <c r="S420" s="296" t="s">
        <v>1934</v>
      </c>
    </row>
    <row r="421" spans="1:19" x14ac:dyDescent="0.3">
      <c r="A421" s="272">
        <v>1405</v>
      </c>
      <c r="B421" s="282">
        <v>42868</v>
      </c>
      <c r="C421" s="284" t="s">
        <v>586</v>
      </c>
      <c r="D421" s="273" t="s">
        <v>1556</v>
      </c>
      <c r="E421" s="286" t="s">
        <v>395</v>
      </c>
      <c r="F421" s="273" t="s">
        <v>778</v>
      </c>
      <c r="G421" s="288" t="s">
        <v>785</v>
      </c>
      <c r="H421" s="273" t="s">
        <v>784</v>
      </c>
      <c r="I421" s="290" t="s">
        <v>1555</v>
      </c>
      <c r="J421" s="274">
        <v>13</v>
      </c>
      <c r="K421" s="292">
        <v>7560</v>
      </c>
      <c r="L421" s="274">
        <v>98280</v>
      </c>
      <c r="M421" s="294">
        <v>0.02</v>
      </c>
      <c r="N421" s="275">
        <v>96314.4</v>
      </c>
      <c r="O421" s="288" t="s">
        <v>761</v>
      </c>
      <c r="P421" s="276" t="s">
        <v>798</v>
      </c>
      <c r="Q421" s="296" t="s">
        <v>1932</v>
      </c>
      <c r="R421" s="276" t="s">
        <v>1933</v>
      </c>
      <c r="S421" s="296" t="s">
        <v>1934</v>
      </c>
    </row>
    <row r="422" spans="1:19" hidden="1" x14ac:dyDescent="0.3">
      <c r="A422" s="272">
        <v>1406</v>
      </c>
      <c r="B422" s="282">
        <v>42869</v>
      </c>
      <c r="C422" s="284" t="s">
        <v>586</v>
      </c>
      <c r="D422" s="273" t="s">
        <v>1554</v>
      </c>
      <c r="E422" s="286" t="s">
        <v>398</v>
      </c>
      <c r="F422" s="273" t="s">
        <v>778</v>
      </c>
      <c r="G422" s="288" t="s">
        <v>764</v>
      </c>
      <c r="H422" s="273" t="s">
        <v>800</v>
      </c>
      <c r="I422" s="290" t="s">
        <v>1553</v>
      </c>
      <c r="J422" s="274">
        <v>18</v>
      </c>
      <c r="K422" s="292">
        <v>1920</v>
      </c>
      <c r="L422" s="274">
        <v>34560</v>
      </c>
      <c r="M422" s="294">
        <v>0.02</v>
      </c>
      <c r="N422" s="275">
        <v>33868.800000000003</v>
      </c>
      <c r="O422" s="288" t="s">
        <v>761</v>
      </c>
      <c r="P422" s="276" t="s">
        <v>767</v>
      </c>
      <c r="Q422" s="296" t="s">
        <v>1932</v>
      </c>
      <c r="R422" s="276" t="s">
        <v>1933</v>
      </c>
      <c r="S422" s="296" t="s">
        <v>1934</v>
      </c>
    </row>
    <row r="423" spans="1:19" hidden="1" x14ac:dyDescent="0.3">
      <c r="A423" s="272">
        <v>1407</v>
      </c>
      <c r="B423" s="282">
        <v>42869</v>
      </c>
      <c r="C423" s="284" t="s">
        <v>586</v>
      </c>
      <c r="D423" s="273" t="s">
        <v>1211</v>
      </c>
      <c r="E423" s="286" t="s">
        <v>398</v>
      </c>
      <c r="F423" s="273" t="s">
        <v>778</v>
      </c>
      <c r="G423" s="288" t="s">
        <v>764</v>
      </c>
      <c r="H423" s="273" t="s">
        <v>818</v>
      </c>
      <c r="I423" s="290" t="s">
        <v>1552</v>
      </c>
      <c r="J423" s="274">
        <v>45</v>
      </c>
      <c r="K423" s="292">
        <v>240</v>
      </c>
      <c r="L423" s="274">
        <v>10800</v>
      </c>
      <c r="M423" s="294">
        <v>0</v>
      </c>
      <c r="N423" s="275">
        <v>10800</v>
      </c>
      <c r="O423" s="288" t="s">
        <v>788</v>
      </c>
      <c r="P423" s="276" t="s">
        <v>798</v>
      </c>
      <c r="Q423" s="296" t="s">
        <v>1936</v>
      </c>
      <c r="R423" s="276" t="s">
        <v>1933</v>
      </c>
      <c r="S423" s="296" t="s">
        <v>1934</v>
      </c>
    </row>
    <row r="424" spans="1:19" hidden="1" x14ac:dyDescent="0.3">
      <c r="A424" s="272">
        <v>1408</v>
      </c>
      <c r="B424" s="282">
        <v>42869</v>
      </c>
      <c r="C424" s="284" t="s">
        <v>586</v>
      </c>
      <c r="D424" s="273" t="s">
        <v>1551</v>
      </c>
      <c r="E424" s="286" t="s">
        <v>405</v>
      </c>
      <c r="F424" s="273" t="s">
        <v>812</v>
      </c>
      <c r="G424" s="288" t="s">
        <v>770</v>
      </c>
      <c r="H424" s="273" t="s">
        <v>777</v>
      </c>
      <c r="I424" s="290" t="s">
        <v>1550</v>
      </c>
      <c r="J424" s="274">
        <v>43</v>
      </c>
      <c r="K424" s="292">
        <v>2700</v>
      </c>
      <c r="L424" s="274">
        <v>116100</v>
      </c>
      <c r="M424" s="294">
        <v>0.04</v>
      </c>
      <c r="N424" s="275">
        <v>111456</v>
      </c>
      <c r="O424" s="288" t="s">
        <v>775</v>
      </c>
      <c r="P424" s="276" t="s">
        <v>760</v>
      </c>
      <c r="Q424" s="296" t="s">
        <v>1935</v>
      </c>
      <c r="R424" s="276" t="s">
        <v>1933</v>
      </c>
      <c r="S424" s="296" t="s">
        <v>1934</v>
      </c>
    </row>
    <row r="425" spans="1:19" hidden="1" x14ac:dyDescent="0.3">
      <c r="A425" s="272">
        <v>1409</v>
      </c>
      <c r="B425" s="282">
        <v>42869</v>
      </c>
      <c r="C425" s="284" t="s">
        <v>586</v>
      </c>
      <c r="D425" s="273" t="s">
        <v>1548</v>
      </c>
      <c r="E425" s="286" t="s">
        <v>522</v>
      </c>
      <c r="F425" s="273" t="s">
        <v>790</v>
      </c>
      <c r="G425" s="288" t="s">
        <v>764</v>
      </c>
      <c r="H425" s="273" t="s">
        <v>800</v>
      </c>
      <c r="I425" s="290" t="s">
        <v>1549</v>
      </c>
      <c r="J425" s="274">
        <v>43</v>
      </c>
      <c r="K425" s="292">
        <v>1860</v>
      </c>
      <c r="L425" s="274">
        <v>79980</v>
      </c>
      <c r="M425" s="294">
        <v>0.06</v>
      </c>
      <c r="N425" s="275">
        <v>75181.2</v>
      </c>
      <c r="O425" s="288" t="s">
        <v>782</v>
      </c>
      <c r="P425" s="276" t="s">
        <v>760</v>
      </c>
      <c r="Q425" s="296" t="s">
        <v>1932</v>
      </c>
      <c r="R425" s="276" t="s">
        <v>1937</v>
      </c>
      <c r="S425" s="296" t="s">
        <v>1934</v>
      </c>
    </row>
    <row r="426" spans="1:19" hidden="1" x14ac:dyDescent="0.3">
      <c r="A426" s="272">
        <v>1410</v>
      </c>
      <c r="B426" s="282">
        <v>42869</v>
      </c>
      <c r="C426" s="284" t="s">
        <v>586</v>
      </c>
      <c r="D426" s="273" t="s">
        <v>1548</v>
      </c>
      <c r="E426" s="286" t="s">
        <v>522</v>
      </c>
      <c r="F426" s="273" t="s">
        <v>790</v>
      </c>
      <c r="G426" s="288" t="s">
        <v>770</v>
      </c>
      <c r="H426" s="273" t="s">
        <v>826</v>
      </c>
      <c r="I426" s="290" t="s">
        <v>1547</v>
      </c>
      <c r="J426" s="274">
        <v>50</v>
      </c>
      <c r="K426" s="292">
        <v>8280</v>
      </c>
      <c r="L426" s="274">
        <v>414000</v>
      </c>
      <c r="M426" s="294">
        <v>7.0000000000000007E-2</v>
      </c>
      <c r="N426" s="275">
        <v>385020</v>
      </c>
      <c r="O426" s="288" t="s">
        <v>782</v>
      </c>
      <c r="P426" s="276" t="s">
        <v>798</v>
      </c>
      <c r="Q426" s="296" t="s">
        <v>1932</v>
      </c>
      <c r="R426" s="276" t="s">
        <v>1937</v>
      </c>
      <c r="S426" s="296" t="s">
        <v>1934</v>
      </c>
    </row>
    <row r="427" spans="1:19" x14ac:dyDescent="0.3">
      <c r="A427" s="272">
        <v>1411</v>
      </c>
      <c r="B427" s="282">
        <v>42870</v>
      </c>
      <c r="C427" s="284" t="s">
        <v>586</v>
      </c>
      <c r="D427" s="273" t="s">
        <v>1546</v>
      </c>
      <c r="E427" s="286" t="s">
        <v>405</v>
      </c>
      <c r="F427" s="273" t="s">
        <v>790</v>
      </c>
      <c r="G427" s="288" t="s">
        <v>764</v>
      </c>
      <c r="H427" s="273" t="s">
        <v>763</v>
      </c>
      <c r="I427" s="290" t="s">
        <v>1112</v>
      </c>
      <c r="J427" s="274">
        <v>17</v>
      </c>
      <c r="K427" s="292">
        <v>2220</v>
      </c>
      <c r="L427" s="274">
        <v>37740</v>
      </c>
      <c r="M427" s="294">
        <v>0.09</v>
      </c>
      <c r="N427" s="275">
        <v>34343.4</v>
      </c>
      <c r="O427" s="288" t="s">
        <v>761</v>
      </c>
      <c r="P427" s="276" t="s">
        <v>760</v>
      </c>
      <c r="Q427" s="296" t="s">
        <v>1932</v>
      </c>
      <c r="R427" s="276" t="s">
        <v>1937</v>
      </c>
      <c r="S427" s="296" t="s">
        <v>1934</v>
      </c>
    </row>
    <row r="428" spans="1:19" hidden="1" x14ac:dyDescent="0.3">
      <c r="A428" s="272">
        <v>1412</v>
      </c>
      <c r="B428" s="282">
        <v>42870</v>
      </c>
      <c r="C428" s="284" t="s">
        <v>586</v>
      </c>
      <c r="D428" s="273" t="s">
        <v>987</v>
      </c>
      <c r="E428" s="286" t="s">
        <v>405</v>
      </c>
      <c r="F428" s="273" t="s">
        <v>765</v>
      </c>
      <c r="G428" s="288" t="s">
        <v>770</v>
      </c>
      <c r="H428" s="273" t="s">
        <v>826</v>
      </c>
      <c r="I428" s="290" t="s">
        <v>1545</v>
      </c>
      <c r="J428" s="274">
        <v>3</v>
      </c>
      <c r="K428" s="292">
        <v>6060</v>
      </c>
      <c r="L428" s="274">
        <v>18180</v>
      </c>
      <c r="M428" s="294">
        <v>0.1</v>
      </c>
      <c r="N428" s="275">
        <v>16362</v>
      </c>
      <c r="O428" s="288" t="s">
        <v>761</v>
      </c>
      <c r="P428" s="276" t="s">
        <v>798</v>
      </c>
      <c r="Q428" s="296" t="s">
        <v>1932</v>
      </c>
      <c r="R428" s="276" t="s">
        <v>1937</v>
      </c>
      <c r="S428" s="296" t="s">
        <v>1934</v>
      </c>
    </row>
    <row r="429" spans="1:19" hidden="1" x14ac:dyDescent="0.3">
      <c r="A429" s="272">
        <v>1413</v>
      </c>
      <c r="B429" s="282">
        <v>42870</v>
      </c>
      <c r="C429" s="284" t="s">
        <v>586</v>
      </c>
      <c r="D429" s="273" t="s">
        <v>987</v>
      </c>
      <c r="E429" s="286" t="s">
        <v>405</v>
      </c>
      <c r="F429" s="273" t="s">
        <v>765</v>
      </c>
      <c r="G429" s="288" t="s">
        <v>770</v>
      </c>
      <c r="H429" s="273" t="s">
        <v>781</v>
      </c>
      <c r="I429" s="290" t="s">
        <v>1544</v>
      </c>
      <c r="J429" s="274">
        <v>8</v>
      </c>
      <c r="K429" s="292">
        <v>3120</v>
      </c>
      <c r="L429" s="274">
        <v>24960</v>
      </c>
      <c r="M429" s="294">
        <v>0.03</v>
      </c>
      <c r="N429" s="275">
        <v>24211.200000000001</v>
      </c>
      <c r="O429" s="288" t="s">
        <v>761</v>
      </c>
      <c r="P429" s="276" t="s">
        <v>798</v>
      </c>
      <c r="Q429" s="296" t="s">
        <v>1932</v>
      </c>
      <c r="R429" s="276" t="s">
        <v>1937</v>
      </c>
      <c r="S429" s="296" t="s">
        <v>1934</v>
      </c>
    </row>
    <row r="430" spans="1:19" hidden="1" x14ac:dyDescent="0.3">
      <c r="A430" s="272">
        <v>1414</v>
      </c>
      <c r="B430" s="282">
        <v>42870</v>
      </c>
      <c r="C430" s="284" t="s">
        <v>586</v>
      </c>
      <c r="D430" s="273" t="s">
        <v>1228</v>
      </c>
      <c r="E430" s="286" t="s">
        <v>398</v>
      </c>
      <c r="F430" s="273" t="s">
        <v>765</v>
      </c>
      <c r="G430" s="288" t="s">
        <v>764</v>
      </c>
      <c r="H430" s="273" t="s">
        <v>800</v>
      </c>
      <c r="I430" s="290" t="s">
        <v>1075</v>
      </c>
      <c r="J430" s="274">
        <v>8</v>
      </c>
      <c r="K430" s="292">
        <v>240</v>
      </c>
      <c r="L430" s="274">
        <v>1920</v>
      </c>
      <c r="M430" s="294">
        <v>0.03</v>
      </c>
      <c r="N430" s="275">
        <v>1862.4</v>
      </c>
      <c r="O430" s="288" t="s">
        <v>761</v>
      </c>
      <c r="P430" s="276" t="s">
        <v>767</v>
      </c>
      <c r="Q430" s="296" t="s">
        <v>1932</v>
      </c>
      <c r="R430" s="276" t="s">
        <v>1937</v>
      </c>
      <c r="S430" s="296" t="s">
        <v>1934</v>
      </c>
    </row>
    <row r="431" spans="1:19" hidden="1" x14ac:dyDescent="0.3">
      <c r="A431" s="272">
        <v>1415</v>
      </c>
      <c r="B431" s="282">
        <v>42870</v>
      </c>
      <c r="C431" s="284" t="s">
        <v>586</v>
      </c>
      <c r="D431" s="273" t="s">
        <v>840</v>
      </c>
      <c r="E431" s="286" t="s">
        <v>522</v>
      </c>
      <c r="F431" s="273" t="s">
        <v>778</v>
      </c>
      <c r="G431" s="288" t="s">
        <v>764</v>
      </c>
      <c r="H431" s="273" t="s">
        <v>921</v>
      </c>
      <c r="I431" s="290" t="s">
        <v>1263</v>
      </c>
      <c r="J431" s="274">
        <v>23</v>
      </c>
      <c r="K431" s="292">
        <v>240</v>
      </c>
      <c r="L431" s="274">
        <v>5520</v>
      </c>
      <c r="M431" s="294">
        <v>0.1</v>
      </c>
      <c r="N431" s="275">
        <v>4968</v>
      </c>
      <c r="O431" s="288" t="s">
        <v>761</v>
      </c>
      <c r="P431" s="276" t="s">
        <v>767</v>
      </c>
      <c r="Q431" s="296" t="s">
        <v>1932</v>
      </c>
      <c r="R431" s="276" t="s">
        <v>1933</v>
      </c>
      <c r="S431" s="296" t="s">
        <v>1934</v>
      </c>
    </row>
    <row r="432" spans="1:19" hidden="1" x14ac:dyDescent="0.3">
      <c r="A432" s="272">
        <v>1416</v>
      </c>
      <c r="B432" s="282">
        <v>42870</v>
      </c>
      <c r="C432" s="284" t="s">
        <v>586</v>
      </c>
      <c r="D432" s="273" t="s">
        <v>840</v>
      </c>
      <c r="E432" s="286" t="s">
        <v>522</v>
      </c>
      <c r="F432" s="273" t="s">
        <v>778</v>
      </c>
      <c r="G432" s="288" t="s">
        <v>764</v>
      </c>
      <c r="H432" s="273" t="s">
        <v>995</v>
      </c>
      <c r="I432" s="290" t="s">
        <v>1019</v>
      </c>
      <c r="J432" s="274">
        <v>11</v>
      </c>
      <c r="K432" s="292">
        <v>120</v>
      </c>
      <c r="L432" s="274">
        <v>1320</v>
      </c>
      <c r="M432" s="294">
        <v>0</v>
      </c>
      <c r="N432" s="275">
        <v>1320</v>
      </c>
      <c r="O432" s="288" t="s">
        <v>761</v>
      </c>
      <c r="P432" s="276" t="s">
        <v>760</v>
      </c>
      <c r="Q432" s="296" t="s">
        <v>1932</v>
      </c>
      <c r="R432" s="276" t="s">
        <v>1933</v>
      </c>
      <c r="S432" s="296" t="s">
        <v>1934</v>
      </c>
    </row>
    <row r="433" spans="1:19" hidden="1" x14ac:dyDescent="0.3">
      <c r="A433" s="272">
        <v>1417</v>
      </c>
      <c r="B433" s="282">
        <v>42870</v>
      </c>
      <c r="C433" s="284" t="s">
        <v>586</v>
      </c>
      <c r="D433" s="273" t="s">
        <v>829</v>
      </c>
      <c r="E433" s="286" t="s">
        <v>522</v>
      </c>
      <c r="F433" s="273" t="s">
        <v>765</v>
      </c>
      <c r="G433" s="288" t="s">
        <v>764</v>
      </c>
      <c r="H433" s="273" t="s">
        <v>995</v>
      </c>
      <c r="I433" s="290" t="s">
        <v>1543</v>
      </c>
      <c r="J433" s="274">
        <v>32</v>
      </c>
      <c r="K433" s="292">
        <v>180</v>
      </c>
      <c r="L433" s="274">
        <v>5760</v>
      </c>
      <c r="M433" s="294">
        <v>0.01</v>
      </c>
      <c r="N433" s="275">
        <v>5702.4</v>
      </c>
      <c r="O433" s="288" t="s">
        <v>761</v>
      </c>
      <c r="P433" s="276" t="s">
        <v>760</v>
      </c>
      <c r="Q433" s="296" t="s">
        <v>1932</v>
      </c>
      <c r="R433" s="276" t="s">
        <v>1937</v>
      </c>
      <c r="S433" s="296" t="s">
        <v>1934</v>
      </c>
    </row>
    <row r="434" spans="1:19" hidden="1" x14ac:dyDescent="0.3">
      <c r="A434" s="272">
        <v>1418</v>
      </c>
      <c r="B434" s="282">
        <v>42870</v>
      </c>
      <c r="C434" s="284" t="s">
        <v>586</v>
      </c>
      <c r="D434" s="273" t="s">
        <v>829</v>
      </c>
      <c r="E434" s="286" t="s">
        <v>522</v>
      </c>
      <c r="F434" s="273" t="s">
        <v>765</v>
      </c>
      <c r="G434" s="288" t="s">
        <v>785</v>
      </c>
      <c r="H434" s="273" t="s">
        <v>824</v>
      </c>
      <c r="I434" s="290" t="s">
        <v>868</v>
      </c>
      <c r="J434" s="274">
        <v>50</v>
      </c>
      <c r="K434" s="292">
        <v>1980</v>
      </c>
      <c r="L434" s="274">
        <v>99000</v>
      </c>
      <c r="M434" s="294">
        <v>0.02</v>
      </c>
      <c r="N434" s="275">
        <v>97020</v>
      </c>
      <c r="O434" s="288" t="s">
        <v>761</v>
      </c>
      <c r="P434" s="276" t="s">
        <v>767</v>
      </c>
      <c r="Q434" s="296" t="s">
        <v>1932</v>
      </c>
      <c r="R434" s="276" t="s">
        <v>1937</v>
      </c>
      <c r="S434" s="296" t="s">
        <v>1934</v>
      </c>
    </row>
    <row r="435" spans="1:19" hidden="1" x14ac:dyDescent="0.3">
      <c r="A435" s="272">
        <v>1419</v>
      </c>
      <c r="B435" s="282">
        <v>42870</v>
      </c>
      <c r="C435" s="284" t="s">
        <v>586</v>
      </c>
      <c r="D435" s="273" t="s">
        <v>1542</v>
      </c>
      <c r="E435" s="286" t="s">
        <v>395</v>
      </c>
      <c r="F435" s="273" t="s">
        <v>812</v>
      </c>
      <c r="G435" s="288" t="s">
        <v>764</v>
      </c>
      <c r="H435" s="273" t="s">
        <v>800</v>
      </c>
      <c r="I435" s="290" t="s">
        <v>1394</v>
      </c>
      <c r="J435" s="274">
        <v>21</v>
      </c>
      <c r="K435" s="292">
        <v>660</v>
      </c>
      <c r="L435" s="274">
        <v>13860</v>
      </c>
      <c r="M435" s="294">
        <v>0.05</v>
      </c>
      <c r="N435" s="275">
        <v>13167</v>
      </c>
      <c r="O435" s="288" t="s">
        <v>761</v>
      </c>
      <c r="P435" s="276" t="s">
        <v>760</v>
      </c>
      <c r="Q435" s="296" t="s">
        <v>1932</v>
      </c>
      <c r="R435" s="276" t="s">
        <v>1933</v>
      </c>
      <c r="S435" s="296" t="s">
        <v>1934</v>
      </c>
    </row>
    <row r="436" spans="1:19" hidden="1" x14ac:dyDescent="0.3">
      <c r="A436" s="272">
        <v>1420</v>
      </c>
      <c r="B436" s="282">
        <v>42871</v>
      </c>
      <c r="C436" s="284" t="s">
        <v>586</v>
      </c>
      <c r="D436" s="273" t="s">
        <v>1541</v>
      </c>
      <c r="E436" s="286" t="s">
        <v>398</v>
      </c>
      <c r="F436" s="273" t="s">
        <v>812</v>
      </c>
      <c r="G436" s="288" t="s">
        <v>764</v>
      </c>
      <c r="H436" s="273" t="s">
        <v>793</v>
      </c>
      <c r="I436" s="290" t="s">
        <v>1477</v>
      </c>
      <c r="J436" s="274">
        <v>13</v>
      </c>
      <c r="K436" s="292">
        <v>420</v>
      </c>
      <c r="L436" s="274">
        <v>5460</v>
      </c>
      <c r="M436" s="294">
        <v>0.06</v>
      </c>
      <c r="N436" s="275">
        <v>5132.3999999999996</v>
      </c>
      <c r="O436" s="288" t="s">
        <v>761</v>
      </c>
      <c r="P436" s="276" t="s">
        <v>827</v>
      </c>
      <c r="Q436" s="296" t="s">
        <v>1932</v>
      </c>
      <c r="R436" s="276" t="s">
        <v>1933</v>
      </c>
      <c r="S436" s="296" t="s">
        <v>1934</v>
      </c>
    </row>
    <row r="437" spans="1:19" hidden="1" x14ac:dyDescent="0.3">
      <c r="A437" s="272">
        <v>1421</v>
      </c>
      <c r="B437" s="282">
        <v>42871</v>
      </c>
      <c r="C437" s="284" t="s">
        <v>586</v>
      </c>
      <c r="D437" s="273" t="s">
        <v>1540</v>
      </c>
      <c r="E437" s="286" t="s">
        <v>398</v>
      </c>
      <c r="F437" s="273" t="s">
        <v>790</v>
      </c>
      <c r="G437" s="288" t="s">
        <v>764</v>
      </c>
      <c r="H437" s="273" t="s">
        <v>800</v>
      </c>
      <c r="I437" s="290" t="s">
        <v>1424</v>
      </c>
      <c r="J437" s="274">
        <v>32</v>
      </c>
      <c r="K437" s="292">
        <v>240</v>
      </c>
      <c r="L437" s="274">
        <v>7680</v>
      </c>
      <c r="M437" s="294">
        <v>7.0000000000000007E-2</v>
      </c>
      <c r="N437" s="275">
        <v>7142.4</v>
      </c>
      <c r="O437" s="288" t="s">
        <v>834</v>
      </c>
      <c r="P437" s="276" t="s">
        <v>760</v>
      </c>
      <c r="Q437" s="296" t="s">
        <v>1932</v>
      </c>
      <c r="R437" s="276" t="s">
        <v>1937</v>
      </c>
      <c r="S437" s="296" t="s">
        <v>1934</v>
      </c>
    </row>
    <row r="438" spans="1:19" hidden="1" x14ac:dyDescent="0.3">
      <c r="A438" s="272">
        <v>1422</v>
      </c>
      <c r="B438" s="282">
        <v>42871</v>
      </c>
      <c r="C438" s="284" t="s">
        <v>586</v>
      </c>
      <c r="D438" s="273" t="s">
        <v>1540</v>
      </c>
      <c r="E438" s="286" t="s">
        <v>398</v>
      </c>
      <c r="F438" s="273" t="s">
        <v>790</v>
      </c>
      <c r="G438" s="288" t="s">
        <v>764</v>
      </c>
      <c r="H438" s="273" t="s">
        <v>772</v>
      </c>
      <c r="I438" s="290" t="s">
        <v>1539</v>
      </c>
      <c r="J438" s="274">
        <v>13</v>
      </c>
      <c r="K438" s="292">
        <v>900</v>
      </c>
      <c r="L438" s="274">
        <v>11700</v>
      </c>
      <c r="M438" s="294">
        <v>0</v>
      </c>
      <c r="N438" s="275">
        <v>11700</v>
      </c>
      <c r="O438" s="288" t="s">
        <v>834</v>
      </c>
      <c r="P438" s="276" t="s">
        <v>774</v>
      </c>
      <c r="Q438" s="296" t="s">
        <v>1932</v>
      </c>
      <c r="R438" s="276" t="s">
        <v>1937</v>
      </c>
      <c r="S438" s="296" t="s">
        <v>1934</v>
      </c>
    </row>
    <row r="439" spans="1:19" hidden="1" x14ac:dyDescent="0.3">
      <c r="A439" s="272">
        <v>1423</v>
      </c>
      <c r="B439" s="282">
        <v>42871</v>
      </c>
      <c r="C439" s="284" t="s">
        <v>586</v>
      </c>
      <c r="D439" s="273" t="s">
        <v>1538</v>
      </c>
      <c r="E439" s="286" t="s">
        <v>405</v>
      </c>
      <c r="F439" s="273" t="s">
        <v>765</v>
      </c>
      <c r="G439" s="288" t="s">
        <v>785</v>
      </c>
      <c r="H439" s="273" t="s">
        <v>815</v>
      </c>
      <c r="I439" s="290" t="s">
        <v>1029</v>
      </c>
      <c r="J439" s="274">
        <v>7</v>
      </c>
      <c r="K439" s="292">
        <v>7260</v>
      </c>
      <c r="L439" s="274">
        <v>50820</v>
      </c>
      <c r="M439" s="294">
        <v>0.02</v>
      </c>
      <c r="N439" s="275">
        <v>49803.6</v>
      </c>
      <c r="O439" s="288" t="s">
        <v>788</v>
      </c>
      <c r="P439" s="276" t="s">
        <v>787</v>
      </c>
      <c r="Q439" s="296" t="s">
        <v>1936</v>
      </c>
      <c r="R439" s="276" t="s">
        <v>1937</v>
      </c>
      <c r="S439" s="296" t="s">
        <v>1934</v>
      </c>
    </row>
    <row r="440" spans="1:19" x14ac:dyDescent="0.3">
      <c r="A440" s="272">
        <v>1424</v>
      </c>
      <c r="B440" s="282">
        <v>42872</v>
      </c>
      <c r="C440" s="284" t="s">
        <v>586</v>
      </c>
      <c r="D440" s="273" t="s">
        <v>1537</v>
      </c>
      <c r="E440" s="286" t="s">
        <v>405</v>
      </c>
      <c r="F440" s="273" t="s">
        <v>778</v>
      </c>
      <c r="G440" s="288" t="s">
        <v>764</v>
      </c>
      <c r="H440" s="273" t="s">
        <v>800</v>
      </c>
      <c r="I440" s="290" t="s">
        <v>808</v>
      </c>
      <c r="J440" s="274">
        <v>8</v>
      </c>
      <c r="K440" s="292">
        <v>2640</v>
      </c>
      <c r="L440" s="274">
        <v>21120</v>
      </c>
      <c r="M440" s="294">
        <v>0.05</v>
      </c>
      <c r="N440" s="275">
        <v>20064</v>
      </c>
      <c r="O440" s="288" t="s">
        <v>775</v>
      </c>
      <c r="P440" s="276" t="s">
        <v>760</v>
      </c>
      <c r="Q440" s="296" t="s">
        <v>1935</v>
      </c>
      <c r="R440" s="276" t="s">
        <v>1933</v>
      </c>
      <c r="S440" s="296" t="s">
        <v>1934</v>
      </c>
    </row>
    <row r="441" spans="1:19" hidden="1" x14ac:dyDescent="0.3">
      <c r="A441" s="272">
        <v>1425</v>
      </c>
      <c r="B441" s="282">
        <v>42872</v>
      </c>
      <c r="C441" s="284" t="s">
        <v>586</v>
      </c>
      <c r="D441" s="273" t="s">
        <v>1536</v>
      </c>
      <c r="E441" s="286" t="s">
        <v>405</v>
      </c>
      <c r="F441" s="273" t="s">
        <v>790</v>
      </c>
      <c r="G441" s="288" t="s">
        <v>785</v>
      </c>
      <c r="H441" s="273" t="s">
        <v>824</v>
      </c>
      <c r="I441" s="290" t="s">
        <v>1296</v>
      </c>
      <c r="J441" s="274">
        <v>11</v>
      </c>
      <c r="K441" s="292">
        <v>300</v>
      </c>
      <c r="L441" s="274">
        <v>3300</v>
      </c>
      <c r="M441" s="294">
        <v>0.08</v>
      </c>
      <c r="N441" s="275">
        <v>3036</v>
      </c>
      <c r="O441" s="288" t="s">
        <v>834</v>
      </c>
      <c r="P441" s="276" t="s">
        <v>827</v>
      </c>
      <c r="Q441" s="296" t="s">
        <v>1932</v>
      </c>
      <c r="R441" s="276" t="s">
        <v>1937</v>
      </c>
      <c r="S441" s="296" t="s">
        <v>1934</v>
      </c>
    </row>
    <row r="442" spans="1:19" hidden="1" x14ac:dyDescent="0.3">
      <c r="A442" s="272">
        <v>1426</v>
      </c>
      <c r="B442" s="282">
        <v>42872</v>
      </c>
      <c r="C442" s="284" t="s">
        <v>586</v>
      </c>
      <c r="D442" s="273" t="s">
        <v>1535</v>
      </c>
      <c r="E442" s="286" t="s">
        <v>405</v>
      </c>
      <c r="F442" s="273" t="s">
        <v>765</v>
      </c>
      <c r="G442" s="288" t="s">
        <v>770</v>
      </c>
      <c r="H442" s="273" t="s">
        <v>781</v>
      </c>
      <c r="I442" s="290" t="s">
        <v>1215</v>
      </c>
      <c r="J442" s="274">
        <v>5</v>
      </c>
      <c r="K442" s="292">
        <v>480</v>
      </c>
      <c r="L442" s="274">
        <v>2400</v>
      </c>
      <c r="M442" s="294">
        <v>0.02</v>
      </c>
      <c r="N442" s="275">
        <v>2352</v>
      </c>
      <c r="O442" s="288" t="s">
        <v>775</v>
      </c>
      <c r="P442" s="276" t="s">
        <v>760</v>
      </c>
      <c r="Q442" s="296" t="s">
        <v>1935</v>
      </c>
      <c r="R442" s="276" t="s">
        <v>1937</v>
      </c>
      <c r="S442" s="296" t="s">
        <v>1934</v>
      </c>
    </row>
    <row r="443" spans="1:19" x14ac:dyDescent="0.3">
      <c r="A443" s="272">
        <v>1427</v>
      </c>
      <c r="B443" s="282">
        <v>42872</v>
      </c>
      <c r="C443" s="284" t="s">
        <v>586</v>
      </c>
      <c r="D443" s="273" t="s">
        <v>1535</v>
      </c>
      <c r="E443" s="286" t="s">
        <v>405</v>
      </c>
      <c r="F443" s="273" t="s">
        <v>765</v>
      </c>
      <c r="G443" s="288" t="s">
        <v>764</v>
      </c>
      <c r="H443" s="273" t="s">
        <v>793</v>
      </c>
      <c r="I443" s="290" t="s">
        <v>911</v>
      </c>
      <c r="J443" s="274">
        <v>37</v>
      </c>
      <c r="K443" s="292">
        <v>360</v>
      </c>
      <c r="L443" s="274">
        <v>13320</v>
      </c>
      <c r="M443" s="294">
        <v>0.09</v>
      </c>
      <c r="N443" s="275">
        <v>12121.2</v>
      </c>
      <c r="O443" s="288" t="s">
        <v>775</v>
      </c>
      <c r="P443" s="276" t="s">
        <v>760</v>
      </c>
      <c r="Q443" s="296" t="s">
        <v>1935</v>
      </c>
      <c r="R443" s="276" t="s">
        <v>1937</v>
      </c>
      <c r="S443" s="296" t="s">
        <v>1934</v>
      </c>
    </row>
    <row r="444" spans="1:19" x14ac:dyDescent="0.3">
      <c r="A444" s="272">
        <v>1428</v>
      </c>
      <c r="B444" s="282">
        <v>42872</v>
      </c>
      <c r="C444" s="284" t="s">
        <v>586</v>
      </c>
      <c r="D444" s="273" t="s">
        <v>1535</v>
      </c>
      <c r="E444" s="286" t="s">
        <v>405</v>
      </c>
      <c r="F444" s="273" t="s">
        <v>765</v>
      </c>
      <c r="G444" s="288" t="s">
        <v>764</v>
      </c>
      <c r="H444" s="273" t="s">
        <v>772</v>
      </c>
      <c r="I444" s="290" t="s">
        <v>1534</v>
      </c>
      <c r="J444" s="274">
        <v>37</v>
      </c>
      <c r="K444" s="292">
        <v>16800</v>
      </c>
      <c r="L444" s="274">
        <v>621600</v>
      </c>
      <c r="M444" s="294">
        <v>0.06</v>
      </c>
      <c r="N444" s="275">
        <v>584304</v>
      </c>
      <c r="O444" s="288" t="s">
        <v>775</v>
      </c>
      <c r="P444" s="276" t="s">
        <v>787</v>
      </c>
      <c r="Q444" s="296" t="s">
        <v>1935</v>
      </c>
      <c r="R444" s="276" t="s">
        <v>1937</v>
      </c>
      <c r="S444" s="296" t="s">
        <v>1934</v>
      </c>
    </row>
    <row r="445" spans="1:19" hidden="1" x14ac:dyDescent="0.3">
      <c r="A445" s="272">
        <v>1429</v>
      </c>
      <c r="B445" s="282">
        <v>42872</v>
      </c>
      <c r="C445" s="284" t="s">
        <v>586</v>
      </c>
      <c r="D445" s="273" t="s">
        <v>1532</v>
      </c>
      <c r="E445" s="286" t="s">
        <v>522</v>
      </c>
      <c r="F445" s="273" t="s">
        <v>790</v>
      </c>
      <c r="G445" s="288" t="s">
        <v>785</v>
      </c>
      <c r="H445" s="273" t="s">
        <v>824</v>
      </c>
      <c r="I445" s="290" t="s">
        <v>1533</v>
      </c>
      <c r="J445" s="274">
        <v>18</v>
      </c>
      <c r="K445" s="292">
        <v>960</v>
      </c>
      <c r="L445" s="274">
        <v>17280</v>
      </c>
      <c r="M445" s="294">
        <v>0.1</v>
      </c>
      <c r="N445" s="275">
        <v>15552</v>
      </c>
      <c r="O445" s="288" t="s">
        <v>761</v>
      </c>
      <c r="P445" s="276" t="s">
        <v>760</v>
      </c>
      <c r="Q445" s="296" t="s">
        <v>1932</v>
      </c>
      <c r="R445" s="276" t="s">
        <v>1937</v>
      </c>
      <c r="S445" s="296" t="s">
        <v>1934</v>
      </c>
    </row>
    <row r="446" spans="1:19" hidden="1" x14ac:dyDescent="0.3">
      <c r="A446" s="272">
        <v>1430</v>
      </c>
      <c r="B446" s="282">
        <v>42872</v>
      </c>
      <c r="C446" s="284" t="s">
        <v>586</v>
      </c>
      <c r="D446" s="273" t="s">
        <v>1532</v>
      </c>
      <c r="E446" s="286" t="s">
        <v>522</v>
      </c>
      <c r="F446" s="273" t="s">
        <v>790</v>
      </c>
      <c r="G446" s="288" t="s">
        <v>764</v>
      </c>
      <c r="H446" s="273" t="s">
        <v>793</v>
      </c>
      <c r="I446" s="290" t="s">
        <v>1118</v>
      </c>
      <c r="J446" s="274">
        <v>36</v>
      </c>
      <c r="K446" s="292">
        <v>420</v>
      </c>
      <c r="L446" s="274">
        <v>15120</v>
      </c>
      <c r="M446" s="294">
        <v>0.09</v>
      </c>
      <c r="N446" s="275">
        <v>13759.2</v>
      </c>
      <c r="O446" s="288" t="s">
        <v>761</v>
      </c>
      <c r="P446" s="276" t="s">
        <v>760</v>
      </c>
      <c r="Q446" s="296" t="s">
        <v>1932</v>
      </c>
      <c r="R446" s="276" t="s">
        <v>1937</v>
      </c>
      <c r="S446" s="296" t="s">
        <v>1934</v>
      </c>
    </row>
    <row r="447" spans="1:19" x14ac:dyDescent="0.3">
      <c r="A447" s="272">
        <v>1431</v>
      </c>
      <c r="B447" s="282">
        <v>42873</v>
      </c>
      <c r="C447" s="284" t="s">
        <v>586</v>
      </c>
      <c r="D447" s="273" t="s">
        <v>1140</v>
      </c>
      <c r="E447" s="286" t="s">
        <v>395</v>
      </c>
      <c r="F447" s="273" t="s">
        <v>778</v>
      </c>
      <c r="G447" s="288" t="s">
        <v>785</v>
      </c>
      <c r="H447" s="273" t="s">
        <v>784</v>
      </c>
      <c r="I447" s="290" t="s">
        <v>1462</v>
      </c>
      <c r="J447" s="274">
        <v>20</v>
      </c>
      <c r="K447" s="292">
        <v>9360</v>
      </c>
      <c r="L447" s="274">
        <v>187200</v>
      </c>
      <c r="M447" s="294">
        <v>0.08</v>
      </c>
      <c r="N447" s="275">
        <v>172224</v>
      </c>
      <c r="O447" s="288" t="s">
        <v>788</v>
      </c>
      <c r="P447" s="276" t="s">
        <v>767</v>
      </c>
      <c r="Q447" s="296" t="s">
        <v>1936</v>
      </c>
      <c r="R447" s="276" t="s">
        <v>1933</v>
      </c>
      <c r="S447" s="296" t="s">
        <v>1934</v>
      </c>
    </row>
    <row r="448" spans="1:19" hidden="1" x14ac:dyDescent="0.3">
      <c r="A448" s="272">
        <v>1432</v>
      </c>
      <c r="B448" s="282">
        <v>42873</v>
      </c>
      <c r="C448" s="284" t="s">
        <v>586</v>
      </c>
      <c r="D448" s="273" t="s">
        <v>1140</v>
      </c>
      <c r="E448" s="286" t="s">
        <v>395</v>
      </c>
      <c r="F448" s="273" t="s">
        <v>778</v>
      </c>
      <c r="G448" s="288" t="s">
        <v>764</v>
      </c>
      <c r="H448" s="273" t="s">
        <v>793</v>
      </c>
      <c r="I448" s="290" t="s">
        <v>1531</v>
      </c>
      <c r="J448" s="274">
        <v>46</v>
      </c>
      <c r="K448" s="292">
        <v>420</v>
      </c>
      <c r="L448" s="274">
        <v>19320</v>
      </c>
      <c r="M448" s="294">
        <v>0.1</v>
      </c>
      <c r="N448" s="275">
        <v>17388</v>
      </c>
      <c r="O448" s="288" t="s">
        <v>788</v>
      </c>
      <c r="P448" s="276" t="s">
        <v>827</v>
      </c>
      <c r="Q448" s="296" t="s">
        <v>1936</v>
      </c>
      <c r="R448" s="276" t="s">
        <v>1933</v>
      </c>
      <c r="S448" s="296" t="s">
        <v>1934</v>
      </c>
    </row>
    <row r="449" spans="1:19" x14ac:dyDescent="0.3">
      <c r="A449" s="272">
        <v>1433</v>
      </c>
      <c r="B449" s="282">
        <v>42873</v>
      </c>
      <c r="C449" s="284" t="s">
        <v>586</v>
      </c>
      <c r="D449" s="273" t="s">
        <v>1530</v>
      </c>
      <c r="E449" s="286" t="s">
        <v>405</v>
      </c>
      <c r="F449" s="273" t="s">
        <v>790</v>
      </c>
      <c r="G449" s="288" t="s">
        <v>764</v>
      </c>
      <c r="H449" s="273" t="s">
        <v>793</v>
      </c>
      <c r="I449" s="290" t="s">
        <v>1000</v>
      </c>
      <c r="J449" s="274">
        <v>1</v>
      </c>
      <c r="K449" s="292">
        <v>540</v>
      </c>
      <c r="L449" s="274">
        <v>540</v>
      </c>
      <c r="M449" s="294">
        <v>0.1</v>
      </c>
      <c r="N449" s="275">
        <v>486</v>
      </c>
      <c r="O449" s="288" t="s">
        <v>775</v>
      </c>
      <c r="P449" s="276" t="s">
        <v>760</v>
      </c>
      <c r="Q449" s="296" t="s">
        <v>1935</v>
      </c>
      <c r="R449" s="276" t="s">
        <v>1937</v>
      </c>
      <c r="S449" s="296" t="s">
        <v>1934</v>
      </c>
    </row>
    <row r="450" spans="1:19" hidden="1" x14ac:dyDescent="0.3">
      <c r="A450" s="272">
        <v>1434</v>
      </c>
      <c r="B450" s="282">
        <v>42874</v>
      </c>
      <c r="C450" s="284" t="s">
        <v>586</v>
      </c>
      <c r="D450" s="273" t="s">
        <v>1527</v>
      </c>
      <c r="E450" s="286" t="s">
        <v>395</v>
      </c>
      <c r="F450" s="273" t="s">
        <v>790</v>
      </c>
      <c r="G450" s="288" t="s">
        <v>764</v>
      </c>
      <c r="H450" s="273" t="s">
        <v>818</v>
      </c>
      <c r="I450" s="290" t="s">
        <v>1529</v>
      </c>
      <c r="J450" s="274">
        <v>24</v>
      </c>
      <c r="K450" s="292">
        <v>3660</v>
      </c>
      <c r="L450" s="274">
        <v>87840</v>
      </c>
      <c r="M450" s="294">
        <v>0.08</v>
      </c>
      <c r="N450" s="275">
        <v>80812.800000000003</v>
      </c>
      <c r="O450" s="288" t="s">
        <v>761</v>
      </c>
      <c r="P450" s="276" t="s">
        <v>774</v>
      </c>
      <c r="Q450" s="296" t="s">
        <v>1932</v>
      </c>
      <c r="R450" s="276" t="s">
        <v>1937</v>
      </c>
      <c r="S450" s="296" t="s">
        <v>1934</v>
      </c>
    </row>
    <row r="451" spans="1:19" x14ac:dyDescent="0.3">
      <c r="A451" s="272">
        <v>1435</v>
      </c>
      <c r="B451" s="282">
        <v>42874</v>
      </c>
      <c r="C451" s="284" t="s">
        <v>586</v>
      </c>
      <c r="D451" s="273" t="s">
        <v>1527</v>
      </c>
      <c r="E451" s="286" t="s">
        <v>395</v>
      </c>
      <c r="F451" s="273" t="s">
        <v>790</v>
      </c>
      <c r="G451" s="288" t="s">
        <v>785</v>
      </c>
      <c r="H451" s="273" t="s">
        <v>784</v>
      </c>
      <c r="I451" s="290" t="s">
        <v>1528</v>
      </c>
      <c r="J451" s="274">
        <v>43</v>
      </c>
      <c r="K451" s="292">
        <v>7560</v>
      </c>
      <c r="L451" s="274">
        <v>325080</v>
      </c>
      <c r="M451" s="294">
        <v>0.05</v>
      </c>
      <c r="N451" s="275">
        <v>308826</v>
      </c>
      <c r="O451" s="288" t="s">
        <v>761</v>
      </c>
      <c r="P451" s="276" t="s">
        <v>760</v>
      </c>
      <c r="Q451" s="296" t="s">
        <v>1932</v>
      </c>
      <c r="R451" s="276" t="s">
        <v>1937</v>
      </c>
      <c r="S451" s="296" t="s">
        <v>1934</v>
      </c>
    </row>
    <row r="452" spans="1:19" x14ac:dyDescent="0.3">
      <c r="A452" s="272">
        <v>1436</v>
      </c>
      <c r="B452" s="282">
        <v>42874</v>
      </c>
      <c r="C452" s="284" t="s">
        <v>586</v>
      </c>
      <c r="D452" s="273" t="s">
        <v>1527</v>
      </c>
      <c r="E452" s="286" t="s">
        <v>395</v>
      </c>
      <c r="F452" s="273" t="s">
        <v>790</v>
      </c>
      <c r="G452" s="288" t="s">
        <v>785</v>
      </c>
      <c r="H452" s="273" t="s">
        <v>784</v>
      </c>
      <c r="I452" s="290" t="s">
        <v>1255</v>
      </c>
      <c r="J452" s="274">
        <v>44</v>
      </c>
      <c r="K452" s="292">
        <v>7560</v>
      </c>
      <c r="L452" s="274">
        <v>332640</v>
      </c>
      <c r="M452" s="294">
        <v>0.1</v>
      </c>
      <c r="N452" s="275">
        <v>299376</v>
      </c>
      <c r="O452" s="288" t="s">
        <v>761</v>
      </c>
      <c r="P452" s="276" t="s">
        <v>787</v>
      </c>
      <c r="Q452" s="296" t="s">
        <v>1932</v>
      </c>
      <c r="R452" s="276" t="s">
        <v>1937</v>
      </c>
      <c r="S452" s="296" t="s">
        <v>1934</v>
      </c>
    </row>
    <row r="453" spans="1:19" hidden="1" x14ac:dyDescent="0.3">
      <c r="A453" s="272">
        <v>1437</v>
      </c>
      <c r="B453" s="282">
        <v>42874</v>
      </c>
      <c r="C453" s="284" t="s">
        <v>586</v>
      </c>
      <c r="D453" s="273" t="s">
        <v>1040</v>
      </c>
      <c r="E453" s="286" t="s">
        <v>522</v>
      </c>
      <c r="F453" s="273" t="s">
        <v>765</v>
      </c>
      <c r="G453" s="288" t="s">
        <v>764</v>
      </c>
      <c r="H453" s="273" t="s">
        <v>811</v>
      </c>
      <c r="I453" s="290" t="s">
        <v>1526</v>
      </c>
      <c r="J453" s="274">
        <v>46</v>
      </c>
      <c r="K453" s="292">
        <v>240</v>
      </c>
      <c r="L453" s="274">
        <v>11040</v>
      </c>
      <c r="M453" s="294">
        <v>0.04</v>
      </c>
      <c r="N453" s="275">
        <v>10598.4</v>
      </c>
      <c r="O453" s="288" t="s">
        <v>834</v>
      </c>
      <c r="P453" s="276" t="s">
        <v>774</v>
      </c>
      <c r="Q453" s="296" t="s">
        <v>1932</v>
      </c>
      <c r="R453" s="276" t="s">
        <v>1937</v>
      </c>
      <c r="S453" s="296" t="s">
        <v>1934</v>
      </c>
    </row>
    <row r="454" spans="1:19" hidden="1" x14ac:dyDescent="0.3">
      <c r="A454" s="272">
        <v>1438</v>
      </c>
      <c r="B454" s="282">
        <v>42874</v>
      </c>
      <c r="C454" s="284" t="s">
        <v>586</v>
      </c>
      <c r="D454" s="273" t="s">
        <v>1525</v>
      </c>
      <c r="E454" s="286" t="s">
        <v>522</v>
      </c>
      <c r="F454" s="273" t="s">
        <v>812</v>
      </c>
      <c r="G454" s="288" t="s">
        <v>785</v>
      </c>
      <c r="H454" s="273" t="s">
        <v>784</v>
      </c>
      <c r="I454" s="290" t="s">
        <v>1524</v>
      </c>
      <c r="J454" s="274">
        <v>25</v>
      </c>
      <c r="K454" s="292">
        <v>10800</v>
      </c>
      <c r="L454" s="274">
        <v>270000</v>
      </c>
      <c r="M454" s="294">
        <v>0.02</v>
      </c>
      <c r="N454" s="275">
        <v>264600</v>
      </c>
      <c r="O454" s="288" t="s">
        <v>788</v>
      </c>
      <c r="P454" s="276" t="s">
        <v>774</v>
      </c>
      <c r="Q454" s="296" t="s">
        <v>1936</v>
      </c>
      <c r="R454" s="276" t="s">
        <v>1933</v>
      </c>
      <c r="S454" s="296" t="s">
        <v>1934</v>
      </c>
    </row>
    <row r="455" spans="1:19" hidden="1" x14ac:dyDescent="0.3">
      <c r="A455" s="272">
        <v>1439</v>
      </c>
      <c r="B455" s="282">
        <v>42874</v>
      </c>
      <c r="C455" s="284" t="s">
        <v>586</v>
      </c>
      <c r="D455" s="273" t="s">
        <v>1523</v>
      </c>
      <c r="E455" s="286" t="s">
        <v>395</v>
      </c>
      <c r="F455" s="273" t="s">
        <v>812</v>
      </c>
      <c r="G455" s="288" t="s">
        <v>764</v>
      </c>
      <c r="H455" s="273" t="s">
        <v>793</v>
      </c>
      <c r="I455" s="290" t="s">
        <v>1522</v>
      </c>
      <c r="J455" s="274">
        <v>16</v>
      </c>
      <c r="K455" s="292">
        <v>480</v>
      </c>
      <c r="L455" s="274">
        <v>7680</v>
      </c>
      <c r="M455" s="294">
        <v>0.01</v>
      </c>
      <c r="N455" s="275">
        <v>7603.2</v>
      </c>
      <c r="O455" s="288" t="s">
        <v>761</v>
      </c>
      <c r="P455" s="276" t="s">
        <v>760</v>
      </c>
      <c r="Q455" s="296" t="s">
        <v>1932</v>
      </c>
      <c r="R455" s="276" t="s">
        <v>1933</v>
      </c>
      <c r="S455" s="296" t="s">
        <v>1934</v>
      </c>
    </row>
    <row r="456" spans="1:19" hidden="1" x14ac:dyDescent="0.3">
      <c r="A456" s="272">
        <v>1440</v>
      </c>
      <c r="B456" s="282">
        <v>42875</v>
      </c>
      <c r="C456" s="284" t="s">
        <v>586</v>
      </c>
      <c r="D456" s="273" t="s">
        <v>891</v>
      </c>
      <c r="E456" s="286" t="s">
        <v>395</v>
      </c>
      <c r="F456" s="273" t="s">
        <v>778</v>
      </c>
      <c r="G456" s="288" t="s">
        <v>764</v>
      </c>
      <c r="H456" s="273" t="s">
        <v>763</v>
      </c>
      <c r="I456" s="290" t="s">
        <v>1521</v>
      </c>
      <c r="J456" s="274">
        <v>16</v>
      </c>
      <c r="K456" s="292">
        <v>180</v>
      </c>
      <c r="L456" s="274">
        <v>2880</v>
      </c>
      <c r="M456" s="294">
        <v>0.04</v>
      </c>
      <c r="N456" s="275">
        <v>2764.8</v>
      </c>
      <c r="O456" s="288" t="s">
        <v>788</v>
      </c>
      <c r="P456" s="276" t="s">
        <v>798</v>
      </c>
      <c r="Q456" s="296" t="s">
        <v>1936</v>
      </c>
      <c r="R456" s="276" t="s">
        <v>1933</v>
      </c>
      <c r="S456" s="296" t="s">
        <v>1934</v>
      </c>
    </row>
    <row r="457" spans="1:19" hidden="1" x14ac:dyDescent="0.3">
      <c r="A457" s="272">
        <v>1441</v>
      </c>
      <c r="B457" s="282">
        <v>42875</v>
      </c>
      <c r="C457" s="284" t="s">
        <v>586</v>
      </c>
      <c r="D457" s="273" t="s">
        <v>926</v>
      </c>
      <c r="E457" s="286" t="s">
        <v>398</v>
      </c>
      <c r="F457" s="273" t="s">
        <v>778</v>
      </c>
      <c r="G457" s="288" t="s">
        <v>785</v>
      </c>
      <c r="H457" s="273" t="s">
        <v>824</v>
      </c>
      <c r="I457" s="290" t="s">
        <v>1482</v>
      </c>
      <c r="J457" s="274">
        <v>6</v>
      </c>
      <c r="K457" s="292">
        <v>2400</v>
      </c>
      <c r="L457" s="274">
        <v>14400</v>
      </c>
      <c r="M457" s="294">
        <v>0</v>
      </c>
      <c r="N457" s="275">
        <v>14400</v>
      </c>
      <c r="O457" s="288" t="s">
        <v>834</v>
      </c>
      <c r="P457" s="276" t="s">
        <v>760</v>
      </c>
      <c r="Q457" s="296" t="s">
        <v>1932</v>
      </c>
      <c r="R457" s="276" t="s">
        <v>1933</v>
      </c>
      <c r="S457" s="296" t="s">
        <v>1934</v>
      </c>
    </row>
    <row r="458" spans="1:19" hidden="1" x14ac:dyDescent="0.3">
      <c r="A458" s="272">
        <v>1442</v>
      </c>
      <c r="B458" s="282">
        <v>42875</v>
      </c>
      <c r="C458" s="284" t="s">
        <v>586</v>
      </c>
      <c r="D458" s="273" t="s">
        <v>1319</v>
      </c>
      <c r="E458" s="286" t="s">
        <v>398</v>
      </c>
      <c r="F458" s="273" t="s">
        <v>778</v>
      </c>
      <c r="G458" s="288" t="s">
        <v>764</v>
      </c>
      <c r="H458" s="273" t="s">
        <v>800</v>
      </c>
      <c r="I458" s="290" t="s">
        <v>1520</v>
      </c>
      <c r="J458" s="274">
        <v>33</v>
      </c>
      <c r="K458" s="292">
        <v>240</v>
      </c>
      <c r="L458" s="274">
        <v>7920</v>
      </c>
      <c r="M458" s="294">
        <v>0.02</v>
      </c>
      <c r="N458" s="275">
        <v>7761.6</v>
      </c>
      <c r="O458" s="288" t="s">
        <v>761</v>
      </c>
      <c r="P458" s="276" t="s">
        <v>787</v>
      </c>
      <c r="Q458" s="296" t="s">
        <v>1932</v>
      </c>
      <c r="R458" s="276" t="s">
        <v>1933</v>
      </c>
      <c r="S458" s="296" t="s">
        <v>1934</v>
      </c>
    </row>
    <row r="459" spans="1:19" hidden="1" x14ac:dyDescent="0.3">
      <c r="A459" s="272">
        <v>1443</v>
      </c>
      <c r="B459" s="282">
        <v>42875</v>
      </c>
      <c r="C459" s="284" t="s">
        <v>586</v>
      </c>
      <c r="D459" s="273" t="s">
        <v>1519</v>
      </c>
      <c r="E459" s="286" t="s">
        <v>398</v>
      </c>
      <c r="F459" s="273" t="s">
        <v>778</v>
      </c>
      <c r="G459" s="288" t="s">
        <v>785</v>
      </c>
      <c r="H459" s="273" t="s">
        <v>784</v>
      </c>
      <c r="I459" s="290" t="s">
        <v>903</v>
      </c>
      <c r="J459" s="274">
        <v>40</v>
      </c>
      <c r="K459" s="292">
        <v>3960</v>
      </c>
      <c r="L459" s="274">
        <v>158400</v>
      </c>
      <c r="M459" s="294">
        <v>0.01</v>
      </c>
      <c r="N459" s="275">
        <v>156816</v>
      </c>
      <c r="O459" s="288" t="s">
        <v>782</v>
      </c>
      <c r="P459" s="276" t="s">
        <v>787</v>
      </c>
      <c r="Q459" s="296" t="s">
        <v>1932</v>
      </c>
      <c r="R459" s="276" t="s">
        <v>1933</v>
      </c>
      <c r="S459" s="296" t="s">
        <v>1934</v>
      </c>
    </row>
    <row r="460" spans="1:19" hidden="1" x14ac:dyDescent="0.3">
      <c r="A460" s="272">
        <v>1444</v>
      </c>
      <c r="B460" s="282">
        <v>42875</v>
      </c>
      <c r="C460" s="284" t="s">
        <v>586</v>
      </c>
      <c r="D460" s="273" t="s">
        <v>1518</v>
      </c>
      <c r="E460" s="286" t="s">
        <v>395</v>
      </c>
      <c r="F460" s="273" t="s">
        <v>790</v>
      </c>
      <c r="G460" s="288" t="s">
        <v>764</v>
      </c>
      <c r="H460" s="273" t="s">
        <v>763</v>
      </c>
      <c r="I460" s="290" t="s">
        <v>1517</v>
      </c>
      <c r="J460" s="274">
        <v>42</v>
      </c>
      <c r="K460" s="292">
        <v>360</v>
      </c>
      <c r="L460" s="274">
        <v>15120</v>
      </c>
      <c r="M460" s="294">
        <v>0.02</v>
      </c>
      <c r="N460" s="275">
        <v>14817.6</v>
      </c>
      <c r="O460" s="288" t="s">
        <v>761</v>
      </c>
      <c r="P460" s="276" t="s">
        <v>767</v>
      </c>
      <c r="Q460" s="296" t="s">
        <v>1932</v>
      </c>
      <c r="R460" s="276" t="s">
        <v>1937</v>
      </c>
      <c r="S460" s="296" t="s">
        <v>1934</v>
      </c>
    </row>
    <row r="461" spans="1:19" hidden="1" x14ac:dyDescent="0.3">
      <c r="A461" s="272">
        <v>1445</v>
      </c>
      <c r="B461" s="282">
        <v>42876</v>
      </c>
      <c r="C461" s="284" t="s">
        <v>586</v>
      </c>
      <c r="D461" s="273" t="s">
        <v>1515</v>
      </c>
      <c r="E461" s="286" t="s">
        <v>522</v>
      </c>
      <c r="F461" s="273" t="s">
        <v>790</v>
      </c>
      <c r="G461" s="288" t="s">
        <v>785</v>
      </c>
      <c r="H461" s="273" t="s">
        <v>824</v>
      </c>
      <c r="I461" s="290" t="s">
        <v>1516</v>
      </c>
      <c r="J461" s="274">
        <v>22</v>
      </c>
      <c r="K461" s="292">
        <v>2640</v>
      </c>
      <c r="L461" s="274">
        <v>58080</v>
      </c>
      <c r="M461" s="294">
        <v>0.05</v>
      </c>
      <c r="N461" s="275">
        <v>55176</v>
      </c>
      <c r="O461" s="288" t="s">
        <v>782</v>
      </c>
      <c r="P461" s="276" t="s">
        <v>760</v>
      </c>
      <c r="Q461" s="296" t="s">
        <v>1932</v>
      </c>
      <c r="R461" s="276" t="s">
        <v>1937</v>
      </c>
      <c r="S461" s="296" t="s">
        <v>1934</v>
      </c>
    </row>
    <row r="462" spans="1:19" hidden="1" x14ac:dyDescent="0.3">
      <c r="A462" s="272">
        <v>1446</v>
      </c>
      <c r="B462" s="282">
        <v>42876</v>
      </c>
      <c r="C462" s="284" t="s">
        <v>586</v>
      </c>
      <c r="D462" s="273" t="s">
        <v>1515</v>
      </c>
      <c r="E462" s="286" t="s">
        <v>522</v>
      </c>
      <c r="F462" s="273" t="s">
        <v>790</v>
      </c>
      <c r="G462" s="288" t="s">
        <v>785</v>
      </c>
      <c r="H462" s="273" t="s">
        <v>784</v>
      </c>
      <c r="I462" s="290" t="s">
        <v>1244</v>
      </c>
      <c r="J462" s="274">
        <v>25</v>
      </c>
      <c r="K462" s="292">
        <v>12360</v>
      </c>
      <c r="L462" s="274">
        <v>309000</v>
      </c>
      <c r="M462" s="294">
        <v>0</v>
      </c>
      <c r="N462" s="275">
        <v>309000</v>
      </c>
      <c r="O462" s="288" t="s">
        <v>782</v>
      </c>
      <c r="P462" s="276" t="s">
        <v>798</v>
      </c>
      <c r="Q462" s="296" t="s">
        <v>1932</v>
      </c>
      <c r="R462" s="276" t="s">
        <v>1937</v>
      </c>
      <c r="S462" s="296" t="s">
        <v>1934</v>
      </c>
    </row>
    <row r="463" spans="1:19" hidden="1" x14ac:dyDescent="0.3">
      <c r="A463" s="272">
        <v>1447</v>
      </c>
      <c r="B463" s="282">
        <v>42876</v>
      </c>
      <c r="C463" s="284" t="s">
        <v>586</v>
      </c>
      <c r="D463" s="273" t="s">
        <v>820</v>
      </c>
      <c r="E463" s="286" t="s">
        <v>395</v>
      </c>
      <c r="F463" s="273" t="s">
        <v>778</v>
      </c>
      <c r="G463" s="288" t="s">
        <v>764</v>
      </c>
      <c r="H463" s="273" t="s">
        <v>772</v>
      </c>
      <c r="I463" s="290" t="s">
        <v>1514</v>
      </c>
      <c r="J463" s="274">
        <v>16</v>
      </c>
      <c r="K463" s="292">
        <v>480</v>
      </c>
      <c r="L463" s="274">
        <v>7680</v>
      </c>
      <c r="M463" s="294">
        <v>0.09</v>
      </c>
      <c r="N463" s="275">
        <v>6988.8</v>
      </c>
      <c r="O463" s="288" t="s">
        <v>761</v>
      </c>
      <c r="P463" s="276" t="s">
        <v>798</v>
      </c>
      <c r="Q463" s="296" t="s">
        <v>1932</v>
      </c>
      <c r="R463" s="276" t="s">
        <v>1933</v>
      </c>
      <c r="S463" s="296" t="s">
        <v>1934</v>
      </c>
    </row>
    <row r="464" spans="1:19" x14ac:dyDescent="0.3">
      <c r="A464" s="272">
        <v>1448</v>
      </c>
      <c r="B464" s="282">
        <v>42877</v>
      </c>
      <c r="C464" s="284" t="s">
        <v>586</v>
      </c>
      <c r="D464" s="273" t="s">
        <v>1513</v>
      </c>
      <c r="E464" s="286" t="s">
        <v>395</v>
      </c>
      <c r="F464" s="273" t="s">
        <v>765</v>
      </c>
      <c r="G464" s="288" t="s">
        <v>785</v>
      </c>
      <c r="H464" s="273" t="s">
        <v>824</v>
      </c>
      <c r="I464" s="290" t="s">
        <v>1512</v>
      </c>
      <c r="J464" s="274">
        <v>29</v>
      </c>
      <c r="K464" s="292">
        <v>2400</v>
      </c>
      <c r="L464" s="274">
        <v>69600</v>
      </c>
      <c r="M464" s="294">
        <v>0.04</v>
      </c>
      <c r="N464" s="275">
        <v>66816</v>
      </c>
      <c r="O464" s="288" t="s">
        <v>775</v>
      </c>
      <c r="P464" s="276" t="s">
        <v>798</v>
      </c>
      <c r="Q464" s="296" t="s">
        <v>1935</v>
      </c>
      <c r="R464" s="276" t="s">
        <v>1937</v>
      </c>
      <c r="S464" s="296" t="s">
        <v>1934</v>
      </c>
    </row>
    <row r="465" spans="1:19" hidden="1" x14ac:dyDescent="0.3">
      <c r="A465" s="272">
        <v>1449</v>
      </c>
      <c r="B465" s="282">
        <v>42877</v>
      </c>
      <c r="C465" s="284" t="s">
        <v>586</v>
      </c>
      <c r="D465" s="273" t="s">
        <v>1511</v>
      </c>
      <c r="E465" s="286" t="s">
        <v>522</v>
      </c>
      <c r="F465" s="273" t="s">
        <v>765</v>
      </c>
      <c r="G465" s="288" t="s">
        <v>785</v>
      </c>
      <c r="H465" s="273" t="s">
        <v>824</v>
      </c>
      <c r="I465" s="290" t="s">
        <v>1510</v>
      </c>
      <c r="J465" s="274">
        <v>7</v>
      </c>
      <c r="K465" s="292">
        <v>1080</v>
      </c>
      <c r="L465" s="274">
        <v>7560</v>
      </c>
      <c r="M465" s="294">
        <v>0.01</v>
      </c>
      <c r="N465" s="275">
        <v>7484.4</v>
      </c>
      <c r="O465" s="288" t="s">
        <v>775</v>
      </c>
      <c r="P465" s="276" t="s">
        <v>774</v>
      </c>
      <c r="Q465" s="296" t="s">
        <v>1935</v>
      </c>
      <c r="R465" s="276" t="s">
        <v>1937</v>
      </c>
      <c r="S465" s="296" t="s">
        <v>1934</v>
      </c>
    </row>
    <row r="466" spans="1:19" hidden="1" x14ac:dyDescent="0.3">
      <c r="A466" s="272">
        <v>1450</v>
      </c>
      <c r="B466" s="282">
        <v>42877</v>
      </c>
      <c r="C466" s="284" t="s">
        <v>586</v>
      </c>
      <c r="D466" s="273" t="s">
        <v>1145</v>
      </c>
      <c r="E466" s="286" t="s">
        <v>395</v>
      </c>
      <c r="F466" s="273" t="s">
        <v>778</v>
      </c>
      <c r="G466" s="288" t="s">
        <v>764</v>
      </c>
      <c r="H466" s="273" t="s">
        <v>800</v>
      </c>
      <c r="I466" s="290" t="s">
        <v>1204</v>
      </c>
      <c r="J466" s="274">
        <v>9</v>
      </c>
      <c r="K466" s="292">
        <v>180</v>
      </c>
      <c r="L466" s="274">
        <v>1620</v>
      </c>
      <c r="M466" s="294">
        <v>0</v>
      </c>
      <c r="N466" s="275">
        <v>1620</v>
      </c>
      <c r="O466" s="288" t="s">
        <v>775</v>
      </c>
      <c r="P466" s="276" t="s">
        <v>760</v>
      </c>
      <c r="Q466" s="296" t="s">
        <v>1935</v>
      </c>
      <c r="R466" s="276" t="s">
        <v>1933</v>
      </c>
      <c r="S466" s="296" t="s">
        <v>1934</v>
      </c>
    </row>
    <row r="467" spans="1:19" x14ac:dyDescent="0.3">
      <c r="A467" s="272">
        <v>1451</v>
      </c>
      <c r="B467" s="282">
        <v>42878</v>
      </c>
      <c r="C467" s="284" t="s">
        <v>586</v>
      </c>
      <c r="D467" s="273" t="s">
        <v>1509</v>
      </c>
      <c r="E467" s="286" t="s">
        <v>405</v>
      </c>
      <c r="F467" s="273" t="s">
        <v>778</v>
      </c>
      <c r="G467" s="288" t="s">
        <v>764</v>
      </c>
      <c r="H467" s="273" t="s">
        <v>800</v>
      </c>
      <c r="I467" s="290" t="s">
        <v>1508</v>
      </c>
      <c r="J467" s="274">
        <v>5</v>
      </c>
      <c r="K467" s="292">
        <v>360</v>
      </c>
      <c r="L467" s="274">
        <v>1800</v>
      </c>
      <c r="M467" s="294">
        <v>7.0000000000000007E-2</v>
      </c>
      <c r="N467" s="275">
        <v>1674</v>
      </c>
      <c r="O467" s="288" t="s">
        <v>775</v>
      </c>
      <c r="P467" s="276" t="s">
        <v>760</v>
      </c>
      <c r="Q467" s="296" t="s">
        <v>1935</v>
      </c>
      <c r="R467" s="276" t="s">
        <v>1933</v>
      </c>
      <c r="S467" s="296" t="s">
        <v>1934</v>
      </c>
    </row>
    <row r="468" spans="1:19" hidden="1" x14ac:dyDescent="0.3">
      <c r="A468" s="272">
        <v>1452</v>
      </c>
      <c r="B468" s="282">
        <v>42878</v>
      </c>
      <c r="C468" s="284" t="s">
        <v>586</v>
      </c>
      <c r="D468" s="273" t="s">
        <v>960</v>
      </c>
      <c r="E468" s="286" t="s">
        <v>395</v>
      </c>
      <c r="F468" s="273" t="s">
        <v>765</v>
      </c>
      <c r="G468" s="288" t="s">
        <v>764</v>
      </c>
      <c r="H468" s="273" t="s">
        <v>800</v>
      </c>
      <c r="I468" s="290" t="s">
        <v>1507</v>
      </c>
      <c r="J468" s="274">
        <v>45</v>
      </c>
      <c r="K468" s="292">
        <v>180</v>
      </c>
      <c r="L468" s="274">
        <v>8100</v>
      </c>
      <c r="M468" s="294">
        <v>0.02</v>
      </c>
      <c r="N468" s="275">
        <v>7938</v>
      </c>
      <c r="O468" s="288" t="s">
        <v>761</v>
      </c>
      <c r="P468" s="276" t="s">
        <v>760</v>
      </c>
      <c r="Q468" s="296" t="s">
        <v>1932</v>
      </c>
      <c r="R468" s="276" t="s">
        <v>1937</v>
      </c>
      <c r="S468" s="296" t="s">
        <v>1934</v>
      </c>
    </row>
    <row r="469" spans="1:19" hidden="1" x14ac:dyDescent="0.3">
      <c r="A469" s="272">
        <v>1453</v>
      </c>
      <c r="B469" s="282">
        <v>42878</v>
      </c>
      <c r="C469" s="284" t="s">
        <v>586</v>
      </c>
      <c r="D469" s="273" t="s">
        <v>1415</v>
      </c>
      <c r="E469" s="286" t="s">
        <v>395</v>
      </c>
      <c r="F469" s="273" t="s">
        <v>812</v>
      </c>
      <c r="G469" s="288" t="s">
        <v>764</v>
      </c>
      <c r="H469" s="273" t="s">
        <v>800</v>
      </c>
      <c r="I469" s="290" t="s">
        <v>874</v>
      </c>
      <c r="J469" s="274">
        <v>33</v>
      </c>
      <c r="K469" s="292">
        <v>7260</v>
      </c>
      <c r="L469" s="274">
        <v>239580</v>
      </c>
      <c r="M469" s="294">
        <v>0.06</v>
      </c>
      <c r="N469" s="275">
        <v>225205.2</v>
      </c>
      <c r="O469" s="288" t="s">
        <v>775</v>
      </c>
      <c r="P469" s="276" t="s">
        <v>841</v>
      </c>
      <c r="Q469" s="296" t="s">
        <v>1935</v>
      </c>
      <c r="R469" s="276" t="s">
        <v>1933</v>
      </c>
      <c r="S469" s="296" t="s">
        <v>1934</v>
      </c>
    </row>
    <row r="470" spans="1:19" x14ac:dyDescent="0.3">
      <c r="A470" s="272">
        <v>1454</v>
      </c>
      <c r="B470" s="282">
        <v>42878</v>
      </c>
      <c r="C470" s="284" t="s">
        <v>586</v>
      </c>
      <c r="D470" s="273" t="s">
        <v>1506</v>
      </c>
      <c r="E470" s="286" t="s">
        <v>395</v>
      </c>
      <c r="F470" s="273" t="s">
        <v>778</v>
      </c>
      <c r="G470" s="288" t="s">
        <v>785</v>
      </c>
      <c r="H470" s="273" t="s">
        <v>824</v>
      </c>
      <c r="I470" s="290" t="s">
        <v>1505</v>
      </c>
      <c r="J470" s="274">
        <v>35</v>
      </c>
      <c r="K470" s="292">
        <v>480</v>
      </c>
      <c r="L470" s="274">
        <v>16800</v>
      </c>
      <c r="M470" s="294">
        <v>0.03</v>
      </c>
      <c r="N470" s="275">
        <v>16296</v>
      </c>
      <c r="O470" s="288" t="s">
        <v>834</v>
      </c>
      <c r="P470" s="276" t="s">
        <v>760</v>
      </c>
      <c r="Q470" s="296" t="s">
        <v>1932</v>
      </c>
      <c r="R470" s="276" t="s">
        <v>1933</v>
      </c>
      <c r="S470" s="296" t="s">
        <v>1934</v>
      </c>
    </row>
    <row r="471" spans="1:19" x14ac:dyDescent="0.3">
      <c r="A471" s="272">
        <v>1455</v>
      </c>
      <c r="B471" s="282">
        <v>42878</v>
      </c>
      <c r="C471" s="284" t="s">
        <v>586</v>
      </c>
      <c r="D471" s="273" t="s">
        <v>960</v>
      </c>
      <c r="E471" s="286" t="s">
        <v>405</v>
      </c>
      <c r="F471" s="273" t="s">
        <v>765</v>
      </c>
      <c r="G471" s="288" t="s">
        <v>764</v>
      </c>
      <c r="H471" s="273" t="s">
        <v>818</v>
      </c>
      <c r="I471" s="290" t="s">
        <v>1354</v>
      </c>
      <c r="J471" s="274">
        <v>39</v>
      </c>
      <c r="K471" s="292">
        <v>660</v>
      </c>
      <c r="L471" s="274">
        <v>25740</v>
      </c>
      <c r="M471" s="294">
        <v>0.06</v>
      </c>
      <c r="N471" s="275">
        <v>24195.599999999999</v>
      </c>
      <c r="O471" s="288" t="s">
        <v>761</v>
      </c>
      <c r="P471" s="276" t="s">
        <v>787</v>
      </c>
      <c r="Q471" s="296" t="s">
        <v>1932</v>
      </c>
      <c r="R471" s="276" t="s">
        <v>1937</v>
      </c>
      <c r="S471" s="296" t="s">
        <v>1934</v>
      </c>
    </row>
    <row r="472" spans="1:19" hidden="1" x14ac:dyDescent="0.3">
      <c r="A472" s="272">
        <v>1456</v>
      </c>
      <c r="B472" s="282">
        <v>42878</v>
      </c>
      <c r="C472" s="284" t="s">
        <v>586</v>
      </c>
      <c r="D472" s="273" t="s">
        <v>960</v>
      </c>
      <c r="E472" s="286" t="s">
        <v>405</v>
      </c>
      <c r="F472" s="273" t="s">
        <v>765</v>
      </c>
      <c r="G472" s="288" t="s">
        <v>785</v>
      </c>
      <c r="H472" s="273" t="s">
        <v>824</v>
      </c>
      <c r="I472" s="290" t="s">
        <v>1258</v>
      </c>
      <c r="J472" s="274">
        <v>3</v>
      </c>
      <c r="K472" s="292">
        <v>1740</v>
      </c>
      <c r="L472" s="274">
        <v>5220</v>
      </c>
      <c r="M472" s="294">
        <v>0.05</v>
      </c>
      <c r="N472" s="275">
        <v>4959</v>
      </c>
      <c r="O472" s="288" t="s">
        <v>761</v>
      </c>
      <c r="P472" s="276" t="s">
        <v>827</v>
      </c>
      <c r="Q472" s="296" t="s">
        <v>1932</v>
      </c>
      <c r="R472" s="276" t="s">
        <v>1937</v>
      </c>
      <c r="S472" s="296" t="s">
        <v>1934</v>
      </c>
    </row>
    <row r="473" spans="1:19" hidden="1" x14ac:dyDescent="0.3">
      <c r="A473" s="272">
        <v>1457</v>
      </c>
      <c r="B473" s="282">
        <v>42878</v>
      </c>
      <c r="C473" s="284" t="s">
        <v>586</v>
      </c>
      <c r="D473" s="273" t="s">
        <v>1504</v>
      </c>
      <c r="E473" s="286" t="s">
        <v>398</v>
      </c>
      <c r="F473" s="273" t="s">
        <v>778</v>
      </c>
      <c r="G473" s="288" t="s">
        <v>770</v>
      </c>
      <c r="H473" s="273" t="s">
        <v>781</v>
      </c>
      <c r="I473" s="290" t="s">
        <v>1386</v>
      </c>
      <c r="J473" s="274">
        <v>21</v>
      </c>
      <c r="K473" s="292">
        <v>960</v>
      </c>
      <c r="L473" s="274">
        <v>20160</v>
      </c>
      <c r="M473" s="294">
        <v>0.06</v>
      </c>
      <c r="N473" s="275">
        <v>18950.400000000001</v>
      </c>
      <c r="O473" s="288" t="s">
        <v>761</v>
      </c>
      <c r="P473" s="276" t="s">
        <v>760</v>
      </c>
      <c r="Q473" s="296" t="s">
        <v>1932</v>
      </c>
      <c r="R473" s="276" t="s">
        <v>1933</v>
      </c>
      <c r="S473" s="296" t="s">
        <v>1934</v>
      </c>
    </row>
    <row r="474" spans="1:19" hidden="1" x14ac:dyDescent="0.3">
      <c r="A474" s="272">
        <v>1458</v>
      </c>
      <c r="B474" s="282">
        <v>42878</v>
      </c>
      <c r="C474" s="284" t="s">
        <v>586</v>
      </c>
      <c r="D474" s="273" t="s">
        <v>1061</v>
      </c>
      <c r="E474" s="286" t="s">
        <v>398</v>
      </c>
      <c r="F474" s="273" t="s">
        <v>790</v>
      </c>
      <c r="G474" s="288" t="s">
        <v>785</v>
      </c>
      <c r="H474" s="273" t="s">
        <v>784</v>
      </c>
      <c r="I474" s="290" t="s">
        <v>1503</v>
      </c>
      <c r="J474" s="274">
        <v>13</v>
      </c>
      <c r="K474" s="292">
        <v>3960</v>
      </c>
      <c r="L474" s="274">
        <v>51480</v>
      </c>
      <c r="M474" s="294">
        <v>0.04</v>
      </c>
      <c r="N474" s="275">
        <v>49420.800000000003</v>
      </c>
      <c r="O474" s="288" t="s">
        <v>782</v>
      </c>
      <c r="P474" s="276" t="s">
        <v>767</v>
      </c>
      <c r="Q474" s="296" t="s">
        <v>1932</v>
      </c>
      <c r="R474" s="276" t="s">
        <v>1937</v>
      </c>
      <c r="S474" s="296" t="s">
        <v>1934</v>
      </c>
    </row>
    <row r="475" spans="1:19" hidden="1" x14ac:dyDescent="0.3">
      <c r="A475" s="272">
        <v>1459</v>
      </c>
      <c r="B475" s="282">
        <v>42878</v>
      </c>
      <c r="C475" s="284" t="s">
        <v>586</v>
      </c>
      <c r="D475" s="273" t="s">
        <v>779</v>
      </c>
      <c r="E475" s="286" t="s">
        <v>522</v>
      </c>
      <c r="F475" s="273" t="s">
        <v>778</v>
      </c>
      <c r="G475" s="288" t="s">
        <v>764</v>
      </c>
      <c r="H475" s="273" t="s">
        <v>772</v>
      </c>
      <c r="I475" s="290" t="s">
        <v>999</v>
      </c>
      <c r="J475" s="274">
        <v>50</v>
      </c>
      <c r="K475" s="292">
        <v>3360</v>
      </c>
      <c r="L475" s="274">
        <v>168000</v>
      </c>
      <c r="M475" s="294">
        <v>0.01</v>
      </c>
      <c r="N475" s="275">
        <v>166320</v>
      </c>
      <c r="O475" s="288" t="s">
        <v>782</v>
      </c>
      <c r="P475" s="276" t="s">
        <v>767</v>
      </c>
      <c r="Q475" s="296" t="s">
        <v>1932</v>
      </c>
      <c r="R475" s="276" t="s">
        <v>1933</v>
      </c>
      <c r="S475" s="296" t="s">
        <v>1934</v>
      </c>
    </row>
    <row r="476" spans="1:19" hidden="1" x14ac:dyDescent="0.3">
      <c r="A476" s="272">
        <v>1460</v>
      </c>
      <c r="B476" s="282">
        <v>42878</v>
      </c>
      <c r="C476" s="284" t="s">
        <v>586</v>
      </c>
      <c r="D476" s="273" t="s">
        <v>1501</v>
      </c>
      <c r="E476" s="286" t="s">
        <v>522</v>
      </c>
      <c r="F476" s="273" t="s">
        <v>778</v>
      </c>
      <c r="G476" s="288" t="s">
        <v>785</v>
      </c>
      <c r="H476" s="273" t="s">
        <v>824</v>
      </c>
      <c r="I476" s="290" t="s">
        <v>1502</v>
      </c>
      <c r="J476" s="274">
        <v>12</v>
      </c>
      <c r="K476" s="292">
        <v>1860</v>
      </c>
      <c r="L476" s="274">
        <v>22320</v>
      </c>
      <c r="M476" s="294">
        <v>0.01</v>
      </c>
      <c r="N476" s="275">
        <v>22096.799999999999</v>
      </c>
      <c r="O476" s="288" t="s">
        <v>788</v>
      </c>
      <c r="P476" s="276" t="s">
        <v>760</v>
      </c>
      <c r="Q476" s="296" t="s">
        <v>1936</v>
      </c>
      <c r="R476" s="276" t="s">
        <v>1933</v>
      </c>
      <c r="S476" s="296" t="s">
        <v>1934</v>
      </c>
    </row>
    <row r="477" spans="1:19" hidden="1" x14ac:dyDescent="0.3">
      <c r="A477" s="272">
        <v>1461</v>
      </c>
      <c r="B477" s="282">
        <v>42878</v>
      </c>
      <c r="C477" s="284" t="s">
        <v>586</v>
      </c>
      <c r="D477" s="273" t="s">
        <v>1501</v>
      </c>
      <c r="E477" s="286" t="s">
        <v>522</v>
      </c>
      <c r="F477" s="273" t="s">
        <v>778</v>
      </c>
      <c r="G477" s="288" t="s">
        <v>764</v>
      </c>
      <c r="H477" s="273" t="s">
        <v>763</v>
      </c>
      <c r="I477" s="290" t="s">
        <v>1500</v>
      </c>
      <c r="J477" s="274">
        <v>34</v>
      </c>
      <c r="K477" s="292">
        <v>300</v>
      </c>
      <c r="L477" s="274">
        <v>10200</v>
      </c>
      <c r="M477" s="294">
        <v>0.09</v>
      </c>
      <c r="N477" s="275">
        <v>9282</v>
      </c>
      <c r="O477" s="288" t="s">
        <v>788</v>
      </c>
      <c r="P477" s="276" t="s">
        <v>767</v>
      </c>
      <c r="Q477" s="296" t="s">
        <v>1936</v>
      </c>
      <c r="R477" s="276" t="s">
        <v>1933</v>
      </c>
      <c r="S477" s="296" t="s">
        <v>1934</v>
      </c>
    </row>
    <row r="478" spans="1:19" hidden="1" x14ac:dyDescent="0.3">
      <c r="A478" s="272">
        <v>1462</v>
      </c>
      <c r="B478" s="282">
        <v>42878</v>
      </c>
      <c r="C478" s="284" t="s">
        <v>586</v>
      </c>
      <c r="D478" s="273" t="s">
        <v>1123</v>
      </c>
      <c r="E478" s="286" t="s">
        <v>395</v>
      </c>
      <c r="F478" s="273" t="s">
        <v>778</v>
      </c>
      <c r="G478" s="288" t="s">
        <v>764</v>
      </c>
      <c r="H478" s="273" t="s">
        <v>800</v>
      </c>
      <c r="I478" s="290" t="s">
        <v>1499</v>
      </c>
      <c r="J478" s="274">
        <v>31</v>
      </c>
      <c r="K478" s="292">
        <v>25260</v>
      </c>
      <c r="L478" s="274">
        <v>783060</v>
      </c>
      <c r="M478" s="294">
        <v>0.01</v>
      </c>
      <c r="N478" s="275">
        <v>775229.4</v>
      </c>
      <c r="O478" s="288" t="s">
        <v>834</v>
      </c>
      <c r="P478" s="276" t="s">
        <v>787</v>
      </c>
      <c r="Q478" s="296" t="s">
        <v>1932</v>
      </c>
      <c r="R478" s="276" t="s">
        <v>1933</v>
      </c>
      <c r="S478" s="296" t="s">
        <v>1934</v>
      </c>
    </row>
    <row r="479" spans="1:19" hidden="1" x14ac:dyDescent="0.3">
      <c r="A479" s="272">
        <v>1463</v>
      </c>
      <c r="B479" s="282">
        <v>42878</v>
      </c>
      <c r="C479" s="284" t="s">
        <v>586</v>
      </c>
      <c r="D479" s="273" t="s">
        <v>1123</v>
      </c>
      <c r="E479" s="286" t="s">
        <v>395</v>
      </c>
      <c r="F479" s="273" t="s">
        <v>778</v>
      </c>
      <c r="G479" s="288" t="s">
        <v>770</v>
      </c>
      <c r="H479" s="273" t="s">
        <v>826</v>
      </c>
      <c r="I479" s="290" t="s">
        <v>1498</v>
      </c>
      <c r="J479" s="274">
        <v>34</v>
      </c>
      <c r="K479" s="292">
        <v>8460</v>
      </c>
      <c r="L479" s="274">
        <v>287640</v>
      </c>
      <c r="M479" s="294">
        <v>0.05</v>
      </c>
      <c r="N479" s="275">
        <v>273258</v>
      </c>
      <c r="O479" s="288" t="s">
        <v>834</v>
      </c>
      <c r="P479" s="276" t="s">
        <v>760</v>
      </c>
      <c r="Q479" s="296" t="s">
        <v>1932</v>
      </c>
      <c r="R479" s="276" t="s">
        <v>1933</v>
      </c>
      <c r="S479" s="296" t="s">
        <v>1934</v>
      </c>
    </row>
    <row r="480" spans="1:19" x14ac:dyDescent="0.3">
      <c r="A480" s="272">
        <v>1464</v>
      </c>
      <c r="B480" s="282">
        <v>42878</v>
      </c>
      <c r="C480" s="284" t="s">
        <v>586</v>
      </c>
      <c r="D480" s="273" t="s">
        <v>1123</v>
      </c>
      <c r="E480" s="286" t="s">
        <v>395</v>
      </c>
      <c r="F480" s="273" t="s">
        <v>778</v>
      </c>
      <c r="G480" s="288" t="s">
        <v>785</v>
      </c>
      <c r="H480" s="273" t="s">
        <v>815</v>
      </c>
      <c r="I480" s="290" t="s">
        <v>1497</v>
      </c>
      <c r="J480" s="274">
        <v>1</v>
      </c>
      <c r="K480" s="292">
        <v>210180</v>
      </c>
      <c r="L480" s="274">
        <v>210180</v>
      </c>
      <c r="M480" s="294">
        <v>0.05</v>
      </c>
      <c r="N480" s="275">
        <v>199671</v>
      </c>
      <c r="O480" s="288" t="s">
        <v>834</v>
      </c>
      <c r="P480" s="276" t="s">
        <v>760</v>
      </c>
      <c r="Q480" s="296" t="s">
        <v>1932</v>
      </c>
      <c r="R480" s="276" t="s">
        <v>1933</v>
      </c>
      <c r="S480" s="296" t="s">
        <v>1934</v>
      </c>
    </row>
    <row r="481" spans="1:19" x14ac:dyDescent="0.3">
      <c r="A481" s="272">
        <v>1465</v>
      </c>
      <c r="B481" s="282">
        <v>42878</v>
      </c>
      <c r="C481" s="284" t="s">
        <v>586</v>
      </c>
      <c r="D481" s="273" t="s">
        <v>1123</v>
      </c>
      <c r="E481" s="286" t="s">
        <v>395</v>
      </c>
      <c r="F481" s="273" t="s">
        <v>778</v>
      </c>
      <c r="G481" s="288" t="s">
        <v>785</v>
      </c>
      <c r="H481" s="273" t="s">
        <v>784</v>
      </c>
      <c r="I481" s="290" t="s">
        <v>1496</v>
      </c>
      <c r="J481" s="274">
        <v>10</v>
      </c>
      <c r="K481" s="292">
        <v>2160</v>
      </c>
      <c r="L481" s="274">
        <v>21600</v>
      </c>
      <c r="M481" s="294">
        <v>7.0000000000000007E-2</v>
      </c>
      <c r="N481" s="275">
        <v>20088</v>
      </c>
      <c r="O481" s="288" t="s">
        <v>834</v>
      </c>
      <c r="P481" s="276" t="s">
        <v>760</v>
      </c>
      <c r="Q481" s="296" t="s">
        <v>1932</v>
      </c>
      <c r="R481" s="276" t="s">
        <v>1933</v>
      </c>
      <c r="S481" s="296" t="s">
        <v>1934</v>
      </c>
    </row>
    <row r="482" spans="1:19" hidden="1" x14ac:dyDescent="0.3">
      <c r="A482" s="272">
        <v>1466</v>
      </c>
      <c r="B482" s="282">
        <v>42879</v>
      </c>
      <c r="C482" s="284" t="s">
        <v>586</v>
      </c>
      <c r="D482" s="273" t="s">
        <v>947</v>
      </c>
      <c r="E482" s="286" t="s">
        <v>395</v>
      </c>
      <c r="F482" s="273" t="s">
        <v>812</v>
      </c>
      <c r="G482" s="288" t="s">
        <v>764</v>
      </c>
      <c r="H482" s="273" t="s">
        <v>811</v>
      </c>
      <c r="I482" s="290" t="s">
        <v>1098</v>
      </c>
      <c r="J482" s="274">
        <v>42</v>
      </c>
      <c r="K482" s="292">
        <v>540</v>
      </c>
      <c r="L482" s="274">
        <v>22680</v>
      </c>
      <c r="M482" s="294">
        <v>0.09</v>
      </c>
      <c r="N482" s="275">
        <v>20638.8</v>
      </c>
      <c r="O482" s="288" t="s">
        <v>761</v>
      </c>
      <c r="P482" s="276" t="s">
        <v>798</v>
      </c>
      <c r="Q482" s="296" t="s">
        <v>1932</v>
      </c>
      <c r="R482" s="276" t="s">
        <v>1933</v>
      </c>
      <c r="S482" s="296" t="s">
        <v>1934</v>
      </c>
    </row>
    <row r="483" spans="1:19" hidden="1" x14ac:dyDescent="0.3">
      <c r="A483" s="272">
        <v>1467</v>
      </c>
      <c r="B483" s="282">
        <v>42879</v>
      </c>
      <c r="C483" s="284" t="s">
        <v>586</v>
      </c>
      <c r="D483" s="273" t="s">
        <v>1494</v>
      </c>
      <c r="E483" s="286" t="s">
        <v>398</v>
      </c>
      <c r="F483" s="273" t="s">
        <v>790</v>
      </c>
      <c r="G483" s="288" t="s">
        <v>764</v>
      </c>
      <c r="H483" s="273" t="s">
        <v>800</v>
      </c>
      <c r="I483" s="290" t="s">
        <v>1358</v>
      </c>
      <c r="J483" s="274">
        <v>31</v>
      </c>
      <c r="K483" s="292">
        <v>23280</v>
      </c>
      <c r="L483" s="274">
        <v>721680</v>
      </c>
      <c r="M483" s="294">
        <v>0.04</v>
      </c>
      <c r="N483" s="275">
        <v>692812.80000000005</v>
      </c>
      <c r="O483" s="288" t="s">
        <v>834</v>
      </c>
      <c r="P483" s="276" t="s">
        <v>760</v>
      </c>
      <c r="Q483" s="296" t="s">
        <v>1932</v>
      </c>
      <c r="R483" s="276" t="s">
        <v>1937</v>
      </c>
      <c r="S483" s="296" t="s">
        <v>1934</v>
      </c>
    </row>
    <row r="484" spans="1:19" hidden="1" x14ac:dyDescent="0.3">
      <c r="A484" s="272">
        <v>1468</v>
      </c>
      <c r="B484" s="282">
        <v>42879</v>
      </c>
      <c r="C484" s="284" t="s">
        <v>586</v>
      </c>
      <c r="D484" s="273" t="s">
        <v>1494</v>
      </c>
      <c r="E484" s="286" t="s">
        <v>522</v>
      </c>
      <c r="F484" s="273" t="s">
        <v>790</v>
      </c>
      <c r="G484" s="288" t="s">
        <v>764</v>
      </c>
      <c r="H484" s="273" t="s">
        <v>800</v>
      </c>
      <c r="I484" s="290" t="s">
        <v>974</v>
      </c>
      <c r="J484" s="274">
        <v>8</v>
      </c>
      <c r="K484" s="292">
        <v>240</v>
      </c>
      <c r="L484" s="274">
        <v>1920</v>
      </c>
      <c r="M484" s="294">
        <v>0.09</v>
      </c>
      <c r="N484" s="275">
        <v>1747.2</v>
      </c>
      <c r="O484" s="288" t="s">
        <v>834</v>
      </c>
      <c r="P484" s="276" t="s">
        <v>787</v>
      </c>
      <c r="Q484" s="296" t="s">
        <v>1932</v>
      </c>
      <c r="R484" s="276" t="s">
        <v>1937</v>
      </c>
      <c r="S484" s="296" t="s">
        <v>1934</v>
      </c>
    </row>
    <row r="485" spans="1:19" hidden="1" x14ac:dyDescent="0.3">
      <c r="A485" s="272">
        <v>1469</v>
      </c>
      <c r="B485" s="282">
        <v>42879</v>
      </c>
      <c r="C485" s="284" t="s">
        <v>586</v>
      </c>
      <c r="D485" s="273" t="s">
        <v>1494</v>
      </c>
      <c r="E485" s="286" t="s">
        <v>522</v>
      </c>
      <c r="F485" s="273" t="s">
        <v>790</v>
      </c>
      <c r="G485" s="288" t="s">
        <v>764</v>
      </c>
      <c r="H485" s="273" t="s">
        <v>800</v>
      </c>
      <c r="I485" s="290" t="s">
        <v>1495</v>
      </c>
      <c r="J485" s="274">
        <v>6</v>
      </c>
      <c r="K485" s="292">
        <v>480</v>
      </c>
      <c r="L485" s="274">
        <v>2880</v>
      </c>
      <c r="M485" s="294">
        <v>0.03</v>
      </c>
      <c r="N485" s="275">
        <v>2793.6</v>
      </c>
      <c r="O485" s="288" t="s">
        <v>834</v>
      </c>
      <c r="P485" s="276" t="s">
        <v>760</v>
      </c>
      <c r="Q485" s="296" t="s">
        <v>1932</v>
      </c>
      <c r="R485" s="276" t="s">
        <v>1937</v>
      </c>
      <c r="S485" s="296" t="s">
        <v>1934</v>
      </c>
    </row>
    <row r="486" spans="1:19" hidden="1" x14ac:dyDescent="0.3">
      <c r="A486" s="272">
        <v>1470</v>
      </c>
      <c r="B486" s="282">
        <v>42879</v>
      </c>
      <c r="C486" s="284" t="s">
        <v>586</v>
      </c>
      <c r="D486" s="273" t="s">
        <v>1494</v>
      </c>
      <c r="E486" s="286" t="s">
        <v>522</v>
      </c>
      <c r="F486" s="273" t="s">
        <v>790</v>
      </c>
      <c r="G486" s="288" t="s">
        <v>770</v>
      </c>
      <c r="H486" s="273" t="s">
        <v>781</v>
      </c>
      <c r="I486" s="290" t="s">
        <v>1372</v>
      </c>
      <c r="J486" s="274">
        <v>46</v>
      </c>
      <c r="K486" s="292">
        <v>780</v>
      </c>
      <c r="L486" s="274">
        <v>35880</v>
      </c>
      <c r="M486" s="294">
        <v>0.06</v>
      </c>
      <c r="N486" s="275">
        <v>33727.199999999997</v>
      </c>
      <c r="O486" s="288" t="s">
        <v>834</v>
      </c>
      <c r="P486" s="276" t="s">
        <v>827</v>
      </c>
      <c r="Q486" s="296" t="s">
        <v>1932</v>
      </c>
      <c r="R486" s="276" t="s">
        <v>1937</v>
      </c>
      <c r="S486" s="296" t="s">
        <v>1934</v>
      </c>
    </row>
    <row r="487" spans="1:19" hidden="1" x14ac:dyDescent="0.3">
      <c r="A487" s="272">
        <v>1471</v>
      </c>
      <c r="B487" s="282">
        <v>42879</v>
      </c>
      <c r="C487" s="284" t="s">
        <v>586</v>
      </c>
      <c r="D487" s="273" t="s">
        <v>932</v>
      </c>
      <c r="E487" s="286" t="s">
        <v>395</v>
      </c>
      <c r="F487" s="273" t="s">
        <v>765</v>
      </c>
      <c r="G487" s="288" t="s">
        <v>764</v>
      </c>
      <c r="H487" s="273" t="s">
        <v>805</v>
      </c>
      <c r="I487" s="290" t="s">
        <v>1126</v>
      </c>
      <c r="J487" s="274">
        <v>25</v>
      </c>
      <c r="K487" s="292">
        <v>360</v>
      </c>
      <c r="L487" s="274">
        <v>9000</v>
      </c>
      <c r="M487" s="294">
        <v>0.1</v>
      </c>
      <c r="N487" s="275">
        <v>8100</v>
      </c>
      <c r="O487" s="288" t="s">
        <v>761</v>
      </c>
      <c r="P487" s="276" t="s">
        <v>760</v>
      </c>
      <c r="Q487" s="296" t="s">
        <v>1932</v>
      </c>
      <c r="R487" s="276" t="s">
        <v>1937</v>
      </c>
      <c r="S487" s="296" t="s">
        <v>1934</v>
      </c>
    </row>
    <row r="488" spans="1:19" hidden="1" x14ac:dyDescent="0.3">
      <c r="A488" s="272">
        <v>1472</v>
      </c>
      <c r="B488" s="282">
        <v>42879</v>
      </c>
      <c r="C488" s="284" t="s">
        <v>586</v>
      </c>
      <c r="D488" s="273" t="s">
        <v>1452</v>
      </c>
      <c r="E488" s="286" t="s">
        <v>395</v>
      </c>
      <c r="F488" s="273" t="s">
        <v>812</v>
      </c>
      <c r="G488" s="288" t="s">
        <v>764</v>
      </c>
      <c r="H488" s="273" t="s">
        <v>818</v>
      </c>
      <c r="I488" s="290" t="s">
        <v>1493</v>
      </c>
      <c r="J488" s="274">
        <v>50</v>
      </c>
      <c r="K488" s="292">
        <v>1320</v>
      </c>
      <c r="L488" s="274">
        <v>66000</v>
      </c>
      <c r="M488" s="294">
        <v>7.0000000000000007E-2</v>
      </c>
      <c r="N488" s="275">
        <v>61380</v>
      </c>
      <c r="O488" s="288" t="s">
        <v>761</v>
      </c>
      <c r="P488" s="276" t="s">
        <v>841</v>
      </c>
      <c r="Q488" s="296" t="s">
        <v>1932</v>
      </c>
      <c r="R488" s="276" t="s">
        <v>1933</v>
      </c>
      <c r="S488" s="296" t="s">
        <v>1934</v>
      </c>
    </row>
    <row r="489" spans="1:19" hidden="1" x14ac:dyDescent="0.3">
      <c r="A489" s="272">
        <v>1473</v>
      </c>
      <c r="B489" s="282">
        <v>42879</v>
      </c>
      <c r="C489" s="284" t="s">
        <v>586</v>
      </c>
      <c r="D489" s="273" t="s">
        <v>902</v>
      </c>
      <c r="E489" s="286" t="s">
        <v>395</v>
      </c>
      <c r="F489" s="273" t="s">
        <v>812</v>
      </c>
      <c r="G489" s="288" t="s">
        <v>764</v>
      </c>
      <c r="H489" s="273" t="s">
        <v>793</v>
      </c>
      <c r="I489" s="290" t="s">
        <v>1492</v>
      </c>
      <c r="J489" s="274">
        <v>7</v>
      </c>
      <c r="K489" s="292">
        <v>540</v>
      </c>
      <c r="L489" s="274">
        <v>3780</v>
      </c>
      <c r="M489" s="294">
        <v>0.1</v>
      </c>
      <c r="N489" s="275">
        <v>3402</v>
      </c>
      <c r="O489" s="288" t="s">
        <v>788</v>
      </c>
      <c r="P489" s="276" t="s">
        <v>760</v>
      </c>
      <c r="Q489" s="296" t="s">
        <v>1936</v>
      </c>
      <c r="R489" s="276" t="s">
        <v>1933</v>
      </c>
      <c r="S489" s="296" t="s">
        <v>1934</v>
      </c>
    </row>
    <row r="490" spans="1:19" hidden="1" x14ac:dyDescent="0.3">
      <c r="A490" s="272">
        <v>1474</v>
      </c>
      <c r="B490" s="282">
        <v>42879</v>
      </c>
      <c r="C490" s="284" t="s">
        <v>586</v>
      </c>
      <c r="D490" s="273" t="s">
        <v>1491</v>
      </c>
      <c r="E490" s="286" t="s">
        <v>395</v>
      </c>
      <c r="F490" s="273" t="s">
        <v>765</v>
      </c>
      <c r="G490" s="288" t="s">
        <v>764</v>
      </c>
      <c r="H490" s="273" t="s">
        <v>805</v>
      </c>
      <c r="I490" s="290" t="s">
        <v>1488</v>
      </c>
      <c r="J490" s="274">
        <v>8</v>
      </c>
      <c r="K490" s="292">
        <v>660</v>
      </c>
      <c r="L490" s="274">
        <v>5280</v>
      </c>
      <c r="M490" s="294">
        <v>0.1</v>
      </c>
      <c r="N490" s="275">
        <v>4752</v>
      </c>
      <c r="O490" s="288" t="s">
        <v>775</v>
      </c>
      <c r="P490" s="276" t="s">
        <v>760</v>
      </c>
      <c r="Q490" s="296" t="s">
        <v>1935</v>
      </c>
      <c r="R490" s="276" t="s">
        <v>1937</v>
      </c>
      <c r="S490" s="296" t="s">
        <v>1934</v>
      </c>
    </row>
    <row r="491" spans="1:19" hidden="1" x14ac:dyDescent="0.3">
      <c r="A491" s="272">
        <v>1475</v>
      </c>
      <c r="B491" s="282">
        <v>42880</v>
      </c>
      <c r="C491" s="284" t="s">
        <v>586</v>
      </c>
      <c r="D491" s="273" t="s">
        <v>1490</v>
      </c>
      <c r="E491" s="286" t="s">
        <v>395</v>
      </c>
      <c r="F491" s="273" t="s">
        <v>790</v>
      </c>
      <c r="G491" s="288" t="s">
        <v>764</v>
      </c>
      <c r="H491" s="273" t="s">
        <v>793</v>
      </c>
      <c r="I491" s="290" t="s">
        <v>1489</v>
      </c>
      <c r="J491" s="274">
        <v>35</v>
      </c>
      <c r="K491" s="292">
        <v>1200</v>
      </c>
      <c r="L491" s="274">
        <v>42000</v>
      </c>
      <c r="M491" s="294">
        <v>0.04</v>
      </c>
      <c r="N491" s="275">
        <v>40320</v>
      </c>
      <c r="O491" s="288" t="s">
        <v>775</v>
      </c>
      <c r="P491" s="276" t="s">
        <v>760</v>
      </c>
      <c r="Q491" s="296" t="s">
        <v>1935</v>
      </c>
      <c r="R491" s="276" t="s">
        <v>1937</v>
      </c>
      <c r="S491" s="296" t="s">
        <v>1934</v>
      </c>
    </row>
    <row r="492" spans="1:19" hidden="1" x14ac:dyDescent="0.3">
      <c r="A492" s="272">
        <v>1476</v>
      </c>
      <c r="B492" s="282">
        <v>42881</v>
      </c>
      <c r="C492" s="284" t="s">
        <v>586</v>
      </c>
      <c r="D492" s="273" t="s">
        <v>1179</v>
      </c>
      <c r="E492" s="286" t="s">
        <v>398</v>
      </c>
      <c r="F492" s="273" t="s">
        <v>790</v>
      </c>
      <c r="G492" s="288" t="s">
        <v>764</v>
      </c>
      <c r="H492" s="273" t="s">
        <v>805</v>
      </c>
      <c r="I492" s="290" t="s">
        <v>1488</v>
      </c>
      <c r="J492" s="274">
        <v>7</v>
      </c>
      <c r="K492" s="292">
        <v>660</v>
      </c>
      <c r="L492" s="274">
        <v>4620</v>
      </c>
      <c r="M492" s="294">
        <v>0.04</v>
      </c>
      <c r="N492" s="275">
        <v>4435.2</v>
      </c>
      <c r="O492" s="288" t="s">
        <v>788</v>
      </c>
      <c r="P492" s="276" t="s">
        <v>760</v>
      </c>
      <c r="Q492" s="296" t="s">
        <v>1936</v>
      </c>
      <c r="R492" s="276" t="s">
        <v>1937</v>
      </c>
      <c r="S492" s="296" t="s">
        <v>1934</v>
      </c>
    </row>
    <row r="493" spans="1:19" hidden="1" x14ac:dyDescent="0.3">
      <c r="A493" s="272">
        <v>1477</v>
      </c>
      <c r="B493" s="282">
        <v>42881</v>
      </c>
      <c r="C493" s="284" t="s">
        <v>586</v>
      </c>
      <c r="D493" s="273" t="s">
        <v>1487</v>
      </c>
      <c r="E493" s="286" t="s">
        <v>405</v>
      </c>
      <c r="F493" s="273" t="s">
        <v>790</v>
      </c>
      <c r="G493" s="288" t="s">
        <v>785</v>
      </c>
      <c r="H493" s="273" t="s">
        <v>784</v>
      </c>
      <c r="I493" s="290" t="s">
        <v>1486</v>
      </c>
      <c r="J493" s="274">
        <v>4</v>
      </c>
      <c r="K493" s="292">
        <v>3360</v>
      </c>
      <c r="L493" s="274">
        <v>13440</v>
      </c>
      <c r="M493" s="294">
        <v>0.08</v>
      </c>
      <c r="N493" s="275">
        <v>12364.8</v>
      </c>
      <c r="O493" s="288" t="s">
        <v>782</v>
      </c>
      <c r="P493" s="276" t="s">
        <v>760</v>
      </c>
      <c r="Q493" s="296" t="s">
        <v>1932</v>
      </c>
      <c r="R493" s="276" t="s">
        <v>1937</v>
      </c>
      <c r="S493" s="296" t="s">
        <v>1934</v>
      </c>
    </row>
    <row r="494" spans="1:19" hidden="1" x14ac:dyDescent="0.3">
      <c r="A494" s="272">
        <v>1478</v>
      </c>
      <c r="B494" s="282">
        <v>42881</v>
      </c>
      <c r="C494" s="284" t="s">
        <v>586</v>
      </c>
      <c r="D494" s="273" t="s">
        <v>1485</v>
      </c>
      <c r="E494" s="286" t="s">
        <v>405</v>
      </c>
      <c r="F494" s="273" t="s">
        <v>790</v>
      </c>
      <c r="G494" s="288" t="s">
        <v>785</v>
      </c>
      <c r="H494" s="273" t="s">
        <v>824</v>
      </c>
      <c r="I494" s="290" t="s">
        <v>1258</v>
      </c>
      <c r="J494" s="274">
        <v>39</v>
      </c>
      <c r="K494" s="292">
        <v>1740</v>
      </c>
      <c r="L494" s="274">
        <v>67860</v>
      </c>
      <c r="M494" s="294">
        <v>7.0000000000000007E-2</v>
      </c>
      <c r="N494" s="275">
        <v>63109.8</v>
      </c>
      <c r="O494" s="288" t="s">
        <v>775</v>
      </c>
      <c r="P494" s="276" t="s">
        <v>760</v>
      </c>
      <c r="Q494" s="296" t="s">
        <v>1935</v>
      </c>
      <c r="R494" s="276" t="s">
        <v>1937</v>
      </c>
      <c r="S494" s="296" t="s">
        <v>1934</v>
      </c>
    </row>
    <row r="495" spans="1:19" x14ac:dyDescent="0.3">
      <c r="A495" s="272">
        <v>1479</v>
      </c>
      <c r="B495" s="282">
        <v>42881</v>
      </c>
      <c r="C495" s="284" t="s">
        <v>586</v>
      </c>
      <c r="D495" s="273" t="s">
        <v>1485</v>
      </c>
      <c r="E495" s="286" t="s">
        <v>405</v>
      </c>
      <c r="F495" s="273" t="s">
        <v>790</v>
      </c>
      <c r="G495" s="288" t="s">
        <v>764</v>
      </c>
      <c r="H495" s="273" t="s">
        <v>772</v>
      </c>
      <c r="I495" s="290" t="s">
        <v>1052</v>
      </c>
      <c r="J495" s="274">
        <v>13</v>
      </c>
      <c r="K495" s="292">
        <v>1260</v>
      </c>
      <c r="L495" s="274">
        <v>16380</v>
      </c>
      <c r="M495" s="294">
        <v>0.05</v>
      </c>
      <c r="N495" s="275">
        <v>15561</v>
      </c>
      <c r="O495" s="288" t="s">
        <v>775</v>
      </c>
      <c r="P495" s="276" t="s">
        <v>760</v>
      </c>
      <c r="Q495" s="296" t="s">
        <v>1935</v>
      </c>
      <c r="R495" s="276" t="s">
        <v>1937</v>
      </c>
      <c r="S495" s="296" t="s">
        <v>1934</v>
      </c>
    </row>
    <row r="496" spans="1:19" hidden="1" x14ac:dyDescent="0.3">
      <c r="A496" s="272">
        <v>1480</v>
      </c>
      <c r="B496" s="282">
        <v>42881</v>
      </c>
      <c r="C496" s="284" t="s">
        <v>586</v>
      </c>
      <c r="D496" s="273" t="s">
        <v>1484</v>
      </c>
      <c r="E496" s="286" t="s">
        <v>522</v>
      </c>
      <c r="F496" s="273" t="s">
        <v>812</v>
      </c>
      <c r="G496" s="288" t="s">
        <v>785</v>
      </c>
      <c r="H496" s="273" t="s">
        <v>824</v>
      </c>
      <c r="I496" s="290" t="s">
        <v>1146</v>
      </c>
      <c r="J496" s="274">
        <v>4</v>
      </c>
      <c r="K496" s="292">
        <v>2100</v>
      </c>
      <c r="L496" s="274">
        <v>8400</v>
      </c>
      <c r="M496" s="294">
        <v>0.08</v>
      </c>
      <c r="N496" s="275">
        <v>7728</v>
      </c>
      <c r="O496" s="288" t="s">
        <v>788</v>
      </c>
      <c r="P496" s="276" t="s">
        <v>760</v>
      </c>
      <c r="Q496" s="296" t="s">
        <v>1936</v>
      </c>
      <c r="R496" s="276" t="s">
        <v>1933</v>
      </c>
      <c r="S496" s="296" t="s">
        <v>1934</v>
      </c>
    </row>
    <row r="497" spans="1:19" hidden="1" x14ac:dyDescent="0.3">
      <c r="A497" s="272">
        <v>1481</v>
      </c>
      <c r="B497" s="282">
        <v>42882</v>
      </c>
      <c r="C497" s="284" t="s">
        <v>586</v>
      </c>
      <c r="D497" s="273" t="s">
        <v>1136</v>
      </c>
      <c r="E497" s="286" t="s">
        <v>522</v>
      </c>
      <c r="F497" s="273" t="s">
        <v>790</v>
      </c>
      <c r="G497" s="288" t="s">
        <v>764</v>
      </c>
      <c r="H497" s="273" t="s">
        <v>800</v>
      </c>
      <c r="I497" s="290" t="s">
        <v>1483</v>
      </c>
      <c r="J497" s="274">
        <v>13</v>
      </c>
      <c r="K497" s="292">
        <v>360</v>
      </c>
      <c r="L497" s="274">
        <v>4680</v>
      </c>
      <c r="M497" s="294">
        <v>0.06</v>
      </c>
      <c r="N497" s="275">
        <v>4399.2</v>
      </c>
      <c r="O497" s="288" t="s">
        <v>775</v>
      </c>
      <c r="P497" s="276" t="s">
        <v>760</v>
      </c>
      <c r="Q497" s="296" t="s">
        <v>1935</v>
      </c>
      <c r="R497" s="276" t="s">
        <v>1937</v>
      </c>
      <c r="S497" s="296" t="s">
        <v>1934</v>
      </c>
    </row>
    <row r="498" spans="1:19" hidden="1" x14ac:dyDescent="0.3">
      <c r="A498" s="272">
        <v>1482</v>
      </c>
      <c r="B498" s="282">
        <v>42882</v>
      </c>
      <c r="C498" s="284" t="s">
        <v>586</v>
      </c>
      <c r="D498" s="273" t="s">
        <v>1136</v>
      </c>
      <c r="E498" s="286" t="s">
        <v>522</v>
      </c>
      <c r="F498" s="273" t="s">
        <v>790</v>
      </c>
      <c r="G498" s="288" t="s">
        <v>785</v>
      </c>
      <c r="H498" s="273" t="s">
        <v>824</v>
      </c>
      <c r="I498" s="290" t="s">
        <v>1482</v>
      </c>
      <c r="J498" s="274">
        <v>31</v>
      </c>
      <c r="K498" s="292">
        <v>2400</v>
      </c>
      <c r="L498" s="274">
        <v>74400</v>
      </c>
      <c r="M498" s="294">
        <v>0.05</v>
      </c>
      <c r="N498" s="275">
        <v>70680</v>
      </c>
      <c r="O498" s="288" t="s">
        <v>775</v>
      </c>
      <c r="P498" s="276" t="s">
        <v>760</v>
      </c>
      <c r="Q498" s="296" t="s">
        <v>1935</v>
      </c>
      <c r="R498" s="276" t="s">
        <v>1937</v>
      </c>
      <c r="S498" s="296" t="s">
        <v>1934</v>
      </c>
    </row>
    <row r="499" spans="1:19" hidden="1" x14ac:dyDescent="0.3">
      <c r="A499" s="272">
        <v>1483</v>
      </c>
      <c r="B499" s="282">
        <v>42882</v>
      </c>
      <c r="C499" s="284" t="s">
        <v>586</v>
      </c>
      <c r="D499" s="273" t="s">
        <v>1136</v>
      </c>
      <c r="E499" s="286" t="s">
        <v>522</v>
      </c>
      <c r="F499" s="273" t="s">
        <v>790</v>
      </c>
      <c r="G499" s="288" t="s">
        <v>785</v>
      </c>
      <c r="H499" s="273" t="s">
        <v>784</v>
      </c>
      <c r="I499" s="290" t="s">
        <v>1481</v>
      </c>
      <c r="J499" s="274">
        <v>35</v>
      </c>
      <c r="K499" s="292">
        <v>7560</v>
      </c>
      <c r="L499" s="274">
        <v>264600</v>
      </c>
      <c r="M499" s="294">
        <v>0.09</v>
      </c>
      <c r="N499" s="275">
        <v>240786</v>
      </c>
      <c r="O499" s="288" t="s">
        <v>775</v>
      </c>
      <c r="P499" s="276" t="s">
        <v>767</v>
      </c>
      <c r="Q499" s="296" t="s">
        <v>1935</v>
      </c>
      <c r="R499" s="276" t="s">
        <v>1937</v>
      </c>
      <c r="S499" s="296" t="s">
        <v>1934</v>
      </c>
    </row>
    <row r="500" spans="1:19" hidden="1" x14ac:dyDescent="0.3">
      <c r="A500" s="272">
        <v>1484</v>
      </c>
      <c r="B500" s="282">
        <v>42882</v>
      </c>
      <c r="C500" s="284" t="s">
        <v>586</v>
      </c>
      <c r="D500" s="273" t="s">
        <v>1480</v>
      </c>
      <c r="E500" s="286" t="s">
        <v>522</v>
      </c>
      <c r="F500" s="273" t="s">
        <v>765</v>
      </c>
      <c r="G500" s="288" t="s">
        <v>770</v>
      </c>
      <c r="H500" s="273" t="s">
        <v>826</v>
      </c>
      <c r="I500" s="290" t="s">
        <v>1359</v>
      </c>
      <c r="J500" s="274">
        <v>37</v>
      </c>
      <c r="K500" s="292">
        <v>9060</v>
      </c>
      <c r="L500" s="274">
        <v>335220</v>
      </c>
      <c r="M500" s="294">
        <v>0.01</v>
      </c>
      <c r="N500" s="275">
        <v>331867.8</v>
      </c>
      <c r="O500" s="288" t="s">
        <v>775</v>
      </c>
      <c r="P500" s="276" t="s">
        <v>787</v>
      </c>
      <c r="Q500" s="296" t="s">
        <v>1935</v>
      </c>
      <c r="R500" s="276" t="s">
        <v>1937</v>
      </c>
      <c r="S500" s="296" t="s">
        <v>1934</v>
      </c>
    </row>
    <row r="501" spans="1:19" hidden="1" x14ac:dyDescent="0.3">
      <c r="A501" s="272">
        <v>1485</v>
      </c>
      <c r="B501" s="282">
        <v>42882</v>
      </c>
      <c r="C501" s="284" t="s">
        <v>586</v>
      </c>
      <c r="D501" s="273" t="s">
        <v>851</v>
      </c>
      <c r="E501" s="286" t="s">
        <v>395</v>
      </c>
      <c r="F501" s="273" t="s">
        <v>790</v>
      </c>
      <c r="G501" s="288" t="s">
        <v>770</v>
      </c>
      <c r="H501" s="273" t="s">
        <v>781</v>
      </c>
      <c r="I501" s="290" t="s">
        <v>1479</v>
      </c>
      <c r="J501" s="274">
        <v>11</v>
      </c>
      <c r="K501" s="292">
        <v>1800</v>
      </c>
      <c r="L501" s="274">
        <v>19800</v>
      </c>
      <c r="M501" s="294">
        <v>0.08</v>
      </c>
      <c r="N501" s="275">
        <v>18216</v>
      </c>
      <c r="O501" s="288" t="s">
        <v>834</v>
      </c>
      <c r="P501" s="276" t="s">
        <v>787</v>
      </c>
      <c r="Q501" s="296" t="s">
        <v>1932</v>
      </c>
      <c r="R501" s="276" t="s">
        <v>1937</v>
      </c>
      <c r="S501" s="296" t="s">
        <v>1934</v>
      </c>
    </row>
    <row r="502" spans="1:19" x14ac:dyDescent="0.3">
      <c r="A502" s="272">
        <v>1486</v>
      </c>
      <c r="B502" s="282">
        <v>42883</v>
      </c>
      <c r="C502" s="284" t="s">
        <v>586</v>
      </c>
      <c r="D502" s="273" t="s">
        <v>1476</v>
      </c>
      <c r="E502" s="286" t="s">
        <v>405</v>
      </c>
      <c r="F502" s="273" t="s">
        <v>812</v>
      </c>
      <c r="G502" s="288" t="s">
        <v>764</v>
      </c>
      <c r="H502" s="273" t="s">
        <v>818</v>
      </c>
      <c r="I502" s="290" t="s">
        <v>1478</v>
      </c>
      <c r="J502" s="274">
        <v>27</v>
      </c>
      <c r="K502" s="292">
        <v>10860</v>
      </c>
      <c r="L502" s="274">
        <v>293220</v>
      </c>
      <c r="M502" s="294">
        <v>0.02</v>
      </c>
      <c r="N502" s="275">
        <v>287355.59999999998</v>
      </c>
      <c r="O502" s="288" t="s">
        <v>834</v>
      </c>
      <c r="P502" s="276" t="s">
        <v>767</v>
      </c>
      <c r="Q502" s="296" t="s">
        <v>1932</v>
      </c>
      <c r="R502" s="276" t="s">
        <v>1933</v>
      </c>
      <c r="S502" s="296" t="s">
        <v>1934</v>
      </c>
    </row>
    <row r="503" spans="1:19" hidden="1" x14ac:dyDescent="0.3">
      <c r="A503" s="272">
        <v>1487</v>
      </c>
      <c r="B503" s="282">
        <v>42883</v>
      </c>
      <c r="C503" s="284" t="s">
        <v>586</v>
      </c>
      <c r="D503" s="273" t="s">
        <v>1476</v>
      </c>
      <c r="E503" s="286" t="s">
        <v>405</v>
      </c>
      <c r="F503" s="273" t="s">
        <v>812</v>
      </c>
      <c r="G503" s="288" t="s">
        <v>770</v>
      </c>
      <c r="H503" s="273" t="s">
        <v>826</v>
      </c>
      <c r="I503" s="290" t="s">
        <v>1359</v>
      </c>
      <c r="J503" s="274">
        <v>37</v>
      </c>
      <c r="K503" s="292">
        <v>9060</v>
      </c>
      <c r="L503" s="274">
        <v>335220</v>
      </c>
      <c r="M503" s="294">
        <v>0.01</v>
      </c>
      <c r="N503" s="275">
        <v>331867.8</v>
      </c>
      <c r="O503" s="288" t="s">
        <v>834</v>
      </c>
      <c r="P503" s="276" t="s">
        <v>767</v>
      </c>
      <c r="Q503" s="296" t="s">
        <v>1932</v>
      </c>
      <c r="R503" s="276" t="s">
        <v>1933</v>
      </c>
      <c r="S503" s="296" t="s">
        <v>1934</v>
      </c>
    </row>
    <row r="504" spans="1:19" x14ac:dyDescent="0.3">
      <c r="A504" s="272">
        <v>1488</v>
      </c>
      <c r="B504" s="282">
        <v>42883</v>
      </c>
      <c r="C504" s="284" t="s">
        <v>586</v>
      </c>
      <c r="D504" s="273" t="s">
        <v>1476</v>
      </c>
      <c r="E504" s="286" t="s">
        <v>405</v>
      </c>
      <c r="F504" s="273" t="s">
        <v>812</v>
      </c>
      <c r="G504" s="288" t="s">
        <v>764</v>
      </c>
      <c r="H504" s="273" t="s">
        <v>793</v>
      </c>
      <c r="I504" s="290" t="s">
        <v>1477</v>
      </c>
      <c r="J504" s="274">
        <v>31</v>
      </c>
      <c r="K504" s="292">
        <v>420</v>
      </c>
      <c r="L504" s="274">
        <v>13020</v>
      </c>
      <c r="M504" s="294">
        <v>0.05</v>
      </c>
      <c r="N504" s="275">
        <v>12369</v>
      </c>
      <c r="O504" s="288" t="s">
        <v>834</v>
      </c>
      <c r="P504" s="276" t="s">
        <v>760</v>
      </c>
      <c r="Q504" s="296" t="s">
        <v>1932</v>
      </c>
      <c r="R504" s="276" t="s">
        <v>1933</v>
      </c>
      <c r="S504" s="296" t="s">
        <v>1934</v>
      </c>
    </row>
    <row r="505" spans="1:19" x14ac:dyDescent="0.3">
      <c r="A505" s="272">
        <v>1489</v>
      </c>
      <c r="B505" s="282">
        <v>42883</v>
      </c>
      <c r="C505" s="284" t="s">
        <v>586</v>
      </c>
      <c r="D505" s="273" t="s">
        <v>1476</v>
      </c>
      <c r="E505" s="286" t="s">
        <v>405</v>
      </c>
      <c r="F505" s="273" t="s">
        <v>812</v>
      </c>
      <c r="G505" s="288" t="s">
        <v>764</v>
      </c>
      <c r="H505" s="273" t="s">
        <v>995</v>
      </c>
      <c r="I505" s="290" t="s">
        <v>1475</v>
      </c>
      <c r="J505" s="274">
        <v>41</v>
      </c>
      <c r="K505" s="292">
        <v>120</v>
      </c>
      <c r="L505" s="274">
        <v>4920</v>
      </c>
      <c r="M505" s="294">
        <v>0.01</v>
      </c>
      <c r="N505" s="275">
        <v>4870.8</v>
      </c>
      <c r="O505" s="288" t="s">
        <v>834</v>
      </c>
      <c r="P505" s="276" t="s">
        <v>767</v>
      </c>
      <c r="Q505" s="296" t="s">
        <v>1932</v>
      </c>
      <c r="R505" s="276" t="s">
        <v>1933</v>
      </c>
      <c r="S505" s="296" t="s">
        <v>1934</v>
      </c>
    </row>
    <row r="506" spans="1:19" hidden="1" x14ac:dyDescent="0.3">
      <c r="A506" s="272">
        <v>1490</v>
      </c>
      <c r="B506" s="282">
        <v>42883</v>
      </c>
      <c r="C506" s="284" t="s">
        <v>586</v>
      </c>
      <c r="D506" s="273" t="s">
        <v>1319</v>
      </c>
      <c r="E506" s="286" t="s">
        <v>398</v>
      </c>
      <c r="F506" s="273" t="s">
        <v>778</v>
      </c>
      <c r="G506" s="288" t="s">
        <v>764</v>
      </c>
      <c r="H506" s="273" t="s">
        <v>811</v>
      </c>
      <c r="I506" s="290" t="s">
        <v>1098</v>
      </c>
      <c r="J506" s="274">
        <v>26</v>
      </c>
      <c r="K506" s="292">
        <v>540</v>
      </c>
      <c r="L506" s="274">
        <v>14040</v>
      </c>
      <c r="M506" s="294">
        <v>0.05</v>
      </c>
      <c r="N506" s="275">
        <v>13338</v>
      </c>
      <c r="O506" s="288" t="s">
        <v>834</v>
      </c>
      <c r="P506" s="276" t="s">
        <v>760</v>
      </c>
      <c r="Q506" s="296" t="s">
        <v>1932</v>
      </c>
      <c r="R506" s="276" t="s">
        <v>1933</v>
      </c>
      <c r="S506" s="296" t="s">
        <v>1934</v>
      </c>
    </row>
    <row r="507" spans="1:19" hidden="1" x14ac:dyDescent="0.3">
      <c r="A507" s="272">
        <v>1491</v>
      </c>
      <c r="B507" s="282">
        <v>42883</v>
      </c>
      <c r="C507" s="284" t="s">
        <v>586</v>
      </c>
      <c r="D507" s="273" t="s">
        <v>1473</v>
      </c>
      <c r="E507" s="286" t="s">
        <v>405</v>
      </c>
      <c r="F507" s="273" t="s">
        <v>812</v>
      </c>
      <c r="G507" s="288" t="s">
        <v>785</v>
      </c>
      <c r="H507" s="273" t="s">
        <v>824</v>
      </c>
      <c r="I507" s="290" t="s">
        <v>1474</v>
      </c>
      <c r="J507" s="274">
        <v>30</v>
      </c>
      <c r="K507" s="292">
        <v>1740</v>
      </c>
      <c r="L507" s="274">
        <v>52200</v>
      </c>
      <c r="M507" s="294">
        <v>0.06</v>
      </c>
      <c r="N507" s="275">
        <v>49068</v>
      </c>
      <c r="O507" s="288" t="s">
        <v>775</v>
      </c>
      <c r="P507" s="276" t="s">
        <v>760</v>
      </c>
      <c r="Q507" s="296" t="s">
        <v>1935</v>
      </c>
      <c r="R507" s="276" t="s">
        <v>1933</v>
      </c>
      <c r="S507" s="296" t="s">
        <v>1934</v>
      </c>
    </row>
    <row r="508" spans="1:19" x14ac:dyDescent="0.3">
      <c r="A508" s="272">
        <v>1492</v>
      </c>
      <c r="B508" s="282">
        <v>42883</v>
      </c>
      <c r="C508" s="284" t="s">
        <v>586</v>
      </c>
      <c r="D508" s="273" t="s">
        <v>1473</v>
      </c>
      <c r="E508" s="286" t="s">
        <v>405</v>
      </c>
      <c r="F508" s="273" t="s">
        <v>812</v>
      </c>
      <c r="G508" s="288" t="s">
        <v>764</v>
      </c>
      <c r="H508" s="273" t="s">
        <v>763</v>
      </c>
      <c r="I508" s="290" t="s">
        <v>1472</v>
      </c>
      <c r="J508" s="274">
        <v>19</v>
      </c>
      <c r="K508" s="292">
        <v>720</v>
      </c>
      <c r="L508" s="274">
        <v>13680</v>
      </c>
      <c r="M508" s="294">
        <v>0</v>
      </c>
      <c r="N508" s="275">
        <v>13680</v>
      </c>
      <c r="O508" s="288" t="s">
        <v>775</v>
      </c>
      <c r="P508" s="276" t="s">
        <v>798</v>
      </c>
      <c r="Q508" s="296" t="s">
        <v>1935</v>
      </c>
      <c r="R508" s="276" t="s">
        <v>1933</v>
      </c>
      <c r="S508" s="296" t="s">
        <v>1934</v>
      </c>
    </row>
    <row r="509" spans="1:19" hidden="1" x14ac:dyDescent="0.3">
      <c r="A509" s="272">
        <v>1493</v>
      </c>
      <c r="B509" s="282">
        <v>42883</v>
      </c>
      <c r="C509" s="284" t="s">
        <v>586</v>
      </c>
      <c r="D509" s="273" t="s">
        <v>1471</v>
      </c>
      <c r="E509" s="286" t="s">
        <v>522</v>
      </c>
      <c r="F509" s="273" t="s">
        <v>812</v>
      </c>
      <c r="G509" s="288" t="s">
        <v>770</v>
      </c>
      <c r="H509" s="273" t="s">
        <v>769</v>
      </c>
      <c r="I509" s="290" t="s">
        <v>981</v>
      </c>
      <c r="J509" s="274">
        <v>30</v>
      </c>
      <c r="K509" s="292">
        <v>21360</v>
      </c>
      <c r="L509" s="274">
        <v>640800</v>
      </c>
      <c r="M509" s="294">
        <v>0.04</v>
      </c>
      <c r="N509" s="275">
        <v>615168</v>
      </c>
      <c r="O509" s="288" t="s">
        <v>761</v>
      </c>
      <c r="P509" s="276" t="s">
        <v>841</v>
      </c>
      <c r="Q509" s="296" t="s">
        <v>1932</v>
      </c>
      <c r="R509" s="276" t="s">
        <v>1933</v>
      </c>
      <c r="S509" s="296" t="s">
        <v>1934</v>
      </c>
    </row>
    <row r="510" spans="1:19" hidden="1" x14ac:dyDescent="0.3">
      <c r="A510" s="272">
        <v>1494</v>
      </c>
      <c r="B510" s="282">
        <v>42883</v>
      </c>
      <c r="C510" s="284" t="s">
        <v>586</v>
      </c>
      <c r="D510" s="273" t="s">
        <v>1471</v>
      </c>
      <c r="E510" s="286" t="s">
        <v>522</v>
      </c>
      <c r="F510" s="273" t="s">
        <v>812</v>
      </c>
      <c r="G510" s="288" t="s">
        <v>770</v>
      </c>
      <c r="H510" s="273" t="s">
        <v>781</v>
      </c>
      <c r="I510" s="290" t="s">
        <v>1470</v>
      </c>
      <c r="J510" s="274">
        <v>3</v>
      </c>
      <c r="K510" s="292">
        <v>1200</v>
      </c>
      <c r="L510" s="274">
        <v>3600</v>
      </c>
      <c r="M510" s="294">
        <v>0.06</v>
      </c>
      <c r="N510" s="275">
        <v>3384</v>
      </c>
      <c r="O510" s="288" t="s">
        <v>761</v>
      </c>
      <c r="P510" s="276" t="s">
        <v>760</v>
      </c>
      <c r="Q510" s="296" t="s">
        <v>1932</v>
      </c>
      <c r="R510" s="276" t="s">
        <v>1933</v>
      </c>
      <c r="S510" s="296" t="s">
        <v>1934</v>
      </c>
    </row>
    <row r="511" spans="1:19" hidden="1" x14ac:dyDescent="0.3">
      <c r="A511" s="272">
        <v>1495</v>
      </c>
      <c r="B511" s="282">
        <v>42883</v>
      </c>
      <c r="C511" s="284" t="s">
        <v>586</v>
      </c>
      <c r="D511" s="273" t="s">
        <v>1469</v>
      </c>
      <c r="E511" s="286" t="s">
        <v>522</v>
      </c>
      <c r="F511" s="273" t="s">
        <v>790</v>
      </c>
      <c r="G511" s="288" t="s">
        <v>764</v>
      </c>
      <c r="H511" s="273" t="s">
        <v>793</v>
      </c>
      <c r="I511" s="290" t="s">
        <v>892</v>
      </c>
      <c r="J511" s="274">
        <v>12</v>
      </c>
      <c r="K511" s="292">
        <v>300</v>
      </c>
      <c r="L511" s="274">
        <v>3600</v>
      </c>
      <c r="M511" s="294">
        <v>0.02</v>
      </c>
      <c r="N511" s="275">
        <v>3528</v>
      </c>
      <c r="O511" s="288" t="s">
        <v>761</v>
      </c>
      <c r="P511" s="276" t="s">
        <v>787</v>
      </c>
      <c r="Q511" s="296" t="s">
        <v>1932</v>
      </c>
      <c r="R511" s="276" t="s">
        <v>1937</v>
      </c>
      <c r="S511" s="296" t="s">
        <v>1934</v>
      </c>
    </row>
    <row r="512" spans="1:19" hidden="1" x14ac:dyDescent="0.3">
      <c r="A512" s="272">
        <v>1496</v>
      </c>
      <c r="B512" s="282">
        <v>42883</v>
      </c>
      <c r="C512" s="284" t="s">
        <v>586</v>
      </c>
      <c r="D512" s="273" t="s">
        <v>1469</v>
      </c>
      <c r="E512" s="286" t="s">
        <v>522</v>
      </c>
      <c r="F512" s="273" t="s">
        <v>790</v>
      </c>
      <c r="G512" s="288" t="s">
        <v>785</v>
      </c>
      <c r="H512" s="273" t="s">
        <v>784</v>
      </c>
      <c r="I512" s="290" t="s">
        <v>1468</v>
      </c>
      <c r="J512" s="274">
        <v>43</v>
      </c>
      <c r="K512" s="292">
        <v>2160</v>
      </c>
      <c r="L512" s="274">
        <v>92880</v>
      </c>
      <c r="M512" s="294">
        <v>0</v>
      </c>
      <c r="N512" s="275">
        <v>92880</v>
      </c>
      <c r="O512" s="288" t="s">
        <v>761</v>
      </c>
      <c r="P512" s="276" t="s">
        <v>760</v>
      </c>
      <c r="Q512" s="296" t="s">
        <v>1932</v>
      </c>
      <c r="R512" s="276" t="s">
        <v>1937</v>
      </c>
      <c r="S512" s="296" t="s">
        <v>1934</v>
      </c>
    </row>
    <row r="513" spans="1:19" hidden="1" x14ac:dyDescent="0.3">
      <c r="A513" s="272">
        <v>1497</v>
      </c>
      <c r="B513" s="282">
        <v>42883</v>
      </c>
      <c r="C513" s="284" t="s">
        <v>586</v>
      </c>
      <c r="D513" s="273" t="s">
        <v>1467</v>
      </c>
      <c r="E513" s="286" t="s">
        <v>522</v>
      </c>
      <c r="F513" s="273" t="s">
        <v>778</v>
      </c>
      <c r="G513" s="288" t="s">
        <v>770</v>
      </c>
      <c r="H513" s="273" t="s">
        <v>769</v>
      </c>
      <c r="I513" s="290" t="s">
        <v>925</v>
      </c>
      <c r="J513" s="274">
        <v>31</v>
      </c>
      <c r="K513" s="292">
        <v>10860</v>
      </c>
      <c r="L513" s="274">
        <v>336660</v>
      </c>
      <c r="M513" s="294">
        <v>7.0000000000000007E-2</v>
      </c>
      <c r="N513" s="275">
        <v>313093.8</v>
      </c>
      <c r="O513" s="288" t="s">
        <v>782</v>
      </c>
      <c r="P513" s="276" t="s">
        <v>760</v>
      </c>
      <c r="Q513" s="296" t="s">
        <v>1932</v>
      </c>
      <c r="R513" s="276" t="s">
        <v>1933</v>
      </c>
      <c r="S513" s="296" t="s">
        <v>1934</v>
      </c>
    </row>
    <row r="514" spans="1:19" hidden="1" x14ac:dyDescent="0.3">
      <c r="A514" s="272">
        <v>1498</v>
      </c>
      <c r="B514" s="282">
        <v>42883</v>
      </c>
      <c r="C514" s="284" t="s">
        <v>586</v>
      </c>
      <c r="D514" s="273" t="s">
        <v>1467</v>
      </c>
      <c r="E514" s="286" t="s">
        <v>522</v>
      </c>
      <c r="F514" s="273" t="s">
        <v>778</v>
      </c>
      <c r="G514" s="288" t="s">
        <v>764</v>
      </c>
      <c r="H514" s="273" t="s">
        <v>793</v>
      </c>
      <c r="I514" s="290" t="s">
        <v>1466</v>
      </c>
      <c r="J514" s="274">
        <v>40</v>
      </c>
      <c r="K514" s="292">
        <v>660</v>
      </c>
      <c r="L514" s="274">
        <v>26400</v>
      </c>
      <c r="M514" s="294">
        <v>0.02</v>
      </c>
      <c r="N514" s="275">
        <v>25872</v>
      </c>
      <c r="O514" s="288" t="s">
        <v>782</v>
      </c>
      <c r="P514" s="276" t="s">
        <v>760</v>
      </c>
      <c r="Q514" s="296" t="s">
        <v>1932</v>
      </c>
      <c r="R514" s="276" t="s">
        <v>1933</v>
      </c>
      <c r="S514" s="296" t="s">
        <v>1934</v>
      </c>
    </row>
    <row r="515" spans="1:19" hidden="1" x14ac:dyDescent="0.3">
      <c r="A515" s="272">
        <v>1499</v>
      </c>
      <c r="B515" s="282">
        <v>42883</v>
      </c>
      <c r="C515" s="284" t="s">
        <v>586</v>
      </c>
      <c r="D515" s="273" t="s">
        <v>1465</v>
      </c>
      <c r="E515" s="286" t="s">
        <v>395</v>
      </c>
      <c r="F515" s="273" t="s">
        <v>765</v>
      </c>
      <c r="G515" s="288" t="s">
        <v>770</v>
      </c>
      <c r="H515" s="273" t="s">
        <v>777</v>
      </c>
      <c r="I515" s="290" t="s">
        <v>1464</v>
      </c>
      <c r="J515" s="274">
        <v>3</v>
      </c>
      <c r="K515" s="292">
        <v>21000</v>
      </c>
      <c r="L515" s="274">
        <v>63000</v>
      </c>
      <c r="M515" s="294">
        <v>0.1</v>
      </c>
      <c r="N515" s="275">
        <v>56700</v>
      </c>
      <c r="O515" s="288" t="s">
        <v>761</v>
      </c>
      <c r="P515" s="276" t="s">
        <v>760</v>
      </c>
      <c r="Q515" s="296" t="s">
        <v>1932</v>
      </c>
      <c r="R515" s="276" t="s">
        <v>1937</v>
      </c>
      <c r="S515" s="296" t="s">
        <v>1934</v>
      </c>
    </row>
    <row r="516" spans="1:19" hidden="1" x14ac:dyDescent="0.3">
      <c r="A516" s="272">
        <v>1500</v>
      </c>
      <c r="B516" s="282">
        <v>42883</v>
      </c>
      <c r="C516" s="284" t="s">
        <v>586</v>
      </c>
      <c r="D516" s="273" t="s">
        <v>1216</v>
      </c>
      <c r="E516" s="286" t="s">
        <v>395</v>
      </c>
      <c r="F516" s="273" t="s">
        <v>778</v>
      </c>
      <c r="G516" s="288" t="s">
        <v>764</v>
      </c>
      <c r="H516" s="273" t="s">
        <v>793</v>
      </c>
      <c r="I516" s="290" t="s">
        <v>1463</v>
      </c>
      <c r="J516" s="274">
        <v>43</v>
      </c>
      <c r="K516" s="292">
        <v>480</v>
      </c>
      <c r="L516" s="274">
        <v>20640</v>
      </c>
      <c r="M516" s="294">
        <v>0.05</v>
      </c>
      <c r="N516" s="275">
        <v>19608</v>
      </c>
      <c r="O516" s="288" t="s">
        <v>775</v>
      </c>
      <c r="P516" s="276" t="s">
        <v>767</v>
      </c>
      <c r="Q516" s="296" t="s">
        <v>1935</v>
      </c>
      <c r="R516" s="276" t="s">
        <v>1933</v>
      </c>
      <c r="S516" s="296" t="s">
        <v>1934</v>
      </c>
    </row>
    <row r="517" spans="1:19" x14ac:dyDescent="0.3">
      <c r="A517" s="272">
        <v>1501</v>
      </c>
      <c r="B517" s="282">
        <v>42883</v>
      </c>
      <c r="C517" s="284" t="s">
        <v>586</v>
      </c>
      <c r="D517" s="273" t="s">
        <v>1216</v>
      </c>
      <c r="E517" s="286" t="s">
        <v>395</v>
      </c>
      <c r="F517" s="273" t="s">
        <v>778</v>
      </c>
      <c r="G517" s="288" t="s">
        <v>785</v>
      </c>
      <c r="H517" s="273" t="s">
        <v>784</v>
      </c>
      <c r="I517" s="290" t="s">
        <v>1462</v>
      </c>
      <c r="J517" s="274">
        <v>50</v>
      </c>
      <c r="K517" s="292">
        <v>9360</v>
      </c>
      <c r="L517" s="274">
        <v>468000</v>
      </c>
      <c r="M517" s="294">
        <v>0.09</v>
      </c>
      <c r="N517" s="275">
        <v>425880</v>
      </c>
      <c r="O517" s="288" t="s">
        <v>775</v>
      </c>
      <c r="P517" s="276" t="s">
        <v>760</v>
      </c>
      <c r="Q517" s="296" t="s">
        <v>1935</v>
      </c>
      <c r="R517" s="276" t="s">
        <v>1933</v>
      </c>
      <c r="S517" s="296" t="s">
        <v>1934</v>
      </c>
    </row>
    <row r="518" spans="1:19" hidden="1" x14ac:dyDescent="0.3">
      <c r="A518" s="272">
        <v>1502</v>
      </c>
      <c r="B518" s="282">
        <v>42883</v>
      </c>
      <c r="C518" s="284" t="s">
        <v>586</v>
      </c>
      <c r="D518" s="273" t="s">
        <v>1459</v>
      </c>
      <c r="E518" s="286" t="s">
        <v>395</v>
      </c>
      <c r="F518" s="273" t="s">
        <v>765</v>
      </c>
      <c r="G518" s="288" t="s">
        <v>764</v>
      </c>
      <c r="H518" s="273" t="s">
        <v>800</v>
      </c>
      <c r="I518" s="290" t="s">
        <v>1312</v>
      </c>
      <c r="J518" s="274">
        <v>41</v>
      </c>
      <c r="K518" s="292">
        <v>1140</v>
      </c>
      <c r="L518" s="274">
        <v>46740</v>
      </c>
      <c r="M518" s="294">
        <v>0</v>
      </c>
      <c r="N518" s="275">
        <v>46740</v>
      </c>
      <c r="O518" s="288" t="s">
        <v>761</v>
      </c>
      <c r="P518" s="276" t="s">
        <v>787</v>
      </c>
      <c r="Q518" s="296" t="s">
        <v>1932</v>
      </c>
      <c r="R518" s="276" t="s">
        <v>1937</v>
      </c>
      <c r="S518" s="296" t="s">
        <v>1934</v>
      </c>
    </row>
    <row r="519" spans="1:19" x14ac:dyDescent="0.3">
      <c r="A519" s="272">
        <v>1503</v>
      </c>
      <c r="B519" s="282">
        <v>42883</v>
      </c>
      <c r="C519" s="284" t="s">
        <v>586</v>
      </c>
      <c r="D519" s="273" t="s">
        <v>1459</v>
      </c>
      <c r="E519" s="286" t="s">
        <v>395</v>
      </c>
      <c r="F519" s="273" t="s">
        <v>765</v>
      </c>
      <c r="G519" s="288" t="s">
        <v>785</v>
      </c>
      <c r="H519" s="273" t="s">
        <v>824</v>
      </c>
      <c r="I519" s="290" t="s">
        <v>1461</v>
      </c>
      <c r="J519" s="274">
        <v>30</v>
      </c>
      <c r="K519" s="292">
        <v>1080</v>
      </c>
      <c r="L519" s="274">
        <v>32400</v>
      </c>
      <c r="M519" s="294">
        <v>0.02</v>
      </c>
      <c r="N519" s="275">
        <v>31752</v>
      </c>
      <c r="O519" s="288" t="s">
        <v>761</v>
      </c>
      <c r="P519" s="276" t="s">
        <v>760</v>
      </c>
      <c r="Q519" s="296" t="s">
        <v>1932</v>
      </c>
      <c r="R519" s="276" t="s">
        <v>1937</v>
      </c>
      <c r="S519" s="296" t="s">
        <v>1934</v>
      </c>
    </row>
    <row r="520" spans="1:19" hidden="1" x14ac:dyDescent="0.3">
      <c r="A520" s="272">
        <v>1504</v>
      </c>
      <c r="B520" s="282">
        <v>42883</v>
      </c>
      <c r="C520" s="284" t="s">
        <v>586</v>
      </c>
      <c r="D520" s="273" t="s">
        <v>1459</v>
      </c>
      <c r="E520" s="286" t="s">
        <v>395</v>
      </c>
      <c r="F520" s="273" t="s">
        <v>765</v>
      </c>
      <c r="G520" s="288" t="s">
        <v>764</v>
      </c>
      <c r="H520" s="273" t="s">
        <v>921</v>
      </c>
      <c r="I520" s="290" t="s">
        <v>1460</v>
      </c>
      <c r="J520" s="274">
        <v>27</v>
      </c>
      <c r="K520" s="292">
        <v>180</v>
      </c>
      <c r="L520" s="274">
        <v>4860</v>
      </c>
      <c r="M520" s="294">
        <v>0.09</v>
      </c>
      <c r="N520" s="275">
        <v>4422.6000000000004</v>
      </c>
      <c r="O520" s="288" t="s">
        <v>761</v>
      </c>
      <c r="P520" s="276" t="s">
        <v>760</v>
      </c>
      <c r="Q520" s="296" t="s">
        <v>1932</v>
      </c>
      <c r="R520" s="276" t="s">
        <v>1937</v>
      </c>
      <c r="S520" s="296" t="s">
        <v>1934</v>
      </c>
    </row>
    <row r="521" spans="1:19" hidden="1" x14ac:dyDescent="0.3">
      <c r="A521" s="272">
        <v>1505</v>
      </c>
      <c r="B521" s="282">
        <v>42883</v>
      </c>
      <c r="C521" s="284" t="s">
        <v>586</v>
      </c>
      <c r="D521" s="273" t="s">
        <v>1459</v>
      </c>
      <c r="E521" s="286" t="s">
        <v>395</v>
      </c>
      <c r="F521" s="273" t="s">
        <v>765</v>
      </c>
      <c r="G521" s="288" t="s">
        <v>770</v>
      </c>
      <c r="H521" s="273" t="s">
        <v>781</v>
      </c>
      <c r="I521" s="290" t="s">
        <v>1458</v>
      </c>
      <c r="J521" s="274">
        <v>46</v>
      </c>
      <c r="K521" s="292">
        <v>300</v>
      </c>
      <c r="L521" s="274">
        <v>13800</v>
      </c>
      <c r="M521" s="294">
        <v>0.01</v>
      </c>
      <c r="N521" s="275">
        <v>13662</v>
      </c>
      <c r="O521" s="288" t="s">
        <v>761</v>
      </c>
      <c r="P521" s="276" t="s">
        <v>760</v>
      </c>
      <c r="Q521" s="296" t="s">
        <v>1932</v>
      </c>
      <c r="R521" s="276" t="s">
        <v>1937</v>
      </c>
      <c r="S521" s="296" t="s">
        <v>1934</v>
      </c>
    </row>
    <row r="522" spans="1:19" hidden="1" x14ac:dyDescent="0.3">
      <c r="A522" s="272">
        <v>1506</v>
      </c>
      <c r="B522" s="282">
        <v>42884</v>
      </c>
      <c r="C522" s="284" t="s">
        <v>586</v>
      </c>
      <c r="D522" s="273" t="s">
        <v>1049</v>
      </c>
      <c r="E522" s="286" t="s">
        <v>398</v>
      </c>
      <c r="F522" s="273" t="s">
        <v>778</v>
      </c>
      <c r="G522" s="288" t="s">
        <v>785</v>
      </c>
      <c r="H522" s="273" t="s">
        <v>824</v>
      </c>
      <c r="I522" s="290" t="s">
        <v>1258</v>
      </c>
      <c r="J522" s="274">
        <v>50</v>
      </c>
      <c r="K522" s="292">
        <v>1740</v>
      </c>
      <c r="L522" s="274">
        <v>87000</v>
      </c>
      <c r="M522" s="294">
        <v>0.02</v>
      </c>
      <c r="N522" s="275">
        <v>85260</v>
      </c>
      <c r="O522" s="288" t="s">
        <v>775</v>
      </c>
      <c r="P522" s="276" t="s">
        <v>798</v>
      </c>
      <c r="Q522" s="296" t="s">
        <v>1935</v>
      </c>
      <c r="R522" s="276" t="s">
        <v>1933</v>
      </c>
      <c r="S522" s="296" t="s">
        <v>1934</v>
      </c>
    </row>
    <row r="523" spans="1:19" x14ac:dyDescent="0.3">
      <c r="A523" s="272">
        <v>1507</v>
      </c>
      <c r="B523" s="282">
        <v>42884</v>
      </c>
      <c r="C523" s="284" t="s">
        <v>586</v>
      </c>
      <c r="D523" s="273" t="s">
        <v>1456</v>
      </c>
      <c r="E523" s="286" t="s">
        <v>405</v>
      </c>
      <c r="F523" s="273" t="s">
        <v>778</v>
      </c>
      <c r="G523" s="288" t="s">
        <v>764</v>
      </c>
      <c r="H523" s="273" t="s">
        <v>793</v>
      </c>
      <c r="I523" s="290" t="s">
        <v>1457</v>
      </c>
      <c r="J523" s="274">
        <v>28</v>
      </c>
      <c r="K523" s="292">
        <v>420</v>
      </c>
      <c r="L523" s="274">
        <v>11760</v>
      </c>
      <c r="M523" s="294">
        <v>0.1</v>
      </c>
      <c r="N523" s="275">
        <v>10584</v>
      </c>
      <c r="O523" s="288" t="s">
        <v>775</v>
      </c>
      <c r="P523" s="276" t="s">
        <v>760</v>
      </c>
      <c r="Q523" s="296" t="s">
        <v>1935</v>
      </c>
      <c r="R523" s="276" t="s">
        <v>1933</v>
      </c>
      <c r="S523" s="296" t="s">
        <v>1934</v>
      </c>
    </row>
    <row r="524" spans="1:19" x14ac:dyDescent="0.3">
      <c r="A524" s="272">
        <v>1508</v>
      </c>
      <c r="B524" s="282">
        <v>42884</v>
      </c>
      <c r="C524" s="284" t="s">
        <v>586</v>
      </c>
      <c r="D524" s="273" t="s">
        <v>1456</v>
      </c>
      <c r="E524" s="286" t="s">
        <v>405</v>
      </c>
      <c r="F524" s="273" t="s">
        <v>778</v>
      </c>
      <c r="G524" s="288" t="s">
        <v>764</v>
      </c>
      <c r="H524" s="273" t="s">
        <v>763</v>
      </c>
      <c r="I524" s="290" t="s">
        <v>1046</v>
      </c>
      <c r="J524" s="274">
        <v>32</v>
      </c>
      <c r="K524" s="292">
        <v>1380</v>
      </c>
      <c r="L524" s="274">
        <v>44160</v>
      </c>
      <c r="M524" s="294">
        <v>7.0000000000000007E-2</v>
      </c>
      <c r="N524" s="275">
        <v>41068.800000000003</v>
      </c>
      <c r="O524" s="288" t="s">
        <v>775</v>
      </c>
      <c r="P524" s="276" t="s">
        <v>774</v>
      </c>
      <c r="Q524" s="296" t="s">
        <v>1935</v>
      </c>
      <c r="R524" s="276" t="s">
        <v>1933</v>
      </c>
      <c r="S524" s="296" t="s">
        <v>1934</v>
      </c>
    </row>
    <row r="525" spans="1:19" hidden="1" x14ac:dyDescent="0.3">
      <c r="A525" s="272">
        <v>1509</v>
      </c>
      <c r="B525" s="282">
        <v>42884</v>
      </c>
      <c r="C525" s="284" t="s">
        <v>586</v>
      </c>
      <c r="D525" s="273" t="s">
        <v>1006</v>
      </c>
      <c r="E525" s="286" t="s">
        <v>522</v>
      </c>
      <c r="F525" s="273" t="s">
        <v>790</v>
      </c>
      <c r="G525" s="288" t="s">
        <v>770</v>
      </c>
      <c r="H525" s="273" t="s">
        <v>777</v>
      </c>
      <c r="I525" s="290" t="s">
        <v>1455</v>
      </c>
      <c r="J525" s="274">
        <v>10</v>
      </c>
      <c r="K525" s="292">
        <v>8820</v>
      </c>
      <c r="L525" s="274">
        <v>88200</v>
      </c>
      <c r="M525" s="294">
        <v>0.09</v>
      </c>
      <c r="N525" s="275">
        <v>80262</v>
      </c>
      <c r="O525" s="288" t="s">
        <v>834</v>
      </c>
      <c r="P525" s="276" t="s">
        <v>760</v>
      </c>
      <c r="Q525" s="296" t="s">
        <v>1932</v>
      </c>
      <c r="R525" s="276" t="s">
        <v>1937</v>
      </c>
      <c r="S525" s="296" t="s">
        <v>1934</v>
      </c>
    </row>
    <row r="526" spans="1:19" hidden="1" x14ac:dyDescent="0.3">
      <c r="A526" s="272">
        <v>1510</v>
      </c>
      <c r="B526" s="282">
        <v>42884</v>
      </c>
      <c r="C526" s="284" t="s">
        <v>586</v>
      </c>
      <c r="D526" s="273" t="s">
        <v>1454</v>
      </c>
      <c r="E526" s="286" t="s">
        <v>522</v>
      </c>
      <c r="F526" s="273" t="s">
        <v>812</v>
      </c>
      <c r="G526" s="288" t="s">
        <v>764</v>
      </c>
      <c r="H526" s="273" t="s">
        <v>818</v>
      </c>
      <c r="I526" s="290" t="s">
        <v>1453</v>
      </c>
      <c r="J526" s="274">
        <v>29</v>
      </c>
      <c r="K526" s="292">
        <v>4140</v>
      </c>
      <c r="L526" s="274">
        <v>120060</v>
      </c>
      <c r="M526" s="294">
        <v>0</v>
      </c>
      <c r="N526" s="275">
        <v>120060</v>
      </c>
      <c r="O526" s="288" t="s">
        <v>788</v>
      </c>
      <c r="P526" s="276" t="s">
        <v>760</v>
      </c>
      <c r="Q526" s="296" t="s">
        <v>1936</v>
      </c>
      <c r="R526" s="276" t="s">
        <v>1933</v>
      </c>
      <c r="S526" s="296" t="s">
        <v>1934</v>
      </c>
    </row>
    <row r="527" spans="1:19" hidden="1" x14ac:dyDescent="0.3">
      <c r="A527" s="272">
        <v>1511</v>
      </c>
      <c r="B527" s="282">
        <v>42884</v>
      </c>
      <c r="C527" s="284" t="s">
        <v>586</v>
      </c>
      <c r="D527" s="273" t="s">
        <v>1452</v>
      </c>
      <c r="E527" s="286" t="s">
        <v>395</v>
      </c>
      <c r="F527" s="273" t="s">
        <v>812</v>
      </c>
      <c r="G527" s="288" t="s">
        <v>764</v>
      </c>
      <c r="H527" s="273" t="s">
        <v>800</v>
      </c>
      <c r="I527" s="290" t="s">
        <v>1167</v>
      </c>
      <c r="J527" s="274">
        <v>23</v>
      </c>
      <c r="K527" s="292">
        <v>300</v>
      </c>
      <c r="L527" s="274">
        <v>6900</v>
      </c>
      <c r="M527" s="294">
        <v>0.09</v>
      </c>
      <c r="N527" s="275">
        <v>6279</v>
      </c>
      <c r="O527" s="288" t="s">
        <v>775</v>
      </c>
      <c r="P527" s="276" t="s">
        <v>827</v>
      </c>
      <c r="Q527" s="296" t="s">
        <v>1935</v>
      </c>
      <c r="R527" s="276" t="s">
        <v>1933</v>
      </c>
      <c r="S527" s="296" t="s">
        <v>1934</v>
      </c>
    </row>
    <row r="528" spans="1:19" x14ac:dyDescent="0.3">
      <c r="A528" s="272">
        <v>1512</v>
      </c>
      <c r="B528" s="282">
        <v>42885</v>
      </c>
      <c r="C528" s="284" t="s">
        <v>586</v>
      </c>
      <c r="D528" s="273" t="s">
        <v>1451</v>
      </c>
      <c r="E528" s="286" t="s">
        <v>405</v>
      </c>
      <c r="F528" s="273" t="s">
        <v>812</v>
      </c>
      <c r="G528" s="288" t="s">
        <v>764</v>
      </c>
      <c r="H528" s="273" t="s">
        <v>793</v>
      </c>
      <c r="I528" s="290" t="s">
        <v>1450</v>
      </c>
      <c r="J528" s="274">
        <v>14</v>
      </c>
      <c r="K528" s="292">
        <v>1320</v>
      </c>
      <c r="L528" s="274">
        <v>18480</v>
      </c>
      <c r="M528" s="294">
        <v>0.1</v>
      </c>
      <c r="N528" s="275">
        <v>16632</v>
      </c>
      <c r="O528" s="288" t="s">
        <v>788</v>
      </c>
      <c r="P528" s="276" t="s">
        <v>760</v>
      </c>
      <c r="Q528" s="296" t="s">
        <v>1936</v>
      </c>
      <c r="R528" s="276" t="s">
        <v>1933</v>
      </c>
      <c r="S528" s="296" t="s">
        <v>1934</v>
      </c>
    </row>
    <row r="529" spans="1:19" hidden="1" x14ac:dyDescent="0.3">
      <c r="A529" s="272">
        <v>1513</v>
      </c>
      <c r="B529" s="282">
        <v>42885</v>
      </c>
      <c r="C529" s="284" t="s">
        <v>586</v>
      </c>
      <c r="D529" s="273" t="s">
        <v>1449</v>
      </c>
      <c r="E529" s="286" t="s">
        <v>398</v>
      </c>
      <c r="F529" s="273" t="s">
        <v>778</v>
      </c>
      <c r="G529" s="288" t="s">
        <v>785</v>
      </c>
      <c r="H529" s="273" t="s">
        <v>824</v>
      </c>
      <c r="I529" s="290" t="s">
        <v>1448</v>
      </c>
      <c r="J529" s="274">
        <v>37</v>
      </c>
      <c r="K529" s="292">
        <v>360</v>
      </c>
      <c r="L529" s="274">
        <v>13320</v>
      </c>
      <c r="M529" s="294">
        <v>0.08</v>
      </c>
      <c r="N529" s="275">
        <v>12254.4</v>
      </c>
      <c r="O529" s="288" t="s">
        <v>788</v>
      </c>
      <c r="P529" s="276" t="s">
        <v>767</v>
      </c>
      <c r="Q529" s="296" t="s">
        <v>1936</v>
      </c>
      <c r="R529" s="276" t="s">
        <v>1933</v>
      </c>
      <c r="S529" s="296" t="s">
        <v>1934</v>
      </c>
    </row>
    <row r="530" spans="1:19" hidden="1" x14ac:dyDescent="0.3">
      <c r="A530" s="272">
        <v>1514</v>
      </c>
      <c r="B530" s="282">
        <v>42885</v>
      </c>
      <c r="C530" s="284" t="s">
        <v>586</v>
      </c>
      <c r="D530" s="273" t="s">
        <v>1447</v>
      </c>
      <c r="E530" s="286" t="s">
        <v>405</v>
      </c>
      <c r="F530" s="273" t="s">
        <v>765</v>
      </c>
      <c r="G530" s="288" t="s">
        <v>785</v>
      </c>
      <c r="H530" s="273" t="s">
        <v>784</v>
      </c>
      <c r="I530" s="290" t="s">
        <v>939</v>
      </c>
      <c r="J530" s="274">
        <v>11</v>
      </c>
      <c r="K530" s="292">
        <v>3960</v>
      </c>
      <c r="L530" s="274">
        <v>43560</v>
      </c>
      <c r="M530" s="294">
        <v>0.04</v>
      </c>
      <c r="N530" s="275">
        <v>41817.599999999999</v>
      </c>
      <c r="O530" s="288" t="s">
        <v>788</v>
      </c>
      <c r="P530" s="276" t="s">
        <v>760</v>
      </c>
      <c r="Q530" s="296" t="s">
        <v>1936</v>
      </c>
      <c r="R530" s="276" t="s">
        <v>1937</v>
      </c>
      <c r="S530" s="296" t="s">
        <v>1934</v>
      </c>
    </row>
    <row r="531" spans="1:19" hidden="1" x14ac:dyDescent="0.3">
      <c r="A531" s="272">
        <v>1515</v>
      </c>
      <c r="B531" s="282">
        <v>42885</v>
      </c>
      <c r="C531" s="284" t="s">
        <v>586</v>
      </c>
      <c r="D531" s="273" t="s">
        <v>1446</v>
      </c>
      <c r="E531" s="286" t="s">
        <v>522</v>
      </c>
      <c r="F531" s="273" t="s">
        <v>778</v>
      </c>
      <c r="G531" s="288" t="s">
        <v>785</v>
      </c>
      <c r="H531" s="273" t="s">
        <v>1125</v>
      </c>
      <c r="I531" s="290" t="s">
        <v>1445</v>
      </c>
      <c r="J531" s="274">
        <v>33</v>
      </c>
      <c r="K531" s="292">
        <v>42000</v>
      </c>
      <c r="L531" s="274">
        <v>1386000</v>
      </c>
      <c r="M531" s="294">
        <v>0.1</v>
      </c>
      <c r="N531" s="275">
        <v>1247400</v>
      </c>
      <c r="O531" s="288" t="s">
        <v>782</v>
      </c>
      <c r="P531" s="276" t="s">
        <v>767</v>
      </c>
      <c r="Q531" s="296" t="s">
        <v>1932</v>
      </c>
      <c r="R531" s="276" t="s">
        <v>1933</v>
      </c>
      <c r="S531" s="296" t="s">
        <v>1934</v>
      </c>
    </row>
    <row r="532" spans="1:19" hidden="1" x14ac:dyDescent="0.3">
      <c r="A532" s="272">
        <v>1516</v>
      </c>
      <c r="B532" s="282">
        <v>42885</v>
      </c>
      <c r="C532" s="284" t="s">
        <v>586</v>
      </c>
      <c r="D532" s="273" t="s">
        <v>1444</v>
      </c>
      <c r="E532" s="286" t="s">
        <v>522</v>
      </c>
      <c r="F532" s="273" t="s">
        <v>778</v>
      </c>
      <c r="G532" s="288" t="s">
        <v>764</v>
      </c>
      <c r="H532" s="273" t="s">
        <v>763</v>
      </c>
      <c r="I532" s="290" t="s">
        <v>1443</v>
      </c>
      <c r="J532" s="274">
        <v>27</v>
      </c>
      <c r="K532" s="292">
        <v>240</v>
      </c>
      <c r="L532" s="274">
        <v>6480</v>
      </c>
      <c r="M532" s="294">
        <v>0.06</v>
      </c>
      <c r="N532" s="275">
        <v>6091.2</v>
      </c>
      <c r="O532" s="288" t="s">
        <v>782</v>
      </c>
      <c r="P532" s="276" t="s">
        <v>787</v>
      </c>
      <c r="Q532" s="296" t="s">
        <v>1932</v>
      </c>
      <c r="R532" s="276" t="s">
        <v>1933</v>
      </c>
      <c r="S532" s="296" t="s">
        <v>1934</v>
      </c>
    </row>
    <row r="533" spans="1:19" hidden="1" x14ac:dyDescent="0.3">
      <c r="A533" s="272">
        <v>1517</v>
      </c>
      <c r="B533" s="282">
        <v>42885</v>
      </c>
      <c r="C533" s="284" t="s">
        <v>586</v>
      </c>
      <c r="D533" s="273" t="s">
        <v>1442</v>
      </c>
      <c r="E533" s="286" t="s">
        <v>522</v>
      </c>
      <c r="F533" s="273" t="s">
        <v>778</v>
      </c>
      <c r="G533" s="288" t="s">
        <v>764</v>
      </c>
      <c r="H533" s="273" t="s">
        <v>995</v>
      </c>
      <c r="I533" s="290" t="s">
        <v>1173</v>
      </c>
      <c r="J533" s="274">
        <v>20</v>
      </c>
      <c r="K533" s="292">
        <v>120</v>
      </c>
      <c r="L533" s="274">
        <v>2400</v>
      </c>
      <c r="M533" s="294">
        <v>0.09</v>
      </c>
      <c r="N533" s="275">
        <v>2184</v>
      </c>
      <c r="O533" s="288" t="s">
        <v>782</v>
      </c>
      <c r="P533" s="276" t="s">
        <v>841</v>
      </c>
      <c r="Q533" s="296" t="s">
        <v>1932</v>
      </c>
      <c r="R533" s="276" t="s">
        <v>1933</v>
      </c>
      <c r="S533" s="296" t="s">
        <v>1934</v>
      </c>
    </row>
    <row r="534" spans="1:19" hidden="1" x14ac:dyDescent="0.3">
      <c r="A534" s="272">
        <v>1518</v>
      </c>
      <c r="B534" s="282">
        <v>42885</v>
      </c>
      <c r="C534" s="284" t="s">
        <v>586</v>
      </c>
      <c r="D534" s="273" t="s">
        <v>1311</v>
      </c>
      <c r="E534" s="286" t="s">
        <v>395</v>
      </c>
      <c r="F534" s="273" t="s">
        <v>812</v>
      </c>
      <c r="G534" s="288" t="s">
        <v>770</v>
      </c>
      <c r="H534" s="273" t="s">
        <v>777</v>
      </c>
      <c r="I534" s="290" t="s">
        <v>1384</v>
      </c>
      <c r="J534" s="274">
        <v>35</v>
      </c>
      <c r="K534" s="292">
        <v>4320</v>
      </c>
      <c r="L534" s="274">
        <v>151200</v>
      </c>
      <c r="M534" s="294">
        <v>0.1</v>
      </c>
      <c r="N534" s="275">
        <v>136080</v>
      </c>
      <c r="O534" s="288" t="s">
        <v>834</v>
      </c>
      <c r="P534" s="276" t="s">
        <v>760</v>
      </c>
      <c r="Q534" s="296" t="s">
        <v>1932</v>
      </c>
      <c r="R534" s="276" t="s">
        <v>1933</v>
      </c>
      <c r="S534" s="296" t="s">
        <v>1934</v>
      </c>
    </row>
    <row r="535" spans="1:19" hidden="1" x14ac:dyDescent="0.3">
      <c r="A535" s="272">
        <v>1519</v>
      </c>
      <c r="B535" s="282">
        <v>42886</v>
      </c>
      <c r="C535" s="284" t="s">
        <v>586</v>
      </c>
      <c r="D535" s="273" t="s">
        <v>816</v>
      </c>
      <c r="E535" s="286" t="s">
        <v>395</v>
      </c>
      <c r="F535" s="273" t="s">
        <v>778</v>
      </c>
      <c r="G535" s="288" t="s">
        <v>770</v>
      </c>
      <c r="H535" s="273" t="s">
        <v>781</v>
      </c>
      <c r="I535" s="290" t="s">
        <v>1441</v>
      </c>
      <c r="J535" s="274">
        <v>21</v>
      </c>
      <c r="K535" s="292">
        <v>1380</v>
      </c>
      <c r="L535" s="274">
        <v>28980</v>
      </c>
      <c r="M535" s="294">
        <v>0.01</v>
      </c>
      <c r="N535" s="275">
        <v>28690.2</v>
      </c>
      <c r="O535" s="288" t="s">
        <v>782</v>
      </c>
      <c r="P535" s="276" t="s">
        <v>760</v>
      </c>
      <c r="Q535" s="296" t="s">
        <v>1932</v>
      </c>
      <c r="R535" s="276" t="s">
        <v>1933</v>
      </c>
      <c r="S535" s="296" t="s">
        <v>1934</v>
      </c>
    </row>
    <row r="536" spans="1:19" x14ac:dyDescent="0.3">
      <c r="A536" s="272">
        <v>1520</v>
      </c>
      <c r="B536" s="282">
        <v>42886</v>
      </c>
      <c r="C536" s="284" t="s">
        <v>586</v>
      </c>
      <c r="D536" s="273" t="s">
        <v>1440</v>
      </c>
      <c r="E536" s="286" t="s">
        <v>405</v>
      </c>
      <c r="F536" s="273" t="s">
        <v>812</v>
      </c>
      <c r="G536" s="288" t="s">
        <v>764</v>
      </c>
      <c r="H536" s="273" t="s">
        <v>772</v>
      </c>
      <c r="I536" s="290" t="s">
        <v>1439</v>
      </c>
      <c r="J536" s="274">
        <v>1</v>
      </c>
      <c r="K536" s="292">
        <v>10740</v>
      </c>
      <c r="L536" s="274">
        <v>10740</v>
      </c>
      <c r="M536" s="294">
        <v>0.08</v>
      </c>
      <c r="N536" s="275">
        <v>9880.7999999999993</v>
      </c>
      <c r="O536" s="288" t="s">
        <v>761</v>
      </c>
      <c r="P536" s="276" t="s">
        <v>767</v>
      </c>
      <c r="Q536" s="296" t="s">
        <v>1932</v>
      </c>
      <c r="R536" s="276" t="s">
        <v>1933</v>
      </c>
      <c r="S536" s="296" t="s">
        <v>1934</v>
      </c>
    </row>
    <row r="537" spans="1:19" hidden="1" x14ac:dyDescent="0.3">
      <c r="A537" s="272">
        <v>1521</v>
      </c>
      <c r="B537" s="282">
        <v>42886</v>
      </c>
      <c r="C537" s="284" t="s">
        <v>586</v>
      </c>
      <c r="D537" s="273" t="s">
        <v>1194</v>
      </c>
      <c r="E537" s="286" t="s">
        <v>398</v>
      </c>
      <c r="F537" s="273" t="s">
        <v>778</v>
      </c>
      <c r="G537" s="288" t="s">
        <v>785</v>
      </c>
      <c r="H537" s="273" t="s">
        <v>815</v>
      </c>
      <c r="I537" s="290" t="s">
        <v>1438</v>
      </c>
      <c r="J537" s="274">
        <v>23</v>
      </c>
      <c r="K537" s="292">
        <v>7200</v>
      </c>
      <c r="L537" s="274">
        <v>165600</v>
      </c>
      <c r="M537" s="294">
        <v>0.04</v>
      </c>
      <c r="N537" s="275">
        <v>158976</v>
      </c>
      <c r="O537" s="288" t="s">
        <v>775</v>
      </c>
      <c r="P537" s="276" t="s">
        <v>767</v>
      </c>
      <c r="Q537" s="296" t="s">
        <v>1935</v>
      </c>
      <c r="R537" s="276" t="s">
        <v>1933</v>
      </c>
      <c r="S537" s="296" t="s">
        <v>1934</v>
      </c>
    </row>
    <row r="538" spans="1:19" hidden="1" x14ac:dyDescent="0.3">
      <c r="A538" s="272">
        <v>1522</v>
      </c>
      <c r="B538" s="282">
        <v>42886</v>
      </c>
      <c r="C538" s="284" t="s">
        <v>586</v>
      </c>
      <c r="D538" s="273" t="s">
        <v>1437</v>
      </c>
      <c r="E538" s="286" t="s">
        <v>522</v>
      </c>
      <c r="F538" s="273" t="s">
        <v>778</v>
      </c>
      <c r="G538" s="288" t="s">
        <v>764</v>
      </c>
      <c r="H538" s="273" t="s">
        <v>772</v>
      </c>
      <c r="I538" s="290" t="s">
        <v>1436</v>
      </c>
      <c r="J538" s="274">
        <v>4</v>
      </c>
      <c r="K538" s="292">
        <v>12660</v>
      </c>
      <c r="L538" s="274">
        <v>50640</v>
      </c>
      <c r="M538" s="294">
        <v>0.05</v>
      </c>
      <c r="N538" s="275">
        <v>48108</v>
      </c>
      <c r="O538" s="288" t="s">
        <v>834</v>
      </c>
      <c r="P538" s="276" t="s">
        <v>798</v>
      </c>
      <c r="Q538" s="296" t="s">
        <v>1932</v>
      </c>
      <c r="R538" s="276" t="s">
        <v>1933</v>
      </c>
      <c r="S538" s="296" t="s">
        <v>1934</v>
      </c>
    </row>
    <row r="539" spans="1:19" hidden="1" x14ac:dyDescent="0.3">
      <c r="A539" s="272">
        <v>1523</v>
      </c>
      <c r="B539" s="282">
        <v>42887</v>
      </c>
      <c r="C539" s="284" t="s">
        <v>592</v>
      </c>
      <c r="D539" s="273" t="s">
        <v>1379</v>
      </c>
      <c r="E539" s="286" t="s">
        <v>398</v>
      </c>
      <c r="F539" s="273" t="s">
        <v>790</v>
      </c>
      <c r="G539" s="288" t="s">
        <v>764</v>
      </c>
      <c r="H539" s="273" t="s">
        <v>800</v>
      </c>
      <c r="I539" s="290" t="s">
        <v>1358</v>
      </c>
      <c r="J539" s="274">
        <v>6</v>
      </c>
      <c r="K539" s="292">
        <v>23280</v>
      </c>
      <c r="L539" s="274">
        <v>139680</v>
      </c>
      <c r="M539" s="294">
        <v>0.02</v>
      </c>
      <c r="N539" s="275">
        <v>136886.39999999999</v>
      </c>
      <c r="O539" s="288" t="s">
        <v>775</v>
      </c>
      <c r="P539" s="276" t="s">
        <v>760</v>
      </c>
      <c r="Q539" s="296" t="s">
        <v>1935</v>
      </c>
      <c r="R539" s="276" t="s">
        <v>1937</v>
      </c>
      <c r="S539" s="296" t="s">
        <v>1934</v>
      </c>
    </row>
    <row r="540" spans="1:19" hidden="1" x14ac:dyDescent="0.3">
      <c r="A540" s="272">
        <v>1524</v>
      </c>
      <c r="B540" s="282">
        <v>42887</v>
      </c>
      <c r="C540" s="284" t="s">
        <v>592</v>
      </c>
      <c r="D540" s="273" t="s">
        <v>1085</v>
      </c>
      <c r="E540" s="286" t="s">
        <v>398</v>
      </c>
      <c r="F540" s="273" t="s">
        <v>790</v>
      </c>
      <c r="G540" s="288" t="s">
        <v>764</v>
      </c>
      <c r="H540" s="273" t="s">
        <v>763</v>
      </c>
      <c r="I540" s="290" t="s">
        <v>1435</v>
      </c>
      <c r="J540" s="274">
        <v>35</v>
      </c>
      <c r="K540" s="292">
        <v>300</v>
      </c>
      <c r="L540" s="274">
        <v>10500</v>
      </c>
      <c r="M540" s="294">
        <v>0.08</v>
      </c>
      <c r="N540" s="275">
        <v>9660</v>
      </c>
      <c r="O540" s="288" t="s">
        <v>761</v>
      </c>
      <c r="P540" s="276" t="s">
        <v>841</v>
      </c>
      <c r="Q540" s="296" t="s">
        <v>1932</v>
      </c>
      <c r="R540" s="276" t="s">
        <v>1937</v>
      </c>
      <c r="S540" s="296" t="s">
        <v>1934</v>
      </c>
    </row>
    <row r="541" spans="1:19" hidden="1" x14ac:dyDescent="0.3">
      <c r="A541" s="272">
        <v>1525</v>
      </c>
      <c r="B541" s="282">
        <v>42887</v>
      </c>
      <c r="C541" s="284" t="s">
        <v>592</v>
      </c>
      <c r="D541" s="273" t="s">
        <v>1159</v>
      </c>
      <c r="E541" s="286" t="s">
        <v>522</v>
      </c>
      <c r="F541" s="273" t="s">
        <v>778</v>
      </c>
      <c r="G541" s="288" t="s">
        <v>764</v>
      </c>
      <c r="H541" s="273" t="s">
        <v>811</v>
      </c>
      <c r="I541" s="290" t="s">
        <v>1434</v>
      </c>
      <c r="J541" s="274">
        <v>34</v>
      </c>
      <c r="K541" s="292">
        <v>360</v>
      </c>
      <c r="L541" s="274">
        <v>12240</v>
      </c>
      <c r="M541" s="294">
        <v>0.06</v>
      </c>
      <c r="N541" s="275">
        <v>11505.6</v>
      </c>
      <c r="O541" s="288" t="s">
        <v>761</v>
      </c>
      <c r="P541" s="276" t="s">
        <v>760</v>
      </c>
      <c r="Q541" s="296" t="s">
        <v>1932</v>
      </c>
      <c r="R541" s="276" t="s">
        <v>1933</v>
      </c>
      <c r="S541" s="296" t="s">
        <v>1934</v>
      </c>
    </row>
    <row r="542" spans="1:19" hidden="1" x14ac:dyDescent="0.3">
      <c r="A542" s="272">
        <v>1526</v>
      </c>
      <c r="B542" s="282">
        <v>42887</v>
      </c>
      <c r="C542" s="284" t="s">
        <v>592</v>
      </c>
      <c r="D542" s="273" t="s">
        <v>1159</v>
      </c>
      <c r="E542" s="286" t="s">
        <v>522</v>
      </c>
      <c r="F542" s="273" t="s">
        <v>778</v>
      </c>
      <c r="G542" s="288" t="s">
        <v>764</v>
      </c>
      <c r="H542" s="273" t="s">
        <v>763</v>
      </c>
      <c r="I542" s="290" t="s">
        <v>1433</v>
      </c>
      <c r="J542" s="274">
        <v>36</v>
      </c>
      <c r="K542" s="292">
        <v>180</v>
      </c>
      <c r="L542" s="274">
        <v>6480</v>
      </c>
      <c r="M542" s="294">
        <v>0.08</v>
      </c>
      <c r="N542" s="275">
        <v>5961.6</v>
      </c>
      <c r="O542" s="288" t="s">
        <v>761</v>
      </c>
      <c r="P542" s="276" t="s">
        <v>760</v>
      </c>
      <c r="Q542" s="296" t="s">
        <v>1932</v>
      </c>
      <c r="R542" s="276" t="s">
        <v>1933</v>
      </c>
      <c r="S542" s="296" t="s">
        <v>1934</v>
      </c>
    </row>
    <row r="543" spans="1:19" hidden="1" x14ac:dyDescent="0.3">
      <c r="A543" s="272">
        <v>1527</v>
      </c>
      <c r="B543" s="282">
        <v>42887</v>
      </c>
      <c r="C543" s="284" t="s">
        <v>592</v>
      </c>
      <c r="D543" s="273" t="s">
        <v>894</v>
      </c>
      <c r="E543" s="286" t="s">
        <v>405</v>
      </c>
      <c r="F543" s="273" t="s">
        <v>812</v>
      </c>
      <c r="G543" s="288" t="s">
        <v>785</v>
      </c>
      <c r="H543" s="273" t="s">
        <v>824</v>
      </c>
      <c r="I543" s="290" t="s">
        <v>1432</v>
      </c>
      <c r="J543" s="274">
        <v>4</v>
      </c>
      <c r="K543" s="292">
        <v>660</v>
      </c>
      <c r="L543" s="274">
        <v>2640</v>
      </c>
      <c r="M543" s="294">
        <v>0.03</v>
      </c>
      <c r="N543" s="275">
        <v>2560.8000000000002</v>
      </c>
      <c r="O543" s="288" t="s">
        <v>834</v>
      </c>
      <c r="P543" s="276" t="s">
        <v>760</v>
      </c>
      <c r="Q543" s="296" t="s">
        <v>1932</v>
      </c>
      <c r="R543" s="276" t="s">
        <v>1933</v>
      </c>
      <c r="S543" s="296" t="s">
        <v>1934</v>
      </c>
    </row>
    <row r="544" spans="1:19" hidden="1" x14ac:dyDescent="0.3">
      <c r="A544" s="272">
        <v>1528</v>
      </c>
      <c r="B544" s="282">
        <v>42888</v>
      </c>
      <c r="C544" s="284" t="s">
        <v>592</v>
      </c>
      <c r="D544" s="273" t="s">
        <v>1431</v>
      </c>
      <c r="E544" s="286" t="s">
        <v>522</v>
      </c>
      <c r="F544" s="273" t="s">
        <v>812</v>
      </c>
      <c r="G544" s="288" t="s">
        <v>764</v>
      </c>
      <c r="H544" s="273" t="s">
        <v>772</v>
      </c>
      <c r="I544" s="290" t="s">
        <v>1430</v>
      </c>
      <c r="J544" s="274">
        <v>44</v>
      </c>
      <c r="K544" s="292">
        <v>840</v>
      </c>
      <c r="L544" s="274">
        <v>36960</v>
      </c>
      <c r="M544" s="294">
        <v>0.1</v>
      </c>
      <c r="N544" s="275">
        <v>33264</v>
      </c>
      <c r="O544" s="288" t="s">
        <v>775</v>
      </c>
      <c r="P544" s="276" t="s">
        <v>827</v>
      </c>
      <c r="Q544" s="296" t="s">
        <v>1935</v>
      </c>
      <c r="R544" s="276" t="s">
        <v>1933</v>
      </c>
      <c r="S544" s="296" t="s">
        <v>1934</v>
      </c>
    </row>
    <row r="545" spans="1:19" hidden="1" x14ac:dyDescent="0.3">
      <c r="A545" s="272">
        <v>1529</v>
      </c>
      <c r="B545" s="282">
        <v>42889</v>
      </c>
      <c r="C545" s="284" t="s">
        <v>592</v>
      </c>
      <c r="D545" s="273" t="s">
        <v>1211</v>
      </c>
      <c r="E545" s="286" t="s">
        <v>398</v>
      </c>
      <c r="F545" s="273" t="s">
        <v>778</v>
      </c>
      <c r="G545" s="288" t="s">
        <v>770</v>
      </c>
      <c r="H545" s="273" t="s">
        <v>769</v>
      </c>
      <c r="I545" s="290" t="s">
        <v>1429</v>
      </c>
      <c r="J545" s="274">
        <v>18</v>
      </c>
      <c r="K545" s="292">
        <v>9060</v>
      </c>
      <c r="L545" s="274">
        <v>163080</v>
      </c>
      <c r="M545" s="294">
        <v>0.09</v>
      </c>
      <c r="N545" s="275">
        <v>148402.79999999999</v>
      </c>
      <c r="O545" s="288" t="s">
        <v>761</v>
      </c>
      <c r="P545" s="276" t="s">
        <v>798</v>
      </c>
      <c r="Q545" s="296" t="s">
        <v>1932</v>
      </c>
      <c r="R545" s="276" t="s">
        <v>1933</v>
      </c>
      <c r="S545" s="296" t="s">
        <v>1934</v>
      </c>
    </row>
    <row r="546" spans="1:19" hidden="1" x14ac:dyDescent="0.3">
      <c r="A546" s="272">
        <v>1530</v>
      </c>
      <c r="B546" s="282">
        <v>42889</v>
      </c>
      <c r="C546" s="284" t="s">
        <v>592</v>
      </c>
      <c r="D546" s="273" t="s">
        <v>1211</v>
      </c>
      <c r="E546" s="286" t="s">
        <v>398</v>
      </c>
      <c r="F546" s="273" t="s">
        <v>778</v>
      </c>
      <c r="G546" s="288" t="s">
        <v>764</v>
      </c>
      <c r="H546" s="273" t="s">
        <v>772</v>
      </c>
      <c r="I546" s="290" t="s">
        <v>1428</v>
      </c>
      <c r="J546" s="274">
        <v>39</v>
      </c>
      <c r="K546" s="292">
        <v>2340</v>
      </c>
      <c r="L546" s="274">
        <v>91260</v>
      </c>
      <c r="M546" s="294">
        <v>0.02</v>
      </c>
      <c r="N546" s="275">
        <v>89434.8</v>
      </c>
      <c r="O546" s="288" t="s">
        <v>761</v>
      </c>
      <c r="P546" s="276" t="s">
        <v>774</v>
      </c>
      <c r="Q546" s="296" t="s">
        <v>1932</v>
      </c>
      <c r="R546" s="276" t="s">
        <v>1933</v>
      </c>
      <c r="S546" s="296" t="s">
        <v>1934</v>
      </c>
    </row>
    <row r="547" spans="1:19" hidden="1" x14ac:dyDescent="0.3">
      <c r="A547" s="272">
        <v>1531</v>
      </c>
      <c r="B547" s="282">
        <v>42889</v>
      </c>
      <c r="C547" s="284" t="s">
        <v>592</v>
      </c>
      <c r="D547" s="273" t="s">
        <v>1427</v>
      </c>
      <c r="E547" s="286" t="s">
        <v>405</v>
      </c>
      <c r="F547" s="273" t="s">
        <v>790</v>
      </c>
      <c r="G547" s="288" t="s">
        <v>785</v>
      </c>
      <c r="H547" s="273" t="s">
        <v>815</v>
      </c>
      <c r="I547" s="290" t="s">
        <v>1426</v>
      </c>
      <c r="J547" s="274">
        <v>47</v>
      </c>
      <c r="K547" s="292">
        <v>18420</v>
      </c>
      <c r="L547" s="274">
        <v>865740</v>
      </c>
      <c r="M547" s="294">
        <v>0.09</v>
      </c>
      <c r="N547" s="275">
        <v>787823.4</v>
      </c>
      <c r="O547" s="288" t="s">
        <v>782</v>
      </c>
      <c r="P547" s="276" t="s">
        <v>760</v>
      </c>
      <c r="Q547" s="296" t="s">
        <v>1932</v>
      </c>
      <c r="R547" s="276" t="s">
        <v>1937</v>
      </c>
      <c r="S547" s="296" t="s">
        <v>1934</v>
      </c>
    </row>
    <row r="548" spans="1:19" hidden="1" x14ac:dyDescent="0.3">
      <c r="A548" s="272">
        <v>1532</v>
      </c>
      <c r="B548" s="282">
        <v>42889</v>
      </c>
      <c r="C548" s="284" t="s">
        <v>592</v>
      </c>
      <c r="D548" s="273" t="s">
        <v>1425</v>
      </c>
      <c r="E548" s="286" t="s">
        <v>522</v>
      </c>
      <c r="F548" s="273" t="s">
        <v>778</v>
      </c>
      <c r="G548" s="288" t="s">
        <v>764</v>
      </c>
      <c r="H548" s="273" t="s">
        <v>800</v>
      </c>
      <c r="I548" s="290" t="s">
        <v>1424</v>
      </c>
      <c r="J548" s="274">
        <v>42</v>
      </c>
      <c r="K548" s="292">
        <v>240</v>
      </c>
      <c r="L548" s="274">
        <v>10080</v>
      </c>
      <c r="M548" s="294">
        <v>0.04</v>
      </c>
      <c r="N548" s="275">
        <v>9676.7999999999993</v>
      </c>
      <c r="O548" s="288" t="s">
        <v>788</v>
      </c>
      <c r="P548" s="276" t="s">
        <v>798</v>
      </c>
      <c r="Q548" s="296" t="s">
        <v>1936</v>
      </c>
      <c r="R548" s="276" t="s">
        <v>1933</v>
      </c>
      <c r="S548" s="296" t="s">
        <v>1934</v>
      </c>
    </row>
    <row r="549" spans="1:19" x14ac:dyDescent="0.3">
      <c r="A549" s="272">
        <v>1533</v>
      </c>
      <c r="B549" s="282">
        <v>42889</v>
      </c>
      <c r="C549" s="284" t="s">
        <v>592</v>
      </c>
      <c r="D549" s="273" t="s">
        <v>1145</v>
      </c>
      <c r="E549" s="286" t="s">
        <v>395</v>
      </c>
      <c r="F549" s="273" t="s">
        <v>765</v>
      </c>
      <c r="G549" s="288" t="s">
        <v>785</v>
      </c>
      <c r="H549" s="273" t="s">
        <v>824</v>
      </c>
      <c r="I549" s="290" t="s">
        <v>1423</v>
      </c>
      <c r="J549" s="274">
        <v>8</v>
      </c>
      <c r="K549" s="292">
        <v>1260</v>
      </c>
      <c r="L549" s="274">
        <v>10080</v>
      </c>
      <c r="M549" s="294">
        <v>0.08</v>
      </c>
      <c r="N549" s="275">
        <v>9273.6</v>
      </c>
      <c r="O549" s="288" t="s">
        <v>788</v>
      </c>
      <c r="P549" s="276" t="s">
        <v>760</v>
      </c>
      <c r="Q549" s="296" t="s">
        <v>1936</v>
      </c>
      <c r="R549" s="276" t="s">
        <v>1937</v>
      </c>
      <c r="S549" s="296" t="s">
        <v>1934</v>
      </c>
    </row>
    <row r="550" spans="1:19" hidden="1" x14ac:dyDescent="0.3">
      <c r="A550" s="272">
        <v>1534</v>
      </c>
      <c r="B550" s="282">
        <v>42890</v>
      </c>
      <c r="C550" s="284" t="s">
        <v>592</v>
      </c>
      <c r="D550" s="273" t="s">
        <v>1422</v>
      </c>
      <c r="E550" s="286" t="s">
        <v>522</v>
      </c>
      <c r="F550" s="273" t="s">
        <v>778</v>
      </c>
      <c r="G550" s="288" t="s">
        <v>764</v>
      </c>
      <c r="H550" s="273" t="s">
        <v>800</v>
      </c>
      <c r="I550" s="290" t="s">
        <v>1096</v>
      </c>
      <c r="J550" s="274">
        <v>21</v>
      </c>
      <c r="K550" s="292">
        <v>960</v>
      </c>
      <c r="L550" s="274">
        <v>20160</v>
      </c>
      <c r="M550" s="294">
        <v>7.0000000000000007E-2</v>
      </c>
      <c r="N550" s="275">
        <v>18748.8</v>
      </c>
      <c r="O550" s="288" t="s">
        <v>761</v>
      </c>
      <c r="P550" s="276" t="s">
        <v>760</v>
      </c>
      <c r="Q550" s="296" t="s">
        <v>1932</v>
      </c>
      <c r="R550" s="276" t="s">
        <v>1933</v>
      </c>
      <c r="S550" s="296" t="s">
        <v>1934</v>
      </c>
    </row>
    <row r="551" spans="1:19" x14ac:dyDescent="0.3">
      <c r="A551" s="272">
        <v>1535</v>
      </c>
      <c r="B551" s="282">
        <v>42890</v>
      </c>
      <c r="C551" s="284" t="s">
        <v>592</v>
      </c>
      <c r="D551" s="273" t="s">
        <v>851</v>
      </c>
      <c r="E551" s="286" t="s">
        <v>405</v>
      </c>
      <c r="F551" s="273" t="s">
        <v>778</v>
      </c>
      <c r="G551" s="288" t="s">
        <v>764</v>
      </c>
      <c r="H551" s="273" t="s">
        <v>800</v>
      </c>
      <c r="I551" s="290" t="s">
        <v>1421</v>
      </c>
      <c r="J551" s="274">
        <v>16</v>
      </c>
      <c r="K551" s="292">
        <v>900</v>
      </c>
      <c r="L551" s="274">
        <v>14400</v>
      </c>
      <c r="M551" s="294">
        <v>0.05</v>
      </c>
      <c r="N551" s="275">
        <v>13680</v>
      </c>
      <c r="O551" s="288" t="s">
        <v>788</v>
      </c>
      <c r="P551" s="276" t="s">
        <v>760</v>
      </c>
      <c r="Q551" s="296" t="s">
        <v>1936</v>
      </c>
      <c r="R551" s="276" t="s">
        <v>1933</v>
      </c>
      <c r="S551" s="296" t="s">
        <v>1934</v>
      </c>
    </row>
    <row r="552" spans="1:19" hidden="1" x14ac:dyDescent="0.3">
      <c r="A552" s="272">
        <v>1536</v>
      </c>
      <c r="B552" s="282">
        <v>42890</v>
      </c>
      <c r="C552" s="284" t="s">
        <v>592</v>
      </c>
      <c r="D552" s="273" t="s">
        <v>851</v>
      </c>
      <c r="E552" s="286" t="s">
        <v>405</v>
      </c>
      <c r="F552" s="273" t="s">
        <v>778</v>
      </c>
      <c r="G552" s="288" t="s">
        <v>785</v>
      </c>
      <c r="H552" s="273" t="s">
        <v>824</v>
      </c>
      <c r="I552" s="290" t="s">
        <v>1420</v>
      </c>
      <c r="J552" s="274">
        <v>46</v>
      </c>
      <c r="K552" s="292">
        <v>660</v>
      </c>
      <c r="L552" s="274">
        <v>30360</v>
      </c>
      <c r="M552" s="294">
        <v>0.01</v>
      </c>
      <c r="N552" s="275">
        <v>30056.400000000001</v>
      </c>
      <c r="O552" s="288" t="s">
        <v>788</v>
      </c>
      <c r="P552" s="276" t="s">
        <v>760</v>
      </c>
      <c r="Q552" s="296" t="s">
        <v>1936</v>
      </c>
      <c r="R552" s="276" t="s">
        <v>1933</v>
      </c>
      <c r="S552" s="296" t="s">
        <v>1934</v>
      </c>
    </row>
    <row r="553" spans="1:19" hidden="1" x14ac:dyDescent="0.3">
      <c r="A553" s="272">
        <v>1537</v>
      </c>
      <c r="B553" s="282">
        <v>42890</v>
      </c>
      <c r="C553" s="284" t="s">
        <v>592</v>
      </c>
      <c r="D553" s="273" t="s">
        <v>851</v>
      </c>
      <c r="E553" s="286" t="s">
        <v>522</v>
      </c>
      <c r="F553" s="273" t="s">
        <v>778</v>
      </c>
      <c r="G553" s="288" t="s">
        <v>785</v>
      </c>
      <c r="H553" s="273" t="s">
        <v>824</v>
      </c>
      <c r="I553" s="290" t="s">
        <v>1419</v>
      </c>
      <c r="J553" s="274">
        <v>9</v>
      </c>
      <c r="K553" s="292">
        <v>2400</v>
      </c>
      <c r="L553" s="274">
        <v>21600</v>
      </c>
      <c r="M553" s="294">
        <v>0.06</v>
      </c>
      <c r="N553" s="275">
        <v>20304</v>
      </c>
      <c r="O553" s="288" t="s">
        <v>788</v>
      </c>
      <c r="P553" s="276" t="s">
        <v>798</v>
      </c>
      <c r="Q553" s="296" t="s">
        <v>1936</v>
      </c>
      <c r="R553" s="276" t="s">
        <v>1933</v>
      </c>
      <c r="S553" s="296" t="s">
        <v>1934</v>
      </c>
    </row>
    <row r="554" spans="1:19" hidden="1" x14ac:dyDescent="0.3">
      <c r="A554" s="272">
        <v>1538</v>
      </c>
      <c r="B554" s="282">
        <v>42890</v>
      </c>
      <c r="C554" s="284" t="s">
        <v>592</v>
      </c>
      <c r="D554" s="273" t="s">
        <v>1417</v>
      </c>
      <c r="E554" s="286" t="s">
        <v>395</v>
      </c>
      <c r="F554" s="273" t="s">
        <v>778</v>
      </c>
      <c r="G554" s="288" t="s">
        <v>770</v>
      </c>
      <c r="H554" s="273" t="s">
        <v>781</v>
      </c>
      <c r="I554" s="290" t="s">
        <v>1418</v>
      </c>
      <c r="J554" s="274">
        <v>49</v>
      </c>
      <c r="K554" s="292">
        <v>480</v>
      </c>
      <c r="L554" s="274">
        <v>23520</v>
      </c>
      <c r="M554" s="294">
        <v>0.1</v>
      </c>
      <c r="N554" s="275">
        <v>21168</v>
      </c>
      <c r="O554" s="288" t="s">
        <v>775</v>
      </c>
      <c r="P554" s="276" t="s">
        <v>760</v>
      </c>
      <c r="Q554" s="296" t="s">
        <v>1935</v>
      </c>
      <c r="R554" s="276" t="s">
        <v>1933</v>
      </c>
      <c r="S554" s="296" t="s">
        <v>1934</v>
      </c>
    </row>
    <row r="555" spans="1:19" hidden="1" x14ac:dyDescent="0.3">
      <c r="A555" s="272">
        <v>1539</v>
      </c>
      <c r="B555" s="282">
        <v>42890</v>
      </c>
      <c r="C555" s="284" t="s">
        <v>592</v>
      </c>
      <c r="D555" s="273" t="s">
        <v>1417</v>
      </c>
      <c r="E555" s="286" t="s">
        <v>395</v>
      </c>
      <c r="F555" s="273" t="s">
        <v>778</v>
      </c>
      <c r="G555" s="288" t="s">
        <v>764</v>
      </c>
      <c r="H555" s="273" t="s">
        <v>805</v>
      </c>
      <c r="I555" s="290" t="s">
        <v>804</v>
      </c>
      <c r="J555" s="274">
        <v>6</v>
      </c>
      <c r="K555" s="292">
        <v>240</v>
      </c>
      <c r="L555" s="274">
        <v>1440</v>
      </c>
      <c r="M555" s="294">
        <v>0.04</v>
      </c>
      <c r="N555" s="275">
        <v>1382.4</v>
      </c>
      <c r="O555" s="288" t="s">
        <v>775</v>
      </c>
      <c r="P555" s="276" t="s">
        <v>798</v>
      </c>
      <c r="Q555" s="296" t="s">
        <v>1935</v>
      </c>
      <c r="R555" s="276" t="s">
        <v>1933</v>
      </c>
      <c r="S555" s="296" t="s">
        <v>1934</v>
      </c>
    </row>
    <row r="556" spans="1:19" hidden="1" x14ac:dyDescent="0.3">
      <c r="A556" s="272">
        <v>1540</v>
      </c>
      <c r="B556" s="282">
        <v>42891</v>
      </c>
      <c r="C556" s="284" t="s">
        <v>592</v>
      </c>
      <c r="D556" s="273" t="s">
        <v>1415</v>
      </c>
      <c r="E556" s="286" t="s">
        <v>395</v>
      </c>
      <c r="F556" s="273" t="s">
        <v>778</v>
      </c>
      <c r="G556" s="288" t="s">
        <v>764</v>
      </c>
      <c r="H556" s="273" t="s">
        <v>921</v>
      </c>
      <c r="I556" s="290" t="s">
        <v>1416</v>
      </c>
      <c r="J556" s="274">
        <v>47</v>
      </c>
      <c r="K556" s="292">
        <v>240</v>
      </c>
      <c r="L556" s="274">
        <v>11280</v>
      </c>
      <c r="M556" s="294">
        <v>0.05</v>
      </c>
      <c r="N556" s="275">
        <v>10716</v>
      </c>
      <c r="O556" s="288" t="s">
        <v>761</v>
      </c>
      <c r="P556" s="276" t="s">
        <v>760</v>
      </c>
      <c r="Q556" s="296" t="s">
        <v>1932</v>
      </c>
      <c r="R556" s="276" t="s">
        <v>1933</v>
      </c>
      <c r="S556" s="296" t="s">
        <v>1934</v>
      </c>
    </row>
    <row r="557" spans="1:19" hidden="1" x14ac:dyDescent="0.3">
      <c r="A557" s="272">
        <v>1541</v>
      </c>
      <c r="B557" s="282">
        <v>42891</v>
      </c>
      <c r="C557" s="284" t="s">
        <v>592</v>
      </c>
      <c r="D557" s="273" t="s">
        <v>1415</v>
      </c>
      <c r="E557" s="286" t="s">
        <v>395</v>
      </c>
      <c r="F557" s="273" t="s">
        <v>778</v>
      </c>
      <c r="G557" s="288" t="s">
        <v>764</v>
      </c>
      <c r="H557" s="273" t="s">
        <v>805</v>
      </c>
      <c r="I557" s="290" t="s">
        <v>804</v>
      </c>
      <c r="J557" s="274">
        <v>26</v>
      </c>
      <c r="K557" s="292">
        <v>240</v>
      </c>
      <c r="L557" s="274">
        <v>6240</v>
      </c>
      <c r="M557" s="294">
        <v>0.08</v>
      </c>
      <c r="N557" s="275">
        <v>5740.8</v>
      </c>
      <c r="O557" s="288" t="s">
        <v>761</v>
      </c>
      <c r="P557" s="276" t="s">
        <v>760</v>
      </c>
      <c r="Q557" s="296" t="s">
        <v>1932</v>
      </c>
      <c r="R557" s="276" t="s">
        <v>1933</v>
      </c>
      <c r="S557" s="296" t="s">
        <v>1934</v>
      </c>
    </row>
    <row r="558" spans="1:19" hidden="1" x14ac:dyDescent="0.3">
      <c r="A558" s="272">
        <v>1542</v>
      </c>
      <c r="B558" s="282">
        <v>42891</v>
      </c>
      <c r="C558" s="284" t="s">
        <v>592</v>
      </c>
      <c r="D558" s="273" t="s">
        <v>1017</v>
      </c>
      <c r="E558" s="286" t="s">
        <v>395</v>
      </c>
      <c r="F558" s="273" t="s">
        <v>812</v>
      </c>
      <c r="G558" s="288" t="s">
        <v>764</v>
      </c>
      <c r="H558" s="273" t="s">
        <v>793</v>
      </c>
      <c r="I558" s="290" t="s">
        <v>1414</v>
      </c>
      <c r="J558" s="274">
        <v>30</v>
      </c>
      <c r="K558" s="292">
        <v>420</v>
      </c>
      <c r="L558" s="274">
        <v>12600</v>
      </c>
      <c r="M558" s="294">
        <v>0.05</v>
      </c>
      <c r="N558" s="275">
        <v>11970</v>
      </c>
      <c r="O558" s="288" t="s">
        <v>834</v>
      </c>
      <c r="P558" s="276" t="s">
        <v>760</v>
      </c>
      <c r="Q558" s="296" t="s">
        <v>1932</v>
      </c>
      <c r="R558" s="276" t="s">
        <v>1933</v>
      </c>
      <c r="S558" s="296" t="s">
        <v>1934</v>
      </c>
    </row>
    <row r="559" spans="1:19" hidden="1" x14ac:dyDescent="0.3">
      <c r="A559" s="272">
        <v>1543</v>
      </c>
      <c r="B559" s="282">
        <v>42891</v>
      </c>
      <c r="C559" s="284" t="s">
        <v>592</v>
      </c>
      <c r="D559" s="273" t="s">
        <v>833</v>
      </c>
      <c r="E559" s="286" t="s">
        <v>398</v>
      </c>
      <c r="F559" s="273" t="s">
        <v>812</v>
      </c>
      <c r="G559" s="288" t="s">
        <v>764</v>
      </c>
      <c r="H559" s="273" t="s">
        <v>800</v>
      </c>
      <c r="I559" s="290" t="s">
        <v>1413</v>
      </c>
      <c r="J559" s="274">
        <v>43</v>
      </c>
      <c r="K559" s="292">
        <v>180</v>
      </c>
      <c r="L559" s="274">
        <v>7740</v>
      </c>
      <c r="M559" s="294">
        <v>0.05</v>
      </c>
      <c r="N559" s="275">
        <v>7353</v>
      </c>
      <c r="O559" s="288" t="s">
        <v>761</v>
      </c>
      <c r="P559" s="276" t="s">
        <v>827</v>
      </c>
      <c r="Q559" s="296" t="s">
        <v>1932</v>
      </c>
      <c r="R559" s="276" t="s">
        <v>1933</v>
      </c>
      <c r="S559" s="296" t="s">
        <v>1934</v>
      </c>
    </row>
    <row r="560" spans="1:19" hidden="1" x14ac:dyDescent="0.3">
      <c r="A560" s="272">
        <v>1544</v>
      </c>
      <c r="B560" s="282">
        <v>42891</v>
      </c>
      <c r="C560" s="284" t="s">
        <v>592</v>
      </c>
      <c r="D560" s="273" t="s">
        <v>1412</v>
      </c>
      <c r="E560" s="286" t="s">
        <v>395</v>
      </c>
      <c r="F560" s="273" t="s">
        <v>812</v>
      </c>
      <c r="G560" s="288" t="s">
        <v>764</v>
      </c>
      <c r="H560" s="273" t="s">
        <v>800</v>
      </c>
      <c r="I560" s="290" t="s">
        <v>1411</v>
      </c>
      <c r="J560" s="274">
        <v>24</v>
      </c>
      <c r="K560" s="292">
        <v>2100</v>
      </c>
      <c r="L560" s="274">
        <v>50400</v>
      </c>
      <c r="M560" s="294">
        <v>0.1</v>
      </c>
      <c r="N560" s="275">
        <v>45360</v>
      </c>
      <c r="O560" s="288" t="s">
        <v>788</v>
      </c>
      <c r="P560" s="276" t="s">
        <v>760</v>
      </c>
      <c r="Q560" s="296" t="s">
        <v>1936</v>
      </c>
      <c r="R560" s="276" t="s">
        <v>1933</v>
      </c>
      <c r="S560" s="296" t="s">
        <v>1934</v>
      </c>
    </row>
    <row r="561" spans="1:19" hidden="1" x14ac:dyDescent="0.3">
      <c r="A561" s="272">
        <v>1545</v>
      </c>
      <c r="B561" s="282">
        <v>42892</v>
      </c>
      <c r="C561" s="284" t="s">
        <v>592</v>
      </c>
      <c r="D561" s="273" t="s">
        <v>1408</v>
      </c>
      <c r="E561" s="286" t="s">
        <v>398</v>
      </c>
      <c r="F561" s="273" t="s">
        <v>778</v>
      </c>
      <c r="G561" s="288" t="s">
        <v>764</v>
      </c>
      <c r="H561" s="273" t="s">
        <v>818</v>
      </c>
      <c r="I561" s="290" t="s">
        <v>1410</v>
      </c>
      <c r="J561" s="274">
        <v>29</v>
      </c>
      <c r="K561" s="292">
        <v>180</v>
      </c>
      <c r="L561" s="274">
        <v>5220</v>
      </c>
      <c r="M561" s="294">
        <v>7.0000000000000007E-2</v>
      </c>
      <c r="N561" s="275">
        <v>4854.6000000000004</v>
      </c>
      <c r="O561" s="288" t="s">
        <v>834</v>
      </c>
      <c r="P561" s="276" t="s">
        <v>760</v>
      </c>
      <c r="Q561" s="296" t="s">
        <v>1932</v>
      </c>
      <c r="R561" s="276" t="s">
        <v>1933</v>
      </c>
      <c r="S561" s="296" t="s">
        <v>1934</v>
      </c>
    </row>
    <row r="562" spans="1:19" hidden="1" x14ac:dyDescent="0.3">
      <c r="A562" s="272">
        <v>1546</v>
      </c>
      <c r="B562" s="282">
        <v>42892</v>
      </c>
      <c r="C562" s="284" t="s">
        <v>592</v>
      </c>
      <c r="D562" s="273" t="s">
        <v>1408</v>
      </c>
      <c r="E562" s="286" t="s">
        <v>398</v>
      </c>
      <c r="F562" s="273" t="s">
        <v>778</v>
      </c>
      <c r="G562" s="288" t="s">
        <v>764</v>
      </c>
      <c r="H562" s="273" t="s">
        <v>811</v>
      </c>
      <c r="I562" s="290" t="s">
        <v>1175</v>
      </c>
      <c r="J562" s="274">
        <v>33</v>
      </c>
      <c r="K562" s="292">
        <v>960</v>
      </c>
      <c r="L562" s="274">
        <v>31680</v>
      </c>
      <c r="M562" s="294">
        <v>0.02</v>
      </c>
      <c r="N562" s="275">
        <v>31046.400000000001</v>
      </c>
      <c r="O562" s="288" t="s">
        <v>834</v>
      </c>
      <c r="P562" s="276" t="s">
        <v>787</v>
      </c>
      <c r="Q562" s="296" t="s">
        <v>1932</v>
      </c>
      <c r="R562" s="276" t="s">
        <v>1933</v>
      </c>
      <c r="S562" s="296" t="s">
        <v>1934</v>
      </c>
    </row>
    <row r="563" spans="1:19" hidden="1" x14ac:dyDescent="0.3">
      <c r="A563" s="272">
        <v>1547</v>
      </c>
      <c r="B563" s="282">
        <v>42892</v>
      </c>
      <c r="C563" s="284" t="s">
        <v>592</v>
      </c>
      <c r="D563" s="273" t="s">
        <v>1408</v>
      </c>
      <c r="E563" s="286" t="s">
        <v>398</v>
      </c>
      <c r="F563" s="273" t="s">
        <v>778</v>
      </c>
      <c r="G563" s="288" t="s">
        <v>785</v>
      </c>
      <c r="H563" s="273" t="s">
        <v>815</v>
      </c>
      <c r="I563" s="290" t="s">
        <v>1409</v>
      </c>
      <c r="J563" s="274">
        <v>38</v>
      </c>
      <c r="K563" s="292">
        <v>24060</v>
      </c>
      <c r="L563" s="274">
        <v>914280</v>
      </c>
      <c r="M563" s="294">
        <v>0.02</v>
      </c>
      <c r="N563" s="275">
        <v>895994.4</v>
      </c>
      <c r="O563" s="288" t="s">
        <v>834</v>
      </c>
      <c r="P563" s="276" t="s">
        <v>787</v>
      </c>
      <c r="Q563" s="296" t="s">
        <v>1932</v>
      </c>
      <c r="R563" s="276" t="s">
        <v>1933</v>
      </c>
      <c r="S563" s="296" t="s">
        <v>1934</v>
      </c>
    </row>
    <row r="564" spans="1:19" hidden="1" x14ac:dyDescent="0.3">
      <c r="A564" s="272">
        <v>1548</v>
      </c>
      <c r="B564" s="282">
        <v>42892</v>
      </c>
      <c r="C564" s="284" t="s">
        <v>592</v>
      </c>
      <c r="D564" s="273" t="s">
        <v>1408</v>
      </c>
      <c r="E564" s="286" t="s">
        <v>398</v>
      </c>
      <c r="F564" s="273" t="s">
        <v>778</v>
      </c>
      <c r="G564" s="288" t="s">
        <v>785</v>
      </c>
      <c r="H564" s="273" t="s">
        <v>815</v>
      </c>
      <c r="I564" s="290" t="s">
        <v>1407</v>
      </c>
      <c r="J564" s="274">
        <v>45</v>
      </c>
      <c r="K564" s="292">
        <v>1440</v>
      </c>
      <c r="L564" s="274">
        <v>64800</v>
      </c>
      <c r="M564" s="294">
        <v>0.04</v>
      </c>
      <c r="N564" s="275">
        <v>62208</v>
      </c>
      <c r="O564" s="288" t="s">
        <v>834</v>
      </c>
      <c r="P564" s="276" t="s">
        <v>760</v>
      </c>
      <c r="Q564" s="296" t="s">
        <v>1932</v>
      </c>
      <c r="R564" s="276" t="s">
        <v>1933</v>
      </c>
      <c r="S564" s="296" t="s">
        <v>1934</v>
      </c>
    </row>
    <row r="565" spans="1:19" hidden="1" x14ac:dyDescent="0.3">
      <c r="A565" s="272">
        <v>1549</v>
      </c>
      <c r="B565" s="282">
        <v>42892</v>
      </c>
      <c r="C565" s="284" t="s">
        <v>592</v>
      </c>
      <c r="D565" s="273" t="s">
        <v>1406</v>
      </c>
      <c r="E565" s="286" t="s">
        <v>522</v>
      </c>
      <c r="F565" s="273" t="s">
        <v>765</v>
      </c>
      <c r="G565" s="288" t="s">
        <v>770</v>
      </c>
      <c r="H565" s="273" t="s">
        <v>826</v>
      </c>
      <c r="I565" s="290" t="s">
        <v>1359</v>
      </c>
      <c r="J565" s="274">
        <v>46</v>
      </c>
      <c r="K565" s="292">
        <v>9060</v>
      </c>
      <c r="L565" s="274">
        <v>416760</v>
      </c>
      <c r="M565" s="294">
        <v>0.05</v>
      </c>
      <c r="N565" s="275">
        <v>395922</v>
      </c>
      <c r="O565" s="288" t="s">
        <v>761</v>
      </c>
      <c r="P565" s="276" t="s">
        <v>760</v>
      </c>
      <c r="Q565" s="296" t="s">
        <v>1932</v>
      </c>
      <c r="R565" s="276" t="s">
        <v>1937</v>
      </c>
      <c r="S565" s="296" t="s">
        <v>1934</v>
      </c>
    </row>
    <row r="566" spans="1:19" x14ac:dyDescent="0.3">
      <c r="A566" s="272">
        <v>1550</v>
      </c>
      <c r="B566" s="282">
        <v>42893</v>
      </c>
      <c r="C566" s="284" t="s">
        <v>592</v>
      </c>
      <c r="D566" s="273" t="s">
        <v>1328</v>
      </c>
      <c r="E566" s="286" t="s">
        <v>405</v>
      </c>
      <c r="F566" s="273" t="s">
        <v>778</v>
      </c>
      <c r="G566" s="288" t="s">
        <v>764</v>
      </c>
      <c r="H566" s="273" t="s">
        <v>811</v>
      </c>
      <c r="I566" s="290" t="s">
        <v>1405</v>
      </c>
      <c r="J566" s="274">
        <v>21</v>
      </c>
      <c r="K566" s="292">
        <v>1440</v>
      </c>
      <c r="L566" s="274">
        <v>30240</v>
      </c>
      <c r="M566" s="294">
        <v>0.04</v>
      </c>
      <c r="N566" s="275">
        <v>29030.400000000001</v>
      </c>
      <c r="O566" s="288" t="s">
        <v>834</v>
      </c>
      <c r="P566" s="276" t="s">
        <v>760</v>
      </c>
      <c r="Q566" s="296" t="s">
        <v>1932</v>
      </c>
      <c r="R566" s="276" t="s">
        <v>1933</v>
      </c>
      <c r="S566" s="296" t="s">
        <v>1934</v>
      </c>
    </row>
    <row r="567" spans="1:19" hidden="1" x14ac:dyDescent="0.3">
      <c r="A567" s="272">
        <v>1551</v>
      </c>
      <c r="B567" s="282">
        <v>42893</v>
      </c>
      <c r="C567" s="284" t="s">
        <v>592</v>
      </c>
      <c r="D567" s="273" t="s">
        <v>1404</v>
      </c>
      <c r="E567" s="286" t="s">
        <v>398</v>
      </c>
      <c r="F567" s="273" t="s">
        <v>778</v>
      </c>
      <c r="G567" s="288" t="s">
        <v>785</v>
      </c>
      <c r="H567" s="273" t="s">
        <v>824</v>
      </c>
      <c r="I567" s="290" t="s">
        <v>1079</v>
      </c>
      <c r="J567" s="274">
        <v>50</v>
      </c>
      <c r="K567" s="292">
        <v>2640</v>
      </c>
      <c r="L567" s="274">
        <v>132000</v>
      </c>
      <c r="M567" s="294">
        <v>0.1</v>
      </c>
      <c r="N567" s="275">
        <v>118800</v>
      </c>
      <c r="O567" s="288" t="s">
        <v>782</v>
      </c>
      <c r="P567" s="276" t="s">
        <v>760</v>
      </c>
      <c r="Q567" s="296" t="s">
        <v>1932</v>
      </c>
      <c r="R567" s="276" t="s">
        <v>1933</v>
      </c>
      <c r="S567" s="296" t="s">
        <v>1934</v>
      </c>
    </row>
    <row r="568" spans="1:19" hidden="1" x14ac:dyDescent="0.3">
      <c r="A568" s="272">
        <v>1552</v>
      </c>
      <c r="B568" s="282">
        <v>42893</v>
      </c>
      <c r="C568" s="284" t="s">
        <v>592</v>
      </c>
      <c r="D568" s="273" t="s">
        <v>1403</v>
      </c>
      <c r="E568" s="286" t="s">
        <v>405</v>
      </c>
      <c r="F568" s="273" t="s">
        <v>765</v>
      </c>
      <c r="G568" s="288" t="s">
        <v>785</v>
      </c>
      <c r="H568" s="273" t="s">
        <v>784</v>
      </c>
      <c r="I568" s="290" t="s">
        <v>1314</v>
      </c>
      <c r="J568" s="274">
        <v>27</v>
      </c>
      <c r="K568" s="292">
        <v>9360</v>
      </c>
      <c r="L568" s="274">
        <v>252720</v>
      </c>
      <c r="M568" s="294">
        <v>0.04</v>
      </c>
      <c r="N568" s="275">
        <v>242611.20000000001</v>
      </c>
      <c r="O568" s="288" t="s">
        <v>782</v>
      </c>
      <c r="P568" s="276" t="s">
        <v>767</v>
      </c>
      <c r="Q568" s="296" t="s">
        <v>1932</v>
      </c>
      <c r="R568" s="276" t="s">
        <v>1937</v>
      </c>
      <c r="S568" s="296" t="s">
        <v>1934</v>
      </c>
    </row>
    <row r="569" spans="1:19" hidden="1" x14ac:dyDescent="0.3">
      <c r="A569" s="272">
        <v>1553</v>
      </c>
      <c r="B569" s="282">
        <v>42893</v>
      </c>
      <c r="C569" s="284" t="s">
        <v>592</v>
      </c>
      <c r="D569" s="273" t="s">
        <v>1402</v>
      </c>
      <c r="E569" s="286" t="s">
        <v>522</v>
      </c>
      <c r="F569" s="273" t="s">
        <v>790</v>
      </c>
      <c r="G569" s="288" t="s">
        <v>764</v>
      </c>
      <c r="H569" s="273" t="s">
        <v>995</v>
      </c>
      <c r="I569" s="290" t="s">
        <v>1401</v>
      </c>
      <c r="J569" s="274">
        <v>2</v>
      </c>
      <c r="K569" s="292">
        <v>300</v>
      </c>
      <c r="L569" s="274">
        <v>600</v>
      </c>
      <c r="M569" s="294">
        <v>0.02</v>
      </c>
      <c r="N569" s="275">
        <v>588</v>
      </c>
      <c r="O569" s="288" t="s">
        <v>834</v>
      </c>
      <c r="P569" s="276" t="s">
        <v>760</v>
      </c>
      <c r="Q569" s="296" t="s">
        <v>1932</v>
      </c>
      <c r="R569" s="276" t="s">
        <v>1937</v>
      </c>
      <c r="S569" s="296" t="s">
        <v>1934</v>
      </c>
    </row>
    <row r="570" spans="1:19" hidden="1" x14ac:dyDescent="0.3">
      <c r="A570" s="272">
        <v>1554</v>
      </c>
      <c r="B570" s="282">
        <v>42894</v>
      </c>
      <c r="C570" s="284" t="s">
        <v>592</v>
      </c>
      <c r="D570" s="273" t="s">
        <v>1400</v>
      </c>
      <c r="E570" s="286" t="s">
        <v>405</v>
      </c>
      <c r="F570" s="273" t="s">
        <v>778</v>
      </c>
      <c r="G570" s="288" t="s">
        <v>785</v>
      </c>
      <c r="H570" s="273" t="s">
        <v>824</v>
      </c>
      <c r="I570" s="290" t="s">
        <v>1177</v>
      </c>
      <c r="J570" s="274">
        <v>49</v>
      </c>
      <c r="K570" s="292">
        <v>6000</v>
      </c>
      <c r="L570" s="274">
        <v>294000</v>
      </c>
      <c r="M570" s="294">
        <v>0</v>
      </c>
      <c r="N570" s="275">
        <v>294000</v>
      </c>
      <c r="O570" s="288" t="s">
        <v>761</v>
      </c>
      <c r="P570" s="276" t="s">
        <v>760</v>
      </c>
      <c r="Q570" s="296" t="s">
        <v>1932</v>
      </c>
      <c r="R570" s="276" t="s">
        <v>1933</v>
      </c>
      <c r="S570" s="296" t="s">
        <v>1934</v>
      </c>
    </row>
    <row r="571" spans="1:19" hidden="1" x14ac:dyDescent="0.3">
      <c r="A571" s="272">
        <v>1555</v>
      </c>
      <c r="B571" s="282">
        <v>42894</v>
      </c>
      <c r="C571" s="284" t="s">
        <v>592</v>
      </c>
      <c r="D571" s="273" t="s">
        <v>1398</v>
      </c>
      <c r="E571" s="286" t="s">
        <v>522</v>
      </c>
      <c r="F571" s="273" t="s">
        <v>812</v>
      </c>
      <c r="G571" s="288" t="s">
        <v>770</v>
      </c>
      <c r="H571" s="273" t="s">
        <v>769</v>
      </c>
      <c r="I571" s="290" t="s">
        <v>1399</v>
      </c>
      <c r="J571" s="274">
        <v>32</v>
      </c>
      <c r="K571" s="292">
        <v>3660</v>
      </c>
      <c r="L571" s="274">
        <v>117120</v>
      </c>
      <c r="M571" s="294">
        <v>0.08</v>
      </c>
      <c r="N571" s="275">
        <v>107750.39999999999</v>
      </c>
      <c r="O571" s="288" t="s">
        <v>834</v>
      </c>
      <c r="P571" s="276" t="s">
        <v>841</v>
      </c>
      <c r="Q571" s="296" t="s">
        <v>1932</v>
      </c>
      <c r="R571" s="276" t="s">
        <v>1933</v>
      </c>
      <c r="S571" s="296" t="s">
        <v>1934</v>
      </c>
    </row>
    <row r="572" spans="1:19" hidden="1" x14ac:dyDescent="0.3">
      <c r="A572" s="272">
        <v>1556</v>
      </c>
      <c r="B572" s="282">
        <v>42894</v>
      </c>
      <c r="C572" s="284" t="s">
        <v>592</v>
      </c>
      <c r="D572" s="273" t="s">
        <v>1398</v>
      </c>
      <c r="E572" s="286" t="s">
        <v>522</v>
      </c>
      <c r="F572" s="273" t="s">
        <v>812</v>
      </c>
      <c r="G572" s="288" t="s">
        <v>770</v>
      </c>
      <c r="H572" s="273" t="s">
        <v>781</v>
      </c>
      <c r="I572" s="290" t="s">
        <v>942</v>
      </c>
      <c r="J572" s="274">
        <v>46</v>
      </c>
      <c r="K572" s="292">
        <v>660</v>
      </c>
      <c r="L572" s="274">
        <v>30360</v>
      </c>
      <c r="M572" s="294">
        <v>0.1</v>
      </c>
      <c r="N572" s="275">
        <v>27324</v>
      </c>
      <c r="O572" s="288" t="s">
        <v>834</v>
      </c>
      <c r="P572" s="276" t="s">
        <v>787</v>
      </c>
      <c r="Q572" s="296" t="s">
        <v>1932</v>
      </c>
      <c r="R572" s="276" t="s">
        <v>1933</v>
      </c>
      <c r="S572" s="296" t="s">
        <v>1934</v>
      </c>
    </row>
    <row r="573" spans="1:19" x14ac:dyDescent="0.3">
      <c r="A573" s="272">
        <v>1557</v>
      </c>
      <c r="B573" s="282">
        <v>42895</v>
      </c>
      <c r="C573" s="284" t="s">
        <v>592</v>
      </c>
      <c r="D573" s="273" t="s">
        <v>1329</v>
      </c>
      <c r="E573" s="286" t="s">
        <v>405</v>
      </c>
      <c r="F573" s="273" t="s">
        <v>778</v>
      </c>
      <c r="G573" s="288" t="s">
        <v>764</v>
      </c>
      <c r="H573" s="273" t="s">
        <v>772</v>
      </c>
      <c r="I573" s="290" t="s">
        <v>1301</v>
      </c>
      <c r="J573" s="274">
        <v>8</v>
      </c>
      <c r="K573" s="292">
        <v>2100</v>
      </c>
      <c r="L573" s="274">
        <v>16800</v>
      </c>
      <c r="M573" s="294">
        <v>0</v>
      </c>
      <c r="N573" s="275">
        <v>16800</v>
      </c>
      <c r="O573" s="288" t="s">
        <v>761</v>
      </c>
      <c r="P573" s="276" t="s">
        <v>798</v>
      </c>
      <c r="Q573" s="296" t="s">
        <v>1932</v>
      </c>
      <c r="R573" s="276" t="s">
        <v>1933</v>
      </c>
      <c r="S573" s="296" t="s">
        <v>1934</v>
      </c>
    </row>
    <row r="574" spans="1:19" hidden="1" x14ac:dyDescent="0.3">
      <c r="A574" s="272">
        <v>1558</v>
      </c>
      <c r="B574" s="282">
        <v>42895</v>
      </c>
      <c r="C574" s="284" t="s">
        <v>592</v>
      </c>
      <c r="D574" s="273" t="s">
        <v>1329</v>
      </c>
      <c r="E574" s="286" t="s">
        <v>405</v>
      </c>
      <c r="F574" s="273" t="s">
        <v>778</v>
      </c>
      <c r="G574" s="288" t="s">
        <v>785</v>
      </c>
      <c r="H574" s="273" t="s">
        <v>784</v>
      </c>
      <c r="I574" s="290" t="s">
        <v>1132</v>
      </c>
      <c r="J574" s="274">
        <v>29</v>
      </c>
      <c r="K574" s="292">
        <v>3360</v>
      </c>
      <c r="L574" s="274">
        <v>97440</v>
      </c>
      <c r="M574" s="294">
        <v>7.0000000000000007E-2</v>
      </c>
      <c r="N574" s="275">
        <v>90619.199999999997</v>
      </c>
      <c r="O574" s="288" t="s">
        <v>761</v>
      </c>
      <c r="P574" s="276" t="s">
        <v>767</v>
      </c>
      <c r="Q574" s="296" t="s">
        <v>1932</v>
      </c>
      <c r="R574" s="276" t="s">
        <v>1933</v>
      </c>
      <c r="S574" s="296" t="s">
        <v>1934</v>
      </c>
    </row>
    <row r="575" spans="1:19" hidden="1" x14ac:dyDescent="0.3">
      <c r="A575" s="272">
        <v>1559</v>
      </c>
      <c r="B575" s="282">
        <v>42895</v>
      </c>
      <c r="C575" s="284" t="s">
        <v>592</v>
      </c>
      <c r="D575" s="273" t="s">
        <v>1128</v>
      </c>
      <c r="E575" s="286" t="s">
        <v>398</v>
      </c>
      <c r="F575" s="273" t="s">
        <v>790</v>
      </c>
      <c r="G575" s="288" t="s">
        <v>764</v>
      </c>
      <c r="H575" s="273" t="s">
        <v>800</v>
      </c>
      <c r="I575" s="290" t="s">
        <v>957</v>
      </c>
      <c r="J575" s="274">
        <v>27</v>
      </c>
      <c r="K575" s="292">
        <v>300</v>
      </c>
      <c r="L575" s="274">
        <v>8100</v>
      </c>
      <c r="M575" s="294">
        <v>0.1</v>
      </c>
      <c r="N575" s="275">
        <v>7290</v>
      </c>
      <c r="O575" s="288" t="s">
        <v>775</v>
      </c>
      <c r="P575" s="276" t="s">
        <v>760</v>
      </c>
      <c r="Q575" s="296" t="s">
        <v>1935</v>
      </c>
      <c r="R575" s="276" t="s">
        <v>1937</v>
      </c>
      <c r="S575" s="296" t="s">
        <v>1934</v>
      </c>
    </row>
    <row r="576" spans="1:19" hidden="1" x14ac:dyDescent="0.3">
      <c r="A576" s="272">
        <v>1560</v>
      </c>
      <c r="B576" s="282">
        <v>42895</v>
      </c>
      <c r="C576" s="284" t="s">
        <v>592</v>
      </c>
      <c r="D576" s="273" t="s">
        <v>1128</v>
      </c>
      <c r="E576" s="286" t="s">
        <v>398</v>
      </c>
      <c r="F576" s="273" t="s">
        <v>790</v>
      </c>
      <c r="G576" s="288" t="s">
        <v>785</v>
      </c>
      <c r="H576" s="273" t="s">
        <v>824</v>
      </c>
      <c r="I576" s="290" t="s">
        <v>1258</v>
      </c>
      <c r="J576" s="274">
        <v>43</v>
      </c>
      <c r="K576" s="292">
        <v>1740</v>
      </c>
      <c r="L576" s="274">
        <v>74820</v>
      </c>
      <c r="M576" s="294">
        <v>0.01</v>
      </c>
      <c r="N576" s="275">
        <v>74071.8</v>
      </c>
      <c r="O576" s="288" t="s">
        <v>775</v>
      </c>
      <c r="P576" s="276" t="s">
        <v>798</v>
      </c>
      <c r="Q576" s="296" t="s">
        <v>1935</v>
      </c>
      <c r="R576" s="276" t="s">
        <v>1937</v>
      </c>
      <c r="S576" s="296" t="s">
        <v>1934</v>
      </c>
    </row>
    <row r="577" spans="1:19" hidden="1" x14ac:dyDescent="0.3">
      <c r="A577" s="272">
        <v>1561</v>
      </c>
      <c r="B577" s="282">
        <v>42895</v>
      </c>
      <c r="C577" s="284" t="s">
        <v>592</v>
      </c>
      <c r="D577" s="273" t="s">
        <v>1397</v>
      </c>
      <c r="E577" s="286" t="s">
        <v>398</v>
      </c>
      <c r="F577" s="273" t="s">
        <v>790</v>
      </c>
      <c r="G577" s="288" t="s">
        <v>785</v>
      </c>
      <c r="H577" s="273" t="s">
        <v>824</v>
      </c>
      <c r="I577" s="290" t="s">
        <v>1396</v>
      </c>
      <c r="J577" s="274">
        <v>49</v>
      </c>
      <c r="K577" s="292">
        <v>1920</v>
      </c>
      <c r="L577" s="274">
        <v>94080</v>
      </c>
      <c r="M577" s="294">
        <v>7.0000000000000007E-2</v>
      </c>
      <c r="N577" s="275">
        <v>87494.399999999994</v>
      </c>
      <c r="O577" s="288" t="s">
        <v>775</v>
      </c>
      <c r="P577" s="276" t="s">
        <v>760</v>
      </c>
      <c r="Q577" s="296" t="s">
        <v>1935</v>
      </c>
      <c r="R577" s="276" t="s">
        <v>1937</v>
      </c>
      <c r="S577" s="296" t="s">
        <v>1934</v>
      </c>
    </row>
    <row r="578" spans="1:19" hidden="1" x14ac:dyDescent="0.3">
      <c r="A578" s="272">
        <v>1562</v>
      </c>
      <c r="B578" s="282">
        <v>42895</v>
      </c>
      <c r="C578" s="284" t="s">
        <v>592</v>
      </c>
      <c r="D578" s="273" t="s">
        <v>1395</v>
      </c>
      <c r="E578" s="286" t="s">
        <v>398</v>
      </c>
      <c r="F578" s="273" t="s">
        <v>778</v>
      </c>
      <c r="G578" s="288" t="s">
        <v>764</v>
      </c>
      <c r="H578" s="273" t="s">
        <v>772</v>
      </c>
      <c r="I578" s="290" t="s">
        <v>1198</v>
      </c>
      <c r="J578" s="274">
        <v>8</v>
      </c>
      <c r="K578" s="292">
        <v>4860</v>
      </c>
      <c r="L578" s="274">
        <v>38880</v>
      </c>
      <c r="M578" s="294">
        <v>0.03</v>
      </c>
      <c r="N578" s="275">
        <v>37713.599999999999</v>
      </c>
      <c r="O578" s="288" t="s">
        <v>775</v>
      </c>
      <c r="P578" s="276" t="s">
        <v>774</v>
      </c>
      <c r="Q578" s="296" t="s">
        <v>1935</v>
      </c>
      <c r="R578" s="276" t="s">
        <v>1933</v>
      </c>
      <c r="S578" s="296" t="s">
        <v>1934</v>
      </c>
    </row>
    <row r="579" spans="1:19" hidden="1" x14ac:dyDescent="0.3">
      <c r="A579" s="272">
        <v>1563</v>
      </c>
      <c r="B579" s="282">
        <v>42895</v>
      </c>
      <c r="C579" s="284" t="s">
        <v>592</v>
      </c>
      <c r="D579" s="273" t="s">
        <v>1203</v>
      </c>
      <c r="E579" s="286" t="s">
        <v>398</v>
      </c>
      <c r="F579" s="273" t="s">
        <v>790</v>
      </c>
      <c r="G579" s="288" t="s">
        <v>764</v>
      </c>
      <c r="H579" s="273" t="s">
        <v>800</v>
      </c>
      <c r="I579" s="290" t="s">
        <v>1394</v>
      </c>
      <c r="J579" s="274">
        <v>33</v>
      </c>
      <c r="K579" s="292">
        <v>660</v>
      </c>
      <c r="L579" s="274">
        <v>21780</v>
      </c>
      <c r="M579" s="294">
        <v>0.06</v>
      </c>
      <c r="N579" s="275">
        <v>20473.2</v>
      </c>
      <c r="O579" s="288" t="s">
        <v>761</v>
      </c>
      <c r="P579" s="276" t="s">
        <v>760</v>
      </c>
      <c r="Q579" s="296" t="s">
        <v>1932</v>
      </c>
      <c r="R579" s="276" t="s">
        <v>1937</v>
      </c>
      <c r="S579" s="296" t="s">
        <v>1934</v>
      </c>
    </row>
    <row r="580" spans="1:19" hidden="1" x14ac:dyDescent="0.3">
      <c r="A580" s="272">
        <v>1564</v>
      </c>
      <c r="B580" s="282">
        <v>42895</v>
      </c>
      <c r="C580" s="284" t="s">
        <v>592</v>
      </c>
      <c r="D580" s="273" t="s">
        <v>1203</v>
      </c>
      <c r="E580" s="286" t="s">
        <v>398</v>
      </c>
      <c r="F580" s="273" t="s">
        <v>790</v>
      </c>
      <c r="G580" s="288" t="s">
        <v>770</v>
      </c>
      <c r="H580" s="273" t="s">
        <v>781</v>
      </c>
      <c r="I580" s="290" t="s">
        <v>1393</v>
      </c>
      <c r="J580" s="274">
        <v>30</v>
      </c>
      <c r="K580" s="292">
        <v>780</v>
      </c>
      <c r="L580" s="274">
        <v>23400</v>
      </c>
      <c r="M580" s="294">
        <v>0.01</v>
      </c>
      <c r="N580" s="275">
        <v>23166</v>
      </c>
      <c r="O580" s="288" t="s">
        <v>761</v>
      </c>
      <c r="P580" s="276" t="s">
        <v>760</v>
      </c>
      <c r="Q580" s="296" t="s">
        <v>1932</v>
      </c>
      <c r="R580" s="276" t="s">
        <v>1937</v>
      </c>
      <c r="S580" s="296" t="s">
        <v>1934</v>
      </c>
    </row>
    <row r="581" spans="1:19" hidden="1" x14ac:dyDescent="0.3">
      <c r="A581" s="272">
        <v>1565</v>
      </c>
      <c r="B581" s="282">
        <v>42895</v>
      </c>
      <c r="C581" s="284" t="s">
        <v>592</v>
      </c>
      <c r="D581" s="273" t="s">
        <v>902</v>
      </c>
      <c r="E581" s="286" t="s">
        <v>398</v>
      </c>
      <c r="F581" s="273" t="s">
        <v>790</v>
      </c>
      <c r="G581" s="288" t="s">
        <v>770</v>
      </c>
      <c r="H581" s="273" t="s">
        <v>777</v>
      </c>
      <c r="I581" s="290" t="s">
        <v>1392</v>
      </c>
      <c r="J581" s="274">
        <v>3</v>
      </c>
      <c r="K581" s="292">
        <v>14220</v>
      </c>
      <c r="L581" s="274">
        <v>42660</v>
      </c>
      <c r="M581" s="294">
        <v>0.03</v>
      </c>
      <c r="N581" s="275">
        <v>41380.199999999997</v>
      </c>
      <c r="O581" s="288" t="s">
        <v>782</v>
      </c>
      <c r="P581" s="276" t="s">
        <v>798</v>
      </c>
      <c r="Q581" s="296" t="s">
        <v>1932</v>
      </c>
      <c r="R581" s="276" t="s">
        <v>1937</v>
      </c>
      <c r="S581" s="296" t="s">
        <v>1934</v>
      </c>
    </row>
    <row r="582" spans="1:19" hidden="1" x14ac:dyDescent="0.3">
      <c r="A582" s="272">
        <v>1566</v>
      </c>
      <c r="B582" s="282">
        <v>42895</v>
      </c>
      <c r="C582" s="284" t="s">
        <v>592</v>
      </c>
      <c r="D582" s="273" t="s">
        <v>1091</v>
      </c>
      <c r="E582" s="286" t="s">
        <v>398</v>
      </c>
      <c r="F582" s="273" t="s">
        <v>812</v>
      </c>
      <c r="G582" s="288" t="s">
        <v>770</v>
      </c>
      <c r="H582" s="273" t="s">
        <v>826</v>
      </c>
      <c r="I582" s="290" t="s">
        <v>901</v>
      </c>
      <c r="J582" s="274">
        <v>48</v>
      </c>
      <c r="K582" s="292">
        <v>4260</v>
      </c>
      <c r="L582" s="274">
        <v>204480</v>
      </c>
      <c r="M582" s="294">
        <v>0.08</v>
      </c>
      <c r="N582" s="275">
        <v>188121.60000000001</v>
      </c>
      <c r="O582" s="288" t="s">
        <v>788</v>
      </c>
      <c r="P582" s="276" t="s">
        <v>760</v>
      </c>
      <c r="Q582" s="296" t="s">
        <v>1936</v>
      </c>
      <c r="R582" s="276" t="s">
        <v>1933</v>
      </c>
      <c r="S582" s="296" t="s">
        <v>1934</v>
      </c>
    </row>
    <row r="583" spans="1:19" hidden="1" x14ac:dyDescent="0.3">
      <c r="A583" s="272">
        <v>1567</v>
      </c>
      <c r="B583" s="282">
        <v>42895</v>
      </c>
      <c r="C583" s="284" t="s">
        <v>592</v>
      </c>
      <c r="D583" s="273" t="s">
        <v>1391</v>
      </c>
      <c r="E583" s="286" t="s">
        <v>395</v>
      </c>
      <c r="F583" s="273" t="s">
        <v>778</v>
      </c>
      <c r="G583" s="288" t="s">
        <v>764</v>
      </c>
      <c r="H583" s="273" t="s">
        <v>811</v>
      </c>
      <c r="I583" s="290" t="s">
        <v>1390</v>
      </c>
      <c r="J583" s="274">
        <v>47</v>
      </c>
      <c r="K583" s="292">
        <v>480</v>
      </c>
      <c r="L583" s="274">
        <v>22560</v>
      </c>
      <c r="M583" s="294">
        <v>0.03</v>
      </c>
      <c r="N583" s="275">
        <v>21883.200000000001</v>
      </c>
      <c r="O583" s="288" t="s">
        <v>788</v>
      </c>
      <c r="P583" s="276" t="s">
        <v>827</v>
      </c>
      <c r="Q583" s="296" t="s">
        <v>1936</v>
      </c>
      <c r="R583" s="276" t="s">
        <v>1933</v>
      </c>
      <c r="S583" s="296" t="s">
        <v>1934</v>
      </c>
    </row>
    <row r="584" spans="1:19" hidden="1" x14ac:dyDescent="0.3">
      <c r="A584" s="272">
        <v>1568</v>
      </c>
      <c r="B584" s="282">
        <v>42896</v>
      </c>
      <c r="C584" s="284" t="s">
        <v>592</v>
      </c>
      <c r="D584" s="273" t="s">
        <v>1388</v>
      </c>
      <c r="E584" s="286" t="s">
        <v>398</v>
      </c>
      <c r="F584" s="273" t="s">
        <v>790</v>
      </c>
      <c r="G584" s="288" t="s">
        <v>764</v>
      </c>
      <c r="H584" s="273" t="s">
        <v>763</v>
      </c>
      <c r="I584" s="290" t="s">
        <v>1389</v>
      </c>
      <c r="J584" s="274">
        <v>31</v>
      </c>
      <c r="K584" s="292">
        <v>180</v>
      </c>
      <c r="L584" s="274">
        <v>5580</v>
      </c>
      <c r="M584" s="294">
        <v>0.04</v>
      </c>
      <c r="N584" s="275">
        <v>5356.8</v>
      </c>
      <c r="O584" s="288" t="s">
        <v>775</v>
      </c>
      <c r="P584" s="276" t="s">
        <v>760</v>
      </c>
      <c r="Q584" s="296" t="s">
        <v>1935</v>
      </c>
      <c r="R584" s="276" t="s">
        <v>1937</v>
      </c>
      <c r="S584" s="296" t="s">
        <v>1934</v>
      </c>
    </row>
    <row r="585" spans="1:19" hidden="1" x14ac:dyDescent="0.3">
      <c r="A585" s="272">
        <v>1569</v>
      </c>
      <c r="B585" s="282">
        <v>42896</v>
      </c>
      <c r="C585" s="284" t="s">
        <v>592</v>
      </c>
      <c r="D585" s="273" t="s">
        <v>1388</v>
      </c>
      <c r="E585" s="286" t="s">
        <v>398</v>
      </c>
      <c r="F585" s="273" t="s">
        <v>790</v>
      </c>
      <c r="G585" s="288" t="s">
        <v>785</v>
      </c>
      <c r="H585" s="273" t="s">
        <v>784</v>
      </c>
      <c r="I585" s="290" t="s">
        <v>1387</v>
      </c>
      <c r="J585" s="274">
        <v>50</v>
      </c>
      <c r="K585" s="292">
        <v>2160</v>
      </c>
      <c r="L585" s="274">
        <v>108000</v>
      </c>
      <c r="M585" s="294">
        <v>0.05</v>
      </c>
      <c r="N585" s="275">
        <v>102600</v>
      </c>
      <c r="O585" s="288" t="s">
        <v>775</v>
      </c>
      <c r="P585" s="276" t="s">
        <v>774</v>
      </c>
      <c r="Q585" s="296" t="s">
        <v>1935</v>
      </c>
      <c r="R585" s="276" t="s">
        <v>1937</v>
      </c>
      <c r="S585" s="296" t="s">
        <v>1934</v>
      </c>
    </row>
    <row r="586" spans="1:19" hidden="1" x14ac:dyDescent="0.3">
      <c r="A586" s="272">
        <v>1570</v>
      </c>
      <c r="B586" s="282">
        <v>42896</v>
      </c>
      <c r="C586" s="284" t="s">
        <v>592</v>
      </c>
      <c r="D586" s="273" t="s">
        <v>1385</v>
      </c>
      <c r="E586" s="286" t="s">
        <v>405</v>
      </c>
      <c r="F586" s="273" t="s">
        <v>765</v>
      </c>
      <c r="G586" s="288" t="s">
        <v>770</v>
      </c>
      <c r="H586" s="273" t="s">
        <v>781</v>
      </c>
      <c r="I586" s="290" t="s">
        <v>1386</v>
      </c>
      <c r="J586" s="274">
        <v>8</v>
      </c>
      <c r="K586" s="292">
        <v>960</v>
      </c>
      <c r="L586" s="274">
        <v>7680</v>
      </c>
      <c r="M586" s="294">
        <v>0.01</v>
      </c>
      <c r="N586" s="275">
        <v>7603.2</v>
      </c>
      <c r="O586" s="288" t="s">
        <v>782</v>
      </c>
      <c r="P586" s="276" t="s">
        <v>841</v>
      </c>
      <c r="Q586" s="296" t="s">
        <v>1932</v>
      </c>
      <c r="R586" s="276" t="s">
        <v>1937</v>
      </c>
      <c r="S586" s="296" t="s">
        <v>1934</v>
      </c>
    </row>
    <row r="587" spans="1:19" hidden="1" x14ac:dyDescent="0.3">
      <c r="A587" s="272">
        <v>1571</v>
      </c>
      <c r="B587" s="282">
        <v>42896</v>
      </c>
      <c r="C587" s="284" t="s">
        <v>592</v>
      </c>
      <c r="D587" s="273" t="s">
        <v>1385</v>
      </c>
      <c r="E587" s="286" t="s">
        <v>405</v>
      </c>
      <c r="F587" s="273" t="s">
        <v>765</v>
      </c>
      <c r="G587" s="288" t="s">
        <v>770</v>
      </c>
      <c r="H587" s="273" t="s">
        <v>777</v>
      </c>
      <c r="I587" s="290" t="s">
        <v>1384</v>
      </c>
      <c r="J587" s="274">
        <v>42</v>
      </c>
      <c r="K587" s="292">
        <v>4320</v>
      </c>
      <c r="L587" s="274">
        <v>181440</v>
      </c>
      <c r="M587" s="294">
        <v>0.04</v>
      </c>
      <c r="N587" s="275">
        <v>174182.39999999999</v>
      </c>
      <c r="O587" s="288" t="s">
        <v>782</v>
      </c>
      <c r="P587" s="276" t="s">
        <v>827</v>
      </c>
      <c r="Q587" s="296" t="s">
        <v>1932</v>
      </c>
      <c r="R587" s="276" t="s">
        <v>1937</v>
      </c>
      <c r="S587" s="296" t="s">
        <v>1934</v>
      </c>
    </row>
    <row r="588" spans="1:19" hidden="1" x14ac:dyDescent="0.3">
      <c r="A588" s="272">
        <v>1572</v>
      </c>
      <c r="B588" s="282">
        <v>42896</v>
      </c>
      <c r="C588" s="284" t="s">
        <v>592</v>
      </c>
      <c r="D588" s="273" t="s">
        <v>1383</v>
      </c>
      <c r="E588" s="286" t="s">
        <v>395</v>
      </c>
      <c r="F588" s="273" t="s">
        <v>778</v>
      </c>
      <c r="G588" s="288" t="s">
        <v>764</v>
      </c>
      <c r="H588" s="273" t="s">
        <v>793</v>
      </c>
      <c r="I588" s="290" t="s">
        <v>1382</v>
      </c>
      <c r="J588" s="274">
        <v>8</v>
      </c>
      <c r="K588" s="292">
        <v>420</v>
      </c>
      <c r="L588" s="274">
        <v>3360</v>
      </c>
      <c r="M588" s="294">
        <v>0</v>
      </c>
      <c r="N588" s="275">
        <v>3360</v>
      </c>
      <c r="O588" s="288" t="s">
        <v>775</v>
      </c>
      <c r="P588" s="276" t="s">
        <v>760</v>
      </c>
      <c r="Q588" s="296" t="s">
        <v>1935</v>
      </c>
      <c r="R588" s="276" t="s">
        <v>1933</v>
      </c>
      <c r="S588" s="296" t="s">
        <v>1934</v>
      </c>
    </row>
    <row r="589" spans="1:19" hidden="1" x14ac:dyDescent="0.3">
      <c r="A589" s="272">
        <v>1573</v>
      </c>
      <c r="B589" s="282">
        <v>42897</v>
      </c>
      <c r="C589" s="284" t="s">
        <v>592</v>
      </c>
      <c r="D589" s="273" t="s">
        <v>1102</v>
      </c>
      <c r="E589" s="286" t="s">
        <v>405</v>
      </c>
      <c r="F589" s="273" t="s">
        <v>778</v>
      </c>
      <c r="G589" s="288" t="s">
        <v>785</v>
      </c>
      <c r="H589" s="273" t="s">
        <v>815</v>
      </c>
      <c r="I589" s="290" t="s">
        <v>1381</v>
      </c>
      <c r="J589" s="274">
        <v>1</v>
      </c>
      <c r="K589" s="292">
        <v>153060</v>
      </c>
      <c r="L589" s="274">
        <v>153060</v>
      </c>
      <c r="M589" s="294">
        <v>0</v>
      </c>
      <c r="N589" s="275">
        <v>153060</v>
      </c>
      <c r="O589" s="288" t="s">
        <v>788</v>
      </c>
      <c r="P589" s="276" t="s">
        <v>760</v>
      </c>
      <c r="Q589" s="296" t="s">
        <v>1936</v>
      </c>
      <c r="R589" s="276" t="s">
        <v>1933</v>
      </c>
      <c r="S589" s="296" t="s">
        <v>1934</v>
      </c>
    </row>
    <row r="590" spans="1:19" x14ac:dyDescent="0.3">
      <c r="A590" s="272">
        <v>1574</v>
      </c>
      <c r="B590" s="282">
        <v>42897</v>
      </c>
      <c r="C590" s="284" t="s">
        <v>592</v>
      </c>
      <c r="D590" s="273" t="s">
        <v>1380</v>
      </c>
      <c r="E590" s="286" t="s">
        <v>395</v>
      </c>
      <c r="F590" s="273" t="s">
        <v>778</v>
      </c>
      <c r="G590" s="288" t="s">
        <v>785</v>
      </c>
      <c r="H590" s="273" t="s">
        <v>815</v>
      </c>
      <c r="I590" s="290" t="s">
        <v>1160</v>
      </c>
      <c r="J590" s="274">
        <v>32</v>
      </c>
      <c r="K590" s="292">
        <v>9060</v>
      </c>
      <c r="L590" s="274">
        <v>289920</v>
      </c>
      <c r="M590" s="294">
        <v>0.08</v>
      </c>
      <c r="N590" s="275">
        <v>266726.40000000002</v>
      </c>
      <c r="O590" s="288" t="s">
        <v>782</v>
      </c>
      <c r="P590" s="276" t="s">
        <v>767</v>
      </c>
      <c r="Q590" s="296" t="s">
        <v>1932</v>
      </c>
      <c r="R590" s="276" t="s">
        <v>1933</v>
      </c>
      <c r="S590" s="296" t="s">
        <v>1934</v>
      </c>
    </row>
    <row r="591" spans="1:19" hidden="1" x14ac:dyDescent="0.3">
      <c r="A591" s="272">
        <v>1575</v>
      </c>
      <c r="B591" s="282">
        <v>42897</v>
      </c>
      <c r="C591" s="284" t="s">
        <v>592</v>
      </c>
      <c r="D591" s="273" t="s">
        <v>1380</v>
      </c>
      <c r="E591" s="286" t="s">
        <v>395</v>
      </c>
      <c r="F591" s="273" t="s">
        <v>778</v>
      </c>
      <c r="G591" s="288" t="s">
        <v>764</v>
      </c>
      <c r="H591" s="273" t="s">
        <v>772</v>
      </c>
      <c r="I591" s="290" t="s">
        <v>858</v>
      </c>
      <c r="J591" s="274">
        <v>29</v>
      </c>
      <c r="K591" s="292">
        <v>600</v>
      </c>
      <c r="L591" s="274">
        <v>17400</v>
      </c>
      <c r="M591" s="294">
        <v>7.0000000000000007E-2</v>
      </c>
      <c r="N591" s="275">
        <v>16182</v>
      </c>
      <c r="O591" s="288" t="s">
        <v>782</v>
      </c>
      <c r="P591" s="276" t="s">
        <v>841</v>
      </c>
      <c r="Q591" s="296" t="s">
        <v>1932</v>
      </c>
      <c r="R591" s="276" t="s">
        <v>1933</v>
      </c>
      <c r="S591" s="296" t="s">
        <v>1934</v>
      </c>
    </row>
    <row r="592" spans="1:19" hidden="1" x14ac:dyDescent="0.3">
      <c r="A592" s="272">
        <v>1576</v>
      </c>
      <c r="B592" s="282">
        <v>42897</v>
      </c>
      <c r="C592" s="284" t="s">
        <v>592</v>
      </c>
      <c r="D592" s="273" t="s">
        <v>1379</v>
      </c>
      <c r="E592" s="286" t="s">
        <v>398</v>
      </c>
      <c r="F592" s="273" t="s">
        <v>790</v>
      </c>
      <c r="G592" s="288" t="s">
        <v>764</v>
      </c>
      <c r="H592" s="273" t="s">
        <v>772</v>
      </c>
      <c r="I592" s="290" t="s">
        <v>1378</v>
      </c>
      <c r="J592" s="274">
        <v>25</v>
      </c>
      <c r="K592" s="292">
        <v>3900</v>
      </c>
      <c r="L592" s="274">
        <v>97500</v>
      </c>
      <c r="M592" s="294">
        <v>0.06</v>
      </c>
      <c r="N592" s="275">
        <v>91650</v>
      </c>
      <c r="O592" s="288" t="s">
        <v>775</v>
      </c>
      <c r="P592" s="276" t="s">
        <v>774</v>
      </c>
      <c r="Q592" s="296" t="s">
        <v>1935</v>
      </c>
      <c r="R592" s="276" t="s">
        <v>1937</v>
      </c>
      <c r="S592" s="296" t="s">
        <v>1934</v>
      </c>
    </row>
    <row r="593" spans="1:19" hidden="1" x14ac:dyDescent="0.3">
      <c r="A593" s="272">
        <v>1577</v>
      </c>
      <c r="B593" s="282">
        <v>42897</v>
      </c>
      <c r="C593" s="284" t="s">
        <v>592</v>
      </c>
      <c r="D593" s="273" t="s">
        <v>1338</v>
      </c>
      <c r="E593" s="286" t="s">
        <v>522</v>
      </c>
      <c r="F593" s="273" t="s">
        <v>790</v>
      </c>
      <c r="G593" s="288" t="s">
        <v>764</v>
      </c>
      <c r="H593" s="273" t="s">
        <v>763</v>
      </c>
      <c r="I593" s="290" t="s">
        <v>1377</v>
      </c>
      <c r="J593" s="274">
        <v>33</v>
      </c>
      <c r="K593" s="292">
        <v>180</v>
      </c>
      <c r="L593" s="274">
        <v>5940</v>
      </c>
      <c r="M593" s="294">
        <v>0</v>
      </c>
      <c r="N593" s="275">
        <v>5940</v>
      </c>
      <c r="O593" s="288" t="s">
        <v>782</v>
      </c>
      <c r="P593" s="276" t="s">
        <v>774</v>
      </c>
      <c r="Q593" s="296" t="s">
        <v>1932</v>
      </c>
      <c r="R593" s="276" t="s">
        <v>1937</v>
      </c>
      <c r="S593" s="296" t="s">
        <v>1934</v>
      </c>
    </row>
    <row r="594" spans="1:19" hidden="1" x14ac:dyDescent="0.3">
      <c r="A594" s="272">
        <v>1578</v>
      </c>
      <c r="B594" s="282">
        <v>42897</v>
      </c>
      <c r="C594" s="284" t="s">
        <v>592</v>
      </c>
      <c r="D594" s="273" t="s">
        <v>1376</v>
      </c>
      <c r="E594" s="286" t="s">
        <v>522</v>
      </c>
      <c r="F594" s="273" t="s">
        <v>778</v>
      </c>
      <c r="G594" s="288" t="s">
        <v>785</v>
      </c>
      <c r="H594" s="273" t="s">
        <v>784</v>
      </c>
      <c r="I594" s="290" t="s">
        <v>1375</v>
      </c>
      <c r="J594" s="274">
        <v>34</v>
      </c>
      <c r="K594" s="292">
        <v>6660</v>
      </c>
      <c r="L594" s="274">
        <v>226440</v>
      </c>
      <c r="M594" s="294">
        <v>0.01</v>
      </c>
      <c r="N594" s="275">
        <v>224175.6</v>
      </c>
      <c r="O594" s="288" t="s">
        <v>788</v>
      </c>
      <c r="P594" s="276" t="s">
        <v>760</v>
      </c>
      <c r="Q594" s="296" t="s">
        <v>1936</v>
      </c>
      <c r="R594" s="276" t="s">
        <v>1933</v>
      </c>
      <c r="S594" s="296" t="s">
        <v>1934</v>
      </c>
    </row>
    <row r="595" spans="1:19" hidden="1" x14ac:dyDescent="0.3">
      <c r="A595" s="272">
        <v>1579</v>
      </c>
      <c r="B595" s="282">
        <v>42897</v>
      </c>
      <c r="C595" s="284" t="s">
        <v>592</v>
      </c>
      <c r="D595" s="273" t="s">
        <v>1374</v>
      </c>
      <c r="E595" s="286" t="s">
        <v>522</v>
      </c>
      <c r="F595" s="273" t="s">
        <v>765</v>
      </c>
      <c r="G595" s="288" t="s">
        <v>785</v>
      </c>
      <c r="H595" s="273" t="s">
        <v>1125</v>
      </c>
      <c r="I595" s="290" t="s">
        <v>1373</v>
      </c>
      <c r="J595" s="274">
        <v>5</v>
      </c>
      <c r="K595" s="292">
        <v>30000</v>
      </c>
      <c r="L595" s="274">
        <v>150000</v>
      </c>
      <c r="M595" s="294">
        <v>0.03</v>
      </c>
      <c r="N595" s="275">
        <v>145500</v>
      </c>
      <c r="O595" s="288" t="s">
        <v>775</v>
      </c>
      <c r="P595" s="276" t="s">
        <v>798</v>
      </c>
      <c r="Q595" s="296" t="s">
        <v>1935</v>
      </c>
      <c r="R595" s="276" t="s">
        <v>1937</v>
      </c>
      <c r="S595" s="296" t="s">
        <v>1934</v>
      </c>
    </row>
    <row r="596" spans="1:19" hidden="1" x14ac:dyDescent="0.3">
      <c r="A596" s="272">
        <v>1580</v>
      </c>
      <c r="B596" s="282">
        <v>42898</v>
      </c>
      <c r="C596" s="284" t="s">
        <v>592</v>
      </c>
      <c r="D596" s="273" t="s">
        <v>1371</v>
      </c>
      <c r="E596" s="286" t="s">
        <v>522</v>
      </c>
      <c r="F596" s="273" t="s">
        <v>778</v>
      </c>
      <c r="G596" s="288" t="s">
        <v>770</v>
      </c>
      <c r="H596" s="273" t="s">
        <v>781</v>
      </c>
      <c r="I596" s="290" t="s">
        <v>1372</v>
      </c>
      <c r="J596" s="274">
        <v>10</v>
      </c>
      <c r="K596" s="292">
        <v>780</v>
      </c>
      <c r="L596" s="274">
        <v>7800</v>
      </c>
      <c r="M596" s="294">
        <v>0.01</v>
      </c>
      <c r="N596" s="275">
        <v>7722</v>
      </c>
      <c r="O596" s="288" t="s">
        <v>788</v>
      </c>
      <c r="P596" s="276" t="s">
        <v>798</v>
      </c>
      <c r="Q596" s="296" t="s">
        <v>1936</v>
      </c>
      <c r="R596" s="276" t="s">
        <v>1933</v>
      </c>
      <c r="S596" s="296" t="s">
        <v>1934</v>
      </c>
    </row>
    <row r="597" spans="1:19" hidden="1" x14ac:dyDescent="0.3">
      <c r="A597" s="272">
        <v>1581</v>
      </c>
      <c r="B597" s="282">
        <v>42898</v>
      </c>
      <c r="C597" s="284" t="s">
        <v>592</v>
      </c>
      <c r="D597" s="273" t="s">
        <v>1371</v>
      </c>
      <c r="E597" s="286" t="s">
        <v>522</v>
      </c>
      <c r="F597" s="273" t="s">
        <v>778</v>
      </c>
      <c r="G597" s="288" t="s">
        <v>764</v>
      </c>
      <c r="H597" s="273" t="s">
        <v>793</v>
      </c>
      <c r="I597" s="290" t="s">
        <v>1370</v>
      </c>
      <c r="J597" s="274">
        <v>33</v>
      </c>
      <c r="K597" s="292">
        <v>3300</v>
      </c>
      <c r="L597" s="274">
        <v>108900</v>
      </c>
      <c r="M597" s="294">
        <v>0.06</v>
      </c>
      <c r="N597" s="275">
        <v>102366</v>
      </c>
      <c r="O597" s="288" t="s">
        <v>788</v>
      </c>
      <c r="P597" s="276" t="s">
        <v>760</v>
      </c>
      <c r="Q597" s="296" t="s">
        <v>1936</v>
      </c>
      <c r="R597" s="276" t="s">
        <v>1933</v>
      </c>
      <c r="S597" s="296" t="s">
        <v>1934</v>
      </c>
    </row>
    <row r="598" spans="1:19" x14ac:dyDescent="0.3">
      <c r="A598" s="272">
        <v>1582</v>
      </c>
      <c r="B598" s="282">
        <v>42898</v>
      </c>
      <c r="C598" s="284" t="s">
        <v>592</v>
      </c>
      <c r="D598" s="273" t="s">
        <v>1369</v>
      </c>
      <c r="E598" s="286" t="s">
        <v>405</v>
      </c>
      <c r="F598" s="273" t="s">
        <v>778</v>
      </c>
      <c r="G598" s="288" t="s">
        <v>764</v>
      </c>
      <c r="H598" s="273" t="s">
        <v>818</v>
      </c>
      <c r="I598" s="290" t="s">
        <v>1368</v>
      </c>
      <c r="J598" s="274">
        <v>35</v>
      </c>
      <c r="K598" s="292">
        <v>12480</v>
      </c>
      <c r="L598" s="274">
        <v>436800</v>
      </c>
      <c r="M598" s="294">
        <v>0.09</v>
      </c>
      <c r="N598" s="275">
        <v>397488</v>
      </c>
      <c r="O598" s="288" t="s">
        <v>788</v>
      </c>
      <c r="P598" s="276" t="s">
        <v>760</v>
      </c>
      <c r="Q598" s="296" t="s">
        <v>1936</v>
      </c>
      <c r="R598" s="276" t="s">
        <v>1933</v>
      </c>
      <c r="S598" s="296" t="s">
        <v>1934</v>
      </c>
    </row>
    <row r="599" spans="1:19" hidden="1" x14ac:dyDescent="0.3">
      <c r="A599" s="272">
        <v>1583</v>
      </c>
      <c r="B599" s="282">
        <v>42898</v>
      </c>
      <c r="C599" s="284" t="s">
        <v>592</v>
      </c>
      <c r="D599" s="273" t="s">
        <v>1363</v>
      </c>
      <c r="E599" s="286" t="s">
        <v>398</v>
      </c>
      <c r="F599" s="273" t="s">
        <v>778</v>
      </c>
      <c r="G599" s="288" t="s">
        <v>764</v>
      </c>
      <c r="H599" s="273" t="s">
        <v>772</v>
      </c>
      <c r="I599" s="290" t="s">
        <v>1301</v>
      </c>
      <c r="J599" s="274">
        <v>47</v>
      </c>
      <c r="K599" s="292">
        <v>2100</v>
      </c>
      <c r="L599" s="274">
        <v>98700</v>
      </c>
      <c r="M599" s="294">
        <v>0.09</v>
      </c>
      <c r="N599" s="275">
        <v>89817</v>
      </c>
      <c r="O599" s="288" t="s">
        <v>788</v>
      </c>
      <c r="P599" s="276" t="s">
        <v>760</v>
      </c>
      <c r="Q599" s="296" t="s">
        <v>1936</v>
      </c>
      <c r="R599" s="276" t="s">
        <v>1933</v>
      </c>
      <c r="S599" s="296" t="s">
        <v>1934</v>
      </c>
    </row>
    <row r="600" spans="1:19" hidden="1" x14ac:dyDescent="0.3">
      <c r="A600" s="272">
        <v>1584</v>
      </c>
      <c r="B600" s="282">
        <v>42898</v>
      </c>
      <c r="C600" s="284" t="s">
        <v>592</v>
      </c>
      <c r="D600" s="273" t="s">
        <v>975</v>
      </c>
      <c r="E600" s="286" t="s">
        <v>522</v>
      </c>
      <c r="F600" s="273" t="s">
        <v>812</v>
      </c>
      <c r="G600" s="288" t="s">
        <v>764</v>
      </c>
      <c r="H600" s="273" t="s">
        <v>811</v>
      </c>
      <c r="I600" s="290" t="s">
        <v>1367</v>
      </c>
      <c r="J600" s="274">
        <v>46</v>
      </c>
      <c r="K600" s="292">
        <v>5040</v>
      </c>
      <c r="L600" s="274">
        <v>231840</v>
      </c>
      <c r="M600" s="294">
        <v>0.06</v>
      </c>
      <c r="N600" s="275">
        <v>217929.60000000001</v>
      </c>
      <c r="O600" s="288" t="s">
        <v>788</v>
      </c>
      <c r="P600" s="276" t="s">
        <v>787</v>
      </c>
      <c r="Q600" s="296" t="s">
        <v>1936</v>
      </c>
      <c r="R600" s="276" t="s">
        <v>1933</v>
      </c>
      <c r="S600" s="296" t="s">
        <v>1934</v>
      </c>
    </row>
    <row r="601" spans="1:19" hidden="1" x14ac:dyDescent="0.3">
      <c r="A601" s="272">
        <v>1585</v>
      </c>
      <c r="B601" s="282">
        <v>42898</v>
      </c>
      <c r="C601" s="284" t="s">
        <v>592</v>
      </c>
      <c r="D601" s="273" t="s">
        <v>1366</v>
      </c>
      <c r="E601" s="286" t="s">
        <v>522</v>
      </c>
      <c r="F601" s="273" t="s">
        <v>812</v>
      </c>
      <c r="G601" s="288" t="s">
        <v>764</v>
      </c>
      <c r="H601" s="273" t="s">
        <v>800</v>
      </c>
      <c r="I601" s="290" t="s">
        <v>1365</v>
      </c>
      <c r="J601" s="274">
        <v>23</v>
      </c>
      <c r="K601" s="292">
        <v>300</v>
      </c>
      <c r="L601" s="274">
        <v>6900</v>
      </c>
      <c r="M601" s="294">
        <v>0</v>
      </c>
      <c r="N601" s="275">
        <v>6900</v>
      </c>
      <c r="O601" s="288" t="s">
        <v>834</v>
      </c>
      <c r="P601" s="276" t="s">
        <v>787</v>
      </c>
      <c r="Q601" s="296" t="s">
        <v>1932</v>
      </c>
      <c r="R601" s="276" t="s">
        <v>1933</v>
      </c>
      <c r="S601" s="296" t="s">
        <v>1934</v>
      </c>
    </row>
    <row r="602" spans="1:19" x14ac:dyDescent="0.3">
      <c r="A602" s="272">
        <v>1586</v>
      </c>
      <c r="B602" s="282">
        <v>42899</v>
      </c>
      <c r="C602" s="284" t="s">
        <v>592</v>
      </c>
      <c r="D602" s="273" t="s">
        <v>982</v>
      </c>
      <c r="E602" s="286" t="s">
        <v>395</v>
      </c>
      <c r="F602" s="273" t="s">
        <v>790</v>
      </c>
      <c r="G602" s="288" t="s">
        <v>785</v>
      </c>
      <c r="H602" s="273" t="s">
        <v>824</v>
      </c>
      <c r="I602" s="290" t="s">
        <v>1364</v>
      </c>
      <c r="J602" s="274">
        <v>9</v>
      </c>
      <c r="K602" s="292">
        <v>1680</v>
      </c>
      <c r="L602" s="274">
        <v>15120</v>
      </c>
      <c r="M602" s="294">
        <v>0.02</v>
      </c>
      <c r="N602" s="275">
        <v>14817.6</v>
      </c>
      <c r="O602" s="288" t="s">
        <v>834</v>
      </c>
      <c r="P602" s="276" t="s">
        <v>760</v>
      </c>
      <c r="Q602" s="296" t="s">
        <v>1932</v>
      </c>
      <c r="R602" s="276" t="s">
        <v>1937</v>
      </c>
      <c r="S602" s="296" t="s">
        <v>1934</v>
      </c>
    </row>
    <row r="603" spans="1:19" hidden="1" x14ac:dyDescent="0.3">
      <c r="A603" s="272">
        <v>1587</v>
      </c>
      <c r="B603" s="282">
        <v>42899</v>
      </c>
      <c r="C603" s="284" t="s">
        <v>592</v>
      </c>
      <c r="D603" s="273" t="s">
        <v>1363</v>
      </c>
      <c r="E603" s="286" t="s">
        <v>398</v>
      </c>
      <c r="F603" s="273" t="s">
        <v>812</v>
      </c>
      <c r="G603" s="288" t="s">
        <v>785</v>
      </c>
      <c r="H603" s="273" t="s">
        <v>784</v>
      </c>
      <c r="I603" s="290" t="s">
        <v>1362</v>
      </c>
      <c r="J603" s="274">
        <v>30</v>
      </c>
      <c r="K603" s="292">
        <v>3960</v>
      </c>
      <c r="L603" s="274">
        <v>118800</v>
      </c>
      <c r="M603" s="294">
        <v>0</v>
      </c>
      <c r="N603" s="275">
        <v>118800</v>
      </c>
      <c r="O603" s="288" t="s">
        <v>761</v>
      </c>
      <c r="P603" s="276" t="s">
        <v>760</v>
      </c>
      <c r="Q603" s="296" t="s">
        <v>1932</v>
      </c>
      <c r="R603" s="276" t="s">
        <v>1933</v>
      </c>
      <c r="S603" s="296" t="s">
        <v>1934</v>
      </c>
    </row>
    <row r="604" spans="1:19" hidden="1" x14ac:dyDescent="0.3">
      <c r="A604" s="272">
        <v>1588</v>
      </c>
      <c r="B604" s="282">
        <v>42899</v>
      </c>
      <c r="C604" s="284" t="s">
        <v>592</v>
      </c>
      <c r="D604" s="273" t="s">
        <v>982</v>
      </c>
      <c r="E604" s="286" t="s">
        <v>398</v>
      </c>
      <c r="F604" s="273" t="s">
        <v>790</v>
      </c>
      <c r="G604" s="288" t="s">
        <v>764</v>
      </c>
      <c r="H604" s="273" t="s">
        <v>818</v>
      </c>
      <c r="I604" s="290" t="s">
        <v>1361</v>
      </c>
      <c r="J604" s="274">
        <v>48</v>
      </c>
      <c r="K604" s="292">
        <v>480</v>
      </c>
      <c r="L604" s="274">
        <v>23040</v>
      </c>
      <c r="M604" s="294">
        <v>0.09</v>
      </c>
      <c r="N604" s="275">
        <v>20966.400000000001</v>
      </c>
      <c r="O604" s="288" t="s">
        <v>834</v>
      </c>
      <c r="P604" s="276" t="s">
        <v>760</v>
      </c>
      <c r="Q604" s="296" t="s">
        <v>1932</v>
      </c>
      <c r="R604" s="276" t="s">
        <v>1937</v>
      </c>
      <c r="S604" s="296" t="s">
        <v>1934</v>
      </c>
    </row>
    <row r="605" spans="1:19" hidden="1" x14ac:dyDescent="0.3">
      <c r="A605" s="272">
        <v>1589</v>
      </c>
      <c r="B605" s="282">
        <v>42899</v>
      </c>
      <c r="C605" s="284" t="s">
        <v>592</v>
      </c>
      <c r="D605" s="273" t="s">
        <v>1360</v>
      </c>
      <c r="E605" s="286" t="s">
        <v>522</v>
      </c>
      <c r="F605" s="273" t="s">
        <v>790</v>
      </c>
      <c r="G605" s="288" t="s">
        <v>770</v>
      </c>
      <c r="H605" s="273" t="s">
        <v>826</v>
      </c>
      <c r="I605" s="290" t="s">
        <v>1359</v>
      </c>
      <c r="J605" s="274">
        <v>30</v>
      </c>
      <c r="K605" s="292">
        <v>9060</v>
      </c>
      <c r="L605" s="274">
        <v>271800</v>
      </c>
      <c r="M605" s="294">
        <v>7.0000000000000007E-2</v>
      </c>
      <c r="N605" s="275">
        <v>252774</v>
      </c>
      <c r="O605" s="288" t="s">
        <v>834</v>
      </c>
      <c r="P605" s="276" t="s">
        <v>798</v>
      </c>
      <c r="Q605" s="296" t="s">
        <v>1932</v>
      </c>
      <c r="R605" s="276" t="s">
        <v>1937</v>
      </c>
      <c r="S605" s="296" t="s">
        <v>1934</v>
      </c>
    </row>
    <row r="606" spans="1:19" hidden="1" x14ac:dyDescent="0.3">
      <c r="A606" s="272">
        <v>1590</v>
      </c>
      <c r="B606" s="282">
        <v>42899</v>
      </c>
      <c r="C606" s="284" t="s">
        <v>592</v>
      </c>
      <c r="D606" s="273" t="s">
        <v>1356</v>
      </c>
      <c r="E606" s="286" t="s">
        <v>522</v>
      </c>
      <c r="F606" s="273" t="s">
        <v>765</v>
      </c>
      <c r="G606" s="288" t="s">
        <v>764</v>
      </c>
      <c r="H606" s="273" t="s">
        <v>800</v>
      </c>
      <c r="I606" s="290" t="s">
        <v>1358</v>
      </c>
      <c r="J606" s="274">
        <v>43</v>
      </c>
      <c r="K606" s="292">
        <v>23280</v>
      </c>
      <c r="L606" s="274">
        <v>1001040</v>
      </c>
      <c r="M606" s="294">
        <v>0.08</v>
      </c>
      <c r="N606" s="275">
        <v>920956.8</v>
      </c>
      <c r="O606" s="288" t="s">
        <v>834</v>
      </c>
      <c r="P606" s="276" t="s">
        <v>827</v>
      </c>
      <c r="Q606" s="296" t="s">
        <v>1932</v>
      </c>
      <c r="R606" s="276" t="s">
        <v>1937</v>
      </c>
      <c r="S606" s="296" t="s">
        <v>1934</v>
      </c>
    </row>
    <row r="607" spans="1:19" hidden="1" x14ac:dyDescent="0.3">
      <c r="A607" s="272">
        <v>1591</v>
      </c>
      <c r="B607" s="282">
        <v>42899</v>
      </c>
      <c r="C607" s="284" t="s">
        <v>592</v>
      </c>
      <c r="D607" s="273" t="s">
        <v>1356</v>
      </c>
      <c r="E607" s="286" t="s">
        <v>522</v>
      </c>
      <c r="F607" s="273" t="s">
        <v>765</v>
      </c>
      <c r="G607" s="288" t="s">
        <v>764</v>
      </c>
      <c r="H607" s="273" t="s">
        <v>800</v>
      </c>
      <c r="I607" s="290" t="s">
        <v>1357</v>
      </c>
      <c r="J607" s="274">
        <v>46</v>
      </c>
      <c r="K607" s="292">
        <v>1140</v>
      </c>
      <c r="L607" s="274">
        <v>52440</v>
      </c>
      <c r="M607" s="294">
        <v>0.05</v>
      </c>
      <c r="N607" s="275">
        <v>49818</v>
      </c>
      <c r="O607" s="288" t="s">
        <v>834</v>
      </c>
      <c r="P607" s="276" t="s">
        <v>798</v>
      </c>
      <c r="Q607" s="296" t="s">
        <v>1932</v>
      </c>
      <c r="R607" s="276" t="s">
        <v>1937</v>
      </c>
      <c r="S607" s="296" t="s">
        <v>1934</v>
      </c>
    </row>
    <row r="608" spans="1:19" hidden="1" x14ac:dyDescent="0.3">
      <c r="A608" s="272">
        <v>1592</v>
      </c>
      <c r="B608" s="282">
        <v>42899</v>
      </c>
      <c r="C608" s="284" t="s">
        <v>592</v>
      </c>
      <c r="D608" s="273" t="s">
        <v>1356</v>
      </c>
      <c r="E608" s="286" t="s">
        <v>522</v>
      </c>
      <c r="F608" s="273" t="s">
        <v>765</v>
      </c>
      <c r="G608" s="288" t="s">
        <v>770</v>
      </c>
      <c r="H608" s="273" t="s">
        <v>777</v>
      </c>
      <c r="I608" s="290" t="s">
        <v>1355</v>
      </c>
      <c r="J608" s="274">
        <v>41</v>
      </c>
      <c r="K608" s="292">
        <v>7500</v>
      </c>
      <c r="L608" s="274">
        <v>307500</v>
      </c>
      <c r="M608" s="294">
        <v>0.04</v>
      </c>
      <c r="N608" s="275">
        <v>295200</v>
      </c>
      <c r="O608" s="288" t="s">
        <v>834</v>
      </c>
      <c r="P608" s="276" t="s">
        <v>841</v>
      </c>
      <c r="Q608" s="296" t="s">
        <v>1932</v>
      </c>
      <c r="R608" s="276" t="s">
        <v>1937</v>
      </c>
      <c r="S608" s="296" t="s">
        <v>1934</v>
      </c>
    </row>
    <row r="609" spans="1:19" hidden="1" x14ac:dyDescent="0.3">
      <c r="A609" s="272">
        <v>1593</v>
      </c>
      <c r="B609" s="282">
        <v>42899</v>
      </c>
      <c r="C609" s="284" t="s">
        <v>592</v>
      </c>
      <c r="D609" s="273" t="s">
        <v>1352</v>
      </c>
      <c r="E609" s="286" t="s">
        <v>522</v>
      </c>
      <c r="F609" s="273" t="s">
        <v>778</v>
      </c>
      <c r="G609" s="288" t="s">
        <v>764</v>
      </c>
      <c r="H609" s="273" t="s">
        <v>818</v>
      </c>
      <c r="I609" s="290" t="s">
        <v>1354</v>
      </c>
      <c r="J609" s="274">
        <v>1</v>
      </c>
      <c r="K609" s="292">
        <v>660</v>
      </c>
      <c r="L609" s="274">
        <v>660</v>
      </c>
      <c r="M609" s="294">
        <v>0</v>
      </c>
      <c r="N609" s="275">
        <v>660</v>
      </c>
      <c r="O609" s="288" t="s">
        <v>775</v>
      </c>
      <c r="P609" s="276" t="s">
        <v>760</v>
      </c>
      <c r="Q609" s="296" t="s">
        <v>1935</v>
      </c>
      <c r="R609" s="276" t="s">
        <v>1933</v>
      </c>
      <c r="S609" s="296" t="s">
        <v>1934</v>
      </c>
    </row>
    <row r="610" spans="1:19" hidden="1" x14ac:dyDescent="0.3">
      <c r="A610" s="272">
        <v>1594</v>
      </c>
      <c r="B610" s="282">
        <v>42899</v>
      </c>
      <c r="C610" s="284" t="s">
        <v>592</v>
      </c>
      <c r="D610" s="273" t="s">
        <v>1352</v>
      </c>
      <c r="E610" s="286" t="s">
        <v>522</v>
      </c>
      <c r="F610" s="273" t="s">
        <v>778</v>
      </c>
      <c r="G610" s="288" t="s">
        <v>764</v>
      </c>
      <c r="H610" s="273" t="s">
        <v>800</v>
      </c>
      <c r="I610" s="290" t="s">
        <v>1353</v>
      </c>
      <c r="J610" s="274">
        <v>36</v>
      </c>
      <c r="K610" s="292">
        <v>540</v>
      </c>
      <c r="L610" s="274">
        <v>19440</v>
      </c>
      <c r="M610" s="294">
        <v>0.08</v>
      </c>
      <c r="N610" s="275">
        <v>17884.8</v>
      </c>
      <c r="O610" s="288" t="s">
        <v>775</v>
      </c>
      <c r="P610" s="276" t="s">
        <v>767</v>
      </c>
      <c r="Q610" s="296" t="s">
        <v>1935</v>
      </c>
      <c r="R610" s="276" t="s">
        <v>1933</v>
      </c>
      <c r="S610" s="296" t="s">
        <v>1934</v>
      </c>
    </row>
    <row r="611" spans="1:19" hidden="1" x14ac:dyDescent="0.3">
      <c r="A611" s="272">
        <v>1595</v>
      </c>
      <c r="B611" s="282">
        <v>42899</v>
      </c>
      <c r="C611" s="284" t="s">
        <v>592</v>
      </c>
      <c r="D611" s="273" t="s">
        <v>1352</v>
      </c>
      <c r="E611" s="286" t="s">
        <v>522</v>
      </c>
      <c r="F611" s="273" t="s">
        <v>778</v>
      </c>
      <c r="G611" s="288" t="s">
        <v>785</v>
      </c>
      <c r="H611" s="273" t="s">
        <v>784</v>
      </c>
      <c r="I611" s="290" t="s">
        <v>821</v>
      </c>
      <c r="J611" s="274">
        <v>11</v>
      </c>
      <c r="K611" s="292">
        <v>1260</v>
      </c>
      <c r="L611" s="274">
        <v>13860</v>
      </c>
      <c r="M611" s="294">
        <v>0.04</v>
      </c>
      <c r="N611" s="275">
        <v>13305.6</v>
      </c>
      <c r="O611" s="288" t="s">
        <v>775</v>
      </c>
      <c r="P611" s="276" t="s">
        <v>798</v>
      </c>
      <c r="Q611" s="296" t="s">
        <v>1935</v>
      </c>
      <c r="R611" s="276" t="s">
        <v>1933</v>
      </c>
      <c r="S611" s="296" t="s">
        <v>1934</v>
      </c>
    </row>
    <row r="612" spans="1:19" hidden="1" x14ac:dyDescent="0.3">
      <c r="A612" s="272">
        <v>1596</v>
      </c>
      <c r="B612" s="282">
        <v>42899</v>
      </c>
      <c r="C612" s="284" t="s">
        <v>592</v>
      </c>
      <c r="D612" s="273" t="s">
        <v>1350</v>
      </c>
      <c r="E612" s="286" t="s">
        <v>522</v>
      </c>
      <c r="F612" s="273" t="s">
        <v>790</v>
      </c>
      <c r="G612" s="288" t="s">
        <v>764</v>
      </c>
      <c r="H612" s="273" t="s">
        <v>818</v>
      </c>
      <c r="I612" s="290" t="s">
        <v>1351</v>
      </c>
      <c r="J612" s="274">
        <v>24</v>
      </c>
      <c r="K612" s="292">
        <v>3300</v>
      </c>
      <c r="L612" s="274">
        <v>79200</v>
      </c>
      <c r="M612" s="294">
        <v>0.02</v>
      </c>
      <c r="N612" s="275">
        <v>77616</v>
      </c>
      <c r="O612" s="288" t="s">
        <v>761</v>
      </c>
      <c r="P612" s="276" t="s">
        <v>760</v>
      </c>
      <c r="Q612" s="296" t="s">
        <v>1932</v>
      </c>
      <c r="R612" s="276" t="s">
        <v>1937</v>
      </c>
      <c r="S612" s="296" t="s">
        <v>1934</v>
      </c>
    </row>
    <row r="613" spans="1:19" hidden="1" x14ac:dyDescent="0.3">
      <c r="A613" s="272">
        <v>1597</v>
      </c>
      <c r="B613" s="282">
        <v>42899</v>
      </c>
      <c r="C613" s="284" t="s">
        <v>592</v>
      </c>
      <c r="D613" s="273" t="s">
        <v>1350</v>
      </c>
      <c r="E613" s="286" t="s">
        <v>522</v>
      </c>
      <c r="F613" s="273" t="s">
        <v>790</v>
      </c>
      <c r="G613" s="288" t="s">
        <v>764</v>
      </c>
      <c r="H613" s="273" t="s">
        <v>800</v>
      </c>
      <c r="I613" s="290" t="s">
        <v>1349</v>
      </c>
      <c r="J613" s="274">
        <v>22</v>
      </c>
      <c r="K613" s="292">
        <v>120</v>
      </c>
      <c r="L613" s="274">
        <v>2640</v>
      </c>
      <c r="M613" s="294">
        <v>0.09</v>
      </c>
      <c r="N613" s="275">
        <v>2402.4</v>
      </c>
      <c r="O613" s="288" t="s">
        <v>761</v>
      </c>
      <c r="P613" s="276" t="s">
        <v>760</v>
      </c>
      <c r="Q613" s="296" t="s">
        <v>1932</v>
      </c>
      <c r="R613" s="276" t="s">
        <v>1937</v>
      </c>
      <c r="S613" s="296" t="s">
        <v>1934</v>
      </c>
    </row>
    <row r="614" spans="1:19" x14ac:dyDescent="0.3">
      <c r="A614" s="272">
        <v>1598</v>
      </c>
      <c r="B614" s="282">
        <v>42899</v>
      </c>
      <c r="C614" s="284" t="s">
        <v>592</v>
      </c>
      <c r="D614" s="273" t="s">
        <v>1347</v>
      </c>
      <c r="E614" s="286" t="s">
        <v>405</v>
      </c>
      <c r="F614" s="273" t="s">
        <v>812</v>
      </c>
      <c r="G614" s="288" t="s">
        <v>764</v>
      </c>
      <c r="H614" s="273" t="s">
        <v>793</v>
      </c>
      <c r="I614" s="290" t="s">
        <v>1348</v>
      </c>
      <c r="J614" s="274">
        <v>4</v>
      </c>
      <c r="K614" s="292">
        <v>360</v>
      </c>
      <c r="L614" s="274">
        <v>1440</v>
      </c>
      <c r="M614" s="294">
        <v>0.06</v>
      </c>
      <c r="N614" s="275">
        <v>1353.6</v>
      </c>
      <c r="O614" s="288" t="s">
        <v>834</v>
      </c>
      <c r="P614" s="276" t="s">
        <v>760</v>
      </c>
      <c r="Q614" s="296" t="s">
        <v>1932</v>
      </c>
      <c r="R614" s="276" t="s">
        <v>1933</v>
      </c>
      <c r="S614" s="296" t="s">
        <v>1934</v>
      </c>
    </row>
    <row r="615" spans="1:19" x14ac:dyDescent="0.3">
      <c r="A615" s="272">
        <v>1599</v>
      </c>
      <c r="B615" s="282">
        <v>42899</v>
      </c>
      <c r="C615" s="284" t="s">
        <v>592</v>
      </c>
      <c r="D615" s="273" t="s">
        <v>1347</v>
      </c>
      <c r="E615" s="286" t="s">
        <v>405</v>
      </c>
      <c r="F615" s="273" t="s">
        <v>812</v>
      </c>
      <c r="G615" s="288" t="s">
        <v>764</v>
      </c>
      <c r="H615" s="273" t="s">
        <v>793</v>
      </c>
      <c r="I615" s="290" t="s">
        <v>1346</v>
      </c>
      <c r="J615" s="274">
        <v>34</v>
      </c>
      <c r="K615" s="292">
        <v>360</v>
      </c>
      <c r="L615" s="274">
        <v>12240</v>
      </c>
      <c r="M615" s="294">
        <v>0.1</v>
      </c>
      <c r="N615" s="275">
        <v>11016</v>
      </c>
      <c r="O615" s="288" t="s">
        <v>834</v>
      </c>
      <c r="P615" s="276" t="s">
        <v>760</v>
      </c>
      <c r="Q615" s="296" t="s">
        <v>1932</v>
      </c>
      <c r="R615" s="276" t="s">
        <v>1933</v>
      </c>
      <c r="S615" s="296" t="s">
        <v>1934</v>
      </c>
    </row>
    <row r="616" spans="1:19" x14ac:dyDescent="0.3">
      <c r="A616" s="272">
        <v>1600</v>
      </c>
      <c r="B616" s="282">
        <v>42900</v>
      </c>
      <c r="C616" s="284" t="s">
        <v>592</v>
      </c>
      <c r="D616" s="273" t="s">
        <v>1345</v>
      </c>
      <c r="E616" s="286" t="s">
        <v>405</v>
      </c>
      <c r="F616" s="273" t="s">
        <v>778</v>
      </c>
      <c r="G616" s="288" t="s">
        <v>764</v>
      </c>
      <c r="H616" s="273" t="s">
        <v>818</v>
      </c>
      <c r="I616" s="290" t="s">
        <v>1344</v>
      </c>
      <c r="J616" s="274">
        <v>4</v>
      </c>
      <c r="K616" s="292">
        <v>240</v>
      </c>
      <c r="L616" s="274">
        <v>960</v>
      </c>
      <c r="M616" s="294">
        <v>0.08</v>
      </c>
      <c r="N616" s="275">
        <v>883.2</v>
      </c>
      <c r="O616" s="288" t="s">
        <v>834</v>
      </c>
      <c r="P616" s="276" t="s">
        <v>760</v>
      </c>
      <c r="Q616" s="296" t="s">
        <v>1932</v>
      </c>
      <c r="R616" s="276" t="s">
        <v>1933</v>
      </c>
      <c r="S616" s="296" t="s">
        <v>1934</v>
      </c>
    </row>
    <row r="617" spans="1:19" x14ac:dyDescent="0.3">
      <c r="A617" s="272">
        <v>1601</v>
      </c>
      <c r="B617" s="282">
        <v>42900</v>
      </c>
      <c r="C617" s="284" t="s">
        <v>592</v>
      </c>
      <c r="D617" s="273" t="s">
        <v>1342</v>
      </c>
      <c r="E617" s="286" t="s">
        <v>395</v>
      </c>
      <c r="F617" s="273" t="s">
        <v>812</v>
      </c>
      <c r="G617" s="288" t="s">
        <v>785</v>
      </c>
      <c r="H617" s="273" t="s">
        <v>824</v>
      </c>
      <c r="I617" s="290" t="s">
        <v>985</v>
      </c>
      <c r="J617" s="274">
        <v>19</v>
      </c>
      <c r="K617" s="292">
        <v>540</v>
      </c>
      <c r="L617" s="274">
        <v>10260</v>
      </c>
      <c r="M617" s="294">
        <v>0.09</v>
      </c>
      <c r="N617" s="275">
        <v>9336.6</v>
      </c>
      <c r="O617" s="288" t="s">
        <v>834</v>
      </c>
      <c r="P617" s="276" t="s">
        <v>760</v>
      </c>
      <c r="Q617" s="296" t="s">
        <v>1932</v>
      </c>
      <c r="R617" s="276" t="s">
        <v>1933</v>
      </c>
      <c r="S617" s="296" t="s">
        <v>1934</v>
      </c>
    </row>
    <row r="618" spans="1:19" hidden="1" x14ac:dyDescent="0.3">
      <c r="A618" s="272">
        <v>1602</v>
      </c>
      <c r="B618" s="282">
        <v>42900</v>
      </c>
      <c r="C618" s="284" t="s">
        <v>592</v>
      </c>
      <c r="D618" s="273" t="s">
        <v>1342</v>
      </c>
      <c r="E618" s="286" t="s">
        <v>395</v>
      </c>
      <c r="F618" s="273" t="s">
        <v>812</v>
      </c>
      <c r="G618" s="288" t="s">
        <v>764</v>
      </c>
      <c r="H618" s="273" t="s">
        <v>793</v>
      </c>
      <c r="I618" s="290" t="s">
        <v>1343</v>
      </c>
      <c r="J618" s="274">
        <v>6</v>
      </c>
      <c r="K618" s="292">
        <v>480</v>
      </c>
      <c r="L618" s="274">
        <v>2880</v>
      </c>
      <c r="M618" s="294">
        <v>0</v>
      </c>
      <c r="N618" s="275">
        <v>2880</v>
      </c>
      <c r="O618" s="288" t="s">
        <v>834</v>
      </c>
      <c r="P618" s="276" t="s">
        <v>774</v>
      </c>
      <c r="Q618" s="296" t="s">
        <v>1932</v>
      </c>
      <c r="R618" s="276" t="s">
        <v>1933</v>
      </c>
      <c r="S618" s="296" t="s">
        <v>1934</v>
      </c>
    </row>
    <row r="619" spans="1:19" hidden="1" x14ac:dyDescent="0.3">
      <c r="A619" s="272">
        <v>1603</v>
      </c>
      <c r="B619" s="282">
        <v>42900</v>
      </c>
      <c r="C619" s="284" t="s">
        <v>592</v>
      </c>
      <c r="D619" s="273" t="s">
        <v>1342</v>
      </c>
      <c r="E619" s="286" t="s">
        <v>395</v>
      </c>
      <c r="F619" s="273" t="s">
        <v>812</v>
      </c>
      <c r="G619" s="288" t="s">
        <v>764</v>
      </c>
      <c r="H619" s="273" t="s">
        <v>763</v>
      </c>
      <c r="I619" s="290" t="s">
        <v>1341</v>
      </c>
      <c r="J619" s="274">
        <v>5</v>
      </c>
      <c r="K619" s="292">
        <v>300</v>
      </c>
      <c r="L619" s="274">
        <v>1500</v>
      </c>
      <c r="M619" s="294">
        <v>0.01</v>
      </c>
      <c r="N619" s="275">
        <v>1485</v>
      </c>
      <c r="O619" s="288" t="s">
        <v>834</v>
      </c>
      <c r="P619" s="276" t="s">
        <v>774</v>
      </c>
      <c r="Q619" s="296" t="s">
        <v>1932</v>
      </c>
      <c r="R619" s="276" t="s">
        <v>1933</v>
      </c>
      <c r="S619" s="296" t="s">
        <v>1934</v>
      </c>
    </row>
    <row r="620" spans="1:19" hidden="1" x14ac:dyDescent="0.3">
      <c r="A620" s="272">
        <v>1604</v>
      </c>
      <c r="B620" s="282">
        <v>42900</v>
      </c>
      <c r="C620" s="284" t="s">
        <v>592</v>
      </c>
      <c r="D620" s="273" t="s">
        <v>1339</v>
      </c>
      <c r="E620" s="286" t="s">
        <v>398</v>
      </c>
      <c r="F620" s="273" t="s">
        <v>765</v>
      </c>
      <c r="G620" s="288" t="s">
        <v>764</v>
      </c>
      <c r="H620" s="273" t="s">
        <v>921</v>
      </c>
      <c r="I620" s="290" t="s">
        <v>1340</v>
      </c>
      <c r="J620" s="274">
        <v>25</v>
      </c>
      <c r="K620" s="292">
        <v>180</v>
      </c>
      <c r="L620" s="274">
        <v>4500</v>
      </c>
      <c r="M620" s="294">
        <v>0.1</v>
      </c>
      <c r="N620" s="275">
        <v>4050</v>
      </c>
      <c r="O620" s="288" t="s">
        <v>775</v>
      </c>
      <c r="P620" s="276" t="s">
        <v>760</v>
      </c>
      <c r="Q620" s="296" t="s">
        <v>1935</v>
      </c>
      <c r="R620" s="276" t="s">
        <v>1937</v>
      </c>
      <c r="S620" s="296" t="s">
        <v>1934</v>
      </c>
    </row>
    <row r="621" spans="1:19" hidden="1" x14ac:dyDescent="0.3">
      <c r="A621" s="272">
        <v>1605</v>
      </c>
      <c r="B621" s="282">
        <v>42900</v>
      </c>
      <c r="C621" s="284" t="s">
        <v>592</v>
      </c>
      <c r="D621" s="273" t="s">
        <v>1339</v>
      </c>
      <c r="E621" s="286" t="s">
        <v>398</v>
      </c>
      <c r="F621" s="273" t="s">
        <v>765</v>
      </c>
      <c r="G621" s="288" t="s">
        <v>770</v>
      </c>
      <c r="H621" s="273" t="s">
        <v>777</v>
      </c>
      <c r="I621" s="290" t="s">
        <v>997</v>
      </c>
      <c r="J621" s="274">
        <v>19</v>
      </c>
      <c r="K621" s="292">
        <v>33060</v>
      </c>
      <c r="L621" s="274">
        <v>628140</v>
      </c>
      <c r="M621" s="294">
        <v>0.08</v>
      </c>
      <c r="N621" s="275">
        <v>577888.80000000005</v>
      </c>
      <c r="O621" s="288" t="s">
        <v>775</v>
      </c>
      <c r="P621" s="276" t="s">
        <v>760</v>
      </c>
      <c r="Q621" s="296" t="s">
        <v>1935</v>
      </c>
      <c r="R621" s="276" t="s">
        <v>1937</v>
      </c>
      <c r="S621" s="296" t="s">
        <v>1934</v>
      </c>
    </row>
    <row r="622" spans="1:19" hidden="1" x14ac:dyDescent="0.3">
      <c r="A622" s="272">
        <v>1606</v>
      </c>
      <c r="B622" s="282">
        <v>42900</v>
      </c>
      <c r="C622" s="284" t="s">
        <v>592</v>
      </c>
      <c r="D622" s="273" t="s">
        <v>1338</v>
      </c>
      <c r="E622" s="286" t="s">
        <v>522</v>
      </c>
      <c r="F622" s="273" t="s">
        <v>790</v>
      </c>
      <c r="G622" s="288" t="s">
        <v>785</v>
      </c>
      <c r="H622" s="273" t="s">
        <v>824</v>
      </c>
      <c r="I622" s="290" t="s">
        <v>1337</v>
      </c>
      <c r="J622" s="274">
        <v>38</v>
      </c>
      <c r="K622" s="292">
        <v>2400</v>
      </c>
      <c r="L622" s="274">
        <v>91200</v>
      </c>
      <c r="M622" s="294">
        <v>0.02</v>
      </c>
      <c r="N622" s="275">
        <v>89376</v>
      </c>
      <c r="O622" s="288" t="s">
        <v>834</v>
      </c>
      <c r="P622" s="276" t="s">
        <v>787</v>
      </c>
      <c r="Q622" s="296" t="s">
        <v>1932</v>
      </c>
      <c r="R622" s="276" t="s">
        <v>1937</v>
      </c>
      <c r="S622" s="296" t="s">
        <v>1934</v>
      </c>
    </row>
    <row r="623" spans="1:19" hidden="1" x14ac:dyDescent="0.3">
      <c r="A623" s="272">
        <v>1607</v>
      </c>
      <c r="B623" s="282">
        <v>42900</v>
      </c>
      <c r="C623" s="284" t="s">
        <v>592</v>
      </c>
      <c r="D623" s="273" t="s">
        <v>1336</v>
      </c>
      <c r="E623" s="286" t="s">
        <v>395</v>
      </c>
      <c r="F623" s="273" t="s">
        <v>778</v>
      </c>
      <c r="G623" s="288" t="s">
        <v>764</v>
      </c>
      <c r="H623" s="273" t="s">
        <v>818</v>
      </c>
      <c r="I623" s="290" t="s">
        <v>1335</v>
      </c>
      <c r="J623" s="274">
        <v>4</v>
      </c>
      <c r="K623" s="292">
        <v>13560</v>
      </c>
      <c r="L623" s="274">
        <v>54240</v>
      </c>
      <c r="M623" s="294">
        <v>7.0000000000000007E-2</v>
      </c>
      <c r="N623" s="275">
        <v>50443.199999999997</v>
      </c>
      <c r="O623" s="288" t="s">
        <v>788</v>
      </c>
      <c r="P623" s="276" t="s">
        <v>798</v>
      </c>
      <c r="Q623" s="296" t="s">
        <v>1936</v>
      </c>
      <c r="R623" s="276" t="s">
        <v>1933</v>
      </c>
      <c r="S623" s="296" t="s">
        <v>1934</v>
      </c>
    </row>
    <row r="624" spans="1:19" x14ac:dyDescent="0.3">
      <c r="A624" s="272">
        <v>1608</v>
      </c>
      <c r="B624" s="282">
        <v>42900</v>
      </c>
      <c r="C624" s="284" t="s">
        <v>592</v>
      </c>
      <c r="D624" s="273" t="s">
        <v>1145</v>
      </c>
      <c r="E624" s="286" t="s">
        <v>395</v>
      </c>
      <c r="F624" s="273" t="s">
        <v>778</v>
      </c>
      <c r="G624" s="288" t="s">
        <v>785</v>
      </c>
      <c r="H624" s="273" t="s">
        <v>784</v>
      </c>
      <c r="I624" s="290" t="s">
        <v>1334</v>
      </c>
      <c r="J624" s="274">
        <v>4</v>
      </c>
      <c r="K624" s="292">
        <v>1260</v>
      </c>
      <c r="L624" s="274">
        <v>5040</v>
      </c>
      <c r="M624" s="294">
        <v>0.04</v>
      </c>
      <c r="N624" s="275">
        <v>4838.3999999999996</v>
      </c>
      <c r="O624" s="288" t="s">
        <v>788</v>
      </c>
      <c r="P624" s="276" t="s">
        <v>787</v>
      </c>
      <c r="Q624" s="296" t="s">
        <v>1936</v>
      </c>
      <c r="R624" s="276" t="s">
        <v>1933</v>
      </c>
      <c r="S624" s="296" t="s">
        <v>1934</v>
      </c>
    </row>
    <row r="625" spans="1:19" hidden="1" x14ac:dyDescent="0.3">
      <c r="A625" s="272">
        <v>1609</v>
      </c>
      <c r="B625" s="282">
        <v>42901</v>
      </c>
      <c r="C625" s="284" t="s">
        <v>592</v>
      </c>
      <c r="D625" s="273" t="s">
        <v>1332</v>
      </c>
      <c r="E625" s="286" t="s">
        <v>398</v>
      </c>
      <c r="F625" s="273" t="s">
        <v>778</v>
      </c>
      <c r="G625" s="288" t="s">
        <v>785</v>
      </c>
      <c r="H625" s="273" t="s">
        <v>784</v>
      </c>
      <c r="I625" s="290" t="s">
        <v>1333</v>
      </c>
      <c r="J625" s="274">
        <v>15</v>
      </c>
      <c r="K625" s="292">
        <v>3960</v>
      </c>
      <c r="L625" s="274">
        <v>59400</v>
      </c>
      <c r="M625" s="294">
        <v>0.06</v>
      </c>
      <c r="N625" s="275">
        <v>55836</v>
      </c>
      <c r="O625" s="288" t="s">
        <v>782</v>
      </c>
      <c r="P625" s="276" t="s">
        <v>760</v>
      </c>
      <c r="Q625" s="296" t="s">
        <v>1932</v>
      </c>
      <c r="R625" s="276" t="s">
        <v>1933</v>
      </c>
      <c r="S625" s="296" t="s">
        <v>1934</v>
      </c>
    </row>
    <row r="626" spans="1:19" hidden="1" x14ac:dyDescent="0.3">
      <c r="A626" s="272">
        <v>1610</v>
      </c>
      <c r="B626" s="282">
        <v>42901</v>
      </c>
      <c r="C626" s="284" t="s">
        <v>592</v>
      </c>
      <c r="D626" s="273" t="s">
        <v>1332</v>
      </c>
      <c r="E626" s="286" t="s">
        <v>398</v>
      </c>
      <c r="F626" s="273" t="s">
        <v>778</v>
      </c>
      <c r="G626" s="288" t="s">
        <v>785</v>
      </c>
      <c r="H626" s="273" t="s">
        <v>784</v>
      </c>
      <c r="I626" s="290" t="s">
        <v>1314</v>
      </c>
      <c r="J626" s="274">
        <v>18</v>
      </c>
      <c r="K626" s="292">
        <v>9360</v>
      </c>
      <c r="L626" s="274">
        <v>168480</v>
      </c>
      <c r="M626" s="294">
        <v>0.01</v>
      </c>
      <c r="N626" s="275">
        <v>166795.20000000001</v>
      </c>
      <c r="O626" s="288" t="s">
        <v>782</v>
      </c>
      <c r="P626" s="276" t="s">
        <v>774</v>
      </c>
      <c r="Q626" s="296" t="s">
        <v>1932</v>
      </c>
      <c r="R626" s="276" t="s">
        <v>1933</v>
      </c>
      <c r="S626" s="296" t="s">
        <v>1934</v>
      </c>
    </row>
    <row r="627" spans="1:19" hidden="1" x14ac:dyDescent="0.3">
      <c r="A627" s="272">
        <v>1611</v>
      </c>
      <c r="B627" s="282">
        <v>42901</v>
      </c>
      <c r="C627" s="284" t="s">
        <v>592</v>
      </c>
      <c r="D627" s="273" t="s">
        <v>1331</v>
      </c>
      <c r="E627" s="286" t="s">
        <v>405</v>
      </c>
      <c r="F627" s="273" t="s">
        <v>812</v>
      </c>
      <c r="G627" s="288" t="s">
        <v>785</v>
      </c>
      <c r="H627" s="273" t="s">
        <v>824</v>
      </c>
      <c r="I627" s="290" t="s">
        <v>1067</v>
      </c>
      <c r="J627" s="274">
        <v>10</v>
      </c>
      <c r="K627" s="292">
        <v>360</v>
      </c>
      <c r="L627" s="274">
        <v>3600</v>
      </c>
      <c r="M627" s="294">
        <v>0.08</v>
      </c>
      <c r="N627" s="275">
        <v>3312</v>
      </c>
      <c r="O627" s="288" t="s">
        <v>834</v>
      </c>
      <c r="P627" s="276" t="s">
        <v>767</v>
      </c>
      <c r="Q627" s="296" t="s">
        <v>1932</v>
      </c>
      <c r="R627" s="276" t="s">
        <v>1933</v>
      </c>
      <c r="S627" s="296" t="s">
        <v>1934</v>
      </c>
    </row>
    <row r="628" spans="1:19" x14ac:dyDescent="0.3">
      <c r="A628" s="272">
        <v>1612</v>
      </c>
      <c r="B628" s="282">
        <v>42901</v>
      </c>
      <c r="C628" s="284" t="s">
        <v>592</v>
      </c>
      <c r="D628" s="273" t="s">
        <v>1329</v>
      </c>
      <c r="E628" s="286" t="s">
        <v>405</v>
      </c>
      <c r="F628" s="273" t="s">
        <v>778</v>
      </c>
      <c r="G628" s="288" t="s">
        <v>764</v>
      </c>
      <c r="H628" s="273" t="s">
        <v>800</v>
      </c>
      <c r="I628" s="290" t="s">
        <v>1330</v>
      </c>
      <c r="J628" s="274">
        <v>19</v>
      </c>
      <c r="K628" s="292">
        <v>360</v>
      </c>
      <c r="L628" s="274">
        <v>6840</v>
      </c>
      <c r="M628" s="294">
        <v>0.08</v>
      </c>
      <c r="N628" s="275">
        <v>6292.8</v>
      </c>
      <c r="O628" s="288" t="s">
        <v>761</v>
      </c>
      <c r="P628" s="276" t="s">
        <v>760</v>
      </c>
      <c r="Q628" s="296" t="s">
        <v>1932</v>
      </c>
      <c r="R628" s="276" t="s">
        <v>1933</v>
      </c>
      <c r="S628" s="296" t="s">
        <v>1934</v>
      </c>
    </row>
    <row r="629" spans="1:19" hidden="1" x14ac:dyDescent="0.3">
      <c r="A629" s="272">
        <v>1613</v>
      </c>
      <c r="B629" s="282">
        <v>42901</v>
      </c>
      <c r="C629" s="284" t="s">
        <v>592</v>
      </c>
      <c r="D629" s="273" t="s">
        <v>1329</v>
      </c>
      <c r="E629" s="286" t="s">
        <v>405</v>
      </c>
      <c r="F629" s="273" t="s">
        <v>778</v>
      </c>
      <c r="G629" s="288" t="s">
        <v>785</v>
      </c>
      <c r="H629" s="273" t="s">
        <v>784</v>
      </c>
      <c r="I629" s="290" t="s">
        <v>1097</v>
      </c>
      <c r="J629" s="274">
        <v>20</v>
      </c>
      <c r="K629" s="292">
        <v>3960</v>
      </c>
      <c r="L629" s="274">
        <v>79200</v>
      </c>
      <c r="M629" s="294">
        <v>0</v>
      </c>
      <c r="N629" s="275">
        <v>79200</v>
      </c>
      <c r="O629" s="288" t="s">
        <v>761</v>
      </c>
      <c r="P629" s="276" t="s">
        <v>798</v>
      </c>
      <c r="Q629" s="296" t="s">
        <v>1932</v>
      </c>
      <c r="R629" s="276" t="s">
        <v>1933</v>
      </c>
      <c r="S629" s="296" t="s">
        <v>1934</v>
      </c>
    </row>
    <row r="630" spans="1:19" hidden="1" x14ac:dyDescent="0.3">
      <c r="A630" s="272">
        <v>1614</v>
      </c>
      <c r="B630" s="282">
        <v>42901</v>
      </c>
      <c r="C630" s="284" t="s">
        <v>592</v>
      </c>
      <c r="D630" s="273" t="s">
        <v>1328</v>
      </c>
      <c r="E630" s="286" t="s">
        <v>398</v>
      </c>
      <c r="F630" s="273" t="s">
        <v>778</v>
      </c>
      <c r="G630" s="288" t="s">
        <v>764</v>
      </c>
      <c r="H630" s="273" t="s">
        <v>793</v>
      </c>
      <c r="I630" s="290" t="s">
        <v>1327</v>
      </c>
      <c r="J630" s="274">
        <v>5</v>
      </c>
      <c r="K630" s="292">
        <v>300</v>
      </c>
      <c r="L630" s="274">
        <v>1500</v>
      </c>
      <c r="M630" s="294">
        <v>0.09</v>
      </c>
      <c r="N630" s="275">
        <v>1365</v>
      </c>
      <c r="O630" s="288" t="s">
        <v>761</v>
      </c>
      <c r="P630" s="276" t="s">
        <v>760</v>
      </c>
      <c r="Q630" s="296" t="s">
        <v>1932</v>
      </c>
      <c r="R630" s="276" t="s">
        <v>1933</v>
      </c>
      <c r="S630" s="296" t="s">
        <v>1934</v>
      </c>
    </row>
    <row r="631" spans="1:19" hidden="1" x14ac:dyDescent="0.3">
      <c r="A631" s="272">
        <v>1615</v>
      </c>
      <c r="B631" s="282">
        <v>42901</v>
      </c>
      <c r="C631" s="284" t="s">
        <v>592</v>
      </c>
      <c r="D631" s="273" t="s">
        <v>1326</v>
      </c>
      <c r="E631" s="286" t="s">
        <v>398</v>
      </c>
      <c r="F631" s="273" t="s">
        <v>778</v>
      </c>
      <c r="G631" s="288" t="s">
        <v>785</v>
      </c>
      <c r="H631" s="273" t="s">
        <v>824</v>
      </c>
      <c r="I631" s="290" t="s">
        <v>1077</v>
      </c>
      <c r="J631" s="274">
        <v>32</v>
      </c>
      <c r="K631" s="292">
        <v>4980</v>
      </c>
      <c r="L631" s="274">
        <v>159360</v>
      </c>
      <c r="M631" s="294">
        <v>0.02</v>
      </c>
      <c r="N631" s="275">
        <v>156172.79999999999</v>
      </c>
      <c r="O631" s="288" t="s">
        <v>788</v>
      </c>
      <c r="P631" s="276" t="s">
        <v>774</v>
      </c>
      <c r="Q631" s="296" t="s">
        <v>1936</v>
      </c>
      <c r="R631" s="276" t="s">
        <v>1933</v>
      </c>
      <c r="S631" s="296" t="s">
        <v>1934</v>
      </c>
    </row>
    <row r="632" spans="1:19" hidden="1" x14ac:dyDescent="0.3">
      <c r="A632" s="272">
        <v>1616</v>
      </c>
      <c r="B632" s="282">
        <v>42901</v>
      </c>
      <c r="C632" s="284" t="s">
        <v>592</v>
      </c>
      <c r="D632" s="273" t="s">
        <v>1326</v>
      </c>
      <c r="E632" s="286" t="s">
        <v>398</v>
      </c>
      <c r="F632" s="273" t="s">
        <v>778</v>
      </c>
      <c r="G632" s="288" t="s">
        <v>764</v>
      </c>
      <c r="H632" s="273" t="s">
        <v>763</v>
      </c>
      <c r="I632" s="290" t="s">
        <v>1325</v>
      </c>
      <c r="J632" s="274">
        <v>9</v>
      </c>
      <c r="K632" s="292">
        <v>720</v>
      </c>
      <c r="L632" s="274">
        <v>6480</v>
      </c>
      <c r="M632" s="294">
        <v>0.02</v>
      </c>
      <c r="N632" s="275">
        <v>6350.4</v>
      </c>
      <c r="O632" s="288" t="s">
        <v>788</v>
      </c>
      <c r="P632" s="276" t="s">
        <v>798</v>
      </c>
      <c r="Q632" s="296" t="s">
        <v>1936</v>
      </c>
      <c r="R632" s="276" t="s">
        <v>1933</v>
      </c>
      <c r="S632" s="296" t="s">
        <v>1934</v>
      </c>
    </row>
    <row r="633" spans="1:19" hidden="1" x14ac:dyDescent="0.3">
      <c r="A633" s="272">
        <v>1617</v>
      </c>
      <c r="B633" s="282">
        <v>42901</v>
      </c>
      <c r="C633" s="284" t="s">
        <v>592</v>
      </c>
      <c r="D633" s="273" t="s">
        <v>977</v>
      </c>
      <c r="E633" s="286" t="s">
        <v>522</v>
      </c>
      <c r="F633" s="273" t="s">
        <v>790</v>
      </c>
      <c r="G633" s="288" t="s">
        <v>764</v>
      </c>
      <c r="H633" s="273" t="s">
        <v>793</v>
      </c>
      <c r="I633" s="290" t="s">
        <v>1324</v>
      </c>
      <c r="J633" s="274">
        <v>29</v>
      </c>
      <c r="K633" s="292">
        <v>300</v>
      </c>
      <c r="L633" s="274">
        <v>8700</v>
      </c>
      <c r="M633" s="294">
        <v>0.02</v>
      </c>
      <c r="N633" s="275">
        <v>8526</v>
      </c>
      <c r="O633" s="288" t="s">
        <v>775</v>
      </c>
      <c r="P633" s="276" t="s">
        <v>841</v>
      </c>
      <c r="Q633" s="296" t="s">
        <v>1935</v>
      </c>
      <c r="R633" s="276" t="s">
        <v>1937</v>
      </c>
      <c r="S633" s="296" t="s">
        <v>1934</v>
      </c>
    </row>
    <row r="634" spans="1:19" x14ac:dyDescent="0.3">
      <c r="A634" s="272">
        <v>1618</v>
      </c>
      <c r="B634" s="282">
        <v>42902</v>
      </c>
      <c r="C634" s="284" t="s">
        <v>592</v>
      </c>
      <c r="D634" s="273" t="s">
        <v>1110</v>
      </c>
      <c r="E634" s="286" t="s">
        <v>405</v>
      </c>
      <c r="F634" s="273" t="s">
        <v>765</v>
      </c>
      <c r="G634" s="288" t="s">
        <v>764</v>
      </c>
      <c r="H634" s="273" t="s">
        <v>921</v>
      </c>
      <c r="I634" s="290" t="s">
        <v>1323</v>
      </c>
      <c r="J634" s="274">
        <v>23</v>
      </c>
      <c r="K634" s="292">
        <v>240</v>
      </c>
      <c r="L634" s="274">
        <v>5520</v>
      </c>
      <c r="M634" s="294">
        <v>0.05</v>
      </c>
      <c r="N634" s="275">
        <v>5244</v>
      </c>
      <c r="O634" s="288" t="s">
        <v>834</v>
      </c>
      <c r="P634" s="276" t="s">
        <v>767</v>
      </c>
      <c r="Q634" s="296" t="s">
        <v>1932</v>
      </c>
      <c r="R634" s="276" t="s">
        <v>1937</v>
      </c>
      <c r="S634" s="296" t="s">
        <v>1934</v>
      </c>
    </row>
    <row r="635" spans="1:19" hidden="1" x14ac:dyDescent="0.3">
      <c r="A635" s="272">
        <v>1619</v>
      </c>
      <c r="B635" s="282">
        <v>42902</v>
      </c>
      <c r="C635" s="284" t="s">
        <v>592</v>
      </c>
      <c r="D635" s="273" t="s">
        <v>1322</v>
      </c>
      <c r="E635" s="286" t="s">
        <v>522</v>
      </c>
      <c r="F635" s="273" t="s">
        <v>812</v>
      </c>
      <c r="G635" s="288" t="s">
        <v>764</v>
      </c>
      <c r="H635" s="273" t="s">
        <v>793</v>
      </c>
      <c r="I635" s="290" t="s">
        <v>1321</v>
      </c>
      <c r="J635" s="274">
        <v>13</v>
      </c>
      <c r="K635" s="292">
        <v>1860</v>
      </c>
      <c r="L635" s="274">
        <v>24180</v>
      </c>
      <c r="M635" s="294">
        <v>0.03</v>
      </c>
      <c r="N635" s="275">
        <v>23454.6</v>
      </c>
      <c r="O635" s="288" t="s">
        <v>834</v>
      </c>
      <c r="P635" s="276" t="s">
        <v>760</v>
      </c>
      <c r="Q635" s="296" t="s">
        <v>1932</v>
      </c>
      <c r="R635" s="276" t="s">
        <v>1933</v>
      </c>
      <c r="S635" s="296" t="s">
        <v>1934</v>
      </c>
    </row>
    <row r="636" spans="1:19" hidden="1" x14ac:dyDescent="0.3">
      <c r="A636" s="272">
        <v>1620</v>
      </c>
      <c r="B636" s="282">
        <v>42902</v>
      </c>
      <c r="C636" s="284" t="s">
        <v>592</v>
      </c>
      <c r="D636" s="273" t="s">
        <v>1320</v>
      </c>
      <c r="E636" s="286" t="s">
        <v>395</v>
      </c>
      <c r="F636" s="273" t="s">
        <v>778</v>
      </c>
      <c r="G636" s="288" t="s">
        <v>770</v>
      </c>
      <c r="H636" s="273" t="s">
        <v>781</v>
      </c>
      <c r="I636" s="290" t="s">
        <v>1041</v>
      </c>
      <c r="J636" s="274">
        <v>10</v>
      </c>
      <c r="K636" s="292">
        <v>480</v>
      </c>
      <c r="L636" s="274">
        <v>4800</v>
      </c>
      <c r="M636" s="294">
        <v>0.06</v>
      </c>
      <c r="N636" s="275">
        <v>4512</v>
      </c>
      <c r="O636" s="288" t="s">
        <v>834</v>
      </c>
      <c r="P636" s="276" t="s">
        <v>767</v>
      </c>
      <c r="Q636" s="296" t="s">
        <v>1932</v>
      </c>
      <c r="R636" s="276" t="s">
        <v>1933</v>
      </c>
      <c r="S636" s="296" t="s">
        <v>1934</v>
      </c>
    </row>
    <row r="637" spans="1:19" hidden="1" x14ac:dyDescent="0.3">
      <c r="A637" s="272">
        <v>1621</v>
      </c>
      <c r="B637" s="282">
        <v>42903</v>
      </c>
      <c r="C637" s="284" t="s">
        <v>592</v>
      </c>
      <c r="D637" s="273" t="s">
        <v>1319</v>
      </c>
      <c r="E637" s="286" t="s">
        <v>398</v>
      </c>
      <c r="F637" s="273" t="s">
        <v>778</v>
      </c>
      <c r="G637" s="288" t="s">
        <v>764</v>
      </c>
      <c r="H637" s="273" t="s">
        <v>800</v>
      </c>
      <c r="I637" s="290" t="s">
        <v>1318</v>
      </c>
      <c r="J637" s="274">
        <v>37</v>
      </c>
      <c r="K637" s="292">
        <v>1200</v>
      </c>
      <c r="L637" s="274">
        <v>44400</v>
      </c>
      <c r="M637" s="294">
        <v>0.09</v>
      </c>
      <c r="N637" s="275">
        <v>40404</v>
      </c>
      <c r="O637" s="288" t="s">
        <v>775</v>
      </c>
      <c r="P637" s="276" t="s">
        <v>827</v>
      </c>
      <c r="Q637" s="296" t="s">
        <v>1935</v>
      </c>
      <c r="R637" s="276" t="s">
        <v>1933</v>
      </c>
      <c r="S637" s="296" t="s">
        <v>1934</v>
      </c>
    </row>
    <row r="638" spans="1:19" hidden="1" x14ac:dyDescent="0.3">
      <c r="A638" s="272">
        <v>1622</v>
      </c>
      <c r="B638" s="282">
        <v>42903</v>
      </c>
      <c r="C638" s="284" t="s">
        <v>592</v>
      </c>
      <c r="D638" s="273" t="s">
        <v>1317</v>
      </c>
      <c r="E638" s="286" t="s">
        <v>398</v>
      </c>
      <c r="F638" s="273" t="s">
        <v>778</v>
      </c>
      <c r="G638" s="288" t="s">
        <v>785</v>
      </c>
      <c r="H638" s="273" t="s">
        <v>784</v>
      </c>
      <c r="I638" s="290" t="s">
        <v>1316</v>
      </c>
      <c r="J638" s="274">
        <v>40</v>
      </c>
      <c r="K638" s="292">
        <v>3960</v>
      </c>
      <c r="L638" s="274">
        <v>158400</v>
      </c>
      <c r="M638" s="294">
        <v>0.1</v>
      </c>
      <c r="N638" s="275">
        <v>142560</v>
      </c>
      <c r="O638" s="288" t="s">
        <v>775</v>
      </c>
      <c r="P638" s="276" t="s">
        <v>798</v>
      </c>
      <c r="Q638" s="296" t="s">
        <v>1935</v>
      </c>
      <c r="R638" s="276" t="s">
        <v>1933</v>
      </c>
      <c r="S638" s="296" t="s">
        <v>1934</v>
      </c>
    </row>
    <row r="639" spans="1:19" x14ac:dyDescent="0.3">
      <c r="A639" s="272">
        <v>1623</v>
      </c>
      <c r="B639" s="282">
        <v>42903</v>
      </c>
      <c r="C639" s="284" t="s">
        <v>592</v>
      </c>
      <c r="D639" s="273" t="s">
        <v>1315</v>
      </c>
      <c r="E639" s="286" t="s">
        <v>405</v>
      </c>
      <c r="F639" s="273" t="s">
        <v>812</v>
      </c>
      <c r="G639" s="288" t="s">
        <v>764</v>
      </c>
      <c r="H639" s="273" t="s">
        <v>800</v>
      </c>
      <c r="I639" s="290" t="s">
        <v>1167</v>
      </c>
      <c r="J639" s="274">
        <v>42</v>
      </c>
      <c r="K639" s="292">
        <v>300</v>
      </c>
      <c r="L639" s="274">
        <v>12600</v>
      </c>
      <c r="M639" s="294">
        <v>0.05</v>
      </c>
      <c r="N639" s="275">
        <v>11970</v>
      </c>
      <c r="O639" s="288" t="s">
        <v>788</v>
      </c>
      <c r="P639" s="276" t="s">
        <v>760</v>
      </c>
      <c r="Q639" s="296" t="s">
        <v>1936</v>
      </c>
      <c r="R639" s="276" t="s">
        <v>1933</v>
      </c>
      <c r="S639" s="296" t="s">
        <v>1934</v>
      </c>
    </row>
    <row r="640" spans="1:19" x14ac:dyDescent="0.3">
      <c r="A640" s="272">
        <v>1624</v>
      </c>
      <c r="B640" s="282">
        <v>42903</v>
      </c>
      <c r="C640" s="284" t="s">
        <v>592</v>
      </c>
      <c r="D640" s="273" t="s">
        <v>1315</v>
      </c>
      <c r="E640" s="286" t="s">
        <v>405</v>
      </c>
      <c r="F640" s="273" t="s">
        <v>812</v>
      </c>
      <c r="G640" s="288" t="s">
        <v>764</v>
      </c>
      <c r="H640" s="273" t="s">
        <v>793</v>
      </c>
      <c r="I640" s="290" t="s">
        <v>955</v>
      </c>
      <c r="J640" s="274">
        <v>10</v>
      </c>
      <c r="K640" s="292">
        <v>480</v>
      </c>
      <c r="L640" s="274">
        <v>4800</v>
      </c>
      <c r="M640" s="294">
        <v>0.05</v>
      </c>
      <c r="N640" s="275">
        <v>4560</v>
      </c>
      <c r="O640" s="288" t="s">
        <v>788</v>
      </c>
      <c r="P640" s="276" t="s">
        <v>774</v>
      </c>
      <c r="Q640" s="296" t="s">
        <v>1936</v>
      </c>
      <c r="R640" s="276" t="s">
        <v>1933</v>
      </c>
      <c r="S640" s="296" t="s">
        <v>1934</v>
      </c>
    </row>
    <row r="641" spans="1:19" hidden="1" x14ac:dyDescent="0.3">
      <c r="A641" s="272">
        <v>1625</v>
      </c>
      <c r="B641" s="282">
        <v>42903</v>
      </c>
      <c r="C641" s="284" t="s">
        <v>592</v>
      </c>
      <c r="D641" s="273" t="s">
        <v>1315</v>
      </c>
      <c r="E641" s="286" t="s">
        <v>405</v>
      </c>
      <c r="F641" s="273" t="s">
        <v>812</v>
      </c>
      <c r="G641" s="288" t="s">
        <v>785</v>
      </c>
      <c r="H641" s="273" t="s">
        <v>784</v>
      </c>
      <c r="I641" s="290" t="s">
        <v>1314</v>
      </c>
      <c r="J641" s="274">
        <v>32</v>
      </c>
      <c r="K641" s="292">
        <v>9360</v>
      </c>
      <c r="L641" s="274">
        <v>299520</v>
      </c>
      <c r="M641" s="294">
        <v>0.02</v>
      </c>
      <c r="N641" s="275">
        <v>293529.59999999998</v>
      </c>
      <c r="O641" s="288" t="s">
        <v>788</v>
      </c>
      <c r="P641" s="276" t="s">
        <v>767</v>
      </c>
      <c r="Q641" s="296" t="s">
        <v>1936</v>
      </c>
      <c r="R641" s="276" t="s">
        <v>1933</v>
      </c>
      <c r="S641" s="296" t="s">
        <v>1934</v>
      </c>
    </row>
    <row r="642" spans="1:19" hidden="1" x14ac:dyDescent="0.3">
      <c r="A642" s="272">
        <v>1626</v>
      </c>
      <c r="B642" s="282">
        <v>42903</v>
      </c>
      <c r="C642" s="284" t="s">
        <v>592</v>
      </c>
      <c r="D642" s="273" t="s">
        <v>1313</v>
      </c>
      <c r="E642" s="286" t="s">
        <v>395</v>
      </c>
      <c r="F642" s="273" t="s">
        <v>765</v>
      </c>
      <c r="G642" s="288" t="s">
        <v>764</v>
      </c>
      <c r="H642" s="273" t="s">
        <v>800</v>
      </c>
      <c r="I642" s="290" t="s">
        <v>1312</v>
      </c>
      <c r="J642" s="274">
        <v>42</v>
      </c>
      <c r="K642" s="292">
        <v>1140</v>
      </c>
      <c r="L642" s="274">
        <v>47880</v>
      </c>
      <c r="M642" s="294">
        <v>0.03</v>
      </c>
      <c r="N642" s="275">
        <v>46443.6</v>
      </c>
      <c r="O642" s="288" t="s">
        <v>761</v>
      </c>
      <c r="P642" s="276" t="s">
        <v>798</v>
      </c>
      <c r="Q642" s="296" t="s">
        <v>1932</v>
      </c>
      <c r="R642" s="276" t="s">
        <v>1937</v>
      </c>
      <c r="S642" s="296" t="s">
        <v>1934</v>
      </c>
    </row>
    <row r="643" spans="1:19" hidden="1" x14ac:dyDescent="0.3">
      <c r="A643" s="272">
        <v>1627</v>
      </c>
      <c r="B643" s="282">
        <v>42903</v>
      </c>
      <c r="C643" s="284" t="s">
        <v>592</v>
      </c>
      <c r="D643" s="273" t="s">
        <v>1311</v>
      </c>
      <c r="E643" s="286" t="s">
        <v>395</v>
      </c>
      <c r="F643" s="273" t="s">
        <v>812</v>
      </c>
      <c r="G643" s="288" t="s">
        <v>764</v>
      </c>
      <c r="H643" s="273" t="s">
        <v>811</v>
      </c>
      <c r="I643" s="290" t="s">
        <v>1310</v>
      </c>
      <c r="J643" s="274">
        <v>5</v>
      </c>
      <c r="K643" s="292">
        <v>5040</v>
      </c>
      <c r="L643" s="274">
        <v>25200</v>
      </c>
      <c r="M643" s="294">
        <v>0.04</v>
      </c>
      <c r="N643" s="275">
        <v>24192</v>
      </c>
      <c r="O643" s="288" t="s">
        <v>775</v>
      </c>
      <c r="P643" s="276" t="s">
        <v>767</v>
      </c>
      <c r="Q643" s="296" t="s">
        <v>1935</v>
      </c>
      <c r="R643" s="276" t="s">
        <v>1933</v>
      </c>
      <c r="S643" s="296" t="s">
        <v>1934</v>
      </c>
    </row>
    <row r="644" spans="1:19" hidden="1" x14ac:dyDescent="0.3">
      <c r="A644" s="272">
        <v>1628</v>
      </c>
      <c r="B644" s="282">
        <v>42904</v>
      </c>
      <c r="C644" s="284" t="s">
        <v>592</v>
      </c>
      <c r="D644" s="273" t="s">
        <v>816</v>
      </c>
      <c r="E644" s="286" t="s">
        <v>395</v>
      </c>
      <c r="F644" s="273" t="s">
        <v>778</v>
      </c>
      <c r="G644" s="288" t="s">
        <v>764</v>
      </c>
      <c r="H644" s="273" t="s">
        <v>800</v>
      </c>
      <c r="I644" s="290" t="s">
        <v>1309</v>
      </c>
      <c r="J644" s="274">
        <v>1</v>
      </c>
      <c r="K644" s="292">
        <v>540</v>
      </c>
      <c r="L644" s="274">
        <v>540</v>
      </c>
      <c r="M644" s="294">
        <v>0.06</v>
      </c>
      <c r="N644" s="275">
        <v>507.6</v>
      </c>
      <c r="O644" s="288" t="s">
        <v>761</v>
      </c>
      <c r="P644" s="276" t="s">
        <v>760</v>
      </c>
      <c r="Q644" s="296" t="s">
        <v>1932</v>
      </c>
      <c r="R644" s="276" t="s">
        <v>1933</v>
      </c>
      <c r="S644" s="296" t="s">
        <v>1934</v>
      </c>
    </row>
    <row r="645" spans="1:19" hidden="1" x14ac:dyDescent="0.3">
      <c r="A645" s="272">
        <v>1629</v>
      </c>
      <c r="B645" s="282">
        <v>42904</v>
      </c>
      <c r="C645" s="284" t="s">
        <v>592</v>
      </c>
      <c r="D645" s="273" t="s">
        <v>816</v>
      </c>
      <c r="E645" s="286" t="s">
        <v>395</v>
      </c>
      <c r="F645" s="273" t="s">
        <v>778</v>
      </c>
      <c r="G645" s="288" t="s">
        <v>764</v>
      </c>
      <c r="H645" s="273" t="s">
        <v>800</v>
      </c>
      <c r="I645" s="290" t="s">
        <v>1308</v>
      </c>
      <c r="J645" s="274">
        <v>11</v>
      </c>
      <c r="K645" s="292">
        <v>53820</v>
      </c>
      <c r="L645" s="274">
        <v>592020</v>
      </c>
      <c r="M645" s="294">
        <v>0.03</v>
      </c>
      <c r="N645" s="275">
        <v>574259.4</v>
      </c>
      <c r="O645" s="288" t="s">
        <v>761</v>
      </c>
      <c r="P645" s="276" t="s">
        <v>760</v>
      </c>
      <c r="Q645" s="296" t="s">
        <v>1932</v>
      </c>
      <c r="R645" s="276" t="s">
        <v>1933</v>
      </c>
      <c r="S645" s="296" t="s">
        <v>1934</v>
      </c>
    </row>
    <row r="646" spans="1:19" hidden="1" x14ac:dyDescent="0.3">
      <c r="A646" s="272">
        <v>1630</v>
      </c>
      <c r="B646" s="282">
        <v>42904</v>
      </c>
      <c r="C646" s="284" t="s">
        <v>592</v>
      </c>
      <c r="D646" s="273" t="s">
        <v>816</v>
      </c>
      <c r="E646" s="286" t="s">
        <v>395</v>
      </c>
      <c r="F646" s="273" t="s">
        <v>778</v>
      </c>
      <c r="G646" s="288" t="s">
        <v>764</v>
      </c>
      <c r="H646" s="273" t="s">
        <v>800</v>
      </c>
      <c r="I646" s="290" t="s">
        <v>1307</v>
      </c>
      <c r="J646" s="274">
        <v>16</v>
      </c>
      <c r="K646" s="292">
        <v>300</v>
      </c>
      <c r="L646" s="274">
        <v>4800</v>
      </c>
      <c r="M646" s="294">
        <v>0.08</v>
      </c>
      <c r="N646" s="275">
        <v>4416</v>
      </c>
      <c r="O646" s="288" t="s">
        <v>761</v>
      </c>
      <c r="P646" s="276" t="s">
        <v>760</v>
      </c>
      <c r="Q646" s="296" t="s">
        <v>1932</v>
      </c>
      <c r="R646" s="276" t="s">
        <v>1933</v>
      </c>
      <c r="S646" s="296" t="s">
        <v>1934</v>
      </c>
    </row>
    <row r="647" spans="1:19" hidden="1" x14ac:dyDescent="0.3">
      <c r="A647" s="272">
        <v>1631</v>
      </c>
      <c r="B647" s="282">
        <v>42904</v>
      </c>
      <c r="C647" s="284" t="s">
        <v>592</v>
      </c>
      <c r="D647" s="273" t="s">
        <v>1306</v>
      </c>
      <c r="E647" s="286" t="s">
        <v>522</v>
      </c>
      <c r="F647" s="273" t="s">
        <v>790</v>
      </c>
      <c r="G647" s="288" t="s">
        <v>764</v>
      </c>
      <c r="H647" s="273" t="s">
        <v>772</v>
      </c>
      <c r="I647" s="290" t="s">
        <v>967</v>
      </c>
      <c r="J647" s="274">
        <v>44</v>
      </c>
      <c r="K647" s="292">
        <v>660</v>
      </c>
      <c r="L647" s="274">
        <v>29040</v>
      </c>
      <c r="M647" s="294">
        <v>0.03</v>
      </c>
      <c r="N647" s="275">
        <v>28168.799999999999</v>
      </c>
      <c r="O647" s="288" t="s">
        <v>761</v>
      </c>
      <c r="P647" s="276" t="s">
        <v>760</v>
      </c>
      <c r="Q647" s="296" t="s">
        <v>1932</v>
      </c>
      <c r="R647" s="276" t="s">
        <v>1937</v>
      </c>
      <c r="S647" s="296" t="s">
        <v>1934</v>
      </c>
    </row>
    <row r="648" spans="1:19" hidden="1" x14ac:dyDescent="0.3">
      <c r="A648" s="272">
        <v>1632</v>
      </c>
      <c r="B648" s="282">
        <v>42904</v>
      </c>
      <c r="C648" s="284" t="s">
        <v>592</v>
      </c>
      <c r="D648" s="273" t="s">
        <v>1305</v>
      </c>
      <c r="E648" s="286" t="s">
        <v>522</v>
      </c>
      <c r="F648" s="273" t="s">
        <v>790</v>
      </c>
      <c r="G648" s="288" t="s">
        <v>764</v>
      </c>
      <c r="H648" s="273" t="s">
        <v>818</v>
      </c>
      <c r="I648" s="290" t="s">
        <v>867</v>
      </c>
      <c r="J648" s="274">
        <v>48</v>
      </c>
      <c r="K648" s="292">
        <v>1320</v>
      </c>
      <c r="L648" s="274">
        <v>63360</v>
      </c>
      <c r="M648" s="294">
        <v>7.0000000000000007E-2</v>
      </c>
      <c r="N648" s="275">
        <v>58924.800000000003</v>
      </c>
      <c r="O648" s="288" t="s">
        <v>788</v>
      </c>
      <c r="P648" s="276" t="s">
        <v>827</v>
      </c>
      <c r="Q648" s="296" t="s">
        <v>1936</v>
      </c>
      <c r="R648" s="276" t="s">
        <v>1937</v>
      </c>
      <c r="S648" s="296" t="s">
        <v>1934</v>
      </c>
    </row>
    <row r="649" spans="1:19" hidden="1" x14ac:dyDescent="0.3">
      <c r="A649" s="272">
        <v>1633</v>
      </c>
      <c r="B649" s="282">
        <v>42904</v>
      </c>
      <c r="C649" s="284" t="s">
        <v>592</v>
      </c>
      <c r="D649" s="273" t="s">
        <v>1304</v>
      </c>
      <c r="E649" s="286" t="s">
        <v>395</v>
      </c>
      <c r="F649" s="273" t="s">
        <v>778</v>
      </c>
      <c r="G649" s="288" t="s">
        <v>764</v>
      </c>
      <c r="H649" s="273" t="s">
        <v>793</v>
      </c>
      <c r="I649" s="290" t="s">
        <v>1303</v>
      </c>
      <c r="J649" s="274">
        <v>7</v>
      </c>
      <c r="K649" s="292">
        <v>420</v>
      </c>
      <c r="L649" s="274">
        <v>2940</v>
      </c>
      <c r="M649" s="294">
        <v>0.02</v>
      </c>
      <c r="N649" s="275">
        <v>2881.2</v>
      </c>
      <c r="O649" s="288" t="s">
        <v>782</v>
      </c>
      <c r="P649" s="276" t="s">
        <v>798</v>
      </c>
      <c r="Q649" s="296" t="s">
        <v>1932</v>
      </c>
      <c r="R649" s="276" t="s">
        <v>1933</v>
      </c>
      <c r="S649" s="296" t="s">
        <v>1934</v>
      </c>
    </row>
    <row r="650" spans="1:19" x14ac:dyDescent="0.3">
      <c r="A650" s="272">
        <v>1634</v>
      </c>
      <c r="B650" s="282">
        <v>42904</v>
      </c>
      <c r="C650" s="284" t="s">
        <v>592</v>
      </c>
      <c r="D650" s="273" t="s">
        <v>918</v>
      </c>
      <c r="E650" s="286" t="s">
        <v>395</v>
      </c>
      <c r="F650" s="273" t="s">
        <v>790</v>
      </c>
      <c r="G650" s="288" t="s">
        <v>785</v>
      </c>
      <c r="H650" s="273" t="s">
        <v>815</v>
      </c>
      <c r="I650" s="290" t="s">
        <v>1192</v>
      </c>
      <c r="J650" s="274">
        <v>1</v>
      </c>
      <c r="K650" s="292">
        <v>116340</v>
      </c>
      <c r="L650" s="274">
        <v>116340</v>
      </c>
      <c r="M650" s="294">
        <v>0</v>
      </c>
      <c r="N650" s="275">
        <v>116340</v>
      </c>
      <c r="O650" s="288" t="s">
        <v>788</v>
      </c>
      <c r="P650" s="276" t="s">
        <v>760</v>
      </c>
      <c r="Q650" s="296" t="s">
        <v>1936</v>
      </c>
      <c r="R650" s="276" t="s">
        <v>1937</v>
      </c>
      <c r="S650" s="296" t="s">
        <v>1934</v>
      </c>
    </row>
    <row r="651" spans="1:19" hidden="1" x14ac:dyDescent="0.3">
      <c r="A651" s="272">
        <v>1635</v>
      </c>
      <c r="B651" s="282">
        <v>42906</v>
      </c>
      <c r="C651" s="284" t="s">
        <v>592</v>
      </c>
      <c r="D651" s="273" t="s">
        <v>1302</v>
      </c>
      <c r="E651" s="286" t="s">
        <v>395</v>
      </c>
      <c r="F651" s="273" t="s">
        <v>765</v>
      </c>
      <c r="G651" s="288" t="s">
        <v>764</v>
      </c>
      <c r="H651" s="273" t="s">
        <v>772</v>
      </c>
      <c r="I651" s="290" t="s">
        <v>1301</v>
      </c>
      <c r="J651" s="274">
        <v>32</v>
      </c>
      <c r="K651" s="292">
        <v>2100</v>
      </c>
      <c r="L651" s="274">
        <v>67200</v>
      </c>
      <c r="M651" s="294">
        <v>0.02</v>
      </c>
      <c r="N651" s="275">
        <v>65856</v>
      </c>
      <c r="O651" s="288" t="s">
        <v>775</v>
      </c>
      <c r="P651" s="276" t="s">
        <v>760</v>
      </c>
      <c r="Q651" s="296" t="s">
        <v>1935</v>
      </c>
      <c r="R651" s="276" t="s">
        <v>1937</v>
      </c>
      <c r="S651" s="296" t="s">
        <v>1934</v>
      </c>
    </row>
    <row r="652" spans="1:19" x14ac:dyDescent="0.3">
      <c r="A652" s="272">
        <v>1636</v>
      </c>
      <c r="B652" s="282">
        <v>42907</v>
      </c>
      <c r="C652" s="284" t="s">
        <v>592</v>
      </c>
      <c r="D652" s="273" t="s">
        <v>794</v>
      </c>
      <c r="E652" s="286" t="s">
        <v>395</v>
      </c>
      <c r="F652" s="273" t="s">
        <v>790</v>
      </c>
      <c r="G652" s="288" t="s">
        <v>785</v>
      </c>
      <c r="H652" s="273" t="s">
        <v>824</v>
      </c>
      <c r="I652" s="290" t="s">
        <v>1300</v>
      </c>
      <c r="J652" s="274">
        <v>24</v>
      </c>
      <c r="K652" s="292">
        <v>1860</v>
      </c>
      <c r="L652" s="274">
        <v>44640</v>
      </c>
      <c r="M652" s="294">
        <v>0.08</v>
      </c>
      <c r="N652" s="275">
        <v>41068.800000000003</v>
      </c>
      <c r="O652" s="288" t="s">
        <v>775</v>
      </c>
      <c r="P652" s="276" t="s">
        <v>760</v>
      </c>
      <c r="Q652" s="296" t="s">
        <v>1935</v>
      </c>
      <c r="R652" s="276" t="s">
        <v>1937</v>
      </c>
      <c r="S652" s="296" t="s">
        <v>1934</v>
      </c>
    </row>
    <row r="653" spans="1:19" hidden="1" x14ac:dyDescent="0.3">
      <c r="A653" s="272">
        <v>1637</v>
      </c>
      <c r="B653" s="282">
        <v>42907</v>
      </c>
      <c r="C653" s="284" t="s">
        <v>592</v>
      </c>
      <c r="D653" s="273" t="s">
        <v>1297</v>
      </c>
      <c r="E653" s="286" t="s">
        <v>398</v>
      </c>
      <c r="F653" s="273" t="s">
        <v>812</v>
      </c>
      <c r="G653" s="288" t="s">
        <v>764</v>
      </c>
      <c r="H653" s="273" t="s">
        <v>818</v>
      </c>
      <c r="I653" s="290" t="s">
        <v>1299</v>
      </c>
      <c r="J653" s="274">
        <v>48</v>
      </c>
      <c r="K653" s="292">
        <v>7260</v>
      </c>
      <c r="L653" s="274">
        <v>348480</v>
      </c>
      <c r="M653" s="294">
        <v>0.08</v>
      </c>
      <c r="N653" s="275">
        <v>320601.59999999998</v>
      </c>
      <c r="O653" s="288" t="s">
        <v>834</v>
      </c>
      <c r="P653" s="276" t="s">
        <v>760</v>
      </c>
      <c r="Q653" s="296" t="s">
        <v>1932</v>
      </c>
      <c r="R653" s="276" t="s">
        <v>1933</v>
      </c>
      <c r="S653" s="296" t="s">
        <v>1934</v>
      </c>
    </row>
    <row r="654" spans="1:19" hidden="1" x14ac:dyDescent="0.3">
      <c r="A654" s="272">
        <v>1638</v>
      </c>
      <c r="B654" s="282">
        <v>42907</v>
      </c>
      <c r="C654" s="284" t="s">
        <v>592</v>
      </c>
      <c r="D654" s="273" t="s">
        <v>1297</v>
      </c>
      <c r="E654" s="286" t="s">
        <v>398</v>
      </c>
      <c r="F654" s="273" t="s">
        <v>812</v>
      </c>
      <c r="G654" s="288" t="s">
        <v>770</v>
      </c>
      <c r="H654" s="273" t="s">
        <v>769</v>
      </c>
      <c r="I654" s="290" t="s">
        <v>1298</v>
      </c>
      <c r="J654" s="274">
        <v>20</v>
      </c>
      <c r="K654" s="292">
        <v>3060</v>
      </c>
      <c r="L654" s="274">
        <v>61200</v>
      </c>
      <c r="M654" s="294">
        <v>0.05</v>
      </c>
      <c r="N654" s="275">
        <v>58140</v>
      </c>
      <c r="O654" s="288" t="s">
        <v>834</v>
      </c>
      <c r="P654" s="276" t="s">
        <v>774</v>
      </c>
      <c r="Q654" s="296" t="s">
        <v>1932</v>
      </c>
      <c r="R654" s="276" t="s">
        <v>1933</v>
      </c>
      <c r="S654" s="296" t="s">
        <v>1934</v>
      </c>
    </row>
    <row r="655" spans="1:19" hidden="1" x14ac:dyDescent="0.3">
      <c r="A655" s="272">
        <v>1639</v>
      </c>
      <c r="B655" s="282">
        <v>42907</v>
      </c>
      <c r="C655" s="284" t="s">
        <v>592</v>
      </c>
      <c r="D655" s="273" t="s">
        <v>1297</v>
      </c>
      <c r="E655" s="286" t="s">
        <v>398</v>
      </c>
      <c r="F655" s="273" t="s">
        <v>812</v>
      </c>
      <c r="G655" s="288" t="s">
        <v>785</v>
      </c>
      <c r="H655" s="273" t="s">
        <v>824</v>
      </c>
      <c r="I655" s="290" t="s">
        <v>1296</v>
      </c>
      <c r="J655" s="274">
        <v>41</v>
      </c>
      <c r="K655" s="292">
        <v>300</v>
      </c>
      <c r="L655" s="274">
        <v>12300</v>
      </c>
      <c r="M655" s="294">
        <v>0.03</v>
      </c>
      <c r="N655" s="275">
        <v>11931</v>
      </c>
      <c r="O655" s="288" t="s">
        <v>834</v>
      </c>
      <c r="P655" s="276" t="s">
        <v>798</v>
      </c>
      <c r="Q655" s="296" t="s">
        <v>1932</v>
      </c>
      <c r="R655" s="276" t="s">
        <v>1933</v>
      </c>
      <c r="S655" s="296" t="s">
        <v>1934</v>
      </c>
    </row>
    <row r="656" spans="1:19" x14ac:dyDescent="0.3">
      <c r="A656" s="272">
        <v>1640</v>
      </c>
      <c r="B656" s="282">
        <v>42907</v>
      </c>
      <c r="C656" s="284" t="s">
        <v>592</v>
      </c>
      <c r="D656" s="273" t="s">
        <v>1295</v>
      </c>
      <c r="E656" s="286" t="s">
        <v>395</v>
      </c>
      <c r="F656" s="273" t="s">
        <v>778</v>
      </c>
      <c r="G656" s="288" t="s">
        <v>785</v>
      </c>
      <c r="H656" s="273" t="s">
        <v>784</v>
      </c>
      <c r="I656" s="290" t="s">
        <v>1255</v>
      </c>
      <c r="J656" s="274">
        <v>7</v>
      </c>
      <c r="K656" s="292">
        <v>7560</v>
      </c>
      <c r="L656" s="274">
        <v>52920</v>
      </c>
      <c r="M656" s="294">
        <v>0.01</v>
      </c>
      <c r="N656" s="275">
        <v>52390.8</v>
      </c>
      <c r="O656" s="288" t="s">
        <v>834</v>
      </c>
      <c r="P656" s="276" t="s">
        <v>760</v>
      </c>
      <c r="Q656" s="296" t="s">
        <v>1932</v>
      </c>
      <c r="R656" s="276" t="s">
        <v>1933</v>
      </c>
      <c r="S656" s="296" t="s">
        <v>1934</v>
      </c>
    </row>
    <row r="657" spans="1:19" x14ac:dyDescent="0.3">
      <c r="A657" s="272">
        <v>1641</v>
      </c>
      <c r="B657" s="282">
        <v>42908</v>
      </c>
      <c r="C657" s="284" t="s">
        <v>592</v>
      </c>
      <c r="D657" s="273" t="s">
        <v>1294</v>
      </c>
      <c r="E657" s="286" t="s">
        <v>405</v>
      </c>
      <c r="F657" s="273" t="s">
        <v>812</v>
      </c>
      <c r="G657" s="288" t="s">
        <v>764</v>
      </c>
      <c r="H657" s="273" t="s">
        <v>793</v>
      </c>
      <c r="I657" s="290" t="s">
        <v>1293</v>
      </c>
      <c r="J657" s="274">
        <v>20</v>
      </c>
      <c r="K657" s="292">
        <v>2940</v>
      </c>
      <c r="L657" s="274">
        <v>58800</v>
      </c>
      <c r="M657" s="294">
        <v>0.06</v>
      </c>
      <c r="N657" s="275">
        <v>55272</v>
      </c>
      <c r="O657" s="288" t="s">
        <v>788</v>
      </c>
      <c r="P657" s="276" t="s">
        <v>774</v>
      </c>
      <c r="Q657" s="296" t="s">
        <v>1936</v>
      </c>
      <c r="R657" s="276" t="s">
        <v>1933</v>
      </c>
      <c r="S657" s="296" t="s">
        <v>1934</v>
      </c>
    </row>
    <row r="658" spans="1:19" hidden="1" x14ac:dyDescent="0.3">
      <c r="A658" s="272">
        <v>1642</v>
      </c>
      <c r="B658" s="282">
        <v>42908</v>
      </c>
      <c r="C658" s="284" t="s">
        <v>592</v>
      </c>
      <c r="D658" s="273" t="s">
        <v>1291</v>
      </c>
      <c r="E658" s="286" t="s">
        <v>398</v>
      </c>
      <c r="F658" s="273" t="s">
        <v>812</v>
      </c>
      <c r="G658" s="288" t="s">
        <v>785</v>
      </c>
      <c r="H658" s="273" t="s">
        <v>824</v>
      </c>
      <c r="I658" s="290" t="s">
        <v>1292</v>
      </c>
      <c r="J658" s="274">
        <v>1</v>
      </c>
      <c r="K658" s="292">
        <v>1800</v>
      </c>
      <c r="L658" s="274">
        <v>1800</v>
      </c>
      <c r="M658" s="294">
        <v>0.04</v>
      </c>
      <c r="N658" s="275">
        <v>1728</v>
      </c>
      <c r="O658" s="288" t="s">
        <v>834</v>
      </c>
      <c r="P658" s="276" t="s">
        <v>760</v>
      </c>
      <c r="Q658" s="296" t="s">
        <v>1932</v>
      </c>
      <c r="R658" s="276" t="s">
        <v>1933</v>
      </c>
      <c r="S658" s="296" t="s">
        <v>1934</v>
      </c>
    </row>
    <row r="659" spans="1:19" hidden="1" x14ac:dyDescent="0.3">
      <c r="A659" s="272">
        <v>1643</v>
      </c>
      <c r="B659" s="282">
        <v>42908</v>
      </c>
      <c r="C659" s="284" t="s">
        <v>592</v>
      </c>
      <c r="D659" s="273" t="s">
        <v>1291</v>
      </c>
      <c r="E659" s="286" t="s">
        <v>398</v>
      </c>
      <c r="F659" s="273" t="s">
        <v>812</v>
      </c>
      <c r="G659" s="288" t="s">
        <v>770</v>
      </c>
      <c r="H659" s="273" t="s">
        <v>781</v>
      </c>
      <c r="I659" s="290" t="s">
        <v>1131</v>
      </c>
      <c r="J659" s="274">
        <v>18</v>
      </c>
      <c r="K659" s="292">
        <v>1200</v>
      </c>
      <c r="L659" s="274">
        <v>21600</v>
      </c>
      <c r="M659" s="294">
        <v>0</v>
      </c>
      <c r="N659" s="275">
        <v>21600</v>
      </c>
      <c r="O659" s="288" t="s">
        <v>834</v>
      </c>
      <c r="P659" s="276" t="s">
        <v>760</v>
      </c>
      <c r="Q659" s="296" t="s">
        <v>1932</v>
      </c>
      <c r="R659" s="276" t="s">
        <v>1933</v>
      </c>
      <c r="S659" s="296" t="s">
        <v>1934</v>
      </c>
    </row>
    <row r="660" spans="1:19" x14ac:dyDescent="0.3">
      <c r="A660" s="272">
        <v>1644</v>
      </c>
      <c r="B660" s="282">
        <v>42908</v>
      </c>
      <c r="C660" s="284" t="s">
        <v>592</v>
      </c>
      <c r="D660" s="273" t="s">
        <v>1287</v>
      </c>
      <c r="E660" s="286" t="s">
        <v>405</v>
      </c>
      <c r="F660" s="273" t="s">
        <v>765</v>
      </c>
      <c r="G660" s="288" t="s">
        <v>764</v>
      </c>
      <c r="H660" s="273" t="s">
        <v>793</v>
      </c>
      <c r="I660" s="290" t="s">
        <v>1290</v>
      </c>
      <c r="J660" s="274">
        <v>49</v>
      </c>
      <c r="K660" s="292">
        <v>720</v>
      </c>
      <c r="L660" s="274">
        <v>35280</v>
      </c>
      <c r="M660" s="294">
        <v>7.0000000000000007E-2</v>
      </c>
      <c r="N660" s="275">
        <v>32810.400000000001</v>
      </c>
      <c r="O660" s="288" t="s">
        <v>782</v>
      </c>
      <c r="P660" s="276" t="s">
        <v>760</v>
      </c>
      <c r="Q660" s="296" t="s">
        <v>1932</v>
      </c>
      <c r="R660" s="276" t="s">
        <v>1937</v>
      </c>
      <c r="S660" s="296" t="s">
        <v>1934</v>
      </c>
    </row>
    <row r="661" spans="1:19" x14ac:dyDescent="0.3">
      <c r="A661" s="272">
        <v>1645</v>
      </c>
      <c r="B661" s="282">
        <v>42908</v>
      </c>
      <c r="C661" s="284" t="s">
        <v>592</v>
      </c>
      <c r="D661" s="273" t="s">
        <v>1287</v>
      </c>
      <c r="E661" s="286" t="s">
        <v>405</v>
      </c>
      <c r="F661" s="273" t="s">
        <v>765</v>
      </c>
      <c r="G661" s="288" t="s">
        <v>764</v>
      </c>
      <c r="H661" s="273" t="s">
        <v>805</v>
      </c>
      <c r="I661" s="290" t="s">
        <v>1289</v>
      </c>
      <c r="J661" s="274">
        <v>49</v>
      </c>
      <c r="K661" s="292">
        <v>180</v>
      </c>
      <c r="L661" s="274">
        <v>8820</v>
      </c>
      <c r="M661" s="294">
        <v>0.08</v>
      </c>
      <c r="N661" s="275">
        <v>8114.4</v>
      </c>
      <c r="O661" s="288" t="s">
        <v>782</v>
      </c>
      <c r="P661" s="276" t="s">
        <v>760</v>
      </c>
      <c r="Q661" s="296" t="s">
        <v>1932</v>
      </c>
      <c r="R661" s="276" t="s">
        <v>1937</v>
      </c>
      <c r="S661" s="296" t="s">
        <v>1934</v>
      </c>
    </row>
    <row r="662" spans="1:19" x14ac:dyDescent="0.3">
      <c r="A662" s="272">
        <v>1646</v>
      </c>
      <c r="B662" s="282">
        <v>42908</v>
      </c>
      <c r="C662" s="284" t="s">
        <v>592</v>
      </c>
      <c r="D662" s="273" t="s">
        <v>1288</v>
      </c>
      <c r="E662" s="286" t="s">
        <v>405</v>
      </c>
      <c r="F662" s="273" t="s">
        <v>790</v>
      </c>
      <c r="G662" s="288" t="s">
        <v>764</v>
      </c>
      <c r="H662" s="273" t="s">
        <v>818</v>
      </c>
      <c r="I662" s="290" t="s">
        <v>1277</v>
      </c>
      <c r="J662" s="274">
        <v>9</v>
      </c>
      <c r="K662" s="292">
        <v>300</v>
      </c>
      <c r="L662" s="274">
        <v>2700</v>
      </c>
      <c r="M662" s="294">
        <v>0.01</v>
      </c>
      <c r="N662" s="275">
        <v>2673</v>
      </c>
      <c r="O662" s="288" t="s">
        <v>834</v>
      </c>
      <c r="P662" s="276" t="s">
        <v>760</v>
      </c>
      <c r="Q662" s="296" t="s">
        <v>1932</v>
      </c>
      <c r="R662" s="276" t="s">
        <v>1937</v>
      </c>
      <c r="S662" s="296" t="s">
        <v>1934</v>
      </c>
    </row>
    <row r="663" spans="1:19" hidden="1" x14ac:dyDescent="0.3">
      <c r="A663" s="272">
        <v>1647</v>
      </c>
      <c r="B663" s="282">
        <v>42908</v>
      </c>
      <c r="C663" s="284" t="s">
        <v>592</v>
      </c>
      <c r="D663" s="273" t="s">
        <v>1287</v>
      </c>
      <c r="E663" s="286" t="s">
        <v>405</v>
      </c>
      <c r="F663" s="273" t="s">
        <v>765</v>
      </c>
      <c r="G663" s="288" t="s">
        <v>770</v>
      </c>
      <c r="H663" s="273" t="s">
        <v>777</v>
      </c>
      <c r="I663" s="290" t="s">
        <v>1286</v>
      </c>
      <c r="J663" s="274">
        <v>35</v>
      </c>
      <c r="K663" s="292">
        <v>13080</v>
      </c>
      <c r="L663" s="274">
        <v>457800</v>
      </c>
      <c r="M663" s="294">
        <v>0.09</v>
      </c>
      <c r="N663" s="275">
        <v>416598</v>
      </c>
      <c r="O663" s="288" t="s">
        <v>782</v>
      </c>
      <c r="P663" s="276" t="s">
        <v>760</v>
      </c>
      <c r="Q663" s="296" t="s">
        <v>1932</v>
      </c>
      <c r="R663" s="276" t="s">
        <v>1937</v>
      </c>
      <c r="S663" s="296" t="s">
        <v>1934</v>
      </c>
    </row>
    <row r="664" spans="1:19" x14ac:dyDescent="0.3">
      <c r="A664" s="272">
        <v>1648</v>
      </c>
      <c r="B664" s="282">
        <v>42909</v>
      </c>
      <c r="C664" s="284" t="s">
        <v>592</v>
      </c>
      <c r="D664" s="273" t="s">
        <v>1285</v>
      </c>
      <c r="E664" s="286" t="s">
        <v>405</v>
      </c>
      <c r="F664" s="273" t="s">
        <v>778</v>
      </c>
      <c r="G664" s="288" t="s">
        <v>764</v>
      </c>
      <c r="H664" s="273" t="s">
        <v>763</v>
      </c>
      <c r="I664" s="290" t="s">
        <v>1284</v>
      </c>
      <c r="J664" s="274">
        <v>30</v>
      </c>
      <c r="K664" s="292">
        <v>360</v>
      </c>
      <c r="L664" s="274">
        <v>10800</v>
      </c>
      <c r="M664" s="294">
        <v>0.06</v>
      </c>
      <c r="N664" s="275">
        <v>10152</v>
      </c>
      <c r="O664" s="288" t="s">
        <v>775</v>
      </c>
      <c r="P664" s="276" t="s">
        <v>760</v>
      </c>
      <c r="Q664" s="296" t="s">
        <v>1935</v>
      </c>
      <c r="R664" s="276" t="s">
        <v>1933</v>
      </c>
      <c r="S664" s="296" t="s">
        <v>1934</v>
      </c>
    </row>
    <row r="665" spans="1:19" hidden="1" x14ac:dyDescent="0.3">
      <c r="A665" s="272">
        <v>1649</v>
      </c>
      <c r="B665" s="282">
        <v>42909</v>
      </c>
      <c r="C665" s="284" t="s">
        <v>592</v>
      </c>
      <c r="D665" s="273" t="s">
        <v>1283</v>
      </c>
      <c r="E665" s="286" t="s">
        <v>398</v>
      </c>
      <c r="F665" s="273" t="s">
        <v>812</v>
      </c>
      <c r="G665" s="288" t="s">
        <v>764</v>
      </c>
      <c r="H665" s="273" t="s">
        <v>800</v>
      </c>
      <c r="I665" s="290" t="s">
        <v>1036</v>
      </c>
      <c r="J665" s="274">
        <v>40</v>
      </c>
      <c r="K665" s="292">
        <v>10380</v>
      </c>
      <c r="L665" s="274">
        <v>415200</v>
      </c>
      <c r="M665" s="294">
        <v>0.1</v>
      </c>
      <c r="N665" s="275">
        <v>373680</v>
      </c>
      <c r="O665" s="288" t="s">
        <v>834</v>
      </c>
      <c r="P665" s="276" t="s">
        <v>760</v>
      </c>
      <c r="Q665" s="296" t="s">
        <v>1932</v>
      </c>
      <c r="R665" s="276" t="s">
        <v>1933</v>
      </c>
      <c r="S665" s="296" t="s">
        <v>1934</v>
      </c>
    </row>
    <row r="666" spans="1:19" hidden="1" x14ac:dyDescent="0.3">
      <c r="A666" s="272">
        <v>1650</v>
      </c>
      <c r="B666" s="282">
        <v>42909</v>
      </c>
      <c r="C666" s="284" t="s">
        <v>592</v>
      </c>
      <c r="D666" s="273" t="s">
        <v>1283</v>
      </c>
      <c r="E666" s="286" t="s">
        <v>398</v>
      </c>
      <c r="F666" s="273" t="s">
        <v>812</v>
      </c>
      <c r="G666" s="288" t="s">
        <v>764</v>
      </c>
      <c r="H666" s="273" t="s">
        <v>793</v>
      </c>
      <c r="I666" s="290" t="s">
        <v>1282</v>
      </c>
      <c r="J666" s="274">
        <v>36</v>
      </c>
      <c r="K666" s="292">
        <v>480</v>
      </c>
      <c r="L666" s="274">
        <v>17280</v>
      </c>
      <c r="M666" s="294">
        <v>0.04</v>
      </c>
      <c r="N666" s="275">
        <v>16588.8</v>
      </c>
      <c r="O666" s="288" t="s">
        <v>834</v>
      </c>
      <c r="P666" s="276" t="s">
        <v>760</v>
      </c>
      <c r="Q666" s="296" t="s">
        <v>1932</v>
      </c>
      <c r="R666" s="276" t="s">
        <v>1933</v>
      </c>
      <c r="S666" s="296" t="s">
        <v>1934</v>
      </c>
    </row>
    <row r="667" spans="1:19" hidden="1" x14ac:dyDescent="0.3">
      <c r="A667" s="272">
        <v>1651</v>
      </c>
      <c r="B667" s="282">
        <v>42909</v>
      </c>
      <c r="C667" s="284" t="s">
        <v>592</v>
      </c>
      <c r="D667" s="273" t="s">
        <v>1280</v>
      </c>
      <c r="E667" s="286" t="s">
        <v>395</v>
      </c>
      <c r="F667" s="273" t="s">
        <v>765</v>
      </c>
      <c r="G667" s="288" t="s">
        <v>770</v>
      </c>
      <c r="H667" s="273" t="s">
        <v>769</v>
      </c>
      <c r="I667" s="290" t="s">
        <v>1281</v>
      </c>
      <c r="J667" s="274">
        <v>10</v>
      </c>
      <c r="K667" s="292">
        <v>14340</v>
      </c>
      <c r="L667" s="274">
        <v>143400</v>
      </c>
      <c r="M667" s="294">
        <v>0.09</v>
      </c>
      <c r="N667" s="275">
        <v>130494</v>
      </c>
      <c r="O667" s="288" t="s">
        <v>775</v>
      </c>
      <c r="P667" s="276" t="s">
        <v>787</v>
      </c>
      <c r="Q667" s="296" t="s">
        <v>1935</v>
      </c>
      <c r="R667" s="276" t="s">
        <v>1937</v>
      </c>
      <c r="S667" s="296" t="s">
        <v>1934</v>
      </c>
    </row>
    <row r="668" spans="1:19" x14ac:dyDescent="0.3">
      <c r="A668" s="272">
        <v>1652</v>
      </c>
      <c r="B668" s="282">
        <v>42909</v>
      </c>
      <c r="C668" s="284" t="s">
        <v>592</v>
      </c>
      <c r="D668" s="273" t="s">
        <v>1280</v>
      </c>
      <c r="E668" s="286" t="s">
        <v>395</v>
      </c>
      <c r="F668" s="273" t="s">
        <v>765</v>
      </c>
      <c r="G668" s="288" t="s">
        <v>785</v>
      </c>
      <c r="H668" s="273" t="s">
        <v>784</v>
      </c>
      <c r="I668" s="290" t="s">
        <v>1222</v>
      </c>
      <c r="J668" s="274">
        <v>11</v>
      </c>
      <c r="K668" s="292">
        <v>5160</v>
      </c>
      <c r="L668" s="274">
        <v>56760</v>
      </c>
      <c r="M668" s="294">
        <v>0</v>
      </c>
      <c r="N668" s="275">
        <v>56760</v>
      </c>
      <c r="O668" s="288" t="s">
        <v>775</v>
      </c>
      <c r="P668" s="276" t="s">
        <v>760</v>
      </c>
      <c r="Q668" s="296" t="s">
        <v>1935</v>
      </c>
      <c r="R668" s="276" t="s">
        <v>1937</v>
      </c>
      <c r="S668" s="296" t="s">
        <v>1934</v>
      </c>
    </row>
    <row r="669" spans="1:19" x14ac:dyDescent="0.3">
      <c r="A669" s="272">
        <v>1653</v>
      </c>
      <c r="B669" s="282">
        <v>42909</v>
      </c>
      <c r="C669" s="284" t="s">
        <v>592</v>
      </c>
      <c r="D669" s="273" t="s">
        <v>1280</v>
      </c>
      <c r="E669" s="286" t="s">
        <v>395</v>
      </c>
      <c r="F669" s="273" t="s">
        <v>765</v>
      </c>
      <c r="G669" s="288" t="s">
        <v>785</v>
      </c>
      <c r="H669" s="273" t="s">
        <v>784</v>
      </c>
      <c r="I669" s="290" t="s">
        <v>1279</v>
      </c>
      <c r="J669" s="274">
        <v>37</v>
      </c>
      <c r="K669" s="292">
        <v>9360</v>
      </c>
      <c r="L669" s="274">
        <v>346320</v>
      </c>
      <c r="M669" s="294">
        <v>0.06</v>
      </c>
      <c r="N669" s="275">
        <v>325540.8</v>
      </c>
      <c r="O669" s="288" t="s">
        <v>775</v>
      </c>
      <c r="P669" s="276" t="s">
        <v>787</v>
      </c>
      <c r="Q669" s="296" t="s">
        <v>1935</v>
      </c>
      <c r="R669" s="276" t="s">
        <v>1937</v>
      </c>
      <c r="S669" s="296" t="s">
        <v>1934</v>
      </c>
    </row>
    <row r="670" spans="1:19" hidden="1" x14ac:dyDescent="0.3">
      <c r="A670" s="272">
        <v>1654</v>
      </c>
      <c r="B670" s="282">
        <v>42910</v>
      </c>
      <c r="C670" s="284" t="s">
        <v>592</v>
      </c>
      <c r="D670" s="273" t="s">
        <v>1278</v>
      </c>
      <c r="E670" s="286" t="s">
        <v>398</v>
      </c>
      <c r="F670" s="273" t="s">
        <v>812</v>
      </c>
      <c r="G670" s="288" t="s">
        <v>764</v>
      </c>
      <c r="H670" s="273" t="s">
        <v>818</v>
      </c>
      <c r="I670" s="290" t="s">
        <v>1277</v>
      </c>
      <c r="J670" s="274">
        <v>27</v>
      </c>
      <c r="K670" s="292">
        <v>300</v>
      </c>
      <c r="L670" s="274">
        <v>8100</v>
      </c>
      <c r="M670" s="294">
        <v>0.06</v>
      </c>
      <c r="N670" s="275">
        <v>7614</v>
      </c>
      <c r="O670" s="288" t="s">
        <v>834</v>
      </c>
      <c r="P670" s="276" t="s">
        <v>760</v>
      </c>
      <c r="Q670" s="296" t="s">
        <v>1932</v>
      </c>
      <c r="R670" s="276" t="s">
        <v>1933</v>
      </c>
      <c r="S670" s="296" t="s">
        <v>1934</v>
      </c>
    </row>
    <row r="671" spans="1:19" x14ac:dyDescent="0.3">
      <c r="A671" s="272">
        <v>1655</v>
      </c>
      <c r="B671" s="282">
        <v>42910</v>
      </c>
      <c r="C671" s="284" t="s">
        <v>592</v>
      </c>
      <c r="D671" s="273" t="s">
        <v>1276</v>
      </c>
      <c r="E671" s="286" t="s">
        <v>405</v>
      </c>
      <c r="F671" s="273" t="s">
        <v>790</v>
      </c>
      <c r="G671" s="288" t="s">
        <v>764</v>
      </c>
      <c r="H671" s="273" t="s">
        <v>772</v>
      </c>
      <c r="I671" s="290" t="s">
        <v>1275</v>
      </c>
      <c r="J671" s="274">
        <v>11</v>
      </c>
      <c r="K671" s="292">
        <v>3600</v>
      </c>
      <c r="L671" s="274">
        <v>39600</v>
      </c>
      <c r="M671" s="294">
        <v>0.02</v>
      </c>
      <c r="N671" s="275">
        <v>38808</v>
      </c>
      <c r="O671" s="288" t="s">
        <v>775</v>
      </c>
      <c r="P671" s="276" t="s">
        <v>798</v>
      </c>
      <c r="Q671" s="296" t="s">
        <v>1935</v>
      </c>
      <c r="R671" s="276" t="s">
        <v>1937</v>
      </c>
      <c r="S671" s="296" t="s">
        <v>1934</v>
      </c>
    </row>
    <row r="672" spans="1:19" x14ac:dyDescent="0.3">
      <c r="A672" s="272">
        <v>1656</v>
      </c>
      <c r="B672" s="282">
        <v>42910</v>
      </c>
      <c r="C672" s="284" t="s">
        <v>592</v>
      </c>
      <c r="D672" s="273" t="s">
        <v>1274</v>
      </c>
      <c r="E672" s="286" t="s">
        <v>405</v>
      </c>
      <c r="F672" s="273" t="s">
        <v>778</v>
      </c>
      <c r="G672" s="288" t="s">
        <v>764</v>
      </c>
      <c r="H672" s="273" t="s">
        <v>763</v>
      </c>
      <c r="I672" s="290" t="s">
        <v>1273</v>
      </c>
      <c r="J672" s="274">
        <v>48</v>
      </c>
      <c r="K672" s="292">
        <v>240</v>
      </c>
      <c r="L672" s="274">
        <v>11520</v>
      </c>
      <c r="M672" s="294">
        <v>0</v>
      </c>
      <c r="N672" s="275">
        <v>11520</v>
      </c>
      <c r="O672" s="288" t="s">
        <v>834</v>
      </c>
      <c r="P672" s="276" t="s">
        <v>760</v>
      </c>
      <c r="Q672" s="296" t="s">
        <v>1932</v>
      </c>
      <c r="R672" s="276" t="s">
        <v>1933</v>
      </c>
      <c r="S672" s="296" t="s">
        <v>1934</v>
      </c>
    </row>
    <row r="673" spans="1:19" hidden="1" x14ac:dyDescent="0.3">
      <c r="A673" s="272">
        <v>1657</v>
      </c>
      <c r="B673" s="282">
        <v>42910</v>
      </c>
      <c r="C673" s="284" t="s">
        <v>592</v>
      </c>
      <c r="D673" s="273" t="s">
        <v>1271</v>
      </c>
      <c r="E673" s="286" t="s">
        <v>398</v>
      </c>
      <c r="F673" s="273" t="s">
        <v>765</v>
      </c>
      <c r="G673" s="288" t="s">
        <v>785</v>
      </c>
      <c r="H673" s="273" t="s">
        <v>784</v>
      </c>
      <c r="I673" s="290" t="s">
        <v>1272</v>
      </c>
      <c r="J673" s="274">
        <v>47</v>
      </c>
      <c r="K673" s="292">
        <v>6960</v>
      </c>
      <c r="L673" s="274">
        <v>327120</v>
      </c>
      <c r="M673" s="294">
        <v>0.01</v>
      </c>
      <c r="N673" s="275">
        <v>323848.8</v>
      </c>
      <c r="O673" s="288" t="s">
        <v>788</v>
      </c>
      <c r="P673" s="276" t="s">
        <v>760</v>
      </c>
      <c r="Q673" s="296" t="s">
        <v>1936</v>
      </c>
      <c r="R673" s="276" t="s">
        <v>1937</v>
      </c>
      <c r="S673" s="296" t="s">
        <v>1934</v>
      </c>
    </row>
    <row r="674" spans="1:19" hidden="1" x14ac:dyDescent="0.3">
      <c r="A674" s="272">
        <v>1658</v>
      </c>
      <c r="B674" s="282">
        <v>42910</v>
      </c>
      <c r="C674" s="284" t="s">
        <v>592</v>
      </c>
      <c r="D674" s="273" t="s">
        <v>1271</v>
      </c>
      <c r="E674" s="286" t="s">
        <v>398</v>
      </c>
      <c r="F674" s="273" t="s">
        <v>765</v>
      </c>
      <c r="G674" s="288" t="s">
        <v>764</v>
      </c>
      <c r="H674" s="273" t="s">
        <v>995</v>
      </c>
      <c r="I674" s="290" t="s">
        <v>1270</v>
      </c>
      <c r="J674" s="274">
        <v>50</v>
      </c>
      <c r="K674" s="292">
        <v>420</v>
      </c>
      <c r="L674" s="274">
        <v>21000</v>
      </c>
      <c r="M674" s="294">
        <v>0.09</v>
      </c>
      <c r="N674" s="275">
        <v>19110</v>
      </c>
      <c r="O674" s="288" t="s">
        <v>788</v>
      </c>
      <c r="P674" s="276" t="s">
        <v>760</v>
      </c>
      <c r="Q674" s="296" t="s">
        <v>1936</v>
      </c>
      <c r="R674" s="276" t="s">
        <v>1937</v>
      </c>
      <c r="S674" s="296" t="s">
        <v>1934</v>
      </c>
    </row>
    <row r="675" spans="1:19" x14ac:dyDescent="0.3">
      <c r="A675" s="272">
        <v>1659</v>
      </c>
      <c r="B675" s="282">
        <v>42910</v>
      </c>
      <c r="C675" s="284" t="s">
        <v>592</v>
      </c>
      <c r="D675" s="273" t="s">
        <v>1269</v>
      </c>
      <c r="E675" s="286" t="s">
        <v>395</v>
      </c>
      <c r="F675" s="273" t="s">
        <v>790</v>
      </c>
      <c r="G675" s="288" t="s">
        <v>785</v>
      </c>
      <c r="H675" s="273" t="s">
        <v>815</v>
      </c>
      <c r="I675" s="290" t="s">
        <v>1268</v>
      </c>
      <c r="J675" s="274">
        <v>13</v>
      </c>
      <c r="K675" s="292">
        <v>5820</v>
      </c>
      <c r="L675" s="274">
        <v>75660</v>
      </c>
      <c r="M675" s="294">
        <v>7.0000000000000007E-2</v>
      </c>
      <c r="N675" s="275">
        <v>70363.8</v>
      </c>
      <c r="O675" s="288" t="s">
        <v>782</v>
      </c>
      <c r="P675" s="276" t="s">
        <v>760</v>
      </c>
      <c r="Q675" s="296" t="s">
        <v>1932</v>
      </c>
      <c r="R675" s="276" t="s">
        <v>1937</v>
      </c>
      <c r="S675" s="296" t="s">
        <v>1934</v>
      </c>
    </row>
    <row r="676" spans="1:19" hidden="1" x14ac:dyDescent="0.3">
      <c r="A676" s="272">
        <v>1660</v>
      </c>
      <c r="B676" s="282">
        <v>42910</v>
      </c>
      <c r="C676" s="284" t="s">
        <v>592</v>
      </c>
      <c r="D676" s="273" t="s">
        <v>1267</v>
      </c>
      <c r="E676" s="286" t="s">
        <v>395</v>
      </c>
      <c r="F676" s="273" t="s">
        <v>812</v>
      </c>
      <c r="G676" s="288" t="s">
        <v>764</v>
      </c>
      <c r="H676" s="273" t="s">
        <v>793</v>
      </c>
      <c r="I676" s="290" t="s">
        <v>1139</v>
      </c>
      <c r="J676" s="274">
        <v>7</v>
      </c>
      <c r="K676" s="292">
        <v>420</v>
      </c>
      <c r="L676" s="274">
        <v>2940</v>
      </c>
      <c r="M676" s="294">
        <v>0.02</v>
      </c>
      <c r="N676" s="275">
        <v>2881.2</v>
      </c>
      <c r="O676" s="288" t="s">
        <v>761</v>
      </c>
      <c r="P676" s="276" t="s">
        <v>827</v>
      </c>
      <c r="Q676" s="296" t="s">
        <v>1932</v>
      </c>
      <c r="R676" s="276" t="s">
        <v>1933</v>
      </c>
      <c r="S676" s="296" t="s">
        <v>1934</v>
      </c>
    </row>
    <row r="677" spans="1:19" x14ac:dyDescent="0.3">
      <c r="A677" s="272">
        <v>1661</v>
      </c>
      <c r="B677" s="282">
        <v>42911</v>
      </c>
      <c r="C677" s="284" t="s">
        <v>592</v>
      </c>
      <c r="D677" s="273" t="s">
        <v>886</v>
      </c>
      <c r="E677" s="286" t="s">
        <v>405</v>
      </c>
      <c r="F677" s="273" t="s">
        <v>812</v>
      </c>
      <c r="G677" s="288" t="s">
        <v>764</v>
      </c>
      <c r="H677" s="273" t="s">
        <v>921</v>
      </c>
      <c r="I677" s="290" t="s">
        <v>1266</v>
      </c>
      <c r="J677" s="274">
        <v>11</v>
      </c>
      <c r="K677" s="292">
        <v>240</v>
      </c>
      <c r="L677" s="274">
        <v>2640</v>
      </c>
      <c r="M677" s="294">
        <v>0.03</v>
      </c>
      <c r="N677" s="275">
        <v>2560.8000000000002</v>
      </c>
      <c r="O677" s="288" t="s">
        <v>788</v>
      </c>
      <c r="P677" s="276" t="s">
        <v>787</v>
      </c>
      <c r="Q677" s="296" t="s">
        <v>1936</v>
      </c>
      <c r="R677" s="276" t="s">
        <v>1933</v>
      </c>
      <c r="S677" s="296" t="s">
        <v>1934</v>
      </c>
    </row>
    <row r="678" spans="1:19" hidden="1" x14ac:dyDescent="0.3">
      <c r="A678" s="272">
        <v>1662</v>
      </c>
      <c r="B678" s="282">
        <v>42911</v>
      </c>
      <c r="C678" s="284" t="s">
        <v>592</v>
      </c>
      <c r="D678" s="273" t="s">
        <v>1100</v>
      </c>
      <c r="E678" s="286" t="s">
        <v>398</v>
      </c>
      <c r="F678" s="273" t="s">
        <v>790</v>
      </c>
      <c r="G678" s="288" t="s">
        <v>770</v>
      </c>
      <c r="H678" s="273" t="s">
        <v>781</v>
      </c>
      <c r="I678" s="290" t="s">
        <v>1215</v>
      </c>
      <c r="J678" s="274">
        <v>5</v>
      </c>
      <c r="K678" s="292">
        <v>480</v>
      </c>
      <c r="L678" s="274">
        <v>2400</v>
      </c>
      <c r="M678" s="294">
        <v>0.04</v>
      </c>
      <c r="N678" s="275">
        <v>2304</v>
      </c>
      <c r="O678" s="288" t="s">
        <v>761</v>
      </c>
      <c r="P678" s="276" t="s">
        <v>767</v>
      </c>
      <c r="Q678" s="296" t="s">
        <v>1932</v>
      </c>
      <c r="R678" s="276" t="s">
        <v>1937</v>
      </c>
      <c r="S678" s="296" t="s">
        <v>1934</v>
      </c>
    </row>
    <row r="679" spans="1:19" hidden="1" x14ac:dyDescent="0.3">
      <c r="A679" s="272">
        <v>1663</v>
      </c>
      <c r="B679" s="282">
        <v>42911</v>
      </c>
      <c r="C679" s="284" t="s">
        <v>592</v>
      </c>
      <c r="D679" s="273" t="s">
        <v>1100</v>
      </c>
      <c r="E679" s="286" t="s">
        <v>398</v>
      </c>
      <c r="F679" s="273" t="s">
        <v>790</v>
      </c>
      <c r="G679" s="288" t="s">
        <v>764</v>
      </c>
      <c r="H679" s="273" t="s">
        <v>793</v>
      </c>
      <c r="I679" s="290" t="s">
        <v>806</v>
      </c>
      <c r="J679" s="274">
        <v>39</v>
      </c>
      <c r="K679" s="292">
        <v>600</v>
      </c>
      <c r="L679" s="274">
        <v>23400</v>
      </c>
      <c r="M679" s="294">
        <v>0.05</v>
      </c>
      <c r="N679" s="275">
        <v>22230</v>
      </c>
      <c r="O679" s="288" t="s">
        <v>761</v>
      </c>
      <c r="P679" s="276" t="s">
        <v>767</v>
      </c>
      <c r="Q679" s="296" t="s">
        <v>1932</v>
      </c>
      <c r="R679" s="276" t="s">
        <v>1937</v>
      </c>
      <c r="S679" s="296" t="s">
        <v>1934</v>
      </c>
    </row>
    <row r="680" spans="1:19" hidden="1" x14ac:dyDescent="0.3">
      <c r="A680" s="272">
        <v>1664</v>
      </c>
      <c r="B680" s="282">
        <v>42911</v>
      </c>
      <c r="C680" s="284" t="s">
        <v>592</v>
      </c>
      <c r="D680" s="273" t="s">
        <v>1100</v>
      </c>
      <c r="E680" s="286" t="s">
        <v>398</v>
      </c>
      <c r="F680" s="273" t="s">
        <v>790</v>
      </c>
      <c r="G680" s="288" t="s">
        <v>764</v>
      </c>
      <c r="H680" s="273" t="s">
        <v>793</v>
      </c>
      <c r="I680" s="290" t="s">
        <v>1265</v>
      </c>
      <c r="J680" s="274">
        <v>7</v>
      </c>
      <c r="K680" s="292">
        <v>360</v>
      </c>
      <c r="L680" s="274">
        <v>2520</v>
      </c>
      <c r="M680" s="294">
        <v>0.1</v>
      </c>
      <c r="N680" s="275">
        <v>2268</v>
      </c>
      <c r="O680" s="288" t="s">
        <v>761</v>
      </c>
      <c r="P680" s="276" t="s">
        <v>767</v>
      </c>
      <c r="Q680" s="296" t="s">
        <v>1932</v>
      </c>
      <c r="R680" s="276" t="s">
        <v>1937</v>
      </c>
      <c r="S680" s="296" t="s">
        <v>1934</v>
      </c>
    </row>
    <row r="681" spans="1:19" x14ac:dyDescent="0.3">
      <c r="A681" s="272">
        <v>1665</v>
      </c>
      <c r="B681" s="282">
        <v>42911</v>
      </c>
      <c r="C681" s="284" t="s">
        <v>592</v>
      </c>
      <c r="D681" s="273" t="s">
        <v>1264</v>
      </c>
      <c r="E681" s="286" t="s">
        <v>405</v>
      </c>
      <c r="F681" s="273" t="s">
        <v>812</v>
      </c>
      <c r="G681" s="288" t="s">
        <v>764</v>
      </c>
      <c r="H681" s="273" t="s">
        <v>995</v>
      </c>
      <c r="I681" s="290" t="s">
        <v>1173</v>
      </c>
      <c r="J681" s="274">
        <v>3</v>
      </c>
      <c r="K681" s="292">
        <v>120</v>
      </c>
      <c r="L681" s="274">
        <v>360</v>
      </c>
      <c r="M681" s="294">
        <v>0.1</v>
      </c>
      <c r="N681" s="275">
        <v>324</v>
      </c>
      <c r="O681" s="288" t="s">
        <v>761</v>
      </c>
      <c r="P681" s="276" t="s">
        <v>760</v>
      </c>
      <c r="Q681" s="296" t="s">
        <v>1932</v>
      </c>
      <c r="R681" s="276" t="s">
        <v>1933</v>
      </c>
      <c r="S681" s="296" t="s">
        <v>1934</v>
      </c>
    </row>
    <row r="682" spans="1:19" hidden="1" x14ac:dyDescent="0.3">
      <c r="A682" s="272">
        <v>1666</v>
      </c>
      <c r="B682" s="282">
        <v>42911</v>
      </c>
      <c r="C682" s="284" t="s">
        <v>592</v>
      </c>
      <c r="D682" s="273" t="s">
        <v>1261</v>
      </c>
      <c r="E682" s="286" t="s">
        <v>398</v>
      </c>
      <c r="F682" s="273" t="s">
        <v>778</v>
      </c>
      <c r="G682" s="288" t="s">
        <v>764</v>
      </c>
      <c r="H682" s="273" t="s">
        <v>921</v>
      </c>
      <c r="I682" s="290" t="s">
        <v>1263</v>
      </c>
      <c r="J682" s="274">
        <v>31</v>
      </c>
      <c r="K682" s="292">
        <v>240</v>
      </c>
      <c r="L682" s="274">
        <v>7440</v>
      </c>
      <c r="M682" s="294">
        <v>0.05</v>
      </c>
      <c r="N682" s="275">
        <v>7068</v>
      </c>
      <c r="O682" s="288" t="s">
        <v>788</v>
      </c>
      <c r="P682" s="276" t="s">
        <v>841</v>
      </c>
      <c r="Q682" s="296" t="s">
        <v>1936</v>
      </c>
      <c r="R682" s="276" t="s">
        <v>1933</v>
      </c>
      <c r="S682" s="296" t="s">
        <v>1934</v>
      </c>
    </row>
    <row r="683" spans="1:19" hidden="1" x14ac:dyDescent="0.3">
      <c r="A683" s="272">
        <v>1667</v>
      </c>
      <c r="B683" s="282">
        <v>42911</v>
      </c>
      <c r="C683" s="284" t="s">
        <v>592</v>
      </c>
      <c r="D683" s="273" t="s">
        <v>1261</v>
      </c>
      <c r="E683" s="286" t="s">
        <v>398</v>
      </c>
      <c r="F683" s="273" t="s">
        <v>778</v>
      </c>
      <c r="G683" s="288" t="s">
        <v>770</v>
      </c>
      <c r="H683" s="273" t="s">
        <v>781</v>
      </c>
      <c r="I683" s="290" t="s">
        <v>1262</v>
      </c>
      <c r="J683" s="274">
        <v>7</v>
      </c>
      <c r="K683" s="292">
        <v>600</v>
      </c>
      <c r="L683" s="274">
        <v>4200</v>
      </c>
      <c r="M683" s="294">
        <v>0</v>
      </c>
      <c r="N683" s="275">
        <v>4200</v>
      </c>
      <c r="O683" s="288" t="s">
        <v>788</v>
      </c>
      <c r="P683" s="276" t="s">
        <v>760</v>
      </c>
      <c r="Q683" s="296" t="s">
        <v>1936</v>
      </c>
      <c r="R683" s="276" t="s">
        <v>1933</v>
      </c>
      <c r="S683" s="296" t="s">
        <v>1934</v>
      </c>
    </row>
    <row r="684" spans="1:19" hidden="1" x14ac:dyDescent="0.3">
      <c r="A684" s="272">
        <v>1668</v>
      </c>
      <c r="B684" s="282">
        <v>42911</v>
      </c>
      <c r="C684" s="284" t="s">
        <v>592</v>
      </c>
      <c r="D684" s="273" t="s">
        <v>1261</v>
      </c>
      <c r="E684" s="286" t="s">
        <v>398</v>
      </c>
      <c r="F684" s="273" t="s">
        <v>778</v>
      </c>
      <c r="G684" s="288" t="s">
        <v>770</v>
      </c>
      <c r="H684" s="273" t="s">
        <v>777</v>
      </c>
      <c r="I684" s="290" t="s">
        <v>1260</v>
      </c>
      <c r="J684" s="274">
        <v>3</v>
      </c>
      <c r="K684" s="292">
        <v>4260</v>
      </c>
      <c r="L684" s="274">
        <v>12780</v>
      </c>
      <c r="M684" s="294">
        <v>0.04</v>
      </c>
      <c r="N684" s="275">
        <v>12268.8</v>
      </c>
      <c r="O684" s="288" t="s">
        <v>788</v>
      </c>
      <c r="P684" s="276" t="s">
        <v>767</v>
      </c>
      <c r="Q684" s="296" t="s">
        <v>1936</v>
      </c>
      <c r="R684" s="276" t="s">
        <v>1933</v>
      </c>
      <c r="S684" s="296" t="s">
        <v>1934</v>
      </c>
    </row>
    <row r="685" spans="1:19" hidden="1" x14ac:dyDescent="0.3">
      <c r="A685" s="272">
        <v>1669</v>
      </c>
      <c r="B685" s="282">
        <v>42911</v>
      </c>
      <c r="C685" s="284" t="s">
        <v>592</v>
      </c>
      <c r="D685" s="273" t="s">
        <v>1259</v>
      </c>
      <c r="E685" s="286" t="s">
        <v>522</v>
      </c>
      <c r="F685" s="273" t="s">
        <v>778</v>
      </c>
      <c r="G685" s="288" t="s">
        <v>785</v>
      </c>
      <c r="H685" s="273" t="s">
        <v>824</v>
      </c>
      <c r="I685" s="290" t="s">
        <v>1258</v>
      </c>
      <c r="J685" s="274">
        <v>25</v>
      </c>
      <c r="K685" s="292">
        <v>1740</v>
      </c>
      <c r="L685" s="274">
        <v>43500</v>
      </c>
      <c r="M685" s="294">
        <v>7.0000000000000007E-2</v>
      </c>
      <c r="N685" s="275">
        <v>40455</v>
      </c>
      <c r="O685" s="288" t="s">
        <v>761</v>
      </c>
      <c r="P685" s="276" t="s">
        <v>798</v>
      </c>
      <c r="Q685" s="296" t="s">
        <v>1932</v>
      </c>
      <c r="R685" s="276" t="s">
        <v>1933</v>
      </c>
      <c r="S685" s="296" t="s">
        <v>1934</v>
      </c>
    </row>
    <row r="686" spans="1:19" hidden="1" x14ac:dyDescent="0.3">
      <c r="A686" s="272">
        <v>1670</v>
      </c>
      <c r="B686" s="282">
        <v>42911</v>
      </c>
      <c r="C686" s="284" t="s">
        <v>592</v>
      </c>
      <c r="D686" s="273" t="s">
        <v>1257</v>
      </c>
      <c r="E686" s="286" t="s">
        <v>395</v>
      </c>
      <c r="F686" s="273" t="s">
        <v>765</v>
      </c>
      <c r="G686" s="288" t="s">
        <v>764</v>
      </c>
      <c r="H686" s="273" t="s">
        <v>818</v>
      </c>
      <c r="I686" s="290" t="s">
        <v>873</v>
      </c>
      <c r="J686" s="274">
        <v>9</v>
      </c>
      <c r="K686" s="292">
        <v>21840</v>
      </c>
      <c r="L686" s="274">
        <v>196560</v>
      </c>
      <c r="M686" s="294">
        <v>0.09</v>
      </c>
      <c r="N686" s="275">
        <v>178869.6</v>
      </c>
      <c r="O686" s="288" t="s">
        <v>788</v>
      </c>
      <c r="P686" s="276" t="s">
        <v>760</v>
      </c>
      <c r="Q686" s="296" t="s">
        <v>1936</v>
      </c>
      <c r="R686" s="276" t="s">
        <v>1937</v>
      </c>
      <c r="S686" s="296" t="s">
        <v>1934</v>
      </c>
    </row>
    <row r="687" spans="1:19" hidden="1" x14ac:dyDescent="0.3">
      <c r="A687" s="272">
        <v>1671</v>
      </c>
      <c r="B687" s="282">
        <v>42911</v>
      </c>
      <c r="C687" s="284" t="s">
        <v>592</v>
      </c>
      <c r="D687" s="273" t="s">
        <v>1257</v>
      </c>
      <c r="E687" s="286" t="s">
        <v>395</v>
      </c>
      <c r="F687" s="273" t="s">
        <v>765</v>
      </c>
      <c r="G687" s="288" t="s">
        <v>770</v>
      </c>
      <c r="H687" s="273" t="s">
        <v>781</v>
      </c>
      <c r="I687" s="290" t="s">
        <v>850</v>
      </c>
      <c r="J687" s="274">
        <v>22</v>
      </c>
      <c r="K687" s="292">
        <v>1200</v>
      </c>
      <c r="L687" s="274">
        <v>26400</v>
      </c>
      <c r="M687" s="294">
        <v>0.02</v>
      </c>
      <c r="N687" s="275">
        <v>25872</v>
      </c>
      <c r="O687" s="288" t="s">
        <v>788</v>
      </c>
      <c r="P687" s="276" t="s">
        <v>798</v>
      </c>
      <c r="Q687" s="296" t="s">
        <v>1936</v>
      </c>
      <c r="R687" s="276" t="s">
        <v>1937</v>
      </c>
      <c r="S687" s="296" t="s">
        <v>1934</v>
      </c>
    </row>
    <row r="688" spans="1:19" hidden="1" x14ac:dyDescent="0.3">
      <c r="A688" s="272">
        <v>1672</v>
      </c>
      <c r="B688" s="282">
        <v>42911</v>
      </c>
      <c r="C688" s="284" t="s">
        <v>592</v>
      </c>
      <c r="D688" s="273" t="s">
        <v>1257</v>
      </c>
      <c r="E688" s="286" t="s">
        <v>395</v>
      </c>
      <c r="F688" s="273" t="s">
        <v>765</v>
      </c>
      <c r="G688" s="288" t="s">
        <v>770</v>
      </c>
      <c r="H688" s="273" t="s">
        <v>781</v>
      </c>
      <c r="I688" s="290" t="s">
        <v>984</v>
      </c>
      <c r="J688" s="274">
        <v>15</v>
      </c>
      <c r="K688" s="292">
        <v>540</v>
      </c>
      <c r="L688" s="274">
        <v>8100</v>
      </c>
      <c r="M688" s="294">
        <v>0.09</v>
      </c>
      <c r="N688" s="275">
        <v>7371</v>
      </c>
      <c r="O688" s="288" t="s">
        <v>788</v>
      </c>
      <c r="P688" s="276" t="s">
        <v>841</v>
      </c>
      <c r="Q688" s="296" t="s">
        <v>1936</v>
      </c>
      <c r="R688" s="276" t="s">
        <v>1937</v>
      </c>
      <c r="S688" s="296" t="s">
        <v>1934</v>
      </c>
    </row>
    <row r="689" spans="1:19" x14ac:dyDescent="0.3">
      <c r="A689" s="272">
        <v>1673</v>
      </c>
      <c r="B689" s="282">
        <v>42912</v>
      </c>
      <c r="C689" s="284" t="s">
        <v>592</v>
      </c>
      <c r="D689" s="273" t="s">
        <v>1256</v>
      </c>
      <c r="E689" s="286" t="s">
        <v>395</v>
      </c>
      <c r="F689" s="273" t="s">
        <v>765</v>
      </c>
      <c r="G689" s="288" t="s">
        <v>785</v>
      </c>
      <c r="H689" s="273" t="s">
        <v>784</v>
      </c>
      <c r="I689" s="290" t="s">
        <v>1255</v>
      </c>
      <c r="J689" s="274">
        <v>21</v>
      </c>
      <c r="K689" s="292">
        <v>7560</v>
      </c>
      <c r="L689" s="274">
        <v>158760</v>
      </c>
      <c r="M689" s="294">
        <v>0.1</v>
      </c>
      <c r="N689" s="275">
        <v>142884</v>
      </c>
      <c r="O689" s="288" t="s">
        <v>775</v>
      </c>
      <c r="P689" s="276" t="s">
        <v>760</v>
      </c>
      <c r="Q689" s="296" t="s">
        <v>1935</v>
      </c>
      <c r="R689" s="276" t="s">
        <v>1937</v>
      </c>
      <c r="S689" s="296" t="s">
        <v>1934</v>
      </c>
    </row>
    <row r="690" spans="1:19" hidden="1" x14ac:dyDescent="0.3">
      <c r="A690" s="272">
        <v>1674</v>
      </c>
      <c r="B690" s="282">
        <v>42912</v>
      </c>
      <c r="C690" s="284" t="s">
        <v>592</v>
      </c>
      <c r="D690" s="273" t="s">
        <v>1226</v>
      </c>
      <c r="E690" s="286" t="s">
        <v>398</v>
      </c>
      <c r="F690" s="273" t="s">
        <v>778</v>
      </c>
      <c r="G690" s="288" t="s">
        <v>785</v>
      </c>
      <c r="H690" s="273" t="s">
        <v>824</v>
      </c>
      <c r="I690" s="290" t="s">
        <v>1254</v>
      </c>
      <c r="J690" s="274">
        <v>40</v>
      </c>
      <c r="K690" s="292">
        <v>4680</v>
      </c>
      <c r="L690" s="274">
        <v>187200</v>
      </c>
      <c r="M690" s="294">
        <v>7.0000000000000007E-2</v>
      </c>
      <c r="N690" s="275">
        <v>174096</v>
      </c>
      <c r="O690" s="288" t="s">
        <v>761</v>
      </c>
      <c r="P690" s="276" t="s">
        <v>760</v>
      </c>
      <c r="Q690" s="296" t="s">
        <v>1932</v>
      </c>
      <c r="R690" s="276" t="s">
        <v>1933</v>
      </c>
      <c r="S690" s="296" t="s">
        <v>1934</v>
      </c>
    </row>
    <row r="691" spans="1:19" hidden="1" x14ac:dyDescent="0.3">
      <c r="A691" s="272">
        <v>1675</v>
      </c>
      <c r="B691" s="282">
        <v>42912</v>
      </c>
      <c r="C691" s="284" t="s">
        <v>592</v>
      </c>
      <c r="D691" s="273" t="s">
        <v>1226</v>
      </c>
      <c r="E691" s="286" t="s">
        <v>398</v>
      </c>
      <c r="F691" s="273" t="s">
        <v>778</v>
      </c>
      <c r="G691" s="288" t="s">
        <v>764</v>
      </c>
      <c r="H691" s="273" t="s">
        <v>763</v>
      </c>
      <c r="I691" s="290" t="s">
        <v>1253</v>
      </c>
      <c r="J691" s="274">
        <v>5</v>
      </c>
      <c r="K691" s="292">
        <v>300</v>
      </c>
      <c r="L691" s="274">
        <v>1500</v>
      </c>
      <c r="M691" s="294">
        <v>0.05</v>
      </c>
      <c r="N691" s="275">
        <v>1425</v>
      </c>
      <c r="O691" s="288" t="s">
        <v>761</v>
      </c>
      <c r="P691" s="276" t="s">
        <v>774</v>
      </c>
      <c r="Q691" s="296" t="s">
        <v>1932</v>
      </c>
      <c r="R691" s="276" t="s">
        <v>1933</v>
      </c>
      <c r="S691" s="296" t="s">
        <v>1934</v>
      </c>
    </row>
    <row r="692" spans="1:19" hidden="1" x14ac:dyDescent="0.3">
      <c r="A692" s="272">
        <v>1676</v>
      </c>
      <c r="B692" s="282">
        <v>42912</v>
      </c>
      <c r="C692" s="284" t="s">
        <v>592</v>
      </c>
      <c r="D692" s="273" t="s">
        <v>1252</v>
      </c>
      <c r="E692" s="286" t="s">
        <v>395</v>
      </c>
      <c r="F692" s="273" t="s">
        <v>790</v>
      </c>
      <c r="G692" s="288" t="s">
        <v>764</v>
      </c>
      <c r="H692" s="273" t="s">
        <v>772</v>
      </c>
      <c r="I692" s="290" t="s">
        <v>1251</v>
      </c>
      <c r="J692" s="274">
        <v>36</v>
      </c>
      <c r="K692" s="292">
        <v>960</v>
      </c>
      <c r="L692" s="274">
        <v>34560</v>
      </c>
      <c r="M692" s="294">
        <v>0.03</v>
      </c>
      <c r="N692" s="275">
        <v>33523.199999999997</v>
      </c>
      <c r="O692" s="288" t="s">
        <v>761</v>
      </c>
      <c r="P692" s="276" t="s">
        <v>827</v>
      </c>
      <c r="Q692" s="296" t="s">
        <v>1932</v>
      </c>
      <c r="R692" s="276" t="s">
        <v>1937</v>
      </c>
      <c r="S692" s="296" t="s">
        <v>1934</v>
      </c>
    </row>
    <row r="693" spans="1:19" hidden="1" x14ac:dyDescent="0.3">
      <c r="A693" s="272">
        <v>1677</v>
      </c>
      <c r="B693" s="282">
        <v>42913</v>
      </c>
      <c r="C693" s="284" t="s">
        <v>592</v>
      </c>
      <c r="D693" s="273" t="s">
        <v>1130</v>
      </c>
      <c r="E693" s="286" t="s">
        <v>405</v>
      </c>
      <c r="F693" s="273" t="s">
        <v>778</v>
      </c>
      <c r="G693" s="288" t="s">
        <v>785</v>
      </c>
      <c r="H693" s="273" t="s">
        <v>784</v>
      </c>
      <c r="I693" s="290" t="s">
        <v>821</v>
      </c>
      <c r="J693" s="274">
        <v>3</v>
      </c>
      <c r="K693" s="292">
        <v>1260</v>
      </c>
      <c r="L693" s="274">
        <v>3780</v>
      </c>
      <c r="M693" s="294">
        <v>0.01</v>
      </c>
      <c r="N693" s="275">
        <v>3742.2</v>
      </c>
      <c r="O693" s="288" t="s">
        <v>775</v>
      </c>
      <c r="P693" s="276" t="s">
        <v>827</v>
      </c>
      <c r="Q693" s="296" t="s">
        <v>1935</v>
      </c>
      <c r="R693" s="276" t="s">
        <v>1933</v>
      </c>
      <c r="S693" s="296" t="s">
        <v>1934</v>
      </c>
    </row>
    <row r="694" spans="1:19" x14ac:dyDescent="0.3">
      <c r="A694" s="272">
        <v>1678</v>
      </c>
      <c r="B694" s="282">
        <v>42913</v>
      </c>
      <c r="C694" s="284" t="s">
        <v>592</v>
      </c>
      <c r="D694" s="273" t="s">
        <v>1250</v>
      </c>
      <c r="E694" s="286" t="s">
        <v>395</v>
      </c>
      <c r="F694" s="273" t="s">
        <v>765</v>
      </c>
      <c r="G694" s="288" t="s">
        <v>785</v>
      </c>
      <c r="H694" s="273" t="s">
        <v>824</v>
      </c>
      <c r="I694" s="290" t="s">
        <v>1084</v>
      </c>
      <c r="J694" s="274">
        <v>34</v>
      </c>
      <c r="K694" s="292">
        <v>1800</v>
      </c>
      <c r="L694" s="274">
        <v>61200</v>
      </c>
      <c r="M694" s="294">
        <v>0.04</v>
      </c>
      <c r="N694" s="275">
        <v>58752</v>
      </c>
      <c r="O694" s="288" t="s">
        <v>834</v>
      </c>
      <c r="P694" s="276" t="s">
        <v>760</v>
      </c>
      <c r="Q694" s="296" t="s">
        <v>1932</v>
      </c>
      <c r="R694" s="276" t="s">
        <v>1937</v>
      </c>
      <c r="S694" s="296" t="s">
        <v>1934</v>
      </c>
    </row>
    <row r="695" spans="1:19" hidden="1" x14ac:dyDescent="0.3">
      <c r="A695" s="272">
        <v>1679</v>
      </c>
      <c r="B695" s="282">
        <v>42913</v>
      </c>
      <c r="C695" s="284" t="s">
        <v>592</v>
      </c>
      <c r="D695" s="273" t="s">
        <v>1249</v>
      </c>
      <c r="E695" s="286" t="s">
        <v>398</v>
      </c>
      <c r="F695" s="273" t="s">
        <v>765</v>
      </c>
      <c r="G695" s="288" t="s">
        <v>764</v>
      </c>
      <c r="H695" s="273" t="s">
        <v>811</v>
      </c>
      <c r="I695" s="290" t="s">
        <v>1248</v>
      </c>
      <c r="J695" s="274">
        <v>25</v>
      </c>
      <c r="K695" s="292">
        <v>2400</v>
      </c>
      <c r="L695" s="274">
        <v>60000</v>
      </c>
      <c r="M695" s="294">
        <v>0.1</v>
      </c>
      <c r="N695" s="275">
        <v>54000</v>
      </c>
      <c r="O695" s="288" t="s">
        <v>834</v>
      </c>
      <c r="P695" s="276" t="s">
        <v>827</v>
      </c>
      <c r="Q695" s="296" t="s">
        <v>1932</v>
      </c>
      <c r="R695" s="276" t="s">
        <v>1937</v>
      </c>
      <c r="S695" s="296" t="s">
        <v>1934</v>
      </c>
    </row>
    <row r="696" spans="1:19" hidden="1" x14ac:dyDescent="0.3">
      <c r="A696" s="272">
        <v>1680</v>
      </c>
      <c r="B696" s="282">
        <v>42913</v>
      </c>
      <c r="C696" s="284" t="s">
        <v>592</v>
      </c>
      <c r="D696" s="273" t="s">
        <v>1247</v>
      </c>
      <c r="E696" s="286" t="s">
        <v>398</v>
      </c>
      <c r="F696" s="273" t="s">
        <v>790</v>
      </c>
      <c r="G696" s="288" t="s">
        <v>785</v>
      </c>
      <c r="H696" s="273" t="s">
        <v>824</v>
      </c>
      <c r="I696" s="290" t="s">
        <v>1084</v>
      </c>
      <c r="J696" s="274">
        <v>47</v>
      </c>
      <c r="K696" s="292">
        <v>1800</v>
      </c>
      <c r="L696" s="274">
        <v>84600</v>
      </c>
      <c r="M696" s="294">
        <v>0</v>
      </c>
      <c r="N696" s="275">
        <v>84600</v>
      </c>
      <c r="O696" s="288" t="s">
        <v>834</v>
      </c>
      <c r="P696" s="276" t="s">
        <v>760</v>
      </c>
      <c r="Q696" s="296" t="s">
        <v>1932</v>
      </c>
      <c r="R696" s="276" t="s">
        <v>1937</v>
      </c>
      <c r="S696" s="296" t="s">
        <v>1934</v>
      </c>
    </row>
    <row r="697" spans="1:19" hidden="1" x14ac:dyDescent="0.3">
      <c r="A697" s="272">
        <v>1681</v>
      </c>
      <c r="B697" s="282">
        <v>42913</v>
      </c>
      <c r="C697" s="284" t="s">
        <v>592</v>
      </c>
      <c r="D697" s="273" t="s">
        <v>1245</v>
      </c>
      <c r="E697" s="286" t="s">
        <v>405</v>
      </c>
      <c r="F697" s="273" t="s">
        <v>790</v>
      </c>
      <c r="G697" s="288" t="s">
        <v>785</v>
      </c>
      <c r="H697" s="273" t="s">
        <v>824</v>
      </c>
      <c r="I697" s="290" t="s">
        <v>1246</v>
      </c>
      <c r="J697" s="274">
        <v>21</v>
      </c>
      <c r="K697" s="292">
        <v>3240</v>
      </c>
      <c r="L697" s="274">
        <v>68040</v>
      </c>
      <c r="M697" s="294">
        <v>0.08</v>
      </c>
      <c r="N697" s="275">
        <v>62596.800000000003</v>
      </c>
      <c r="O697" s="288" t="s">
        <v>782</v>
      </c>
      <c r="P697" s="276" t="s">
        <v>760</v>
      </c>
      <c r="Q697" s="296" t="s">
        <v>1932</v>
      </c>
      <c r="R697" s="276" t="s">
        <v>1937</v>
      </c>
      <c r="S697" s="296" t="s">
        <v>1934</v>
      </c>
    </row>
    <row r="698" spans="1:19" hidden="1" x14ac:dyDescent="0.3">
      <c r="A698" s="272">
        <v>1682</v>
      </c>
      <c r="B698" s="282">
        <v>42913</v>
      </c>
      <c r="C698" s="284" t="s">
        <v>592</v>
      </c>
      <c r="D698" s="273" t="s">
        <v>1245</v>
      </c>
      <c r="E698" s="286" t="s">
        <v>405</v>
      </c>
      <c r="F698" s="273" t="s">
        <v>790</v>
      </c>
      <c r="G698" s="288" t="s">
        <v>785</v>
      </c>
      <c r="H698" s="273" t="s">
        <v>784</v>
      </c>
      <c r="I698" s="290" t="s">
        <v>1244</v>
      </c>
      <c r="J698" s="274">
        <v>18</v>
      </c>
      <c r="K698" s="292">
        <v>12360</v>
      </c>
      <c r="L698" s="274">
        <v>222480</v>
      </c>
      <c r="M698" s="294">
        <v>7.0000000000000007E-2</v>
      </c>
      <c r="N698" s="275">
        <v>206906.4</v>
      </c>
      <c r="O698" s="288" t="s">
        <v>782</v>
      </c>
      <c r="P698" s="276" t="s">
        <v>760</v>
      </c>
      <c r="Q698" s="296" t="s">
        <v>1932</v>
      </c>
      <c r="R698" s="276" t="s">
        <v>1937</v>
      </c>
      <c r="S698" s="296" t="s">
        <v>1934</v>
      </c>
    </row>
    <row r="699" spans="1:19" x14ac:dyDescent="0.3">
      <c r="A699" s="272">
        <v>1683</v>
      </c>
      <c r="B699" s="282">
        <v>42913</v>
      </c>
      <c r="C699" s="284" t="s">
        <v>592</v>
      </c>
      <c r="D699" s="273" t="s">
        <v>1243</v>
      </c>
      <c r="E699" s="286" t="s">
        <v>405</v>
      </c>
      <c r="F699" s="273" t="s">
        <v>778</v>
      </c>
      <c r="G699" s="288" t="s">
        <v>764</v>
      </c>
      <c r="H699" s="273" t="s">
        <v>763</v>
      </c>
      <c r="I699" s="290" t="s">
        <v>1242</v>
      </c>
      <c r="J699" s="274">
        <v>34</v>
      </c>
      <c r="K699" s="292">
        <v>120</v>
      </c>
      <c r="L699" s="274">
        <v>4080</v>
      </c>
      <c r="M699" s="294">
        <v>0.06</v>
      </c>
      <c r="N699" s="275">
        <v>3835.2</v>
      </c>
      <c r="O699" s="288" t="s">
        <v>782</v>
      </c>
      <c r="P699" s="276" t="s">
        <v>760</v>
      </c>
      <c r="Q699" s="296" t="s">
        <v>1932</v>
      </c>
      <c r="R699" s="276" t="s">
        <v>1933</v>
      </c>
      <c r="S699" s="296" t="s">
        <v>1934</v>
      </c>
    </row>
    <row r="700" spans="1:19" hidden="1" x14ac:dyDescent="0.3">
      <c r="A700" s="272">
        <v>1684</v>
      </c>
      <c r="B700" s="282">
        <v>42913</v>
      </c>
      <c r="C700" s="284" t="s">
        <v>592</v>
      </c>
      <c r="D700" s="273" t="s">
        <v>1240</v>
      </c>
      <c r="E700" s="286" t="s">
        <v>398</v>
      </c>
      <c r="F700" s="273" t="s">
        <v>778</v>
      </c>
      <c r="G700" s="288" t="s">
        <v>785</v>
      </c>
      <c r="H700" s="273" t="s">
        <v>824</v>
      </c>
      <c r="I700" s="290" t="s">
        <v>1241</v>
      </c>
      <c r="J700" s="274">
        <v>30</v>
      </c>
      <c r="K700" s="292">
        <v>6960</v>
      </c>
      <c r="L700" s="274">
        <v>208800</v>
      </c>
      <c r="M700" s="294">
        <v>7.0000000000000007E-2</v>
      </c>
      <c r="N700" s="275">
        <v>194184</v>
      </c>
      <c r="O700" s="288" t="s">
        <v>788</v>
      </c>
      <c r="P700" s="276" t="s">
        <v>760</v>
      </c>
      <c r="Q700" s="296" t="s">
        <v>1936</v>
      </c>
      <c r="R700" s="276" t="s">
        <v>1933</v>
      </c>
      <c r="S700" s="296" t="s">
        <v>1934</v>
      </c>
    </row>
    <row r="701" spans="1:19" hidden="1" x14ac:dyDescent="0.3">
      <c r="A701" s="272">
        <v>1685</v>
      </c>
      <c r="B701" s="282">
        <v>42913</v>
      </c>
      <c r="C701" s="284" t="s">
        <v>592</v>
      </c>
      <c r="D701" s="273" t="s">
        <v>1240</v>
      </c>
      <c r="E701" s="286" t="s">
        <v>398</v>
      </c>
      <c r="F701" s="273" t="s">
        <v>778</v>
      </c>
      <c r="G701" s="288" t="s">
        <v>764</v>
      </c>
      <c r="H701" s="273" t="s">
        <v>763</v>
      </c>
      <c r="I701" s="290" t="s">
        <v>1239</v>
      </c>
      <c r="J701" s="274">
        <v>1</v>
      </c>
      <c r="K701" s="292">
        <v>2280</v>
      </c>
      <c r="L701" s="274">
        <v>2280</v>
      </c>
      <c r="M701" s="294">
        <v>0.02</v>
      </c>
      <c r="N701" s="275">
        <v>2234.4</v>
      </c>
      <c r="O701" s="288" t="s">
        <v>788</v>
      </c>
      <c r="P701" s="276" t="s">
        <v>787</v>
      </c>
      <c r="Q701" s="296" t="s">
        <v>1936</v>
      </c>
      <c r="R701" s="276" t="s">
        <v>1933</v>
      </c>
      <c r="S701" s="296" t="s">
        <v>1934</v>
      </c>
    </row>
    <row r="702" spans="1:19" hidden="1" x14ac:dyDescent="0.3">
      <c r="A702" s="272">
        <v>1686</v>
      </c>
      <c r="B702" s="282">
        <v>42913</v>
      </c>
      <c r="C702" s="284" t="s">
        <v>592</v>
      </c>
      <c r="D702" s="273" t="s">
        <v>1237</v>
      </c>
      <c r="E702" s="286" t="s">
        <v>522</v>
      </c>
      <c r="F702" s="273" t="s">
        <v>790</v>
      </c>
      <c r="G702" s="288" t="s">
        <v>764</v>
      </c>
      <c r="H702" s="273" t="s">
        <v>763</v>
      </c>
      <c r="I702" s="290" t="s">
        <v>1238</v>
      </c>
      <c r="J702" s="274">
        <v>50</v>
      </c>
      <c r="K702" s="292">
        <v>300</v>
      </c>
      <c r="L702" s="274">
        <v>15000</v>
      </c>
      <c r="M702" s="294">
        <v>0.03</v>
      </c>
      <c r="N702" s="275">
        <v>14550</v>
      </c>
      <c r="O702" s="288" t="s">
        <v>834</v>
      </c>
      <c r="P702" s="276" t="s">
        <v>760</v>
      </c>
      <c r="Q702" s="296" t="s">
        <v>1932</v>
      </c>
      <c r="R702" s="276" t="s">
        <v>1937</v>
      </c>
      <c r="S702" s="296" t="s">
        <v>1934</v>
      </c>
    </row>
    <row r="703" spans="1:19" hidden="1" x14ac:dyDescent="0.3">
      <c r="A703" s="272">
        <v>1687</v>
      </c>
      <c r="B703" s="282">
        <v>42913</v>
      </c>
      <c r="C703" s="284" t="s">
        <v>592</v>
      </c>
      <c r="D703" s="273" t="s">
        <v>1237</v>
      </c>
      <c r="E703" s="286" t="s">
        <v>522</v>
      </c>
      <c r="F703" s="273" t="s">
        <v>790</v>
      </c>
      <c r="G703" s="288" t="s">
        <v>764</v>
      </c>
      <c r="H703" s="273" t="s">
        <v>763</v>
      </c>
      <c r="I703" s="290" t="s">
        <v>846</v>
      </c>
      <c r="J703" s="274">
        <v>4</v>
      </c>
      <c r="K703" s="292">
        <v>240</v>
      </c>
      <c r="L703" s="274">
        <v>960</v>
      </c>
      <c r="M703" s="294">
        <v>0.06</v>
      </c>
      <c r="N703" s="275">
        <v>902.4</v>
      </c>
      <c r="O703" s="288" t="s">
        <v>834</v>
      </c>
      <c r="P703" s="276" t="s">
        <v>787</v>
      </c>
      <c r="Q703" s="296" t="s">
        <v>1932</v>
      </c>
      <c r="R703" s="276" t="s">
        <v>1937</v>
      </c>
      <c r="S703" s="296" t="s">
        <v>1934</v>
      </c>
    </row>
    <row r="704" spans="1:19" hidden="1" x14ac:dyDescent="0.3">
      <c r="A704" s="272">
        <v>1688</v>
      </c>
      <c r="B704" s="282">
        <v>42914</v>
      </c>
      <c r="C704" s="284" t="s">
        <v>592</v>
      </c>
      <c r="D704" s="273" t="s">
        <v>1236</v>
      </c>
      <c r="E704" s="286" t="s">
        <v>398</v>
      </c>
      <c r="F704" s="273" t="s">
        <v>812</v>
      </c>
      <c r="G704" s="288" t="s">
        <v>764</v>
      </c>
      <c r="H704" s="273" t="s">
        <v>793</v>
      </c>
      <c r="I704" s="290" t="s">
        <v>1235</v>
      </c>
      <c r="J704" s="274">
        <v>37</v>
      </c>
      <c r="K704" s="292">
        <v>3360</v>
      </c>
      <c r="L704" s="274">
        <v>124320</v>
      </c>
      <c r="M704" s="294">
        <v>0.05</v>
      </c>
      <c r="N704" s="275">
        <v>118104</v>
      </c>
      <c r="O704" s="288" t="s">
        <v>761</v>
      </c>
      <c r="P704" s="276" t="s">
        <v>841</v>
      </c>
      <c r="Q704" s="296" t="s">
        <v>1932</v>
      </c>
      <c r="R704" s="276" t="s">
        <v>1933</v>
      </c>
      <c r="S704" s="296" t="s">
        <v>1934</v>
      </c>
    </row>
    <row r="705" spans="1:19" hidden="1" x14ac:dyDescent="0.3">
      <c r="A705" s="272">
        <v>1689</v>
      </c>
      <c r="B705" s="282">
        <v>42914</v>
      </c>
      <c r="C705" s="284" t="s">
        <v>592</v>
      </c>
      <c r="D705" s="273" t="s">
        <v>1234</v>
      </c>
      <c r="E705" s="286" t="s">
        <v>522</v>
      </c>
      <c r="F705" s="273" t="s">
        <v>790</v>
      </c>
      <c r="G705" s="288" t="s">
        <v>770</v>
      </c>
      <c r="H705" s="273" t="s">
        <v>777</v>
      </c>
      <c r="I705" s="290" t="s">
        <v>1233</v>
      </c>
      <c r="J705" s="274">
        <v>7</v>
      </c>
      <c r="K705" s="292">
        <v>24060</v>
      </c>
      <c r="L705" s="274">
        <v>168420</v>
      </c>
      <c r="M705" s="294">
        <v>0.05</v>
      </c>
      <c r="N705" s="275">
        <v>159999</v>
      </c>
      <c r="O705" s="288" t="s">
        <v>782</v>
      </c>
      <c r="P705" s="276" t="s">
        <v>760</v>
      </c>
      <c r="Q705" s="296" t="s">
        <v>1932</v>
      </c>
      <c r="R705" s="276" t="s">
        <v>1937</v>
      </c>
      <c r="S705" s="296" t="s">
        <v>1934</v>
      </c>
    </row>
    <row r="706" spans="1:19" hidden="1" x14ac:dyDescent="0.3">
      <c r="A706" s="272">
        <v>1690</v>
      </c>
      <c r="B706" s="282">
        <v>42914</v>
      </c>
      <c r="C706" s="284" t="s">
        <v>592</v>
      </c>
      <c r="D706" s="273" t="s">
        <v>1232</v>
      </c>
      <c r="E706" s="286" t="s">
        <v>522</v>
      </c>
      <c r="F706" s="273" t="s">
        <v>765</v>
      </c>
      <c r="G706" s="288" t="s">
        <v>770</v>
      </c>
      <c r="H706" s="273" t="s">
        <v>781</v>
      </c>
      <c r="I706" s="290" t="s">
        <v>1215</v>
      </c>
      <c r="J706" s="274">
        <v>9</v>
      </c>
      <c r="K706" s="292">
        <v>480</v>
      </c>
      <c r="L706" s="274">
        <v>4320</v>
      </c>
      <c r="M706" s="294">
        <v>0.06</v>
      </c>
      <c r="N706" s="275">
        <v>4060.8</v>
      </c>
      <c r="O706" s="288" t="s">
        <v>788</v>
      </c>
      <c r="P706" s="276" t="s">
        <v>774</v>
      </c>
      <c r="Q706" s="296" t="s">
        <v>1936</v>
      </c>
      <c r="R706" s="276" t="s">
        <v>1937</v>
      </c>
      <c r="S706" s="296" t="s">
        <v>1934</v>
      </c>
    </row>
    <row r="707" spans="1:19" hidden="1" x14ac:dyDescent="0.3">
      <c r="A707" s="272">
        <v>1691</v>
      </c>
      <c r="B707" s="282">
        <v>42914</v>
      </c>
      <c r="C707" s="284" t="s">
        <v>592</v>
      </c>
      <c r="D707" s="273" t="s">
        <v>1231</v>
      </c>
      <c r="E707" s="286" t="s">
        <v>522</v>
      </c>
      <c r="F707" s="273" t="s">
        <v>778</v>
      </c>
      <c r="G707" s="288" t="s">
        <v>785</v>
      </c>
      <c r="H707" s="273" t="s">
        <v>815</v>
      </c>
      <c r="I707" s="290" t="s">
        <v>1230</v>
      </c>
      <c r="J707" s="274">
        <v>37</v>
      </c>
      <c r="K707" s="292">
        <v>5460</v>
      </c>
      <c r="L707" s="274">
        <v>202020</v>
      </c>
      <c r="M707" s="294">
        <v>0.04</v>
      </c>
      <c r="N707" s="275">
        <v>193939.20000000001</v>
      </c>
      <c r="O707" s="288" t="s">
        <v>775</v>
      </c>
      <c r="P707" s="276" t="s">
        <v>760</v>
      </c>
      <c r="Q707" s="296" t="s">
        <v>1935</v>
      </c>
      <c r="R707" s="276" t="s">
        <v>1933</v>
      </c>
      <c r="S707" s="296" t="s">
        <v>1934</v>
      </c>
    </row>
    <row r="708" spans="1:19" hidden="1" x14ac:dyDescent="0.3">
      <c r="A708" s="272">
        <v>1692</v>
      </c>
      <c r="B708" s="282">
        <v>42914</v>
      </c>
      <c r="C708" s="284" t="s">
        <v>592</v>
      </c>
      <c r="D708" s="273" t="s">
        <v>1229</v>
      </c>
      <c r="E708" s="286" t="s">
        <v>395</v>
      </c>
      <c r="F708" s="273" t="s">
        <v>812</v>
      </c>
      <c r="G708" s="288" t="s">
        <v>764</v>
      </c>
      <c r="H708" s="273" t="s">
        <v>800</v>
      </c>
      <c r="I708" s="290" t="s">
        <v>1087</v>
      </c>
      <c r="J708" s="274">
        <v>36</v>
      </c>
      <c r="K708" s="292">
        <v>300</v>
      </c>
      <c r="L708" s="274">
        <v>10800</v>
      </c>
      <c r="M708" s="294">
        <v>0.03</v>
      </c>
      <c r="N708" s="275">
        <v>10476</v>
      </c>
      <c r="O708" s="288" t="s">
        <v>834</v>
      </c>
      <c r="P708" s="276" t="s">
        <v>760</v>
      </c>
      <c r="Q708" s="296" t="s">
        <v>1932</v>
      </c>
      <c r="R708" s="276" t="s">
        <v>1933</v>
      </c>
      <c r="S708" s="296" t="s">
        <v>1934</v>
      </c>
    </row>
    <row r="709" spans="1:19" x14ac:dyDescent="0.3">
      <c r="A709" s="272">
        <v>1693</v>
      </c>
      <c r="B709" s="282">
        <v>42914</v>
      </c>
      <c r="C709" s="284" t="s">
        <v>592</v>
      </c>
      <c r="D709" s="273" t="s">
        <v>1229</v>
      </c>
      <c r="E709" s="286" t="s">
        <v>395</v>
      </c>
      <c r="F709" s="273" t="s">
        <v>812</v>
      </c>
      <c r="G709" s="288" t="s">
        <v>785</v>
      </c>
      <c r="H709" s="273" t="s">
        <v>824</v>
      </c>
      <c r="I709" s="290" t="s">
        <v>1077</v>
      </c>
      <c r="J709" s="274">
        <v>31</v>
      </c>
      <c r="K709" s="292">
        <v>4980</v>
      </c>
      <c r="L709" s="274">
        <v>154380</v>
      </c>
      <c r="M709" s="294">
        <v>0.08</v>
      </c>
      <c r="N709" s="275">
        <v>142029.6</v>
      </c>
      <c r="O709" s="288" t="s">
        <v>834</v>
      </c>
      <c r="P709" s="276" t="s">
        <v>841</v>
      </c>
      <c r="Q709" s="296" t="s">
        <v>1932</v>
      </c>
      <c r="R709" s="276" t="s">
        <v>1933</v>
      </c>
      <c r="S709" s="296" t="s">
        <v>1934</v>
      </c>
    </row>
    <row r="710" spans="1:19" hidden="1" x14ac:dyDescent="0.3">
      <c r="A710" s="272">
        <v>1694</v>
      </c>
      <c r="B710" s="282">
        <v>42915</v>
      </c>
      <c r="C710" s="284" t="s">
        <v>592</v>
      </c>
      <c r="D710" s="273" t="s">
        <v>1228</v>
      </c>
      <c r="E710" s="286" t="s">
        <v>398</v>
      </c>
      <c r="F710" s="273" t="s">
        <v>765</v>
      </c>
      <c r="G710" s="288" t="s">
        <v>785</v>
      </c>
      <c r="H710" s="273" t="s">
        <v>784</v>
      </c>
      <c r="I710" s="290" t="s">
        <v>1227</v>
      </c>
      <c r="J710" s="274">
        <v>41</v>
      </c>
      <c r="K710" s="292">
        <v>3960</v>
      </c>
      <c r="L710" s="274">
        <v>162360</v>
      </c>
      <c r="M710" s="294">
        <v>0.04</v>
      </c>
      <c r="N710" s="275">
        <v>155865.60000000001</v>
      </c>
      <c r="O710" s="288" t="s">
        <v>834</v>
      </c>
      <c r="P710" s="276" t="s">
        <v>798</v>
      </c>
      <c r="Q710" s="296" t="s">
        <v>1932</v>
      </c>
      <c r="R710" s="276" t="s">
        <v>1937</v>
      </c>
      <c r="S710" s="296" t="s">
        <v>1934</v>
      </c>
    </row>
    <row r="711" spans="1:19" hidden="1" x14ac:dyDescent="0.3">
      <c r="A711" s="272">
        <v>1695</v>
      </c>
      <c r="B711" s="282">
        <v>42915</v>
      </c>
      <c r="C711" s="284" t="s">
        <v>592</v>
      </c>
      <c r="D711" s="273" t="s">
        <v>1226</v>
      </c>
      <c r="E711" s="286" t="s">
        <v>398</v>
      </c>
      <c r="F711" s="273" t="s">
        <v>778</v>
      </c>
      <c r="G711" s="288" t="s">
        <v>770</v>
      </c>
      <c r="H711" s="273" t="s">
        <v>826</v>
      </c>
      <c r="I711" s="290" t="s">
        <v>1225</v>
      </c>
      <c r="J711" s="274">
        <v>14</v>
      </c>
      <c r="K711" s="292">
        <v>15660</v>
      </c>
      <c r="L711" s="274">
        <v>219240</v>
      </c>
      <c r="M711" s="294">
        <v>0.1</v>
      </c>
      <c r="N711" s="275">
        <v>197316</v>
      </c>
      <c r="O711" s="288" t="s">
        <v>782</v>
      </c>
      <c r="P711" s="276" t="s">
        <v>774</v>
      </c>
      <c r="Q711" s="296" t="s">
        <v>1932</v>
      </c>
      <c r="R711" s="276" t="s">
        <v>1933</v>
      </c>
      <c r="S711" s="296" t="s">
        <v>1934</v>
      </c>
    </row>
    <row r="712" spans="1:19" x14ac:dyDescent="0.3">
      <c r="A712" s="272">
        <v>1696</v>
      </c>
      <c r="B712" s="282">
        <v>42915</v>
      </c>
      <c r="C712" s="284" t="s">
        <v>592</v>
      </c>
      <c r="D712" s="273" t="s">
        <v>1214</v>
      </c>
      <c r="E712" s="286" t="s">
        <v>405</v>
      </c>
      <c r="F712" s="273" t="s">
        <v>778</v>
      </c>
      <c r="G712" s="288" t="s">
        <v>764</v>
      </c>
      <c r="H712" s="273" t="s">
        <v>818</v>
      </c>
      <c r="I712" s="290" t="s">
        <v>1224</v>
      </c>
      <c r="J712" s="274">
        <v>6</v>
      </c>
      <c r="K712" s="292">
        <v>1260</v>
      </c>
      <c r="L712" s="274">
        <v>7560</v>
      </c>
      <c r="M712" s="294">
        <v>0.09</v>
      </c>
      <c r="N712" s="275">
        <v>6879.6</v>
      </c>
      <c r="O712" s="288" t="s">
        <v>834</v>
      </c>
      <c r="P712" s="276" t="s">
        <v>760</v>
      </c>
      <c r="Q712" s="296" t="s">
        <v>1932</v>
      </c>
      <c r="R712" s="276" t="s">
        <v>1933</v>
      </c>
      <c r="S712" s="296" t="s">
        <v>1934</v>
      </c>
    </row>
    <row r="713" spans="1:19" hidden="1" x14ac:dyDescent="0.3">
      <c r="A713" s="272">
        <v>1697</v>
      </c>
      <c r="B713" s="282">
        <v>42915</v>
      </c>
      <c r="C713" s="284" t="s">
        <v>592</v>
      </c>
      <c r="D713" s="273" t="s">
        <v>1223</v>
      </c>
      <c r="E713" s="286" t="s">
        <v>398</v>
      </c>
      <c r="F713" s="273" t="s">
        <v>778</v>
      </c>
      <c r="G713" s="288" t="s">
        <v>785</v>
      </c>
      <c r="H713" s="273" t="s">
        <v>784</v>
      </c>
      <c r="I713" s="290" t="s">
        <v>1222</v>
      </c>
      <c r="J713" s="274">
        <v>30</v>
      </c>
      <c r="K713" s="292">
        <v>5160</v>
      </c>
      <c r="L713" s="274">
        <v>154800</v>
      </c>
      <c r="M713" s="294">
        <v>0</v>
      </c>
      <c r="N713" s="275">
        <v>154800</v>
      </c>
      <c r="O713" s="288" t="s">
        <v>775</v>
      </c>
      <c r="P713" s="276" t="s">
        <v>787</v>
      </c>
      <c r="Q713" s="296" t="s">
        <v>1935</v>
      </c>
      <c r="R713" s="276" t="s">
        <v>1933</v>
      </c>
      <c r="S713" s="296" t="s">
        <v>1934</v>
      </c>
    </row>
    <row r="714" spans="1:19" hidden="1" x14ac:dyDescent="0.3">
      <c r="A714" s="272">
        <v>1698</v>
      </c>
      <c r="B714" s="282">
        <v>42915</v>
      </c>
      <c r="C714" s="284" t="s">
        <v>592</v>
      </c>
      <c r="D714" s="273" t="s">
        <v>935</v>
      </c>
      <c r="E714" s="286" t="s">
        <v>405</v>
      </c>
      <c r="F714" s="273" t="s">
        <v>790</v>
      </c>
      <c r="G714" s="288" t="s">
        <v>770</v>
      </c>
      <c r="H714" s="273" t="s">
        <v>781</v>
      </c>
      <c r="I714" s="290" t="s">
        <v>1221</v>
      </c>
      <c r="J714" s="274">
        <v>10</v>
      </c>
      <c r="K714" s="292">
        <v>300</v>
      </c>
      <c r="L714" s="274">
        <v>3000</v>
      </c>
      <c r="M714" s="294">
        <v>0.01</v>
      </c>
      <c r="N714" s="275">
        <v>2970</v>
      </c>
      <c r="O714" s="288" t="s">
        <v>788</v>
      </c>
      <c r="P714" s="276" t="s">
        <v>760</v>
      </c>
      <c r="Q714" s="296" t="s">
        <v>1936</v>
      </c>
      <c r="R714" s="276" t="s">
        <v>1937</v>
      </c>
      <c r="S714" s="296" t="s">
        <v>1934</v>
      </c>
    </row>
    <row r="715" spans="1:19" hidden="1" x14ac:dyDescent="0.3">
      <c r="A715" s="272">
        <v>1699</v>
      </c>
      <c r="B715" s="282">
        <v>42915</v>
      </c>
      <c r="C715" s="284" t="s">
        <v>592</v>
      </c>
      <c r="D715" s="273" t="s">
        <v>935</v>
      </c>
      <c r="E715" s="286" t="s">
        <v>405</v>
      </c>
      <c r="F715" s="273" t="s">
        <v>790</v>
      </c>
      <c r="G715" s="288" t="s">
        <v>785</v>
      </c>
      <c r="H715" s="273" t="s">
        <v>784</v>
      </c>
      <c r="I715" s="290" t="s">
        <v>1220</v>
      </c>
      <c r="J715" s="274">
        <v>45</v>
      </c>
      <c r="K715" s="292">
        <v>2160</v>
      </c>
      <c r="L715" s="274">
        <v>97200</v>
      </c>
      <c r="M715" s="294">
        <v>0.03</v>
      </c>
      <c r="N715" s="275">
        <v>94284</v>
      </c>
      <c r="O715" s="288" t="s">
        <v>788</v>
      </c>
      <c r="P715" s="276" t="s">
        <v>760</v>
      </c>
      <c r="Q715" s="296" t="s">
        <v>1936</v>
      </c>
      <c r="R715" s="276" t="s">
        <v>1937</v>
      </c>
      <c r="S715" s="296" t="s">
        <v>1934</v>
      </c>
    </row>
    <row r="716" spans="1:19" hidden="1" x14ac:dyDescent="0.3">
      <c r="A716" s="272">
        <v>1700</v>
      </c>
      <c r="B716" s="282">
        <v>42915</v>
      </c>
      <c r="C716" s="284" t="s">
        <v>592</v>
      </c>
      <c r="D716" s="273" t="s">
        <v>1218</v>
      </c>
      <c r="E716" s="286" t="s">
        <v>522</v>
      </c>
      <c r="F716" s="273" t="s">
        <v>778</v>
      </c>
      <c r="G716" s="288" t="s">
        <v>764</v>
      </c>
      <c r="H716" s="273" t="s">
        <v>772</v>
      </c>
      <c r="I716" s="290" t="s">
        <v>1219</v>
      </c>
      <c r="J716" s="274">
        <v>35</v>
      </c>
      <c r="K716" s="292">
        <v>1020</v>
      </c>
      <c r="L716" s="274">
        <v>35700</v>
      </c>
      <c r="M716" s="294">
        <v>0.09</v>
      </c>
      <c r="N716" s="275">
        <v>32487</v>
      </c>
      <c r="O716" s="288" t="s">
        <v>782</v>
      </c>
      <c r="P716" s="276" t="s">
        <v>760</v>
      </c>
      <c r="Q716" s="296" t="s">
        <v>1932</v>
      </c>
      <c r="R716" s="276" t="s">
        <v>1933</v>
      </c>
      <c r="S716" s="296" t="s">
        <v>1934</v>
      </c>
    </row>
    <row r="717" spans="1:19" hidden="1" x14ac:dyDescent="0.3">
      <c r="A717" s="272">
        <v>1701</v>
      </c>
      <c r="B717" s="282">
        <v>42915</v>
      </c>
      <c r="C717" s="284" t="s">
        <v>592</v>
      </c>
      <c r="D717" s="273" t="s">
        <v>1218</v>
      </c>
      <c r="E717" s="286" t="s">
        <v>522</v>
      </c>
      <c r="F717" s="273" t="s">
        <v>778</v>
      </c>
      <c r="G717" s="288" t="s">
        <v>770</v>
      </c>
      <c r="H717" s="273" t="s">
        <v>777</v>
      </c>
      <c r="I717" s="290" t="s">
        <v>1217</v>
      </c>
      <c r="J717" s="274">
        <v>7</v>
      </c>
      <c r="K717" s="292">
        <v>22620</v>
      </c>
      <c r="L717" s="274">
        <v>158340</v>
      </c>
      <c r="M717" s="294">
        <v>0.04</v>
      </c>
      <c r="N717" s="275">
        <v>152006.39999999999</v>
      </c>
      <c r="O717" s="288" t="s">
        <v>782</v>
      </c>
      <c r="P717" s="276" t="s">
        <v>767</v>
      </c>
      <c r="Q717" s="296" t="s">
        <v>1932</v>
      </c>
      <c r="R717" s="276" t="s">
        <v>1933</v>
      </c>
      <c r="S717" s="296" t="s">
        <v>1934</v>
      </c>
    </row>
    <row r="718" spans="1:19" hidden="1" x14ac:dyDescent="0.3">
      <c r="A718" s="272">
        <v>1702</v>
      </c>
      <c r="B718" s="282">
        <v>42915</v>
      </c>
      <c r="C718" s="284" t="s">
        <v>592</v>
      </c>
      <c r="D718" s="273" t="s">
        <v>1216</v>
      </c>
      <c r="E718" s="286" t="s">
        <v>395</v>
      </c>
      <c r="F718" s="273" t="s">
        <v>778</v>
      </c>
      <c r="G718" s="288" t="s">
        <v>770</v>
      </c>
      <c r="H718" s="273" t="s">
        <v>781</v>
      </c>
      <c r="I718" s="290" t="s">
        <v>1215</v>
      </c>
      <c r="J718" s="274">
        <v>1</v>
      </c>
      <c r="K718" s="292">
        <v>480</v>
      </c>
      <c r="L718" s="274">
        <v>480</v>
      </c>
      <c r="M718" s="294">
        <v>0.05</v>
      </c>
      <c r="N718" s="275">
        <v>456</v>
      </c>
      <c r="O718" s="288" t="s">
        <v>775</v>
      </c>
      <c r="P718" s="276" t="s">
        <v>760</v>
      </c>
      <c r="Q718" s="296" t="s">
        <v>1935</v>
      </c>
      <c r="R718" s="276" t="s">
        <v>1933</v>
      </c>
      <c r="S718" s="296" t="s">
        <v>1934</v>
      </c>
    </row>
    <row r="719" spans="1:19" hidden="1" x14ac:dyDescent="0.3">
      <c r="A719" s="272">
        <v>1703</v>
      </c>
      <c r="B719" s="282">
        <v>42916</v>
      </c>
      <c r="C719" s="284" t="s">
        <v>592</v>
      </c>
      <c r="D719" s="273" t="s">
        <v>875</v>
      </c>
      <c r="E719" s="286" t="s">
        <v>398</v>
      </c>
      <c r="F719" s="273" t="s">
        <v>790</v>
      </c>
      <c r="G719" s="288" t="s">
        <v>764</v>
      </c>
      <c r="H719" s="273" t="s">
        <v>772</v>
      </c>
      <c r="I719" s="290" t="s">
        <v>1054</v>
      </c>
      <c r="J719" s="274">
        <v>11</v>
      </c>
      <c r="K719" s="292">
        <v>5760</v>
      </c>
      <c r="L719" s="274">
        <v>63360</v>
      </c>
      <c r="M719" s="294">
        <v>0.01</v>
      </c>
      <c r="N719" s="275">
        <v>62726.400000000001</v>
      </c>
      <c r="O719" s="288" t="s">
        <v>761</v>
      </c>
      <c r="P719" s="276" t="s">
        <v>787</v>
      </c>
      <c r="Q719" s="296" t="s">
        <v>1932</v>
      </c>
      <c r="R719" s="276" t="s">
        <v>1937</v>
      </c>
      <c r="S719" s="296" t="s">
        <v>1934</v>
      </c>
    </row>
    <row r="720" spans="1:19" hidden="1" x14ac:dyDescent="0.3">
      <c r="A720" s="272">
        <v>1704</v>
      </c>
      <c r="B720" s="282">
        <v>42916</v>
      </c>
      <c r="C720" s="284" t="s">
        <v>592</v>
      </c>
      <c r="D720" s="273" t="s">
        <v>1214</v>
      </c>
      <c r="E720" s="286" t="s">
        <v>405</v>
      </c>
      <c r="F720" s="273" t="s">
        <v>778</v>
      </c>
      <c r="G720" s="288" t="s">
        <v>770</v>
      </c>
      <c r="H720" s="273" t="s">
        <v>769</v>
      </c>
      <c r="I720" s="290" t="s">
        <v>768</v>
      </c>
      <c r="J720" s="274">
        <v>5</v>
      </c>
      <c r="K720" s="292">
        <v>19260</v>
      </c>
      <c r="L720" s="274">
        <v>96300</v>
      </c>
      <c r="M720" s="294">
        <v>0.01</v>
      </c>
      <c r="N720" s="275">
        <v>95337</v>
      </c>
      <c r="O720" s="288" t="s">
        <v>788</v>
      </c>
      <c r="P720" s="276" t="s">
        <v>787</v>
      </c>
      <c r="Q720" s="296" t="s">
        <v>1936</v>
      </c>
      <c r="R720" s="276" t="s">
        <v>1933</v>
      </c>
      <c r="S720" s="296" t="s">
        <v>1934</v>
      </c>
    </row>
    <row r="721" spans="1:19" x14ac:dyDescent="0.3">
      <c r="A721" s="272">
        <v>1705</v>
      </c>
      <c r="B721" s="282">
        <v>42917</v>
      </c>
      <c r="C721" s="284" t="s">
        <v>593</v>
      </c>
      <c r="D721" s="273" t="s">
        <v>869</v>
      </c>
      <c r="E721" s="286" t="s">
        <v>405</v>
      </c>
      <c r="F721" s="273" t="s">
        <v>790</v>
      </c>
      <c r="G721" s="288" t="s">
        <v>764</v>
      </c>
      <c r="H721" s="273" t="s">
        <v>772</v>
      </c>
      <c r="I721" s="290" t="s">
        <v>803</v>
      </c>
      <c r="J721" s="274">
        <v>47</v>
      </c>
      <c r="K721" s="292">
        <v>10080</v>
      </c>
      <c r="L721" s="274">
        <v>473760</v>
      </c>
      <c r="M721" s="294">
        <v>0.01</v>
      </c>
      <c r="N721" s="275">
        <v>469022.4</v>
      </c>
      <c r="O721" s="288" t="s">
        <v>834</v>
      </c>
      <c r="P721" s="276" t="s">
        <v>798</v>
      </c>
      <c r="Q721" s="296" t="s">
        <v>1932</v>
      </c>
      <c r="R721" s="276" t="s">
        <v>1937</v>
      </c>
      <c r="S721" s="296" t="s">
        <v>1934</v>
      </c>
    </row>
    <row r="722" spans="1:19" hidden="1" x14ac:dyDescent="0.3">
      <c r="A722" s="272">
        <v>1706</v>
      </c>
      <c r="B722" s="282">
        <v>42917</v>
      </c>
      <c r="C722" s="284" t="s">
        <v>593</v>
      </c>
      <c r="D722" s="273" t="s">
        <v>1020</v>
      </c>
      <c r="E722" s="286" t="s">
        <v>395</v>
      </c>
      <c r="F722" s="273" t="s">
        <v>778</v>
      </c>
      <c r="G722" s="288" t="s">
        <v>764</v>
      </c>
      <c r="H722" s="273" t="s">
        <v>818</v>
      </c>
      <c r="I722" s="290" t="s">
        <v>1213</v>
      </c>
      <c r="J722" s="274">
        <v>16</v>
      </c>
      <c r="K722" s="292">
        <v>7440</v>
      </c>
      <c r="L722" s="274">
        <v>119040</v>
      </c>
      <c r="M722" s="294">
        <v>0.01</v>
      </c>
      <c r="N722" s="275">
        <v>117849.60000000001</v>
      </c>
      <c r="O722" s="288" t="s">
        <v>788</v>
      </c>
      <c r="P722" s="276" t="s">
        <v>760</v>
      </c>
      <c r="Q722" s="296" t="s">
        <v>1936</v>
      </c>
      <c r="R722" s="276" t="s">
        <v>1933</v>
      </c>
      <c r="S722" s="296" t="s">
        <v>1934</v>
      </c>
    </row>
    <row r="723" spans="1:19" hidden="1" x14ac:dyDescent="0.3">
      <c r="A723" s="272">
        <v>1707</v>
      </c>
      <c r="B723" s="282">
        <v>42918</v>
      </c>
      <c r="C723" s="284" t="s">
        <v>593</v>
      </c>
      <c r="D723" s="273" t="s">
        <v>1199</v>
      </c>
      <c r="E723" s="286" t="s">
        <v>398</v>
      </c>
      <c r="F723" s="273" t="s">
        <v>812</v>
      </c>
      <c r="G723" s="288" t="s">
        <v>764</v>
      </c>
      <c r="H723" s="273" t="s">
        <v>793</v>
      </c>
      <c r="I723" s="290" t="s">
        <v>828</v>
      </c>
      <c r="J723" s="274">
        <v>21</v>
      </c>
      <c r="K723" s="292">
        <v>1140</v>
      </c>
      <c r="L723" s="274">
        <v>23940</v>
      </c>
      <c r="M723" s="294">
        <v>0</v>
      </c>
      <c r="N723" s="275">
        <v>23940</v>
      </c>
      <c r="O723" s="288" t="s">
        <v>834</v>
      </c>
      <c r="P723" s="276" t="s">
        <v>760</v>
      </c>
      <c r="Q723" s="296" t="s">
        <v>1932</v>
      </c>
      <c r="R723" s="276" t="s">
        <v>1933</v>
      </c>
      <c r="S723" s="296" t="s">
        <v>1934</v>
      </c>
    </row>
    <row r="724" spans="1:19" hidden="1" x14ac:dyDescent="0.3">
      <c r="A724" s="272">
        <v>1708</v>
      </c>
      <c r="B724" s="282">
        <v>42918</v>
      </c>
      <c r="C724" s="284" t="s">
        <v>593</v>
      </c>
      <c r="D724" s="273" t="s">
        <v>1211</v>
      </c>
      <c r="E724" s="286" t="s">
        <v>398</v>
      </c>
      <c r="F724" s="273" t="s">
        <v>778</v>
      </c>
      <c r="G724" s="288" t="s">
        <v>764</v>
      </c>
      <c r="H724" s="273" t="s">
        <v>818</v>
      </c>
      <c r="I724" s="290" t="s">
        <v>1212</v>
      </c>
      <c r="J724" s="274">
        <v>48</v>
      </c>
      <c r="K724" s="292">
        <v>3600</v>
      </c>
      <c r="L724" s="274">
        <v>172800</v>
      </c>
      <c r="M724" s="294">
        <v>0.02</v>
      </c>
      <c r="N724" s="275">
        <v>169344</v>
      </c>
      <c r="O724" s="288" t="s">
        <v>782</v>
      </c>
      <c r="P724" s="276" t="s">
        <v>827</v>
      </c>
      <c r="Q724" s="296" t="s">
        <v>1932</v>
      </c>
      <c r="R724" s="276" t="s">
        <v>1933</v>
      </c>
      <c r="S724" s="296" t="s">
        <v>1934</v>
      </c>
    </row>
    <row r="725" spans="1:19" hidden="1" x14ac:dyDescent="0.3">
      <c r="A725" s="272">
        <v>1709</v>
      </c>
      <c r="B725" s="282">
        <v>42918</v>
      </c>
      <c r="C725" s="284" t="s">
        <v>593</v>
      </c>
      <c r="D725" s="273" t="s">
        <v>1211</v>
      </c>
      <c r="E725" s="286" t="s">
        <v>398</v>
      </c>
      <c r="F725" s="273" t="s">
        <v>778</v>
      </c>
      <c r="G725" s="288" t="s">
        <v>785</v>
      </c>
      <c r="H725" s="273" t="s">
        <v>784</v>
      </c>
      <c r="I725" s="290" t="s">
        <v>1210</v>
      </c>
      <c r="J725" s="274">
        <v>41</v>
      </c>
      <c r="K725" s="292">
        <v>3960</v>
      </c>
      <c r="L725" s="274">
        <v>162360</v>
      </c>
      <c r="M725" s="294">
        <v>0.06</v>
      </c>
      <c r="N725" s="275">
        <v>152618.4</v>
      </c>
      <c r="O725" s="288" t="s">
        <v>782</v>
      </c>
      <c r="P725" s="276" t="s">
        <v>798</v>
      </c>
      <c r="Q725" s="296" t="s">
        <v>1932</v>
      </c>
      <c r="R725" s="276" t="s">
        <v>1933</v>
      </c>
      <c r="S725" s="296" t="s">
        <v>1934</v>
      </c>
    </row>
    <row r="726" spans="1:19" hidden="1" x14ac:dyDescent="0.3">
      <c r="A726" s="272">
        <v>1710</v>
      </c>
      <c r="B726" s="282">
        <v>42918</v>
      </c>
      <c r="C726" s="284" t="s">
        <v>593</v>
      </c>
      <c r="D726" s="273" t="s">
        <v>910</v>
      </c>
      <c r="E726" s="286" t="s">
        <v>398</v>
      </c>
      <c r="F726" s="273" t="s">
        <v>790</v>
      </c>
      <c r="G726" s="288" t="s">
        <v>764</v>
      </c>
      <c r="H726" s="273" t="s">
        <v>793</v>
      </c>
      <c r="I726" s="290" t="s">
        <v>1209</v>
      </c>
      <c r="J726" s="274">
        <v>24</v>
      </c>
      <c r="K726" s="292">
        <v>600</v>
      </c>
      <c r="L726" s="274">
        <v>14400</v>
      </c>
      <c r="M726" s="294">
        <v>0.06</v>
      </c>
      <c r="N726" s="275">
        <v>13536</v>
      </c>
      <c r="O726" s="288" t="s">
        <v>782</v>
      </c>
      <c r="P726" s="276" t="s">
        <v>760</v>
      </c>
      <c r="Q726" s="296" t="s">
        <v>1932</v>
      </c>
      <c r="R726" s="276" t="s">
        <v>1937</v>
      </c>
      <c r="S726" s="296" t="s">
        <v>1934</v>
      </c>
    </row>
    <row r="727" spans="1:19" hidden="1" x14ac:dyDescent="0.3">
      <c r="A727" s="272">
        <v>1711</v>
      </c>
      <c r="B727" s="282">
        <v>42918</v>
      </c>
      <c r="C727" s="284" t="s">
        <v>593</v>
      </c>
      <c r="D727" s="273" t="s">
        <v>1208</v>
      </c>
      <c r="E727" s="286" t="s">
        <v>395</v>
      </c>
      <c r="F727" s="273" t="s">
        <v>812</v>
      </c>
      <c r="G727" s="288" t="s">
        <v>764</v>
      </c>
      <c r="H727" s="273" t="s">
        <v>800</v>
      </c>
      <c r="I727" s="290" t="s">
        <v>979</v>
      </c>
      <c r="J727" s="274">
        <v>3</v>
      </c>
      <c r="K727" s="292">
        <v>360</v>
      </c>
      <c r="L727" s="274">
        <v>1080</v>
      </c>
      <c r="M727" s="294">
        <v>0.05</v>
      </c>
      <c r="N727" s="275">
        <v>1026</v>
      </c>
      <c r="O727" s="288" t="s">
        <v>782</v>
      </c>
      <c r="P727" s="276" t="s">
        <v>760</v>
      </c>
      <c r="Q727" s="296" t="s">
        <v>1932</v>
      </c>
      <c r="R727" s="276" t="s">
        <v>1933</v>
      </c>
      <c r="S727" s="296" t="s">
        <v>1934</v>
      </c>
    </row>
    <row r="728" spans="1:19" hidden="1" x14ac:dyDescent="0.3">
      <c r="A728" s="272">
        <v>1712</v>
      </c>
      <c r="B728" s="282">
        <v>42918</v>
      </c>
      <c r="C728" s="284" t="s">
        <v>593</v>
      </c>
      <c r="D728" s="273" t="s">
        <v>1208</v>
      </c>
      <c r="E728" s="286" t="s">
        <v>395</v>
      </c>
      <c r="F728" s="273" t="s">
        <v>812</v>
      </c>
      <c r="G728" s="288" t="s">
        <v>764</v>
      </c>
      <c r="H728" s="273" t="s">
        <v>772</v>
      </c>
      <c r="I728" s="290" t="s">
        <v>1207</v>
      </c>
      <c r="J728" s="274">
        <v>47</v>
      </c>
      <c r="K728" s="292">
        <v>960</v>
      </c>
      <c r="L728" s="274">
        <v>45120</v>
      </c>
      <c r="M728" s="294">
        <v>0</v>
      </c>
      <c r="N728" s="275">
        <v>45120</v>
      </c>
      <c r="O728" s="288" t="s">
        <v>782</v>
      </c>
      <c r="P728" s="276" t="s">
        <v>760</v>
      </c>
      <c r="Q728" s="296" t="s">
        <v>1932</v>
      </c>
      <c r="R728" s="276" t="s">
        <v>1933</v>
      </c>
      <c r="S728" s="296" t="s">
        <v>1934</v>
      </c>
    </row>
    <row r="729" spans="1:19" hidden="1" x14ac:dyDescent="0.3">
      <c r="A729" s="272">
        <v>1713</v>
      </c>
      <c r="B729" s="282">
        <v>42919</v>
      </c>
      <c r="C729" s="284" t="s">
        <v>593</v>
      </c>
      <c r="D729" s="273" t="s">
        <v>1206</v>
      </c>
      <c r="E729" s="286" t="s">
        <v>522</v>
      </c>
      <c r="F729" s="273" t="s">
        <v>778</v>
      </c>
      <c r="G729" s="288" t="s">
        <v>764</v>
      </c>
      <c r="H729" s="273" t="s">
        <v>811</v>
      </c>
      <c r="I729" s="290" t="s">
        <v>1098</v>
      </c>
      <c r="J729" s="274">
        <v>42</v>
      </c>
      <c r="K729" s="292">
        <v>540</v>
      </c>
      <c r="L729" s="274">
        <v>22680</v>
      </c>
      <c r="M729" s="294">
        <v>0.01</v>
      </c>
      <c r="N729" s="275">
        <v>22453.200000000001</v>
      </c>
      <c r="O729" s="288" t="s">
        <v>788</v>
      </c>
      <c r="P729" s="276" t="s">
        <v>767</v>
      </c>
      <c r="Q729" s="296" t="s">
        <v>1936</v>
      </c>
      <c r="R729" s="276" t="s">
        <v>1933</v>
      </c>
      <c r="S729" s="296" t="s">
        <v>1934</v>
      </c>
    </row>
    <row r="730" spans="1:19" hidden="1" x14ac:dyDescent="0.3">
      <c r="A730" s="272">
        <v>1714</v>
      </c>
      <c r="B730" s="282">
        <v>42919</v>
      </c>
      <c r="C730" s="284" t="s">
        <v>593</v>
      </c>
      <c r="D730" s="273" t="s">
        <v>1205</v>
      </c>
      <c r="E730" s="286" t="s">
        <v>398</v>
      </c>
      <c r="F730" s="273" t="s">
        <v>812</v>
      </c>
      <c r="G730" s="288" t="s">
        <v>764</v>
      </c>
      <c r="H730" s="273" t="s">
        <v>800</v>
      </c>
      <c r="I730" s="290" t="s">
        <v>1204</v>
      </c>
      <c r="J730" s="274">
        <v>14</v>
      </c>
      <c r="K730" s="292">
        <v>180</v>
      </c>
      <c r="L730" s="274">
        <v>2520</v>
      </c>
      <c r="M730" s="294">
        <v>0.08</v>
      </c>
      <c r="N730" s="275">
        <v>2318.4</v>
      </c>
      <c r="O730" s="288" t="s">
        <v>788</v>
      </c>
      <c r="P730" s="276" t="s">
        <v>760</v>
      </c>
      <c r="Q730" s="296" t="s">
        <v>1936</v>
      </c>
      <c r="R730" s="276" t="s">
        <v>1933</v>
      </c>
      <c r="S730" s="296" t="s">
        <v>1934</v>
      </c>
    </row>
    <row r="731" spans="1:19" hidden="1" x14ac:dyDescent="0.3">
      <c r="A731" s="272">
        <v>1715</v>
      </c>
      <c r="B731" s="282">
        <v>42919</v>
      </c>
      <c r="C731" s="284" t="s">
        <v>593</v>
      </c>
      <c r="D731" s="273" t="s">
        <v>1203</v>
      </c>
      <c r="E731" s="286" t="s">
        <v>398</v>
      </c>
      <c r="F731" s="273" t="s">
        <v>778</v>
      </c>
      <c r="G731" s="288" t="s">
        <v>785</v>
      </c>
      <c r="H731" s="273" t="s">
        <v>784</v>
      </c>
      <c r="I731" s="290" t="s">
        <v>1109</v>
      </c>
      <c r="J731" s="274">
        <v>24</v>
      </c>
      <c r="K731" s="292">
        <v>3960</v>
      </c>
      <c r="L731" s="274">
        <v>95040</v>
      </c>
      <c r="M731" s="294">
        <v>0.1</v>
      </c>
      <c r="N731" s="275">
        <v>85536</v>
      </c>
      <c r="O731" s="288" t="s">
        <v>775</v>
      </c>
      <c r="P731" s="276" t="s">
        <v>827</v>
      </c>
      <c r="Q731" s="296" t="s">
        <v>1935</v>
      </c>
      <c r="R731" s="276" t="s">
        <v>1933</v>
      </c>
      <c r="S731" s="296" t="s">
        <v>1934</v>
      </c>
    </row>
    <row r="732" spans="1:19" hidden="1" x14ac:dyDescent="0.3">
      <c r="A732" s="272">
        <v>1716</v>
      </c>
      <c r="B732" s="282">
        <v>42919</v>
      </c>
      <c r="C732" s="284" t="s">
        <v>593</v>
      </c>
      <c r="D732" s="273" t="s">
        <v>1169</v>
      </c>
      <c r="E732" s="286" t="s">
        <v>522</v>
      </c>
      <c r="F732" s="273" t="s">
        <v>778</v>
      </c>
      <c r="G732" s="288" t="s">
        <v>764</v>
      </c>
      <c r="H732" s="273" t="s">
        <v>800</v>
      </c>
      <c r="I732" s="290" t="s">
        <v>1075</v>
      </c>
      <c r="J732" s="274">
        <v>20</v>
      </c>
      <c r="K732" s="292">
        <v>240</v>
      </c>
      <c r="L732" s="274">
        <v>4800</v>
      </c>
      <c r="M732" s="294">
        <v>0.03</v>
      </c>
      <c r="N732" s="275">
        <v>4656</v>
      </c>
      <c r="O732" s="288" t="s">
        <v>782</v>
      </c>
      <c r="P732" s="276" t="s">
        <v>774</v>
      </c>
      <c r="Q732" s="296" t="s">
        <v>1932</v>
      </c>
      <c r="R732" s="276" t="s">
        <v>1933</v>
      </c>
      <c r="S732" s="296" t="s">
        <v>1934</v>
      </c>
    </row>
    <row r="733" spans="1:19" hidden="1" x14ac:dyDescent="0.3">
      <c r="A733" s="272">
        <v>1717</v>
      </c>
      <c r="B733" s="282">
        <v>42919</v>
      </c>
      <c r="C733" s="284" t="s">
        <v>593</v>
      </c>
      <c r="D733" s="273" t="s">
        <v>1202</v>
      </c>
      <c r="E733" s="286" t="s">
        <v>395</v>
      </c>
      <c r="F733" s="273" t="s">
        <v>790</v>
      </c>
      <c r="G733" s="288" t="s">
        <v>770</v>
      </c>
      <c r="H733" s="273" t="s">
        <v>826</v>
      </c>
      <c r="I733" s="290" t="s">
        <v>941</v>
      </c>
      <c r="J733" s="274">
        <v>46</v>
      </c>
      <c r="K733" s="292">
        <v>6060</v>
      </c>
      <c r="L733" s="274">
        <v>278760</v>
      </c>
      <c r="M733" s="294">
        <v>0.08</v>
      </c>
      <c r="N733" s="275">
        <v>256459.2</v>
      </c>
      <c r="O733" s="288" t="s">
        <v>782</v>
      </c>
      <c r="P733" s="276" t="s">
        <v>760</v>
      </c>
      <c r="Q733" s="296" t="s">
        <v>1932</v>
      </c>
      <c r="R733" s="276" t="s">
        <v>1937</v>
      </c>
      <c r="S733" s="296" t="s">
        <v>1934</v>
      </c>
    </row>
    <row r="734" spans="1:19" hidden="1" x14ac:dyDescent="0.3">
      <c r="A734" s="272">
        <v>1718</v>
      </c>
      <c r="B734" s="282">
        <v>42919</v>
      </c>
      <c r="C734" s="284" t="s">
        <v>593</v>
      </c>
      <c r="D734" s="273" t="s">
        <v>1201</v>
      </c>
      <c r="E734" s="286" t="s">
        <v>395</v>
      </c>
      <c r="F734" s="273" t="s">
        <v>778</v>
      </c>
      <c r="G734" s="288" t="s">
        <v>764</v>
      </c>
      <c r="H734" s="273" t="s">
        <v>763</v>
      </c>
      <c r="I734" s="290" t="s">
        <v>1200</v>
      </c>
      <c r="J734" s="274">
        <v>9</v>
      </c>
      <c r="K734" s="292">
        <v>180</v>
      </c>
      <c r="L734" s="274">
        <v>1620</v>
      </c>
      <c r="M734" s="294">
        <v>0.08</v>
      </c>
      <c r="N734" s="275">
        <v>1490.4</v>
      </c>
      <c r="O734" s="288" t="s">
        <v>788</v>
      </c>
      <c r="P734" s="276" t="s">
        <v>774</v>
      </c>
      <c r="Q734" s="296" t="s">
        <v>1936</v>
      </c>
      <c r="R734" s="276" t="s">
        <v>1933</v>
      </c>
      <c r="S734" s="296" t="s">
        <v>1934</v>
      </c>
    </row>
    <row r="735" spans="1:19" hidden="1" x14ac:dyDescent="0.3">
      <c r="A735" s="272">
        <v>1719</v>
      </c>
      <c r="B735" s="282">
        <v>42920</v>
      </c>
      <c r="C735" s="284" t="s">
        <v>593</v>
      </c>
      <c r="D735" s="273" t="s">
        <v>1199</v>
      </c>
      <c r="E735" s="286" t="s">
        <v>398</v>
      </c>
      <c r="F735" s="273" t="s">
        <v>812</v>
      </c>
      <c r="G735" s="288" t="s">
        <v>764</v>
      </c>
      <c r="H735" s="273" t="s">
        <v>772</v>
      </c>
      <c r="I735" s="290" t="s">
        <v>1198</v>
      </c>
      <c r="J735" s="274">
        <v>40</v>
      </c>
      <c r="K735" s="292">
        <v>4860</v>
      </c>
      <c r="L735" s="274">
        <v>194400</v>
      </c>
      <c r="M735" s="294">
        <v>0</v>
      </c>
      <c r="N735" s="275">
        <v>194400</v>
      </c>
      <c r="O735" s="288" t="s">
        <v>782</v>
      </c>
      <c r="P735" s="276" t="s">
        <v>787</v>
      </c>
      <c r="Q735" s="296" t="s">
        <v>1932</v>
      </c>
      <c r="R735" s="276" t="s">
        <v>1933</v>
      </c>
      <c r="S735" s="296" t="s">
        <v>1934</v>
      </c>
    </row>
    <row r="736" spans="1:19" hidden="1" x14ac:dyDescent="0.3">
      <c r="A736" s="272">
        <v>1720</v>
      </c>
      <c r="B736" s="282">
        <v>42920</v>
      </c>
      <c r="C736" s="284" t="s">
        <v>593</v>
      </c>
      <c r="D736" s="273" t="s">
        <v>1197</v>
      </c>
      <c r="E736" s="286" t="s">
        <v>395</v>
      </c>
      <c r="F736" s="273" t="s">
        <v>778</v>
      </c>
      <c r="G736" s="288" t="s">
        <v>770</v>
      </c>
      <c r="H736" s="273" t="s">
        <v>781</v>
      </c>
      <c r="I736" s="290" t="s">
        <v>1196</v>
      </c>
      <c r="J736" s="274">
        <v>35</v>
      </c>
      <c r="K736" s="292">
        <v>480</v>
      </c>
      <c r="L736" s="274">
        <v>16800</v>
      </c>
      <c r="M736" s="294">
        <v>0.1</v>
      </c>
      <c r="N736" s="275">
        <v>15120</v>
      </c>
      <c r="O736" s="288" t="s">
        <v>788</v>
      </c>
      <c r="P736" s="276" t="s">
        <v>760</v>
      </c>
      <c r="Q736" s="296" t="s">
        <v>1936</v>
      </c>
      <c r="R736" s="276" t="s">
        <v>1933</v>
      </c>
      <c r="S736" s="296" t="s">
        <v>1934</v>
      </c>
    </row>
    <row r="737" spans="1:19" hidden="1" x14ac:dyDescent="0.3">
      <c r="A737" s="272">
        <v>1721</v>
      </c>
      <c r="B737" s="282">
        <v>42920</v>
      </c>
      <c r="C737" s="284" t="s">
        <v>593</v>
      </c>
      <c r="D737" s="273" t="s">
        <v>1194</v>
      </c>
      <c r="E737" s="286" t="s">
        <v>398</v>
      </c>
      <c r="F737" s="273" t="s">
        <v>778</v>
      </c>
      <c r="G737" s="288" t="s">
        <v>764</v>
      </c>
      <c r="H737" s="273" t="s">
        <v>818</v>
      </c>
      <c r="I737" s="290" t="s">
        <v>1092</v>
      </c>
      <c r="J737" s="274">
        <v>40</v>
      </c>
      <c r="K737" s="292">
        <v>2700</v>
      </c>
      <c r="L737" s="274">
        <v>108000</v>
      </c>
      <c r="M737" s="294">
        <v>0.02</v>
      </c>
      <c r="N737" s="275">
        <v>105840</v>
      </c>
      <c r="O737" s="288" t="s">
        <v>782</v>
      </c>
      <c r="P737" s="276" t="s">
        <v>767</v>
      </c>
      <c r="Q737" s="296" t="s">
        <v>1932</v>
      </c>
      <c r="R737" s="276" t="s">
        <v>1933</v>
      </c>
      <c r="S737" s="296" t="s">
        <v>1934</v>
      </c>
    </row>
    <row r="738" spans="1:19" hidden="1" x14ac:dyDescent="0.3">
      <c r="A738" s="272">
        <v>1722</v>
      </c>
      <c r="B738" s="282">
        <v>42920</v>
      </c>
      <c r="C738" s="284" t="s">
        <v>593</v>
      </c>
      <c r="D738" s="273" t="s">
        <v>1194</v>
      </c>
      <c r="E738" s="286" t="s">
        <v>398</v>
      </c>
      <c r="F738" s="273" t="s">
        <v>778</v>
      </c>
      <c r="G738" s="288" t="s">
        <v>764</v>
      </c>
      <c r="H738" s="273" t="s">
        <v>800</v>
      </c>
      <c r="I738" s="290" t="s">
        <v>1195</v>
      </c>
      <c r="J738" s="274">
        <v>8</v>
      </c>
      <c r="K738" s="292">
        <v>960</v>
      </c>
      <c r="L738" s="274">
        <v>7680</v>
      </c>
      <c r="M738" s="294">
        <v>0.03</v>
      </c>
      <c r="N738" s="275">
        <v>7449.6</v>
      </c>
      <c r="O738" s="288" t="s">
        <v>782</v>
      </c>
      <c r="P738" s="276" t="s">
        <v>760</v>
      </c>
      <c r="Q738" s="296" t="s">
        <v>1932</v>
      </c>
      <c r="R738" s="276" t="s">
        <v>1933</v>
      </c>
      <c r="S738" s="296" t="s">
        <v>1934</v>
      </c>
    </row>
    <row r="739" spans="1:19" hidden="1" x14ac:dyDescent="0.3">
      <c r="A739" s="272">
        <v>1723</v>
      </c>
      <c r="B739" s="282">
        <v>42920</v>
      </c>
      <c r="C739" s="284" t="s">
        <v>593</v>
      </c>
      <c r="D739" s="273" t="s">
        <v>1194</v>
      </c>
      <c r="E739" s="286" t="s">
        <v>398</v>
      </c>
      <c r="F739" s="273" t="s">
        <v>778</v>
      </c>
      <c r="G739" s="288" t="s">
        <v>785</v>
      </c>
      <c r="H739" s="273" t="s">
        <v>784</v>
      </c>
      <c r="I739" s="290" t="s">
        <v>890</v>
      </c>
      <c r="J739" s="274">
        <v>20</v>
      </c>
      <c r="K739" s="292">
        <v>10560</v>
      </c>
      <c r="L739" s="274">
        <v>211200</v>
      </c>
      <c r="M739" s="294">
        <v>0.09</v>
      </c>
      <c r="N739" s="275">
        <v>192192</v>
      </c>
      <c r="O739" s="288" t="s">
        <v>782</v>
      </c>
      <c r="P739" s="276" t="s">
        <v>841</v>
      </c>
      <c r="Q739" s="296" t="s">
        <v>1932</v>
      </c>
      <c r="R739" s="276" t="s">
        <v>1933</v>
      </c>
      <c r="S739" s="296" t="s">
        <v>1934</v>
      </c>
    </row>
    <row r="740" spans="1:19" hidden="1" x14ac:dyDescent="0.3">
      <c r="A740" s="272">
        <v>1724</v>
      </c>
      <c r="B740" s="282">
        <v>42920</v>
      </c>
      <c r="C740" s="284" t="s">
        <v>593</v>
      </c>
      <c r="D740" s="273" t="s">
        <v>1193</v>
      </c>
      <c r="E740" s="286" t="s">
        <v>405</v>
      </c>
      <c r="F740" s="273" t="s">
        <v>765</v>
      </c>
      <c r="G740" s="288" t="s">
        <v>785</v>
      </c>
      <c r="H740" s="273" t="s">
        <v>815</v>
      </c>
      <c r="I740" s="290" t="s">
        <v>1192</v>
      </c>
      <c r="J740" s="274">
        <v>11</v>
      </c>
      <c r="K740" s="292">
        <v>116340</v>
      </c>
      <c r="L740" s="274">
        <v>1279740</v>
      </c>
      <c r="M740" s="294">
        <v>0.02</v>
      </c>
      <c r="N740" s="275">
        <v>1254145.2</v>
      </c>
      <c r="O740" s="288" t="s">
        <v>775</v>
      </c>
      <c r="P740" s="276" t="s">
        <v>760</v>
      </c>
      <c r="Q740" s="296" t="s">
        <v>1935</v>
      </c>
      <c r="R740" s="276" t="s">
        <v>1937</v>
      </c>
      <c r="S740" s="296" t="s">
        <v>1934</v>
      </c>
    </row>
    <row r="741" spans="1:19" hidden="1" x14ac:dyDescent="0.3">
      <c r="A741" s="272">
        <v>1725</v>
      </c>
      <c r="B741" s="282">
        <v>42920</v>
      </c>
      <c r="C741" s="284" t="s">
        <v>593</v>
      </c>
      <c r="D741" s="273" t="s">
        <v>1040</v>
      </c>
      <c r="E741" s="286" t="s">
        <v>395</v>
      </c>
      <c r="F741" s="273" t="s">
        <v>765</v>
      </c>
      <c r="G741" s="288" t="s">
        <v>764</v>
      </c>
      <c r="H741" s="273" t="s">
        <v>921</v>
      </c>
      <c r="I741" s="290" t="s">
        <v>1191</v>
      </c>
      <c r="J741" s="274">
        <v>5</v>
      </c>
      <c r="K741" s="292">
        <v>180</v>
      </c>
      <c r="L741" s="274">
        <v>900</v>
      </c>
      <c r="M741" s="294">
        <v>0.03</v>
      </c>
      <c r="N741" s="275">
        <v>873</v>
      </c>
      <c r="O741" s="288" t="s">
        <v>782</v>
      </c>
      <c r="P741" s="276" t="s">
        <v>787</v>
      </c>
      <c r="Q741" s="296" t="s">
        <v>1932</v>
      </c>
      <c r="R741" s="276" t="s">
        <v>1937</v>
      </c>
      <c r="S741" s="296" t="s">
        <v>1934</v>
      </c>
    </row>
    <row r="742" spans="1:19" x14ac:dyDescent="0.3">
      <c r="A742" s="272">
        <v>1726</v>
      </c>
      <c r="B742" s="282">
        <v>42920</v>
      </c>
      <c r="C742" s="284" t="s">
        <v>593</v>
      </c>
      <c r="D742" s="273" t="s">
        <v>1040</v>
      </c>
      <c r="E742" s="286" t="s">
        <v>395</v>
      </c>
      <c r="F742" s="273" t="s">
        <v>765</v>
      </c>
      <c r="G742" s="288" t="s">
        <v>785</v>
      </c>
      <c r="H742" s="273" t="s">
        <v>784</v>
      </c>
      <c r="I742" s="290" t="s">
        <v>934</v>
      </c>
      <c r="J742" s="274">
        <v>4</v>
      </c>
      <c r="K742" s="292">
        <v>11760</v>
      </c>
      <c r="L742" s="274">
        <v>47040</v>
      </c>
      <c r="M742" s="294">
        <v>0.03</v>
      </c>
      <c r="N742" s="275">
        <v>45628.800000000003</v>
      </c>
      <c r="O742" s="288" t="s">
        <v>782</v>
      </c>
      <c r="P742" s="276" t="s">
        <v>760</v>
      </c>
      <c r="Q742" s="296" t="s">
        <v>1932</v>
      </c>
      <c r="R742" s="276" t="s">
        <v>1937</v>
      </c>
      <c r="S742" s="296" t="s">
        <v>1934</v>
      </c>
    </row>
    <row r="743" spans="1:19" hidden="1" x14ac:dyDescent="0.3">
      <c r="A743" s="272">
        <v>1727</v>
      </c>
      <c r="B743" s="282">
        <v>42921</v>
      </c>
      <c r="C743" s="284" t="s">
        <v>593</v>
      </c>
      <c r="D743" s="273" t="s">
        <v>1188</v>
      </c>
      <c r="E743" s="286" t="s">
        <v>522</v>
      </c>
      <c r="F743" s="273" t="s">
        <v>778</v>
      </c>
      <c r="G743" s="288" t="s">
        <v>770</v>
      </c>
      <c r="H743" s="273" t="s">
        <v>769</v>
      </c>
      <c r="I743" s="290" t="s">
        <v>1190</v>
      </c>
      <c r="J743" s="274">
        <v>32</v>
      </c>
      <c r="K743" s="292">
        <v>5760</v>
      </c>
      <c r="L743" s="274">
        <v>184320</v>
      </c>
      <c r="M743" s="294">
        <v>0.01</v>
      </c>
      <c r="N743" s="275">
        <v>182476.79999999999</v>
      </c>
      <c r="O743" s="288" t="s">
        <v>834</v>
      </c>
      <c r="P743" s="276" t="s">
        <v>760</v>
      </c>
      <c r="Q743" s="296" t="s">
        <v>1932</v>
      </c>
      <c r="R743" s="276" t="s">
        <v>1933</v>
      </c>
      <c r="S743" s="296" t="s">
        <v>1934</v>
      </c>
    </row>
    <row r="744" spans="1:19" hidden="1" x14ac:dyDescent="0.3">
      <c r="A744" s="272">
        <v>1728</v>
      </c>
      <c r="B744" s="282">
        <v>42921</v>
      </c>
      <c r="C744" s="284" t="s">
        <v>593</v>
      </c>
      <c r="D744" s="273" t="s">
        <v>1188</v>
      </c>
      <c r="E744" s="286" t="s">
        <v>522</v>
      </c>
      <c r="F744" s="273" t="s">
        <v>778</v>
      </c>
      <c r="G744" s="288" t="s">
        <v>770</v>
      </c>
      <c r="H744" s="273" t="s">
        <v>769</v>
      </c>
      <c r="I744" s="290" t="s">
        <v>1189</v>
      </c>
      <c r="J744" s="274">
        <v>27</v>
      </c>
      <c r="K744" s="292">
        <v>18060</v>
      </c>
      <c r="L744" s="274">
        <v>487620</v>
      </c>
      <c r="M744" s="294">
        <v>0.06</v>
      </c>
      <c r="N744" s="275">
        <v>458362.8</v>
      </c>
      <c r="O744" s="288" t="s">
        <v>834</v>
      </c>
      <c r="P744" s="276" t="s">
        <v>767</v>
      </c>
      <c r="Q744" s="296" t="s">
        <v>1932</v>
      </c>
      <c r="R744" s="276" t="s">
        <v>1933</v>
      </c>
      <c r="S744" s="296" t="s">
        <v>1934</v>
      </c>
    </row>
    <row r="745" spans="1:19" hidden="1" x14ac:dyDescent="0.3">
      <c r="A745" s="272">
        <v>1729</v>
      </c>
      <c r="B745" s="282">
        <v>42921</v>
      </c>
      <c r="C745" s="284" t="s">
        <v>593</v>
      </c>
      <c r="D745" s="273" t="s">
        <v>1188</v>
      </c>
      <c r="E745" s="286" t="s">
        <v>522</v>
      </c>
      <c r="F745" s="273" t="s">
        <v>778</v>
      </c>
      <c r="G745" s="288" t="s">
        <v>764</v>
      </c>
      <c r="H745" s="273" t="s">
        <v>793</v>
      </c>
      <c r="I745" s="290" t="s">
        <v>895</v>
      </c>
      <c r="J745" s="274">
        <v>36</v>
      </c>
      <c r="K745" s="292">
        <v>2280</v>
      </c>
      <c r="L745" s="274">
        <v>82080</v>
      </c>
      <c r="M745" s="294">
        <v>0.06</v>
      </c>
      <c r="N745" s="275">
        <v>77155.199999999997</v>
      </c>
      <c r="O745" s="288" t="s">
        <v>834</v>
      </c>
      <c r="P745" s="276" t="s">
        <v>798</v>
      </c>
      <c r="Q745" s="296" t="s">
        <v>1932</v>
      </c>
      <c r="R745" s="276" t="s">
        <v>1933</v>
      </c>
      <c r="S745" s="296" t="s">
        <v>1934</v>
      </c>
    </row>
    <row r="746" spans="1:19" hidden="1" x14ac:dyDescent="0.3">
      <c r="A746" s="272">
        <v>1730</v>
      </c>
      <c r="B746" s="282">
        <v>42921</v>
      </c>
      <c r="C746" s="284" t="s">
        <v>593</v>
      </c>
      <c r="D746" s="273" t="s">
        <v>1188</v>
      </c>
      <c r="E746" s="286" t="s">
        <v>522</v>
      </c>
      <c r="F746" s="273" t="s">
        <v>778</v>
      </c>
      <c r="G746" s="288" t="s">
        <v>764</v>
      </c>
      <c r="H746" s="273" t="s">
        <v>772</v>
      </c>
      <c r="I746" s="290" t="s">
        <v>1187</v>
      </c>
      <c r="J746" s="274">
        <v>28</v>
      </c>
      <c r="K746" s="292">
        <v>9720</v>
      </c>
      <c r="L746" s="274">
        <v>272160</v>
      </c>
      <c r="M746" s="294">
        <v>7.0000000000000007E-2</v>
      </c>
      <c r="N746" s="275">
        <v>253108.8</v>
      </c>
      <c r="O746" s="288" t="s">
        <v>834</v>
      </c>
      <c r="P746" s="276" t="s">
        <v>767</v>
      </c>
      <c r="Q746" s="296" t="s">
        <v>1932</v>
      </c>
      <c r="R746" s="276" t="s">
        <v>1933</v>
      </c>
      <c r="S746" s="296" t="s">
        <v>1934</v>
      </c>
    </row>
    <row r="747" spans="1:19" hidden="1" x14ac:dyDescent="0.3">
      <c r="A747" s="272">
        <v>1731</v>
      </c>
      <c r="B747" s="282">
        <v>42921</v>
      </c>
      <c r="C747" s="284" t="s">
        <v>593</v>
      </c>
      <c r="D747" s="273" t="s">
        <v>1186</v>
      </c>
      <c r="E747" s="286" t="s">
        <v>395</v>
      </c>
      <c r="F747" s="273" t="s">
        <v>765</v>
      </c>
      <c r="G747" s="288" t="s">
        <v>770</v>
      </c>
      <c r="H747" s="273" t="s">
        <v>781</v>
      </c>
      <c r="I747" s="290" t="s">
        <v>1062</v>
      </c>
      <c r="J747" s="274">
        <v>32</v>
      </c>
      <c r="K747" s="292">
        <v>2460</v>
      </c>
      <c r="L747" s="274">
        <v>78720</v>
      </c>
      <c r="M747" s="294">
        <v>7.0000000000000007E-2</v>
      </c>
      <c r="N747" s="275">
        <v>73209.600000000006</v>
      </c>
      <c r="O747" s="288" t="s">
        <v>761</v>
      </c>
      <c r="P747" s="276" t="s">
        <v>798</v>
      </c>
      <c r="Q747" s="296" t="s">
        <v>1932</v>
      </c>
      <c r="R747" s="276" t="s">
        <v>1937</v>
      </c>
      <c r="S747" s="296" t="s">
        <v>1934</v>
      </c>
    </row>
    <row r="748" spans="1:19" x14ac:dyDescent="0.3">
      <c r="A748" s="272">
        <v>1732</v>
      </c>
      <c r="B748" s="282">
        <v>42921</v>
      </c>
      <c r="C748" s="284" t="s">
        <v>593</v>
      </c>
      <c r="D748" s="273" t="s">
        <v>1185</v>
      </c>
      <c r="E748" s="286" t="s">
        <v>395</v>
      </c>
      <c r="F748" s="273" t="s">
        <v>790</v>
      </c>
      <c r="G748" s="288" t="s">
        <v>785</v>
      </c>
      <c r="H748" s="273" t="s">
        <v>824</v>
      </c>
      <c r="I748" s="290" t="s">
        <v>870</v>
      </c>
      <c r="J748" s="274">
        <v>12</v>
      </c>
      <c r="K748" s="292">
        <v>9180</v>
      </c>
      <c r="L748" s="274">
        <v>110160</v>
      </c>
      <c r="M748" s="294">
        <v>0.1</v>
      </c>
      <c r="N748" s="275">
        <v>99144</v>
      </c>
      <c r="O748" s="288" t="s">
        <v>788</v>
      </c>
      <c r="P748" s="276" t="s">
        <v>787</v>
      </c>
      <c r="Q748" s="296" t="s">
        <v>1936</v>
      </c>
      <c r="R748" s="276" t="s">
        <v>1937</v>
      </c>
      <c r="S748" s="296" t="s">
        <v>1934</v>
      </c>
    </row>
    <row r="749" spans="1:19" hidden="1" x14ac:dyDescent="0.3">
      <c r="A749" s="272">
        <v>1733</v>
      </c>
      <c r="B749" s="282">
        <v>42921</v>
      </c>
      <c r="C749" s="284" t="s">
        <v>593</v>
      </c>
      <c r="D749" s="273" t="s">
        <v>1184</v>
      </c>
      <c r="E749" s="286" t="s">
        <v>395</v>
      </c>
      <c r="F749" s="273" t="s">
        <v>790</v>
      </c>
      <c r="G749" s="288" t="s">
        <v>764</v>
      </c>
      <c r="H749" s="273" t="s">
        <v>811</v>
      </c>
      <c r="I749" s="290" t="s">
        <v>1183</v>
      </c>
      <c r="J749" s="274">
        <v>16</v>
      </c>
      <c r="K749" s="292">
        <v>360</v>
      </c>
      <c r="L749" s="274">
        <v>5760</v>
      </c>
      <c r="M749" s="294">
        <v>0.03</v>
      </c>
      <c r="N749" s="275">
        <v>5587.2</v>
      </c>
      <c r="O749" s="288" t="s">
        <v>761</v>
      </c>
      <c r="P749" s="276" t="s">
        <v>760</v>
      </c>
      <c r="Q749" s="296" t="s">
        <v>1932</v>
      </c>
      <c r="R749" s="276" t="s">
        <v>1937</v>
      </c>
      <c r="S749" s="296" t="s">
        <v>1934</v>
      </c>
    </row>
    <row r="750" spans="1:19" hidden="1" x14ac:dyDescent="0.3">
      <c r="A750" s="272">
        <v>1734</v>
      </c>
      <c r="B750" s="282">
        <v>42921</v>
      </c>
      <c r="C750" s="284" t="s">
        <v>593</v>
      </c>
      <c r="D750" s="273" t="s">
        <v>1181</v>
      </c>
      <c r="E750" s="286" t="s">
        <v>522</v>
      </c>
      <c r="F750" s="273" t="s">
        <v>790</v>
      </c>
      <c r="G750" s="288" t="s">
        <v>785</v>
      </c>
      <c r="H750" s="273" t="s">
        <v>824</v>
      </c>
      <c r="I750" s="290" t="s">
        <v>1182</v>
      </c>
      <c r="J750" s="274">
        <v>4</v>
      </c>
      <c r="K750" s="292">
        <v>4440</v>
      </c>
      <c r="L750" s="274">
        <v>17760</v>
      </c>
      <c r="M750" s="294">
        <v>0.09</v>
      </c>
      <c r="N750" s="275">
        <v>16161.6</v>
      </c>
      <c r="O750" s="288" t="s">
        <v>782</v>
      </c>
      <c r="P750" s="276" t="s">
        <v>798</v>
      </c>
      <c r="Q750" s="296" t="s">
        <v>1932</v>
      </c>
      <c r="R750" s="276" t="s">
        <v>1937</v>
      </c>
      <c r="S750" s="296" t="s">
        <v>1934</v>
      </c>
    </row>
    <row r="751" spans="1:19" hidden="1" x14ac:dyDescent="0.3">
      <c r="A751" s="272">
        <v>1735</v>
      </c>
      <c r="B751" s="282">
        <v>42921</v>
      </c>
      <c r="C751" s="284" t="s">
        <v>593</v>
      </c>
      <c r="D751" s="273" t="s">
        <v>1181</v>
      </c>
      <c r="E751" s="286" t="s">
        <v>522</v>
      </c>
      <c r="F751" s="273" t="s">
        <v>790</v>
      </c>
      <c r="G751" s="288" t="s">
        <v>764</v>
      </c>
      <c r="H751" s="273" t="s">
        <v>793</v>
      </c>
      <c r="I751" s="290" t="s">
        <v>1180</v>
      </c>
      <c r="J751" s="274">
        <v>50</v>
      </c>
      <c r="K751" s="292">
        <v>300</v>
      </c>
      <c r="L751" s="274">
        <v>15000</v>
      </c>
      <c r="M751" s="294">
        <v>0.06</v>
      </c>
      <c r="N751" s="275">
        <v>14100</v>
      </c>
      <c r="O751" s="288" t="s">
        <v>782</v>
      </c>
      <c r="P751" s="276" t="s">
        <v>760</v>
      </c>
      <c r="Q751" s="296" t="s">
        <v>1932</v>
      </c>
      <c r="R751" s="276" t="s">
        <v>1937</v>
      </c>
      <c r="S751" s="296" t="s">
        <v>1934</v>
      </c>
    </row>
    <row r="752" spans="1:19" hidden="1" x14ac:dyDescent="0.3">
      <c r="A752" s="272">
        <v>1736</v>
      </c>
      <c r="B752" s="282">
        <v>42922</v>
      </c>
      <c r="C752" s="284" t="s">
        <v>593</v>
      </c>
      <c r="D752" s="273" t="s">
        <v>1179</v>
      </c>
      <c r="E752" s="286" t="s">
        <v>398</v>
      </c>
      <c r="F752" s="273" t="s">
        <v>790</v>
      </c>
      <c r="G752" s="288" t="s">
        <v>785</v>
      </c>
      <c r="H752" s="273" t="s">
        <v>824</v>
      </c>
      <c r="I752" s="290" t="s">
        <v>870</v>
      </c>
      <c r="J752" s="274">
        <v>37</v>
      </c>
      <c r="K752" s="292">
        <v>9180</v>
      </c>
      <c r="L752" s="274">
        <v>339660</v>
      </c>
      <c r="M752" s="294">
        <v>0.1</v>
      </c>
      <c r="N752" s="275">
        <v>305694</v>
      </c>
      <c r="O752" s="288" t="s">
        <v>834</v>
      </c>
      <c r="P752" s="276" t="s">
        <v>767</v>
      </c>
      <c r="Q752" s="296" t="s">
        <v>1932</v>
      </c>
      <c r="R752" s="276" t="s">
        <v>1937</v>
      </c>
      <c r="S752" s="296" t="s">
        <v>1934</v>
      </c>
    </row>
    <row r="753" spans="1:19" hidden="1" x14ac:dyDescent="0.3">
      <c r="A753" s="272">
        <v>1737</v>
      </c>
      <c r="B753" s="282">
        <v>42922</v>
      </c>
      <c r="C753" s="284" t="s">
        <v>593</v>
      </c>
      <c r="D753" s="273" t="s">
        <v>1179</v>
      </c>
      <c r="E753" s="286" t="s">
        <v>398</v>
      </c>
      <c r="F753" s="273" t="s">
        <v>790</v>
      </c>
      <c r="G753" s="288" t="s">
        <v>785</v>
      </c>
      <c r="H753" s="273" t="s">
        <v>824</v>
      </c>
      <c r="I753" s="290" t="s">
        <v>1178</v>
      </c>
      <c r="J753" s="274">
        <v>30</v>
      </c>
      <c r="K753" s="292">
        <v>2160</v>
      </c>
      <c r="L753" s="274">
        <v>64800</v>
      </c>
      <c r="M753" s="294">
        <v>0.08</v>
      </c>
      <c r="N753" s="275">
        <v>59616</v>
      </c>
      <c r="O753" s="288" t="s">
        <v>834</v>
      </c>
      <c r="P753" s="276" t="s">
        <v>841</v>
      </c>
      <c r="Q753" s="296" t="s">
        <v>1932</v>
      </c>
      <c r="R753" s="276" t="s">
        <v>1937</v>
      </c>
      <c r="S753" s="296" t="s">
        <v>1934</v>
      </c>
    </row>
    <row r="754" spans="1:19" hidden="1" x14ac:dyDescent="0.3">
      <c r="A754" s="272">
        <v>1738</v>
      </c>
      <c r="B754" s="282">
        <v>42922</v>
      </c>
      <c r="C754" s="284" t="s">
        <v>593</v>
      </c>
      <c r="D754" s="273" t="s">
        <v>1174</v>
      </c>
      <c r="E754" s="286" t="s">
        <v>398</v>
      </c>
      <c r="F754" s="273" t="s">
        <v>790</v>
      </c>
      <c r="G754" s="288" t="s">
        <v>785</v>
      </c>
      <c r="H754" s="273" t="s">
        <v>824</v>
      </c>
      <c r="I754" s="290" t="s">
        <v>1177</v>
      </c>
      <c r="J754" s="274">
        <v>46</v>
      </c>
      <c r="K754" s="292">
        <v>6000</v>
      </c>
      <c r="L754" s="274">
        <v>276000</v>
      </c>
      <c r="M754" s="294">
        <v>0.04</v>
      </c>
      <c r="N754" s="275">
        <v>264960</v>
      </c>
      <c r="O754" s="288" t="s">
        <v>782</v>
      </c>
      <c r="P754" s="276" t="s">
        <v>767</v>
      </c>
      <c r="Q754" s="296" t="s">
        <v>1932</v>
      </c>
      <c r="R754" s="276" t="s">
        <v>1937</v>
      </c>
      <c r="S754" s="296" t="s">
        <v>1934</v>
      </c>
    </row>
    <row r="755" spans="1:19" hidden="1" x14ac:dyDescent="0.3">
      <c r="A755" s="272">
        <v>1739</v>
      </c>
      <c r="B755" s="282">
        <v>42922</v>
      </c>
      <c r="C755" s="284" t="s">
        <v>593</v>
      </c>
      <c r="D755" s="273" t="s">
        <v>1174</v>
      </c>
      <c r="E755" s="286" t="s">
        <v>398</v>
      </c>
      <c r="F755" s="273" t="s">
        <v>790</v>
      </c>
      <c r="G755" s="288" t="s">
        <v>785</v>
      </c>
      <c r="H755" s="273" t="s">
        <v>784</v>
      </c>
      <c r="I755" s="290" t="s">
        <v>1176</v>
      </c>
      <c r="J755" s="274">
        <v>2</v>
      </c>
      <c r="K755" s="292">
        <v>1260</v>
      </c>
      <c r="L755" s="274">
        <v>2520</v>
      </c>
      <c r="M755" s="294">
        <v>0.01</v>
      </c>
      <c r="N755" s="275">
        <v>2494.8000000000002</v>
      </c>
      <c r="O755" s="288" t="s">
        <v>782</v>
      </c>
      <c r="P755" s="276" t="s">
        <v>760</v>
      </c>
      <c r="Q755" s="296" t="s">
        <v>1932</v>
      </c>
      <c r="R755" s="276" t="s">
        <v>1937</v>
      </c>
      <c r="S755" s="296" t="s">
        <v>1934</v>
      </c>
    </row>
    <row r="756" spans="1:19" hidden="1" x14ac:dyDescent="0.3">
      <c r="A756" s="272">
        <v>1740</v>
      </c>
      <c r="B756" s="282">
        <v>42922</v>
      </c>
      <c r="C756" s="284" t="s">
        <v>593</v>
      </c>
      <c r="D756" s="273" t="s">
        <v>1174</v>
      </c>
      <c r="E756" s="286" t="s">
        <v>398</v>
      </c>
      <c r="F756" s="273" t="s">
        <v>790</v>
      </c>
      <c r="G756" s="288" t="s">
        <v>764</v>
      </c>
      <c r="H756" s="273" t="s">
        <v>811</v>
      </c>
      <c r="I756" s="290" t="s">
        <v>1175</v>
      </c>
      <c r="J756" s="274">
        <v>41</v>
      </c>
      <c r="K756" s="292">
        <v>960</v>
      </c>
      <c r="L756" s="274">
        <v>39360</v>
      </c>
      <c r="M756" s="294">
        <v>0.1</v>
      </c>
      <c r="N756" s="275">
        <v>35424</v>
      </c>
      <c r="O756" s="288" t="s">
        <v>782</v>
      </c>
      <c r="P756" s="276" t="s">
        <v>798</v>
      </c>
      <c r="Q756" s="296" t="s">
        <v>1932</v>
      </c>
      <c r="R756" s="276" t="s">
        <v>1937</v>
      </c>
      <c r="S756" s="296" t="s">
        <v>1934</v>
      </c>
    </row>
    <row r="757" spans="1:19" hidden="1" x14ac:dyDescent="0.3">
      <c r="A757" s="272">
        <v>1741</v>
      </c>
      <c r="B757" s="282">
        <v>42922</v>
      </c>
      <c r="C757" s="284" t="s">
        <v>593</v>
      </c>
      <c r="D757" s="273" t="s">
        <v>1174</v>
      </c>
      <c r="E757" s="286" t="s">
        <v>398</v>
      </c>
      <c r="F757" s="273" t="s">
        <v>790</v>
      </c>
      <c r="G757" s="288" t="s">
        <v>764</v>
      </c>
      <c r="H757" s="273" t="s">
        <v>995</v>
      </c>
      <c r="I757" s="290" t="s">
        <v>1173</v>
      </c>
      <c r="J757" s="274">
        <v>31</v>
      </c>
      <c r="K757" s="292">
        <v>120</v>
      </c>
      <c r="L757" s="274">
        <v>3720</v>
      </c>
      <c r="M757" s="294">
        <v>7.0000000000000007E-2</v>
      </c>
      <c r="N757" s="275">
        <v>3459.6</v>
      </c>
      <c r="O757" s="288" t="s">
        <v>782</v>
      </c>
      <c r="P757" s="276" t="s">
        <v>760</v>
      </c>
      <c r="Q757" s="296" t="s">
        <v>1932</v>
      </c>
      <c r="R757" s="276" t="s">
        <v>1937</v>
      </c>
      <c r="S757" s="296" t="s">
        <v>1934</v>
      </c>
    </row>
    <row r="758" spans="1:19" hidden="1" x14ac:dyDescent="0.3">
      <c r="A758" s="272">
        <v>1742</v>
      </c>
      <c r="B758" s="282">
        <v>42922</v>
      </c>
      <c r="C758" s="284" t="s">
        <v>593</v>
      </c>
      <c r="D758" s="273" t="s">
        <v>935</v>
      </c>
      <c r="E758" s="286" t="s">
        <v>405</v>
      </c>
      <c r="F758" s="273" t="s">
        <v>790</v>
      </c>
      <c r="G758" s="288" t="s">
        <v>770</v>
      </c>
      <c r="H758" s="273" t="s">
        <v>781</v>
      </c>
      <c r="I758" s="290" t="s">
        <v>1172</v>
      </c>
      <c r="J758" s="274">
        <v>7</v>
      </c>
      <c r="K758" s="292">
        <v>1560</v>
      </c>
      <c r="L758" s="274">
        <v>10920</v>
      </c>
      <c r="M758" s="294">
        <v>0.03</v>
      </c>
      <c r="N758" s="275">
        <v>10592.4</v>
      </c>
      <c r="O758" s="288" t="s">
        <v>775</v>
      </c>
      <c r="P758" s="276" t="s">
        <v>798</v>
      </c>
      <c r="Q758" s="296" t="s">
        <v>1935</v>
      </c>
      <c r="R758" s="276" t="s">
        <v>1937</v>
      </c>
      <c r="S758" s="296" t="s">
        <v>1934</v>
      </c>
    </row>
    <row r="759" spans="1:19" hidden="1" x14ac:dyDescent="0.3">
      <c r="A759" s="272">
        <v>1743</v>
      </c>
      <c r="B759" s="282">
        <v>42922</v>
      </c>
      <c r="C759" s="284" t="s">
        <v>593</v>
      </c>
      <c r="D759" s="273" t="s">
        <v>1169</v>
      </c>
      <c r="E759" s="286" t="s">
        <v>522</v>
      </c>
      <c r="F759" s="273" t="s">
        <v>778</v>
      </c>
      <c r="G759" s="288" t="s">
        <v>785</v>
      </c>
      <c r="H759" s="273" t="s">
        <v>1125</v>
      </c>
      <c r="I759" s="290" t="s">
        <v>1171</v>
      </c>
      <c r="J759" s="274">
        <v>49</v>
      </c>
      <c r="K759" s="292">
        <v>18000</v>
      </c>
      <c r="L759" s="274">
        <v>882000</v>
      </c>
      <c r="M759" s="294">
        <v>0.02</v>
      </c>
      <c r="N759" s="275">
        <v>864360</v>
      </c>
      <c r="O759" s="288" t="s">
        <v>788</v>
      </c>
      <c r="P759" s="276" t="s">
        <v>760</v>
      </c>
      <c r="Q759" s="296" t="s">
        <v>1936</v>
      </c>
      <c r="R759" s="276" t="s">
        <v>1933</v>
      </c>
      <c r="S759" s="296" t="s">
        <v>1934</v>
      </c>
    </row>
    <row r="760" spans="1:19" hidden="1" x14ac:dyDescent="0.3">
      <c r="A760" s="272">
        <v>1744</v>
      </c>
      <c r="B760" s="282">
        <v>42922</v>
      </c>
      <c r="C760" s="284" t="s">
        <v>593</v>
      </c>
      <c r="D760" s="273" t="s">
        <v>1169</v>
      </c>
      <c r="E760" s="286" t="s">
        <v>522</v>
      </c>
      <c r="F760" s="273" t="s">
        <v>778</v>
      </c>
      <c r="G760" s="288" t="s">
        <v>764</v>
      </c>
      <c r="H760" s="273" t="s">
        <v>811</v>
      </c>
      <c r="I760" s="290" t="s">
        <v>1170</v>
      </c>
      <c r="J760" s="274">
        <v>36</v>
      </c>
      <c r="K760" s="292">
        <v>9780</v>
      </c>
      <c r="L760" s="274">
        <v>352080</v>
      </c>
      <c r="M760" s="294">
        <v>0.05</v>
      </c>
      <c r="N760" s="275">
        <v>334476</v>
      </c>
      <c r="O760" s="288" t="s">
        <v>788</v>
      </c>
      <c r="P760" s="276" t="s">
        <v>760</v>
      </c>
      <c r="Q760" s="296" t="s">
        <v>1936</v>
      </c>
      <c r="R760" s="276" t="s">
        <v>1933</v>
      </c>
      <c r="S760" s="296" t="s">
        <v>1934</v>
      </c>
    </row>
    <row r="761" spans="1:19" hidden="1" x14ac:dyDescent="0.3">
      <c r="A761" s="272">
        <v>1745</v>
      </c>
      <c r="B761" s="282">
        <v>42922</v>
      </c>
      <c r="C761" s="284" t="s">
        <v>593</v>
      </c>
      <c r="D761" s="273" t="s">
        <v>1169</v>
      </c>
      <c r="E761" s="286" t="s">
        <v>522</v>
      </c>
      <c r="F761" s="273" t="s">
        <v>778</v>
      </c>
      <c r="G761" s="288" t="s">
        <v>770</v>
      </c>
      <c r="H761" s="273" t="s">
        <v>781</v>
      </c>
      <c r="I761" s="290" t="s">
        <v>984</v>
      </c>
      <c r="J761" s="274">
        <v>49</v>
      </c>
      <c r="K761" s="292">
        <v>540</v>
      </c>
      <c r="L761" s="274">
        <v>26460</v>
      </c>
      <c r="M761" s="294">
        <v>0.03</v>
      </c>
      <c r="N761" s="275">
        <v>25666.2</v>
      </c>
      <c r="O761" s="288" t="s">
        <v>788</v>
      </c>
      <c r="P761" s="276" t="s">
        <v>767</v>
      </c>
      <c r="Q761" s="296" t="s">
        <v>1936</v>
      </c>
      <c r="R761" s="276" t="s">
        <v>1933</v>
      </c>
      <c r="S761" s="296" t="s">
        <v>1934</v>
      </c>
    </row>
    <row r="762" spans="1:19" hidden="1" x14ac:dyDescent="0.3">
      <c r="A762" s="272">
        <v>1746</v>
      </c>
      <c r="B762" s="282">
        <v>42922</v>
      </c>
      <c r="C762" s="284" t="s">
        <v>593</v>
      </c>
      <c r="D762" s="273" t="s">
        <v>1168</v>
      </c>
      <c r="E762" s="286" t="s">
        <v>395</v>
      </c>
      <c r="F762" s="273" t="s">
        <v>790</v>
      </c>
      <c r="G762" s="288" t="s">
        <v>764</v>
      </c>
      <c r="H762" s="273" t="s">
        <v>793</v>
      </c>
      <c r="I762" s="290" t="s">
        <v>806</v>
      </c>
      <c r="J762" s="274">
        <v>46</v>
      </c>
      <c r="K762" s="292">
        <v>600</v>
      </c>
      <c r="L762" s="274">
        <v>27600</v>
      </c>
      <c r="M762" s="294">
        <v>0.01</v>
      </c>
      <c r="N762" s="275">
        <v>27324</v>
      </c>
      <c r="O762" s="288" t="s">
        <v>775</v>
      </c>
      <c r="P762" s="276" t="s">
        <v>760</v>
      </c>
      <c r="Q762" s="296" t="s">
        <v>1935</v>
      </c>
      <c r="R762" s="276" t="s">
        <v>1937</v>
      </c>
      <c r="S762" s="296" t="s">
        <v>1934</v>
      </c>
    </row>
    <row r="763" spans="1:19" hidden="1" x14ac:dyDescent="0.3">
      <c r="A763" s="272">
        <v>1747</v>
      </c>
      <c r="B763" s="282">
        <v>42923</v>
      </c>
      <c r="C763" s="284" t="s">
        <v>593</v>
      </c>
      <c r="D763" s="273" t="s">
        <v>1166</v>
      </c>
      <c r="E763" s="286" t="s">
        <v>398</v>
      </c>
      <c r="F763" s="273" t="s">
        <v>765</v>
      </c>
      <c r="G763" s="288" t="s">
        <v>764</v>
      </c>
      <c r="H763" s="273" t="s">
        <v>800</v>
      </c>
      <c r="I763" s="290" t="s">
        <v>1167</v>
      </c>
      <c r="J763" s="274">
        <v>10</v>
      </c>
      <c r="K763" s="292">
        <v>300</v>
      </c>
      <c r="L763" s="274">
        <v>3000</v>
      </c>
      <c r="M763" s="294">
        <v>0.06</v>
      </c>
      <c r="N763" s="275">
        <v>2820</v>
      </c>
      <c r="O763" s="288" t="s">
        <v>775</v>
      </c>
      <c r="P763" s="276" t="s">
        <v>767</v>
      </c>
      <c r="Q763" s="296" t="s">
        <v>1935</v>
      </c>
      <c r="R763" s="276" t="s">
        <v>1937</v>
      </c>
      <c r="S763" s="296" t="s">
        <v>1934</v>
      </c>
    </row>
    <row r="764" spans="1:19" hidden="1" x14ac:dyDescent="0.3">
      <c r="A764" s="272">
        <v>1748</v>
      </c>
      <c r="B764" s="282">
        <v>42923</v>
      </c>
      <c r="C764" s="284" t="s">
        <v>593</v>
      </c>
      <c r="D764" s="273" t="s">
        <v>1166</v>
      </c>
      <c r="E764" s="286" t="s">
        <v>398</v>
      </c>
      <c r="F764" s="273" t="s">
        <v>765</v>
      </c>
      <c r="G764" s="288" t="s">
        <v>785</v>
      </c>
      <c r="H764" s="273" t="s">
        <v>784</v>
      </c>
      <c r="I764" s="290" t="s">
        <v>1155</v>
      </c>
      <c r="J764" s="274">
        <v>19</v>
      </c>
      <c r="K764" s="292">
        <v>10560</v>
      </c>
      <c r="L764" s="274">
        <v>200640</v>
      </c>
      <c r="M764" s="294">
        <v>0.02</v>
      </c>
      <c r="N764" s="275">
        <v>196627.20000000001</v>
      </c>
      <c r="O764" s="288" t="s">
        <v>775</v>
      </c>
      <c r="P764" s="276" t="s">
        <v>760</v>
      </c>
      <c r="Q764" s="296" t="s">
        <v>1935</v>
      </c>
      <c r="R764" s="276" t="s">
        <v>1937</v>
      </c>
      <c r="S764" s="296" t="s">
        <v>1934</v>
      </c>
    </row>
    <row r="765" spans="1:19" hidden="1" x14ac:dyDescent="0.3">
      <c r="A765" s="272">
        <v>1749</v>
      </c>
      <c r="B765" s="282">
        <v>42923</v>
      </c>
      <c r="C765" s="284" t="s">
        <v>593</v>
      </c>
      <c r="D765" s="273" t="s">
        <v>1164</v>
      </c>
      <c r="E765" s="286" t="s">
        <v>405</v>
      </c>
      <c r="F765" s="273" t="s">
        <v>812</v>
      </c>
      <c r="G765" s="288" t="s">
        <v>770</v>
      </c>
      <c r="H765" s="273" t="s">
        <v>826</v>
      </c>
      <c r="I765" s="290" t="s">
        <v>1165</v>
      </c>
      <c r="J765" s="274">
        <v>10</v>
      </c>
      <c r="K765" s="292">
        <v>4260</v>
      </c>
      <c r="L765" s="274">
        <v>42600</v>
      </c>
      <c r="M765" s="294">
        <v>0.06</v>
      </c>
      <c r="N765" s="275">
        <v>40044</v>
      </c>
      <c r="O765" s="288" t="s">
        <v>775</v>
      </c>
      <c r="P765" s="276" t="s">
        <v>798</v>
      </c>
      <c r="Q765" s="296" t="s">
        <v>1935</v>
      </c>
      <c r="R765" s="276" t="s">
        <v>1933</v>
      </c>
      <c r="S765" s="296" t="s">
        <v>1934</v>
      </c>
    </row>
    <row r="766" spans="1:19" x14ac:dyDescent="0.3">
      <c r="A766" s="272">
        <v>1750</v>
      </c>
      <c r="B766" s="282">
        <v>42923</v>
      </c>
      <c r="C766" s="284" t="s">
        <v>593</v>
      </c>
      <c r="D766" s="273" t="s">
        <v>1164</v>
      </c>
      <c r="E766" s="286" t="s">
        <v>405</v>
      </c>
      <c r="F766" s="273" t="s">
        <v>812</v>
      </c>
      <c r="G766" s="288" t="s">
        <v>764</v>
      </c>
      <c r="H766" s="273" t="s">
        <v>763</v>
      </c>
      <c r="I766" s="290" t="s">
        <v>1163</v>
      </c>
      <c r="J766" s="274">
        <v>48</v>
      </c>
      <c r="K766" s="292">
        <v>420</v>
      </c>
      <c r="L766" s="274">
        <v>20160</v>
      </c>
      <c r="M766" s="294">
        <v>0.02</v>
      </c>
      <c r="N766" s="275">
        <v>19756.8</v>
      </c>
      <c r="O766" s="288" t="s">
        <v>775</v>
      </c>
      <c r="P766" s="276" t="s">
        <v>787</v>
      </c>
      <c r="Q766" s="296" t="s">
        <v>1935</v>
      </c>
      <c r="R766" s="276" t="s">
        <v>1933</v>
      </c>
      <c r="S766" s="296" t="s">
        <v>1934</v>
      </c>
    </row>
    <row r="767" spans="1:19" hidden="1" x14ac:dyDescent="0.3">
      <c r="A767" s="272">
        <v>1751</v>
      </c>
      <c r="B767" s="282">
        <v>42923</v>
      </c>
      <c r="C767" s="284" t="s">
        <v>593</v>
      </c>
      <c r="D767" s="273" t="s">
        <v>1162</v>
      </c>
      <c r="E767" s="286" t="s">
        <v>398</v>
      </c>
      <c r="F767" s="273" t="s">
        <v>790</v>
      </c>
      <c r="G767" s="288" t="s">
        <v>764</v>
      </c>
      <c r="H767" s="273" t="s">
        <v>800</v>
      </c>
      <c r="I767" s="290" t="s">
        <v>1026</v>
      </c>
      <c r="J767" s="274">
        <v>11</v>
      </c>
      <c r="K767" s="292">
        <v>1380</v>
      </c>
      <c r="L767" s="274">
        <v>15180</v>
      </c>
      <c r="M767" s="294">
        <v>0.01</v>
      </c>
      <c r="N767" s="275">
        <v>15028.2</v>
      </c>
      <c r="O767" s="288" t="s">
        <v>782</v>
      </c>
      <c r="P767" s="276" t="s">
        <v>760</v>
      </c>
      <c r="Q767" s="296" t="s">
        <v>1932</v>
      </c>
      <c r="R767" s="276" t="s">
        <v>1937</v>
      </c>
      <c r="S767" s="296" t="s">
        <v>1934</v>
      </c>
    </row>
    <row r="768" spans="1:19" hidden="1" x14ac:dyDescent="0.3">
      <c r="A768" s="272">
        <v>1752</v>
      </c>
      <c r="B768" s="282">
        <v>42923</v>
      </c>
      <c r="C768" s="284" t="s">
        <v>593</v>
      </c>
      <c r="D768" s="273" t="s">
        <v>779</v>
      </c>
      <c r="E768" s="286" t="s">
        <v>522</v>
      </c>
      <c r="F768" s="273" t="s">
        <v>778</v>
      </c>
      <c r="G768" s="288" t="s">
        <v>785</v>
      </c>
      <c r="H768" s="273" t="s">
        <v>824</v>
      </c>
      <c r="I768" s="290" t="s">
        <v>823</v>
      </c>
      <c r="J768" s="274">
        <v>1</v>
      </c>
      <c r="K768" s="292">
        <v>1260</v>
      </c>
      <c r="L768" s="274">
        <v>1260</v>
      </c>
      <c r="M768" s="294">
        <v>0</v>
      </c>
      <c r="N768" s="275">
        <v>1260</v>
      </c>
      <c r="O768" s="288" t="s">
        <v>761</v>
      </c>
      <c r="P768" s="276" t="s">
        <v>767</v>
      </c>
      <c r="Q768" s="296" t="s">
        <v>1932</v>
      </c>
      <c r="R768" s="276" t="s">
        <v>1933</v>
      </c>
      <c r="S768" s="296" t="s">
        <v>1934</v>
      </c>
    </row>
    <row r="769" spans="1:19" hidden="1" x14ac:dyDescent="0.3">
      <c r="A769" s="272">
        <v>1753</v>
      </c>
      <c r="B769" s="282">
        <v>42923</v>
      </c>
      <c r="C769" s="284" t="s">
        <v>593</v>
      </c>
      <c r="D769" s="273" t="s">
        <v>779</v>
      </c>
      <c r="E769" s="286" t="s">
        <v>522</v>
      </c>
      <c r="F769" s="273" t="s">
        <v>778</v>
      </c>
      <c r="G769" s="288" t="s">
        <v>764</v>
      </c>
      <c r="H769" s="273" t="s">
        <v>763</v>
      </c>
      <c r="I769" s="290" t="s">
        <v>1161</v>
      </c>
      <c r="J769" s="274">
        <v>31</v>
      </c>
      <c r="K769" s="292">
        <v>180</v>
      </c>
      <c r="L769" s="274">
        <v>5580</v>
      </c>
      <c r="M769" s="294">
        <v>0.08</v>
      </c>
      <c r="N769" s="275">
        <v>5133.6000000000004</v>
      </c>
      <c r="O769" s="288" t="s">
        <v>761</v>
      </c>
      <c r="P769" s="276" t="s">
        <v>760</v>
      </c>
      <c r="Q769" s="296" t="s">
        <v>1932</v>
      </c>
      <c r="R769" s="276" t="s">
        <v>1933</v>
      </c>
      <c r="S769" s="296" t="s">
        <v>1934</v>
      </c>
    </row>
    <row r="770" spans="1:19" hidden="1" x14ac:dyDescent="0.3">
      <c r="A770" s="272">
        <v>1754</v>
      </c>
      <c r="B770" s="282">
        <v>42923</v>
      </c>
      <c r="C770" s="284" t="s">
        <v>593</v>
      </c>
      <c r="D770" s="273" t="s">
        <v>1159</v>
      </c>
      <c r="E770" s="286" t="s">
        <v>522</v>
      </c>
      <c r="F770" s="273" t="s">
        <v>778</v>
      </c>
      <c r="G770" s="288" t="s">
        <v>785</v>
      </c>
      <c r="H770" s="273" t="s">
        <v>815</v>
      </c>
      <c r="I770" s="290" t="s">
        <v>1160</v>
      </c>
      <c r="J770" s="274">
        <v>3</v>
      </c>
      <c r="K770" s="292">
        <v>9060</v>
      </c>
      <c r="L770" s="274">
        <v>27180</v>
      </c>
      <c r="M770" s="294">
        <v>0.05</v>
      </c>
      <c r="N770" s="275">
        <v>25821</v>
      </c>
      <c r="O770" s="288" t="s">
        <v>834</v>
      </c>
      <c r="P770" s="276" t="s">
        <v>760</v>
      </c>
      <c r="Q770" s="296" t="s">
        <v>1932</v>
      </c>
      <c r="R770" s="276" t="s">
        <v>1933</v>
      </c>
      <c r="S770" s="296" t="s">
        <v>1934</v>
      </c>
    </row>
    <row r="771" spans="1:19" hidden="1" x14ac:dyDescent="0.3">
      <c r="A771" s="272">
        <v>1755</v>
      </c>
      <c r="B771" s="282">
        <v>42923</v>
      </c>
      <c r="C771" s="284" t="s">
        <v>593</v>
      </c>
      <c r="D771" s="273" t="s">
        <v>1159</v>
      </c>
      <c r="E771" s="286" t="s">
        <v>522</v>
      </c>
      <c r="F771" s="273" t="s">
        <v>778</v>
      </c>
      <c r="G771" s="288" t="s">
        <v>764</v>
      </c>
      <c r="H771" s="273" t="s">
        <v>793</v>
      </c>
      <c r="I771" s="290" t="s">
        <v>828</v>
      </c>
      <c r="J771" s="274">
        <v>29</v>
      </c>
      <c r="K771" s="292">
        <v>1140</v>
      </c>
      <c r="L771" s="274">
        <v>33060</v>
      </c>
      <c r="M771" s="294">
        <v>0.02</v>
      </c>
      <c r="N771" s="275">
        <v>32398.799999999999</v>
      </c>
      <c r="O771" s="288" t="s">
        <v>834</v>
      </c>
      <c r="P771" s="276" t="s">
        <v>767</v>
      </c>
      <c r="Q771" s="296" t="s">
        <v>1932</v>
      </c>
      <c r="R771" s="276" t="s">
        <v>1933</v>
      </c>
      <c r="S771" s="296" t="s">
        <v>1934</v>
      </c>
    </row>
    <row r="772" spans="1:19" hidden="1" x14ac:dyDescent="0.3">
      <c r="A772" s="272">
        <v>1756</v>
      </c>
      <c r="B772" s="282">
        <v>42923</v>
      </c>
      <c r="C772" s="284" t="s">
        <v>593</v>
      </c>
      <c r="D772" s="273" t="s">
        <v>1159</v>
      </c>
      <c r="E772" s="286" t="s">
        <v>522</v>
      </c>
      <c r="F772" s="273" t="s">
        <v>778</v>
      </c>
      <c r="G772" s="288" t="s">
        <v>764</v>
      </c>
      <c r="H772" s="273" t="s">
        <v>772</v>
      </c>
      <c r="I772" s="290" t="s">
        <v>858</v>
      </c>
      <c r="J772" s="274">
        <v>23</v>
      </c>
      <c r="K772" s="292">
        <v>600</v>
      </c>
      <c r="L772" s="274">
        <v>13800</v>
      </c>
      <c r="M772" s="294">
        <v>0.05</v>
      </c>
      <c r="N772" s="275">
        <v>13110</v>
      </c>
      <c r="O772" s="288" t="s">
        <v>834</v>
      </c>
      <c r="P772" s="276" t="s">
        <v>760</v>
      </c>
      <c r="Q772" s="296" t="s">
        <v>1932</v>
      </c>
      <c r="R772" s="276" t="s">
        <v>1933</v>
      </c>
      <c r="S772" s="296" t="s">
        <v>1934</v>
      </c>
    </row>
    <row r="773" spans="1:19" hidden="1" x14ac:dyDescent="0.3">
      <c r="A773" s="272">
        <v>1757</v>
      </c>
      <c r="B773" s="282">
        <v>42924</v>
      </c>
      <c r="C773" s="284" t="s">
        <v>593</v>
      </c>
      <c r="D773" s="273" t="s">
        <v>1085</v>
      </c>
      <c r="E773" s="286" t="s">
        <v>398</v>
      </c>
      <c r="F773" s="273" t="s">
        <v>812</v>
      </c>
      <c r="G773" s="288" t="s">
        <v>770</v>
      </c>
      <c r="H773" s="273" t="s">
        <v>777</v>
      </c>
      <c r="I773" s="290" t="s">
        <v>1158</v>
      </c>
      <c r="J773" s="274">
        <v>19</v>
      </c>
      <c r="K773" s="292">
        <v>12780</v>
      </c>
      <c r="L773" s="274">
        <v>242820</v>
      </c>
      <c r="M773" s="294">
        <v>0.04</v>
      </c>
      <c r="N773" s="275">
        <v>233107.20000000001</v>
      </c>
      <c r="O773" s="288" t="s">
        <v>788</v>
      </c>
      <c r="P773" s="276" t="s">
        <v>760</v>
      </c>
      <c r="Q773" s="296" t="s">
        <v>1936</v>
      </c>
      <c r="R773" s="276" t="s">
        <v>1933</v>
      </c>
      <c r="S773" s="296" t="s">
        <v>1934</v>
      </c>
    </row>
    <row r="774" spans="1:19" hidden="1" x14ac:dyDescent="0.3">
      <c r="A774" s="272">
        <v>1758</v>
      </c>
      <c r="B774" s="282">
        <v>42924</v>
      </c>
      <c r="C774" s="284" t="s">
        <v>593</v>
      </c>
      <c r="D774" s="273" t="s">
        <v>1085</v>
      </c>
      <c r="E774" s="286" t="s">
        <v>398</v>
      </c>
      <c r="F774" s="273" t="s">
        <v>812</v>
      </c>
      <c r="G774" s="288" t="s">
        <v>764</v>
      </c>
      <c r="H774" s="273" t="s">
        <v>763</v>
      </c>
      <c r="I774" s="290" t="s">
        <v>1157</v>
      </c>
      <c r="J774" s="274">
        <v>17</v>
      </c>
      <c r="K774" s="292">
        <v>240</v>
      </c>
      <c r="L774" s="274">
        <v>4080</v>
      </c>
      <c r="M774" s="294">
        <v>0.08</v>
      </c>
      <c r="N774" s="275">
        <v>3753.6</v>
      </c>
      <c r="O774" s="288" t="s">
        <v>788</v>
      </c>
      <c r="P774" s="276" t="s">
        <v>760</v>
      </c>
      <c r="Q774" s="296" t="s">
        <v>1936</v>
      </c>
      <c r="R774" s="276" t="s">
        <v>1933</v>
      </c>
      <c r="S774" s="296" t="s">
        <v>1934</v>
      </c>
    </row>
    <row r="775" spans="1:19" x14ac:dyDescent="0.3">
      <c r="A775" s="272">
        <v>1759</v>
      </c>
      <c r="B775" s="282">
        <v>42924</v>
      </c>
      <c r="C775" s="284" t="s">
        <v>593</v>
      </c>
      <c r="D775" s="273" t="s">
        <v>943</v>
      </c>
      <c r="E775" s="286" t="s">
        <v>395</v>
      </c>
      <c r="F775" s="273" t="s">
        <v>778</v>
      </c>
      <c r="G775" s="288" t="s">
        <v>785</v>
      </c>
      <c r="H775" s="273" t="s">
        <v>824</v>
      </c>
      <c r="I775" s="290" t="s">
        <v>1156</v>
      </c>
      <c r="J775" s="274">
        <v>16</v>
      </c>
      <c r="K775" s="292">
        <v>1380</v>
      </c>
      <c r="L775" s="274">
        <v>22080</v>
      </c>
      <c r="M775" s="294">
        <v>0.04</v>
      </c>
      <c r="N775" s="275">
        <v>21196.799999999999</v>
      </c>
      <c r="O775" s="288" t="s">
        <v>834</v>
      </c>
      <c r="P775" s="276" t="s">
        <v>774</v>
      </c>
      <c r="Q775" s="296" t="s">
        <v>1932</v>
      </c>
      <c r="R775" s="276" t="s">
        <v>1933</v>
      </c>
      <c r="S775" s="296" t="s">
        <v>1934</v>
      </c>
    </row>
    <row r="776" spans="1:19" x14ac:dyDescent="0.3">
      <c r="A776" s="272">
        <v>1760</v>
      </c>
      <c r="B776" s="282">
        <v>42924</v>
      </c>
      <c r="C776" s="284" t="s">
        <v>593</v>
      </c>
      <c r="D776" s="273" t="s">
        <v>1154</v>
      </c>
      <c r="E776" s="286" t="s">
        <v>395</v>
      </c>
      <c r="F776" s="273" t="s">
        <v>778</v>
      </c>
      <c r="G776" s="288" t="s">
        <v>785</v>
      </c>
      <c r="H776" s="273" t="s">
        <v>784</v>
      </c>
      <c r="I776" s="290" t="s">
        <v>1155</v>
      </c>
      <c r="J776" s="274">
        <v>14</v>
      </c>
      <c r="K776" s="292">
        <v>10560</v>
      </c>
      <c r="L776" s="274">
        <v>147840</v>
      </c>
      <c r="M776" s="294">
        <v>7.0000000000000007E-2</v>
      </c>
      <c r="N776" s="275">
        <v>137491.20000000001</v>
      </c>
      <c r="O776" s="288" t="s">
        <v>775</v>
      </c>
      <c r="P776" s="276" t="s">
        <v>760</v>
      </c>
      <c r="Q776" s="296" t="s">
        <v>1935</v>
      </c>
      <c r="R776" s="276" t="s">
        <v>1933</v>
      </c>
      <c r="S776" s="296" t="s">
        <v>1934</v>
      </c>
    </row>
    <row r="777" spans="1:19" hidden="1" x14ac:dyDescent="0.3">
      <c r="A777" s="272">
        <v>1761</v>
      </c>
      <c r="B777" s="282">
        <v>42924</v>
      </c>
      <c r="C777" s="284" t="s">
        <v>593</v>
      </c>
      <c r="D777" s="273" t="s">
        <v>1154</v>
      </c>
      <c r="E777" s="286" t="s">
        <v>395</v>
      </c>
      <c r="F777" s="273" t="s">
        <v>778</v>
      </c>
      <c r="G777" s="288" t="s">
        <v>764</v>
      </c>
      <c r="H777" s="273" t="s">
        <v>800</v>
      </c>
      <c r="I777" s="290" t="s">
        <v>1153</v>
      </c>
      <c r="J777" s="274">
        <v>4</v>
      </c>
      <c r="K777" s="292">
        <v>360</v>
      </c>
      <c r="L777" s="274">
        <v>1440</v>
      </c>
      <c r="M777" s="294">
        <v>0.05</v>
      </c>
      <c r="N777" s="275">
        <v>1368</v>
      </c>
      <c r="O777" s="288" t="s">
        <v>775</v>
      </c>
      <c r="P777" s="276" t="s">
        <v>798</v>
      </c>
      <c r="Q777" s="296" t="s">
        <v>1935</v>
      </c>
      <c r="R777" s="276" t="s">
        <v>1933</v>
      </c>
      <c r="S777" s="296" t="s">
        <v>1934</v>
      </c>
    </row>
    <row r="778" spans="1:19" hidden="1" x14ac:dyDescent="0.3">
      <c r="A778" s="272">
        <v>1762</v>
      </c>
      <c r="B778" s="282">
        <v>42925</v>
      </c>
      <c r="C778" s="284" t="s">
        <v>593</v>
      </c>
      <c r="D778" s="273" t="s">
        <v>1151</v>
      </c>
      <c r="E778" s="286" t="s">
        <v>522</v>
      </c>
      <c r="F778" s="273" t="s">
        <v>812</v>
      </c>
      <c r="G778" s="288" t="s">
        <v>764</v>
      </c>
      <c r="H778" s="273" t="s">
        <v>818</v>
      </c>
      <c r="I778" s="290" t="s">
        <v>1152</v>
      </c>
      <c r="J778" s="274">
        <v>6</v>
      </c>
      <c r="K778" s="292">
        <v>3420</v>
      </c>
      <c r="L778" s="274">
        <v>20520</v>
      </c>
      <c r="M778" s="294">
        <v>0.08</v>
      </c>
      <c r="N778" s="275">
        <v>18878.400000000001</v>
      </c>
      <c r="O778" s="288" t="s">
        <v>788</v>
      </c>
      <c r="P778" s="276" t="s">
        <v>841</v>
      </c>
      <c r="Q778" s="296" t="s">
        <v>1936</v>
      </c>
      <c r="R778" s="276" t="s">
        <v>1933</v>
      </c>
      <c r="S778" s="296" t="s">
        <v>1934</v>
      </c>
    </row>
    <row r="779" spans="1:19" hidden="1" x14ac:dyDescent="0.3">
      <c r="A779" s="272">
        <v>1763</v>
      </c>
      <c r="B779" s="282">
        <v>42925</v>
      </c>
      <c r="C779" s="284" t="s">
        <v>593</v>
      </c>
      <c r="D779" s="273" t="s">
        <v>1151</v>
      </c>
      <c r="E779" s="286" t="s">
        <v>522</v>
      </c>
      <c r="F779" s="273" t="s">
        <v>812</v>
      </c>
      <c r="G779" s="288" t="s">
        <v>785</v>
      </c>
      <c r="H779" s="273" t="s">
        <v>784</v>
      </c>
      <c r="I779" s="290" t="s">
        <v>1150</v>
      </c>
      <c r="J779" s="274">
        <v>7</v>
      </c>
      <c r="K779" s="292">
        <v>3360</v>
      </c>
      <c r="L779" s="274">
        <v>23520</v>
      </c>
      <c r="M779" s="294">
        <v>0.09</v>
      </c>
      <c r="N779" s="275">
        <v>21403.200000000001</v>
      </c>
      <c r="O779" s="288" t="s">
        <v>788</v>
      </c>
      <c r="P779" s="276" t="s">
        <v>798</v>
      </c>
      <c r="Q779" s="296" t="s">
        <v>1936</v>
      </c>
      <c r="R779" s="276" t="s">
        <v>1933</v>
      </c>
      <c r="S779" s="296" t="s">
        <v>1934</v>
      </c>
    </row>
    <row r="780" spans="1:19" hidden="1" x14ac:dyDescent="0.3">
      <c r="A780" s="272">
        <v>1764</v>
      </c>
      <c r="B780" s="282">
        <v>42925</v>
      </c>
      <c r="C780" s="284" t="s">
        <v>593</v>
      </c>
      <c r="D780" s="273" t="s">
        <v>1148</v>
      </c>
      <c r="E780" s="286" t="s">
        <v>522</v>
      </c>
      <c r="F780" s="273" t="s">
        <v>778</v>
      </c>
      <c r="G780" s="288" t="s">
        <v>764</v>
      </c>
      <c r="H780" s="273" t="s">
        <v>800</v>
      </c>
      <c r="I780" s="290" t="s">
        <v>1149</v>
      </c>
      <c r="J780" s="274">
        <v>28</v>
      </c>
      <c r="K780" s="292">
        <v>420</v>
      </c>
      <c r="L780" s="274">
        <v>11760</v>
      </c>
      <c r="M780" s="294">
        <v>0</v>
      </c>
      <c r="N780" s="275">
        <v>11760</v>
      </c>
      <c r="O780" s="288" t="s">
        <v>775</v>
      </c>
      <c r="P780" s="276" t="s">
        <v>767</v>
      </c>
      <c r="Q780" s="296" t="s">
        <v>1935</v>
      </c>
      <c r="R780" s="276" t="s">
        <v>1933</v>
      </c>
      <c r="S780" s="296" t="s">
        <v>1934</v>
      </c>
    </row>
    <row r="781" spans="1:19" hidden="1" x14ac:dyDescent="0.3">
      <c r="A781" s="272">
        <v>1765</v>
      </c>
      <c r="B781" s="282">
        <v>42925</v>
      </c>
      <c r="C781" s="284" t="s">
        <v>593</v>
      </c>
      <c r="D781" s="273" t="s">
        <v>1148</v>
      </c>
      <c r="E781" s="286" t="s">
        <v>522</v>
      </c>
      <c r="F781" s="273" t="s">
        <v>778</v>
      </c>
      <c r="G781" s="288" t="s">
        <v>785</v>
      </c>
      <c r="H781" s="273" t="s">
        <v>824</v>
      </c>
      <c r="I781" s="290" t="s">
        <v>1147</v>
      </c>
      <c r="J781" s="274">
        <v>27</v>
      </c>
      <c r="K781" s="292">
        <v>2160</v>
      </c>
      <c r="L781" s="274">
        <v>58320</v>
      </c>
      <c r="M781" s="294">
        <v>7.0000000000000007E-2</v>
      </c>
      <c r="N781" s="275">
        <v>54237.599999999999</v>
      </c>
      <c r="O781" s="288" t="s">
        <v>775</v>
      </c>
      <c r="P781" s="276" t="s">
        <v>760</v>
      </c>
      <c r="Q781" s="296" t="s">
        <v>1935</v>
      </c>
      <c r="R781" s="276" t="s">
        <v>1933</v>
      </c>
      <c r="S781" s="296" t="s">
        <v>1934</v>
      </c>
    </row>
    <row r="782" spans="1:19" x14ac:dyDescent="0.3">
      <c r="A782" s="272">
        <v>1766</v>
      </c>
      <c r="B782" s="282">
        <v>42925</v>
      </c>
      <c r="C782" s="284" t="s">
        <v>593</v>
      </c>
      <c r="D782" s="273" t="s">
        <v>1145</v>
      </c>
      <c r="E782" s="286" t="s">
        <v>395</v>
      </c>
      <c r="F782" s="273" t="s">
        <v>778</v>
      </c>
      <c r="G782" s="288" t="s">
        <v>785</v>
      </c>
      <c r="H782" s="273" t="s">
        <v>824</v>
      </c>
      <c r="I782" s="290" t="s">
        <v>1146</v>
      </c>
      <c r="J782" s="274">
        <v>22</v>
      </c>
      <c r="K782" s="292">
        <v>2100</v>
      </c>
      <c r="L782" s="274">
        <v>46200</v>
      </c>
      <c r="M782" s="294">
        <v>0.09</v>
      </c>
      <c r="N782" s="275">
        <v>42042</v>
      </c>
      <c r="O782" s="288" t="s">
        <v>782</v>
      </c>
      <c r="P782" s="276" t="s">
        <v>841</v>
      </c>
      <c r="Q782" s="296" t="s">
        <v>1932</v>
      </c>
      <c r="R782" s="276" t="s">
        <v>1933</v>
      </c>
      <c r="S782" s="296" t="s">
        <v>1934</v>
      </c>
    </row>
    <row r="783" spans="1:19" hidden="1" x14ac:dyDescent="0.3">
      <c r="A783" s="272">
        <v>1767</v>
      </c>
      <c r="B783" s="282">
        <v>42925</v>
      </c>
      <c r="C783" s="284" t="s">
        <v>593</v>
      </c>
      <c r="D783" s="273" t="s">
        <v>1145</v>
      </c>
      <c r="E783" s="286" t="s">
        <v>395</v>
      </c>
      <c r="F783" s="273" t="s">
        <v>778</v>
      </c>
      <c r="G783" s="288" t="s">
        <v>764</v>
      </c>
      <c r="H783" s="273" t="s">
        <v>921</v>
      </c>
      <c r="I783" s="290" t="s">
        <v>1144</v>
      </c>
      <c r="J783" s="274">
        <v>2</v>
      </c>
      <c r="K783" s="292">
        <v>420</v>
      </c>
      <c r="L783" s="274">
        <v>840</v>
      </c>
      <c r="M783" s="294">
        <v>0.02</v>
      </c>
      <c r="N783" s="275">
        <v>823.2</v>
      </c>
      <c r="O783" s="288" t="s">
        <v>782</v>
      </c>
      <c r="P783" s="276" t="s">
        <v>787</v>
      </c>
      <c r="Q783" s="296" t="s">
        <v>1932</v>
      </c>
      <c r="R783" s="276" t="s">
        <v>1933</v>
      </c>
      <c r="S783" s="296" t="s">
        <v>1934</v>
      </c>
    </row>
    <row r="784" spans="1:19" x14ac:dyDescent="0.3">
      <c r="A784" s="272">
        <v>1768</v>
      </c>
      <c r="B784" s="282">
        <v>42926</v>
      </c>
      <c r="C784" s="284" t="s">
        <v>593</v>
      </c>
      <c r="D784" s="273" t="s">
        <v>1143</v>
      </c>
      <c r="E784" s="286" t="s">
        <v>395</v>
      </c>
      <c r="F784" s="273" t="s">
        <v>778</v>
      </c>
      <c r="G784" s="288" t="s">
        <v>785</v>
      </c>
      <c r="H784" s="273" t="s">
        <v>784</v>
      </c>
      <c r="I784" s="290" t="s">
        <v>1142</v>
      </c>
      <c r="J784" s="274">
        <v>45</v>
      </c>
      <c r="K784" s="292">
        <v>3360</v>
      </c>
      <c r="L784" s="274">
        <v>151200</v>
      </c>
      <c r="M784" s="294">
        <v>7.0000000000000007E-2</v>
      </c>
      <c r="N784" s="275">
        <v>140616</v>
      </c>
      <c r="O784" s="288" t="s">
        <v>761</v>
      </c>
      <c r="P784" s="276" t="s">
        <v>767</v>
      </c>
      <c r="Q784" s="296" t="s">
        <v>1932</v>
      </c>
      <c r="R784" s="276" t="s">
        <v>1933</v>
      </c>
      <c r="S784" s="296" t="s">
        <v>1934</v>
      </c>
    </row>
    <row r="785" spans="1:19" x14ac:dyDescent="0.3">
      <c r="A785" s="272">
        <v>1769</v>
      </c>
      <c r="B785" s="282">
        <v>42926</v>
      </c>
      <c r="C785" s="284" t="s">
        <v>593</v>
      </c>
      <c r="D785" s="273" t="s">
        <v>1140</v>
      </c>
      <c r="E785" s="286" t="s">
        <v>395</v>
      </c>
      <c r="F785" s="273" t="s">
        <v>790</v>
      </c>
      <c r="G785" s="288" t="s">
        <v>785</v>
      </c>
      <c r="H785" s="273" t="s">
        <v>824</v>
      </c>
      <c r="I785" s="290" t="s">
        <v>1141</v>
      </c>
      <c r="J785" s="274">
        <v>25</v>
      </c>
      <c r="K785" s="292">
        <v>1860</v>
      </c>
      <c r="L785" s="274">
        <v>46500</v>
      </c>
      <c r="M785" s="294">
        <v>7.0000000000000007E-2</v>
      </c>
      <c r="N785" s="275">
        <v>43245</v>
      </c>
      <c r="O785" s="288" t="s">
        <v>775</v>
      </c>
      <c r="P785" s="276" t="s">
        <v>760</v>
      </c>
      <c r="Q785" s="296" t="s">
        <v>1935</v>
      </c>
      <c r="R785" s="276" t="s">
        <v>1937</v>
      </c>
      <c r="S785" s="296" t="s">
        <v>1934</v>
      </c>
    </row>
    <row r="786" spans="1:19" hidden="1" x14ac:dyDescent="0.3">
      <c r="A786" s="272">
        <v>1770</v>
      </c>
      <c r="B786" s="282">
        <v>42926</v>
      </c>
      <c r="C786" s="284" t="s">
        <v>593</v>
      </c>
      <c r="D786" s="273" t="s">
        <v>1140</v>
      </c>
      <c r="E786" s="286" t="s">
        <v>395</v>
      </c>
      <c r="F786" s="273" t="s">
        <v>790</v>
      </c>
      <c r="G786" s="288" t="s">
        <v>764</v>
      </c>
      <c r="H786" s="273" t="s">
        <v>793</v>
      </c>
      <c r="I786" s="290" t="s">
        <v>929</v>
      </c>
      <c r="J786" s="274">
        <v>40</v>
      </c>
      <c r="K786" s="292">
        <v>420</v>
      </c>
      <c r="L786" s="274">
        <v>16800</v>
      </c>
      <c r="M786" s="294">
        <v>0.09</v>
      </c>
      <c r="N786" s="275">
        <v>15288</v>
      </c>
      <c r="O786" s="288" t="s">
        <v>775</v>
      </c>
      <c r="P786" s="276" t="s">
        <v>760</v>
      </c>
      <c r="Q786" s="296" t="s">
        <v>1935</v>
      </c>
      <c r="R786" s="276" t="s">
        <v>1937</v>
      </c>
      <c r="S786" s="296" t="s">
        <v>1934</v>
      </c>
    </row>
    <row r="787" spans="1:19" hidden="1" x14ac:dyDescent="0.3">
      <c r="A787" s="272">
        <v>1771</v>
      </c>
      <c r="B787" s="282">
        <v>42926</v>
      </c>
      <c r="C787" s="284" t="s">
        <v>593</v>
      </c>
      <c r="D787" s="273" t="s">
        <v>1140</v>
      </c>
      <c r="E787" s="286" t="s">
        <v>395</v>
      </c>
      <c r="F787" s="273" t="s">
        <v>790</v>
      </c>
      <c r="G787" s="288" t="s">
        <v>764</v>
      </c>
      <c r="H787" s="273" t="s">
        <v>793</v>
      </c>
      <c r="I787" s="290" t="s">
        <v>1139</v>
      </c>
      <c r="J787" s="274">
        <v>20</v>
      </c>
      <c r="K787" s="292">
        <v>420</v>
      </c>
      <c r="L787" s="274">
        <v>8400</v>
      </c>
      <c r="M787" s="294">
        <v>7.0000000000000007E-2</v>
      </c>
      <c r="N787" s="275">
        <v>7812</v>
      </c>
      <c r="O787" s="288" t="s">
        <v>775</v>
      </c>
      <c r="P787" s="276" t="s">
        <v>767</v>
      </c>
      <c r="Q787" s="296" t="s">
        <v>1935</v>
      </c>
      <c r="R787" s="276" t="s">
        <v>1937</v>
      </c>
      <c r="S787" s="296" t="s">
        <v>1934</v>
      </c>
    </row>
    <row r="788" spans="1:19" x14ac:dyDescent="0.3">
      <c r="A788" s="272">
        <v>1772</v>
      </c>
      <c r="B788" s="282">
        <v>42926</v>
      </c>
      <c r="C788" s="284" t="s">
        <v>593</v>
      </c>
      <c r="D788" s="273" t="s">
        <v>1136</v>
      </c>
      <c r="E788" s="286" t="s">
        <v>405</v>
      </c>
      <c r="F788" s="273" t="s">
        <v>790</v>
      </c>
      <c r="G788" s="288" t="s">
        <v>764</v>
      </c>
      <c r="H788" s="273" t="s">
        <v>800</v>
      </c>
      <c r="I788" s="290" t="s">
        <v>1138</v>
      </c>
      <c r="J788" s="274">
        <v>8</v>
      </c>
      <c r="K788" s="292">
        <v>900</v>
      </c>
      <c r="L788" s="274">
        <v>7200</v>
      </c>
      <c r="M788" s="294">
        <v>0.05</v>
      </c>
      <c r="N788" s="275">
        <v>6840</v>
      </c>
      <c r="O788" s="288" t="s">
        <v>782</v>
      </c>
      <c r="P788" s="276" t="s">
        <v>798</v>
      </c>
      <c r="Q788" s="296" t="s">
        <v>1932</v>
      </c>
      <c r="R788" s="276" t="s">
        <v>1937</v>
      </c>
      <c r="S788" s="296" t="s">
        <v>1934</v>
      </c>
    </row>
    <row r="789" spans="1:19" hidden="1" x14ac:dyDescent="0.3">
      <c r="A789" s="272">
        <v>1773</v>
      </c>
      <c r="B789" s="282">
        <v>42926</v>
      </c>
      <c r="C789" s="284" t="s">
        <v>593</v>
      </c>
      <c r="D789" s="273" t="s">
        <v>1136</v>
      </c>
      <c r="E789" s="286" t="s">
        <v>405</v>
      </c>
      <c r="F789" s="273" t="s">
        <v>790</v>
      </c>
      <c r="G789" s="288" t="s">
        <v>785</v>
      </c>
      <c r="H789" s="273" t="s">
        <v>824</v>
      </c>
      <c r="I789" s="290" t="s">
        <v>1137</v>
      </c>
      <c r="J789" s="274">
        <v>31</v>
      </c>
      <c r="K789" s="292">
        <v>9600</v>
      </c>
      <c r="L789" s="274">
        <v>297600</v>
      </c>
      <c r="M789" s="294">
        <v>0.01</v>
      </c>
      <c r="N789" s="275">
        <v>294624</v>
      </c>
      <c r="O789" s="288" t="s">
        <v>782</v>
      </c>
      <c r="P789" s="276" t="s">
        <v>760</v>
      </c>
      <c r="Q789" s="296" t="s">
        <v>1932</v>
      </c>
      <c r="R789" s="276" t="s">
        <v>1937</v>
      </c>
      <c r="S789" s="296" t="s">
        <v>1934</v>
      </c>
    </row>
    <row r="790" spans="1:19" x14ac:dyDescent="0.3">
      <c r="A790" s="272">
        <v>1774</v>
      </c>
      <c r="B790" s="282">
        <v>42926</v>
      </c>
      <c r="C790" s="284" t="s">
        <v>593</v>
      </c>
      <c r="D790" s="273" t="s">
        <v>1136</v>
      </c>
      <c r="E790" s="286" t="s">
        <v>405</v>
      </c>
      <c r="F790" s="273" t="s">
        <v>790</v>
      </c>
      <c r="G790" s="288" t="s">
        <v>764</v>
      </c>
      <c r="H790" s="273" t="s">
        <v>772</v>
      </c>
      <c r="I790" s="290" t="s">
        <v>986</v>
      </c>
      <c r="J790" s="274">
        <v>36</v>
      </c>
      <c r="K790" s="292">
        <v>1680</v>
      </c>
      <c r="L790" s="274">
        <v>60480</v>
      </c>
      <c r="M790" s="294">
        <v>0.01</v>
      </c>
      <c r="N790" s="275">
        <v>59875.199999999997</v>
      </c>
      <c r="O790" s="288" t="s">
        <v>782</v>
      </c>
      <c r="P790" s="276" t="s">
        <v>760</v>
      </c>
      <c r="Q790" s="296" t="s">
        <v>1932</v>
      </c>
      <c r="R790" s="276" t="s">
        <v>1937</v>
      </c>
      <c r="S790" s="296" t="s">
        <v>1934</v>
      </c>
    </row>
    <row r="791" spans="1:19" hidden="1" x14ac:dyDescent="0.3">
      <c r="A791" s="272">
        <v>1775</v>
      </c>
      <c r="B791" s="282">
        <v>42926</v>
      </c>
      <c r="C791" s="284" t="s">
        <v>593</v>
      </c>
      <c r="D791" s="273" t="s">
        <v>1133</v>
      </c>
      <c r="E791" s="286" t="s">
        <v>522</v>
      </c>
      <c r="F791" s="273" t="s">
        <v>778</v>
      </c>
      <c r="G791" s="288" t="s">
        <v>764</v>
      </c>
      <c r="H791" s="273" t="s">
        <v>793</v>
      </c>
      <c r="I791" s="290" t="s">
        <v>1135</v>
      </c>
      <c r="J791" s="274">
        <v>22</v>
      </c>
      <c r="K791" s="292">
        <v>420</v>
      </c>
      <c r="L791" s="274">
        <v>9240</v>
      </c>
      <c r="M791" s="294">
        <v>0.03</v>
      </c>
      <c r="N791" s="275">
        <v>8962.7999999999993</v>
      </c>
      <c r="O791" s="288" t="s">
        <v>834</v>
      </c>
      <c r="P791" s="276" t="s">
        <v>767</v>
      </c>
      <c r="Q791" s="296" t="s">
        <v>1932</v>
      </c>
      <c r="R791" s="276" t="s">
        <v>1933</v>
      </c>
      <c r="S791" s="296" t="s">
        <v>1934</v>
      </c>
    </row>
    <row r="792" spans="1:19" hidden="1" x14ac:dyDescent="0.3">
      <c r="A792" s="272">
        <v>1776</v>
      </c>
      <c r="B792" s="282">
        <v>42926</v>
      </c>
      <c r="C792" s="284" t="s">
        <v>593</v>
      </c>
      <c r="D792" s="273" t="s">
        <v>1133</v>
      </c>
      <c r="E792" s="286" t="s">
        <v>522</v>
      </c>
      <c r="F792" s="273" t="s">
        <v>778</v>
      </c>
      <c r="G792" s="288" t="s">
        <v>764</v>
      </c>
      <c r="H792" s="273" t="s">
        <v>793</v>
      </c>
      <c r="I792" s="290" t="s">
        <v>1134</v>
      </c>
      <c r="J792" s="274">
        <v>14</v>
      </c>
      <c r="K792" s="292">
        <v>300</v>
      </c>
      <c r="L792" s="274">
        <v>4200</v>
      </c>
      <c r="M792" s="294">
        <v>0.05</v>
      </c>
      <c r="N792" s="275">
        <v>3990</v>
      </c>
      <c r="O792" s="288" t="s">
        <v>834</v>
      </c>
      <c r="P792" s="276" t="s">
        <v>767</v>
      </c>
      <c r="Q792" s="296" t="s">
        <v>1932</v>
      </c>
      <c r="R792" s="276" t="s">
        <v>1933</v>
      </c>
      <c r="S792" s="296" t="s">
        <v>1934</v>
      </c>
    </row>
    <row r="793" spans="1:19" hidden="1" x14ac:dyDescent="0.3">
      <c r="A793" s="272">
        <v>1777</v>
      </c>
      <c r="B793" s="282">
        <v>42926</v>
      </c>
      <c r="C793" s="284" t="s">
        <v>593</v>
      </c>
      <c r="D793" s="273" t="s">
        <v>1133</v>
      </c>
      <c r="E793" s="286" t="s">
        <v>522</v>
      </c>
      <c r="F793" s="273" t="s">
        <v>778</v>
      </c>
      <c r="G793" s="288" t="s">
        <v>785</v>
      </c>
      <c r="H793" s="273" t="s">
        <v>784</v>
      </c>
      <c r="I793" s="290" t="s">
        <v>1132</v>
      </c>
      <c r="J793" s="274">
        <v>37</v>
      </c>
      <c r="K793" s="292">
        <v>3360</v>
      </c>
      <c r="L793" s="274">
        <v>124320</v>
      </c>
      <c r="M793" s="294">
        <v>0.1</v>
      </c>
      <c r="N793" s="275">
        <v>111888</v>
      </c>
      <c r="O793" s="288" t="s">
        <v>834</v>
      </c>
      <c r="P793" s="276" t="s">
        <v>760</v>
      </c>
      <c r="Q793" s="296" t="s">
        <v>1932</v>
      </c>
      <c r="R793" s="276" t="s">
        <v>1933</v>
      </c>
      <c r="S793" s="296" t="s">
        <v>1934</v>
      </c>
    </row>
    <row r="794" spans="1:19" hidden="1" x14ac:dyDescent="0.3">
      <c r="A794" s="272">
        <v>1778</v>
      </c>
      <c r="B794" s="282">
        <v>42927</v>
      </c>
      <c r="C794" s="284" t="s">
        <v>593</v>
      </c>
      <c r="D794" s="273" t="s">
        <v>1130</v>
      </c>
      <c r="E794" s="286" t="s">
        <v>405</v>
      </c>
      <c r="F794" s="273" t="s">
        <v>778</v>
      </c>
      <c r="G794" s="288" t="s">
        <v>770</v>
      </c>
      <c r="H794" s="273" t="s">
        <v>781</v>
      </c>
      <c r="I794" s="290" t="s">
        <v>1131</v>
      </c>
      <c r="J794" s="274">
        <v>4</v>
      </c>
      <c r="K794" s="292">
        <v>1200</v>
      </c>
      <c r="L794" s="274">
        <v>4800</v>
      </c>
      <c r="M794" s="294">
        <v>0.04</v>
      </c>
      <c r="N794" s="275">
        <v>4608</v>
      </c>
      <c r="O794" s="288" t="s">
        <v>788</v>
      </c>
      <c r="P794" s="276" t="s">
        <v>760</v>
      </c>
      <c r="Q794" s="296" t="s">
        <v>1936</v>
      </c>
      <c r="R794" s="276" t="s">
        <v>1933</v>
      </c>
      <c r="S794" s="296" t="s">
        <v>1934</v>
      </c>
    </row>
    <row r="795" spans="1:19" x14ac:dyDescent="0.3">
      <c r="A795" s="272">
        <v>1779</v>
      </c>
      <c r="B795" s="282">
        <v>42927</v>
      </c>
      <c r="C795" s="284" t="s">
        <v>593</v>
      </c>
      <c r="D795" s="273" t="s">
        <v>1130</v>
      </c>
      <c r="E795" s="286" t="s">
        <v>405</v>
      </c>
      <c r="F795" s="273" t="s">
        <v>778</v>
      </c>
      <c r="G795" s="288" t="s">
        <v>764</v>
      </c>
      <c r="H795" s="273" t="s">
        <v>805</v>
      </c>
      <c r="I795" s="290" t="s">
        <v>1129</v>
      </c>
      <c r="J795" s="274">
        <v>31</v>
      </c>
      <c r="K795" s="292">
        <v>240</v>
      </c>
      <c r="L795" s="274">
        <v>7440</v>
      </c>
      <c r="M795" s="294">
        <v>0.09</v>
      </c>
      <c r="N795" s="275">
        <v>6770.4</v>
      </c>
      <c r="O795" s="288" t="s">
        <v>788</v>
      </c>
      <c r="P795" s="276" t="s">
        <v>760</v>
      </c>
      <c r="Q795" s="296" t="s">
        <v>1936</v>
      </c>
      <c r="R795" s="276" t="s">
        <v>1933</v>
      </c>
      <c r="S795" s="296" t="s">
        <v>1934</v>
      </c>
    </row>
    <row r="796" spans="1:19" hidden="1" x14ac:dyDescent="0.3">
      <c r="A796" s="272">
        <v>1780</v>
      </c>
      <c r="B796" s="282">
        <v>42927</v>
      </c>
      <c r="C796" s="284" t="s">
        <v>593</v>
      </c>
      <c r="D796" s="273" t="s">
        <v>1128</v>
      </c>
      <c r="E796" s="286" t="s">
        <v>398</v>
      </c>
      <c r="F796" s="273" t="s">
        <v>790</v>
      </c>
      <c r="G796" s="288" t="s">
        <v>764</v>
      </c>
      <c r="H796" s="273" t="s">
        <v>800</v>
      </c>
      <c r="I796" s="290" t="s">
        <v>1105</v>
      </c>
      <c r="J796" s="274">
        <v>12</v>
      </c>
      <c r="K796" s="292">
        <v>480</v>
      </c>
      <c r="L796" s="274">
        <v>5760</v>
      </c>
      <c r="M796" s="294">
        <v>0.04</v>
      </c>
      <c r="N796" s="275">
        <v>5529.6</v>
      </c>
      <c r="O796" s="288" t="s">
        <v>775</v>
      </c>
      <c r="P796" s="276" t="s">
        <v>841</v>
      </c>
      <c r="Q796" s="296" t="s">
        <v>1935</v>
      </c>
      <c r="R796" s="276" t="s">
        <v>1937</v>
      </c>
      <c r="S796" s="296" t="s">
        <v>1934</v>
      </c>
    </row>
    <row r="797" spans="1:19" hidden="1" x14ac:dyDescent="0.3">
      <c r="A797" s="272">
        <v>1781</v>
      </c>
      <c r="B797" s="282">
        <v>42927</v>
      </c>
      <c r="C797" s="284" t="s">
        <v>593</v>
      </c>
      <c r="D797" s="273" t="s">
        <v>1127</v>
      </c>
      <c r="E797" s="286" t="s">
        <v>522</v>
      </c>
      <c r="F797" s="273" t="s">
        <v>765</v>
      </c>
      <c r="G797" s="288" t="s">
        <v>764</v>
      </c>
      <c r="H797" s="273" t="s">
        <v>805</v>
      </c>
      <c r="I797" s="290" t="s">
        <v>1126</v>
      </c>
      <c r="J797" s="274">
        <v>27</v>
      </c>
      <c r="K797" s="292">
        <v>360</v>
      </c>
      <c r="L797" s="274">
        <v>9720</v>
      </c>
      <c r="M797" s="294">
        <v>0.03</v>
      </c>
      <c r="N797" s="275">
        <v>9428.4</v>
      </c>
      <c r="O797" s="288" t="s">
        <v>775</v>
      </c>
      <c r="P797" s="276" t="s">
        <v>798</v>
      </c>
      <c r="Q797" s="296" t="s">
        <v>1935</v>
      </c>
      <c r="R797" s="276" t="s">
        <v>1937</v>
      </c>
      <c r="S797" s="296" t="s">
        <v>1934</v>
      </c>
    </row>
    <row r="798" spans="1:19" hidden="1" x14ac:dyDescent="0.3">
      <c r="A798" s="272">
        <v>1782</v>
      </c>
      <c r="B798" s="282">
        <v>42927</v>
      </c>
      <c r="C798" s="284" t="s">
        <v>593</v>
      </c>
      <c r="D798" s="273" t="s">
        <v>1123</v>
      </c>
      <c r="E798" s="286" t="s">
        <v>522</v>
      </c>
      <c r="F798" s="273" t="s">
        <v>778</v>
      </c>
      <c r="G798" s="288" t="s">
        <v>785</v>
      </c>
      <c r="H798" s="273" t="s">
        <v>1125</v>
      </c>
      <c r="I798" s="290" t="s">
        <v>1124</v>
      </c>
      <c r="J798" s="274">
        <v>6</v>
      </c>
      <c r="K798" s="292">
        <v>36000</v>
      </c>
      <c r="L798" s="274">
        <v>216000</v>
      </c>
      <c r="M798" s="294">
        <v>0.08</v>
      </c>
      <c r="N798" s="275">
        <v>198720</v>
      </c>
      <c r="O798" s="288" t="s">
        <v>761</v>
      </c>
      <c r="P798" s="276" t="s">
        <v>798</v>
      </c>
      <c r="Q798" s="296" t="s">
        <v>1932</v>
      </c>
      <c r="R798" s="276" t="s">
        <v>1933</v>
      </c>
      <c r="S798" s="296" t="s">
        <v>1934</v>
      </c>
    </row>
    <row r="799" spans="1:19" hidden="1" x14ac:dyDescent="0.3">
      <c r="A799" s="272">
        <v>1783</v>
      </c>
      <c r="B799" s="282">
        <v>42927</v>
      </c>
      <c r="C799" s="284" t="s">
        <v>593</v>
      </c>
      <c r="D799" s="273" t="s">
        <v>1123</v>
      </c>
      <c r="E799" s="286" t="s">
        <v>522</v>
      </c>
      <c r="F799" s="273" t="s">
        <v>778</v>
      </c>
      <c r="G799" s="288" t="s">
        <v>785</v>
      </c>
      <c r="H799" s="273" t="s">
        <v>784</v>
      </c>
      <c r="I799" s="290" t="s">
        <v>1122</v>
      </c>
      <c r="J799" s="274">
        <v>26</v>
      </c>
      <c r="K799" s="292">
        <v>3960</v>
      </c>
      <c r="L799" s="274">
        <v>102960</v>
      </c>
      <c r="M799" s="294">
        <v>0.08</v>
      </c>
      <c r="N799" s="275">
        <v>94723.199999999997</v>
      </c>
      <c r="O799" s="288" t="s">
        <v>761</v>
      </c>
      <c r="P799" s="276" t="s">
        <v>760</v>
      </c>
      <c r="Q799" s="296" t="s">
        <v>1932</v>
      </c>
      <c r="R799" s="276" t="s">
        <v>1933</v>
      </c>
      <c r="S799" s="296" t="s">
        <v>1934</v>
      </c>
    </row>
    <row r="800" spans="1:19" x14ac:dyDescent="0.3">
      <c r="A800" s="272">
        <v>1784</v>
      </c>
      <c r="B800" s="282">
        <v>42928</v>
      </c>
      <c r="C800" s="284" t="s">
        <v>593</v>
      </c>
      <c r="D800" s="273" t="s">
        <v>1121</v>
      </c>
      <c r="E800" s="286" t="s">
        <v>405</v>
      </c>
      <c r="F800" s="273" t="s">
        <v>790</v>
      </c>
      <c r="G800" s="288" t="s">
        <v>764</v>
      </c>
      <c r="H800" s="273" t="s">
        <v>800</v>
      </c>
      <c r="I800" s="290" t="s">
        <v>1120</v>
      </c>
      <c r="J800" s="274">
        <v>24</v>
      </c>
      <c r="K800" s="292">
        <v>1500</v>
      </c>
      <c r="L800" s="274">
        <v>36000</v>
      </c>
      <c r="M800" s="294">
        <v>0.09</v>
      </c>
      <c r="N800" s="275">
        <v>32760</v>
      </c>
      <c r="O800" s="288" t="s">
        <v>782</v>
      </c>
      <c r="P800" s="276" t="s">
        <v>827</v>
      </c>
      <c r="Q800" s="296" t="s">
        <v>1932</v>
      </c>
      <c r="R800" s="276" t="s">
        <v>1937</v>
      </c>
      <c r="S800" s="296" t="s">
        <v>1934</v>
      </c>
    </row>
    <row r="801" spans="1:19" hidden="1" x14ac:dyDescent="0.3">
      <c r="A801" s="272">
        <v>1785</v>
      </c>
      <c r="B801" s="282">
        <v>42928</v>
      </c>
      <c r="C801" s="284" t="s">
        <v>593</v>
      </c>
      <c r="D801" s="273" t="s">
        <v>1119</v>
      </c>
      <c r="E801" s="286" t="s">
        <v>398</v>
      </c>
      <c r="F801" s="273" t="s">
        <v>790</v>
      </c>
      <c r="G801" s="288" t="s">
        <v>764</v>
      </c>
      <c r="H801" s="273" t="s">
        <v>793</v>
      </c>
      <c r="I801" s="290" t="s">
        <v>1118</v>
      </c>
      <c r="J801" s="274">
        <v>3</v>
      </c>
      <c r="K801" s="292">
        <v>420</v>
      </c>
      <c r="L801" s="274">
        <v>1260</v>
      </c>
      <c r="M801" s="294">
        <v>0</v>
      </c>
      <c r="N801" s="275">
        <v>1260</v>
      </c>
      <c r="O801" s="288" t="s">
        <v>782</v>
      </c>
      <c r="P801" s="276" t="s">
        <v>760</v>
      </c>
      <c r="Q801" s="296" t="s">
        <v>1932</v>
      </c>
      <c r="R801" s="276" t="s">
        <v>1937</v>
      </c>
      <c r="S801" s="296" t="s">
        <v>1934</v>
      </c>
    </row>
    <row r="802" spans="1:19" hidden="1" x14ac:dyDescent="0.3">
      <c r="A802" s="272">
        <v>1786</v>
      </c>
      <c r="B802" s="282">
        <v>42928</v>
      </c>
      <c r="C802" s="284" t="s">
        <v>593</v>
      </c>
      <c r="D802" s="273" t="s">
        <v>1116</v>
      </c>
      <c r="E802" s="286" t="s">
        <v>398</v>
      </c>
      <c r="F802" s="273" t="s">
        <v>778</v>
      </c>
      <c r="G802" s="288" t="s">
        <v>770</v>
      </c>
      <c r="H802" s="273" t="s">
        <v>781</v>
      </c>
      <c r="I802" s="290" t="s">
        <v>1117</v>
      </c>
      <c r="J802" s="274">
        <v>9</v>
      </c>
      <c r="K802" s="292">
        <v>1260</v>
      </c>
      <c r="L802" s="274">
        <v>11340</v>
      </c>
      <c r="M802" s="294">
        <v>0.09</v>
      </c>
      <c r="N802" s="275">
        <v>10319.4</v>
      </c>
      <c r="O802" s="288" t="s">
        <v>761</v>
      </c>
      <c r="P802" s="276" t="s">
        <v>760</v>
      </c>
      <c r="Q802" s="296" t="s">
        <v>1932</v>
      </c>
      <c r="R802" s="276" t="s">
        <v>1933</v>
      </c>
      <c r="S802" s="296" t="s">
        <v>1934</v>
      </c>
    </row>
    <row r="803" spans="1:19" hidden="1" x14ac:dyDescent="0.3">
      <c r="A803" s="272">
        <v>1787</v>
      </c>
      <c r="B803" s="282">
        <v>42928</v>
      </c>
      <c r="C803" s="284" t="s">
        <v>593</v>
      </c>
      <c r="D803" s="273" t="s">
        <v>1116</v>
      </c>
      <c r="E803" s="286" t="s">
        <v>398</v>
      </c>
      <c r="F803" s="273" t="s">
        <v>778</v>
      </c>
      <c r="G803" s="288" t="s">
        <v>785</v>
      </c>
      <c r="H803" s="273" t="s">
        <v>784</v>
      </c>
      <c r="I803" s="290" t="s">
        <v>1115</v>
      </c>
      <c r="J803" s="274">
        <v>46</v>
      </c>
      <c r="K803" s="292">
        <v>3360</v>
      </c>
      <c r="L803" s="274">
        <v>154560</v>
      </c>
      <c r="M803" s="294">
        <v>0.03</v>
      </c>
      <c r="N803" s="275">
        <v>149923.20000000001</v>
      </c>
      <c r="O803" s="288" t="s">
        <v>761</v>
      </c>
      <c r="P803" s="276" t="s">
        <v>760</v>
      </c>
      <c r="Q803" s="296" t="s">
        <v>1932</v>
      </c>
      <c r="R803" s="276" t="s">
        <v>1933</v>
      </c>
      <c r="S803" s="296" t="s">
        <v>1934</v>
      </c>
    </row>
    <row r="804" spans="1:19" hidden="1" x14ac:dyDescent="0.3">
      <c r="A804" s="272">
        <v>1788</v>
      </c>
      <c r="B804" s="282">
        <v>42928</v>
      </c>
      <c r="C804" s="284" t="s">
        <v>593</v>
      </c>
      <c r="D804" s="273" t="s">
        <v>1114</v>
      </c>
      <c r="E804" s="286" t="s">
        <v>405</v>
      </c>
      <c r="F804" s="273" t="s">
        <v>778</v>
      </c>
      <c r="G804" s="288" t="s">
        <v>770</v>
      </c>
      <c r="H804" s="273" t="s">
        <v>781</v>
      </c>
      <c r="I804" s="290" t="s">
        <v>1113</v>
      </c>
      <c r="J804" s="274">
        <v>14</v>
      </c>
      <c r="K804" s="292">
        <v>2520</v>
      </c>
      <c r="L804" s="274">
        <v>35280</v>
      </c>
      <c r="M804" s="294">
        <v>0.05</v>
      </c>
      <c r="N804" s="275">
        <v>33516</v>
      </c>
      <c r="O804" s="288" t="s">
        <v>775</v>
      </c>
      <c r="P804" s="276" t="s">
        <v>787</v>
      </c>
      <c r="Q804" s="296" t="s">
        <v>1935</v>
      </c>
      <c r="R804" s="276" t="s">
        <v>1933</v>
      </c>
      <c r="S804" s="296" t="s">
        <v>1934</v>
      </c>
    </row>
    <row r="805" spans="1:19" x14ac:dyDescent="0.3">
      <c r="A805" s="272">
        <v>1789</v>
      </c>
      <c r="B805" s="282">
        <v>42928</v>
      </c>
      <c r="C805" s="284" t="s">
        <v>593</v>
      </c>
      <c r="D805" s="273" t="s">
        <v>1110</v>
      </c>
      <c r="E805" s="286" t="s">
        <v>405</v>
      </c>
      <c r="F805" s="273" t="s">
        <v>765</v>
      </c>
      <c r="G805" s="288" t="s">
        <v>764</v>
      </c>
      <c r="H805" s="273" t="s">
        <v>763</v>
      </c>
      <c r="I805" s="290" t="s">
        <v>1112</v>
      </c>
      <c r="J805" s="274">
        <v>34</v>
      </c>
      <c r="K805" s="292">
        <v>2220</v>
      </c>
      <c r="L805" s="274">
        <v>75480</v>
      </c>
      <c r="M805" s="294">
        <v>0.1</v>
      </c>
      <c r="N805" s="275">
        <v>67932</v>
      </c>
      <c r="O805" s="288" t="s">
        <v>834</v>
      </c>
      <c r="P805" s="276" t="s">
        <v>760</v>
      </c>
      <c r="Q805" s="296" t="s">
        <v>1932</v>
      </c>
      <c r="R805" s="276" t="s">
        <v>1937</v>
      </c>
      <c r="S805" s="296" t="s">
        <v>1934</v>
      </c>
    </row>
    <row r="806" spans="1:19" hidden="1" x14ac:dyDescent="0.3">
      <c r="A806" s="272">
        <v>1790</v>
      </c>
      <c r="B806" s="282">
        <v>42928</v>
      </c>
      <c r="C806" s="284" t="s">
        <v>593</v>
      </c>
      <c r="D806" s="273" t="s">
        <v>1110</v>
      </c>
      <c r="E806" s="286" t="s">
        <v>405</v>
      </c>
      <c r="F806" s="273" t="s">
        <v>765</v>
      </c>
      <c r="G806" s="288" t="s">
        <v>770</v>
      </c>
      <c r="H806" s="273" t="s">
        <v>777</v>
      </c>
      <c r="I806" s="290" t="s">
        <v>1111</v>
      </c>
      <c r="J806" s="274">
        <v>8</v>
      </c>
      <c r="K806" s="292">
        <v>5160</v>
      </c>
      <c r="L806" s="274">
        <v>41280</v>
      </c>
      <c r="M806" s="294">
        <v>0.02</v>
      </c>
      <c r="N806" s="275">
        <v>40454.400000000001</v>
      </c>
      <c r="O806" s="288" t="s">
        <v>834</v>
      </c>
      <c r="P806" s="276" t="s">
        <v>767</v>
      </c>
      <c r="Q806" s="296" t="s">
        <v>1932</v>
      </c>
      <c r="R806" s="276" t="s">
        <v>1937</v>
      </c>
      <c r="S806" s="296" t="s">
        <v>1934</v>
      </c>
    </row>
    <row r="807" spans="1:19" hidden="1" x14ac:dyDescent="0.3">
      <c r="A807" s="272">
        <v>1791</v>
      </c>
      <c r="B807" s="282">
        <v>42928</v>
      </c>
      <c r="C807" s="284" t="s">
        <v>593</v>
      </c>
      <c r="D807" s="273" t="s">
        <v>1110</v>
      </c>
      <c r="E807" s="286" t="s">
        <v>405</v>
      </c>
      <c r="F807" s="273" t="s">
        <v>765</v>
      </c>
      <c r="G807" s="288" t="s">
        <v>785</v>
      </c>
      <c r="H807" s="273" t="s">
        <v>784</v>
      </c>
      <c r="I807" s="290" t="s">
        <v>1109</v>
      </c>
      <c r="J807" s="274">
        <v>45</v>
      </c>
      <c r="K807" s="292">
        <v>3960</v>
      </c>
      <c r="L807" s="274">
        <v>178200</v>
      </c>
      <c r="M807" s="294">
        <v>0.1</v>
      </c>
      <c r="N807" s="275">
        <v>160380</v>
      </c>
      <c r="O807" s="288" t="s">
        <v>834</v>
      </c>
      <c r="P807" s="276" t="s">
        <v>798</v>
      </c>
      <c r="Q807" s="296" t="s">
        <v>1932</v>
      </c>
      <c r="R807" s="276" t="s">
        <v>1937</v>
      </c>
      <c r="S807" s="296" t="s">
        <v>1934</v>
      </c>
    </row>
    <row r="808" spans="1:19" hidden="1" x14ac:dyDescent="0.3">
      <c r="A808" s="272">
        <v>1792</v>
      </c>
      <c r="B808" s="282">
        <v>42928</v>
      </c>
      <c r="C808" s="284" t="s">
        <v>593</v>
      </c>
      <c r="D808" s="273" t="s">
        <v>1108</v>
      </c>
      <c r="E808" s="286" t="s">
        <v>522</v>
      </c>
      <c r="F808" s="273" t="s">
        <v>765</v>
      </c>
      <c r="G808" s="288" t="s">
        <v>764</v>
      </c>
      <c r="H808" s="273" t="s">
        <v>772</v>
      </c>
      <c r="I808" s="290" t="s">
        <v>1107</v>
      </c>
      <c r="J808" s="274">
        <v>28</v>
      </c>
      <c r="K808" s="292">
        <v>11640</v>
      </c>
      <c r="L808" s="274">
        <v>325920</v>
      </c>
      <c r="M808" s="294">
        <v>0.02</v>
      </c>
      <c r="N808" s="275">
        <v>319401.59999999998</v>
      </c>
      <c r="O808" s="288" t="s">
        <v>782</v>
      </c>
      <c r="P808" s="276" t="s">
        <v>827</v>
      </c>
      <c r="Q808" s="296" t="s">
        <v>1932</v>
      </c>
      <c r="R808" s="276" t="s">
        <v>1937</v>
      </c>
      <c r="S808" s="296" t="s">
        <v>1934</v>
      </c>
    </row>
    <row r="809" spans="1:19" hidden="1" x14ac:dyDescent="0.3">
      <c r="A809" s="272">
        <v>1793</v>
      </c>
      <c r="B809" s="282">
        <v>42928</v>
      </c>
      <c r="C809" s="284" t="s">
        <v>593</v>
      </c>
      <c r="D809" s="273" t="s">
        <v>1106</v>
      </c>
      <c r="E809" s="286" t="s">
        <v>522</v>
      </c>
      <c r="F809" s="273" t="s">
        <v>778</v>
      </c>
      <c r="G809" s="288" t="s">
        <v>764</v>
      </c>
      <c r="H809" s="273" t="s">
        <v>793</v>
      </c>
      <c r="I809" s="290" t="s">
        <v>1021</v>
      </c>
      <c r="J809" s="274">
        <v>22</v>
      </c>
      <c r="K809" s="292">
        <v>420</v>
      </c>
      <c r="L809" s="274">
        <v>9240</v>
      </c>
      <c r="M809" s="294">
        <v>0.08</v>
      </c>
      <c r="N809" s="275">
        <v>8500.7999999999993</v>
      </c>
      <c r="O809" s="288" t="s">
        <v>761</v>
      </c>
      <c r="P809" s="276" t="s">
        <v>760</v>
      </c>
      <c r="Q809" s="296" t="s">
        <v>1932</v>
      </c>
      <c r="R809" s="276" t="s">
        <v>1933</v>
      </c>
      <c r="S809" s="296" t="s">
        <v>1934</v>
      </c>
    </row>
    <row r="810" spans="1:19" hidden="1" x14ac:dyDescent="0.3">
      <c r="A810" s="272">
        <v>1794</v>
      </c>
      <c r="B810" s="282">
        <v>42928</v>
      </c>
      <c r="C810" s="284" t="s">
        <v>593</v>
      </c>
      <c r="D810" s="273" t="s">
        <v>1106</v>
      </c>
      <c r="E810" s="286" t="s">
        <v>395</v>
      </c>
      <c r="F810" s="273" t="s">
        <v>778</v>
      </c>
      <c r="G810" s="288" t="s">
        <v>764</v>
      </c>
      <c r="H810" s="273" t="s">
        <v>800</v>
      </c>
      <c r="I810" s="290" t="s">
        <v>1105</v>
      </c>
      <c r="J810" s="274">
        <v>38</v>
      </c>
      <c r="K810" s="292">
        <v>480</v>
      </c>
      <c r="L810" s="274">
        <v>18240</v>
      </c>
      <c r="M810" s="294">
        <v>0.05</v>
      </c>
      <c r="N810" s="275">
        <v>17328</v>
      </c>
      <c r="O810" s="288" t="s">
        <v>761</v>
      </c>
      <c r="P810" s="276" t="s">
        <v>760</v>
      </c>
      <c r="Q810" s="296" t="s">
        <v>1932</v>
      </c>
      <c r="R810" s="276" t="s">
        <v>1933</v>
      </c>
      <c r="S810" s="296" t="s">
        <v>1934</v>
      </c>
    </row>
    <row r="811" spans="1:19" hidden="1" x14ac:dyDescent="0.3">
      <c r="A811" s="272">
        <v>1795</v>
      </c>
      <c r="B811" s="282">
        <v>42928</v>
      </c>
      <c r="C811" s="284" t="s">
        <v>593</v>
      </c>
      <c r="D811" s="273" t="s">
        <v>1103</v>
      </c>
      <c r="E811" s="286" t="s">
        <v>395</v>
      </c>
      <c r="F811" s="273" t="s">
        <v>765</v>
      </c>
      <c r="G811" s="288" t="s">
        <v>764</v>
      </c>
      <c r="H811" s="273" t="s">
        <v>793</v>
      </c>
      <c r="I811" s="290" t="s">
        <v>881</v>
      </c>
      <c r="J811" s="274">
        <v>8</v>
      </c>
      <c r="K811" s="292">
        <v>420</v>
      </c>
      <c r="L811" s="274">
        <v>3360</v>
      </c>
      <c r="M811" s="294">
        <v>0.08</v>
      </c>
      <c r="N811" s="275">
        <v>3091.2</v>
      </c>
      <c r="O811" s="288" t="s">
        <v>775</v>
      </c>
      <c r="P811" s="276" t="s">
        <v>798</v>
      </c>
      <c r="Q811" s="296" t="s">
        <v>1935</v>
      </c>
      <c r="R811" s="276" t="s">
        <v>1937</v>
      </c>
      <c r="S811" s="296" t="s">
        <v>1934</v>
      </c>
    </row>
    <row r="812" spans="1:19" hidden="1" x14ac:dyDescent="0.3">
      <c r="A812" s="272">
        <v>1796</v>
      </c>
      <c r="B812" s="282">
        <v>42928</v>
      </c>
      <c r="C812" s="284" t="s">
        <v>593</v>
      </c>
      <c r="D812" s="273" t="s">
        <v>1103</v>
      </c>
      <c r="E812" s="286" t="s">
        <v>395</v>
      </c>
      <c r="F812" s="273" t="s">
        <v>765</v>
      </c>
      <c r="G812" s="288" t="s">
        <v>764</v>
      </c>
      <c r="H812" s="273" t="s">
        <v>763</v>
      </c>
      <c r="I812" s="290" t="s">
        <v>1104</v>
      </c>
      <c r="J812" s="274">
        <v>47</v>
      </c>
      <c r="K812" s="292">
        <v>180</v>
      </c>
      <c r="L812" s="274">
        <v>8460</v>
      </c>
      <c r="M812" s="294">
        <v>0.1</v>
      </c>
      <c r="N812" s="275">
        <v>7614</v>
      </c>
      <c r="O812" s="288" t="s">
        <v>775</v>
      </c>
      <c r="P812" s="276" t="s">
        <v>798</v>
      </c>
      <c r="Q812" s="296" t="s">
        <v>1935</v>
      </c>
      <c r="R812" s="276" t="s">
        <v>1937</v>
      </c>
      <c r="S812" s="296" t="s">
        <v>1934</v>
      </c>
    </row>
    <row r="813" spans="1:19" hidden="1" x14ac:dyDescent="0.3">
      <c r="A813" s="272">
        <v>1797</v>
      </c>
      <c r="B813" s="282">
        <v>42928</v>
      </c>
      <c r="C813" s="284" t="s">
        <v>593</v>
      </c>
      <c r="D813" s="273" t="s">
        <v>1103</v>
      </c>
      <c r="E813" s="286" t="s">
        <v>395</v>
      </c>
      <c r="F813" s="273" t="s">
        <v>765</v>
      </c>
      <c r="G813" s="288" t="s">
        <v>764</v>
      </c>
      <c r="H813" s="273" t="s">
        <v>995</v>
      </c>
      <c r="I813" s="290" t="s">
        <v>1004</v>
      </c>
      <c r="J813" s="274">
        <v>30</v>
      </c>
      <c r="K813" s="292">
        <v>180</v>
      </c>
      <c r="L813" s="274">
        <v>5400</v>
      </c>
      <c r="M813" s="294">
        <v>0.05</v>
      </c>
      <c r="N813" s="275">
        <v>5130</v>
      </c>
      <c r="O813" s="288" t="s">
        <v>775</v>
      </c>
      <c r="P813" s="276" t="s">
        <v>767</v>
      </c>
      <c r="Q813" s="296" t="s">
        <v>1935</v>
      </c>
      <c r="R813" s="276" t="s">
        <v>1937</v>
      </c>
      <c r="S813" s="296" t="s">
        <v>1934</v>
      </c>
    </row>
    <row r="814" spans="1:19" hidden="1" x14ac:dyDescent="0.3">
      <c r="A814" s="272">
        <v>1798</v>
      </c>
      <c r="B814" s="282">
        <v>42929</v>
      </c>
      <c r="C814" s="284" t="s">
        <v>593</v>
      </c>
      <c r="D814" s="273" t="s">
        <v>1102</v>
      </c>
      <c r="E814" s="286" t="s">
        <v>405</v>
      </c>
      <c r="F814" s="273" t="s">
        <v>778</v>
      </c>
      <c r="G814" s="288" t="s">
        <v>785</v>
      </c>
      <c r="H814" s="273" t="s">
        <v>824</v>
      </c>
      <c r="I814" s="290" t="s">
        <v>1101</v>
      </c>
      <c r="J814" s="274">
        <v>24</v>
      </c>
      <c r="K814" s="292">
        <v>6000</v>
      </c>
      <c r="L814" s="274">
        <v>144000</v>
      </c>
      <c r="M814" s="294">
        <v>0.06</v>
      </c>
      <c r="N814" s="275">
        <v>135360</v>
      </c>
      <c r="O814" s="288" t="s">
        <v>834</v>
      </c>
      <c r="P814" s="276" t="s">
        <v>760</v>
      </c>
      <c r="Q814" s="296" t="s">
        <v>1932</v>
      </c>
      <c r="R814" s="276" t="s">
        <v>1933</v>
      </c>
      <c r="S814" s="296" t="s">
        <v>1934</v>
      </c>
    </row>
    <row r="815" spans="1:19" hidden="1" x14ac:dyDescent="0.3">
      <c r="A815" s="272">
        <v>1799</v>
      </c>
      <c r="B815" s="282">
        <v>42929</v>
      </c>
      <c r="C815" s="284" t="s">
        <v>593</v>
      </c>
      <c r="D815" s="273" t="s">
        <v>1100</v>
      </c>
      <c r="E815" s="286" t="s">
        <v>398</v>
      </c>
      <c r="F815" s="273" t="s">
        <v>790</v>
      </c>
      <c r="G815" s="288" t="s">
        <v>770</v>
      </c>
      <c r="H815" s="273" t="s">
        <v>769</v>
      </c>
      <c r="I815" s="290" t="s">
        <v>1099</v>
      </c>
      <c r="J815" s="274">
        <v>27</v>
      </c>
      <c r="K815" s="292">
        <v>12060</v>
      </c>
      <c r="L815" s="274">
        <v>325620</v>
      </c>
      <c r="M815" s="294">
        <v>0.09</v>
      </c>
      <c r="N815" s="275">
        <v>296314.2</v>
      </c>
      <c r="O815" s="288" t="s">
        <v>788</v>
      </c>
      <c r="P815" s="276" t="s">
        <v>760</v>
      </c>
      <c r="Q815" s="296" t="s">
        <v>1936</v>
      </c>
      <c r="R815" s="276" t="s">
        <v>1937</v>
      </c>
      <c r="S815" s="296" t="s">
        <v>1934</v>
      </c>
    </row>
    <row r="816" spans="1:19" x14ac:dyDescent="0.3">
      <c r="A816" s="272">
        <v>1800</v>
      </c>
      <c r="B816" s="282">
        <v>42929</v>
      </c>
      <c r="C816" s="284" t="s">
        <v>593</v>
      </c>
      <c r="D816" s="273" t="s">
        <v>1089</v>
      </c>
      <c r="E816" s="286" t="s">
        <v>405</v>
      </c>
      <c r="F816" s="273" t="s">
        <v>812</v>
      </c>
      <c r="G816" s="288" t="s">
        <v>764</v>
      </c>
      <c r="H816" s="273" t="s">
        <v>811</v>
      </c>
      <c r="I816" s="290" t="s">
        <v>1098</v>
      </c>
      <c r="J816" s="274">
        <v>36</v>
      </c>
      <c r="K816" s="292">
        <v>540</v>
      </c>
      <c r="L816" s="274">
        <v>19440</v>
      </c>
      <c r="M816" s="294">
        <v>0.1</v>
      </c>
      <c r="N816" s="275">
        <v>17496</v>
      </c>
      <c r="O816" s="288" t="s">
        <v>834</v>
      </c>
      <c r="P816" s="276" t="s">
        <v>760</v>
      </c>
      <c r="Q816" s="296" t="s">
        <v>1932</v>
      </c>
      <c r="R816" s="276" t="s">
        <v>1933</v>
      </c>
      <c r="S816" s="296" t="s">
        <v>1934</v>
      </c>
    </row>
    <row r="817" spans="1:19" hidden="1" x14ac:dyDescent="0.3">
      <c r="A817" s="272">
        <v>1801</v>
      </c>
      <c r="B817" s="282">
        <v>42929</v>
      </c>
      <c r="C817" s="284" t="s">
        <v>593</v>
      </c>
      <c r="D817" s="273" t="s">
        <v>1091</v>
      </c>
      <c r="E817" s="286" t="s">
        <v>405</v>
      </c>
      <c r="F817" s="273" t="s">
        <v>812</v>
      </c>
      <c r="G817" s="288" t="s">
        <v>785</v>
      </c>
      <c r="H817" s="273" t="s">
        <v>784</v>
      </c>
      <c r="I817" s="290" t="s">
        <v>1034</v>
      </c>
      <c r="J817" s="274">
        <v>46</v>
      </c>
      <c r="K817" s="292">
        <v>3960</v>
      </c>
      <c r="L817" s="274">
        <v>182160</v>
      </c>
      <c r="M817" s="294">
        <v>0.04</v>
      </c>
      <c r="N817" s="275">
        <v>174873.60000000001</v>
      </c>
      <c r="O817" s="288" t="s">
        <v>788</v>
      </c>
      <c r="P817" s="276" t="s">
        <v>841</v>
      </c>
      <c r="Q817" s="296" t="s">
        <v>1936</v>
      </c>
      <c r="R817" s="276" t="s">
        <v>1933</v>
      </c>
      <c r="S817" s="296" t="s">
        <v>1934</v>
      </c>
    </row>
    <row r="818" spans="1:19" hidden="1" x14ac:dyDescent="0.3">
      <c r="A818" s="272">
        <v>1802</v>
      </c>
      <c r="B818" s="282">
        <v>42929</v>
      </c>
      <c r="C818" s="284" t="s">
        <v>593</v>
      </c>
      <c r="D818" s="273" t="s">
        <v>1093</v>
      </c>
      <c r="E818" s="286" t="s">
        <v>405</v>
      </c>
      <c r="F818" s="273" t="s">
        <v>778</v>
      </c>
      <c r="G818" s="288" t="s">
        <v>785</v>
      </c>
      <c r="H818" s="273" t="s">
        <v>784</v>
      </c>
      <c r="I818" s="290" t="s">
        <v>1097</v>
      </c>
      <c r="J818" s="274">
        <v>22</v>
      </c>
      <c r="K818" s="292">
        <v>3960</v>
      </c>
      <c r="L818" s="274">
        <v>87120</v>
      </c>
      <c r="M818" s="294">
        <v>0.1</v>
      </c>
      <c r="N818" s="275">
        <v>78408</v>
      </c>
      <c r="O818" s="288" t="s">
        <v>834</v>
      </c>
      <c r="P818" s="276" t="s">
        <v>760</v>
      </c>
      <c r="Q818" s="296" t="s">
        <v>1932</v>
      </c>
      <c r="R818" s="276" t="s">
        <v>1933</v>
      </c>
      <c r="S818" s="296" t="s">
        <v>1934</v>
      </c>
    </row>
    <row r="819" spans="1:19" x14ac:dyDescent="0.3">
      <c r="A819" s="272">
        <v>1803</v>
      </c>
      <c r="B819" s="282">
        <v>42929</v>
      </c>
      <c r="C819" s="284" t="s">
        <v>593</v>
      </c>
      <c r="D819" s="273" t="s">
        <v>1093</v>
      </c>
      <c r="E819" s="286" t="s">
        <v>405</v>
      </c>
      <c r="F819" s="273" t="s">
        <v>778</v>
      </c>
      <c r="G819" s="288" t="s">
        <v>764</v>
      </c>
      <c r="H819" s="273" t="s">
        <v>800</v>
      </c>
      <c r="I819" s="290" t="s">
        <v>1096</v>
      </c>
      <c r="J819" s="274">
        <v>40</v>
      </c>
      <c r="K819" s="292">
        <v>960</v>
      </c>
      <c r="L819" s="274">
        <v>38400</v>
      </c>
      <c r="M819" s="294">
        <v>0.04</v>
      </c>
      <c r="N819" s="275">
        <v>36864</v>
      </c>
      <c r="O819" s="288" t="s">
        <v>834</v>
      </c>
      <c r="P819" s="276" t="s">
        <v>767</v>
      </c>
      <c r="Q819" s="296" t="s">
        <v>1932</v>
      </c>
      <c r="R819" s="276" t="s">
        <v>1933</v>
      </c>
      <c r="S819" s="296" t="s">
        <v>1934</v>
      </c>
    </row>
    <row r="820" spans="1:19" x14ac:dyDescent="0.3">
      <c r="A820" s="272">
        <v>1804</v>
      </c>
      <c r="B820" s="282">
        <v>42929</v>
      </c>
      <c r="C820" s="284" t="s">
        <v>593</v>
      </c>
      <c r="D820" s="273" t="s">
        <v>1089</v>
      </c>
      <c r="E820" s="286" t="s">
        <v>405</v>
      </c>
      <c r="F820" s="273" t="s">
        <v>812</v>
      </c>
      <c r="G820" s="288" t="s">
        <v>764</v>
      </c>
      <c r="H820" s="273" t="s">
        <v>921</v>
      </c>
      <c r="I820" s="290" t="s">
        <v>1095</v>
      </c>
      <c r="J820" s="274">
        <v>36</v>
      </c>
      <c r="K820" s="292">
        <v>480</v>
      </c>
      <c r="L820" s="274">
        <v>17280</v>
      </c>
      <c r="M820" s="294">
        <v>0.1</v>
      </c>
      <c r="N820" s="275">
        <v>15552</v>
      </c>
      <c r="O820" s="288" t="s">
        <v>834</v>
      </c>
      <c r="P820" s="276" t="s">
        <v>760</v>
      </c>
      <c r="Q820" s="296" t="s">
        <v>1932</v>
      </c>
      <c r="R820" s="276" t="s">
        <v>1933</v>
      </c>
      <c r="S820" s="296" t="s">
        <v>1934</v>
      </c>
    </row>
    <row r="821" spans="1:19" hidden="1" x14ac:dyDescent="0.3">
      <c r="A821" s="272">
        <v>1805</v>
      </c>
      <c r="B821" s="282">
        <v>42929</v>
      </c>
      <c r="C821" s="284" t="s">
        <v>593</v>
      </c>
      <c r="D821" s="273" t="s">
        <v>1091</v>
      </c>
      <c r="E821" s="286" t="s">
        <v>405</v>
      </c>
      <c r="F821" s="273" t="s">
        <v>812</v>
      </c>
      <c r="G821" s="288" t="s">
        <v>770</v>
      </c>
      <c r="H821" s="273" t="s">
        <v>769</v>
      </c>
      <c r="I821" s="290" t="s">
        <v>1094</v>
      </c>
      <c r="J821" s="274">
        <v>7</v>
      </c>
      <c r="K821" s="292">
        <v>17100</v>
      </c>
      <c r="L821" s="274">
        <v>119700</v>
      </c>
      <c r="M821" s="294">
        <v>0.01</v>
      </c>
      <c r="N821" s="275">
        <v>118503</v>
      </c>
      <c r="O821" s="288" t="s">
        <v>788</v>
      </c>
      <c r="P821" s="276" t="s">
        <v>760</v>
      </c>
      <c r="Q821" s="296" t="s">
        <v>1936</v>
      </c>
      <c r="R821" s="276" t="s">
        <v>1933</v>
      </c>
      <c r="S821" s="296" t="s">
        <v>1934</v>
      </c>
    </row>
    <row r="822" spans="1:19" x14ac:dyDescent="0.3">
      <c r="A822" s="272">
        <v>1806</v>
      </c>
      <c r="B822" s="282">
        <v>42929</v>
      </c>
      <c r="C822" s="284" t="s">
        <v>593</v>
      </c>
      <c r="D822" s="273" t="s">
        <v>1093</v>
      </c>
      <c r="E822" s="286" t="s">
        <v>405</v>
      </c>
      <c r="F822" s="273" t="s">
        <v>778</v>
      </c>
      <c r="G822" s="288" t="s">
        <v>764</v>
      </c>
      <c r="H822" s="273" t="s">
        <v>818</v>
      </c>
      <c r="I822" s="290" t="s">
        <v>1092</v>
      </c>
      <c r="J822" s="274">
        <v>43</v>
      </c>
      <c r="K822" s="292">
        <v>2700</v>
      </c>
      <c r="L822" s="274">
        <v>116100</v>
      </c>
      <c r="M822" s="294">
        <v>0.08</v>
      </c>
      <c r="N822" s="275">
        <v>106812</v>
      </c>
      <c r="O822" s="288" t="s">
        <v>834</v>
      </c>
      <c r="P822" s="276" t="s">
        <v>827</v>
      </c>
      <c r="Q822" s="296" t="s">
        <v>1932</v>
      </c>
      <c r="R822" s="276" t="s">
        <v>1933</v>
      </c>
      <c r="S822" s="296" t="s">
        <v>1934</v>
      </c>
    </row>
    <row r="823" spans="1:19" hidden="1" x14ac:dyDescent="0.3">
      <c r="A823" s="272">
        <v>1807</v>
      </c>
      <c r="B823" s="282">
        <v>42929</v>
      </c>
      <c r="C823" s="284" t="s">
        <v>593</v>
      </c>
      <c r="D823" s="273" t="s">
        <v>1091</v>
      </c>
      <c r="E823" s="286" t="s">
        <v>398</v>
      </c>
      <c r="F823" s="273" t="s">
        <v>812</v>
      </c>
      <c r="G823" s="288" t="s">
        <v>785</v>
      </c>
      <c r="H823" s="273" t="s">
        <v>784</v>
      </c>
      <c r="I823" s="290" t="s">
        <v>1090</v>
      </c>
      <c r="J823" s="274">
        <v>38</v>
      </c>
      <c r="K823" s="292">
        <v>7560</v>
      </c>
      <c r="L823" s="274">
        <v>287280</v>
      </c>
      <c r="M823" s="294">
        <v>0.02</v>
      </c>
      <c r="N823" s="275">
        <v>281534.40000000002</v>
      </c>
      <c r="O823" s="288" t="s">
        <v>788</v>
      </c>
      <c r="P823" s="276" t="s">
        <v>760</v>
      </c>
      <c r="Q823" s="296" t="s">
        <v>1936</v>
      </c>
      <c r="R823" s="276" t="s">
        <v>1933</v>
      </c>
      <c r="S823" s="296" t="s">
        <v>1934</v>
      </c>
    </row>
    <row r="824" spans="1:19" hidden="1" x14ac:dyDescent="0.3">
      <c r="A824" s="272">
        <v>1808</v>
      </c>
      <c r="B824" s="282">
        <v>42929</v>
      </c>
      <c r="C824" s="284" t="s">
        <v>593</v>
      </c>
      <c r="D824" s="273" t="s">
        <v>1089</v>
      </c>
      <c r="E824" s="286" t="s">
        <v>398</v>
      </c>
      <c r="F824" s="273" t="s">
        <v>812</v>
      </c>
      <c r="G824" s="288" t="s">
        <v>770</v>
      </c>
      <c r="H824" s="273" t="s">
        <v>826</v>
      </c>
      <c r="I824" s="290" t="s">
        <v>1088</v>
      </c>
      <c r="J824" s="274">
        <v>33</v>
      </c>
      <c r="K824" s="292">
        <v>14460</v>
      </c>
      <c r="L824" s="274">
        <v>477180</v>
      </c>
      <c r="M824" s="294">
        <v>0.04</v>
      </c>
      <c r="N824" s="275">
        <v>458092.79999999999</v>
      </c>
      <c r="O824" s="288" t="s">
        <v>834</v>
      </c>
      <c r="P824" s="276" t="s">
        <v>787</v>
      </c>
      <c r="Q824" s="296" t="s">
        <v>1932</v>
      </c>
      <c r="R824" s="276" t="s">
        <v>1933</v>
      </c>
      <c r="S824" s="296" t="s">
        <v>1934</v>
      </c>
    </row>
    <row r="825" spans="1:19" hidden="1" x14ac:dyDescent="0.3">
      <c r="A825" s="272">
        <v>1809</v>
      </c>
      <c r="B825" s="282">
        <v>42929</v>
      </c>
      <c r="C825" s="284" t="s">
        <v>593</v>
      </c>
      <c r="D825" s="273" t="s">
        <v>930</v>
      </c>
      <c r="E825" s="286" t="s">
        <v>522</v>
      </c>
      <c r="F825" s="273" t="s">
        <v>765</v>
      </c>
      <c r="G825" s="288" t="s">
        <v>764</v>
      </c>
      <c r="H825" s="273" t="s">
        <v>800</v>
      </c>
      <c r="I825" s="290" t="s">
        <v>1087</v>
      </c>
      <c r="J825" s="274">
        <v>15</v>
      </c>
      <c r="K825" s="292">
        <v>300</v>
      </c>
      <c r="L825" s="274">
        <v>4500</v>
      </c>
      <c r="M825" s="294">
        <v>0.03</v>
      </c>
      <c r="N825" s="275">
        <v>4365</v>
      </c>
      <c r="O825" s="288" t="s">
        <v>788</v>
      </c>
      <c r="P825" s="276" t="s">
        <v>760</v>
      </c>
      <c r="Q825" s="296" t="s">
        <v>1936</v>
      </c>
      <c r="R825" s="276" t="s">
        <v>1937</v>
      </c>
      <c r="S825" s="296" t="s">
        <v>1934</v>
      </c>
    </row>
    <row r="826" spans="1:19" hidden="1" x14ac:dyDescent="0.3">
      <c r="A826" s="272">
        <v>1810</v>
      </c>
      <c r="B826" s="282">
        <v>42929</v>
      </c>
      <c r="C826" s="284" t="s">
        <v>593</v>
      </c>
      <c r="D826" s="273" t="s">
        <v>1086</v>
      </c>
      <c r="E826" s="286" t="s">
        <v>522</v>
      </c>
      <c r="F826" s="273" t="s">
        <v>812</v>
      </c>
      <c r="G826" s="288" t="s">
        <v>770</v>
      </c>
      <c r="H826" s="273" t="s">
        <v>769</v>
      </c>
      <c r="I826" s="290" t="s">
        <v>1058</v>
      </c>
      <c r="J826" s="274">
        <v>33</v>
      </c>
      <c r="K826" s="292">
        <v>1560</v>
      </c>
      <c r="L826" s="274">
        <v>51480</v>
      </c>
      <c r="M826" s="294">
        <v>0.08</v>
      </c>
      <c r="N826" s="275">
        <v>47361.599999999999</v>
      </c>
      <c r="O826" s="288" t="s">
        <v>788</v>
      </c>
      <c r="P826" s="276" t="s">
        <v>760</v>
      </c>
      <c r="Q826" s="296" t="s">
        <v>1936</v>
      </c>
      <c r="R826" s="276" t="s">
        <v>1933</v>
      </c>
      <c r="S826" s="296" t="s">
        <v>1934</v>
      </c>
    </row>
    <row r="827" spans="1:19" hidden="1" x14ac:dyDescent="0.3">
      <c r="A827" s="272">
        <v>1811</v>
      </c>
      <c r="B827" s="282">
        <v>42930</v>
      </c>
      <c r="C827" s="284" t="s">
        <v>593</v>
      </c>
      <c r="D827" s="273" t="s">
        <v>1085</v>
      </c>
      <c r="E827" s="286" t="s">
        <v>398</v>
      </c>
      <c r="F827" s="273" t="s">
        <v>812</v>
      </c>
      <c r="G827" s="288" t="s">
        <v>785</v>
      </c>
      <c r="H827" s="273" t="s">
        <v>824</v>
      </c>
      <c r="I827" s="290" t="s">
        <v>1084</v>
      </c>
      <c r="J827" s="274">
        <v>32</v>
      </c>
      <c r="K827" s="292">
        <v>1800</v>
      </c>
      <c r="L827" s="274">
        <v>57600</v>
      </c>
      <c r="M827" s="294">
        <v>0.1</v>
      </c>
      <c r="N827" s="275">
        <v>51840</v>
      </c>
      <c r="O827" s="288" t="s">
        <v>834</v>
      </c>
      <c r="P827" s="276" t="s">
        <v>760</v>
      </c>
      <c r="Q827" s="296" t="s">
        <v>1932</v>
      </c>
      <c r="R827" s="276" t="s">
        <v>1933</v>
      </c>
      <c r="S827" s="296" t="s">
        <v>1934</v>
      </c>
    </row>
    <row r="828" spans="1:19" hidden="1" x14ac:dyDescent="0.3">
      <c r="A828" s="272">
        <v>1812</v>
      </c>
      <c r="B828" s="282">
        <v>42930</v>
      </c>
      <c r="C828" s="284" t="s">
        <v>593</v>
      </c>
      <c r="D828" s="273" t="s">
        <v>1082</v>
      </c>
      <c r="E828" s="286" t="s">
        <v>398</v>
      </c>
      <c r="F828" s="273" t="s">
        <v>765</v>
      </c>
      <c r="G828" s="288" t="s">
        <v>764</v>
      </c>
      <c r="H828" s="273" t="s">
        <v>811</v>
      </c>
      <c r="I828" s="290" t="s">
        <v>1083</v>
      </c>
      <c r="J828" s="274">
        <v>39</v>
      </c>
      <c r="K828" s="292">
        <v>2160</v>
      </c>
      <c r="L828" s="274">
        <v>84240</v>
      </c>
      <c r="M828" s="294">
        <v>0.06</v>
      </c>
      <c r="N828" s="275">
        <v>79185.600000000006</v>
      </c>
      <c r="O828" s="288" t="s">
        <v>788</v>
      </c>
      <c r="P828" s="276" t="s">
        <v>760</v>
      </c>
      <c r="Q828" s="296" t="s">
        <v>1936</v>
      </c>
      <c r="R828" s="276" t="s">
        <v>1937</v>
      </c>
      <c r="S828" s="296" t="s">
        <v>1934</v>
      </c>
    </row>
    <row r="829" spans="1:19" hidden="1" x14ac:dyDescent="0.3">
      <c r="A829" s="272">
        <v>1813</v>
      </c>
      <c r="B829" s="282">
        <v>42930</v>
      </c>
      <c r="C829" s="284" t="s">
        <v>593</v>
      </c>
      <c r="D829" s="273" t="s">
        <v>1082</v>
      </c>
      <c r="E829" s="286" t="s">
        <v>398</v>
      </c>
      <c r="F829" s="273" t="s">
        <v>765</v>
      </c>
      <c r="G829" s="288" t="s">
        <v>764</v>
      </c>
      <c r="H829" s="273" t="s">
        <v>763</v>
      </c>
      <c r="I829" s="290" t="s">
        <v>1081</v>
      </c>
      <c r="J829" s="274">
        <v>8</v>
      </c>
      <c r="K829" s="292">
        <v>240</v>
      </c>
      <c r="L829" s="274">
        <v>1920</v>
      </c>
      <c r="M829" s="294">
        <v>0</v>
      </c>
      <c r="N829" s="275">
        <v>1920</v>
      </c>
      <c r="O829" s="288" t="s">
        <v>788</v>
      </c>
      <c r="P829" s="276" t="s">
        <v>760</v>
      </c>
      <c r="Q829" s="296" t="s">
        <v>1936</v>
      </c>
      <c r="R829" s="276" t="s">
        <v>1937</v>
      </c>
      <c r="S829" s="296" t="s">
        <v>1934</v>
      </c>
    </row>
    <row r="830" spans="1:19" hidden="1" x14ac:dyDescent="0.3">
      <c r="A830" s="272">
        <v>1814</v>
      </c>
      <c r="B830" s="282">
        <v>42932</v>
      </c>
      <c r="C830" s="284" t="s">
        <v>593</v>
      </c>
      <c r="D830" s="273" t="s">
        <v>1080</v>
      </c>
      <c r="E830" s="286" t="s">
        <v>405</v>
      </c>
      <c r="F830" s="273" t="s">
        <v>790</v>
      </c>
      <c r="G830" s="288" t="s">
        <v>785</v>
      </c>
      <c r="H830" s="273" t="s">
        <v>824</v>
      </c>
      <c r="I830" s="290" t="s">
        <v>1079</v>
      </c>
      <c r="J830" s="274">
        <v>3</v>
      </c>
      <c r="K830" s="292">
        <v>2640</v>
      </c>
      <c r="L830" s="274">
        <v>7920</v>
      </c>
      <c r="M830" s="294">
        <v>0.1</v>
      </c>
      <c r="N830" s="275">
        <v>7128</v>
      </c>
      <c r="O830" s="288" t="s">
        <v>834</v>
      </c>
      <c r="P830" s="276" t="s">
        <v>760</v>
      </c>
      <c r="Q830" s="296" t="s">
        <v>1932</v>
      </c>
      <c r="R830" s="276" t="s">
        <v>1937</v>
      </c>
      <c r="S830" s="296" t="s">
        <v>1934</v>
      </c>
    </row>
    <row r="831" spans="1:19" hidden="1" x14ac:dyDescent="0.3">
      <c r="A831" s="272">
        <v>1815</v>
      </c>
      <c r="B831" s="282">
        <v>42932</v>
      </c>
      <c r="C831" s="284" t="s">
        <v>593</v>
      </c>
      <c r="D831" s="273" t="s">
        <v>1049</v>
      </c>
      <c r="E831" s="286" t="s">
        <v>405</v>
      </c>
      <c r="F831" s="273" t="s">
        <v>778</v>
      </c>
      <c r="G831" s="288" t="s">
        <v>770</v>
      </c>
      <c r="H831" s="273" t="s">
        <v>781</v>
      </c>
      <c r="I831" s="290" t="s">
        <v>1078</v>
      </c>
      <c r="J831" s="274">
        <v>33</v>
      </c>
      <c r="K831" s="292">
        <v>360</v>
      </c>
      <c r="L831" s="274">
        <v>11880</v>
      </c>
      <c r="M831" s="294">
        <v>0</v>
      </c>
      <c r="N831" s="275">
        <v>11880</v>
      </c>
      <c r="O831" s="288" t="s">
        <v>775</v>
      </c>
      <c r="P831" s="276" t="s">
        <v>827</v>
      </c>
      <c r="Q831" s="296" t="s">
        <v>1935</v>
      </c>
      <c r="R831" s="276" t="s">
        <v>1933</v>
      </c>
      <c r="S831" s="296" t="s">
        <v>1934</v>
      </c>
    </row>
    <row r="832" spans="1:19" x14ac:dyDescent="0.3">
      <c r="A832" s="272">
        <v>1816</v>
      </c>
      <c r="B832" s="282">
        <v>42933</v>
      </c>
      <c r="C832" s="284" t="s">
        <v>593</v>
      </c>
      <c r="D832" s="273" t="s">
        <v>1076</v>
      </c>
      <c r="E832" s="286" t="s">
        <v>395</v>
      </c>
      <c r="F832" s="273" t="s">
        <v>790</v>
      </c>
      <c r="G832" s="288" t="s">
        <v>785</v>
      </c>
      <c r="H832" s="273" t="s">
        <v>824</v>
      </c>
      <c r="I832" s="290" t="s">
        <v>1077</v>
      </c>
      <c r="J832" s="274">
        <v>24</v>
      </c>
      <c r="K832" s="292">
        <v>5040</v>
      </c>
      <c r="L832" s="274">
        <v>120960</v>
      </c>
      <c r="M832" s="294">
        <v>0</v>
      </c>
      <c r="N832" s="275">
        <v>120960</v>
      </c>
      <c r="O832" s="288" t="s">
        <v>775</v>
      </c>
      <c r="P832" s="276" t="s">
        <v>760</v>
      </c>
      <c r="Q832" s="296" t="s">
        <v>1935</v>
      </c>
      <c r="R832" s="276" t="s">
        <v>1937</v>
      </c>
      <c r="S832" s="296" t="s">
        <v>1934</v>
      </c>
    </row>
    <row r="833" spans="1:19" hidden="1" x14ac:dyDescent="0.3">
      <c r="A833" s="272">
        <v>1817</v>
      </c>
      <c r="B833" s="282">
        <v>42933</v>
      </c>
      <c r="C833" s="284" t="s">
        <v>593</v>
      </c>
      <c r="D833" s="273" t="s">
        <v>1076</v>
      </c>
      <c r="E833" s="286" t="s">
        <v>395</v>
      </c>
      <c r="F833" s="273" t="s">
        <v>790</v>
      </c>
      <c r="G833" s="288" t="s">
        <v>764</v>
      </c>
      <c r="H833" s="273" t="s">
        <v>793</v>
      </c>
      <c r="I833" s="290" t="s">
        <v>895</v>
      </c>
      <c r="J833" s="274">
        <v>46</v>
      </c>
      <c r="K833" s="292">
        <v>2280</v>
      </c>
      <c r="L833" s="274">
        <v>104880</v>
      </c>
      <c r="M833" s="294">
        <v>0.04</v>
      </c>
      <c r="N833" s="275">
        <v>100684.8</v>
      </c>
      <c r="O833" s="288" t="s">
        <v>775</v>
      </c>
      <c r="P833" s="276" t="s">
        <v>767</v>
      </c>
      <c r="Q833" s="296" t="s">
        <v>1935</v>
      </c>
      <c r="R833" s="276" t="s">
        <v>1937</v>
      </c>
      <c r="S833" s="296" t="s">
        <v>1934</v>
      </c>
    </row>
    <row r="834" spans="1:19" hidden="1" x14ac:dyDescent="0.3">
      <c r="A834" s="272">
        <v>1818</v>
      </c>
      <c r="B834" s="282">
        <v>42933</v>
      </c>
      <c r="C834" s="284" t="s">
        <v>593</v>
      </c>
      <c r="D834" s="273" t="s">
        <v>1074</v>
      </c>
      <c r="E834" s="286" t="s">
        <v>522</v>
      </c>
      <c r="F834" s="273" t="s">
        <v>765</v>
      </c>
      <c r="G834" s="288" t="s">
        <v>764</v>
      </c>
      <c r="H834" s="273" t="s">
        <v>800</v>
      </c>
      <c r="I834" s="290" t="s">
        <v>1075</v>
      </c>
      <c r="J834" s="274">
        <v>33</v>
      </c>
      <c r="K834" s="292">
        <v>240</v>
      </c>
      <c r="L834" s="274">
        <v>7920</v>
      </c>
      <c r="M834" s="294">
        <v>0.08</v>
      </c>
      <c r="N834" s="275">
        <v>7286.4</v>
      </c>
      <c r="O834" s="288" t="s">
        <v>775</v>
      </c>
      <c r="P834" s="276" t="s">
        <v>760</v>
      </c>
      <c r="Q834" s="296" t="s">
        <v>1935</v>
      </c>
      <c r="R834" s="276" t="s">
        <v>1937</v>
      </c>
      <c r="S834" s="296" t="s">
        <v>1934</v>
      </c>
    </row>
    <row r="835" spans="1:19" hidden="1" x14ac:dyDescent="0.3">
      <c r="A835" s="272">
        <v>1819</v>
      </c>
      <c r="B835" s="282">
        <v>42933</v>
      </c>
      <c r="C835" s="284" t="s">
        <v>593</v>
      </c>
      <c r="D835" s="273" t="s">
        <v>1074</v>
      </c>
      <c r="E835" s="286" t="s">
        <v>522</v>
      </c>
      <c r="F835" s="273" t="s">
        <v>765</v>
      </c>
      <c r="G835" s="288" t="s">
        <v>785</v>
      </c>
      <c r="H835" s="273" t="s">
        <v>784</v>
      </c>
      <c r="I835" s="290" t="s">
        <v>1073</v>
      </c>
      <c r="J835" s="274">
        <v>16</v>
      </c>
      <c r="K835" s="292">
        <v>2160</v>
      </c>
      <c r="L835" s="274">
        <v>34560</v>
      </c>
      <c r="M835" s="294">
        <v>0.09</v>
      </c>
      <c r="N835" s="275">
        <v>31449.599999999999</v>
      </c>
      <c r="O835" s="288" t="s">
        <v>775</v>
      </c>
      <c r="P835" s="276" t="s">
        <v>760</v>
      </c>
      <c r="Q835" s="296" t="s">
        <v>1935</v>
      </c>
      <c r="R835" s="276" t="s">
        <v>1937</v>
      </c>
      <c r="S835" s="296" t="s">
        <v>1934</v>
      </c>
    </row>
    <row r="836" spans="1:19" hidden="1" x14ac:dyDescent="0.3">
      <c r="A836" s="272">
        <v>1820</v>
      </c>
      <c r="B836" s="282">
        <v>42933</v>
      </c>
      <c r="C836" s="284" t="s">
        <v>593</v>
      </c>
      <c r="D836" s="273" t="s">
        <v>1070</v>
      </c>
      <c r="E836" s="286" t="s">
        <v>398</v>
      </c>
      <c r="F836" s="273" t="s">
        <v>790</v>
      </c>
      <c r="G836" s="288" t="s">
        <v>764</v>
      </c>
      <c r="H836" s="273" t="s">
        <v>800</v>
      </c>
      <c r="I836" s="290" t="s">
        <v>1072</v>
      </c>
      <c r="J836" s="274">
        <v>22</v>
      </c>
      <c r="K836" s="292">
        <v>2280</v>
      </c>
      <c r="L836" s="274">
        <v>50160</v>
      </c>
      <c r="M836" s="294">
        <v>7.0000000000000007E-2</v>
      </c>
      <c r="N836" s="275">
        <v>46648.800000000003</v>
      </c>
      <c r="O836" s="288" t="s">
        <v>834</v>
      </c>
      <c r="P836" s="276" t="s">
        <v>760</v>
      </c>
      <c r="Q836" s="296" t="s">
        <v>1932</v>
      </c>
      <c r="R836" s="276" t="s">
        <v>1937</v>
      </c>
      <c r="S836" s="296" t="s">
        <v>1934</v>
      </c>
    </row>
    <row r="837" spans="1:19" hidden="1" x14ac:dyDescent="0.3">
      <c r="A837" s="272">
        <v>1821</v>
      </c>
      <c r="B837" s="282">
        <v>42933</v>
      </c>
      <c r="C837" s="284" t="s">
        <v>593</v>
      </c>
      <c r="D837" s="273" t="s">
        <v>1070</v>
      </c>
      <c r="E837" s="286" t="s">
        <v>398</v>
      </c>
      <c r="F837" s="273" t="s">
        <v>790</v>
      </c>
      <c r="G837" s="288" t="s">
        <v>764</v>
      </c>
      <c r="H837" s="273" t="s">
        <v>793</v>
      </c>
      <c r="I837" s="290" t="s">
        <v>1071</v>
      </c>
      <c r="J837" s="274">
        <v>50</v>
      </c>
      <c r="K837" s="292">
        <v>1200</v>
      </c>
      <c r="L837" s="274">
        <v>60000</v>
      </c>
      <c r="M837" s="294">
        <v>0</v>
      </c>
      <c r="N837" s="275">
        <v>60000</v>
      </c>
      <c r="O837" s="288" t="s">
        <v>834</v>
      </c>
      <c r="P837" s="276" t="s">
        <v>760</v>
      </c>
      <c r="Q837" s="296" t="s">
        <v>1932</v>
      </c>
      <c r="R837" s="276" t="s">
        <v>1937</v>
      </c>
      <c r="S837" s="296" t="s">
        <v>1934</v>
      </c>
    </row>
    <row r="838" spans="1:19" hidden="1" x14ac:dyDescent="0.3">
      <c r="A838" s="272">
        <v>1822</v>
      </c>
      <c r="B838" s="282">
        <v>42933</v>
      </c>
      <c r="C838" s="284" t="s">
        <v>593</v>
      </c>
      <c r="D838" s="273" t="s">
        <v>1070</v>
      </c>
      <c r="E838" s="286" t="s">
        <v>398</v>
      </c>
      <c r="F838" s="273" t="s">
        <v>790</v>
      </c>
      <c r="G838" s="288" t="s">
        <v>764</v>
      </c>
      <c r="H838" s="273" t="s">
        <v>763</v>
      </c>
      <c r="I838" s="290" t="s">
        <v>1069</v>
      </c>
      <c r="J838" s="274">
        <v>30</v>
      </c>
      <c r="K838" s="292">
        <v>660</v>
      </c>
      <c r="L838" s="274">
        <v>19800</v>
      </c>
      <c r="M838" s="294">
        <v>0.06</v>
      </c>
      <c r="N838" s="275">
        <v>18612</v>
      </c>
      <c r="O838" s="288" t="s">
        <v>834</v>
      </c>
      <c r="P838" s="276" t="s">
        <v>767</v>
      </c>
      <c r="Q838" s="296" t="s">
        <v>1932</v>
      </c>
      <c r="R838" s="276" t="s">
        <v>1937</v>
      </c>
      <c r="S838" s="296" t="s">
        <v>1934</v>
      </c>
    </row>
    <row r="839" spans="1:19" hidden="1" x14ac:dyDescent="0.3">
      <c r="A839" s="272">
        <v>1823</v>
      </c>
      <c r="B839" s="282">
        <v>42933</v>
      </c>
      <c r="C839" s="284" t="s">
        <v>593</v>
      </c>
      <c r="D839" s="273" t="s">
        <v>1068</v>
      </c>
      <c r="E839" s="286" t="s">
        <v>405</v>
      </c>
      <c r="F839" s="273" t="s">
        <v>790</v>
      </c>
      <c r="G839" s="288" t="s">
        <v>785</v>
      </c>
      <c r="H839" s="273" t="s">
        <v>824</v>
      </c>
      <c r="I839" s="290" t="s">
        <v>1067</v>
      </c>
      <c r="J839" s="274">
        <v>7</v>
      </c>
      <c r="K839" s="292">
        <v>360</v>
      </c>
      <c r="L839" s="274">
        <v>2520</v>
      </c>
      <c r="M839" s="294">
        <v>7.0000000000000007E-2</v>
      </c>
      <c r="N839" s="275">
        <v>2343.6</v>
      </c>
      <c r="O839" s="288" t="s">
        <v>788</v>
      </c>
      <c r="P839" s="276" t="s">
        <v>760</v>
      </c>
      <c r="Q839" s="296" t="s">
        <v>1936</v>
      </c>
      <c r="R839" s="276" t="s">
        <v>1937</v>
      </c>
      <c r="S839" s="296" t="s">
        <v>1934</v>
      </c>
    </row>
    <row r="840" spans="1:19" hidden="1" x14ac:dyDescent="0.3">
      <c r="A840" s="272">
        <v>1824</v>
      </c>
      <c r="B840" s="282">
        <v>42933</v>
      </c>
      <c r="C840" s="284" t="s">
        <v>593</v>
      </c>
      <c r="D840" s="273" t="s">
        <v>1066</v>
      </c>
      <c r="E840" s="286" t="s">
        <v>522</v>
      </c>
      <c r="F840" s="273" t="s">
        <v>765</v>
      </c>
      <c r="G840" s="288" t="s">
        <v>764</v>
      </c>
      <c r="H840" s="273" t="s">
        <v>921</v>
      </c>
      <c r="I840" s="290" t="s">
        <v>1065</v>
      </c>
      <c r="J840" s="274">
        <v>43</v>
      </c>
      <c r="K840" s="292">
        <v>180</v>
      </c>
      <c r="L840" s="274">
        <v>7740</v>
      </c>
      <c r="M840" s="294">
        <v>0.02</v>
      </c>
      <c r="N840" s="275">
        <v>7585.2</v>
      </c>
      <c r="O840" s="288" t="s">
        <v>782</v>
      </c>
      <c r="P840" s="276" t="s">
        <v>767</v>
      </c>
      <c r="Q840" s="296" t="s">
        <v>1932</v>
      </c>
      <c r="R840" s="276" t="s">
        <v>1937</v>
      </c>
      <c r="S840" s="296" t="s">
        <v>1934</v>
      </c>
    </row>
    <row r="841" spans="1:19" hidden="1" x14ac:dyDescent="0.3">
      <c r="A841" s="272">
        <v>1825</v>
      </c>
      <c r="B841" s="282">
        <v>42933</v>
      </c>
      <c r="C841" s="284" t="s">
        <v>593</v>
      </c>
      <c r="D841" s="273" t="s">
        <v>840</v>
      </c>
      <c r="E841" s="286" t="s">
        <v>522</v>
      </c>
      <c r="F841" s="273" t="s">
        <v>778</v>
      </c>
      <c r="G841" s="288" t="s">
        <v>764</v>
      </c>
      <c r="H841" s="273" t="s">
        <v>793</v>
      </c>
      <c r="I841" s="290" t="s">
        <v>1064</v>
      </c>
      <c r="J841" s="274">
        <v>5</v>
      </c>
      <c r="K841" s="292">
        <v>300</v>
      </c>
      <c r="L841" s="274">
        <v>1500</v>
      </c>
      <c r="M841" s="294">
        <v>0.09</v>
      </c>
      <c r="N841" s="275">
        <v>1365</v>
      </c>
      <c r="O841" s="288" t="s">
        <v>761</v>
      </c>
      <c r="P841" s="276" t="s">
        <v>760</v>
      </c>
      <c r="Q841" s="296" t="s">
        <v>1932</v>
      </c>
      <c r="R841" s="276" t="s">
        <v>1933</v>
      </c>
      <c r="S841" s="296" t="s">
        <v>1934</v>
      </c>
    </row>
    <row r="842" spans="1:19" hidden="1" x14ac:dyDescent="0.3">
      <c r="A842" s="272">
        <v>1826</v>
      </c>
      <c r="B842" s="282">
        <v>42934</v>
      </c>
      <c r="C842" s="284" t="s">
        <v>593</v>
      </c>
      <c r="D842" s="273" t="s">
        <v>1063</v>
      </c>
      <c r="E842" s="286" t="s">
        <v>398</v>
      </c>
      <c r="F842" s="273" t="s">
        <v>765</v>
      </c>
      <c r="G842" s="288" t="s">
        <v>785</v>
      </c>
      <c r="H842" s="273" t="s">
        <v>824</v>
      </c>
      <c r="I842" s="290" t="s">
        <v>1012</v>
      </c>
      <c r="J842" s="274">
        <v>49</v>
      </c>
      <c r="K842" s="292">
        <v>2460</v>
      </c>
      <c r="L842" s="274">
        <v>120540</v>
      </c>
      <c r="M842" s="294">
        <v>0.01</v>
      </c>
      <c r="N842" s="275">
        <v>119334.6</v>
      </c>
      <c r="O842" s="288" t="s">
        <v>834</v>
      </c>
      <c r="P842" s="276" t="s">
        <v>760</v>
      </c>
      <c r="Q842" s="296" t="s">
        <v>1932</v>
      </c>
      <c r="R842" s="276" t="s">
        <v>1937</v>
      </c>
      <c r="S842" s="296" t="s">
        <v>1934</v>
      </c>
    </row>
    <row r="843" spans="1:19" hidden="1" x14ac:dyDescent="0.3">
      <c r="A843" s="272">
        <v>1827</v>
      </c>
      <c r="B843" s="282">
        <v>42934</v>
      </c>
      <c r="C843" s="284" t="s">
        <v>593</v>
      </c>
      <c r="D843" s="273" t="s">
        <v>1063</v>
      </c>
      <c r="E843" s="286" t="s">
        <v>398</v>
      </c>
      <c r="F843" s="273" t="s">
        <v>765</v>
      </c>
      <c r="G843" s="288" t="s">
        <v>770</v>
      </c>
      <c r="H843" s="273" t="s">
        <v>781</v>
      </c>
      <c r="I843" s="290" t="s">
        <v>1062</v>
      </c>
      <c r="J843" s="274">
        <v>1</v>
      </c>
      <c r="K843" s="292">
        <v>2460</v>
      </c>
      <c r="L843" s="274">
        <v>2460</v>
      </c>
      <c r="M843" s="294">
        <v>0.02</v>
      </c>
      <c r="N843" s="275">
        <v>2410.8000000000002</v>
      </c>
      <c r="O843" s="288" t="s">
        <v>834</v>
      </c>
      <c r="P843" s="276" t="s">
        <v>798</v>
      </c>
      <c r="Q843" s="296" t="s">
        <v>1932</v>
      </c>
      <c r="R843" s="276" t="s">
        <v>1937</v>
      </c>
      <c r="S843" s="296" t="s">
        <v>1934</v>
      </c>
    </row>
    <row r="844" spans="1:19" hidden="1" x14ac:dyDescent="0.3">
      <c r="A844" s="272">
        <v>1828</v>
      </c>
      <c r="B844" s="282">
        <v>42934</v>
      </c>
      <c r="C844" s="284" t="s">
        <v>593</v>
      </c>
      <c r="D844" s="273" t="s">
        <v>1061</v>
      </c>
      <c r="E844" s="286" t="s">
        <v>398</v>
      </c>
      <c r="F844" s="273" t="s">
        <v>790</v>
      </c>
      <c r="G844" s="288" t="s">
        <v>785</v>
      </c>
      <c r="H844" s="273" t="s">
        <v>815</v>
      </c>
      <c r="I844" s="290" t="s">
        <v>1060</v>
      </c>
      <c r="J844" s="274">
        <v>12</v>
      </c>
      <c r="K844" s="292">
        <v>12840</v>
      </c>
      <c r="L844" s="274">
        <v>154080</v>
      </c>
      <c r="M844" s="294">
        <v>0.03</v>
      </c>
      <c r="N844" s="275">
        <v>149457.60000000001</v>
      </c>
      <c r="O844" s="288" t="s">
        <v>834</v>
      </c>
      <c r="P844" s="276" t="s">
        <v>760</v>
      </c>
      <c r="Q844" s="296" t="s">
        <v>1932</v>
      </c>
      <c r="R844" s="276" t="s">
        <v>1937</v>
      </c>
      <c r="S844" s="296" t="s">
        <v>1934</v>
      </c>
    </row>
    <row r="845" spans="1:19" hidden="1" x14ac:dyDescent="0.3">
      <c r="A845" s="272">
        <v>1829</v>
      </c>
      <c r="B845" s="282">
        <v>42934</v>
      </c>
      <c r="C845" s="284" t="s">
        <v>593</v>
      </c>
      <c r="D845" s="273" t="s">
        <v>1059</v>
      </c>
      <c r="E845" s="286" t="s">
        <v>522</v>
      </c>
      <c r="F845" s="273" t="s">
        <v>790</v>
      </c>
      <c r="G845" s="288" t="s">
        <v>770</v>
      </c>
      <c r="H845" s="273" t="s">
        <v>769</v>
      </c>
      <c r="I845" s="290" t="s">
        <v>1058</v>
      </c>
      <c r="J845" s="274">
        <v>43</v>
      </c>
      <c r="K845" s="292">
        <v>1560</v>
      </c>
      <c r="L845" s="274">
        <v>67080</v>
      </c>
      <c r="M845" s="294">
        <v>0.05</v>
      </c>
      <c r="N845" s="275">
        <v>63726</v>
      </c>
      <c r="O845" s="288" t="s">
        <v>761</v>
      </c>
      <c r="P845" s="276" t="s">
        <v>827</v>
      </c>
      <c r="Q845" s="296" t="s">
        <v>1932</v>
      </c>
      <c r="R845" s="276" t="s">
        <v>1937</v>
      </c>
      <c r="S845" s="296" t="s">
        <v>1934</v>
      </c>
    </row>
    <row r="846" spans="1:19" hidden="1" x14ac:dyDescent="0.3">
      <c r="A846" s="272">
        <v>1830</v>
      </c>
      <c r="B846" s="282">
        <v>42934</v>
      </c>
      <c r="C846" s="284" t="s">
        <v>593</v>
      </c>
      <c r="D846" s="273" t="s">
        <v>1057</v>
      </c>
      <c r="E846" s="286" t="s">
        <v>395</v>
      </c>
      <c r="F846" s="273" t="s">
        <v>790</v>
      </c>
      <c r="G846" s="288" t="s">
        <v>764</v>
      </c>
      <c r="H846" s="273" t="s">
        <v>793</v>
      </c>
      <c r="I846" s="290" t="s">
        <v>1056</v>
      </c>
      <c r="J846" s="274">
        <v>42</v>
      </c>
      <c r="K846" s="292">
        <v>1140</v>
      </c>
      <c r="L846" s="274">
        <v>47880</v>
      </c>
      <c r="M846" s="294">
        <v>0.01</v>
      </c>
      <c r="N846" s="275">
        <v>47401.2</v>
      </c>
      <c r="O846" s="288" t="s">
        <v>782</v>
      </c>
      <c r="P846" s="276" t="s">
        <v>760</v>
      </c>
      <c r="Q846" s="296" t="s">
        <v>1932</v>
      </c>
      <c r="R846" s="276" t="s">
        <v>1937</v>
      </c>
      <c r="S846" s="296" t="s">
        <v>1934</v>
      </c>
    </row>
    <row r="847" spans="1:19" x14ac:dyDescent="0.3">
      <c r="A847" s="272">
        <v>1831</v>
      </c>
      <c r="B847" s="282">
        <v>42935</v>
      </c>
      <c r="C847" s="284" t="s">
        <v>593</v>
      </c>
      <c r="D847" s="273" t="s">
        <v>1053</v>
      </c>
      <c r="E847" s="286" t="s">
        <v>405</v>
      </c>
      <c r="F847" s="273" t="s">
        <v>765</v>
      </c>
      <c r="G847" s="288" t="s">
        <v>764</v>
      </c>
      <c r="H847" s="273" t="s">
        <v>921</v>
      </c>
      <c r="I847" s="290" t="s">
        <v>1055</v>
      </c>
      <c r="J847" s="274">
        <v>32</v>
      </c>
      <c r="K847" s="292">
        <v>300</v>
      </c>
      <c r="L847" s="274">
        <v>9600</v>
      </c>
      <c r="M847" s="294">
        <v>0.02</v>
      </c>
      <c r="N847" s="275">
        <v>9408</v>
      </c>
      <c r="O847" s="288" t="s">
        <v>834</v>
      </c>
      <c r="P847" s="276" t="s">
        <v>787</v>
      </c>
      <c r="Q847" s="296" t="s">
        <v>1932</v>
      </c>
      <c r="R847" s="276" t="s">
        <v>1937</v>
      </c>
      <c r="S847" s="296" t="s">
        <v>1934</v>
      </c>
    </row>
    <row r="848" spans="1:19" hidden="1" x14ac:dyDescent="0.3">
      <c r="A848" s="272">
        <v>1832</v>
      </c>
      <c r="B848" s="282">
        <v>42935</v>
      </c>
      <c r="C848" s="284" t="s">
        <v>593</v>
      </c>
      <c r="D848" s="273" t="s">
        <v>971</v>
      </c>
      <c r="E848" s="286" t="s">
        <v>398</v>
      </c>
      <c r="F848" s="273" t="s">
        <v>765</v>
      </c>
      <c r="G848" s="288" t="s">
        <v>764</v>
      </c>
      <c r="H848" s="273" t="s">
        <v>772</v>
      </c>
      <c r="I848" s="290" t="s">
        <v>1054</v>
      </c>
      <c r="J848" s="274">
        <v>42</v>
      </c>
      <c r="K848" s="292">
        <v>5760</v>
      </c>
      <c r="L848" s="274">
        <v>241920</v>
      </c>
      <c r="M848" s="294">
        <v>0</v>
      </c>
      <c r="N848" s="275">
        <v>241920</v>
      </c>
      <c r="O848" s="288" t="s">
        <v>834</v>
      </c>
      <c r="P848" s="276" t="s">
        <v>760</v>
      </c>
      <c r="Q848" s="296" t="s">
        <v>1932</v>
      </c>
      <c r="R848" s="276" t="s">
        <v>1937</v>
      </c>
      <c r="S848" s="296" t="s">
        <v>1934</v>
      </c>
    </row>
    <row r="849" spans="1:19" hidden="1" x14ac:dyDescent="0.3">
      <c r="A849" s="272">
        <v>1833</v>
      </c>
      <c r="B849" s="282">
        <v>42935</v>
      </c>
      <c r="C849" s="284" t="s">
        <v>593</v>
      </c>
      <c r="D849" s="273" t="s">
        <v>1053</v>
      </c>
      <c r="E849" s="286" t="s">
        <v>395</v>
      </c>
      <c r="F849" s="273" t="s">
        <v>765</v>
      </c>
      <c r="G849" s="288" t="s">
        <v>764</v>
      </c>
      <c r="H849" s="273" t="s">
        <v>772</v>
      </c>
      <c r="I849" s="290" t="s">
        <v>1052</v>
      </c>
      <c r="J849" s="274">
        <v>47</v>
      </c>
      <c r="K849" s="292">
        <v>1260</v>
      </c>
      <c r="L849" s="274">
        <v>59220</v>
      </c>
      <c r="M849" s="294">
        <v>0.02</v>
      </c>
      <c r="N849" s="275">
        <v>58035.6</v>
      </c>
      <c r="O849" s="288" t="s">
        <v>834</v>
      </c>
      <c r="P849" s="276" t="s">
        <v>760</v>
      </c>
      <c r="Q849" s="296" t="s">
        <v>1932</v>
      </c>
      <c r="R849" s="276" t="s">
        <v>1937</v>
      </c>
      <c r="S849" s="296" t="s">
        <v>1934</v>
      </c>
    </row>
    <row r="850" spans="1:19" hidden="1" x14ac:dyDescent="0.3">
      <c r="A850" s="272">
        <v>1834</v>
      </c>
      <c r="B850" s="282">
        <v>42936</v>
      </c>
      <c r="C850" s="284" t="s">
        <v>593</v>
      </c>
      <c r="D850" s="273" t="s">
        <v>1051</v>
      </c>
      <c r="E850" s="286" t="s">
        <v>405</v>
      </c>
      <c r="F850" s="273" t="s">
        <v>778</v>
      </c>
      <c r="G850" s="288" t="s">
        <v>785</v>
      </c>
      <c r="H850" s="273" t="s">
        <v>784</v>
      </c>
      <c r="I850" s="290" t="s">
        <v>801</v>
      </c>
      <c r="J850" s="274">
        <v>49</v>
      </c>
      <c r="K850" s="292">
        <v>11760</v>
      </c>
      <c r="L850" s="274">
        <v>576240</v>
      </c>
      <c r="M850" s="294">
        <v>0.06</v>
      </c>
      <c r="N850" s="275">
        <v>541665.6</v>
      </c>
      <c r="O850" s="288" t="s">
        <v>834</v>
      </c>
      <c r="P850" s="276" t="s">
        <v>760</v>
      </c>
      <c r="Q850" s="296" t="s">
        <v>1932</v>
      </c>
      <c r="R850" s="276" t="s">
        <v>1933</v>
      </c>
      <c r="S850" s="296" t="s">
        <v>1934</v>
      </c>
    </row>
    <row r="851" spans="1:19" hidden="1" x14ac:dyDescent="0.3">
      <c r="A851" s="272">
        <v>1835</v>
      </c>
      <c r="B851" s="282">
        <v>42936</v>
      </c>
      <c r="C851" s="284" t="s">
        <v>593</v>
      </c>
      <c r="D851" s="273" t="s">
        <v>1049</v>
      </c>
      <c r="E851" s="286" t="s">
        <v>398</v>
      </c>
      <c r="F851" s="273" t="s">
        <v>765</v>
      </c>
      <c r="G851" s="288" t="s">
        <v>770</v>
      </c>
      <c r="H851" s="273" t="s">
        <v>781</v>
      </c>
      <c r="I851" s="290" t="s">
        <v>1050</v>
      </c>
      <c r="J851" s="274">
        <v>21</v>
      </c>
      <c r="K851" s="292">
        <v>3000</v>
      </c>
      <c r="L851" s="274">
        <v>63000</v>
      </c>
      <c r="M851" s="294">
        <v>7.0000000000000007E-2</v>
      </c>
      <c r="N851" s="275">
        <v>58590</v>
      </c>
      <c r="O851" s="288" t="s">
        <v>761</v>
      </c>
      <c r="P851" s="276" t="s">
        <v>767</v>
      </c>
      <c r="Q851" s="296" t="s">
        <v>1932</v>
      </c>
      <c r="R851" s="276" t="s">
        <v>1937</v>
      </c>
      <c r="S851" s="296" t="s">
        <v>1934</v>
      </c>
    </row>
    <row r="852" spans="1:19" hidden="1" x14ac:dyDescent="0.3">
      <c r="A852" s="272">
        <v>1836</v>
      </c>
      <c r="B852" s="282">
        <v>42936</v>
      </c>
      <c r="C852" s="284" t="s">
        <v>593</v>
      </c>
      <c r="D852" s="273" t="s">
        <v>1049</v>
      </c>
      <c r="E852" s="286" t="s">
        <v>398</v>
      </c>
      <c r="F852" s="273" t="s">
        <v>765</v>
      </c>
      <c r="G852" s="288" t="s">
        <v>770</v>
      </c>
      <c r="H852" s="273" t="s">
        <v>781</v>
      </c>
      <c r="I852" s="290" t="s">
        <v>1048</v>
      </c>
      <c r="J852" s="274">
        <v>17</v>
      </c>
      <c r="K852" s="292">
        <v>660</v>
      </c>
      <c r="L852" s="274">
        <v>11220</v>
      </c>
      <c r="M852" s="294">
        <v>0.01</v>
      </c>
      <c r="N852" s="275">
        <v>11107.8</v>
      </c>
      <c r="O852" s="288" t="s">
        <v>761</v>
      </c>
      <c r="P852" s="276" t="s">
        <v>787</v>
      </c>
      <c r="Q852" s="296" t="s">
        <v>1932</v>
      </c>
      <c r="R852" s="276" t="s">
        <v>1937</v>
      </c>
      <c r="S852" s="296" t="s">
        <v>1934</v>
      </c>
    </row>
    <row r="853" spans="1:19" hidden="1" x14ac:dyDescent="0.3">
      <c r="A853" s="272">
        <v>1837</v>
      </c>
      <c r="B853" s="282">
        <v>42936</v>
      </c>
      <c r="C853" s="284" t="s">
        <v>593</v>
      </c>
      <c r="D853" s="273" t="s">
        <v>1047</v>
      </c>
      <c r="E853" s="286" t="s">
        <v>522</v>
      </c>
      <c r="F853" s="273" t="s">
        <v>790</v>
      </c>
      <c r="G853" s="288" t="s">
        <v>764</v>
      </c>
      <c r="H853" s="273" t="s">
        <v>763</v>
      </c>
      <c r="I853" s="290" t="s">
        <v>1046</v>
      </c>
      <c r="J853" s="274">
        <v>7</v>
      </c>
      <c r="K853" s="292">
        <v>1380</v>
      </c>
      <c r="L853" s="274">
        <v>9660</v>
      </c>
      <c r="M853" s="294">
        <v>7.0000000000000007E-2</v>
      </c>
      <c r="N853" s="275">
        <v>8983.7999999999993</v>
      </c>
      <c r="O853" s="288" t="s">
        <v>788</v>
      </c>
      <c r="P853" s="276" t="s">
        <v>767</v>
      </c>
      <c r="Q853" s="296" t="s">
        <v>1936</v>
      </c>
      <c r="R853" s="276" t="s">
        <v>1937</v>
      </c>
      <c r="S853" s="296" t="s">
        <v>1934</v>
      </c>
    </row>
    <row r="854" spans="1:19" hidden="1" x14ac:dyDescent="0.3">
      <c r="A854" s="272">
        <v>1838</v>
      </c>
      <c r="B854" s="282">
        <v>42936</v>
      </c>
      <c r="C854" s="284" t="s">
        <v>593</v>
      </c>
      <c r="D854" s="273" t="s">
        <v>1045</v>
      </c>
      <c r="E854" s="286" t="s">
        <v>405</v>
      </c>
      <c r="F854" s="273" t="s">
        <v>765</v>
      </c>
      <c r="G854" s="288" t="s">
        <v>785</v>
      </c>
      <c r="H854" s="273" t="s">
        <v>824</v>
      </c>
      <c r="I854" s="290" t="s">
        <v>823</v>
      </c>
      <c r="J854" s="274">
        <v>13</v>
      </c>
      <c r="K854" s="292">
        <v>1260</v>
      </c>
      <c r="L854" s="274">
        <v>16380</v>
      </c>
      <c r="M854" s="294">
        <v>0.1</v>
      </c>
      <c r="N854" s="275">
        <v>14742</v>
      </c>
      <c r="O854" s="288" t="s">
        <v>782</v>
      </c>
      <c r="P854" s="276" t="s">
        <v>760</v>
      </c>
      <c r="Q854" s="296" t="s">
        <v>1932</v>
      </c>
      <c r="R854" s="276" t="s">
        <v>1937</v>
      </c>
      <c r="S854" s="296" t="s">
        <v>1934</v>
      </c>
    </row>
    <row r="855" spans="1:19" hidden="1" x14ac:dyDescent="0.3">
      <c r="A855" s="272">
        <v>1839</v>
      </c>
      <c r="B855" s="282">
        <v>42936</v>
      </c>
      <c r="C855" s="284" t="s">
        <v>593</v>
      </c>
      <c r="D855" s="273" t="s">
        <v>1044</v>
      </c>
      <c r="E855" s="286" t="s">
        <v>395</v>
      </c>
      <c r="F855" s="273" t="s">
        <v>812</v>
      </c>
      <c r="G855" s="288" t="s">
        <v>764</v>
      </c>
      <c r="H855" s="273" t="s">
        <v>793</v>
      </c>
      <c r="I855" s="290" t="s">
        <v>1043</v>
      </c>
      <c r="J855" s="274">
        <v>34</v>
      </c>
      <c r="K855" s="292">
        <v>360</v>
      </c>
      <c r="L855" s="274">
        <v>12240</v>
      </c>
      <c r="M855" s="294">
        <v>0.02</v>
      </c>
      <c r="N855" s="275">
        <v>11995.2</v>
      </c>
      <c r="O855" s="288" t="s">
        <v>775</v>
      </c>
      <c r="P855" s="276" t="s">
        <v>760</v>
      </c>
      <c r="Q855" s="296" t="s">
        <v>1935</v>
      </c>
      <c r="R855" s="276" t="s">
        <v>1933</v>
      </c>
      <c r="S855" s="296" t="s">
        <v>1934</v>
      </c>
    </row>
    <row r="856" spans="1:19" hidden="1" x14ac:dyDescent="0.3">
      <c r="A856" s="272">
        <v>1840</v>
      </c>
      <c r="B856" s="282">
        <v>42936</v>
      </c>
      <c r="C856" s="284" t="s">
        <v>593</v>
      </c>
      <c r="D856" s="273" t="s">
        <v>1042</v>
      </c>
      <c r="E856" s="286" t="s">
        <v>395</v>
      </c>
      <c r="F856" s="273" t="s">
        <v>790</v>
      </c>
      <c r="G856" s="288" t="s">
        <v>770</v>
      </c>
      <c r="H856" s="273" t="s">
        <v>781</v>
      </c>
      <c r="I856" s="290" t="s">
        <v>1041</v>
      </c>
      <c r="J856" s="274">
        <v>32</v>
      </c>
      <c r="K856" s="292">
        <v>480</v>
      </c>
      <c r="L856" s="274">
        <v>15360</v>
      </c>
      <c r="M856" s="294">
        <v>0.06</v>
      </c>
      <c r="N856" s="275">
        <v>14438.4</v>
      </c>
      <c r="O856" s="288" t="s">
        <v>788</v>
      </c>
      <c r="P856" s="276" t="s">
        <v>787</v>
      </c>
      <c r="Q856" s="296" t="s">
        <v>1936</v>
      </c>
      <c r="R856" s="276" t="s">
        <v>1937</v>
      </c>
      <c r="S856" s="296" t="s">
        <v>1934</v>
      </c>
    </row>
    <row r="857" spans="1:19" x14ac:dyDescent="0.3">
      <c r="A857" s="272">
        <v>1841</v>
      </c>
      <c r="B857" s="282">
        <v>42936</v>
      </c>
      <c r="C857" s="284" t="s">
        <v>593</v>
      </c>
      <c r="D857" s="273" t="s">
        <v>1040</v>
      </c>
      <c r="E857" s="286" t="s">
        <v>395</v>
      </c>
      <c r="F857" s="273" t="s">
        <v>765</v>
      </c>
      <c r="G857" s="288" t="s">
        <v>785</v>
      </c>
      <c r="H857" s="273" t="s">
        <v>824</v>
      </c>
      <c r="I857" s="290" t="s">
        <v>1039</v>
      </c>
      <c r="J857" s="274">
        <v>1</v>
      </c>
      <c r="K857" s="292">
        <v>300</v>
      </c>
      <c r="L857" s="274">
        <v>300</v>
      </c>
      <c r="M857" s="294">
        <v>0.02</v>
      </c>
      <c r="N857" s="275">
        <v>294</v>
      </c>
      <c r="O857" s="288" t="s">
        <v>761</v>
      </c>
      <c r="P857" s="276" t="s">
        <v>760</v>
      </c>
      <c r="Q857" s="296" t="s">
        <v>1932</v>
      </c>
      <c r="R857" s="276" t="s">
        <v>1937</v>
      </c>
      <c r="S857" s="296" t="s">
        <v>1934</v>
      </c>
    </row>
    <row r="858" spans="1:19" x14ac:dyDescent="0.3">
      <c r="A858" s="272">
        <v>1842</v>
      </c>
      <c r="B858" s="282">
        <v>42937</v>
      </c>
      <c r="C858" s="284" t="s">
        <v>593</v>
      </c>
      <c r="D858" s="273" t="s">
        <v>1038</v>
      </c>
      <c r="E858" s="286" t="s">
        <v>405</v>
      </c>
      <c r="F858" s="273" t="s">
        <v>778</v>
      </c>
      <c r="G858" s="288" t="s">
        <v>764</v>
      </c>
      <c r="H858" s="273" t="s">
        <v>772</v>
      </c>
      <c r="I858" s="290" t="s">
        <v>1037</v>
      </c>
      <c r="J858" s="274">
        <v>32</v>
      </c>
      <c r="K858" s="292">
        <v>780</v>
      </c>
      <c r="L858" s="274">
        <v>24960</v>
      </c>
      <c r="M858" s="294">
        <v>7.0000000000000007E-2</v>
      </c>
      <c r="N858" s="275">
        <v>23212.799999999999</v>
      </c>
      <c r="O858" s="288" t="s">
        <v>775</v>
      </c>
      <c r="P858" s="276" t="s">
        <v>760</v>
      </c>
      <c r="Q858" s="296" t="s">
        <v>1935</v>
      </c>
      <c r="R858" s="276" t="s">
        <v>1933</v>
      </c>
      <c r="S858" s="296" t="s">
        <v>1934</v>
      </c>
    </row>
    <row r="859" spans="1:19" x14ac:dyDescent="0.3">
      <c r="A859" s="272">
        <v>1843</v>
      </c>
      <c r="B859" s="282">
        <v>42937</v>
      </c>
      <c r="C859" s="284" t="s">
        <v>593</v>
      </c>
      <c r="D859" s="273" t="s">
        <v>1035</v>
      </c>
      <c r="E859" s="286" t="s">
        <v>405</v>
      </c>
      <c r="F859" s="273" t="s">
        <v>812</v>
      </c>
      <c r="G859" s="288" t="s">
        <v>764</v>
      </c>
      <c r="H859" s="273" t="s">
        <v>800</v>
      </c>
      <c r="I859" s="290" t="s">
        <v>1036</v>
      </c>
      <c r="J859" s="274">
        <v>7</v>
      </c>
      <c r="K859" s="292">
        <v>10380</v>
      </c>
      <c r="L859" s="274">
        <v>72660</v>
      </c>
      <c r="M859" s="294">
        <v>0.08</v>
      </c>
      <c r="N859" s="275">
        <v>66847.199999999997</v>
      </c>
      <c r="O859" s="288" t="s">
        <v>782</v>
      </c>
      <c r="P859" s="276" t="s">
        <v>760</v>
      </c>
      <c r="Q859" s="296" t="s">
        <v>1932</v>
      </c>
      <c r="R859" s="276" t="s">
        <v>1933</v>
      </c>
      <c r="S859" s="296" t="s">
        <v>1934</v>
      </c>
    </row>
    <row r="860" spans="1:19" hidden="1" x14ac:dyDescent="0.3">
      <c r="A860" s="272">
        <v>1844</v>
      </c>
      <c r="B860" s="282">
        <v>42937</v>
      </c>
      <c r="C860" s="284" t="s">
        <v>593</v>
      </c>
      <c r="D860" s="273" t="s">
        <v>1035</v>
      </c>
      <c r="E860" s="286" t="s">
        <v>405</v>
      </c>
      <c r="F860" s="273" t="s">
        <v>812</v>
      </c>
      <c r="G860" s="288" t="s">
        <v>785</v>
      </c>
      <c r="H860" s="273" t="s">
        <v>784</v>
      </c>
      <c r="I860" s="290" t="s">
        <v>1034</v>
      </c>
      <c r="J860" s="274">
        <v>28</v>
      </c>
      <c r="K860" s="292">
        <v>3960</v>
      </c>
      <c r="L860" s="274">
        <v>110880</v>
      </c>
      <c r="M860" s="294">
        <v>0.1</v>
      </c>
      <c r="N860" s="275">
        <v>99792</v>
      </c>
      <c r="O860" s="288" t="s">
        <v>782</v>
      </c>
      <c r="P860" s="276" t="s">
        <v>760</v>
      </c>
      <c r="Q860" s="296" t="s">
        <v>1932</v>
      </c>
      <c r="R860" s="276" t="s">
        <v>1933</v>
      </c>
      <c r="S860" s="296" t="s">
        <v>1934</v>
      </c>
    </row>
    <row r="861" spans="1:19" hidden="1" x14ac:dyDescent="0.3">
      <c r="A861" s="272">
        <v>1845</v>
      </c>
      <c r="B861" s="282">
        <v>42937</v>
      </c>
      <c r="C861" s="284" t="s">
        <v>593</v>
      </c>
      <c r="D861" s="273" t="s">
        <v>1033</v>
      </c>
      <c r="E861" s="286" t="s">
        <v>522</v>
      </c>
      <c r="F861" s="273" t="s">
        <v>778</v>
      </c>
      <c r="G861" s="288" t="s">
        <v>785</v>
      </c>
      <c r="H861" s="273" t="s">
        <v>815</v>
      </c>
      <c r="I861" s="290" t="s">
        <v>1032</v>
      </c>
      <c r="J861" s="274">
        <v>8</v>
      </c>
      <c r="K861" s="292">
        <v>407040</v>
      </c>
      <c r="L861" s="274">
        <v>3256320</v>
      </c>
      <c r="M861" s="294">
        <v>0.09</v>
      </c>
      <c r="N861" s="275">
        <v>2963251.2000000002</v>
      </c>
      <c r="O861" s="288" t="s">
        <v>788</v>
      </c>
      <c r="P861" s="276" t="s">
        <v>760</v>
      </c>
      <c r="Q861" s="296" t="s">
        <v>1936</v>
      </c>
      <c r="R861" s="276" t="s">
        <v>1933</v>
      </c>
      <c r="S861" s="296" t="s">
        <v>1934</v>
      </c>
    </row>
    <row r="862" spans="1:19" hidden="1" x14ac:dyDescent="0.3">
      <c r="A862" s="272">
        <v>1846</v>
      </c>
      <c r="B862" s="282">
        <v>42937</v>
      </c>
      <c r="C862" s="284" t="s">
        <v>593</v>
      </c>
      <c r="D862" s="273" t="s">
        <v>849</v>
      </c>
      <c r="E862" s="286" t="s">
        <v>522</v>
      </c>
      <c r="F862" s="273" t="s">
        <v>790</v>
      </c>
      <c r="G862" s="288" t="s">
        <v>764</v>
      </c>
      <c r="H862" s="273" t="s">
        <v>800</v>
      </c>
      <c r="I862" s="290" t="s">
        <v>848</v>
      </c>
      <c r="J862" s="274">
        <v>21</v>
      </c>
      <c r="K862" s="292">
        <v>240</v>
      </c>
      <c r="L862" s="274">
        <v>5040</v>
      </c>
      <c r="M862" s="294">
        <v>0.09</v>
      </c>
      <c r="N862" s="275">
        <v>4586.3999999999996</v>
      </c>
      <c r="O862" s="288" t="s">
        <v>788</v>
      </c>
      <c r="P862" s="276" t="s">
        <v>760</v>
      </c>
      <c r="Q862" s="296" t="s">
        <v>1936</v>
      </c>
      <c r="R862" s="276" t="s">
        <v>1937</v>
      </c>
      <c r="S862" s="296" t="s">
        <v>1934</v>
      </c>
    </row>
    <row r="863" spans="1:19" hidden="1" x14ac:dyDescent="0.3">
      <c r="A863" s="272">
        <v>1847</v>
      </c>
      <c r="B863" s="282">
        <v>42937</v>
      </c>
      <c r="C863" s="284" t="s">
        <v>593</v>
      </c>
      <c r="D863" s="273" t="s">
        <v>1030</v>
      </c>
      <c r="E863" s="286" t="s">
        <v>522</v>
      </c>
      <c r="F863" s="273" t="s">
        <v>778</v>
      </c>
      <c r="G863" s="288" t="s">
        <v>764</v>
      </c>
      <c r="H863" s="273" t="s">
        <v>811</v>
      </c>
      <c r="I863" s="290" t="s">
        <v>1031</v>
      </c>
      <c r="J863" s="274">
        <v>25</v>
      </c>
      <c r="K863" s="292">
        <v>720</v>
      </c>
      <c r="L863" s="274">
        <v>18000</v>
      </c>
      <c r="M863" s="294">
        <v>0.09</v>
      </c>
      <c r="N863" s="275">
        <v>16380</v>
      </c>
      <c r="O863" s="288" t="s">
        <v>782</v>
      </c>
      <c r="P863" s="276" t="s">
        <v>760</v>
      </c>
      <c r="Q863" s="296" t="s">
        <v>1932</v>
      </c>
      <c r="R863" s="276" t="s">
        <v>1933</v>
      </c>
      <c r="S863" s="296" t="s">
        <v>1934</v>
      </c>
    </row>
    <row r="864" spans="1:19" hidden="1" x14ac:dyDescent="0.3">
      <c r="A864" s="272">
        <v>1848</v>
      </c>
      <c r="B864" s="282">
        <v>42937</v>
      </c>
      <c r="C864" s="284" t="s">
        <v>593</v>
      </c>
      <c r="D864" s="273" t="s">
        <v>1030</v>
      </c>
      <c r="E864" s="286" t="s">
        <v>522</v>
      </c>
      <c r="F864" s="273" t="s">
        <v>778</v>
      </c>
      <c r="G864" s="288" t="s">
        <v>785</v>
      </c>
      <c r="H864" s="273" t="s">
        <v>815</v>
      </c>
      <c r="I864" s="290" t="s">
        <v>1029</v>
      </c>
      <c r="J864" s="274">
        <v>24</v>
      </c>
      <c r="K864" s="292">
        <v>7260</v>
      </c>
      <c r="L864" s="274">
        <v>174240</v>
      </c>
      <c r="M864" s="294">
        <v>0.08</v>
      </c>
      <c r="N864" s="275">
        <v>160300.79999999999</v>
      </c>
      <c r="O864" s="288" t="s">
        <v>782</v>
      </c>
      <c r="P864" s="276" t="s">
        <v>760</v>
      </c>
      <c r="Q864" s="296" t="s">
        <v>1932</v>
      </c>
      <c r="R864" s="276" t="s">
        <v>1933</v>
      </c>
      <c r="S864" s="296" t="s">
        <v>1934</v>
      </c>
    </row>
    <row r="865" spans="1:19" x14ac:dyDescent="0.3">
      <c r="A865" s="272">
        <v>1849</v>
      </c>
      <c r="B865" s="282">
        <v>42937</v>
      </c>
      <c r="C865" s="284" t="s">
        <v>593</v>
      </c>
      <c r="D865" s="273" t="s">
        <v>928</v>
      </c>
      <c r="E865" s="286" t="s">
        <v>395</v>
      </c>
      <c r="F865" s="273" t="s">
        <v>778</v>
      </c>
      <c r="G865" s="288" t="s">
        <v>785</v>
      </c>
      <c r="H865" s="273" t="s">
        <v>824</v>
      </c>
      <c r="I865" s="290" t="s">
        <v>1028</v>
      </c>
      <c r="J865" s="274">
        <v>48</v>
      </c>
      <c r="K865" s="292">
        <v>1860</v>
      </c>
      <c r="L865" s="274">
        <v>89280</v>
      </c>
      <c r="M865" s="294">
        <v>0</v>
      </c>
      <c r="N865" s="275">
        <v>89280</v>
      </c>
      <c r="O865" s="288" t="s">
        <v>788</v>
      </c>
      <c r="P865" s="276" t="s">
        <v>760</v>
      </c>
      <c r="Q865" s="296" t="s">
        <v>1936</v>
      </c>
      <c r="R865" s="276" t="s">
        <v>1933</v>
      </c>
      <c r="S865" s="296" t="s">
        <v>1934</v>
      </c>
    </row>
    <row r="866" spans="1:19" hidden="1" x14ac:dyDescent="0.3">
      <c r="A866" s="272">
        <v>1850</v>
      </c>
      <c r="B866" s="282">
        <v>42937</v>
      </c>
      <c r="C866" s="284" t="s">
        <v>593</v>
      </c>
      <c r="D866" s="273" t="s">
        <v>928</v>
      </c>
      <c r="E866" s="286" t="s">
        <v>395</v>
      </c>
      <c r="F866" s="273" t="s">
        <v>778</v>
      </c>
      <c r="G866" s="288" t="s">
        <v>764</v>
      </c>
      <c r="H866" s="273" t="s">
        <v>921</v>
      </c>
      <c r="I866" s="290" t="s">
        <v>1027</v>
      </c>
      <c r="J866" s="274">
        <v>28</v>
      </c>
      <c r="K866" s="292">
        <v>300</v>
      </c>
      <c r="L866" s="274">
        <v>8400</v>
      </c>
      <c r="M866" s="294">
        <v>0.08</v>
      </c>
      <c r="N866" s="275">
        <v>7728</v>
      </c>
      <c r="O866" s="288" t="s">
        <v>788</v>
      </c>
      <c r="P866" s="276" t="s">
        <v>760</v>
      </c>
      <c r="Q866" s="296" t="s">
        <v>1936</v>
      </c>
      <c r="R866" s="276" t="s">
        <v>1933</v>
      </c>
      <c r="S866" s="296" t="s">
        <v>1934</v>
      </c>
    </row>
    <row r="867" spans="1:19" hidden="1" x14ac:dyDescent="0.3">
      <c r="A867" s="272">
        <v>1851</v>
      </c>
      <c r="B867" s="282">
        <v>42938</v>
      </c>
      <c r="C867" s="284" t="s">
        <v>593</v>
      </c>
      <c r="D867" s="273" t="s">
        <v>1022</v>
      </c>
      <c r="E867" s="286" t="s">
        <v>398</v>
      </c>
      <c r="F867" s="273" t="s">
        <v>765</v>
      </c>
      <c r="G867" s="288" t="s">
        <v>764</v>
      </c>
      <c r="H867" s="273" t="s">
        <v>800</v>
      </c>
      <c r="I867" s="290" t="s">
        <v>1026</v>
      </c>
      <c r="J867" s="274">
        <v>9</v>
      </c>
      <c r="K867" s="292">
        <v>1380</v>
      </c>
      <c r="L867" s="274">
        <v>12420</v>
      </c>
      <c r="M867" s="294">
        <v>0.03</v>
      </c>
      <c r="N867" s="275">
        <v>12047.4</v>
      </c>
      <c r="O867" s="288" t="s">
        <v>782</v>
      </c>
      <c r="P867" s="276" t="s">
        <v>767</v>
      </c>
      <c r="Q867" s="296" t="s">
        <v>1932</v>
      </c>
      <c r="R867" s="276" t="s">
        <v>1937</v>
      </c>
      <c r="S867" s="296" t="s">
        <v>1934</v>
      </c>
    </row>
    <row r="868" spans="1:19" hidden="1" x14ac:dyDescent="0.3">
      <c r="A868" s="272">
        <v>1852</v>
      </c>
      <c r="B868" s="282">
        <v>42938</v>
      </c>
      <c r="C868" s="284" t="s">
        <v>593</v>
      </c>
      <c r="D868" s="273" t="s">
        <v>1022</v>
      </c>
      <c r="E868" s="286" t="s">
        <v>398</v>
      </c>
      <c r="F868" s="273" t="s">
        <v>765</v>
      </c>
      <c r="G868" s="288" t="s">
        <v>764</v>
      </c>
      <c r="H868" s="273" t="s">
        <v>800</v>
      </c>
      <c r="I868" s="290" t="s">
        <v>1025</v>
      </c>
      <c r="J868" s="274">
        <v>5</v>
      </c>
      <c r="K868" s="292">
        <v>360</v>
      </c>
      <c r="L868" s="274">
        <v>1800</v>
      </c>
      <c r="M868" s="294">
        <v>0.02</v>
      </c>
      <c r="N868" s="275">
        <v>1764</v>
      </c>
      <c r="O868" s="288" t="s">
        <v>782</v>
      </c>
      <c r="P868" s="276" t="s">
        <v>798</v>
      </c>
      <c r="Q868" s="296" t="s">
        <v>1932</v>
      </c>
      <c r="R868" s="276" t="s">
        <v>1937</v>
      </c>
      <c r="S868" s="296" t="s">
        <v>1934</v>
      </c>
    </row>
    <row r="869" spans="1:19" hidden="1" x14ac:dyDescent="0.3">
      <c r="A869" s="272">
        <v>1853</v>
      </c>
      <c r="B869" s="282">
        <v>42938</v>
      </c>
      <c r="C869" s="284" t="s">
        <v>593</v>
      </c>
      <c r="D869" s="273" t="s">
        <v>1024</v>
      </c>
      <c r="E869" s="286" t="s">
        <v>398</v>
      </c>
      <c r="F869" s="273" t="s">
        <v>778</v>
      </c>
      <c r="G869" s="288" t="s">
        <v>764</v>
      </c>
      <c r="H869" s="273" t="s">
        <v>818</v>
      </c>
      <c r="I869" s="290" t="s">
        <v>1023</v>
      </c>
      <c r="J869" s="274">
        <v>20</v>
      </c>
      <c r="K869" s="292">
        <v>4260</v>
      </c>
      <c r="L869" s="274">
        <v>85200</v>
      </c>
      <c r="M869" s="294">
        <v>0.05</v>
      </c>
      <c r="N869" s="275">
        <v>80940</v>
      </c>
      <c r="O869" s="288" t="s">
        <v>834</v>
      </c>
      <c r="P869" s="276" t="s">
        <v>760</v>
      </c>
      <c r="Q869" s="296" t="s">
        <v>1932</v>
      </c>
      <c r="R869" s="276" t="s">
        <v>1933</v>
      </c>
      <c r="S869" s="296" t="s">
        <v>1934</v>
      </c>
    </row>
    <row r="870" spans="1:19" hidden="1" x14ac:dyDescent="0.3">
      <c r="A870" s="272">
        <v>1854</v>
      </c>
      <c r="B870" s="282">
        <v>42938</v>
      </c>
      <c r="C870" s="284" t="s">
        <v>593</v>
      </c>
      <c r="D870" s="273" t="s">
        <v>1022</v>
      </c>
      <c r="E870" s="286" t="s">
        <v>522</v>
      </c>
      <c r="F870" s="273" t="s">
        <v>765</v>
      </c>
      <c r="G870" s="288" t="s">
        <v>764</v>
      </c>
      <c r="H870" s="273" t="s">
        <v>793</v>
      </c>
      <c r="I870" s="290" t="s">
        <v>1021</v>
      </c>
      <c r="J870" s="274">
        <v>43</v>
      </c>
      <c r="K870" s="292">
        <v>420</v>
      </c>
      <c r="L870" s="274">
        <v>18060</v>
      </c>
      <c r="M870" s="294">
        <v>0.01</v>
      </c>
      <c r="N870" s="275">
        <v>17879.400000000001</v>
      </c>
      <c r="O870" s="288" t="s">
        <v>782</v>
      </c>
      <c r="P870" s="276" t="s">
        <v>767</v>
      </c>
      <c r="Q870" s="296" t="s">
        <v>1932</v>
      </c>
      <c r="R870" s="276" t="s">
        <v>1937</v>
      </c>
      <c r="S870" s="296" t="s">
        <v>1934</v>
      </c>
    </row>
    <row r="871" spans="1:19" hidden="1" x14ac:dyDescent="0.3">
      <c r="A871" s="272">
        <v>1855</v>
      </c>
      <c r="B871" s="282">
        <v>42938</v>
      </c>
      <c r="C871" s="284" t="s">
        <v>593</v>
      </c>
      <c r="D871" s="273" t="s">
        <v>1020</v>
      </c>
      <c r="E871" s="286" t="s">
        <v>522</v>
      </c>
      <c r="F871" s="273" t="s">
        <v>778</v>
      </c>
      <c r="G871" s="288" t="s">
        <v>764</v>
      </c>
      <c r="H871" s="273" t="s">
        <v>995</v>
      </c>
      <c r="I871" s="290" t="s">
        <v>1019</v>
      </c>
      <c r="J871" s="274">
        <v>47</v>
      </c>
      <c r="K871" s="292">
        <v>120</v>
      </c>
      <c r="L871" s="274">
        <v>5640</v>
      </c>
      <c r="M871" s="294">
        <v>0</v>
      </c>
      <c r="N871" s="275">
        <v>5640</v>
      </c>
      <c r="O871" s="288" t="s">
        <v>834</v>
      </c>
      <c r="P871" s="276" t="s">
        <v>774</v>
      </c>
      <c r="Q871" s="296" t="s">
        <v>1932</v>
      </c>
      <c r="R871" s="276" t="s">
        <v>1933</v>
      </c>
      <c r="S871" s="296" t="s">
        <v>1934</v>
      </c>
    </row>
    <row r="872" spans="1:19" hidden="1" x14ac:dyDescent="0.3">
      <c r="A872" s="272">
        <v>1856</v>
      </c>
      <c r="B872" s="282">
        <v>42938</v>
      </c>
      <c r="C872" s="284" t="s">
        <v>593</v>
      </c>
      <c r="D872" s="273" t="s">
        <v>1010</v>
      </c>
      <c r="E872" s="286" t="s">
        <v>522</v>
      </c>
      <c r="F872" s="273" t="s">
        <v>790</v>
      </c>
      <c r="G872" s="288" t="s">
        <v>764</v>
      </c>
      <c r="H872" s="273" t="s">
        <v>772</v>
      </c>
      <c r="I872" s="290" t="s">
        <v>1018</v>
      </c>
      <c r="J872" s="274">
        <v>45</v>
      </c>
      <c r="K872" s="292">
        <v>3900</v>
      </c>
      <c r="L872" s="274">
        <v>175500</v>
      </c>
      <c r="M872" s="294">
        <v>7.0000000000000007E-2</v>
      </c>
      <c r="N872" s="275">
        <v>163215</v>
      </c>
      <c r="O872" s="288" t="s">
        <v>834</v>
      </c>
      <c r="P872" s="276" t="s">
        <v>760</v>
      </c>
      <c r="Q872" s="296" t="s">
        <v>1932</v>
      </c>
      <c r="R872" s="276" t="s">
        <v>1937</v>
      </c>
      <c r="S872" s="296" t="s">
        <v>1934</v>
      </c>
    </row>
    <row r="873" spans="1:19" hidden="1" x14ac:dyDescent="0.3">
      <c r="A873" s="272">
        <v>1857</v>
      </c>
      <c r="B873" s="282">
        <v>42939</v>
      </c>
      <c r="C873" s="284" t="s">
        <v>593</v>
      </c>
      <c r="D873" s="273" t="s">
        <v>1017</v>
      </c>
      <c r="E873" s="286" t="s">
        <v>395</v>
      </c>
      <c r="F873" s="273" t="s">
        <v>812</v>
      </c>
      <c r="G873" s="288" t="s">
        <v>764</v>
      </c>
      <c r="H873" s="273" t="s">
        <v>793</v>
      </c>
      <c r="I873" s="290" t="s">
        <v>1016</v>
      </c>
      <c r="J873" s="274">
        <v>50</v>
      </c>
      <c r="K873" s="292">
        <v>360</v>
      </c>
      <c r="L873" s="274">
        <v>18000</v>
      </c>
      <c r="M873" s="294">
        <v>0.04</v>
      </c>
      <c r="N873" s="275">
        <v>17280</v>
      </c>
      <c r="O873" s="288" t="s">
        <v>775</v>
      </c>
      <c r="P873" s="276" t="s">
        <v>760</v>
      </c>
      <c r="Q873" s="296" t="s">
        <v>1935</v>
      </c>
      <c r="R873" s="276" t="s">
        <v>1933</v>
      </c>
      <c r="S873" s="296" t="s">
        <v>1934</v>
      </c>
    </row>
    <row r="874" spans="1:19" hidden="1" x14ac:dyDescent="0.3">
      <c r="A874" s="272">
        <v>1858</v>
      </c>
      <c r="B874" s="282">
        <v>42939</v>
      </c>
      <c r="C874" s="284" t="s">
        <v>593</v>
      </c>
      <c r="D874" s="273" t="s">
        <v>1015</v>
      </c>
      <c r="E874" s="286" t="s">
        <v>398</v>
      </c>
      <c r="F874" s="273" t="s">
        <v>790</v>
      </c>
      <c r="G874" s="288" t="s">
        <v>764</v>
      </c>
      <c r="H874" s="273" t="s">
        <v>921</v>
      </c>
      <c r="I874" s="290" t="s">
        <v>1014</v>
      </c>
      <c r="J874" s="274">
        <v>27</v>
      </c>
      <c r="K874" s="292">
        <v>240</v>
      </c>
      <c r="L874" s="274">
        <v>6480</v>
      </c>
      <c r="M874" s="294">
        <v>0.04</v>
      </c>
      <c r="N874" s="275">
        <v>6220.8</v>
      </c>
      <c r="O874" s="288" t="s">
        <v>788</v>
      </c>
      <c r="P874" s="276" t="s">
        <v>760</v>
      </c>
      <c r="Q874" s="296" t="s">
        <v>1936</v>
      </c>
      <c r="R874" s="276" t="s">
        <v>1937</v>
      </c>
      <c r="S874" s="296" t="s">
        <v>1934</v>
      </c>
    </row>
    <row r="875" spans="1:19" hidden="1" x14ac:dyDescent="0.3">
      <c r="A875" s="272">
        <v>1859</v>
      </c>
      <c r="B875" s="282">
        <v>42939</v>
      </c>
      <c r="C875" s="284" t="s">
        <v>593</v>
      </c>
      <c r="D875" s="273" t="s">
        <v>1013</v>
      </c>
      <c r="E875" s="286" t="s">
        <v>522</v>
      </c>
      <c r="F875" s="273" t="s">
        <v>778</v>
      </c>
      <c r="G875" s="288" t="s">
        <v>785</v>
      </c>
      <c r="H875" s="273" t="s">
        <v>824</v>
      </c>
      <c r="I875" s="290" t="s">
        <v>1012</v>
      </c>
      <c r="J875" s="274">
        <v>29</v>
      </c>
      <c r="K875" s="292">
        <v>2460</v>
      </c>
      <c r="L875" s="274">
        <v>71340</v>
      </c>
      <c r="M875" s="294">
        <v>0.08</v>
      </c>
      <c r="N875" s="275">
        <v>65632.800000000003</v>
      </c>
      <c r="O875" s="288" t="s">
        <v>775</v>
      </c>
      <c r="P875" s="276" t="s">
        <v>760</v>
      </c>
      <c r="Q875" s="296" t="s">
        <v>1935</v>
      </c>
      <c r="R875" s="276" t="s">
        <v>1933</v>
      </c>
      <c r="S875" s="296" t="s">
        <v>1934</v>
      </c>
    </row>
    <row r="876" spans="1:19" hidden="1" x14ac:dyDescent="0.3">
      <c r="A876" s="272">
        <v>1860</v>
      </c>
      <c r="B876" s="282">
        <v>42939</v>
      </c>
      <c r="C876" s="284" t="s">
        <v>593</v>
      </c>
      <c r="D876" s="273" t="s">
        <v>1010</v>
      </c>
      <c r="E876" s="286" t="s">
        <v>522</v>
      </c>
      <c r="F876" s="273" t="s">
        <v>778</v>
      </c>
      <c r="G876" s="288" t="s">
        <v>770</v>
      </c>
      <c r="H876" s="273" t="s">
        <v>781</v>
      </c>
      <c r="I876" s="290" t="s">
        <v>1011</v>
      </c>
      <c r="J876" s="274">
        <v>25</v>
      </c>
      <c r="K876" s="292">
        <v>1380</v>
      </c>
      <c r="L876" s="274">
        <v>34500</v>
      </c>
      <c r="M876" s="294">
        <v>0.09</v>
      </c>
      <c r="N876" s="275">
        <v>31395</v>
      </c>
      <c r="O876" s="288" t="s">
        <v>761</v>
      </c>
      <c r="P876" s="276" t="s">
        <v>767</v>
      </c>
      <c r="Q876" s="296" t="s">
        <v>1932</v>
      </c>
      <c r="R876" s="276" t="s">
        <v>1933</v>
      </c>
      <c r="S876" s="296" t="s">
        <v>1934</v>
      </c>
    </row>
    <row r="877" spans="1:19" hidden="1" x14ac:dyDescent="0.3">
      <c r="A877" s="272">
        <v>1861</v>
      </c>
      <c r="B877" s="282">
        <v>42939</v>
      </c>
      <c r="C877" s="284" t="s">
        <v>593</v>
      </c>
      <c r="D877" s="273" t="s">
        <v>1010</v>
      </c>
      <c r="E877" s="286" t="s">
        <v>522</v>
      </c>
      <c r="F877" s="273" t="s">
        <v>778</v>
      </c>
      <c r="G877" s="288" t="s">
        <v>770</v>
      </c>
      <c r="H877" s="273" t="s">
        <v>777</v>
      </c>
      <c r="I877" s="290" t="s">
        <v>1009</v>
      </c>
      <c r="J877" s="274">
        <v>18</v>
      </c>
      <c r="K877" s="292">
        <v>17820</v>
      </c>
      <c r="L877" s="274">
        <v>320760</v>
      </c>
      <c r="M877" s="294">
        <v>0.03</v>
      </c>
      <c r="N877" s="275">
        <v>311137.2</v>
      </c>
      <c r="O877" s="288" t="s">
        <v>761</v>
      </c>
      <c r="P877" s="276" t="s">
        <v>760</v>
      </c>
      <c r="Q877" s="296" t="s">
        <v>1932</v>
      </c>
      <c r="R877" s="276" t="s">
        <v>1933</v>
      </c>
      <c r="S877" s="296" t="s">
        <v>1934</v>
      </c>
    </row>
    <row r="878" spans="1:19" hidden="1" x14ac:dyDescent="0.3">
      <c r="A878" s="272">
        <v>1862</v>
      </c>
      <c r="B878" s="282">
        <v>42940</v>
      </c>
      <c r="C878" s="284" t="s">
        <v>593</v>
      </c>
      <c r="D878" s="273" t="s">
        <v>1008</v>
      </c>
      <c r="E878" s="286" t="s">
        <v>398</v>
      </c>
      <c r="F878" s="273" t="s">
        <v>790</v>
      </c>
      <c r="G878" s="288" t="s">
        <v>764</v>
      </c>
      <c r="H878" s="273" t="s">
        <v>800</v>
      </c>
      <c r="I878" s="290" t="s">
        <v>1007</v>
      </c>
      <c r="J878" s="274">
        <v>6</v>
      </c>
      <c r="K878" s="292">
        <v>9960</v>
      </c>
      <c r="L878" s="274">
        <v>59760</v>
      </c>
      <c r="M878" s="294">
        <v>0.04</v>
      </c>
      <c r="N878" s="275">
        <v>57369.599999999999</v>
      </c>
      <c r="O878" s="288" t="s">
        <v>788</v>
      </c>
      <c r="P878" s="276" t="s">
        <v>760</v>
      </c>
      <c r="Q878" s="296" t="s">
        <v>1936</v>
      </c>
      <c r="R878" s="276" t="s">
        <v>1937</v>
      </c>
      <c r="S878" s="296" t="s">
        <v>1934</v>
      </c>
    </row>
    <row r="879" spans="1:19" hidden="1" x14ac:dyDescent="0.3">
      <c r="A879" s="272">
        <v>1863</v>
      </c>
      <c r="B879" s="282">
        <v>42940</v>
      </c>
      <c r="C879" s="284" t="s">
        <v>593</v>
      </c>
      <c r="D879" s="273" t="s">
        <v>1006</v>
      </c>
      <c r="E879" s="286" t="s">
        <v>522</v>
      </c>
      <c r="F879" s="273" t="s">
        <v>790</v>
      </c>
      <c r="G879" s="288" t="s">
        <v>764</v>
      </c>
      <c r="H879" s="273" t="s">
        <v>921</v>
      </c>
      <c r="I879" s="290" t="s">
        <v>1005</v>
      </c>
      <c r="J879" s="274">
        <v>18</v>
      </c>
      <c r="K879" s="292">
        <v>180</v>
      </c>
      <c r="L879" s="274">
        <v>3240</v>
      </c>
      <c r="M879" s="294">
        <v>0.03</v>
      </c>
      <c r="N879" s="275">
        <v>3142.8</v>
      </c>
      <c r="O879" s="288" t="s">
        <v>834</v>
      </c>
      <c r="P879" s="276" t="s">
        <v>760</v>
      </c>
      <c r="Q879" s="296" t="s">
        <v>1932</v>
      </c>
      <c r="R879" s="276" t="s">
        <v>1937</v>
      </c>
      <c r="S879" s="296" t="s">
        <v>1934</v>
      </c>
    </row>
    <row r="880" spans="1:19" hidden="1" x14ac:dyDescent="0.3">
      <c r="A880" s="272">
        <v>1864</v>
      </c>
      <c r="B880" s="282">
        <v>42940</v>
      </c>
      <c r="C880" s="284" t="s">
        <v>593</v>
      </c>
      <c r="D880" s="273" t="s">
        <v>831</v>
      </c>
      <c r="E880" s="286" t="s">
        <v>522</v>
      </c>
      <c r="F880" s="273" t="s">
        <v>778</v>
      </c>
      <c r="G880" s="288" t="s">
        <v>764</v>
      </c>
      <c r="H880" s="273" t="s">
        <v>995</v>
      </c>
      <c r="I880" s="290" t="s">
        <v>1004</v>
      </c>
      <c r="J880" s="274">
        <v>16</v>
      </c>
      <c r="K880" s="292">
        <v>180</v>
      </c>
      <c r="L880" s="274">
        <v>2880</v>
      </c>
      <c r="M880" s="294">
        <v>0.09</v>
      </c>
      <c r="N880" s="275">
        <v>2620.8000000000002</v>
      </c>
      <c r="O880" s="288" t="s">
        <v>788</v>
      </c>
      <c r="P880" s="276" t="s">
        <v>798</v>
      </c>
      <c r="Q880" s="296" t="s">
        <v>1936</v>
      </c>
      <c r="R880" s="276" t="s">
        <v>1933</v>
      </c>
      <c r="S880" s="296" t="s">
        <v>1934</v>
      </c>
    </row>
    <row r="881" spans="1:19" hidden="1" x14ac:dyDescent="0.3">
      <c r="A881" s="272">
        <v>1865</v>
      </c>
      <c r="B881" s="282">
        <v>42941</v>
      </c>
      <c r="C881" s="284" t="s">
        <v>593</v>
      </c>
      <c r="D881" s="273" t="s">
        <v>1002</v>
      </c>
      <c r="E881" s="286" t="s">
        <v>398</v>
      </c>
      <c r="F881" s="273" t="s">
        <v>812</v>
      </c>
      <c r="G881" s="288" t="s">
        <v>764</v>
      </c>
      <c r="H881" s="273" t="s">
        <v>818</v>
      </c>
      <c r="I881" s="290" t="s">
        <v>1003</v>
      </c>
      <c r="J881" s="274">
        <v>45</v>
      </c>
      <c r="K881" s="292">
        <v>4860</v>
      </c>
      <c r="L881" s="274">
        <v>218700</v>
      </c>
      <c r="M881" s="294">
        <v>0.04</v>
      </c>
      <c r="N881" s="275">
        <v>209952</v>
      </c>
      <c r="O881" s="288" t="s">
        <v>782</v>
      </c>
      <c r="P881" s="276" t="s">
        <v>760</v>
      </c>
      <c r="Q881" s="296" t="s">
        <v>1932</v>
      </c>
      <c r="R881" s="276" t="s">
        <v>1933</v>
      </c>
      <c r="S881" s="296" t="s">
        <v>1934</v>
      </c>
    </row>
    <row r="882" spans="1:19" hidden="1" x14ac:dyDescent="0.3">
      <c r="A882" s="272">
        <v>1866</v>
      </c>
      <c r="B882" s="282">
        <v>42941</v>
      </c>
      <c r="C882" s="284" t="s">
        <v>593</v>
      </c>
      <c r="D882" s="273" t="s">
        <v>1002</v>
      </c>
      <c r="E882" s="286" t="s">
        <v>398</v>
      </c>
      <c r="F882" s="273" t="s">
        <v>812</v>
      </c>
      <c r="G882" s="288" t="s">
        <v>764</v>
      </c>
      <c r="H882" s="273" t="s">
        <v>772</v>
      </c>
      <c r="I882" s="290" t="s">
        <v>1001</v>
      </c>
      <c r="J882" s="274">
        <v>37</v>
      </c>
      <c r="K882" s="292">
        <v>2040</v>
      </c>
      <c r="L882" s="274">
        <v>75480</v>
      </c>
      <c r="M882" s="294">
        <v>0</v>
      </c>
      <c r="N882" s="275">
        <v>75480</v>
      </c>
      <c r="O882" s="288" t="s">
        <v>782</v>
      </c>
      <c r="P882" s="276" t="s">
        <v>760</v>
      </c>
      <c r="Q882" s="296" t="s">
        <v>1932</v>
      </c>
      <c r="R882" s="276" t="s">
        <v>1933</v>
      </c>
      <c r="S882" s="296" t="s">
        <v>1934</v>
      </c>
    </row>
    <row r="883" spans="1:19" hidden="1" x14ac:dyDescent="0.3">
      <c r="A883" s="272">
        <v>1867</v>
      </c>
      <c r="B883" s="282">
        <v>42941</v>
      </c>
      <c r="C883" s="284" t="s">
        <v>593</v>
      </c>
      <c r="D883" s="273" t="s">
        <v>998</v>
      </c>
      <c r="E883" s="286" t="s">
        <v>398</v>
      </c>
      <c r="F883" s="273" t="s">
        <v>778</v>
      </c>
      <c r="G883" s="288" t="s">
        <v>764</v>
      </c>
      <c r="H883" s="273" t="s">
        <v>793</v>
      </c>
      <c r="I883" s="290" t="s">
        <v>1000</v>
      </c>
      <c r="J883" s="274">
        <v>6</v>
      </c>
      <c r="K883" s="292">
        <v>540</v>
      </c>
      <c r="L883" s="274">
        <v>3240</v>
      </c>
      <c r="M883" s="294">
        <v>0.1</v>
      </c>
      <c r="N883" s="275">
        <v>2916</v>
      </c>
      <c r="O883" s="288" t="s">
        <v>788</v>
      </c>
      <c r="P883" s="276" t="s">
        <v>798</v>
      </c>
      <c r="Q883" s="296" t="s">
        <v>1936</v>
      </c>
      <c r="R883" s="276" t="s">
        <v>1933</v>
      </c>
      <c r="S883" s="296" t="s">
        <v>1934</v>
      </c>
    </row>
    <row r="884" spans="1:19" hidden="1" x14ac:dyDescent="0.3">
      <c r="A884" s="272">
        <v>1868</v>
      </c>
      <c r="B884" s="282">
        <v>42941</v>
      </c>
      <c r="C884" s="284" t="s">
        <v>593</v>
      </c>
      <c r="D884" s="273" t="s">
        <v>998</v>
      </c>
      <c r="E884" s="286" t="s">
        <v>398</v>
      </c>
      <c r="F884" s="273" t="s">
        <v>778</v>
      </c>
      <c r="G884" s="288" t="s">
        <v>764</v>
      </c>
      <c r="H884" s="273" t="s">
        <v>772</v>
      </c>
      <c r="I884" s="290" t="s">
        <v>999</v>
      </c>
      <c r="J884" s="274">
        <v>33</v>
      </c>
      <c r="K884" s="292">
        <v>3360</v>
      </c>
      <c r="L884" s="274">
        <v>110880</v>
      </c>
      <c r="M884" s="294">
        <v>0.04</v>
      </c>
      <c r="N884" s="275">
        <v>106444.8</v>
      </c>
      <c r="O884" s="288" t="s">
        <v>788</v>
      </c>
      <c r="P884" s="276" t="s">
        <v>760</v>
      </c>
      <c r="Q884" s="296" t="s">
        <v>1936</v>
      </c>
      <c r="R884" s="276" t="s">
        <v>1933</v>
      </c>
      <c r="S884" s="296" t="s">
        <v>1934</v>
      </c>
    </row>
    <row r="885" spans="1:19" hidden="1" x14ac:dyDescent="0.3">
      <c r="A885" s="272">
        <v>1869</v>
      </c>
      <c r="B885" s="282">
        <v>42941</v>
      </c>
      <c r="C885" s="284" t="s">
        <v>593</v>
      </c>
      <c r="D885" s="273" t="s">
        <v>998</v>
      </c>
      <c r="E885" s="286" t="s">
        <v>398</v>
      </c>
      <c r="F885" s="273" t="s">
        <v>778</v>
      </c>
      <c r="G885" s="288" t="s">
        <v>770</v>
      </c>
      <c r="H885" s="273" t="s">
        <v>777</v>
      </c>
      <c r="I885" s="290" t="s">
        <v>997</v>
      </c>
      <c r="J885" s="274">
        <v>17</v>
      </c>
      <c r="K885" s="292">
        <v>33060</v>
      </c>
      <c r="L885" s="274">
        <v>562020</v>
      </c>
      <c r="M885" s="294">
        <v>0.1</v>
      </c>
      <c r="N885" s="275">
        <v>505818</v>
      </c>
      <c r="O885" s="288" t="s">
        <v>788</v>
      </c>
      <c r="P885" s="276" t="s">
        <v>760</v>
      </c>
      <c r="Q885" s="296" t="s">
        <v>1936</v>
      </c>
      <c r="R885" s="276" t="s">
        <v>1933</v>
      </c>
      <c r="S885" s="296" t="s">
        <v>1934</v>
      </c>
    </row>
    <row r="886" spans="1:19" hidden="1" x14ac:dyDescent="0.3">
      <c r="A886" s="272">
        <v>1870</v>
      </c>
      <c r="B886" s="282">
        <v>42941</v>
      </c>
      <c r="C886" s="284" t="s">
        <v>593</v>
      </c>
      <c r="D886" s="273" t="s">
        <v>855</v>
      </c>
      <c r="E886" s="286" t="s">
        <v>522</v>
      </c>
      <c r="F886" s="273" t="s">
        <v>790</v>
      </c>
      <c r="G886" s="288" t="s">
        <v>764</v>
      </c>
      <c r="H886" s="273" t="s">
        <v>921</v>
      </c>
      <c r="I886" s="290" t="s">
        <v>996</v>
      </c>
      <c r="J886" s="274">
        <v>21</v>
      </c>
      <c r="K886" s="292">
        <v>240</v>
      </c>
      <c r="L886" s="274">
        <v>5040</v>
      </c>
      <c r="M886" s="294">
        <v>0</v>
      </c>
      <c r="N886" s="275">
        <v>5040</v>
      </c>
      <c r="O886" s="288" t="s">
        <v>775</v>
      </c>
      <c r="P886" s="276" t="s">
        <v>760</v>
      </c>
      <c r="Q886" s="296" t="s">
        <v>1935</v>
      </c>
      <c r="R886" s="276" t="s">
        <v>1937</v>
      </c>
      <c r="S886" s="296" t="s">
        <v>1934</v>
      </c>
    </row>
    <row r="887" spans="1:19" hidden="1" x14ac:dyDescent="0.3">
      <c r="A887" s="272">
        <v>1871</v>
      </c>
      <c r="B887" s="282">
        <v>42941</v>
      </c>
      <c r="C887" s="284" t="s">
        <v>593</v>
      </c>
      <c r="D887" s="273" t="s">
        <v>855</v>
      </c>
      <c r="E887" s="286" t="s">
        <v>522</v>
      </c>
      <c r="F887" s="273" t="s">
        <v>790</v>
      </c>
      <c r="G887" s="288" t="s">
        <v>764</v>
      </c>
      <c r="H887" s="273" t="s">
        <v>995</v>
      </c>
      <c r="I887" s="290" t="s">
        <v>994</v>
      </c>
      <c r="J887" s="274">
        <v>50</v>
      </c>
      <c r="K887" s="292">
        <v>120</v>
      </c>
      <c r="L887" s="274">
        <v>6000</v>
      </c>
      <c r="M887" s="294">
        <v>0.08</v>
      </c>
      <c r="N887" s="275">
        <v>5520</v>
      </c>
      <c r="O887" s="288" t="s">
        <v>775</v>
      </c>
      <c r="P887" s="276" t="s">
        <v>767</v>
      </c>
      <c r="Q887" s="296" t="s">
        <v>1935</v>
      </c>
      <c r="R887" s="276" t="s">
        <v>1937</v>
      </c>
      <c r="S887" s="296" t="s">
        <v>1934</v>
      </c>
    </row>
    <row r="888" spans="1:19" hidden="1" x14ac:dyDescent="0.3">
      <c r="A888" s="272">
        <v>1872</v>
      </c>
      <c r="B888" s="282">
        <v>42941</v>
      </c>
      <c r="C888" s="284" t="s">
        <v>593</v>
      </c>
      <c r="D888" s="273" t="s">
        <v>855</v>
      </c>
      <c r="E888" s="286" t="s">
        <v>522</v>
      </c>
      <c r="F888" s="273" t="s">
        <v>790</v>
      </c>
      <c r="G888" s="288" t="s">
        <v>764</v>
      </c>
      <c r="H888" s="273" t="s">
        <v>772</v>
      </c>
      <c r="I888" s="290" t="s">
        <v>993</v>
      </c>
      <c r="J888" s="274">
        <v>34</v>
      </c>
      <c r="K888" s="292">
        <v>1020</v>
      </c>
      <c r="L888" s="274">
        <v>34680</v>
      </c>
      <c r="M888" s="294">
        <v>0.02</v>
      </c>
      <c r="N888" s="275">
        <v>33986.400000000001</v>
      </c>
      <c r="O888" s="288" t="s">
        <v>775</v>
      </c>
      <c r="P888" s="276" t="s">
        <v>774</v>
      </c>
      <c r="Q888" s="296" t="s">
        <v>1935</v>
      </c>
      <c r="R888" s="276" t="s">
        <v>1937</v>
      </c>
      <c r="S888" s="296" t="s">
        <v>1934</v>
      </c>
    </row>
    <row r="889" spans="1:19" x14ac:dyDescent="0.3">
      <c r="A889" s="272">
        <v>1873</v>
      </c>
      <c r="B889" s="282">
        <v>42941</v>
      </c>
      <c r="C889" s="284" t="s">
        <v>593</v>
      </c>
      <c r="D889" s="273" t="s">
        <v>843</v>
      </c>
      <c r="E889" s="286" t="s">
        <v>405</v>
      </c>
      <c r="F889" s="273" t="s">
        <v>765</v>
      </c>
      <c r="G889" s="288" t="s">
        <v>764</v>
      </c>
      <c r="H889" s="273" t="s">
        <v>793</v>
      </c>
      <c r="I889" s="290" t="s">
        <v>992</v>
      </c>
      <c r="J889" s="274">
        <v>1</v>
      </c>
      <c r="K889" s="292">
        <v>420</v>
      </c>
      <c r="L889" s="274">
        <v>420</v>
      </c>
      <c r="M889" s="294">
        <v>0.09</v>
      </c>
      <c r="N889" s="275">
        <v>382.2</v>
      </c>
      <c r="O889" s="288" t="s">
        <v>788</v>
      </c>
      <c r="P889" s="276" t="s">
        <v>767</v>
      </c>
      <c r="Q889" s="296" t="s">
        <v>1936</v>
      </c>
      <c r="R889" s="276" t="s">
        <v>1937</v>
      </c>
      <c r="S889" s="296" t="s">
        <v>1934</v>
      </c>
    </row>
    <row r="890" spans="1:19" x14ac:dyDescent="0.3">
      <c r="A890" s="272">
        <v>1874</v>
      </c>
      <c r="B890" s="282">
        <v>42941</v>
      </c>
      <c r="C890" s="284" t="s">
        <v>593</v>
      </c>
      <c r="D890" s="273" t="s">
        <v>843</v>
      </c>
      <c r="E890" s="286" t="s">
        <v>405</v>
      </c>
      <c r="F890" s="273" t="s">
        <v>765</v>
      </c>
      <c r="G890" s="288" t="s">
        <v>764</v>
      </c>
      <c r="H890" s="273" t="s">
        <v>793</v>
      </c>
      <c r="I890" s="290" t="s">
        <v>991</v>
      </c>
      <c r="J890" s="274">
        <v>35</v>
      </c>
      <c r="K890" s="292">
        <v>1860</v>
      </c>
      <c r="L890" s="274">
        <v>65100</v>
      </c>
      <c r="M890" s="294">
        <v>0.1</v>
      </c>
      <c r="N890" s="275">
        <v>58590</v>
      </c>
      <c r="O890" s="288" t="s">
        <v>788</v>
      </c>
      <c r="P890" s="276" t="s">
        <v>787</v>
      </c>
      <c r="Q890" s="296" t="s">
        <v>1936</v>
      </c>
      <c r="R890" s="276" t="s">
        <v>1937</v>
      </c>
      <c r="S890" s="296" t="s">
        <v>1934</v>
      </c>
    </row>
    <row r="891" spans="1:19" hidden="1" x14ac:dyDescent="0.3">
      <c r="A891" s="272">
        <v>1875</v>
      </c>
      <c r="B891" s="282">
        <v>42941</v>
      </c>
      <c r="C891" s="284" t="s">
        <v>593</v>
      </c>
      <c r="D891" s="273" t="s">
        <v>843</v>
      </c>
      <c r="E891" s="286" t="s">
        <v>405</v>
      </c>
      <c r="F891" s="273" t="s">
        <v>765</v>
      </c>
      <c r="G891" s="288" t="s">
        <v>785</v>
      </c>
      <c r="H891" s="273" t="s">
        <v>784</v>
      </c>
      <c r="I891" s="290" t="s">
        <v>990</v>
      </c>
      <c r="J891" s="274">
        <v>26</v>
      </c>
      <c r="K891" s="292">
        <v>12060</v>
      </c>
      <c r="L891" s="274">
        <v>313560</v>
      </c>
      <c r="M891" s="294">
        <v>0.06</v>
      </c>
      <c r="N891" s="275">
        <v>294746.40000000002</v>
      </c>
      <c r="O891" s="288" t="s">
        <v>788</v>
      </c>
      <c r="P891" s="276" t="s">
        <v>760</v>
      </c>
      <c r="Q891" s="296" t="s">
        <v>1936</v>
      </c>
      <c r="R891" s="276" t="s">
        <v>1937</v>
      </c>
      <c r="S891" s="296" t="s">
        <v>1934</v>
      </c>
    </row>
    <row r="892" spans="1:19" hidden="1" x14ac:dyDescent="0.3">
      <c r="A892" s="272">
        <v>1876</v>
      </c>
      <c r="B892" s="282">
        <v>42942</v>
      </c>
      <c r="C892" s="284" t="s">
        <v>593</v>
      </c>
      <c r="D892" s="273" t="s">
        <v>987</v>
      </c>
      <c r="E892" s="286" t="s">
        <v>405</v>
      </c>
      <c r="F892" s="273" t="s">
        <v>790</v>
      </c>
      <c r="G892" s="288" t="s">
        <v>785</v>
      </c>
      <c r="H892" s="273" t="s">
        <v>784</v>
      </c>
      <c r="I892" s="290" t="s">
        <v>989</v>
      </c>
      <c r="J892" s="274">
        <v>39</v>
      </c>
      <c r="K892" s="292">
        <v>3960</v>
      </c>
      <c r="L892" s="274">
        <v>154440</v>
      </c>
      <c r="M892" s="294">
        <v>0.09</v>
      </c>
      <c r="N892" s="275">
        <v>140540.4</v>
      </c>
      <c r="O892" s="288" t="s">
        <v>782</v>
      </c>
      <c r="P892" s="276" t="s">
        <v>760</v>
      </c>
      <c r="Q892" s="296" t="s">
        <v>1932</v>
      </c>
      <c r="R892" s="276" t="s">
        <v>1937</v>
      </c>
      <c r="S892" s="296" t="s">
        <v>1934</v>
      </c>
    </row>
    <row r="893" spans="1:19" x14ac:dyDescent="0.3">
      <c r="A893" s="272">
        <v>1877</v>
      </c>
      <c r="B893" s="282">
        <v>42942</v>
      </c>
      <c r="C893" s="284" t="s">
        <v>593</v>
      </c>
      <c r="D893" s="273" t="s">
        <v>987</v>
      </c>
      <c r="E893" s="286" t="s">
        <v>405</v>
      </c>
      <c r="F893" s="273" t="s">
        <v>790</v>
      </c>
      <c r="G893" s="288" t="s">
        <v>764</v>
      </c>
      <c r="H893" s="273" t="s">
        <v>921</v>
      </c>
      <c r="I893" s="290" t="s">
        <v>988</v>
      </c>
      <c r="J893" s="274">
        <v>49</v>
      </c>
      <c r="K893" s="292">
        <v>300</v>
      </c>
      <c r="L893" s="274">
        <v>14700</v>
      </c>
      <c r="M893" s="294">
        <v>0.04</v>
      </c>
      <c r="N893" s="275">
        <v>14112</v>
      </c>
      <c r="O893" s="288" t="s">
        <v>782</v>
      </c>
      <c r="P893" s="276" t="s">
        <v>760</v>
      </c>
      <c r="Q893" s="296" t="s">
        <v>1932</v>
      </c>
      <c r="R893" s="276" t="s">
        <v>1937</v>
      </c>
      <c r="S893" s="296" t="s">
        <v>1934</v>
      </c>
    </row>
    <row r="894" spans="1:19" x14ac:dyDescent="0.3">
      <c r="A894" s="272">
        <v>1878</v>
      </c>
      <c r="B894" s="282">
        <v>42942</v>
      </c>
      <c r="C894" s="284" t="s">
        <v>593</v>
      </c>
      <c r="D894" s="273" t="s">
        <v>987</v>
      </c>
      <c r="E894" s="286" t="s">
        <v>405</v>
      </c>
      <c r="F894" s="273" t="s">
        <v>790</v>
      </c>
      <c r="G894" s="288" t="s">
        <v>764</v>
      </c>
      <c r="H894" s="273" t="s">
        <v>772</v>
      </c>
      <c r="I894" s="290" t="s">
        <v>986</v>
      </c>
      <c r="J894" s="274">
        <v>1</v>
      </c>
      <c r="K894" s="292">
        <v>1680</v>
      </c>
      <c r="L894" s="274">
        <v>1680</v>
      </c>
      <c r="M894" s="294">
        <v>0.09</v>
      </c>
      <c r="N894" s="275">
        <v>1528.8</v>
      </c>
      <c r="O894" s="288" t="s">
        <v>782</v>
      </c>
      <c r="P894" s="276" t="s">
        <v>760</v>
      </c>
      <c r="Q894" s="296" t="s">
        <v>1932</v>
      </c>
      <c r="R894" s="276" t="s">
        <v>1937</v>
      </c>
      <c r="S894" s="296" t="s">
        <v>1934</v>
      </c>
    </row>
    <row r="895" spans="1:19" hidden="1" x14ac:dyDescent="0.3">
      <c r="A895" s="272">
        <v>1879</v>
      </c>
      <c r="B895" s="282">
        <v>42942</v>
      </c>
      <c r="C895" s="284" t="s">
        <v>593</v>
      </c>
      <c r="D895" s="273" t="s">
        <v>950</v>
      </c>
      <c r="E895" s="286" t="s">
        <v>398</v>
      </c>
      <c r="F895" s="273" t="s">
        <v>812</v>
      </c>
      <c r="G895" s="288" t="s">
        <v>785</v>
      </c>
      <c r="H895" s="273" t="s">
        <v>824</v>
      </c>
      <c r="I895" s="290" t="s">
        <v>985</v>
      </c>
      <c r="J895" s="274">
        <v>32</v>
      </c>
      <c r="K895" s="292">
        <v>540</v>
      </c>
      <c r="L895" s="274">
        <v>17280</v>
      </c>
      <c r="M895" s="294">
        <v>0.09</v>
      </c>
      <c r="N895" s="275">
        <v>15724.8</v>
      </c>
      <c r="O895" s="288" t="s">
        <v>775</v>
      </c>
      <c r="P895" s="276" t="s">
        <v>760</v>
      </c>
      <c r="Q895" s="296" t="s">
        <v>1935</v>
      </c>
      <c r="R895" s="276" t="s">
        <v>1933</v>
      </c>
      <c r="S895" s="296" t="s">
        <v>1934</v>
      </c>
    </row>
    <row r="896" spans="1:19" hidden="1" x14ac:dyDescent="0.3">
      <c r="A896" s="272">
        <v>1880</v>
      </c>
      <c r="B896" s="282">
        <v>42942</v>
      </c>
      <c r="C896" s="284" t="s">
        <v>593</v>
      </c>
      <c r="D896" s="273" t="s">
        <v>950</v>
      </c>
      <c r="E896" s="286" t="s">
        <v>398</v>
      </c>
      <c r="F896" s="273" t="s">
        <v>812</v>
      </c>
      <c r="G896" s="288" t="s">
        <v>770</v>
      </c>
      <c r="H896" s="273" t="s">
        <v>781</v>
      </c>
      <c r="I896" s="290" t="s">
        <v>984</v>
      </c>
      <c r="J896" s="274">
        <v>32</v>
      </c>
      <c r="K896" s="292">
        <v>540</v>
      </c>
      <c r="L896" s="274">
        <v>17280</v>
      </c>
      <c r="M896" s="294">
        <v>0.02</v>
      </c>
      <c r="N896" s="275">
        <v>16934.400000000001</v>
      </c>
      <c r="O896" s="288" t="s">
        <v>775</v>
      </c>
      <c r="P896" s="276" t="s">
        <v>760</v>
      </c>
      <c r="Q896" s="296" t="s">
        <v>1935</v>
      </c>
      <c r="R896" s="276" t="s">
        <v>1933</v>
      </c>
      <c r="S896" s="296" t="s">
        <v>1934</v>
      </c>
    </row>
    <row r="897" spans="1:19" hidden="1" x14ac:dyDescent="0.3">
      <c r="A897" s="272">
        <v>1881</v>
      </c>
      <c r="B897" s="282">
        <v>42942</v>
      </c>
      <c r="C897" s="284" t="s">
        <v>593</v>
      </c>
      <c r="D897" s="273" t="s">
        <v>950</v>
      </c>
      <c r="E897" s="286" t="s">
        <v>398</v>
      </c>
      <c r="F897" s="273" t="s">
        <v>812</v>
      </c>
      <c r="G897" s="288" t="s">
        <v>764</v>
      </c>
      <c r="H897" s="273" t="s">
        <v>793</v>
      </c>
      <c r="I897" s="290" t="s">
        <v>983</v>
      </c>
      <c r="J897" s="274">
        <v>32</v>
      </c>
      <c r="K897" s="292">
        <v>2940</v>
      </c>
      <c r="L897" s="274">
        <v>94080</v>
      </c>
      <c r="M897" s="294">
        <v>0.02</v>
      </c>
      <c r="N897" s="275">
        <v>92198.399999999994</v>
      </c>
      <c r="O897" s="288" t="s">
        <v>775</v>
      </c>
      <c r="P897" s="276" t="s">
        <v>841</v>
      </c>
      <c r="Q897" s="296" t="s">
        <v>1935</v>
      </c>
      <c r="R897" s="276" t="s">
        <v>1933</v>
      </c>
      <c r="S897" s="296" t="s">
        <v>1934</v>
      </c>
    </row>
    <row r="898" spans="1:19" hidden="1" x14ac:dyDescent="0.3">
      <c r="A898" s="272">
        <v>1882</v>
      </c>
      <c r="B898" s="282">
        <v>42942</v>
      </c>
      <c r="C898" s="284" t="s">
        <v>593</v>
      </c>
      <c r="D898" s="273" t="s">
        <v>982</v>
      </c>
      <c r="E898" s="286" t="s">
        <v>398</v>
      </c>
      <c r="F898" s="273" t="s">
        <v>778</v>
      </c>
      <c r="G898" s="288" t="s">
        <v>770</v>
      </c>
      <c r="H898" s="273" t="s">
        <v>769</v>
      </c>
      <c r="I898" s="290" t="s">
        <v>981</v>
      </c>
      <c r="J898" s="274">
        <v>45</v>
      </c>
      <c r="K898" s="292">
        <v>21360</v>
      </c>
      <c r="L898" s="274">
        <v>961200</v>
      </c>
      <c r="M898" s="294">
        <v>0.02</v>
      </c>
      <c r="N898" s="275">
        <v>941976</v>
      </c>
      <c r="O898" s="288" t="s">
        <v>761</v>
      </c>
      <c r="P898" s="276" t="s">
        <v>760</v>
      </c>
      <c r="Q898" s="296" t="s">
        <v>1932</v>
      </c>
      <c r="R898" s="276" t="s">
        <v>1933</v>
      </c>
      <c r="S898" s="296" t="s">
        <v>1934</v>
      </c>
    </row>
    <row r="899" spans="1:19" x14ac:dyDescent="0.3">
      <c r="A899" s="272">
        <v>1883</v>
      </c>
      <c r="B899" s="282">
        <v>42942</v>
      </c>
      <c r="C899" s="284" t="s">
        <v>593</v>
      </c>
      <c r="D899" s="273" t="s">
        <v>896</v>
      </c>
      <c r="E899" s="286" t="s">
        <v>405</v>
      </c>
      <c r="F899" s="273" t="s">
        <v>790</v>
      </c>
      <c r="G899" s="288" t="s">
        <v>764</v>
      </c>
      <c r="H899" s="273" t="s">
        <v>818</v>
      </c>
      <c r="I899" s="290" t="s">
        <v>980</v>
      </c>
      <c r="J899" s="274">
        <v>49</v>
      </c>
      <c r="K899" s="292">
        <v>2520</v>
      </c>
      <c r="L899" s="274">
        <v>123480</v>
      </c>
      <c r="M899" s="294">
        <v>0.06</v>
      </c>
      <c r="N899" s="275">
        <v>116071.2</v>
      </c>
      <c r="O899" s="288" t="s">
        <v>834</v>
      </c>
      <c r="P899" s="276" t="s">
        <v>760</v>
      </c>
      <c r="Q899" s="296" t="s">
        <v>1932</v>
      </c>
      <c r="R899" s="276" t="s">
        <v>1937</v>
      </c>
      <c r="S899" s="296" t="s">
        <v>1934</v>
      </c>
    </row>
    <row r="900" spans="1:19" x14ac:dyDescent="0.3">
      <c r="A900" s="272">
        <v>1884</v>
      </c>
      <c r="B900" s="282">
        <v>42942</v>
      </c>
      <c r="C900" s="284" t="s">
        <v>593</v>
      </c>
      <c r="D900" s="273" t="s">
        <v>896</v>
      </c>
      <c r="E900" s="286" t="s">
        <v>405</v>
      </c>
      <c r="F900" s="273" t="s">
        <v>790</v>
      </c>
      <c r="G900" s="288" t="s">
        <v>764</v>
      </c>
      <c r="H900" s="273" t="s">
        <v>800</v>
      </c>
      <c r="I900" s="290" t="s">
        <v>979</v>
      </c>
      <c r="J900" s="274">
        <v>12</v>
      </c>
      <c r="K900" s="292">
        <v>360</v>
      </c>
      <c r="L900" s="274">
        <v>4320</v>
      </c>
      <c r="M900" s="294">
        <v>0.1</v>
      </c>
      <c r="N900" s="275">
        <v>3888</v>
      </c>
      <c r="O900" s="288" t="s">
        <v>834</v>
      </c>
      <c r="P900" s="276" t="s">
        <v>760</v>
      </c>
      <c r="Q900" s="296" t="s">
        <v>1932</v>
      </c>
      <c r="R900" s="276" t="s">
        <v>1937</v>
      </c>
      <c r="S900" s="296" t="s">
        <v>1934</v>
      </c>
    </row>
    <row r="901" spans="1:19" hidden="1" x14ac:dyDescent="0.3">
      <c r="A901" s="272">
        <v>1885</v>
      </c>
      <c r="B901" s="282">
        <v>42942</v>
      </c>
      <c r="C901" s="284" t="s">
        <v>593</v>
      </c>
      <c r="D901" s="273" t="s">
        <v>977</v>
      </c>
      <c r="E901" s="286" t="s">
        <v>522</v>
      </c>
      <c r="F901" s="273" t="s">
        <v>790</v>
      </c>
      <c r="G901" s="288" t="s">
        <v>785</v>
      </c>
      <c r="H901" s="273" t="s">
        <v>824</v>
      </c>
      <c r="I901" s="290" t="s">
        <v>978</v>
      </c>
      <c r="J901" s="274">
        <v>39</v>
      </c>
      <c r="K901" s="292">
        <v>2460</v>
      </c>
      <c r="L901" s="274">
        <v>95940</v>
      </c>
      <c r="M901" s="294">
        <v>0.1</v>
      </c>
      <c r="N901" s="275">
        <v>86346</v>
      </c>
      <c r="O901" s="288" t="s">
        <v>834</v>
      </c>
      <c r="P901" s="276" t="s">
        <v>798</v>
      </c>
      <c r="Q901" s="296" t="s">
        <v>1932</v>
      </c>
      <c r="R901" s="276" t="s">
        <v>1937</v>
      </c>
      <c r="S901" s="296" t="s">
        <v>1934</v>
      </c>
    </row>
    <row r="902" spans="1:19" hidden="1" x14ac:dyDescent="0.3">
      <c r="A902" s="272">
        <v>1886</v>
      </c>
      <c r="B902" s="282">
        <v>42942</v>
      </c>
      <c r="C902" s="284" t="s">
        <v>593</v>
      </c>
      <c r="D902" s="273" t="s">
        <v>977</v>
      </c>
      <c r="E902" s="286" t="s">
        <v>522</v>
      </c>
      <c r="F902" s="273" t="s">
        <v>790</v>
      </c>
      <c r="G902" s="288" t="s">
        <v>764</v>
      </c>
      <c r="H902" s="273" t="s">
        <v>772</v>
      </c>
      <c r="I902" s="290" t="s">
        <v>976</v>
      </c>
      <c r="J902" s="274">
        <v>45</v>
      </c>
      <c r="K902" s="292">
        <v>3780</v>
      </c>
      <c r="L902" s="274">
        <v>170100</v>
      </c>
      <c r="M902" s="294">
        <v>0.04</v>
      </c>
      <c r="N902" s="275">
        <v>163296</v>
      </c>
      <c r="O902" s="288" t="s">
        <v>834</v>
      </c>
      <c r="P902" s="276" t="s">
        <v>760</v>
      </c>
      <c r="Q902" s="296" t="s">
        <v>1932</v>
      </c>
      <c r="R902" s="276" t="s">
        <v>1937</v>
      </c>
      <c r="S902" s="296" t="s">
        <v>1934</v>
      </c>
    </row>
    <row r="903" spans="1:19" hidden="1" x14ac:dyDescent="0.3">
      <c r="A903" s="272">
        <v>1887</v>
      </c>
      <c r="B903" s="282">
        <v>42943</v>
      </c>
      <c r="C903" s="284" t="s">
        <v>593</v>
      </c>
      <c r="D903" s="273" t="s">
        <v>975</v>
      </c>
      <c r="E903" s="286" t="s">
        <v>405</v>
      </c>
      <c r="F903" s="273" t="s">
        <v>812</v>
      </c>
      <c r="G903" s="288" t="s">
        <v>770</v>
      </c>
      <c r="H903" s="273" t="s">
        <v>769</v>
      </c>
      <c r="I903" s="290" t="s">
        <v>768</v>
      </c>
      <c r="J903" s="274">
        <v>7</v>
      </c>
      <c r="K903" s="292">
        <v>19260</v>
      </c>
      <c r="L903" s="274">
        <v>134820</v>
      </c>
      <c r="M903" s="294">
        <v>0.05</v>
      </c>
      <c r="N903" s="275">
        <v>128079</v>
      </c>
      <c r="O903" s="288" t="s">
        <v>775</v>
      </c>
      <c r="P903" s="276" t="s">
        <v>760</v>
      </c>
      <c r="Q903" s="296" t="s">
        <v>1935</v>
      </c>
      <c r="R903" s="276" t="s">
        <v>1933</v>
      </c>
      <c r="S903" s="296" t="s">
        <v>1934</v>
      </c>
    </row>
    <row r="904" spans="1:19" hidden="1" x14ac:dyDescent="0.3">
      <c r="A904" s="272">
        <v>1888</v>
      </c>
      <c r="B904" s="282">
        <v>42943</v>
      </c>
      <c r="C904" s="284" t="s">
        <v>593</v>
      </c>
      <c r="D904" s="273" t="s">
        <v>973</v>
      </c>
      <c r="E904" s="286" t="s">
        <v>522</v>
      </c>
      <c r="F904" s="273" t="s">
        <v>790</v>
      </c>
      <c r="G904" s="288" t="s">
        <v>764</v>
      </c>
      <c r="H904" s="273" t="s">
        <v>800</v>
      </c>
      <c r="I904" s="290" t="s">
        <v>974</v>
      </c>
      <c r="J904" s="274">
        <v>36</v>
      </c>
      <c r="K904" s="292">
        <v>240</v>
      </c>
      <c r="L904" s="274">
        <v>8640</v>
      </c>
      <c r="M904" s="294">
        <v>0.04</v>
      </c>
      <c r="N904" s="275">
        <v>8294.4</v>
      </c>
      <c r="O904" s="288" t="s">
        <v>761</v>
      </c>
      <c r="P904" s="276" t="s">
        <v>787</v>
      </c>
      <c r="Q904" s="296" t="s">
        <v>1932</v>
      </c>
      <c r="R904" s="276" t="s">
        <v>1937</v>
      </c>
      <c r="S904" s="296" t="s">
        <v>1934</v>
      </c>
    </row>
    <row r="905" spans="1:19" hidden="1" x14ac:dyDescent="0.3">
      <c r="A905" s="272">
        <v>1889</v>
      </c>
      <c r="B905" s="282">
        <v>42943</v>
      </c>
      <c r="C905" s="284" t="s">
        <v>593</v>
      </c>
      <c r="D905" s="273" t="s">
        <v>973</v>
      </c>
      <c r="E905" s="286" t="s">
        <v>522</v>
      </c>
      <c r="F905" s="273" t="s">
        <v>790</v>
      </c>
      <c r="G905" s="288" t="s">
        <v>770</v>
      </c>
      <c r="H905" s="273" t="s">
        <v>769</v>
      </c>
      <c r="I905" s="290" t="s">
        <v>972</v>
      </c>
      <c r="J905" s="274">
        <v>24</v>
      </c>
      <c r="K905" s="292">
        <v>13020</v>
      </c>
      <c r="L905" s="274">
        <v>312480</v>
      </c>
      <c r="M905" s="294">
        <v>0.03</v>
      </c>
      <c r="N905" s="275">
        <v>303105.59999999998</v>
      </c>
      <c r="O905" s="288" t="s">
        <v>761</v>
      </c>
      <c r="P905" s="276" t="s">
        <v>798</v>
      </c>
      <c r="Q905" s="296" t="s">
        <v>1932</v>
      </c>
      <c r="R905" s="276" t="s">
        <v>1937</v>
      </c>
      <c r="S905" s="296" t="s">
        <v>1934</v>
      </c>
    </row>
    <row r="906" spans="1:19" hidden="1" x14ac:dyDescent="0.3">
      <c r="A906" s="272">
        <v>1890</v>
      </c>
      <c r="B906" s="282">
        <v>42943</v>
      </c>
      <c r="C906" s="284" t="s">
        <v>593</v>
      </c>
      <c r="D906" s="273" t="s">
        <v>971</v>
      </c>
      <c r="E906" s="286" t="s">
        <v>395</v>
      </c>
      <c r="F906" s="273" t="s">
        <v>765</v>
      </c>
      <c r="G906" s="288" t="s">
        <v>764</v>
      </c>
      <c r="H906" s="273" t="s">
        <v>763</v>
      </c>
      <c r="I906" s="290" t="s">
        <v>970</v>
      </c>
      <c r="J906" s="274">
        <v>37</v>
      </c>
      <c r="K906" s="292">
        <v>180</v>
      </c>
      <c r="L906" s="274">
        <v>6660</v>
      </c>
      <c r="M906" s="294">
        <v>0.06</v>
      </c>
      <c r="N906" s="275">
        <v>6260.4</v>
      </c>
      <c r="O906" s="288" t="s">
        <v>834</v>
      </c>
      <c r="P906" s="276" t="s">
        <v>841</v>
      </c>
      <c r="Q906" s="296" t="s">
        <v>1932</v>
      </c>
      <c r="R906" s="276" t="s">
        <v>1937</v>
      </c>
      <c r="S906" s="296" t="s">
        <v>1934</v>
      </c>
    </row>
    <row r="907" spans="1:19" hidden="1" x14ac:dyDescent="0.3">
      <c r="A907" s="272">
        <v>1891</v>
      </c>
      <c r="B907" s="282">
        <v>42944</v>
      </c>
      <c r="C907" s="284" t="s">
        <v>593</v>
      </c>
      <c r="D907" s="273" t="s">
        <v>968</v>
      </c>
      <c r="E907" s="286" t="s">
        <v>398</v>
      </c>
      <c r="F907" s="273" t="s">
        <v>778</v>
      </c>
      <c r="G907" s="288" t="s">
        <v>785</v>
      </c>
      <c r="H907" s="273" t="s">
        <v>815</v>
      </c>
      <c r="I907" s="290" t="s">
        <v>969</v>
      </c>
      <c r="J907" s="274">
        <v>6</v>
      </c>
      <c r="K907" s="292">
        <v>1080</v>
      </c>
      <c r="L907" s="274">
        <v>6480</v>
      </c>
      <c r="M907" s="294">
        <v>0.1</v>
      </c>
      <c r="N907" s="275">
        <v>5832</v>
      </c>
      <c r="O907" s="288" t="s">
        <v>834</v>
      </c>
      <c r="P907" s="276" t="s">
        <v>774</v>
      </c>
      <c r="Q907" s="296" t="s">
        <v>1932</v>
      </c>
      <c r="R907" s="276" t="s">
        <v>1933</v>
      </c>
      <c r="S907" s="296" t="s">
        <v>1934</v>
      </c>
    </row>
    <row r="908" spans="1:19" hidden="1" x14ac:dyDescent="0.3">
      <c r="A908" s="272">
        <v>1892</v>
      </c>
      <c r="B908" s="282">
        <v>42944</v>
      </c>
      <c r="C908" s="284" t="s">
        <v>593</v>
      </c>
      <c r="D908" s="273" t="s">
        <v>968</v>
      </c>
      <c r="E908" s="286" t="s">
        <v>398</v>
      </c>
      <c r="F908" s="273" t="s">
        <v>778</v>
      </c>
      <c r="G908" s="288" t="s">
        <v>764</v>
      </c>
      <c r="H908" s="273" t="s">
        <v>772</v>
      </c>
      <c r="I908" s="290" t="s">
        <v>967</v>
      </c>
      <c r="J908" s="274">
        <v>23</v>
      </c>
      <c r="K908" s="292">
        <v>660</v>
      </c>
      <c r="L908" s="274">
        <v>15180</v>
      </c>
      <c r="M908" s="294">
        <v>0.08</v>
      </c>
      <c r="N908" s="275">
        <v>13965.6</v>
      </c>
      <c r="O908" s="288" t="s">
        <v>834</v>
      </c>
      <c r="P908" s="276" t="s">
        <v>760</v>
      </c>
      <c r="Q908" s="296" t="s">
        <v>1932</v>
      </c>
      <c r="R908" s="276" t="s">
        <v>1933</v>
      </c>
      <c r="S908" s="296" t="s">
        <v>1934</v>
      </c>
    </row>
    <row r="909" spans="1:19" hidden="1" x14ac:dyDescent="0.3">
      <c r="A909" s="272">
        <v>1893</v>
      </c>
      <c r="B909" s="282">
        <v>42944</v>
      </c>
      <c r="C909" s="284" t="s">
        <v>593</v>
      </c>
      <c r="D909" s="273" t="s">
        <v>965</v>
      </c>
      <c r="E909" s="286" t="s">
        <v>398</v>
      </c>
      <c r="F909" s="273" t="s">
        <v>790</v>
      </c>
      <c r="G909" s="288" t="s">
        <v>770</v>
      </c>
      <c r="H909" s="273" t="s">
        <v>826</v>
      </c>
      <c r="I909" s="290" t="s">
        <v>966</v>
      </c>
      <c r="J909" s="274">
        <v>6</v>
      </c>
      <c r="K909" s="292">
        <v>9660</v>
      </c>
      <c r="L909" s="274">
        <v>57960</v>
      </c>
      <c r="M909" s="294">
        <v>0.09</v>
      </c>
      <c r="N909" s="275">
        <v>52743.6</v>
      </c>
      <c r="O909" s="288" t="s">
        <v>788</v>
      </c>
      <c r="P909" s="276" t="s">
        <v>798</v>
      </c>
      <c r="Q909" s="296" t="s">
        <v>1936</v>
      </c>
      <c r="R909" s="276" t="s">
        <v>1937</v>
      </c>
      <c r="S909" s="296" t="s">
        <v>1934</v>
      </c>
    </row>
    <row r="910" spans="1:19" hidden="1" x14ac:dyDescent="0.3">
      <c r="A910" s="272">
        <v>1894</v>
      </c>
      <c r="B910" s="282">
        <v>42944</v>
      </c>
      <c r="C910" s="284" t="s">
        <v>593</v>
      </c>
      <c r="D910" s="273" t="s">
        <v>965</v>
      </c>
      <c r="E910" s="286" t="s">
        <v>398</v>
      </c>
      <c r="F910" s="273" t="s">
        <v>790</v>
      </c>
      <c r="G910" s="288" t="s">
        <v>785</v>
      </c>
      <c r="H910" s="273" t="s">
        <v>784</v>
      </c>
      <c r="I910" s="290" t="s">
        <v>890</v>
      </c>
      <c r="J910" s="274">
        <v>32</v>
      </c>
      <c r="K910" s="292">
        <v>10560</v>
      </c>
      <c r="L910" s="274">
        <v>337920</v>
      </c>
      <c r="M910" s="294">
        <v>0</v>
      </c>
      <c r="N910" s="275">
        <v>337920</v>
      </c>
      <c r="O910" s="288" t="s">
        <v>788</v>
      </c>
      <c r="P910" s="276" t="s">
        <v>760</v>
      </c>
      <c r="Q910" s="296" t="s">
        <v>1936</v>
      </c>
      <c r="R910" s="276" t="s">
        <v>1937</v>
      </c>
      <c r="S910" s="296" t="s">
        <v>1934</v>
      </c>
    </row>
    <row r="911" spans="1:19" hidden="1" x14ac:dyDescent="0.3">
      <c r="A911" s="272">
        <v>1895</v>
      </c>
      <c r="B911" s="282">
        <v>42944</v>
      </c>
      <c r="C911" s="284" t="s">
        <v>593</v>
      </c>
      <c r="D911" s="273" t="s">
        <v>964</v>
      </c>
      <c r="E911" s="286" t="s">
        <v>522</v>
      </c>
      <c r="F911" s="273" t="s">
        <v>812</v>
      </c>
      <c r="G911" s="288" t="s">
        <v>764</v>
      </c>
      <c r="H911" s="273" t="s">
        <v>793</v>
      </c>
      <c r="I911" s="290" t="s">
        <v>929</v>
      </c>
      <c r="J911" s="274">
        <v>40</v>
      </c>
      <c r="K911" s="292">
        <v>420</v>
      </c>
      <c r="L911" s="274">
        <v>16800</v>
      </c>
      <c r="M911" s="294">
        <v>0.1</v>
      </c>
      <c r="N911" s="275">
        <v>15120</v>
      </c>
      <c r="O911" s="288" t="s">
        <v>834</v>
      </c>
      <c r="P911" s="276" t="s">
        <v>760</v>
      </c>
      <c r="Q911" s="296" t="s">
        <v>1932</v>
      </c>
      <c r="R911" s="276" t="s">
        <v>1933</v>
      </c>
      <c r="S911" s="296" t="s">
        <v>1934</v>
      </c>
    </row>
    <row r="912" spans="1:19" x14ac:dyDescent="0.3">
      <c r="A912" s="272">
        <v>1896</v>
      </c>
      <c r="B912" s="282">
        <v>42944</v>
      </c>
      <c r="C912" s="284" t="s">
        <v>593</v>
      </c>
      <c r="D912" s="273" t="s">
        <v>963</v>
      </c>
      <c r="E912" s="286" t="s">
        <v>395</v>
      </c>
      <c r="F912" s="273" t="s">
        <v>812</v>
      </c>
      <c r="G912" s="288" t="s">
        <v>785</v>
      </c>
      <c r="H912" s="273" t="s">
        <v>784</v>
      </c>
      <c r="I912" s="290" t="s">
        <v>962</v>
      </c>
      <c r="J912" s="274">
        <v>22</v>
      </c>
      <c r="K912" s="292">
        <v>3960</v>
      </c>
      <c r="L912" s="274">
        <v>87120</v>
      </c>
      <c r="M912" s="294">
        <v>7.0000000000000007E-2</v>
      </c>
      <c r="N912" s="275">
        <v>81021.600000000006</v>
      </c>
      <c r="O912" s="288" t="s">
        <v>782</v>
      </c>
      <c r="P912" s="276" t="s">
        <v>841</v>
      </c>
      <c r="Q912" s="296" t="s">
        <v>1932</v>
      </c>
      <c r="R912" s="276" t="s">
        <v>1933</v>
      </c>
      <c r="S912" s="296" t="s">
        <v>1934</v>
      </c>
    </row>
    <row r="913" spans="1:19" hidden="1" x14ac:dyDescent="0.3">
      <c r="A913" s="272">
        <v>1897</v>
      </c>
      <c r="B913" s="282">
        <v>42945</v>
      </c>
      <c r="C913" s="284" t="s">
        <v>593</v>
      </c>
      <c r="D913" s="273" t="s">
        <v>960</v>
      </c>
      <c r="E913" s="286" t="s">
        <v>395</v>
      </c>
      <c r="F913" s="273" t="s">
        <v>778</v>
      </c>
      <c r="G913" s="288" t="s">
        <v>764</v>
      </c>
      <c r="H913" s="273" t="s">
        <v>818</v>
      </c>
      <c r="I913" s="290" t="s">
        <v>961</v>
      </c>
      <c r="J913" s="274">
        <v>14</v>
      </c>
      <c r="K913" s="292">
        <v>2580</v>
      </c>
      <c r="L913" s="274">
        <v>36120</v>
      </c>
      <c r="M913" s="294">
        <v>0.04</v>
      </c>
      <c r="N913" s="275">
        <v>34675.199999999997</v>
      </c>
      <c r="O913" s="288" t="s">
        <v>788</v>
      </c>
      <c r="P913" s="276" t="s">
        <v>827</v>
      </c>
      <c r="Q913" s="296" t="s">
        <v>1936</v>
      </c>
      <c r="R913" s="276" t="s">
        <v>1933</v>
      </c>
      <c r="S913" s="296" t="s">
        <v>1934</v>
      </c>
    </row>
    <row r="914" spans="1:19" hidden="1" x14ac:dyDescent="0.3">
      <c r="A914" s="272">
        <v>1898</v>
      </c>
      <c r="B914" s="282">
        <v>42945</v>
      </c>
      <c r="C914" s="284" t="s">
        <v>593</v>
      </c>
      <c r="D914" s="273" t="s">
        <v>960</v>
      </c>
      <c r="E914" s="286" t="s">
        <v>395</v>
      </c>
      <c r="F914" s="273" t="s">
        <v>778</v>
      </c>
      <c r="G914" s="288" t="s">
        <v>770</v>
      </c>
      <c r="H914" s="273" t="s">
        <v>781</v>
      </c>
      <c r="I914" s="290" t="s">
        <v>959</v>
      </c>
      <c r="J914" s="274">
        <v>22</v>
      </c>
      <c r="K914" s="292">
        <v>360</v>
      </c>
      <c r="L914" s="274">
        <v>7920</v>
      </c>
      <c r="M914" s="294">
        <v>0.09</v>
      </c>
      <c r="N914" s="275">
        <v>7207.2</v>
      </c>
      <c r="O914" s="288" t="s">
        <v>788</v>
      </c>
      <c r="P914" s="276" t="s">
        <v>760</v>
      </c>
      <c r="Q914" s="296" t="s">
        <v>1936</v>
      </c>
      <c r="R914" s="276" t="s">
        <v>1933</v>
      </c>
      <c r="S914" s="296" t="s">
        <v>1934</v>
      </c>
    </row>
    <row r="915" spans="1:19" hidden="1" x14ac:dyDescent="0.3">
      <c r="A915" s="272">
        <v>1899</v>
      </c>
      <c r="B915" s="282">
        <v>42945</v>
      </c>
      <c r="C915" s="284" t="s">
        <v>593</v>
      </c>
      <c r="D915" s="273" t="s">
        <v>958</v>
      </c>
      <c r="E915" s="286" t="s">
        <v>522</v>
      </c>
      <c r="F915" s="273" t="s">
        <v>778</v>
      </c>
      <c r="G915" s="288" t="s">
        <v>764</v>
      </c>
      <c r="H915" s="273" t="s">
        <v>800</v>
      </c>
      <c r="I915" s="290" t="s">
        <v>957</v>
      </c>
      <c r="J915" s="274">
        <v>46</v>
      </c>
      <c r="K915" s="292">
        <v>300</v>
      </c>
      <c r="L915" s="274">
        <v>13800</v>
      </c>
      <c r="M915" s="294">
        <v>0.02</v>
      </c>
      <c r="N915" s="275">
        <v>13524</v>
      </c>
      <c r="O915" s="288" t="s">
        <v>782</v>
      </c>
      <c r="P915" s="276" t="s">
        <v>760</v>
      </c>
      <c r="Q915" s="296" t="s">
        <v>1932</v>
      </c>
      <c r="R915" s="276" t="s">
        <v>1933</v>
      </c>
      <c r="S915" s="296" t="s">
        <v>1934</v>
      </c>
    </row>
    <row r="916" spans="1:19" hidden="1" x14ac:dyDescent="0.3">
      <c r="A916" s="272">
        <v>1900</v>
      </c>
      <c r="B916" s="282">
        <v>42945</v>
      </c>
      <c r="C916" s="284" t="s">
        <v>593</v>
      </c>
      <c r="D916" s="273" t="s">
        <v>956</v>
      </c>
      <c r="E916" s="286" t="s">
        <v>522</v>
      </c>
      <c r="F916" s="273" t="s">
        <v>765</v>
      </c>
      <c r="G916" s="288" t="s">
        <v>764</v>
      </c>
      <c r="H916" s="273" t="s">
        <v>793</v>
      </c>
      <c r="I916" s="290" t="s">
        <v>955</v>
      </c>
      <c r="J916" s="274">
        <v>41</v>
      </c>
      <c r="K916" s="292">
        <v>480</v>
      </c>
      <c r="L916" s="274">
        <v>19680</v>
      </c>
      <c r="M916" s="294">
        <v>0</v>
      </c>
      <c r="N916" s="275">
        <v>19680</v>
      </c>
      <c r="O916" s="288" t="s">
        <v>834</v>
      </c>
      <c r="P916" s="276" t="s">
        <v>760</v>
      </c>
      <c r="Q916" s="296" t="s">
        <v>1932</v>
      </c>
      <c r="R916" s="276" t="s">
        <v>1937</v>
      </c>
      <c r="S916" s="296" t="s">
        <v>1934</v>
      </c>
    </row>
    <row r="917" spans="1:19" hidden="1" x14ac:dyDescent="0.3">
      <c r="A917" s="272">
        <v>1901</v>
      </c>
      <c r="B917" s="282">
        <v>42945</v>
      </c>
      <c r="C917" s="284" t="s">
        <v>593</v>
      </c>
      <c r="D917" s="273" t="s">
        <v>954</v>
      </c>
      <c r="E917" s="286" t="s">
        <v>395</v>
      </c>
      <c r="F917" s="273" t="s">
        <v>790</v>
      </c>
      <c r="G917" s="288" t="s">
        <v>764</v>
      </c>
      <c r="H917" s="273" t="s">
        <v>763</v>
      </c>
      <c r="I917" s="290" t="s">
        <v>953</v>
      </c>
      <c r="J917" s="274">
        <v>50</v>
      </c>
      <c r="K917" s="292">
        <v>120</v>
      </c>
      <c r="L917" s="274">
        <v>6000</v>
      </c>
      <c r="M917" s="294">
        <v>0.09</v>
      </c>
      <c r="N917" s="275">
        <v>5460</v>
      </c>
      <c r="O917" s="288" t="s">
        <v>834</v>
      </c>
      <c r="P917" s="276" t="s">
        <v>767</v>
      </c>
      <c r="Q917" s="296" t="s">
        <v>1932</v>
      </c>
      <c r="R917" s="276" t="s">
        <v>1937</v>
      </c>
      <c r="S917" s="296" t="s">
        <v>1934</v>
      </c>
    </row>
    <row r="918" spans="1:19" hidden="1" x14ac:dyDescent="0.3">
      <c r="A918" s="272">
        <v>1902</v>
      </c>
      <c r="B918" s="282">
        <v>42945</v>
      </c>
      <c r="C918" s="284" t="s">
        <v>593</v>
      </c>
      <c r="D918" s="273" t="s">
        <v>950</v>
      </c>
      <c r="E918" s="286" t="s">
        <v>395</v>
      </c>
      <c r="F918" s="273" t="s">
        <v>790</v>
      </c>
      <c r="G918" s="288" t="s">
        <v>770</v>
      </c>
      <c r="H918" s="273" t="s">
        <v>781</v>
      </c>
      <c r="I918" s="290" t="s">
        <v>952</v>
      </c>
      <c r="J918" s="274">
        <v>19</v>
      </c>
      <c r="K918" s="292">
        <v>5580</v>
      </c>
      <c r="L918" s="274">
        <v>106020</v>
      </c>
      <c r="M918" s="294">
        <v>0.04</v>
      </c>
      <c r="N918" s="275">
        <v>101779.2</v>
      </c>
      <c r="O918" s="288" t="s">
        <v>782</v>
      </c>
      <c r="P918" s="276" t="s">
        <v>798</v>
      </c>
      <c r="Q918" s="296" t="s">
        <v>1932</v>
      </c>
      <c r="R918" s="276" t="s">
        <v>1937</v>
      </c>
      <c r="S918" s="296" t="s">
        <v>1934</v>
      </c>
    </row>
    <row r="919" spans="1:19" hidden="1" x14ac:dyDescent="0.3">
      <c r="A919" s="272">
        <v>1903</v>
      </c>
      <c r="B919" s="282">
        <v>42945</v>
      </c>
      <c r="C919" s="284" t="s">
        <v>593</v>
      </c>
      <c r="D919" s="273" t="s">
        <v>950</v>
      </c>
      <c r="E919" s="286" t="s">
        <v>395</v>
      </c>
      <c r="F919" s="273" t="s">
        <v>790</v>
      </c>
      <c r="G919" s="288" t="s">
        <v>764</v>
      </c>
      <c r="H919" s="273" t="s">
        <v>763</v>
      </c>
      <c r="I919" s="290" t="s">
        <v>951</v>
      </c>
      <c r="J919" s="274">
        <v>26</v>
      </c>
      <c r="K919" s="292">
        <v>180</v>
      </c>
      <c r="L919" s="274">
        <v>4680</v>
      </c>
      <c r="M919" s="294">
        <v>0.04</v>
      </c>
      <c r="N919" s="275">
        <v>4492.8</v>
      </c>
      <c r="O919" s="288" t="s">
        <v>782</v>
      </c>
      <c r="P919" s="276" t="s">
        <v>774</v>
      </c>
      <c r="Q919" s="296" t="s">
        <v>1932</v>
      </c>
      <c r="R919" s="276" t="s">
        <v>1937</v>
      </c>
      <c r="S919" s="296" t="s">
        <v>1934</v>
      </c>
    </row>
    <row r="920" spans="1:19" x14ac:dyDescent="0.3">
      <c r="A920" s="272">
        <v>1904</v>
      </c>
      <c r="B920" s="282">
        <v>42945</v>
      </c>
      <c r="C920" s="284" t="s">
        <v>593</v>
      </c>
      <c r="D920" s="273" t="s">
        <v>950</v>
      </c>
      <c r="E920" s="286" t="s">
        <v>395</v>
      </c>
      <c r="F920" s="273" t="s">
        <v>790</v>
      </c>
      <c r="G920" s="288" t="s">
        <v>785</v>
      </c>
      <c r="H920" s="273" t="s">
        <v>784</v>
      </c>
      <c r="I920" s="290" t="s">
        <v>949</v>
      </c>
      <c r="J920" s="274">
        <v>13</v>
      </c>
      <c r="K920" s="292">
        <v>12360</v>
      </c>
      <c r="L920" s="274">
        <v>160680</v>
      </c>
      <c r="M920" s="294">
        <v>0.02</v>
      </c>
      <c r="N920" s="275">
        <v>157466.4</v>
      </c>
      <c r="O920" s="288" t="s">
        <v>782</v>
      </c>
      <c r="P920" s="276" t="s">
        <v>760</v>
      </c>
      <c r="Q920" s="296" t="s">
        <v>1932</v>
      </c>
      <c r="R920" s="276" t="s">
        <v>1937</v>
      </c>
      <c r="S920" s="296" t="s">
        <v>1934</v>
      </c>
    </row>
    <row r="921" spans="1:19" x14ac:dyDescent="0.3">
      <c r="A921" s="272">
        <v>1905</v>
      </c>
      <c r="B921" s="282">
        <v>42946</v>
      </c>
      <c r="C921" s="284" t="s">
        <v>593</v>
      </c>
      <c r="D921" s="273" t="s">
        <v>947</v>
      </c>
      <c r="E921" s="286" t="s">
        <v>395</v>
      </c>
      <c r="F921" s="273" t="s">
        <v>812</v>
      </c>
      <c r="G921" s="288" t="s">
        <v>785</v>
      </c>
      <c r="H921" s="273" t="s">
        <v>784</v>
      </c>
      <c r="I921" s="290" t="s">
        <v>948</v>
      </c>
      <c r="J921" s="274">
        <v>49</v>
      </c>
      <c r="K921" s="292">
        <v>1740</v>
      </c>
      <c r="L921" s="274">
        <v>85260</v>
      </c>
      <c r="M921" s="294">
        <v>0.03</v>
      </c>
      <c r="N921" s="275">
        <v>82702.2</v>
      </c>
      <c r="O921" s="288" t="s">
        <v>761</v>
      </c>
      <c r="P921" s="276" t="s">
        <v>760</v>
      </c>
      <c r="Q921" s="296" t="s">
        <v>1932</v>
      </c>
      <c r="R921" s="276" t="s">
        <v>1933</v>
      </c>
      <c r="S921" s="296" t="s">
        <v>1934</v>
      </c>
    </row>
    <row r="922" spans="1:19" hidden="1" x14ac:dyDescent="0.3">
      <c r="A922" s="272">
        <v>1906</v>
      </c>
      <c r="B922" s="282">
        <v>42946</v>
      </c>
      <c r="C922" s="284" t="s">
        <v>593</v>
      </c>
      <c r="D922" s="273" t="s">
        <v>947</v>
      </c>
      <c r="E922" s="286" t="s">
        <v>395</v>
      </c>
      <c r="F922" s="273" t="s">
        <v>812</v>
      </c>
      <c r="G922" s="288" t="s">
        <v>770</v>
      </c>
      <c r="H922" s="273" t="s">
        <v>781</v>
      </c>
      <c r="I922" s="290" t="s">
        <v>946</v>
      </c>
      <c r="J922" s="274">
        <v>38</v>
      </c>
      <c r="K922" s="292">
        <v>600</v>
      </c>
      <c r="L922" s="274">
        <v>22800</v>
      </c>
      <c r="M922" s="294">
        <v>0</v>
      </c>
      <c r="N922" s="275">
        <v>22800</v>
      </c>
      <c r="O922" s="288" t="s">
        <v>761</v>
      </c>
      <c r="P922" s="276" t="s">
        <v>774</v>
      </c>
      <c r="Q922" s="296" t="s">
        <v>1932</v>
      </c>
      <c r="R922" s="276" t="s">
        <v>1933</v>
      </c>
      <c r="S922" s="296" t="s">
        <v>1934</v>
      </c>
    </row>
    <row r="923" spans="1:19" hidden="1" x14ac:dyDescent="0.3">
      <c r="A923" s="272">
        <v>1907</v>
      </c>
      <c r="B923" s="282">
        <v>42946</v>
      </c>
      <c r="C923" s="284" t="s">
        <v>593</v>
      </c>
      <c r="D923" s="273" t="s">
        <v>945</v>
      </c>
      <c r="E923" s="286" t="s">
        <v>398</v>
      </c>
      <c r="F923" s="273" t="s">
        <v>812</v>
      </c>
      <c r="G923" s="288" t="s">
        <v>770</v>
      </c>
      <c r="H923" s="273" t="s">
        <v>769</v>
      </c>
      <c r="I923" s="290" t="s">
        <v>944</v>
      </c>
      <c r="J923" s="274">
        <v>2</v>
      </c>
      <c r="K923" s="292">
        <v>8160</v>
      </c>
      <c r="L923" s="274">
        <v>16320</v>
      </c>
      <c r="M923" s="294">
        <v>0.04</v>
      </c>
      <c r="N923" s="275">
        <v>15667.2</v>
      </c>
      <c r="O923" s="288" t="s">
        <v>834</v>
      </c>
      <c r="P923" s="276" t="s">
        <v>827</v>
      </c>
      <c r="Q923" s="296" t="s">
        <v>1932</v>
      </c>
      <c r="R923" s="276" t="s">
        <v>1933</v>
      </c>
      <c r="S923" s="296" t="s">
        <v>1934</v>
      </c>
    </row>
    <row r="924" spans="1:19" hidden="1" x14ac:dyDescent="0.3">
      <c r="A924" s="272">
        <v>1908</v>
      </c>
      <c r="B924" s="282">
        <v>42946</v>
      </c>
      <c r="C924" s="284" t="s">
        <v>593</v>
      </c>
      <c r="D924" s="273" t="s">
        <v>943</v>
      </c>
      <c r="E924" s="286" t="s">
        <v>395</v>
      </c>
      <c r="F924" s="273" t="s">
        <v>778</v>
      </c>
      <c r="G924" s="288" t="s">
        <v>770</v>
      </c>
      <c r="H924" s="273" t="s">
        <v>781</v>
      </c>
      <c r="I924" s="290" t="s">
        <v>942</v>
      </c>
      <c r="J924" s="274">
        <v>43</v>
      </c>
      <c r="K924" s="292">
        <v>660</v>
      </c>
      <c r="L924" s="274">
        <v>28380</v>
      </c>
      <c r="M924" s="294">
        <v>0.08</v>
      </c>
      <c r="N924" s="275">
        <v>26109.599999999999</v>
      </c>
      <c r="O924" s="288" t="s">
        <v>775</v>
      </c>
      <c r="P924" s="276" t="s">
        <v>760</v>
      </c>
      <c r="Q924" s="296" t="s">
        <v>1935</v>
      </c>
      <c r="R924" s="276" t="s">
        <v>1933</v>
      </c>
      <c r="S924" s="296" t="s">
        <v>1934</v>
      </c>
    </row>
    <row r="925" spans="1:19" hidden="1" x14ac:dyDescent="0.3">
      <c r="A925" s="272">
        <v>1909</v>
      </c>
      <c r="B925" s="282">
        <v>42946</v>
      </c>
      <c r="C925" s="284" t="s">
        <v>593</v>
      </c>
      <c r="D925" s="273" t="s">
        <v>940</v>
      </c>
      <c r="E925" s="286" t="s">
        <v>395</v>
      </c>
      <c r="F925" s="273" t="s">
        <v>790</v>
      </c>
      <c r="G925" s="288" t="s">
        <v>770</v>
      </c>
      <c r="H925" s="273" t="s">
        <v>826</v>
      </c>
      <c r="I925" s="290" t="s">
        <v>941</v>
      </c>
      <c r="J925" s="274">
        <v>31</v>
      </c>
      <c r="K925" s="292">
        <v>6060</v>
      </c>
      <c r="L925" s="274">
        <v>187860</v>
      </c>
      <c r="M925" s="294">
        <v>7.0000000000000007E-2</v>
      </c>
      <c r="N925" s="275">
        <v>174709.8</v>
      </c>
      <c r="O925" s="288" t="s">
        <v>834</v>
      </c>
      <c r="P925" s="276" t="s">
        <v>760</v>
      </c>
      <c r="Q925" s="296" t="s">
        <v>1932</v>
      </c>
      <c r="R925" s="276" t="s">
        <v>1937</v>
      </c>
      <c r="S925" s="296" t="s">
        <v>1934</v>
      </c>
    </row>
    <row r="926" spans="1:19" x14ac:dyDescent="0.3">
      <c r="A926" s="272">
        <v>1910</v>
      </c>
      <c r="B926" s="282">
        <v>42946</v>
      </c>
      <c r="C926" s="284" t="s">
        <v>593</v>
      </c>
      <c r="D926" s="273" t="s">
        <v>940</v>
      </c>
      <c r="E926" s="286" t="s">
        <v>395</v>
      </c>
      <c r="F926" s="273" t="s">
        <v>790</v>
      </c>
      <c r="G926" s="288" t="s">
        <v>785</v>
      </c>
      <c r="H926" s="273" t="s">
        <v>784</v>
      </c>
      <c r="I926" s="290" t="s">
        <v>939</v>
      </c>
      <c r="J926" s="274">
        <v>37</v>
      </c>
      <c r="K926" s="292">
        <v>3960</v>
      </c>
      <c r="L926" s="274">
        <v>146520</v>
      </c>
      <c r="M926" s="294">
        <v>0.1</v>
      </c>
      <c r="N926" s="275">
        <v>131868</v>
      </c>
      <c r="O926" s="288" t="s">
        <v>834</v>
      </c>
      <c r="P926" s="276" t="s">
        <v>760</v>
      </c>
      <c r="Q926" s="296" t="s">
        <v>1932</v>
      </c>
      <c r="R926" s="276" t="s">
        <v>1937</v>
      </c>
      <c r="S926" s="296" t="s">
        <v>1934</v>
      </c>
    </row>
    <row r="927" spans="1:19" hidden="1" x14ac:dyDescent="0.3">
      <c r="A927" s="272">
        <v>1911</v>
      </c>
      <c r="B927" s="282">
        <v>42947</v>
      </c>
      <c r="C927" s="284" t="s">
        <v>593</v>
      </c>
      <c r="D927" s="273" t="s">
        <v>937</v>
      </c>
      <c r="E927" s="286" t="s">
        <v>405</v>
      </c>
      <c r="F927" s="273" t="s">
        <v>778</v>
      </c>
      <c r="G927" s="288" t="s">
        <v>770</v>
      </c>
      <c r="H927" s="273" t="s">
        <v>826</v>
      </c>
      <c r="I927" s="290" t="s">
        <v>938</v>
      </c>
      <c r="J927" s="274">
        <v>27</v>
      </c>
      <c r="K927" s="292">
        <v>7860</v>
      </c>
      <c r="L927" s="274">
        <v>212220</v>
      </c>
      <c r="M927" s="294">
        <v>0</v>
      </c>
      <c r="N927" s="275">
        <v>212220</v>
      </c>
      <c r="O927" s="288" t="s">
        <v>788</v>
      </c>
      <c r="P927" s="276" t="s">
        <v>760</v>
      </c>
      <c r="Q927" s="296" t="s">
        <v>1936</v>
      </c>
      <c r="R927" s="276" t="s">
        <v>1933</v>
      </c>
      <c r="S927" s="296" t="s">
        <v>1934</v>
      </c>
    </row>
    <row r="928" spans="1:19" hidden="1" x14ac:dyDescent="0.3">
      <c r="A928" s="272">
        <v>1912</v>
      </c>
      <c r="B928" s="282">
        <v>42947</v>
      </c>
      <c r="C928" s="284" t="s">
        <v>593</v>
      </c>
      <c r="D928" s="273" t="s">
        <v>937</v>
      </c>
      <c r="E928" s="286" t="s">
        <v>405</v>
      </c>
      <c r="F928" s="273" t="s">
        <v>778</v>
      </c>
      <c r="G928" s="288" t="s">
        <v>770</v>
      </c>
      <c r="H928" s="273" t="s">
        <v>777</v>
      </c>
      <c r="I928" s="290" t="s">
        <v>936</v>
      </c>
      <c r="J928" s="274">
        <v>8</v>
      </c>
      <c r="K928" s="292">
        <v>13140</v>
      </c>
      <c r="L928" s="274">
        <v>105120</v>
      </c>
      <c r="M928" s="294">
        <v>0.05</v>
      </c>
      <c r="N928" s="275">
        <v>99864</v>
      </c>
      <c r="O928" s="288" t="s">
        <v>788</v>
      </c>
      <c r="P928" s="276" t="s">
        <v>760</v>
      </c>
      <c r="Q928" s="296" t="s">
        <v>1936</v>
      </c>
      <c r="R928" s="276" t="s">
        <v>1933</v>
      </c>
      <c r="S928" s="296" t="s">
        <v>1934</v>
      </c>
    </row>
    <row r="929" spans="1:19" hidden="1" x14ac:dyDescent="0.3">
      <c r="A929" s="272">
        <v>1913</v>
      </c>
      <c r="B929" s="282">
        <v>42947</v>
      </c>
      <c r="C929" s="284" t="s">
        <v>593</v>
      </c>
      <c r="D929" s="273" t="s">
        <v>935</v>
      </c>
      <c r="E929" s="286" t="s">
        <v>522</v>
      </c>
      <c r="F929" s="273" t="s">
        <v>778</v>
      </c>
      <c r="G929" s="288" t="s">
        <v>785</v>
      </c>
      <c r="H929" s="273" t="s">
        <v>784</v>
      </c>
      <c r="I929" s="290" t="s">
        <v>934</v>
      </c>
      <c r="J929" s="274">
        <v>46</v>
      </c>
      <c r="K929" s="292">
        <v>11760</v>
      </c>
      <c r="L929" s="274">
        <v>540960</v>
      </c>
      <c r="M929" s="294">
        <v>0.01</v>
      </c>
      <c r="N929" s="275">
        <v>535550.4</v>
      </c>
      <c r="O929" s="288" t="s">
        <v>788</v>
      </c>
      <c r="P929" s="276" t="s">
        <v>841</v>
      </c>
      <c r="Q929" s="296" t="s">
        <v>1936</v>
      </c>
      <c r="R929" s="276" t="s">
        <v>1933</v>
      </c>
      <c r="S929" s="296" t="s">
        <v>1934</v>
      </c>
    </row>
    <row r="930" spans="1:19" hidden="1" x14ac:dyDescent="0.3">
      <c r="A930" s="272">
        <v>1914</v>
      </c>
      <c r="B930" s="282">
        <v>42947</v>
      </c>
      <c r="C930" s="284" t="s">
        <v>593</v>
      </c>
      <c r="D930" s="273" t="s">
        <v>932</v>
      </c>
      <c r="E930" s="286" t="s">
        <v>405</v>
      </c>
      <c r="F930" s="273" t="s">
        <v>765</v>
      </c>
      <c r="G930" s="288" t="s">
        <v>770</v>
      </c>
      <c r="H930" s="273" t="s">
        <v>777</v>
      </c>
      <c r="I930" s="290" t="s">
        <v>933</v>
      </c>
      <c r="J930" s="274">
        <v>39</v>
      </c>
      <c r="K930" s="292">
        <v>25080</v>
      </c>
      <c r="L930" s="274">
        <v>978120</v>
      </c>
      <c r="M930" s="294">
        <v>0.02</v>
      </c>
      <c r="N930" s="275">
        <v>958557.6</v>
      </c>
      <c r="O930" s="288" t="s">
        <v>834</v>
      </c>
      <c r="P930" s="276" t="s">
        <v>798</v>
      </c>
      <c r="Q930" s="296" t="s">
        <v>1932</v>
      </c>
      <c r="R930" s="276" t="s">
        <v>1937</v>
      </c>
      <c r="S930" s="296" t="s">
        <v>1934</v>
      </c>
    </row>
    <row r="931" spans="1:19" hidden="1" x14ac:dyDescent="0.3">
      <c r="A931" s="272">
        <v>1915</v>
      </c>
      <c r="B931" s="282">
        <v>42947</v>
      </c>
      <c r="C931" s="284" t="s">
        <v>593</v>
      </c>
      <c r="D931" s="273" t="s">
        <v>932</v>
      </c>
      <c r="E931" s="286" t="s">
        <v>405</v>
      </c>
      <c r="F931" s="273" t="s">
        <v>765</v>
      </c>
      <c r="G931" s="288" t="s">
        <v>785</v>
      </c>
      <c r="H931" s="273" t="s">
        <v>784</v>
      </c>
      <c r="I931" s="290" t="s">
        <v>931</v>
      </c>
      <c r="J931" s="274">
        <v>8</v>
      </c>
      <c r="K931" s="292">
        <v>6960</v>
      </c>
      <c r="L931" s="274">
        <v>55680</v>
      </c>
      <c r="M931" s="294">
        <v>0.1</v>
      </c>
      <c r="N931" s="275">
        <v>50112</v>
      </c>
      <c r="O931" s="288" t="s">
        <v>834</v>
      </c>
      <c r="P931" s="276" t="s">
        <v>760</v>
      </c>
      <c r="Q931" s="296" t="s">
        <v>1932</v>
      </c>
      <c r="R931" s="276" t="s">
        <v>1937</v>
      </c>
      <c r="S931" s="296" t="s">
        <v>1934</v>
      </c>
    </row>
    <row r="932" spans="1:19" hidden="1" x14ac:dyDescent="0.3">
      <c r="A932" s="272">
        <v>1916</v>
      </c>
      <c r="B932" s="282">
        <v>42947</v>
      </c>
      <c r="C932" s="284" t="s">
        <v>593</v>
      </c>
      <c r="D932" s="273" t="s">
        <v>930</v>
      </c>
      <c r="E932" s="286" t="s">
        <v>522</v>
      </c>
      <c r="F932" s="273" t="s">
        <v>765</v>
      </c>
      <c r="G932" s="288" t="s">
        <v>764</v>
      </c>
      <c r="H932" s="273" t="s">
        <v>793</v>
      </c>
      <c r="I932" s="290" t="s">
        <v>929</v>
      </c>
      <c r="J932" s="274">
        <v>17</v>
      </c>
      <c r="K932" s="292">
        <v>420</v>
      </c>
      <c r="L932" s="274">
        <v>7140</v>
      </c>
      <c r="M932" s="294">
        <v>0.08</v>
      </c>
      <c r="N932" s="275">
        <v>6568.8</v>
      </c>
      <c r="O932" s="288" t="s">
        <v>782</v>
      </c>
      <c r="P932" s="276" t="s">
        <v>760</v>
      </c>
      <c r="Q932" s="296" t="s">
        <v>1932</v>
      </c>
      <c r="R932" s="276" t="s">
        <v>1937</v>
      </c>
      <c r="S932" s="296" t="s">
        <v>1934</v>
      </c>
    </row>
    <row r="933" spans="1:19" hidden="1" x14ac:dyDescent="0.3">
      <c r="A933" s="272">
        <v>1917</v>
      </c>
      <c r="B933" s="282">
        <v>42947</v>
      </c>
      <c r="C933" s="284" t="s">
        <v>593</v>
      </c>
      <c r="D933" s="273" t="s">
        <v>928</v>
      </c>
      <c r="E933" s="286" t="s">
        <v>395</v>
      </c>
      <c r="F933" s="273" t="s">
        <v>778</v>
      </c>
      <c r="G933" s="288" t="s">
        <v>764</v>
      </c>
      <c r="H933" s="273" t="s">
        <v>793</v>
      </c>
      <c r="I933" s="290" t="s">
        <v>927</v>
      </c>
      <c r="J933" s="274">
        <v>43</v>
      </c>
      <c r="K933" s="292">
        <v>420</v>
      </c>
      <c r="L933" s="274">
        <v>18060</v>
      </c>
      <c r="M933" s="294">
        <v>0.08</v>
      </c>
      <c r="N933" s="275">
        <v>16615.2</v>
      </c>
      <c r="O933" s="288" t="s">
        <v>782</v>
      </c>
      <c r="P933" s="276" t="s">
        <v>798</v>
      </c>
      <c r="Q933" s="296" t="s">
        <v>1932</v>
      </c>
      <c r="R933" s="276" t="s">
        <v>1933</v>
      </c>
      <c r="S933" s="296" t="s">
        <v>1934</v>
      </c>
    </row>
    <row r="934" spans="1:19" hidden="1" x14ac:dyDescent="0.3">
      <c r="A934" s="272">
        <v>1918</v>
      </c>
      <c r="B934" s="282">
        <v>42948</v>
      </c>
      <c r="C934" s="284" t="s">
        <v>594</v>
      </c>
      <c r="D934" s="273" t="s">
        <v>926</v>
      </c>
      <c r="E934" s="286" t="s">
        <v>398</v>
      </c>
      <c r="F934" s="273" t="s">
        <v>778</v>
      </c>
      <c r="G934" s="288" t="s">
        <v>770</v>
      </c>
      <c r="H934" s="273" t="s">
        <v>769</v>
      </c>
      <c r="I934" s="290" t="s">
        <v>925</v>
      </c>
      <c r="J934" s="274">
        <v>35</v>
      </c>
      <c r="K934" s="292">
        <v>10860</v>
      </c>
      <c r="L934" s="274">
        <v>380100</v>
      </c>
      <c r="M934" s="294">
        <v>0.01</v>
      </c>
      <c r="N934" s="275">
        <v>376299</v>
      </c>
      <c r="O934" s="288" t="s">
        <v>782</v>
      </c>
      <c r="P934" s="276" t="s">
        <v>787</v>
      </c>
      <c r="Q934" s="296" t="s">
        <v>1932</v>
      </c>
      <c r="R934" s="276" t="s">
        <v>1933</v>
      </c>
      <c r="S934" s="296" t="s">
        <v>1934</v>
      </c>
    </row>
    <row r="935" spans="1:19" hidden="1" x14ac:dyDescent="0.3">
      <c r="A935" s="272">
        <v>1919</v>
      </c>
      <c r="B935" s="282">
        <v>42948</v>
      </c>
      <c r="C935" s="284" t="s">
        <v>594</v>
      </c>
      <c r="D935" s="273" t="s">
        <v>924</v>
      </c>
      <c r="E935" s="286" t="s">
        <v>395</v>
      </c>
      <c r="F935" s="273" t="s">
        <v>812</v>
      </c>
      <c r="G935" s="288" t="s">
        <v>764</v>
      </c>
      <c r="H935" s="273" t="s">
        <v>800</v>
      </c>
      <c r="I935" s="290" t="s">
        <v>893</v>
      </c>
      <c r="J935" s="274">
        <v>43</v>
      </c>
      <c r="K935" s="292">
        <v>780</v>
      </c>
      <c r="L935" s="274">
        <v>33540</v>
      </c>
      <c r="M935" s="294">
        <v>0.09</v>
      </c>
      <c r="N935" s="275">
        <v>30521.4</v>
      </c>
      <c r="O935" s="288" t="s">
        <v>782</v>
      </c>
      <c r="P935" s="276" t="s">
        <v>787</v>
      </c>
      <c r="Q935" s="296" t="s">
        <v>1932</v>
      </c>
      <c r="R935" s="276" t="s">
        <v>1933</v>
      </c>
      <c r="S935" s="296" t="s">
        <v>1934</v>
      </c>
    </row>
    <row r="936" spans="1:19" x14ac:dyDescent="0.3">
      <c r="A936" s="272">
        <v>1920</v>
      </c>
      <c r="B936" s="282">
        <v>42948</v>
      </c>
      <c r="C936" s="284" t="s">
        <v>594</v>
      </c>
      <c r="D936" s="273" t="s">
        <v>924</v>
      </c>
      <c r="E936" s="286" t="s">
        <v>395</v>
      </c>
      <c r="F936" s="273" t="s">
        <v>812</v>
      </c>
      <c r="G936" s="288" t="s">
        <v>785</v>
      </c>
      <c r="H936" s="273" t="s">
        <v>824</v>
      </c>
      <c r="I936" s="290" t="s">
        <v>923</v>
      </c>
      <c r="J936" s="274">
        <v>24</v>
      </c>
      <c r="K936" s="292">
        <v>180</v>
      </c>
      <c r="L936" s="274">
        <v>4320</v>
      </c>
      <c r="M936" s="294">
        <v>0.06</v>
      </c>
      <c r="N936" s="275">
        <v>4060.8</v>
      </c>
      <c r="O936" s="288" t="s">
        <v>782</v>
      </c>
      <c r="P936" s="276" t="s">
        <v>841</v>
      </c>
      <c r="Q936" s="296" t="s">
        <v>1932</v>
      </c>
      <c r="R936" s="276" t="s">
        <v>1933</v>
      </c>
      <c r="S936" s="296" t="s">
        <v>1934</v>
      </c>
    </row>
    <row r="937" spans="1:19" hidden="1" x14ac:dyDescent="0.3">
      <c r="A937" s="272">
        <v>1921</v>
      </c>
      <c r="B937" s="282">
        <v>42948</v>
      </c>
      <c r="C937" s="284" t="s">
        <v>594</v>
      </c>
      <c r="D937" s="273" t="s">
        <v>922</v>
      </c>
      <c r="E937" s="286" t="s">
        <v>395</v>
      </c>
      <c r="F937" s="273" t="s">
        <v>765</v>
      </c>
      <c r="G937" s="288" t="s">
        <v>764</v>
      </c>
      <c r="H937" s="273" t="s">
        <v>921</v>
      </c>
      <c r="I937" s="290" t="s">
        <v>920</v>
      </c>
      <c r="J937" s="274">
        <v>28</v>
      </c>
      <c r="K937" s="292">
        <v>300</v>
      </c>
      <c r="L937" s="274">
        <v>8400</v>
      </c>
      <c r="M937" s="294">
        <v>7.0000000000000007E-2</v>
      </c>
      <c r="N937" s="275">
        <v>7812</v>
      </c>
      <c r="O937" s="288" t="s">
        <v>788</v>
      </c>
      <c r="P937" s="276" t="s">
        <v>760</v>
      </c>
      <c r="Q937" s="296" t="s">
        <v>1936</v>
      </c>
      <c r="R937" s="276" t="s">
        <v>1937</v>
      </c>
      <c r="S937" s="296" t="s">
        <v>1934</v>
      </c>
    </row>
    <row r="938" spans="1:19" hidden="1" x14ac:dyDescent="0.3">
      <c r="A938" s="272">
        <v>1922</v>
      </c>
      <c r="B938" s="282">
        <v>42948</v>
      </c>
      <c r="C938" s="284" t="s">
        <v>594</v>
      </c>
      <c r="D938" s="273" t="s">
        <v>918</v>
      </c>
      <c r="E938" s="286" t="s">
        <v>395</v>
      </c>
      <c r="F938" s="273" t="s">
        <v>790</v>
      </c>
      <c r="G938" s="288" t="s">
        <v>770</v>
      </c>
      <c r="H938" s="273" t="s">
        <v>769</v>
      </c>
      <c r="I938" s="290" t="s">
        <v>919</v>
      </c>
      <c r="J938" s="274">
        <v>21</v>
      </c>
      <c r="K938" s="292">
        <v>7380</v>
      </c>
      <c r="L938" s="274">
        <v>154980</v>
      </c>
      <c r="M938" s="294">
        <v>0.1</v>
      </c>
      <c r="N938" s="275">
        <v>139482</v>
      </c>
      <c r="O938" s="288" t="s">
        <v>788</v>
      </c>
      <c r="P938" s="276" t="s">
        <v>767</v>
      </c>
      <c r="Q938" s="296" t="s">
        <v>1936</v>
      </c>
      <c r="R938" s="276" t="s">
        <v>1937</v>
      </c>
      <c r="S938" s="296" t="s">
        <v>1934</v>
      </c>
    </row>
    <row r="939" spans="1:19" x14ac:dyDescent="0.3">
      <c r="A939" s="272">
        <v>1923</v>
      </c>
      <c r="B939" s="282">
        <v>42948</v>
      </c>
      <c r="C939" s="284" t="s">
        <v>594</v>
      </c>
      <c r="D939" s="273" t="s">
        <v>918</v>
      </c>
      <c r="E939" s="286" t="s">
        <v>395</v>
      </c>
      <c r="F939" s="273" t="s">
        <v>790</v>
      </c>
      <c r="G939" s="288" t="s">
        <v>785</v>
      </c>
      <c r="H939" s="273" t="s">
        <v>824</v>
      </c>
      <c r="I939" s="290" t="s">
        <v>883</v>
      </c>
      <c r="J939" s="274">
        <v>19</v>
      </c>
      <c r="K939" s="292">
        <v>3060</v>
      </c>
      <c r="L939" s="274">
        <v>58140</v>
      </c>
      <c r="M939" s="294">
        <v>0.03</v>
      </c>
      <c r="N939" s="275">
        <v>56395.8</v>
      </c>
      <c r="O939" s="288" t="s">
        <v>788</v>
      </c>
      <c r="P939" s="276" t="s">
        <v>760</v>
      </c>
      <c r="Q939" s="296" t="s">
        <v>1936</v>
      </c>
      <c r="R939" s="276" t="s">
        <v>1937</v>
      </c>
      <c r="S939" s="296" t="s">
        <v>1934</v>
      </c>
    </row>
    <row r="940" spans="1:19" hidden="1" x14ac:dyDescent="0.3">
      <c r="A940" s="272">
        <v>1924</v>
      </c>
      <c r="B940" s="282">
        <v>42948</v>
      </c>
      <c r="C940" s="284" t="s">
        <v>594</v>
      </c>
      <c r="D940" s="273" t="s">
        <v>918</v>
      </c>
      <c r="E940" s="286" t="s">
        <v>395</v>
      </c>
      <c r="F940" s="273" t="s">
        <v>790</v>
      </c>
      <c r="G940" s="288" t="s">
        <v>764</v>
      </c>
      <c r="H940" s="273" t="s">
        <v>793</v>
      </c>
      <c r="I940" s="290" t="s">
        <v>917</v>
      </c>
      <c r="J940" s="274">
        <v>3</v>
      </c>
      <c r="K940" s="292">
        <v>2160</v>
      </c>
      <c r="L940" s="274">
        <v>6480</v>
      </c>
      <c r="M940" s="294">
        <v>0</v>
      </c>
      <c r="N940" s="275">
        <v>6480</v>
      </c>
      <c r="O940" s="288" t="s">
        <v>788</v>
      </c>
      <c r="P940" s="276" t="s">
        <v>760</v>
      </c>
      <c r="Q940" s="296" t="s">
        <v>1936</v>
      </c>
      <c r="R940" s="276" t="s">
        <v>1937</v>
      </c>
      <c r="S940" s="296" t="s">
        <v>1934</v>
      </c>
    </row>
    <row r="941" spans="1:19" hidden="1" x14ac:dyDescent="0.3">
      <c r="A941" s="272">
        <v>1925</v>
      </c>
      <c r="B941" s="282">
        <v>42949</v>
      </c>
      <c r="C941" s="284" t="s">
        <v>594</v>
      </c>
      <c r="D941" s="273" t="s">
        <v>916</v>
      </c>
      <c r="E941" s="286" t="s">
        <v>522</v>
      </c>
      <c r="F941" s="273" t="s">
        <v>765</v>
      </c>
      <c r="G941" s="288" t="s">
        <v>785</v>
      </c>
      <c r="H941" s="273" t="s">
        <v>824</v>
      </c>
      <c r="I941" s="290" t="s">
        <v>915</v>
      </c>
      <c r="J941" s="274">
        <v>32</v>
      </c>
      <c r="K941" s="292">
        <v>1620</v>
      </c>
      <c r="L941" s="274">
        <v>51840</v>
      </c>
      <c r="M941" s="294">
        <v>0.1</v>
      </c>
      <c r="N941" s="275">
        <v>46656</v>
      </c>
      <c r="O941" s="288" t="s">
        <v>761</v>
      </c>
      <c r="P941" s="276" t="s">
        <v>760</v>
      </c>
      <c r="Q941" s="296" t="s">
        <v>1932</v>
      </c>
      <c r="R941" s="276" t="s">
        <v>1937</v>
      </c>
      <c r="S941" s="296" t="s">
        <v>1934</v>
      </c>
    </row>
    <row r="942" spans="1:19" hidden="1" x14ac:dyDescent="0.3">
      <c r="A942" s="272">
        <v>1926</v>
      </c>
      <c r="B942" s="282">
        <v>42949</v>
      </c>
      <c r="C942" s="284" t="s">
        <v>594</v>
      </c>
      <c r="D942" s="273" t="s">
        <v>907</v>
      </c>
      <c r="E942" s="286" t="s">
        <v>405</v>
      </c>
      <c r="F942" s="273" t="s">
        <v>778</v>
      </c>
      <c r="G942" s="288" t="s">
        <v>785</v>
      </c>
      <c r="H942" s="273" t="s">
        <v>815</v>
      </c>
      <c r="I942" s="290" t="s">
        <v>914</v>
      </c>
      <c r="J942" s="274">
        <v>39</v>
      </c>
      <c r="K942" s="292">
        <v>12300</v>
      </c>
      <c r="L942" s="274">
        <v>479700</v>
      </c>
      <c r="M942" s="294">
        <v>0.03</v>
      </c>
      <c r="N942" s="275">
        <v>465309</v>
      </c>
      <c r="O942" s="288" t="s">
        <v>782</v>
      </c>
      <c r="P942" s="276" t="s">
        <v>760</v>
      </c>
      <c r="Q942" s="296" t="s">
        <v>1932</v>
      </c>
      <c r="R942" s="276" t="s">
        <v>1933</v>
      </c>
      <c r="S942" s="296" t="s">
        <v>1934</v>
      </c>
    </row>
    <row r="943" spans="1:19" x14ac:dyDescent="0.3">
      <c r="A943" s="272">
        <v>1927</v>
      </c>
      <c r="B943" s="282">
        <v>42949</v>
      </c>
      <c r="C943" s="284" t="s">
        <v>594</v>
      </c>
      <c r="D943" s="273" t="s">
        <v>907</v>
      </c>
      <c r="E943" s="286" t="s">
        <v>405</v>
      </c>
      <c r="F943" s="273" t="s">
        <v>778</v>
      </c>
      <c r="G943" s="288" t="s">
        <v>764</v>
      </c>
      <c r="H943" s="273" t="s">
        <v>818</v>
      </c>
      <c r="I943" s="290" t="s">
        <v>913</v>
      </c>
      <c r="J943" s="274">
        <v>47</v>
      </c>
      <c r="K943" s="292">
        <v>16800</v>
      </c>
      <c r="L943" s="274">
        <v>789600</v>
      </c>
      <c r="M943" s="294">
        <v>0.1</v>
      </c>
      <c r="N943" s="275">
        <v>710640</v>
      </c>
      <c r="O943" s="288" t="s">
        <v>782</v>
      </c>
      <c r="P943" s="276" t="s">
        <v>760</v>
      </c>
      <c r="Q943" s="296" t="s">
        <v>1932</v>
      </c>
      <c r="R943" s="276" t="s">
        <v>1933</v>
      </c>
      <c r="S943" s="296" t="s">
        <v>1934</v>
      </c>
    </row>
    <row r="944" spans="1:19" hidden="1" x14ac:dyDescent="0.3">
      <c r="A944" s="272">
        <v>1928</v>
      </c>
      <c r="B944" s="282">
        <v>42949</v>
      </c>
      <c r="C944" s="284" t="s">
        <v>594</v>
      </c>
      <c r="D944" s="273" t="s">
        <v>910</v>
      </c>
      <c r="E944" s="286" t="s">
        <v>405</v>
      </c>
      <c r="F944" s="273" t="s">
        <v>790</v>
      </c>
      <c r="G944" s="288" t="s">
        <v>785</v>
      </c>
      <c r="H944" s="273" t="s">
        <v>784</v>
      </c>
      <c r="I944" s="290" t="s">
        <v>912</v>
      </c>
      <c r="J944" s="274">
        <v>44</v>
      </c>
      <c r="K944" s="292">
        <v>3960</v>
      </c>
      <c r="L944" s="274">
        <v>174240</v>
      </c>
      <c r="M944" s="294">
        <v>7.0000000000000007E-2</v>
      </c>
      <c r="N944" s="275">
        <v>162043.20000000001</v>
      </c>
      <c r="O944" s="288" t="s">
        <v>775</v>
      </c>
      <c r="P944" s="276" t="s">
        <v>760</v>
      </c>
      <c r="Q944" s="296" t="s">
        <v>1935</v>
      </c>
      <c r="R944" s="276" t="s">
        <v>1937</v>
      </c>
      <c r="S944" s="296" t="s">
        <v>1934</v>
      </c>
    </row>
    <row r="945" spans="1:19" x14ac:dyDescent="0.3">
      <c r="A945" s="272">
        <v>1929</v>
      </c>
      <c r="B945" s="282">
        <v>42949</v>
      </c>
      <c r="C945" s="284" t="s">
        <v>594</v>
      </c>
      <c r="D945" s="273" t="s">
        <v>910</v>
      </c>
      <c r="E945" s="286" t="s">
        <v>405</v>
      </c>
      <c r="F945" s="273" t="s">
        <v>790</v>
      </c>
      <c r="G945" s="288" t="s">
        <v>764</v>
      </c>
      <c r="H945" s="273" t="s">
        <v>793</v>
      </c>
      <c r="I945" s="290" t="s">
        <v>911</v>
      </c>
      <c r="J945" s="274">
        <v>2</v>
      </c>
      <c r="K945" s="292">
        <v>360</v>
      </c>
      <c r="L945" s="274">
        <v>720</v>
      </c>
      <c r="M945" s="294">
        <v>0.03</v>
      </c>
      <c r="N945" s="275">
        <v>698.4</v>
      </c>
      <c r="O945" s="288" t="s">
        <v>775</v>
      </c>
      <c r="P945" s="276" t="s">
        <v>760</v>
      </c>
      <c r="Q945" s="296" t="s">
        <v>1935</v>
      </c>
      <c r="R945" s="276" t="s">
        <v>1937</v>
      </c>
      <c r="S945" s="296" t="s">
        <v>1934</v>
      </c>
    </row>
    <row r="946" spans="1:19" hidden="1" x14ac:dyDescent="0.3">
      <c r="A946" s="272">
        <v>1930</v>
      </c>
      <c r="B946" s="282">
        <v>42949</v>
      </c>
      <c r="C946" s="284" t="s">
        <v>594</v>
      </c>
      <c r="D946" s="273" t="s">
        <v>910</v>
      </c>
      <c r="E946" s="286" t="s">
        <v>405</v>
      </c>
      <c r="F946" s="273" t="s">
        <v>790</v>
      </c>
      <c r="G946" s="288" t="s">
        <v>785</v>
      </c>
      <c r="H946" s="273" t="s">
        <v>824</v>
      </c>
      <c r="I946" s="290" t="s">
        <v>909</v>
      </c>
      <c r="J946" s="274">
        <v>30</v>
      </c>
      <c r="K946" s="292">
        <v>2460</v>
      </c>
      <c r="L946" s="274">
        <v>73800</v>
      </c>
      <c r="M946" s="294">
        <v>0.09</v>
      </c>
      <c r="N946" s="275">
        <v>67158</v>
      </c>
      <c r="O946" s="288" t="s">
        <v>775</v>
      </c>
      <c r="P946" s="276" t="s">
        <v>841</v>
      </c>
      <c r="Q946" s="296" t="s">
        <v>1935</v>
      </c>
      <c r="R946" s="276" t="s">
        <v>1937</v>
      </c>
      <c r="S946" s="296" t="s">
        <v>1934</v>
      </c>
    </row>
    <row r="947" spans="1:19" hidden="1" x14ac:dyDescent="0.3">
      <c r="A947" s="272">
        <v>1931</v>
      </c>
      <c r="B947" s="282">
        <v>42949</v>
      </c>
      <c r="C947" s="284" t="s">
        <v>594</v>
      </c>
      <c r="D947" s="273" t="s">
        <v>908</v>
      </c>
      <c r="E947" s="286" t="s">
        <v>522</v>
      </c>
      <c r="F947" s="273" t="s">
        <v>765</v>
      </c>
      <c r="G947" s="288" t="s">
        <v>785</v>
      </c>
      <c r="H947" s="273" t="s">
        <v>824</v>
      </c>
      <c r="I947" s="290" t="s">
        <v>883</v>
      </c>
      <c r="J947" s="274">
        <v>25</v>
      </c>
      <c r="K947" s="292">
        <v>3060</v>
      </c>
      <c r="L947" s="274">
        <v>76500</v>
      </c>
      <c r="M947" s="294">
        <v>0.04</v>
      </c>
      <c r="N947" s="275">
        <v>73440</v>
      </c>
      <c r="O947" s="288" t="s">
        <v>775</v>
      </c>
      <c r="P947" s="276" t="s">
        <v>760</v>
      </c>
      <c r="Q947" s="296" t="s">
        <v>1935</v>
      </c>
      <c r="R947" s="276" t="s">
        <v>1937</v>
      </c>
      <c r="S947" s="296" t="s">
        <v>1934</v>
      </c>
    </row>
    <row r="948" spans="1:19" hidden="1" x14ac:dyDescent="0.3">
      <c r="A948" s="272">
        <v>1932</v>
      </c>
      <c r="B948" s="282">
        <v>42949</v>
      </c>
      <c r="C948" s="284" t="s">
        <v>594</v>
      </c>
      <c r="D948" s="273" t="s">
        <v>907</v>
      </c>
      <c r="E948" s="286" t="s">
        <v>522</v>
      </c>
      <c r="F948" s="273" t="s">
        <v>778</v>
      </c>
      <c r="G948" s="288" t="s">
        <v>770</v>
      </c>
      <c r="H948" s="273" t="s">
        <v>781</v>
      </c>
      <c r="I948" s="290" t="s">
        <v>906</v>
      </c>
      <c r="J948" s="274">
        <v>41</v>
      </c>
      <c r="K948" s="292">
        <v>180</v>
      </c>
      <c r="L948" s="274">
        <v>7380</v>
      </c>
      <c r="M948" s="294">
        <v>0</v>
      </c>
      <c r="N948" s="275">
        <v>7380</v>
      </c>
      <c r="O948" s="288" t="s">
        <v>782</v>
      </c>
      <c r="P948" s="276" t="s">
        <v>760</v>
      </c>
      <c r="Q948" s="296" t="s">
        <v>1932</v>
      </c>
      <c r="R948" s="276" t="s">
        <v>1933</v>
      </c>
      <c r="S948" s="296" t="s">
        <v>1934</v>
      </c>
    </row>
    <row r="949" spans="1:19" hidden="1" x14ac:dyDescent="0.3">
      <c r="A949" s="272">
        <v>1933</v>
      </c>
      <c r="B949" s="282">
        <v>42949</v>
      </c>
      <c r="C949" s="284" t="s">
        <v>594</v>
      </c>
      <c r="D949" s="273" t="s">
        <v>904</v>
      </c>
      <c r="E949" s="286" t="s">
        <v>395</v>
      </c>
      <c r="F949" s="273" t="s">
        <v>778</v>
      </c>
      <c r="G949" s="288" t="s">
        <v>770</v>
      </c>
      <c r="H949" s="273" t="s">
        <v>769</v>
      </c>
      <c r="I949" s="290" t="s">
        <v>905</v>
      </c>
      <c r="J949" s="274">
        <v>28</v>
      </c>
      <c r="K949" s="292">
        <v>5400</v>
      </c>
      <c r="L949" s="274">
        <v>151200</v>
      </c>
      <c r="M949" s="294">
        <v>0.01</v>
      </c>
      <c r="N949" s="275">
        <v>149688</v>
      </c>
      <c r="O949" s="288" t="s">
        <v>788</v>
      </c>
      <c r="P949" s="276" t="s">
        <v>787</v>
      </c>
      <c r="Q949" s="296" t="s">
        <v>1936</v>
      </c>
      <c r="R949" s="276" t="s">
        <v>1933</v>
      </c>
      <c r="S949" s="296" t="s">
        <v>1934</v>
      </c>
    </row>
    <row r="950" spans="1:19" x14ac:dyDescent="0.3">
      <c r="A950" s="272">
        <v>1934</v>
      </c>
      <c r="B950" s="282">
        <v>42949</v>
      </c>
      <c r="C950" s="284" t="s">
        <v>594</v>
      </c>
      <c r="D950" s="273" t="s">
        <v>904</v>
      </c>
      <c r="E950" s="286" t="s">
        <v>395</v>
      </c>
      <c r="F950" s="273" t="s">
        <v>778</v>
      </c>
      <c r="G950" s="288" t="s">
        <v>785</v>
      </c>
      <c r="H950" s="273" t="s">
        <v>784</v>
      </c>
      <c r="I950" s="290" t="s">
        <v>903</v>
      </c>
      <c r="J950" s="274">
        <v>34</v>
      </c>
      <c r="K950" s="292">
        <v>3960</v>
      </c>
      <c r="L950" s="274">
        <v>134640</v>
      </c>
      <c r="M950" s="294">
        <v>0.05</v>
      </c>
      <c r="N950" s="275">
        <v>127908</v>
      </c>
      <c r="O950" s="288" t="s">
        <v>788</v>
      </c>
      <c r="P950" s="276" t="s">
        <v>767</v>
      </c>
      <c r="Q950" s="296" t="s">
        <v>1936</v>
      </c>
      <c r="R950" s="276" t="s">
        <v>1933</v>
      </c>
      <c r="S950" s="296" t="s">
        <v>1934</v>
      </c>
    </row>
    <row r="951" spans="1:19" hidden="1" x14ac:dyDescent="0.3">
      <c r="A951" s="272">
        <v>1935</v>
      </c>
      <c r="B951" s="282">
        <v>42949</v>
      </c>
      <c r="C951" s="284" t="s">
        <v>594</v>
      </c>
      <c r="D951" s="273" t="s">
        <v>902</v>
      </c>
      <c r="E951" s="286" t="s">
        <v>395</v>
      </c>
      <c r="F951" s="273" t="s">
        <v>790</v>
      </c>
      <c r="G951" s="288" t="s">
        <v>770</v>
      </c>
      <c r="H951" s="273" t="s">
        <v>826</v>
      </c>
      <c r="I951" s="290" t="s">
        <v>901</v>
      </c>
      <c r="J951" s="274">
        <v>19</v>
      </c>
      <c r="K951" s="292">
        <v>4260</v>
      </c>
      <c r="L951" s="274">
        <v>80940</v>
      </c>
      <c r="M951" s="294">
        <v>0.04</v>
      </c>
      <c r="N951" s="275">
        <v>77702.399999999994</v>
      </c>
      <c r="O951" s="288" t="s">
        <v>775</v>
      </c>
      <c r="P951" s="276" t="s">
        <v>798</v>
      </c>
      <c r="Q951" s="296" t="s">
        <v>1935</v>
      </c>
      <c r="R951" s="276" t="s">
        <v>1937</v>
      </c>
      <c r="S951" s="296" t="s">
        <v>1934</v>
      </c>
    </row>
    <row r="952" spans="1:19" x14ac:dyDescent="0.3">
      <c r="A952" s="272">
        <v>1936</v>
      </c>
      <c r="B952" s="282">
        <v>42949</v>
      </c>
      <c r="C952" s="284" t="s">
        <v>594</v>
      </c>
      <c r="D952" s="273" t="s">
        <v>900</v>
      </c>
      <c r="E952" s="286" t="s">
        <v>395</v>
      </c>
      <c r="F952" s="273" t="s">
        <v>765</v>
      </c>
      <c r="G952" s="288" t="s">
        <v>785</v>
      </c>
      <c r="H952" s="273" t="s">
        <v>784</v>
      </c>
      <c r="I952" s="290" t="s">
        <v>878</v>
      </c>
      <c r="J952" s="274">
        <v>33</v>
      </c>
      <c r="K952" s="292">
        <v>1260</v>
      </c>
      <c r="L952" s="274">
        <v>41580</v>
      </c>
      <c r="M952" s="294">
        <v>0.05</v>
      </c>
      <c r="N952" s="275">
        <v>39501</v>
      </c>
      <c r="O952" s="288" t="s">
        <v>761</v>
      </c>
      <c r="P952" s="276" t="s">
        <v>760</v>
      </c>
      <c r="Q952" s="296" t="s">
        <v>1932</v>
      </c>
      <c r="R952" s="276" t="s">
        <v>1937</v>
      </c>
      <c r="S952" s="296" t="s">
        <v>1934</v>
      </c>
    </row>
    <row r="953" spans="1:19" hidden="1" x14ac:dyDescent="0.3">
      <c r="A953" s="272">
        <v>1937</v>
      </c>
      <c r="B953" s="282">
        <v>42950</v>
      </c>
      <c r="C953" s="284" t="s">
        <v>594</v>
      </c>
      <c r="D953" s="273" t="s">
        <v>898</v>
      </c>
      <c r="E953" s="286" t="s">
        <v>395</v>
      </c>
      <c r="F953" s="273" t="s">
        <v>812</v>
      </c>
      <c r="G953" s="288" t="s">
        <v>764</v>
      </c>
      <c r="H953" s="273" t="s">
        <v>800</v>
      </c>
      <c r="I953" s="290" t="s">
        <v>899</v>
      </c>
      <c r="J953" s="274">
        <v>22</v>
      </c>
      <c r="K953" s="292">
        <v>360</v>
      </c>
      <c r="L953" s="274">
        <v>7920</v>
      </c>
      <c r="M953" s="294">
        <v>7.0000000000000007E-2</v>
      </c>
      <c r="N953" s="275">
        <v>7365.6</v>
      </c>
      <c r="O953" s="288" t="s">
        <v>775</v>
      </c>
      <c r="P953" s="276" t="s">
        <v>760</v>
      </c>
      <c r="Q953" s="296" t="s">
        <v>1935</v>
      </c>
      <c r="R953" s="276" t="s">
        <v>1933</v>
      </c>
      <c r="S953" s="296" t="s">
        <v>1934</v>
      </c>
    </row>
    <row r="954" spans="1:19" hidden="1" x14ac:dyDescent="0.3">
      <c r="A954" s="272">
        <v>1938</v>
      </c>
      <c r="B954" s="282">
        <v>42950</v>
      </c>
      <c r="C954" s="284" t="s">
        <v>594</v>
      </c>
      <c r="D954" s="273" t="s">
        <v>898</v>
      </c>
      <c r="E954" s="286" t="s">
        <v>395</v>
      </c>
      <c r="F954" s="273" t="s">
        <v>812</v>
      </c>
      <c r="G954" s="288" t="s">
        <v>770</v>
      </c>
      <c r="H954" s="273" t="s">
        <v>781</v>
      </c>
      <c r="I954" s="290" t="s">
        <v>897</v>
      </c>
      <c r="J954" s="274">
        <v>35</v>
      </c>
      <c r="K954" s="292">
        <v>3660</v>
      </c>
      <c r="L954" s="274">
        <v>128100</v>
      </c>
      <c r="M954" s="294">
        <v>0.08</v>
      </c>
      <c r="N954" s="275">
        <v>117852</v>
      </c>
      <c r="O954" s="288" t="s">
        <v>775</v>
      </c>
      <c r="P954" s="276" t="s">
        <v>798</v>
      </c>
      <c r="Q954" s="296" t="s">
        <v>1935</v>
      </c>
      <c r="R954" s="276" t="s">
        <v>1933</v>
      </c>
      <c r="S954" s="296" t="s">
        <v>1934</v>
      </c>
    </row>
    <row r="955" spans="1:19" x14ac:dyDescent="0.3">
      <c r="A955" s="272">
        <v>1939</v>
      </c>
      <c r="B955" s="282">
        <v>42951</v>
      </c>
      <c r="C955" s="284" t="s">
        <v>594</v>
      </c>
      <c r="D955" s="273" t="s">
        <v>896</v>
      </c>
      <c r="E955" s="286" t="s">
        <v>405</v>
      </c>
      <c r="F955" s="273" t="s">
        <v>790</v>
      </c>
      <c r="G955" s="288" t="s">
        <v>764</v>
      </c>
      <c r="H955" s="273" t="s">
        <v>793</v>
      </c>
      <c r="I955" s="290" t="s">
        <v>895</v>
      </c>
      <c r="J955" s="274">
        <v>16</v>
      </c>
      <c r="K955" s="292">
        <v>2280</v>
      </c>
      <c r="L955" s="274">
        <v>36480</v>
      </c>
      <c r="M955" s="294">
        <v>0.03</v>
      </c>
      <c r="N955" s="275">
        <v>35385.599999999999</v>
      </c>
      <c r="O955" s="288" t="s">
        <v>788</v>
      </c>
      <c r="P955" s="276" t="s">
        <v>760</v>
      </c>
      <c r="Q955" s="296" t="s">
        <v>1936</v>
      </c>
      <c r="R955" s="276" t="s">
        <v>1937</v>
      </c>
      <c r="S955" s="296" t="s">
        <v>1934</v>
      </c>
    </row>
    <row r="956" spans="1:19" x14ac:dyDescent="0.3">
      <c r="A956" s="272">
        <v>1940</v>
      </c>
      <c r="B956" s="282">
        <v>42951</v>
      </c>
      <c r="C956" s="284" t="s">
        <v>594</v>
      </c>
      <c r="D956" s="273" t="s">
        <v>894</v>
      </c>
      <c r="E956" s="286" t="s">
        <v>405</v>
      </c>
      <c r="F956" s="273" t="s">
        <v>790</v>
      </c>
      <c r="G956" s="288" t="s">
        <v>764</v>
      </c>
      <c r="H956" s="273" t="s">
        <v>800</v>
      </c>
      <c r="I956" s="290" t="s">
        <v>893</v>
      </c>
      <c r="J956" s="274">
        <v>7</v>
      </c>
      <c r="K956" s="292">
        <v>780</v>
      </c>
      <c r="L956" s="274">
        <v>5460</v>
      </c>
      <c r="M956" s="294">
        <v>0.1</v>
      </c>
      <c r="N956" s="275">
        <v>4914</v>
      </c>
      <c r="O956" s="288" t="s">
        <v>761</v>
      </c>
      <c r="P956" s="276" t="s">
        <v>760</v>
      </c>
      <c r="Q956" s="296" t="s">
        <v>1932</v>
      </c>
      <c r="R956" s="276" t="s">
        <v>1937</v>
      </c>
      <c r="S956" s="296" t="s">
        <v>1934</v>
      </c>
    </row>
    <row r="957" spans="1:19" hidden="1" x14ac:dyDescent="0.3">
      <c r="A957" s="272">
        <v>1941</v>
      </c>
      <c r="B957" s="282">
        <v>42952</v>
      </c>
      <c r="C957" s="284" t="s">
        <v>594</v>
      </c>
      <c r="D957" s="273" t="s">
        <v>891</v>
      </c>
      <c r="E957" s="286" t="s">
        <v>395</v>
      </c>
      <c r="F957" s="273" t="s">
        <v>778</v>
      </c>
      <c r="G957" s="288" t="s">
        <v>764</v>
      </c>
      <c r="H957" s="273" t="s">
        <v>793</v>
      </c>
      <c r="I957" s="290" t="s">
        <v>892</v>
      </c>
      <c r="J957" s="274">
        <v>43</v>
      </c>
      <c r="K957" s="292">
        <v>300</v>
      </c>
      <c r="L957" s="274">
        <v>12900</v>
      </c>
      <c r="M957" s="294">
        <v>0.1</v>
      </c>
      <c r="N957" s="275">
        <v>11610</v>
      </c>
      <c r="O957" s="288" t="s">
        <v>782</v>
      </c>
      <c r="P957" s="276" t="s">
        <v>760</v>
      </c>
      <c r="Q957" s="296" t="s">
        <v>1932</v>
      </c>
      <c r="R957" s="276" t="s">
        <v>1933</v>
      </c>
      <c r="S957" s="296" t="s">
        <v>1934</v>
      </c>
    </row>
    <row r="958" spans="1:19" x14ac:dyDescent="0.3">
      <c r="A958" s="272">
        <v>1942</v>
      </c>
      <c r="B958" s="282">
        <v>42952</v>
      </c>
      <c r="C958" s="284" t="s">
        <v>594</v>
      </c>
      <c r="D958" s="273" t="s">
        <v>891</v>
      </c>
      <c r="E958" s="286" t="s">
        <v>395</v>
      </c>
      <c r="F958" s="273" t="s">
        <v>778</v>
      </c>
      <c r="G958" s="288" t="s">
        <v>785</v>
      </c>
      <c r="H958" s="273" t="s">
        <v>784</v>
      </c>
      <c r="I958" s="290" t="s">
        <v>890</v>
      </c>
      <c r="J958" s="274">
        <v>31</v>
      </c>
      <c r="K958" s="292">
        <v>10560</v>
      </c>
      <c r="L958" s="274">
        <v>327360</v>
      </c>
      <c r="M958" s="294">
        <v>0.05</v>
      </c>
      <c r="N958" s="275">
        <v>310992</v>
      </c>
      <c r="O958" s="288" t="s">
        <v>782</v>
      </c>
      <c r="P958" s="276" t="s">
        <v>767</v>
      </c>
      <c r="Q958" s="296" t="s">
        <v>1932</v>
      </c>
      <c r="R958" s="276" t="s">
        <v>1933</v>
      </c>
      <c r="S958" s="296" t="s">
        <v>1934</v>
      </c>
    </row>
    <row r="959" spans="1:19" hidden="1" x14ac:dyDescent="0.3">
      <c r="A959" s="272">
        <v>1943</v>
      </c>
      <c r="B959" s="282">
        <v>42952</v>
      </c>
      <c r="C959" s="284" t="s">
        <v>594</v>
      </c>
      <c r="D959" s="273" t="s">
        <v>889</v>
      </c>
      <c r="E959" s="286" t="s">
        <v>522</v>
      </c>
      <c r="F959" s="273" t="s">
        <v>790</v>
      </c>
      <c r="G959" s="288" t="s">
        <v>764</v>
      </c>
      <c r="H959" s="273" t="s">
        <v>818</v>
      </c>
      <c r="I959" s="290" t="s">
        <v>873</v>
      </c>
      <c r="J959" s="274">
        <v>13</v>
      </c>
      <c r="K959" s="292">
        <v>21840</v>
      </c>
      <c r="L959" s="274">
        <v>283920</v>
      </c>
      <c r="M959" s="294">
        <v>7.0000000000000007E-2</v>
      </c>
      <c r="N959" s="275">
        <v>264045.59999999998</v>
      </c>
      <c r="O959" s="288" t="s">
        <v>775</v>
      </c>
      <c r="P959" s="276" t="s">
        <v>760</v>
      </c>
      <c r="Q959" s="296" t="s">
        <v>1935</v>
      </c>
      <c r="R959" s="276" t="s">
        <v>1937</v>
      </c>
      <c r="S959" s="296" t="s">
        <v>1934</v>
      </c>
    </row>
    <row r="960" spans="1:19" hidden="1" x14ac:dyDescent="0.3">
      <c r="A960" s="272">
        <v>1944</v>
      </c>
      <c r="B960" s="282">
        <v>42952</v>
      </c>
      <c r="C960" s="284" t="s">
        <v>594</v>
      </c>
      <c r="D960" s="273" t="s">
        <v>888</v>
      </c>
      <c r="E960" s="286" t="s">
        <v>522</v>
      </c>
      <c r="F960" s="273" t="s">
        <v>812</v>
      </c>
      <c r="G960" s="288" t="s">
        <v>764</v>
      </c>
      <c r="H960" s="273" t="s">
        <v>772</v>
      </c>
      <c r="I960" s="290" t="s">
        <v>887</v>
      </c>
      <c r="J960" s="274">
        <v>38</v>
      </c>
      <c r="K960" s="292">
        <v>22260</v>
      </c>
      <c r="L960" s="274">
        <v>845880</v>
      </c>
      <c r="M960" s="294">
        <v>0.01</v>
      </c>
      <c r="N960" s="275">
        <v>837421.2</v>
      </c>
      <c r="O960" s="288" t="s">
        <v>834</v>
      </c>
      <c r="P960" s="276" t="s">
        <v>774</v>
      </c>
      <c r="Q960" s="296" t="s">
        <v>1932</v>
      </c>
      <c r="R960" s="276" t="s">
        <v>1933</v>
      </c>
      <c r="S960" s="296" t="s">
        <v>1934</v>
      </c>
    </row>
    <row r="961" spans="1:19" hidden="1" x14ac:dyDescent="0.3">
      <c r="A961" s="272">
        <v>1945</v>
      </c>
      <c r="B961" s="282">
        <v>42953</v>
      </c>
      <c r="C961" s="284" t="s">
        <v>594</v>
      </c>
      <c r="D961" s="273" t="s">
        <v>886</v>
      </c>
      <c r="E961" s="286" t="s">
        <v>405</v>
      </c>
      <c r="F961" s="273" t="s">
        <v>812</v>
      </c>
      <c r="G961" s="288" t="s">
        <v>770</v>
      </c>
      <c r="H961" s="273" t="s">
        <v>781</v>
      </c>
      <c r="I961" s="290" t="s">
        <v>885</v>
      </c>
      <c r="J961" s="274">
        <v>31</v>
      </c>
      <c r="K961" s="292">
        <v>780</v>
      </c>
      <c r="L961" s="274">
        <v>24180</v>
      </c>
      <c r="M961" s="294">
        <v>0</v>
      </c>
      <c r="N961" s="275">
        <v>24180</v>
      </c>
      <c r="O961" s="288" t="s">
        <v>788</v>
      </c>
      <c r="P961" s="276" t="s">
        <v>798</v>
      </c>
      <c r="Q961" s="296" t="s">
        <v>1936</v>
      </c>
      <c r="R961" s="276" t="s">
        <v>1933</v>
      </c>
      <c r="S961" s="296" t="s">
        <v>1934</v>
      </c>
    </row>
    <row r="962" spans="1:19" hidden="1" x14ac:dyDescent="0.3">
      <c r="A962" s="272">
        <v>1946</v>
      </c>
      <c r="B962" s="282">
        <v>42953</v>
      </c>
      <c r="C962" s="284" t="s">
        <v>594</v>
      </c>
      <c r="D962" s="273" t="s">
        <v>884</v>
      </c>
      <c r="E962" s="286" t="s">
        <v>398</v>
      </c>
      <c r="F962" s="273" t="s">
        <v>790</v>
      </c>
      <c r="G962" s="288" t="s">
        <v>785</v>
      </c>
      <c r="H962" s="273" t="s">
        <v>824</v>
      </c>
      <c r="I962" s="290" t="s">
        <v>883</v>
      </c>
      <c r="J962" s="274">
        <v>2</v>
      </c>
      <c r="K962" s="292">
        <v>3060</v>
      </c>
      <c r="L962" s="274">
        <v>6120</v>
      </c>
      <c r="M962" s="294">
        <v>0.1</v>
      </c>
      <c r="N962" s="275">
        <v>5508</v>
      </c>
      <c r="O962" s="288" t="s">
        <v>782</v>
      </c>
      <c r="P962" s="276" t="s">
        <v>787</v>
      </c>
      <c r="Q962" s="296" t="s">
        <v>1932</v>
      </c>
      <c r="R962" s="276" t="s">
        <v>1937</v>
      </c>
      <c r="S962" s="296" t="s">
        <v>1934</v>
      </c>
    </row>
    <row r="963" spans="1:19" x14ac:dyDescent="0.3">
      <c r="A963" s="272">
        <v>1947</v>
      </c>
      <c r="B963" s="282">
        <v>42953</v>
      </c>
      <c r="C963" s="284" t="s">
        <v>594</v>
      </c>
      <c r="D963" s="273" t="s">
        <v>882</v>
      </c>
      <c r="E963" s="286" t="s">
        <v>405</v>
      </c>
      <c r="F963" s="273" t="s">
        <v>812</v>
      </c>
      <c r="G963" s="288" t="s">
        <v>764</v>
      </c>
      <c r="H963" s="273" t="s">
        <v>793</v>
      </c>
      <c r="I963" s="290" t="s">
        <v>881</v>
      </c>
      <c r="J963" s="274">
        <v>20</v>
      </c>
      <c r="K963" s="292">
        <v>420</v>
      </c>
      <c r="L963" s="274">
        <v>8400</v>
      </c>
      <c r="M963" s="294">
        <v>0.02</v>
      </c>
      <c r="N963" s="275">
        <v>8232</v>
      </c>
      <c r="O963" s="288" t="s">
        <v>775</v>
      </c>
      <c r="P963" s="276" t="s">
        <v>760</v>
      </c>
      <c r="Q963" s="296" t="s">
        <v>1935</v>
      </c>
      <c r="R963" s="276" t="s">
        <v>1933</v>
      </c>
      <c r="S963" s="296" t="s">
        <v>1934</v>
      </c>
    </row>
    <row r="964" spans="1:19" hidden="1" x14ac:dyDescent="0.3">
      <c r="A964" s="272">
        <v>1948</v>
      </c>
      <c r="B964" s="282">
        <v>42954</v>
      </c>
      <c r="C964" s="284" t="s">
        <v>594</v>
      </c>
      <c r="D964" s="273" t="s">
        <v>879</v>
      </c>
      <c r="E964" s="286" t="s">
        <v>398</v>
      </c>
      <c r="F964" s="273" t="s">
        <v>765</v>
      </c>
      <c r="G964" s="288" t="s">
        <v>785</v>
      </c>
      <c r="H964" s="273" t="s">
        <v>824</v>
      </c>
      <c r="I964" s="290" t="s">
        <v>880</v>
      </c>
      <c r="J964" s="274">
        <v>16</v>
      </c>
      <c r="K964" s="292">
        <v>120</v>
      </c>
      <c r="L964" s="274">
        <v>1920</v>
      </c>
      <c r="M964" s="294">
        <v>0.02</v>
      </c>
      <c r="N964" s="275">
        <v>1881.6</v>
      </c>
      <c r="O964" s="288" t="s">
        <v>834</v>
      </c>
      <c r="P964" s="276" t="s">
        <v>760</v>
      </c>
      <c r="Q964" s="296" t="s">
        <v>1932</v>
      </c>
      <c r="R964" s="276" t="s">
        <v>1937</v>
      </c>
      <c r="S964" s="296" t="s">
        <v>1934</v>
      </c>
    </row>
    <row r="965" spans="1:19" hidden="1" x14ac:dyDescent="0.3">
      <c r="A965" s="272">
        <v>1949</v>
      </c>
      <c r="B965" s="282">
        <v>42954</v>
      </c>
      <c r="C965" s="284" t="s">
        <v>594</v>
      </c>
      <c r="D965" s="273" t="s">
        <v>879</v>
      </c>
      <c r="E965" s="286" t="s">
        <v>398</v>
      </c>
      <c r="F965" s="273" t="s">
        <v>765</v>
      </c>
      <c r="G965" s="288" t="s">
        <v>785</v>
      </c>
      <c r="H965" s="273" t="s">
        <v>784</v>
      </c>
      <c r="I965" s="290" t="s">
        <v>878</v>
      </c>
      <c r="J965" s="274">
        <v>12</v>
      </c>
      <c r="K965" s="292">
        <v>1260</v>
      </c>
      <c r="L965" s="274">
        <v>15120</v>
      </c>
      <c r="M965" s="294">
        <v>0.09</v>
      </c>
      <c r="N965" s="275">
        <v>13759.2</v>
      </c>
      <c r="O965" s="288" t="s">
        <v>834</v>
      </c>
      <c r="P965" s="276" t="s">
        <v>774</v>
      </c>
      <c r="Q965" s="296" t="s">
        <v>1932</v>
      </c>
      <c r="R965" s="276" t="s">
        <v>1937</v>
      </c>
      <c r="S965" s="296" t="s">
        <v>1934</v>
      </c>
    </row>
    <row r="966" spans="1:19" hidden="1" x14ac:dyDescent="0.3">
      <c r="A966" s="272">
        <v>1950</v>
      </c>
      <c r="B966" s="282">
        <v>42954</v>
      </c>
      <c r="C966" s="284" t="s">
        <v>594</v>
      </c>
      <c r="D966" s="273" t="s">
        <v>877</v>
      </c>
      <c r="E966" s="286" t="s">
        <v>398</v>
      </c>
      <c r="F966" s="273" t="s">
        <v>765</v>
      </c>
      <c r="G966" s="288" t="s">
        <v>764</v>
      </c>
      <c r="H966" s="273" t="s">
        <v>811</v>
      </c>
      <c r="I966" s="290" t="s">
        <v>876</v>
      </c>
      <c r="J966" s="274">
        <v>38</v>
      </c>
      <c r="K966" s="292">
        <v>720</v>
      </c>
      <c r="L966" s="274">
        <v>27360</v>
      </c>
      <c r="M966" s="294">
        <v>0.04</v>
      </c>
      <c r="N966" s="275">
        <v>26265.599999999999</v>
      </c>
      <c r="O966" s="288" t="s">
        <v>788</v>
      </c>
      <c r="P966" s="276" t="s">
        <v>760</v>
      </c>
      <c r="Q966" s="296" t="s">
        <v>1936</v>
      </c>
      <c r="R966" s="276" t="s">
        <v>1937</v>
      </c>
      <c r="S966" s="296" t="s">
        <v>1934</v>
      </c>
    </row>
    <row r="967" spans="1:19" hidden="1" x14ac:dyDescent="0.3">
      <c r="A967" s="272">
        <v>1951</v>
      </c>
      <c r="B967" s="282">
        <v>42954</v>
      </c>
      <c r="C967" s="284" t="s">
        <v>594</v>
      </c>
      <c r="D967" s="273" t="s">
        <v>875</v>
      </c>
      <c r="E967" s="286" t="s">
        <v>398</v>
      </c>
      <c r="F967" s="273" t="s">
        <v>790</v>
      </c>
      <c r="G967" s="288" t="s">
        <v>764</v>
      </c>
      <c r="H967" s="273" t="s">
        <v>800</v>
      </c>
      <c r="I967" s="290" t="s">
        <v>874</v>
      </c>
      <c r="J967" s="274">
        <v>36</v>
      </c>
      <c r="K967" s="292">
        <v>7260</v>
      </c>
      <c r="L967" s="274">
        <v>261360</v>
      </c>
      <c r="M967" s="294">
        <v>0.1</v>
      </c>
      <c r="N967" s="275">
        <v>235224</v>
      </c>
      <c r="O967" s="288" t="s">
        <v>788</v>
      </c>
      <c r="P967" s="276" t="s">
        <v>760</v>
      </c>
      <c r="Q967" s="296" t="s">
        <v>1936</v>
      </c>
      <c r="R967" s="276" t="s">
        <v>1937</v>
      </c>
      <c r="S967" s="296" t="s">
        <v>1934</v>
      </c>
    </row>
    <row r="968" spans="1:19" x14ac:dyDescent="0.3">
      <c r="A968" s="272">
        <v>1952</v>
      </c>
      <c r="B968" s="282">
        <v>42954</v>
      </c>
      <c r="C968" s="284" t="s">
        <v>594</v>
      </c>
      <c r="D968" s="273" t="s">
        <v>872</v>
      </c>
      <c r="E968" s="286" t="s">
        <v>405</v>
      </c>
      <c r="F968" s="273" t="s">
        <v>765</v>
      </c>
      <c r="G968" s="288" t="s">
        <v>764</v>
      </c>
      <c r="H968" s="273" t="s">
        <v>818</v>
      </c>
      <c r="I968" s="290" t="s">
        <v>873</v>
      </c>
      <c r="J968" s="274">
        <v>1</v>
      </c>
      <c r="K968" s="292">
        <v>21840</v>
      </c>
      <c r="L968" s="274">
        <v>21840</v>
      </c>
      <c r="M968" s="294">
        <v>0.09</v>
      </c>
      <c r="N968" s="275">
        <v>19874.400000000001</v>
      </c>
      <c r="O968" s="288" t="s">
        <v>761</v>
      </c>
      <c r="P968" s="276" t="s">
        <v>760</v>
      </c>
      <c r="Q968" s="296" t="s">
        <v>1932</v>
      </c>
      <c r="R968" s="276" t="s">
        <v>1937</v>
      </c>
      <c r="S968" s="296" t="s">
        <v>1934</v>
      </c>
    </row>
    <row r="969" spans="1:19" hidden="1" x14ac:dyDescent="0.3">
      <c r="A969" s="272">
        <v>1953</v>
      </c>
      <c r="B969" s="282">
        <v>42954</v>
      </c>
      <c r="C969" s="284" t="s">
        <v>594</v>
      </c>
      <c r="D969" s="273" t="s">
        <v>872</v>
      </c>
      <c r="E969" s="286" t="s">
        <v>405</v>
      </c>
      <c r="F969" s="273" t="s">
        <v>765</v>
      </c>
      <c r="G969" s="288" t="s">
        <v>770</v>
      </c>
      <c r="H969" s="273" t="s">
        <v>781</v>
      </c>
      <c r="I969" s="290" t="s">
        <v>871</v>
      </c>
      <c r="J969" s="274">
        <v>34</v>
      </c>
      <c r="K969" s="292">
        <v>1380</v>
      </c>
      <c r="L969" s="274">
        <v>46920</v>
      </c>
      <c r="M969" s="294">
        <v>0.03</v>
      </c>
      <c r="N969" s="275">
        <v>45512.4</v>
      </c>
      <c r="O969" s="288" t="s">
        <v>761</v>
      </c>
      <c r="P969" s="276" t="s">
        <v>767</v>
      </c>
      <c r="Q969" s="296" t="s">
        <v>1932</v>
      </c>
      <c r="R969" s="276" t="s">
        <v>1937</v>
      </c>
      <c r="S969" s="296" t="s">
        <v>1934</v>
      </c>
    </row>
    <row r="970" spans="1:19" x14ac:dyDescent="0.3">
      <c r="A970" s="272">
        <v>1954</v>
      </c>
      <c r="B970" s="282">
        <v>42954</v>
      </c>
      <c r="C970" s="284" t="s">
        <v>594</v>
      </c>
      <c r="D970" s="273" t="s">
        <v>869</v>
      </c>
      <c r="E970" s="286" t="s">
        <v>395</v>
      </c>
      <c r="F970" s="273" t="s">
        <v>790</v>
      </c>
      <c r="G970" s="288" t="s">
        <v>785</v>
      </c>
      <c r="H970" s="273" t="s">
        <v>824</v>
      </c>
      <c r="I970" s="290" t="s">
        <v>870</v>
      </c>
      <c r="J970" s="274">
        <v>2</v>
      </c>
      <c r="K970" s="292">
        <v>9180</v>
      </c>
      <c r="L970" s="274">
        <v>18360</v>
      </c>
      <c r="M970" s="294">
        <v>0.03</v>
      </c>
      <c r="N970" s="275">
        <v>17809.2</v>
      </c>
      <c r="O970" s="288" t="s">
        <v>834</v>
      </c>
      <c r="P970" s="276" t="s">
        <v>767</v>
      </c>
      <c r="Q970" s="296" t="s">
        <v>1932</v>
      </c>
      <c r="R970" s="276" t="s">
        <v>1937</v>
      </c>
      <c r="S970" s="296" t="s">
        <v>1934</v>
      </c>
    </row>
    <row r="971" spans="1:19" x14ac:dyDescent="0.3">
      <c r="A971" s="272">
        <v>1955</v>
      </c>
      <c r="B971" s="282">
        <v>42954</v>
      </c>
      <c r="C971" s="284" t="s">
        <v>594</v>
      </c>
      <c r="D971" s="273" t="s">
        <v>869</v>
      </c>
      <c r="E971" s="286" t="s">
        <v>395</v>
      </c>
      <c r="F971" s="273" t="s">
        <v>790</v>
      </c>
      <c r="G971" s="288" t="s">
        <v>785</v>
      </c>
      <c r="H971" s="273" t="s">
        <v>824</v>
      </c>
      <c r="I971" s="290" t="s">
        <v>868</v>
      </c>
      <c r="J971" s="274">
        <v>5</v>
      </c>
      <c r="K971" s="292">
        <v>1980</v>
      </c>
      <c r="L971" s="274">
        <v>9900</v>
      </c>
      <c r="M971" s="294">
        <v>0.1</v>
      </c>
      <c r="N971" s="275">
        <v>8910</v>
      </c>
      <c r="O971" s="288" t="s">
        <v>834</v>
      </c>
      <c r="P971" s="276" t="s">
        <v>798</v>
      </c>
      <c r="Q971" s="296" t="s">
        <v>1932</v>
      </c>
      <c r="R971" s="276" t="s">
        <v>1937</v>
      </c>
      <c r="S971" s="296" t="s">
        <v>1934</v>
      </c>
    </row>
    <row r="972" spans="1:19" hidden="1" x14ac:dyDescent="0.3">
      <c r="A972" s="272">
        <v>1956</v>
      </c>
      <c r="B972" s="282">
        <v>42955</v>
      </c>
      <c r="C972" s="284" t="s">
        <v>594</v>
      </c>
      <c r="D972" s="273" t="s">
        <v>866</v>
      </c>
      <c r="E972" s="286" t="s">
        <v>398</v>
      </c>
      <c r="F972" s="273" t="s">
        <v>790</v>
      </c>
      <c r="G972" s="288" t="s">
        <v>764</v>
      </c>
      <c r="H972" s="273" t="s">
        <v>818</v>
      </c>
      <c r="I972" s="290" t="s">
        <v>867</v>
      </c>
      <c r="J972" s="274">
        <v>32</v>
      </c>
      <c r="K972" s="292">
        <v>1320</v>
      </c>
      <c r="L972" s="274">
        <v>42240</v>
      </c>
      <c r="M972" s="294">
        <v>0</v>
      </c>
      <c r="N972" s="275">
        <v>42240</v>
      </c>
      <c r="O972" s="288" t="s">
        <v>761</v>
      </c>
      <c r="P972" s="276" t="s">
        <v>760</v>
      </c>
      <c r="Q972" s="296" t="s">
        <v>1932</v>
      </c>
      <c r="R972" s="276" t="s">
        <v>1937</v>
      </c>
      <c r="S972" s="296" t="s">
        <v>1934</v>
      </c>
    </row>
    <row r="973" spans="1:19" hidden="1" x14ac:dyDescent="0.3">
      <c r="A973" s="272">
        <v>1957</v>
      </c>
      <c r="B973" s="282">
        <v>42955</v>
      </c>
      <c r="C973" s="284" t="s">
        <v>594</v>
      </c>
      <c r="D973" s="273" t="s">
        <v>866</v>
      </c>
      <c r="E973" s="286" t="s">
        <v>398</v>
      </c>
      <c r="F973" s="273" t="s">
        <v>790</v>
      </c>
      <c r="G973" s="288" t="s">
        <v>785</v>
      </c>
      <c r="H973" s="273" t="s">
        <v>824</v>
      </c>
      <c r="I973" s="290" t="s">
        <v>865</v>
      </c>
      <c r="J973" s="274">
        <v>31</v>
      </c>
      <c r="K973" s="292">
        <v>2880</v>
      </c>
      <c r="L973" s="274">
        <v>89280</v>
      </c>
      <c r="M973" s="294">
        <v>0.04</v>
      </c>
      <c r="N973" s="275">
        <v>85708.800000000003</v>
      </c>
      <c r="O973" s="288" t="s">
        <v>761</v>
      </c>
      <c r="P973" s="276" t="s">
        <v>841</v>
      </c>
      <c r="Q973" s="296" t="s">
        <v>1932</v>
      </c>
      <c r="R973" s="276" t="s">
        <v>1937</v>
      </c>
      <c r="S973" s="296" t="s">
        <v>1934</v>
      </c>
    </row>
    <row r="974" spans="1:19" hidden="1" x14ac:dyDescent="0.3">
      <c r="A974" s="272">
        <v>1958</v>
      </c>
      <c r="B974" s="282">
        <v>42955</v>
      </c>
      <c r="C974" s="284" t="s">
        <v>594</v>
      </c>
      <c r="D974" s="273" t="s">
        <v>864</v>
      </c>
      <c r="E974" s="286" t="s">
        <v>398</v>
      </c>
      <c r="F974" s="273" t="s">
        <v>765</v>
      </c>
      <c r="G974" s="288" t="s">
        <v>764</v>
      </c>
      <c r="H974" s="273" t="s">
        <v>793</v>
      </c>
      <c r="I974" s="290" t="s">
        <v>863</v>
      </c>
      <c r="J974" s="274">
        <v>24</v>
      </c>
      <c r="K974" s="292">
        <v>300</v>
      </c>
      <c r="L974" s="274">
        <v>7200</v>
      </c>
      <c r="M974" s="294">
        <v>0.04</v>
      </c>
      <c r="N974" s="275">
        <v>6912</v>
      </c>
      <c r="O974" s="288" t="s">
        <v>775</v>
      </c>
      <c r="P974" s="276" t="s">
        <v>760</v>
      </c>
      <c r="Q974" s="296" t="s">
        <v>1935</v>
      </c>
      <c r="R974" s="276" t="s">
        <v>1937</v>
      </c>
      <c r="S974" s="296" t="s">
        <v>1934</v>
      </c>
    </row>
    <row r="975" spans="1:19" hidden="1" x14ac:dyDescent="0.3">
      <c r="A975" s="272">
        <v>1959</v>
      </c>
      <c r="B975" s="282">
        <v>42955</v>
      </c>
      <c r="C975" s="284" t="s">
        <v>594</v>
      </c>
      <c r="D975" s="273" t="s">
        <v>861</v>
      </c>
      <c r="E975" s="286" t="s">
        <v>398</v>
      </c>
      <c r="F975" s="273" t="s">
        <v>778</v>
      </c>
      <c r="G975" s="288" t="s">
        <v>764</v>
      </c>
      <c r="H975" s="273" t="s">
        <v>818</v>
      </c>
      <c r="I975" s="290" t="s">
        <v>862</v>
      </c>
      <c r="J975" s="274">
        <v>10</v>
      </c>
      <c r="K975" s="292">
        <v>720</v>
      </c>
      <c r="L975" s="274">
        <v>7200</v>
      </c>
      <c r="M975" s="294">
        <v>0.04</v>
      </c>
      <c r="N975" s="275">
        <v>6912</v>
      </c>
      <c r="O975" s="288" t="s">
        <v>775</v>
      </c>
      <c r="P975" s="276" t="s">
        <v>798</v>
      </c>
      <c r="Q975" s="296" t="s">
        <v>1935</v>
      </c>
      <c r="R975" s="276" t="s">
        <v>1933</v>
      </c>
      <c r="S975" s="296" t="s">
        <v>1934</v>
      </c>
    </row>
    <row r="976" spans="1:19" hidden="1" x14ac:dyDescent="0.3">
      <c r="A976" s="272">
        <v>1960</v>
      </c>
      <c r="B976" s="282">
        <v>42955</v>
      </c>
      <c r="C976" s="284" t="s">
        <v>594</v>
      </c>
      <c r="D976" s="273" t="s">
        <v>861</v>
      </c>
      <c r="E976" s="286" t="s">
        <v>398</v>
      </c>
      <c r="F976" s="273" t="s">
        <v>778</v>
      </c>
      <c r="G976" s="288" t="s">
        <v>785</v>
      </c>
      <c r="H976" s="273" t="s">
        <v>784</v>
      </c>
      <c r="I976" s="290" t="s">
        <v>860</v>
      </c>
      <c r="J976" s="274">
        <v>11</v>
      </c>
      <c r="K976" s="292">
        <v>11760</v>
      </c>
      <c r="L976" s="274">
        <v>129360</v>
      </c>
      <c r="M976" s="294">
        <v>0.08</v>
      </c>
      <c r="N976" s="275">
        <v>119011.2</v>
      </c>
      <c r="O976" s="288" t="s">
        <v>775</v>
      </c>
      <c r="P976" s="276" t="s">
        <v>774</v>
      </c>
      <c r="Q976" s="296" t="s">
        <v>1935</v>
      </c>
      <c r="R976" s="276" t="s">
        <v>1933</v>
      </c>
      <c r="S976" s="296" t="s">
        <v>1934</v>
      </c>
    </row>
    <row r="977" spans="1:19" x14ac:dyDescent="0.3">
      <c r="A977" s="272">
        <v>1961</v>
      </c>
      <c r="B977" s="282">
        <v>42955</v>
      </c>
      <c r="C977" s="284" t="s">
        <v>594</v>
      </c>
      <c r="D977" s="273" t="s">
        <v>859</v>
      </c>
      <c r="E977" s="286" t="s">
        <v>405</v>
      </c>
      <c r="F977" s="273" t="s">
        <v>812</v>
      </c>
      <c r="G977" s="288" t="s">
        <v>764</v>
      </c>
      <c r="H977" s="273" t="s">
        <v>772</v>
      </c>
      <c r="I977" s="290" t="s">
        <v>858</v>
      </c>
      <c r="J977" s="274">
        <v>31</v>
      </c>
      <c r="K977" s="292">
        <v>600</v>
      </c>
      <c r="L977" s="274">
        <v>18600</v>
      </c>
      <c r="M977" s="294">
        <v>0</v>
      </c>
      <c r="N977" s="275">
        <v>18600</v>
      </c>
      <c r="O977" s="288" t="s">
        <v>834</v>
      </c>
      <c r="P977" s="276" t="s">
        <v>798</v>
      </c>
      <c r="Q977" s="296" t="s">
        <v>1932</v>
      </c>
      <c r="R977" s="276" t="s">
        <v>1933</v>
      </c>
      <c r="S977" s="296" t="s">
        <v>1934</v>
      </c>
    </row>
    <row r="978" spans="1:19" hidden="1" x14ac:dyDescent="0.3">
      <c r="A978" s="272">
        <v>1962</v>
      </c>
      <c r="B978" s="282">
        <v>42955</v>
      </c>
      <c r="C978" s="284" t="s">
        <v>594</v>
      </c>
      <c r="D978" s="273" t="s">
        <v>853</v>
      </c>
      <c r="E978" s="286" t="s">
        <v>398</v>
      </c>
      <c r="F978" s="273" t="s">
        <v>778</v>
      </c>
      <c r="G978" s="288" t="s">
        <v>764</v>
      </c>
      <c r="H978" s="273" t="s">
        <v>818</v>
      </c>
      <c r="I978" s="290" t="s">
        <v>857</v>
      </c>
      <c r="J978" s="274">
        <v>13</v>
      </c>
      <c r="K978" s="292">
        <v>17400</v>
      </c>
      <c r="L978" s="274">
        <v>226200</v>
      </c>
      <c r="M978" s="294">
        <v>0.03</v>
      </c>
      <c r="N978" s="275">
        <v>219414</v>
      </c>
      <c r="O978" s="288" t="s">
        <v>761</v>
      </c>
      <c r="P978" s="276" t="s">
        <v>760</v>
      </c>
      <c r="Q978" s="296" t="s">
        <v>1932</v>
      </c>
      <c r="R978" s="276" t="s">
        <v>1933</v>
      </c>
      <c r="S978" s="296" t="s">
        <v>1934</v>
      </c>
    </row>
    <row r="979" spans="1:19" hidden="1" x14ac:dyDescent="0.3">
      <c r="A979" s="272">
        <v>1963</v>
      </c>
      <c r="B979" s="282">
        <v>42955</v>
      </c>
      <c r="C979" s="284" t="s">
        <v>594</v>
      </c>
      <c r="D979" s="273" t="s">
        <v>855</v>
      </c>
      <c r="E979" s="286" t="s">
        <v>398</v>
      </c>
      <c r="F979" s="273" t="s">
        <v>790</v>
      </c>
      <c r="G979" s="288" t="s">
        <v>764</v>
      </c>
      <c r="H979" s="273" t="s">
        <v>818</v>
      </c>
      <c r="I979" s="290" t="s">
        <v>856</v>
      </c>
      <c r="J979" s="274">
        <v>2</v>
      </c>
      <c r="K979" s="292">
        <v>19740</v>
      </c>
      <c r="L979" s="274">
        <v>39480</v>
      </c>
      <c r="M979" s="294">
        <v>0.06</v>
      </c>
      <c r="N979" s="275">
        <v>37111.199999999997</v>
      </c>
      <c r="O979" s="288" t="s">
        <v>761</v>
      </c>
      <c r="P979" s="276" t="s">
        <v>760</v>
      </c>
      <c r="Q979" s="296" t="s">
        <v>1932</v>
      </c>
      <c r="R979" s="276" t="s">
        <v>1937</v>
      </c>
      <c r="S979" s="296" t="s">
        <v>1934</v>
      </c>
    </row>
    <row r="980" spans="1:19" hidden="1" x14ac:dyDescent="0.3">
      <c r="A980" s="272">
        <v>1964</v>
      </c>
      <c r="B980" s="282">
        <v>42955</v>
      </c>
      <c r="C980" s="284" t="s">
        <v>594</v>
      </c>
      <c r="D980" s="273" t="s">
        <v>855</v>
      </c>
      <c r="E980" s="286" t="s">
        <v>398</v>
      </c>
      <c r="F980" s="273" t="s">
        <v>790</v>
      </c>
      <c r="G980" s="288" t="s">
        <v>785</v>
      </c>
      <c r="H980" s="273" t="s">
        <v>784</v>
      </c>
      <c r="I980" s="290" t="s">
        <v>854</v>
      </c>
      <c r="J980" s="274">
        <v>48</v>
      </c>
      <c r="K980" s="292">
        <v>3960</v>
      </c>
      <c r="L980" s="274">
        <v>190080</v>
      </c>
      <c r="M980" s="294">
        <v>0</v>
      </c>
      <c r="N980" s="275">
        <v>190080</v>
      </c>
      <c r="O980" s="288" t="s">
        <v>761</v>
      </c>
      <c r="P980" s="276" t="s">
        <v>760</v>
      </c>
      <c r="Q980" s="296" t="s">
        <v>1932</v>
      </c>
      <c r="R980" s="276" t="s">
        <v>1937</v>
      </c>
      <c r="S980" s="296" t="s">
        <v>1934</v>
      </c>
    </row>
    <row r="981" spans="1:19" hidden="1" x14ac:dyDescent="0.3">
      <c r="A981" s="272">
        <v>1965</v>
      </c>
      <c r="B981" s="282">
        <v>42955</v>
      </c>
      <c r="C981" s="284" t="s">
        <v>594</v>
      </c>
      <c r="D981" s="273" t="s">
        <v>853</v>
      </c>
      <c r="E981" s="286" t="s">
        <v>395</v>
      </c>
      <c r="F981" s="273" t="s">
        <v>778</v>
      </c>
      <c r="G981" s="288" t="s">
        <v>764</v>
      </c>
      <c r="H981" s="273" t="s">
        <v>763</v>
      </c>
      <c r="I981" s="290" t="s">
        <v>852</v>
      </c>
      <c r="J981" s="274">
        <v>39</v>
      </c>
      <c r="K981" s="292">
        <v>120</v>
      </c>
      <c r="L981" s="274">
        <v>4680</v>
      </c>
      <c r="M981" s="294">
        <v>0.1</v>
      </c>
      <c r="N981" s="275">
        <v>4212</v>
      </c>
      <c r="O981" s="288" t="s">
        <v>761</v>
      </c>
      <c r="P981" s="276" t="s">
        <v>787</v>
      </c>
      <c r="Q981" s="296" t="s">
        <v>1932</v>
      </c>
      <c r="R981" s="276" t="s">
        <v>1933</v>
      </c>
      <c r="S981" s="296" t="s">
        <v>1934</v>
      </c>
    </row>
    <row r="982" spans="1:19" hidden="1" x14ac:dyDescent="0.3">
      <c r="A982" s="272">
        <v>1966</v>
      </c>
      <c r="B982" s="282">
        <v>42956</v>
      </c>
      <c r="C982" s="284" t="s">
        <v>594</v>
      </c>
      <c r="D982" s="273" t="s">
        <v>851</v>
      </c>
      <c r="E982" s="286" t="s">
        <v>395</v>
      </c>
      <c r="F982" s="273" t="s">
        <v>790</v>
      </c>
      <c r="G982" s="288" t="s">
        <v>770</v>
      </c>
      <c r="H982" s="273" t="s">
        <v>781</v>
      </c>
      <c r="I982" s="290" t="s">
        <v>850</v>
      </c>
      <c r="J982" s="274">
        <v>24</v>
      </c>
      <c r="K982" s="292">
        <v>1200</v>
      </c>
      <c r="L982" s="274">
        <v>28800</v>
      </c>
      <c r="M982" s="294">
        <v>0.09</v>
      </c>
      <c r="N982" s="275">
        <v>26208</v>
      </c>
      <c r="O982" s="288" t="s">
        <v>761</v>
      </c>
      <c r="P982" s="276" t="s">
        <v>760</v>
      </c>
      <c r="Q982" s="296" t="s">
        <v>1932</v>
      </c>
      <c r="R982" s="276" t="s">
        <v>1937</v>
      </c>
      <c r="S982" s="296" t="s">
        <v>1934</v>
      </c>
    </row>
    <row r="983" spans="1:19" x14ac:dyDescent="0.3">
      <c r="A983" s="272">
        <v>1967</v>
      </c>
      <c r="B983" s="282">
        <v>42957</v>
      </c>
      <c r="C983" s="284" t="s">
        <v>594</v>
      </c>
      <c r="D983" s="273" t="s">
        <v>849</v>
      </c>
      <c r="E983" s="286" t="s">
        <v>405</v>
      </c>
      <c r="F983" s="273" t="s">
        <v>778</v>
      </c>
      <c r="G983" s="288" t="s">
        <v>764</v>
      </c>
      <c r="H983" s="273" t="s">
        <v>800</v>
      </c>
      <c r="I983" s="290" t="s">
        <v>848</v>
      </c>
      <c r="J983" s="274">
        <v>1</v>
      </c>
      <c r="K983" s="292">
        <v>240</v>
      </c>
      <c r="L983" s="274">
        <v>240</v>
      </c>
      <c r="M983" s="294">
        <v>0.06</v>
      </c>
      <c r="N983" s="275">
        <v>225.6</v>
      </c>
      <c r="O983" s="288" t="s">
        <v>788</v>
      </c>
      <c r="P983" s="276" t="s">
        <v>760</v>
      </c>
      <c r="Q983" s="296" t="s">
        <v>1936</v>
      </c>
      <c r="R983" s="276" t="s">
        <v>1933</v>
      </c>
      <c r="S983" s="296" t="s">
        <v>1934</v>
      </c>
    </row>
    <row r="984" spans="1:19" hidden="1" x14ac:dyDescent="0.3">
      <c r="A984" s="272">
        <v>1968</v>
      </c>
      <c r="B984" s="282">
        <v>42957</v>
      </c>
      <c r="C984" s="284" t="s">
        <v>594</v>
      </c>
      <c r="D984" s="273" t="s">
        <v>847</v>
      </c>
      <c r="E984" s="286" t="s">
        <v>398</v>
      </c>
      <c r="F984" s="273" t="s">
        <v>790</v>
      </c>
      <c r="G984" s="288" t="s">
        <v>764</v>
      </c>
      <c r="H984" s="273" t="s">
        <v>763</v>
      </c>
      <c r="I984" s="290" t="s">
        <v>846</v>
      </c>
      <c r="J984" s="274">
        <v>46</v>
      </c>
      <c r="K984" s="292">
        <v>240</v>
      </c>
      <c r="L984" s="274">
        <v>11040</v>
      </c>
      <c r="M984" s="294">
        <v>0.09</v>
      </c>
      <c r="N984" s="275">
        <v>10046.4</v>
      </c>
      <c r="O984" s="288" t="s">
        <v>834</v>
      </c>
      <c r="P984" s="276" t="s">
        <v>798</v>
      </c>
      <c r="Q984" s="296" t="s">
        <v>1932</v>
      </c>
      <c r="R984" s="276" t="s">
        <v>1937</v>
      </c>
      <c r="S984" s="296" t="s">
        <v>1934</v>
      </c>
    </row>
    <row r="985" spans="1:19" hidden="1" x14ac:dyDescent="0.3">
      <c r="A985" s="272">
        <v>1969</v>
      </c>
      <c r="B985" s="282">
        <v>42957</v>
      </c>
      <c r="C985" s="284" t="s">
        <v>594</v>
      </c>
      <c r="D985" s="273" t="s">
        <v>843</v>
      </c>
      <c r="E985" s="286" t="s">
        <v>522</v>
      </c>
      <c r="F985" s="273" t="s">
        <v>765</v>
      </c>
      <c r="G985" s="288" t="s">
        <v>764</v>
      </c>
      <c r="H985" s="273" t="s">
        <v>811</v>
      </c>
      <c r="I985" s="290" t="s">
        <v>845</v>
      </c>
      <c r="J985" s="274">
        <v>3</v>
      </c>
      <c r="K985" s="292">
        <v>600</v>
      </c>
      <c r="L985" s="274">
        <v>1800</v>
      </c>
      <c r="M985" s="294">
        <v>0.01</v>
      </c>
      <c r="N985" s="275">
        <v>1782</v>
      </c>
      <c r="O985" s="288" t="s">
        <v>775</v>
      </c>
      <c r="P985" s="276" t="s">
        <v>760</v>
      </c>
      <c r="Q985" s="296" t="s">
        <v>1935</v>
      </c>
      <c r="R985" s="276" t="s">
        <v>1937</v>
      </c>
      <c r="S985" s="296" t="s">
        <v>1934</v>
      </c>
    </row>
    <row r="986" spans="1:19" hidden="1" x14ac:dyDescent="0.3">
      <c r="A986" s="272">
        <v>1970</v>
      </c>
      <c r="B986" s="282">
        <v>42957</v>
      </c>
      <c r="C986" s="284" t="s">
        <v>594</v>
      </c>
      <c r="D986" s="273" t="s">
        <v>843</v>
      </c>
      <c r="E986" s="286" t="s">
        <v>522</v>
      </c>
      <c r="F986" s="273" t="s">
        <v>765</v>
      </c>
      <c r="G986" s="288" t="s">
        <v>764</v>
      </c>
      <c r="H986" s="273" t="s">
        <v>763</v>
      </c>
      <c r="I986" s="290" t="s">
        <v>844</v>
      </c>
      <c r="J986" s="274">
        <v>11</v>
      </c>
      <c r="K986" s="292">
        <v>1320</v>
      </c>
      <c r="L986" s="274">
        <v>14520</v>
      </c>
      <c r="M986" s="294">
        <v>0.04</v>
      </c>
      <c r="N986" s="275">
        <v>13939.2</v>
      </c>
      <c r="O986" s="288" t="s">
        <v>775</v>
      </c>
      <c r="P986" s="276" t="s">
        <v>841</v>
      </c>
      <c r="Q986" s="296" t="s">
        <v>1935</v>
      </c>
      <c r="R986" s="276" t="s">
        <v>1937</v>
      </c>
      <c r="S986" s="296" t="s">
        <v>1934</v>
      </c>
    </row>
    <row r="987" spans="1:19" hidden="1" x14ac:dyDescent="0.3">
      <c r="A987" s="272">
        <v>1971</v>
      </c>
      <c r="B987" s="282">
        <v>42957</v>
      </c>
      <c r="C987" s="284" t="s">
        <v>594</v>
      </c>
      <c r="D987" s="273" t="s">
        <v>843</v>
      </c>
      <c r="E987" s="286" t="s">
        <v>522</v>
      </c>
      <c r="F987" s="273" t="s">
        <v>765</v>
      </c>
      <c r="G987" s="288" t="s">
        <v>770</v>
      </c>
      <c r="H987" s="273" t="s">
        <v>777</v>
      </c>
      <c r="I987" s="290" t="s">
        <v>842</v>
      </c>
      <c r="J987" s="274">
        <v>3</v>
      </c>
      <c r="K987" s="292">
        <v>8760</v>
      </c>
      <c r="L987" s="274">
        <v>26280</v>
      </c>
      <c r="M987" s="294">
        <v>0.01</v>
      </c>
      <c r="N987" s="275">
        <v>26017.200000000001</v>
      </c>
      <c r="O987" s="288" t="s">
        <v>775</v>
      </c>
      <c r="P987" s="276" t="s">
        <v>841</v>
      </c>
      <c r="Q987" s="296" t="s">
        <v>1935</v>
      </c>
      <c r="R987" s="276" t="s">
        <v>1937</v>
      </c>
      <c r="S987" s="296" t="s">
        <v>1934</v>
      </c>
    </row>
    <row r="988" spans="1:19" hidden="1" x14ac:dyDescent="0.3">
      <c r="A988" s="272">
        <v>1972</v>
      </c>
      <c r="B988" s="282">
        <v>42957</v>
      </c>
      <c r="C988" s="284" t="s">
        <v>594</v>
      </c>
      <c r="D988" s="273" t="s">
        <v>840</v>
      </c>
      <c r="E988" s="286" t="s">
        <v>522</v>
      </c>
      <c r="F988" s="273" t="s">
        <v>778</v>
      </c>
      <c r="G988" s="288" t="s">
        <v>764</v>
      </c>
      <c r="H988" s="273" t="s">
        <v>763</v>
      </c>
      <c r="I988" s="290" t="s">
        <v>839</v>
      </c>
      <c r="J988" s="274">
        <v>5</v>
      </c>
      <c r="K988" s="292">
        <v>2100</v>
      </c>
      <c r="L988" s="274">
        <v>10500</v>
      </c>
      <c r="M988" s="294">
        <v>0.1</v>
      </c>
      <c r="N988" s="275">
        <v>9450</v>
      </c>
      <c r="O988" s="288" t="s">
        <v>834</v>
      </c>
      <c r="P988" s="276" t="s">
        <v>760</v>
      </c>
      <c r="Q988" s="296" t="s">
        <v>1932</v>
      </c>
      <c r="R988" s="276" t="s">
        <v>1933</v>
      </c>
      <c r="S988" s="296" t="s">
        <v>1934</v>
      </c>
    </row>
    <row r="989" spans="1:19" hidden="1" x14ac:dyDescent="0.3">
      <c r="A989" s="272">
        <v>1973</v>
      </c>
      <c r="B989" s="282">
        <v>42958</v>
      </c>
      <c r="C989" s="284" t="s">
        <v>594</v>
      </c>
      <c r="D989" s="273" t="s">
        <v>838</v>
      </c>
      <c r="E989" s="286" t="s">
        <v>405</v>
      </c>
      <c r="F989" s="273" t="s">
        <v>765</v>
      </c>
      <c r="G989" s="288" t="s">
        <v>770</v>
      </c>
      <c r="H989" s="273" t="s">
        <v>781</v>
      </c>
      <c r="I989" s="290" t="s">
        <v>837</v>
      </c>
      <c r="J989" s="274">
        <v>27</v>
      </c>
      <c r="K989" s="292">
        <v>2040</v>
      </c>
      <c r="L989" s="274">
        <v>55080</v>
      </c>
      <c r="M989" s="294">
        <v>0.09</v>
      </c>
      <c r="N989" s="275">
        <v>50122.8</v>
      </c>
      <c r="O989" s="288" t="s">
        <v>788</v>
      </c>
      <c r="P989" s="276" t="s">
        <v>787</v>
      </c>
      <c r="Q989" s="296" t="s">
        <v>1936</v>
      </c>
      <c r="R989" s="276" t="s">
        <v>1937</v>
      </c>
      <c r="S989" s="296" t="s">
        <v>1934</v>
      </c>
    </row>
    <row r="990" spans="1:19" hidden="1" x14ac:dyDescent="0.3">
      <c r="A990" s="272">
        <v>1974</v>
      </c>
      <c r="B990" s="282">
        <v>42958</v>
      </c>
      <c r="C990" s="284" t="s">
        <v>594</v>
      </c>
      <c r="D990" s="273" t="s">
        <v>836</v>
      </c>
      <c r="E990" s="286" t="s">
        <v>395</v>
      </c>
      <c r="F990" s="273" t="s">
        <v>812</v>
      </c>
      <c r="G990" s="288" t="s">
        <v>764</v>
      </c>
      <c r="H990" s="273" t="s">
        <v>793</v>
      </c>
      <c r="I990" s="290" t="s">
        <v>835</v>
      </c>
      <c r="J990" s="274">
        <v>23</v>
      </c>
      <c r="K990" s="292">
        <v>2460</v>
      </c>
      <c r="L990" s="274">
        <v>56580</v>
      </c>
      <c r="M990" s="294">
        <v>0.1</v>
      </c>
      <c r="N990" s="275">
        <v>50922</v>
      </c>
      <c r="O990" s="288" t="s">
        <v>834</v>
      </c>
      <c r="P990" s="276" t="s">
        <v>760</v>
      </c>
      <c r="Q990" s="296" t="s">
        <v>1932</v>
      </c>
      <c r="R990" s="276" t="s">
        <v>1933</v>
      </c>
      <c r="S990" s="296" t="s">
        <v>1934</v>
      </c>
    </row>
    <row r="991" spans="1:19" hidden="1" x14ac:dyDescent="0.3">
      <c r="A991" s="272">
        <v>1975</v>
      </c>
      <c r="B991" s="282">
        <v>42958</v>
      </c>
      <c r="C991" s="284" t="s">
        <v>594</v>
      </c>
      <c r="D991" s="273" t="s">
        <v>833</v>
      </c>
      <c r="E991" s="286" t="s">
        <v>398</v>
      </c>
      <c r="F991" s="273" t="s">
        <v>812</v>
      </c>
      <c r="G991" s="288" t="s">
        <v>785</v>
      </c>
      <c r="H991" s="273" t="s">
        <v>784</v>
      </c>
      <c r="I991" s="290" t="s">
        <v>832</v>
      </c>
      <c r="J991" s="274">
        <v>46</v>
      </c>
      <c r="K991" s="292">
        <v>7560</v>
      </c>
      <c r="L991" s="274">
        <v>347760</v>
      </c>
      <c r="M991" s="294">
        <v>0.01</v>
      </c>
      <c r="N991" s="275">
        <v>344282.4</v>
      </c>
      <c r="O991" s="288" t="s">
        <v>782</v>
      </c>
      <c r="P991" s="276" t="s">
        <v>760</v>
      </c>
      <c r="Q991" s="296" t="s">
        <v>1932</v>
      </c>
      <c r="R991" s="276" t="s">
        <v>1933</v>
      </c>
      <c r="S991" s="296" t="s">
        <v>1934</v>
      </c>
    </row>
    <row r="992" spans="1:19" x14ac:dyDescent="0.3">
      <c r="A992" s="272">
        <v>1976</v>
      </c>
      <c r="B992" s="282">
        <v>42958</v>
      </c>
      <c r="C992" s="284" t="s">
        <v>594</v>
      </c>
      <c r="D992" s="273" t="s">
        <v>831</v>
      </c>
      <c r="E992" s="286" t="s">
        <v>405</v>
      </c>
      <c r="F992" s="273" t="s">
        <v>778</v>
      </c>
      <c r="G992" s="288" t="s">
        <v>764</v>
      </c>
      <c r="H992" s="273" t="s">
        <v>800</v>
      </c>
      <c r="I992" s="290" t="s">
        <v>830</v>
      </c>
      <c r="J992" s="274">
        <v>2</v>
      </c>
      <c r="K992" s="292">
        <v>540</v>
      </c>
      <c r="L992" s="274">
        <v>1080</v>
      </c>
      <c r="M992" s="294">
        <v>7.0000000000000007E-2</v>
      </c>
      <c r="N992" s="275">
        <v>1004.4</v>
      </c>
      <c r="O992" s="288" t="s">
        <v>775</v>
      </c>
      <c r="P992" s="276" t="s">
        <v>767</v>
      </c>
      <c r="Q992" s="296" t="s">
        <v>1935</v>
      </c>
      <c r="R992" s="276" t="s">
        <v>1933</v>
      </c>
      <c r="S992" s="296" t="s">
        <v>1934</v>
      </c>
    </row>
    <row r="993" spans="1:19" hidden="1" x14ac:dyDescent="0.3">
      <c r="A993" s="272">
        <v>1977</v>
      </c>
      <c r="B993" s="282">
        <v>42958</v>
      </c>
      <c r="C993" s="284" t="s">
        <v>594</v>
      </c>
      <c r="D993" s="273" t="s">
        <v>829</v>
      </c>
      <c r="E993" s="286" t="s">
        <v>395</v>
      </c>
      <c r="F993" s="273" t="s">
        <v>765</v>
      </c>
      <c r="G993" s="288" t="s">
        <v>764</v>
      </c>
      <c r="H993" s="273" t="s">
        <v>793</v>
      </c>
      <c r="I993" s="290" t="s">
        <v>828</v>
      </c>
      <c r="J993" s="274">
        <v>1</v>
      </c>
      <c r="K993" s="292">
        <v>1140</v>
      </c>
      <c r="L993" s="274">
        <v>1140</v>
      </c>
      <c r="M993" s="294">
        <v>0.05</v>
      </c>
      <c r="N993" s="275">
        <v>1083</v>
      </c>
      <c r="O993" s="288" t="s">
        <v>782</v>
      </c>
      <c r="P993" s="276" t="s">
        <v>827</v>
      </c>
      <c r="Q993" s="296" t="s">
        <v>1932</v>
      </c>
      <c r="R993" s="276" t="s">
        <v>1937</v>
      </c>
      <c r="S993" s="296" t="s">
        <v>1934</v>
      </c>
    </row>
    <row r="994" spans="1:19" hidden="1" x14ac:dyDescent="0.3">
      <c r="A994" s="272">
        <v>1978</v>
      </c>
      <c r="B994" s="282">
        <v>42958</v>
      </c>
      <c r="C994" s="284" t="s">
        <v>594</v>
      </c>
      <c r="D994" s="273" t="s">
        <v>822</v>
      </c>
      <c r="E994" s="286" t="s">
        <v>395</v>
      </c>
      <c r="F994" s="273" t="s">
        <v>765</v>
      </c>
      <c r="G994" s="288" t="s">
        <v>770</v>
      </c>
      <c r="H994" s="273" t="s">
        <v>826</v>
      </c>
      <c r="I994" s="290" t="s">
        <v>825</v>
      </c>
      <c r="J994" s="274">
        <v>7</v>
      </c>
      <c r="K994" s="292">
        <v>7260</v>
      </c>
      <c r="L994" s="274">
        <v>50820</v>
      </c>
      <c r="M994" s="294">
        <v>0.09</v>
      </c>
      <c r="N994" s="275">
        <v>46246.2</v>
      </c>
      <c r="O994" s="288" t="s">
        <v>775</v>
      </c>
      <c r="P994" s="276" t="s">
        <v>787</v>
      </c>
      <c r="Q994" s="296" t="s">
        <v>1935</v>
      </c>
      <c r="R994" s="276" t="s">
        <v>1937</v>
      </c>
      <c r="S994" s="296" t="s">
        <v>1934</v>
      </c>
    </row>
    <row r="995" spans="1:19" x14ac:dyDescent="0.3">
      <c r="A995" s="272">
        <v>1979</v>
      </c>
      <c r="B995" s="282">
        <v>42958</v>
      </c>
      <c r="C995" s="284" t="s">
        <v>594</v>
      </c>
      <c r="D995" s="273" t="s">
        <v>822</v>
      </c>
      <c r="E995" s="286" t="s">
        <v>395</v>
      </c>
      <c r="F995" s="273" t="s">
        <v>765</v>
      </c>
      <c r="G995" s="288" t="s">
        <v>785</v>
      </c>
      <c r="H995" s="273" t="s">
        <v>824</v>
      </c>
      <c r="I995" s="290" t="s">
        <v>823</v>
      </c>
      <c r="J995" s="274">
        <v>41</v>
      </c>
      <c r="K995" s="292">
        <v>1260</v>
      </c>
      <c r="L995" s="274">
        <v>51660</v>
      </c>
      <c r="M995" s="294">
        <v>0.01</v>
      </c>
      <c r="N995" s="275">
        <v>51143.4</v>
      </c>
      <c r="O995" s="288" t="s">
        <v>775</v>
      </c>
      <c r="P995" s="276" t="s">
        <v>798</v>
      </c>
      <c r="Q995" s="296" t="s">
        <v>1935</v>
      </c>
      <c r="R995" s="276" t="s">
        <v>1937</v>
      </c>
      <c r="S995" s="296" t="s">
        <v>1934</v>
      </c>
    </row>
    <row r="996" spans="1:19" x14ac:dyDescent="0.3">
      <c r="A996" s="272">
        <v>1980</v>
      </c>
      <c r="B996" s="282">
        <v>42958</v>
      </c>
      <c r="C996" s="284" t="s">
        <v>594</v>
      </c>
      <c r="D996" s="273" t="s">
        <v>822</v>
      </c>
      <c r="E996" s="286" t="s">
        <v>395</v>
      </c>
      <c r="F996" s="273" t="s">
        <v>765</v>
      </c>
      <c r="G996" s="288" t="s">
        <v>785</v>
      </c>
      <c r="H996" s="273" t="s">
        <v>784</v>
      </c>
      <c r="I996" s="290" t="s">
        <v>821</v>
      </c>
      <c r="J996" s="274">
        <v>46</v>
      </c>
      <c r="K996" s="292">
        <v>1260</v>
      </c>
      <c r="L996" s="274">
        <v>57960</v>
      </c>
      <c r="M996" s="294">
        <v>0.1</v>
      </c>
      <c r="N996" s="275">
        <v>52164</v>
      </c>
      <c r="O996" s="288" t="s">
        <v>775</v>
      </c>
      <c r="P996" s="276" t="s">
        <v>760</v>
      </c>
      <c r="Q996" s="296" t="s">
        <v>1935</v>
      </c>
      <c r="R996" s="276" t="s">
        <v>1937</v>
      </c>
      <c r="S996" s="296" t="s">
        <v>1934</v>
      </c>
    </row>
    <row r="997" spans="1:19" hidden="1" x14ac:dyDescent="0.3">
      <c r="A997" s="272">
        <v>1981</v>
      </c>
      <c r="B997" s="282">
        <v>42959</v>
      </c>
      <c r="C997" s="284" t="s">
        <v>594</v>
      </c>
      <c r="D997" s="273" t="s">
        <v>820</v>
      </c>
      <c r="E997" s="286" t="s">
        <v>398</v>
      </c>
      <c r="F997" s="273" t="s">
        <v>778</v>
      </c>
      <c r="G997" s="288" t="s">
        <v>764</v>
      </c>
      <c r="H997" s="273" t="s">
        <v>763</v>
      </c>
      <c r="I997" s="290" t="s">
        <v>819</v>
      </c>
      <c r="J997" s="274">
        <v>11</v>
      </c>
      <c r="K997" s="292">
        <v>1740</v>
      </c>
      <c r="L997" s="274">
        <v>19140</v>
      </c>
      <c r="M997" s="294">
        <v>7.0000000000000007E-2</v>
      </c>
      <c r="N997" s="275">
        <v>17800.2</v>
      </c>
      <c r="O997" s="288" t="s">
        <v>788</v>
      </c>
      <c r="P997" s="276" t="s">
        <v>760</v>
      </c>
      <c r="Q997" s="296" t="s">
        <v>1936</v>
      </c>
      <c r="R997" s="276" t="s">
        <v>1933</v>
      </c>
      <c r="S997" s="296" t="s">
        <v>1934</v>
      </c>
    </row>
    <row r="998" spans="1:19" hidden="1" x14ac:dyDescent="0.3">
      <c r="A998" s="272">
        <v>1982</v>
      </c>
      <c r="B998" s="282">
        <v>42959</v>
      </c>
      <c r="C998" s="284" t="s">
        <v>594</v>
      </c>
      <c r="D998" s="273" t="s">
        <v>816</v>
      </c>
      <c r="E998" s="286" t="s">
        <v>395</v>
      </c>
      <c r="F998" s="273" t="s">
        <v>778</v>
      </c>
      <c r="G998" s="288" t="s">
        <v>764</v>
      </c>
      <c r="H998" s="273" t="s">
        <v>818</v>
      </c>
      <c r="I998" s="290" t="s">
        <v>817</v>
      </c>
      <c r="J998" s="274">
        <v>27</v>
      </c>
      <c r="K998" s="292">
        <v>900</v>
      </c>
      <c r="L998" s="274">
        <v>24300</v>
      </c>
      <c r="M998" s="294">
        <v>0.04</v>
      </c>
      <c r="N998" s="275">
        <v>23328</v>
      </c>
      <c r="O998" s="288" t="s">
        <v>775</v>
      </c>
      <c r="P998" s="276" t="s">
        <v>760</v>
      </c>
      <c r="Q998" s="296" t="s">
        <v>1935</v>
      </c>
      <c r="R998" s="276" t="s">
        <v>1933</v>
      </c>
      <c r="S998" s="296" t="s">
        <v>1934</v>
      </c>
    </row>
    <row r="999" spans="1:19" x14ac:dyDescent="0.3">
      <c r="A999" s="272">
        <v>1983</v>
      </c>
      <c r="B999" s="282">
        <v>42959</v>
      </c>
      <c r="C999" s="284" t="s">
        <v>594</v>
      </c>
      <c r="D999" s="273" t="s">
        <v>816</v>
      </c>
      <c r="E999" s="286" t="s">
        <v>395</v>
      </c>
      <c r="F999" s="273" t="s">
        <v>778</v>
      </c>
      <c r="G999" s="288" t="s">
        <v>785</v>
      </c>
      <c r="H999" s="273" t="s">
        <v>815</v>
      </c>
      <c r="I999" s="290" t="s">
        <v>814</v>
      </c>
      <c r="J999" s="274">
        <v>22</v>
      </c>
      <c r="K999" s="292">
        <v>16260</v>
      </c>
      <c r="L999" s="274">
        <v>357720</v>
      </c>
      <c r="M999" s="294">
        <v>0.1</v>
      </c>
      <c r="N999" s="275">
        <v>321948</v>
      </c>
      <c r="O999" s="288" t="s">
        <v>775</v>
      </c>
      <c r="P999" s="276" t="s">
        <v>760</v>
      </c>
      <c r="Q999" s="296" t="s">
        <v>1935</v>
      </c>
      <c r="R999" s="276" t="s">
        <v>1933</v>
      </c>
      <c r="S999" s="296" t="s">
        <v>1934</v>
      </c>
    </row>
    <row r="1000" spans="1:19" hidden="1" x14ac:dyDescent="0.3">
      <c r="A1000" s="272">
        <v>1984</v>
      </c>
      <c r="B1000" s="282">
        <v>42959</v>
      </c>
      <c r="C1000" s="284" t="s">
        <v>594</v>
      </c>
      <c r="D1000" s="273" t="s">
        <v>813</v>
      </c>
      <c r="E1000" s="286" t="s">
        <v>398</v>
      </c>
      <c r="F1000" s="273" t="s">
        <v>812</v>
      </c>
      <c r="G1000" s="288" t="s">
        <v>764</v>
      </c>
      <c r="H1000" s="273" t="s">
        <v>811</v>
      </c>
      <c r="I1000" s="290" t="s">
        <v>810</v>
      </c>
      <c r="J1000" s="274">
        <v>21</v>
      </c>
      <c r="K1000" s="292">
        <v>180</v>
      </c>
      <c r="L1000" s="274">
        <v>3780</v>
      </c>
      <c r="M1000" s="294">
        <v>0</v>
      </c>
      <c r="N1000" s="275">
        <v>3780</v>
      </c>
      <c r="O1000" s="288" t="s">
        <v>782</v>
      </c>
      <c r="P1000" s="276" t="s">
        <v>760</v>
      </c>
      <c r="Q1000" s="296" t="s">
        <v>1932</v>
      </c>
      <c r="R1000" s="276" t="s">
        <v>1933</v>
      </c>
      <c r="S1000" s="296" t="s">
        <v>1934</v>
      </c>
    </row>
    <row r="1001" spans="1:19" x14ac:dyDescent="0.3">
      <c r="A1001" s="272">
        <v>1985</v>
      </c>
      <c r="B1001" s="282">
        <v>42959</v>
      </c>
      <c r="C1001" s="284" t="s">
        <v>594</v>
      </c>
      <c r="D1001" s="273" t="s">
        <v>809</v>
      </c>
      <c r="E1001" s="286" t="s">
        <v>405</v>
      </c>
      <c r="F1001" s="273" t="s">
        <v>790</v>
      </c>
      <c r="G1001" s="288" t="s">
        <v>764</v>
      </c>
      <c r="H1001" s="273" t="s">
        <v>800</v>
      </c>
      <c r="I1001" s="290" t="s">
        <v>808</v>
      </c>
      <c r="J1001" s="274">
        <v>3</v>
      </c>
      <c r="K1001" s="292">
        <v>2640</v>
      </c>
      <c r="L1001" s="274">
        <v>7920</v>
      </c>
      <c r="M1001" s="294">
        <v>0.03</v>
      </c>
      <c r="N1001" s="275">
        <v>7682.4</v>
      </c>
      <c r="O1001" s="288" t="s">
        <v>782</v>
      </c>
      <c r="P1001" s="276" t="s">
        <v>767</v>
      </c>
      <c r="Q1001" s="296" t="s">
        <v>1932</v>
      </c>
      <c r="R1001" s="276" t="s">
        <v>1937</v>
      </c>
      <c r="S1001" s="296" t="s">
        <v>1934</v>
      </c>
    </row>
    <row r="1002" spans="1:19" hidden="1" x14ac:dyDescent="0.3">
      <c r="A1002" s="272">
        <v>1986</v>
      </c>
      <c r="B1002" s="282">
        <v>42959</v>
      </c>
      <c r="C1002" s="284" t="s">
        <v>594</v>
      </c>
      <c r="D1002" s="273" t="s">
        <v>807</v>
      </c>
      <c r="E1002" s="286" t="s">
        <v>522</v>
      </c>
      <c r="F1002" s="273" t="s">
        <v>778</v>
      </c>
      <c r="G1002" s="288" t="s">
        <v>764</v>
      </c>
      <c r="H1002" s="273" t="s">
        <v>793</v>
      </c>
      <c r="I1002" s="290" t="s">
        <v>806</v>
      </c>
      <c r="J1002" s="274">
        <v>41</v>
      </c>
      <c r="K1002" s="292">
        <v>600</v>
      </c>
      <c r="L1002" s="274">
        <v>24600</v>
      </c>
      <c r="M1002" s="294">
        <v>0.06</v>
      </c>
      <c r="N1002" s="275">
        <v>23124</v>
      </c>
      <c r="O1002" s="288" t="s">
        <v>761</v>
      </c>
      <c r="P1002" s="276" t="s">
        <v>760</v>
      </c>
      <c r="Q1002" s="296" t="s">
        <v>1932</v>
      </c>
      <c r="R1002" s="276" t="s">
        <v>1933</v>
      </c>
      <c r="S1002" s="296" t="s">
        <v>1934</v>
      </c>
    </row>
    <row r="1003" spans="1:19" hidden="1" x14ac:dyDescent="0.3">
      <c r="A1003" s="272">
        <v>1987</v>
      </c>
      <c r="B1003" s="282">
        <v>42960</v>
      </c>
      <c r="C1003" s="284" t="s">
        <v>594</v>
      </c>
      <c r="D1003" s="273" t="s">
        <v>794</v>
      </c>
      <c r="E1003" s="286" t="s">
        <v>395</v>
      </c>
      <c r="F1003" s="273" t="s">
        <v>790</v>
      </c>
      <c r="G1003" s="288" t="s">
        <v>764</v>
      </c>
      <c r="H1003" s="273" t="s">
        <v>805</v>
      </c>
      <c r="I1003" s="290" t="s">
        <v>804</v>
      </c>
      <c r="J1003" s="274">
        <v>41</v>
      </c>
      <c r="K1003" s="292">
        <v>240</v>
      </c>
      <c r="L1003" s="274">
        <v>9840</v>
      </c>
      <c r="M1003" s="294">
        <v>0</v>
      </c>
      <c r="N1003" s="275">
        <v>9840</v>
      </c>
      <c r="O1003" s="288" t="s">
        <v>775</v>
      </c>
      <c r="P1003" s="276" t="s">
        <v>787</v>
      </c>
      <c r="Q1003" s="296" t="s">
        <v>1935</v>
      </c>
      <c r="R1003" s="276" t="s">
        <v>1937</v>
      </c>
      <c r="S1003" s="296" t="s">
        <v>1934</v>
      </c>
    </row>
    <row r="1004" spans="1:19" hidden="1" x14ac:dyDescent="0.3">
      <c r="A1004" s="272">
        <v>1988</v>
      </c>
      <c r="B1004" s="282">
        <v>42960</v>
      </c>
      <c r="C1004" s="284" t="s">
        <v>594</v>
      </c>
      <c r="D1004" s="273" t="s">
        <v>802</v>
      </c>
      <c r="E1004" s="286" t="s">
        <v>522</v>
      </c>
      <c r="F1004" s="273" t="s">
        <v>778</v>
      </c>
      <c r="G1004" s="288" t="s">
        <v>764</v>
      </c>
      <c r="H1004" s="273" t="s">
        <v>772</v>
      </c>
      <c r="I1004" s="290" t="s">
        <v>803</v>
      </c>
      <c r="J1004" s="274">
        <v>47</v>
      </c>
      <c r="K1004" s="292">
        <v>10080</v>
      </c>
      <c r="L1004" s="274">
        <v>473760</v>
      </c>
      <c r="M1004" s="294">
        <v>0.05</v>
      </c>
      <c r="N1004" s="275">
        <v>450072</v>
      </c>
      <c r="O1004" s="288" t="s">
        <v>761</v>
      </c>
      <c r="P1004" s="276" t="s">
        <v>760</v>
      </c>
      <c r="Q1004" s="296" t="s">
        <v>1932</v>
      </c>
      <c r="R1004" s="276" t="s">
        <v>1933</v>
      </c>
      <c r="S1004" s="296" t="s">
        <v>1934</v>
      </c>
    </row>
    <row r="1005" spans="1:19" hidden="1" x14ac:dyDescent="0.3">
      <c r="A1005" s="272">
        <v>1989</v>
      </c>
      <c r="B1005" s="282">
        <v>42960</v>
      </c>
      <c r="C1005" s="284" t="s">
        <v>594</v>
      </c>
      <c r="D1005" s="273" t="s">
        <v>802</v>
      </c>
      <c r="E1005" s="286" t="s">
        <v>522</v>
      </c>
      <c r="F1005" s="273" t="s">
        <v>778</v>
      </c>
      <c r="G1005" s="288" t="s">
        <v>785</v>
      </c>
      <c r="H1005" s="273" t="s">
        <v>784</v>
      </c>
      <c r="I1005" s="290" t="s">
        <v>801</v>
      </c>
      <c r="J1005" s="274">
        <v>43</v>
      </c>
      <c r="K1005" s="292">
        <v>11760</v>
      </c>
      <c r="L1005" s="274">
        <v>505680</v>
      </c>
      <c r="M1005" s="294">
        <v>7.0000000000000007E-2</v>
      </c>
      <c r="N1005" s="275">
        <v>470282.4</v>
      </c>
      <c r="O1005" s="288" t="s">
        <v>761</v>
      </c>
      <c r="P1005" s="276" t="s">
        <v>760</v>
      </c>
      <c r="Q1005" s="296" t="s">
        <v>1932</v>
      </c>
      <c r="R1005" s="276" t="s">
        <v>1933</v>
      </c>
      <c r="S1005" s="296" t="s">
        <v>1934</v>
      </c>
    </row>
    <row r="1006" spans="1:19" hidden="1" x14ac:dyDescent="0.3">
      <c r="A1006" s="272">
        <v>1990</v>
      </c>
      <c r="B1006" s="282">
        <v>42960</v>
      </c>
      <c r="C1006" s="284" t="s">
        <v>594</v>
      </c>
      <c r="D1006" s="273" t="s">
        <v>796</v>
      </c>
      <c r="E1006" s="286" t="s">
        <v>395</v>
      </c>
      <c r="F1006" s="273" t="s">
        <v>790</v>
      </c>
      <c r="G1006" s="288" t="s">
        <v>764</v>
      </c>
      <c r="H1006" s="273" t="s">
        <v>800</v>
      </c>
      <c r="I1006" s="290" t="s">
        <v>799</v>
      </c>
      <c r="J1006" s="274">
        <v>40</v>
      </c>
      <c r="K1006" s="292">
        <v>1020</v>
      </c>
      <c r="L1006" s="274">
        <v>40800</v>
      </c>
      <c r="M1006" s="294">
        <v>7.0000000000000007E-2</v>
      </c>
      <c r="N1006" s="275">
        <v>37944</v>
      </c>
      <c r="O1006" s="288" t="s">
        <v>761</v>
      </c>
      <c r="P1006" s="276" t="s">
        <v>798</v>
      </c>
      <c r="Q1006" s="296" t="s">
        <v>1932</v>
      </c>
      <c r="R1006" s="276" t="s">
        <v>1937</v>
      </c>
      <c r="S1006" s="296" t="s">
        <v>1934</v>
      </c>
    </row>
    <row r="1007" spans="1:19" hidden="1" x14ac:dyDescent="0.3">
      <c r="A1007" s="272">
        <v>1991</v>
      </c>
      <c r="B1007" s="282">
        <v>42960</v>
      </c>
      <c r="C1007" s="284" t="s">
        <v>594</v>
      </c>
      <c r="D1007" s="273" t="s">
        <v>796</v>
      </c>
      <c r="E1007" s="286" t="s">
        <v>395</v>
      </c>
      <c r="F1007" s="273" t="s">
        <v>790</v>
      </c>
      <c r="G1007" s="288" t="s">
        <v>764</v>
      </c>
      <c r="H1007" s="273" t="s">
        <v>793</v>
      </c>
      <c r="I1007" s="290" t="s">
        <v>797</v>
      </c>
      <c r="J1007" s="274">
        <v>22</v>
      </c>
      <c r="K1007" s="292">
        <v>3360</v>
      </c>
      <c r="L1007" s="274">
        <v>73920</v>
      </c>
      <c r="M1007" s="294">
        <v>0.01</v>
      </c>
      <c r="N1007" s="275">
        <v>73180.800000000003</v>
      </c>
      <c r="O1007" s="288" t="s">
        <v>761</v>
      </c>
      <c r="P1007" s="276" t="s">
        <v>787</v>
      </c>
      <c r="Q1007" s="296" t="s">
        <v>1932</v>
      </c>
      <c r="R1007" s="276" t="s">
        <v>1937</v>
      </c>
      <c r="S1007" s="296" t="s">
        <v>1934</v>
      </c>
    </row>
    <row r="1008" spans="1:19" hidden="1" x14ac:dyDescent="0.3">
      <c r="A1008" s="272">
        <v>1992</v>
      </c>
      <c r="B1008" s="282">
        <v>42960</v>
      </c>
      <c r="C1008" s="284" t="s">
        <v>594</v>
      </c>
      <c r="D1008" s="273" t="s">
        <v>796</v>
      </c>
      <c r="E1008" s="286" t="s">
        <v>395</v>
      </c>
      <c r="F1008" s="273" t="s">
        <v>790</v>
      </c>
      <c r="G1008" s="288" t="s">
        <v>764</v>
      </c>
      <c r="H1008" s="273" t="s">
        <v>772</v>
      </c>
      <c r="I1008" s="290" t="s">
        <v>795</v>
      </c>
      <c r="J1008" s="274">
        <v>45</v>
      </c>
      <c r="K1008" s="292">
        <v>4740</v>
      </c>
      <c r="L1008" s="274">
        <v>213300</v>
      </c>
      <c r="M1008" s="294">
        <v>0.03</v>
      </c>
      <c r="N1008" s="275">
        <v>206901</v>
      </c>
      <c r="O1008" s="288" t="s">
        <v>761</v>
      </c>
      <c r="P1008" s="276" t="s">
        <v>760</v>
      </c>
      <c r="Q1008" s="296" t="s">
        <v>1932</v>
      </c>
      <c r="R1008" s="276" t="s">
        <v>1937</v>
      </c>
      <c r="S1008" s="296" t="s">
        <v>1934</v>
      </c>
    </row>
    <row r="1009" spans="1:19" hidden="1" x14ac:dyDescent="0.3">
      <c r="A1009" s="272">
        <v>1993</v>
      </c>
      <c r="B1009" s="282">
        <v>42960</v>
      </c>
      <c r="C1009" s="284" t="s">
        <v>594</v>
      </c>
      <c r="D1009" s="273" t="s">
        <v>794</v>
      </c>
      <c r="E1009" s="286" t="s">
        <v>395</v>
      </c>
      <c r="F1009" s="273" t="s">
        <v>790</v>
      </c>
      <c r="G1009" s="288" t="s">
        <v>764</v>
      </c>
      <c r="H1009" s="273" t="s">
        <v>793</v>
      </c>
      <c r="I1009" s="290" t="s">
        <v>792</v>
      </c>
      <c r="J1009" s="274">
        <v>21</v>
      </c>
      <c r="K1009" s="292">
        <v>420</v>
      </c>
      <c r="L1009" s="274">
        <v>8820</v>
      </c>
      <c r="M1009" s="294">
        <v>0.01</v>
      </c>
      <c r="N1009" s="275">
        <v>8731.7999999999993</v>
      </c>
      <c r="O1009" s="288" t="s">
        <v>775</v>
      </c>
      <c r="P1009" s="276" t="s">
        <v>760</v>
      </c>
      <c r="Q1009" s="296" t="s">
        <v>1935</v>
      </c>
      <c r="R1009" s="276" t="s">
        <v>1937</v>
      </c>
      <c r="S1009" s="296" t="s">
        <v>1934</v>
      </c>
    </row>
    <row r="1010" spans="1:19" hidden="1" x14ac:dyDescent="0.3">
      <c r="A1010" s="272">
        <v>1994</v>
      </c>
      <c r="B1010" s="282">
        <v>42961</v>
      </c>
      <c r="C1010" s="284" t="s">
        <v>594</v>
      </c>
      <c r="D1010" s="273" t="s">
        <v>791</v>
      </c>
      <c r="E1010" s="286" t="s">
        <v>522</v>
      </c>
      <c r="F1010" s="273" t="s">
        <v>790</v>
      </c>
      <c r="G1010" s="288" t="s">
        <v>764</v>
      </c>
      <c r="H1010" s="273" t="s">
        <v>763</v>
      </c>
      <c r="I1010" s="290" t="s">
        <v>789</v>
      </c>
      <c r="J1010" s="274">
        <v>22</v>
      </c>
      <c r="K1010" s="292">
        <v>720</v>
      </c>
      <c r="L1010" s="274">
        <v>15840</v>
      </c>
      <c r="M1010" s="294">
        <v>0.03</v>
      </c>
      <c r="N1010" s="275">
        <v>15364.8</v>
      </c>
      <c r="O1010" s="288" t="s">
        <v>788</v>
      </c>
      <c r="P1010" s="276" t="s">
        <v>787</v>
      </c>
      <c r="Q1010" s="296" t="s">
        <v>1936</v>
      </c>
      <c r="R1010" s="276" t="s">
        <v>1937</v>
      </c>
      <c r="S1010" s="296" t="s">
        <v>1934</v>
      </c>
    </row>
    <row r="1011" spans="1:19" hidden="1" x14ac:dyDescent="0.3">
      <c r="A1011" s="272">
        <v>1995</v>
      </c>
      <c r="B1011" s="282">
        <v>42961</v>
      </c>
      <c r="C1011" s="284" t="s">
        <v>594</v>
      </c>
      <c r="D1011" s="273" t="s">
        <v>786</v>
      </c>
      <c r="E1011" s="286" t="s">
        <v>522</v>
      </c>
      <c r="F1011" s="273" t="s">
        <v>765</v>
      </c>
      <c r="G1011" s="288" t="s">
        <v>785</v>
      </c>
      <c r="H1011" s="273" t="s">
        <v>784</v>
      </c>
      <c r="I1011" s="290" t="s">
        <v>783</v>
      </c>
      <c r="J1011" s="274">
        <v>27</v>
      </c>
      <c r="K1011" s="292">
        <v>12360</v>
      </c>
      <c r="L1011" s="274">
        <v>333720</v>
      </c>
      <c r="M1011" s="294">
        <v>0.06</v>
      </c>
      <c r="N1011" s="275">
        <v>313696.8</v>
      </c>
      <c r="O1011" s="288" t="s">
        <v>782</v>
      </c>
      <c r="P1011" s="276" t="s">
        <v>760</v>
      </c>
      <c r="Q1011" s="296" t="s">
        <v>1932</v>
      </c>
      <c r="R1011" s="276" t="s">
        <v>1937</v>
      </c>
      <c r="S1011" s="296" t="s">
        <v>1934</v>
      </c>
    </row>
    <row r="1012" spans="1:19" hidden="1" x14ac:dyDescent="0.3">
      <c r="A1012" s="272">
        <v>1996</v>
      </c>
      <c r="B1012" s="282">
        <v>42961</v>
      </c>
      <c r="C1012" s="284" t="s">
        <v>594</v>
      </c>
      <c r="D1012" s="273" t="s">
        <v>779</v>
      </c>
      <c r="E1012" s="286" t="s">
        <v>522</v>
      </c>
      <c r="F1012" s="273" t="s">
        <v>778</v>
      </c>
      <c r="G1012" s="288" t="s">
        <v>770</v>
      </c>
      <c r="H1012" s="273" t="s">
        <v>781</v>
      </c>
      <c r="I1012" s="290" t="s">
        <v>780</v>
      </c>
      <c r="J1012" s="274">
        <v>47</v>
      </c>
      <c r="K1012" s="292">
        <v>6360</v>
      </c>
      <c r="L1012" s="274">
        <v>298920</v>
      </c>
      <c r="M1012" s="294">
        <v>0.01</v>
      </c>
      <c r="N1012" s="275">
        <v>295930.8</v>
      </c>
      <c r="O1012" s="288" t="s">
        <v>775</v>
      </c>
      <c r="P1012" s="276" t="s">
        <v>760</v>
      </c>
      <c r="Q1012" s="296" t="s">
        <v>1935</v>
      </c>
      <c r="R1012" s="276" t="s">
        <v>1933</v>
      </c>
      <c r="S1012" s="296" t="s">
        <v>1934</v>
      </c>
    </row>
    <row r="1013" spans="1:19" hidden="1" x14ac:dyDescent="0.3">
      <c r="A1013" s="272">
        <v>1997</v>
      </c>
      <c r="B1013" s="282">
        <v>42961</v>
      </c>
      <c r="C1013" s="284" t="s">
        <v>594</v>
      </c>
      <c r="D1013" s="273" t="s">
        <v>779</v>
      </c>
      <c r="E1013" s="286" t="s">
        <v>522</v>
      </c>
      <c r="F1013" s="273" t="s">
        <v>778</v>
      </c>
      <c r="G1013" s="288" t="s">
        <v>770</v>
      </c>
      <c r="H1013" s="273" t="s">
        <v>777</v>
      </c>
      <c r="I1013" s="290" t="s">
        <v>776</v>
      </c>
      <c r="J1013" s="274">
        <v>12</v>
      </c>
      <c r="K1013" s="292">
        <v>1920</v>
      </c>
      <c r="L1013" s="274">
        <v>23040</v>
      </c>
      <c r="M1013" s="294">
        <v>0.05</v>
      </c>
      <c r="N1013" s="275">
        <v>21888</v>
      </c>
      <c r="O1013" s="288" t="s">
        <v>775</v>
      </c>
      <c r="P1013" s="276" t="s">
        <v>774</v>
      </c>
      <c r="Q1013" s="296" t="s">
        <v>1935</v>
      </c>
      <c r="R1013" s="276" t="s">
        <v>1933</v>
      </c>
      <c r="S1013" s="296" t="s">
        <v>1934</v>
      </c>
    </row>
    <row r="1014" spans="1:19" hidden="1" x14ac:dyDescent="0.3">
      <c r="A1014" s="272">
        <v>1998</v>
      </c>
      <c r="B1014" s="282">
        <v>42962</v>
      </c>
      <c r="C1014" s="284" t="s">
        <v>594</v>
      </c>
      <c r="D1014" s="273" t="s">
        <v>773</v>
      </c>
      <c r="E1014" s="286" t="s">
        <v>398</v>
      </c>
      <c r="F1014" s="273" t="s">
        <v>765</v>
      </c>
      <c r="G1014" s="288" t="s">
        <v>764</v>
      </c>
      <c r="H1014" s="273" t="s">
        <v>772</v>
      </c>
      <c r="I1014" s="290" t="s">
        <v>771</v>
      </c>
      <c r="J1014" s="274">
        <v>35</v>
      </c>
      <c r="K1014" s="292">
        <v>1260</v>
      </c>
      <c r="L1014" s="274">
        <v>44100</v>
      </c>
      <c r="M1014" s="294">
        <v>7.0000000000000007E-2</v>
      </c>
      <c r="N1014" s="275">
        <v>41013</v>
      </c>
      <c r="O1014" s="288" t="s">
        <v>761</v>
      </c>
      <c r="P1014" s="276" t="s">
        <v>767</v>
      </c>
      <c r="Q1014" s="296" t="s">
        <v>1932</v>
      </c>
      <c r="R1014" s="276" t="s">
        <v>1937</v>
      </c>
      <c r="S1014" s="296" t="s">
        <v>1934</v>
      </c>
    </row>
    <row r="1015" spans="1:19" hidden="1" x14ac:dyDescent="0.3">
      <c r="A1015" s="272">
        <v>1999</v>
      </c>
      <c r="B1015" s="282">
        <v>42962</v>
      </c>
      <c r="C1015" s="284" t="s">
        <v>594</v>
      </c>
      <c r="D1015" s="273" t="s">
        <v>766</v>
      </c>
      <c r="E1015" s="286" t="s">
        <v>398</v>
      </c>
      <c r="F1015" s="273" t="s">
        <v>765</v>
      </c>
      <c r="G1015" s="288" t="s">
        <v>770</v>
      </c>
      <c r="H1015" s="273" t="s">
        <v>769</v>
      </c>
      <c r="I1015" s="290" t="s">
        <v>768</v>
      </c>
      <c r="J1015" s="274">
        <v>1</v>
      </c>
      <c r="K1015" s="292">
        <v>19260</v>
      </c>
      <c r="L1015" s="274">
        <v>19260</v>
      </c>
      <c r="M1015" s="294">
        <v>0.02</v>
      </c>
      <c r="N1015" s="275">
        <v>18874.8</v>
      </c>
      <c r="O1015" s="288" t="s">
        <v>761</v>
      </c>
      <c r="P1015" s="276" t="s">
        <v>767</v>
      </c>
      <c r="Q1015" s="296" t="s">
        <v>1932</v>
      </c>
      <c r="R1015" s="276" t="s">
        <v>1937</v>
      </c>
      <c r="S1015" s="296" t="s">
        <v>1934</v>
      </c>
    </row>
    <row r="1016" spans="1:19" hidden="1" x14ac:dyDescent="0.3">
      <c r="A1016" s="277">
        <v>2000</v>
      </c>
      <c r="B1016" s="283">
        <v>42962</v>
      </c>
      <c r="C1016" s="285" t="s">
        <v>594</v>
      </c>
      <c r="D1016" s="278" t="s">
        <v>766</v>
      </c>
      <c r="E1016" s="287" t="s">
        <v>398</v>
      </c>
      <c r="F1016" s="278" t="s">
        <v>765</v>
      </c>
      <c r="G1016" s="289" t="s">
        <v>764</v>
      </c>
      <c r="H1016" s="278" t="s">
        <v>763</v>
      </c>
      <c r="I1016" s="291" t="s">
        <v>762</v>
      </c>
      <c r="J1016" s="279">
        <v>48</v>
      </c>
      <c r="K1016" s="293">
        <v>180</v>
      </c>
      <c r="L1016" s="279">
        <v>8640</v>
      </c>
      <c r="M1016" s="295">
        <v>0.06</v>
      </c>
      <c r="N1016" s="280">
        <v>8121.6</v>
      </c>
      <c r="O1016" s="289" t="s">
        <v>761</v>
      </c>
      <c r="P1016" s="281" t="s">
        <v>760</v>
      </c>
      <c r="Q1016" s="297" t="s">
        <v>1932</v>
      </c>
      <c r="R1016" s="281" t="s">
        <v>1937</v>
      </c>
      <c r="S1016" s="297" t="s">
        <v>1934</v>
      </c>
    </row>
  </sheetData>
  <mergeCells count="1">
    <mergeCell ref="A1:G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2" tint="-0.249977111117893"/>
  </sheetPr>
  <dimension ref="A1:I15"/>
  <sheetViews>
    <sheetView showGridLines="0" zoomScale="130" zoomScaleNormal="130" workbookViewId="0">
      <selection activeCell="J6" sqref="C6:J6"/>
    </sheetView>
  </sheetViews>
  <sheetFormatPr defaultColWidth="9.109375" defaultRowHeight="13.8" x14ac:dyDescent="0.3"/>
  <cols>
    <col min="1" max="1" width="12.6640625" style="14" bestFit="1" customWidth="1"/>
    <col min="2" max="2" width="19.44140625" style="14" bestFit="1" customWidth="1"/>
    <col min="3" max="3" width="9.109375" style="14"/>
    <col min="4" max="4" width="19.44140625" style="14" bestFit="1" customWidth="1"/>
    <col min="5" max="5" width="10.44140625" style="14" customWidth="1"/>
    <col min="6" max="16384" width="9.109375" style="14"/>
  </cols>
  <sheetData>
    <row r="1" spans="1:9" ht="15" customHeight="1" x14ac:dyDescent="0.3">
      <c r="A1" s="395"/>
      <c r="B1" s="395"/>
      <c r="C1" s="395"/>
      <c r="D1" s="395"/>
      <c r="E1" s="395"/>
      <c r="F1" s="395"/>
      <c r="G1" s="395"/>
      <c r="H1" s="395"/>
      <c r="I1" s="395"/>
    </row>
    <row r="2" spans="1:9" ht="15" customHeight="1" x14ac:dyDescent="0.3">
      <c r="A2" s="396"/>
      <c r="B2" s="396"/>
      <c r="C2" s="396"/>
      <c r="D2" s="396"/>
      <c r="E2" s="396"/>
      <c r="F2" s="396"/>
      <c r="G2" s="396"/>
      <c r="H2" s="396"/>
      <c r="I2" s="396"/>
    </row>
    <row r="3" spans="1:9" x14ac:dyDescent="0.3">
      <c r="A3" s="18"/>
      <c r="B3" s="18"/>
      <c r="C3" s="18"/>
      <c r="D3" s="18"/>
      <c r="E3" s="18"/>
      <c r="F3" s="18"/>
      <c r="G3" s="18"/>
      <c r="H3" s="18"/>
      <c r="I3" s="18"/>
    </row>
    <row r="4" spans="1:9" x14ac:dyDescent="0.3">
      <c r="A4" s="405" t="s">
        <v>639</v>
      </c>
      <c r="B4" s="405"/>
      <c r="C4" s="405"/>
      <c r="D4" s="405"/>
      <c r="E4" s="405"/>
      <c r="F4" s="405"/>
      <c r="G4" s="405"/>
      <c r="H4" s="405"/>
      <c r="I4" s="405"/>
    </row>
    <row r="6" spans="1:9" ht="15.75" customHeight="1" x14ac:dyDescent="0.3"/>
    <row r="7" spans="1:9" ht="15.75" customHeight="1" x14ac:dyDescent="0.3">
      <c r="B7" s="4" t="s">
        <v>533</v>
      </c>
      <c r="C7" s="4">
        <v>1200</v>
      </c>
    </row>
    <row r="8" spans="1:9" x14ac:dyDescent="0.3">
      <c r="B8" s="4" t="s">
        <v>534</v>
      </c>
      <c r="C8" s="4">
        <v>120</v>
      </c>
    </row>
    <row r="9" spans="1:9" x14ac:dyDescent="0.3">
      <c r="B9" s="24" t="s">
        <v>655</v>
      </c>
      <c r="C9" s="24">
        <f>C7*C8</f>
        <v>144000</v>
      </c>
    </row>
    <row r="10" spans="1:9" x14ac:dyDescent="0.3">
      <c r="B10" s="4" t="s">
        <v>535</v>
      </c>
      <c r="C10" s="4">
        <v>70</v>
      </c>
    </row>
    <row r="11" spans="1:9" x14ac:dyDescent="0.3">
      <c r="B11" s="24" t="s">
        <v>656</v>
      </c>
      <c r="C11" s="24">
        <f>C7*C10</f>
        <v>84000</v>
      </c>
    </row>
    <row r="12" spans="1:9" x14ac:dyDescent="0.3">
      <c r="B12" s="24" t="s">
        <v>657</v>
      </c>
      <c r="C12" s="24">
        <f>C9-C11</f>
        <v>60000</v>
      </c>
    </row>
    <row r="13" spans="1:9" x14ac:dyDescent="0.3">
      <c r="B13" s="4" t="s">
        <v>516</v>
      </c>
      <c r="C13" s="4">
        <v>100000</v>
      </c>
    </row>
    <row r="14" spans="1:9" x14ac:dyDescent="0.3">
      <c r="B14" s="4"/>
      <c r="C14" s="4"/>
    </row>
    <row r="15" spans="1:9" x14ac:dyDescent="0.3">
      <c r="B15" s="182" t="s">
        <v>517</v>
      </c>
      <c r="C15" s="182">
        <f>C12-C13</f>
        <v>-40000</v>
      </c>
    </row>
  </sheetData>
  <mergeCells count="2">
    <mergeCell ref="A1:I2"/>
    <mergeCell ref="A4:I4"/>
  </mergeCell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2" tint="-0.249977111117893"/>
  </sheetPr>
  <dimension ref="A1:L15"/>
  <sheetViews>
    <sheetView showGridLines="0" zoomScale="130" zoomScaleNormal="130" workbookViewId="0">
      <selection activeCell="J6" sqref="B6:J6"/>
    </sheetView>
  </sheetViews>
  <sheetFormatPr defaultColWidth="9.109375" defaultRowHeight="13.8" x14ac:dyDescent="0.3"/>
  <cols>
    <col min="1" max="2" width="9.109375" style="14"/>
    <col min="3" max="3" width="10.44140625" style="14" customWidth="1"/>
    <col min="4" max="16384" width="9.109375" style="14"/>
  </cols>
  <sheetData>
    <row r="1" spans="1:12" ht="15" customHeight="1" x14ac:dyDescent="0.3">
      <c r="A1" s="395"/>
      <c r="B1" s="395"/>
      <c r="C1" s="395"/>
      <c r="D1" s="395"/>
      <c r="E1" s="395"/>
      <c r="F1" s="395"/>
      <c r="G1" s="395"/>
      <c r="H1" s="395"/>
      <c r="I1" s="395"/>
      <c r="J1" s="18"/>
    </row>
    <row r="2" spans="1:12" ht="15" customHeight="1" x14ac:dyDescent="0.3">
      <c r="A2" s="396"/>
      <c r="B2" s="396"/>
      <c r="C2" s="396"/>
      <c r="D2" s="396"/>
      <c r="E2" s="396"/>
      <c r="F2" s="396"/>
      <c r="G2" s="396"/>
      <c r="H2" s="396"/>
      <c r="I2" s="396"/>
      <c r="J2" s="18"/>
    </row>
    <row r="3" spans="1:12" ht="15" customHeight="1" thickBot="1" x14ac:dyDescent="0.35">
      <c r="A3" s="18"/>
      <c r="B3" s="18"/>
      <c r="C3" s="18"/>
      <c r="D3" s="18"/>
      <c r="E3" s="18"/>
      <c r="F3" s="18"/>
      <c r="G3" s="18"/>
      <c r="J3" s="7"/>
      <c r="K3" s="7"/>
      <c r="L3" s="7"/>
    </row>
    <row r="4" spans="1:12" x14ac:dyDescent="0.3">
      <c r="A4" s="456" t="s">
        <v>503</v>
      </c>
      <c r="B4" s="457"/>
      <c r="C4" s="457"/>
      <c r="D4" s="457"/>
      <c r="E4" s="457"/>
      <c r="F4" s="457"/>
      <c r="G4" s="457"/>
      <c r="H4" s="457"/>
      <c r="I4" s="457"/>
      <c r="J4" s="21"/>
      <c r="K4" s="21"/>
      <c r="L4" s="20"/>
    </row>
    <row r="5" spans="1:12" x14ac:dyDescent="0.3">
      <c r="A5" s="19"/>
      <c r="B5" s="18"/>
      <c r="C5" s="18"/>
      <c r="D5" s="18"/>
      <c r="E5" s="18"/>
      <c r="F5" s="18"/>
      <c r="G5" s="18"/>
      <c r="H5" s="18"/>
      <c r="I5" s="18"/>
      <c r="J5" s="18"/>
      <c r="K5" s="18"/>
      <c r="L5" s="17"/>
    </row>
    <row r="6" spans="1:12" x14ac:dyDescent="0.3">
      <c r="A6" s="4" t="s">
        <v>502</v>
      </c>
      <c r="B6" s="458">
        <v>500000</v>
      </c>
      <c r="C6" s="458"/>
      <c r="D6" s="18"/>
      <c r="E6" s="18"/>
      <c r="F6" s="69"/>
      <c r="G6" s="145">
        <v>0.11</v>
      </c>
      <c r="H6" s="145">
        <v>0.115</v>
      </c>
      <c r="I6" s="145">
        <v>0.12</v>
      </c>
      <c r="J6" s="145">
        <v>0.125</v>
      </c>
      <c r="K6" s="145">
        <v>0.13</v>
      </c>
      <c r="L6" s="17"/>
    </row>
    <row r="7" spans="1:12" x14ac:dyDescent="0.3">
      <c r="A7" s="4" t="s">
        <v>500</v>
      </c>
      <c r="B7" s="45">
        <v>0.12</v>
      </c>
      <c r="C7" s="4" t="s">
        <v>501</v>
      </c>
      <c r="D7" s="18"/>
      <c r="E7" s="18"/>
      <c r="F7" s="186">
        <v>2.5</v>
      </c>
      <c r="G7" s="46"/>
      <c r="H7" s="46"/>
      <c r="I7" s="46"/>
      <c r="J7" s="46"/>
      <c r="K7" s="46"/>
      <c r="L7" s="17"/>
    </row>
    <row r="8" spans="1:12" x14ac:dyDescent="0.3">
      <c r="A8" s="4" t="s">
        <v>499</v>
      </c>
      <c r="B8" s="4">
        <v>3</v>
      </c>
      <c r="C8" s="4" t="s">
        <v>537</v>
      </c>
      <c r="D8" s="18"/>
      <c r="E8" s="18"/>
      <c r="F8" s="186">
        <v>3</v>
      </c>
      <c r="G8" s="46"/>
      <c r="H8" s="46"/>
      <c r="I8" s="46"/>
      <c r="J8" s="46"/>
      <c r="K8" s="46"/>
      <c r="L8" s="44"/>
    </row>
    <row r="9" spans="1:12" x14ac:dyDescent="0.3">
      <c r="A9" s="24" t="s">
        <v>498</v>
      </c>
      <c r="B9" s="185">
        <f>ABS(PMT(B7/12,B8*12,B6))</f>
        <v>16607.154906425596</v>
      </c>
      <c r="C9" s="4" t="s">
        <v>668</v>
      </c>
      <c r="D9" s="18"/>
      <c r="E9" s="18"/>
      <c r="F9" s="186">
        <v>4</v>
      </c>
      <c r="G9" s="46"/>
      <c r="H9" s="46"/>
      <c r="I9" s="46"/>
      <c r="J9" s="46"/>
      <c r="K9" s="46"/>
      <c r="L9" s="44"/>
    </row>
    <row r="10" spans="1:12" x14ac:dyDescent="0.3">
      <c r="C10" s="18"/>
      <c r="D10" s="18"/>
      <c r="E10" s="18"/>
      <c r="F10" s="186">
        <v>4.5</v>
      </c>
      <c r="G10" s="46"/>
      <c r="H10" s="46"/>
      <c r="I10" s="46"/>
      <c r="J10" s="46"/>
      <c r="K10" s="46"/>
      <c r="L10" s="44"/>
    </row>
    <row r="11" spans="1:12" x14ac:dyDescent="0.3">
      <c r="A11" s="18"/>
      <c r="B11" s="18"/>
      <c r="C11" s="18"/>
      <c r="D11" s="18"/>
      <c r="E11" s="18"/>
      <c r="F11" s="186">
        <v>5</v>
      </c>
      <c r="G11" s="46"/>
      <c r="H11" s="46"/>
      <c r="I11" s="46"/>
      <c r="J11" s="46"/>
      <c r="K11" s="46"/>
      <c r="L11" s="44"/>
    </row>
    <row r="12" spans="1:12" x14ac:dyDescent="0.3">
      <c r="D12" s="18"/>
      <c r="E12" s="18"/>
      <c r="F12" s="42"/>
      <c r="G12" s="18"/>
      <c r="H12" s="18"/>
      <c r="I12" s="18"/>
      <c r="J12" s="18"/>
      <c r="K12" s="18"/>
      <c r="L12" s="17"/>
    </row>
    <row r="13" spans="1:12" ht="14.4" thickBot="1" x14ac:dyDescent="0.35">
      <c r="A13" s="19"/>
      <c r="B13" s="43"/>
      <c r="C13" s="18"/>
      <c r="D13" s="18"/>
      <c r="E13" s="18"/>
      <c r="F13" s="42"/>
      <c r="G13" s="18"/>
      <c r="H13" s="18"/>
      <c r="I13" s="18"/>
      <c r="J13" s="18"/>
      <c r="K13" s="18"/>
      <c r="L13" s="17"/>
    </row>
    <row r="14" spans="1:12" ht="13.5" customHeight="1" x14ac:dyDescent="0.3">
      <c r="A14" s="459" t="s">
        <v>536</v>
      </c>
      <c r="B14" s="460"/>
      <c r="C14" s="460"/>
      <c r="D14" s="460"/>
      <c r="E14" s="460"/>
      <c r="F14" s="460"/>
      <c r="G14" s="460"/>
      <c r="H14" s="460"/>
      <c r="I14" s="460"/>
      <c r="J14" s="460"/>
      <c r="K14" s="460"/>
      <c r="L14" s="461"/>
    </row>
    <row r="15" spans="1:12" ht="15" customHeight="1" thickBot="1" x14ac:dyDescent="0.35">
      <c r="A15" s="462"/>
      <c r="B15" s="463"/>
      <c r="C15" s="463"/>
      <c r="D15" s="463"/>
      <c r="E15" s="463"/>
      <c r="F15" s="463"/>
      <c r="G15" s="463"/>
      <c r="H15" s="463"/>
      <c r="I15" s="463"/>
      <c r="J15" s="463"/>
      <c r="K15" s="463"/>
      <c r="L15" s="464"/>
    </row>
  </sheetData>
  <mergeCells count="4">
    <mergeCell ref="A1:I2"/>
    <mergeCell ref="A4:I4"/>
    <mergeCell ref="B6:C6"/>
    <mergeCell ref="A14:L1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2" tint="-0.249977111117893"/>
  </sheetPr>
  <dimension ref="A1:J20"/>
  <sheetViews>
    <sheetView showGridLines="0" workbookViewId="0">
      <selection activeCell="A6" sqref="A6:J6"/>
    </sheetView>
  </sheetViews>
  <sheetFormatPr defaultColWidth="9.109375" defaultRowHeight="13.8" x14ac:dyDescent="0.3"/>
  <cols>
    <col min="1" max="1" width="15.44140625" style="14" customWidth="1"/>
    <col min="2" max="2" width="7.88671875" style="14" customWidth="1"/>
    <col min="3" max="3" width="9.5546875" style="14" customWidth="1"/>
    <col min="4" max="5" width="9.44140625" style="14" customWidth="1"/>
    <col min="6" max="8" width="12.44140625" style="14" bestFit="1" customWidth="1"/>
    <col min="9" max="9" width="14.44140625" style="14" bestFit="1" customWidth="1"/>
    <col min="10" max="10" width="11.44140625" style="14" bestFit="1" customWidth="1"/>
    <col min="11" max="12" width="11.6640625" style="14" bestFit="1" customWidth="1"/>
    <col min="13" max="16384" width="9.109375" style="14"/>
  </cols>
  <sheetData>
    <row r="1" spans="1:10" ht="15" customHeight="1" x14ac:dyDescent="0.3">
      <c r="A1" s="395"/>
      <c r="B1" s="395"/>
      <c r="C1" s="395"/>
      <c r="D1" s="395"/>
      <c r="E1" s="395"/>
      <c r="F1" s="395"/>
      <c r="G1" s="395"/>
      <c r="H1" s="395"/>
      <c r="I1" s="395"/>
    </row>
    <row r="2" spans="1:10" ht="15" customHeight="1" x14ac:dyDescent="0.3">
      <c r="A2" s="396"/>
      <c r="B2" s="396"/>
      <c r="C2" s="396"/>
      <c r="D2" s="396"/>
      <c r="E2" s="396"/>
      <c r="F2" s="396"/>
      <c r="G2" s="396"/>
      <c r="H2" s="396"/>
      <c r="I2" s="396"/>
    </row>
    <row r="4" spans="1:10" x14ac:dyDescent="0.3">
      <c r="A4" s="466"/>
      <c r="B4" s="466"/>
      <c r="C4" s="466"/>
      <c r="D4" s="466"/>
      <c r="E4" s="466"/>
      <c r="F4" s="466"/>
      <c r="G4" s="466"/>
      <c r="H4" s="466"/>
      <c r="I4" s="466"/>
    </row>
    <row r="5" spans="1:10" x14ac:dyDescent="0.3">
      <c r="A5" s="466"/>
      <c r="B5" s="466"/>
      <c r="C5" s="466"/>
      <c r="D5" s="466"/>
      <c r="E5" s="466"/>
      <c r="F5" s="466"/>
      <c r="G5" s="466"/>
      <c r="H5" s="466"/>
      <c r="I5" s="466"/>
    </row>
    <row r="6" spans="1:10" x14ac:dyDescent="0.3">
      <c r="A6" s="423" t="s">
        <v>699</v>
      </c>
      <c r="B6" s="416"/>
      <c r="C6" s="416"/>
      <c r="D6" s="416"/>
      <c r="E6" s="416"/>
      <c r="F6" s="416"/>
      <c r="G6" s="416"/>
      <c r="H6" s="416"/>
      <c r="I6" s="416"/>
      <c r="J6" s="416"/>
    </row>
    <row r="7" spans="1:10" x14ac:dyDescent="0.3">
      <c r="A7" s="197"/>
      <c r="B7" s="197"/>
      <c r="C7" s="197"/>
      <c r="D7" s="197"/>
      <c r="E7" s="197"/>
      <c r="F7" s="132"/>
      <c r="G7" s="132"/>
      <c r="H7" s="132"/>
      <c r="I7" s="132"/>
    </row>
    <row r="8" spans="1:10" x14ac:dyDescent="0.3">
      <c r="A8" s="197"/>
      <c r="B8" s="197"/>
      <c r="C8" s="197"/>
      <c r="D8" s="197"/>
      <c r="E8" s="197"/>
    </row>
    <row r="9" spans="1:10" ht="22.5" customHeight="1" x14ac:dyDescent="0.3">
      <c r="A9" s="198" t="s">
        <v>682</v>
      </c>
      <c r="B9" s="199" t="s">
        <v>683</v>
      </c>
      <c r="C9" s="199" t="s">
        <v>684</v>
      </c>
      <c r="D9" s="199" t="s">
        <v>685</v>
      </c>
      <c r="E9" s="199"/>
      <c r="F9" s="214" t="s">
        <v>686</v>
      </c>
      <c r="G9" s="200" t="s">
        <v>687</v>
      </c>
      <c r="H9" s="200" t="s">
        <v>688</v>
      </c>
      <c r="I9" s="201" t="s">
        <v>689</v>
      </c>
      <c r="J9" s="196" t="s">
        <v>690</v>
      </c>
    </row>
    <row r="10" spans="1:10" x14ac:dyDescent="0.3">
      <c r="A10" s="467" t="s">
        <v>691</v>
      </c>
      <c r="B10" s="469">
        <v>120000</v>
      </c>
      <c r="C10" s="471">
        <v>15000</v>
      </c>
      <c r="D10" s="473">
        <f>B10+C10</f>
        <v>135000</v>
      </c>
      <c r="E10" s="215" t="s">
        <v>695</v>
      </c>
      <c r="F10" s="202">
        <v>12</v>
      </c>
      <c r="G10" s="202">
        <v>24</v>
      </c>
      <c r="H10" s="202">
        <v>20</v>
      </c>
      <c r="I10" s="202">
        <v>34</v>
      </c>
      <c r="J10" s="223">
        <f t="shared" ref="J10:J17" si="0">SUM(F10:I10)</f>
        <v>90</v>
      </c>
    </row>
    <row r="11" spans="1:10" x14ac:dyDescent="0.3">
      <c r="A11" s="468"/>
      <c r="B11" s="470"/>
      <c r="C11" s="472"/>
      <c r="D11" s="474"/>
      <c r="E11" s="216" t="s">
        <v>650</v>
      </c>
      <c r="F11" s="203">
        <f>F10*$D$10</f>
        <v>1620000</v>
      </c>
      <c r="G11" s="203">
        <f>G10*$D$10</f>
        <v>3240000</v>
      </c>
      <c r="H11" s="203">
        <f>H10*$D$10</f>
        <v>2700000</v>
      </c>
      <c r="I11" s="203">
        <f>I10*$D$10</f>
        <v>4590000</v>
      </c>
      <c r="J11" s="224">
        <f t="shared" si="0"/>
        <v>12150000</v>
      </c>
    </row>
    <row r="12" spans="1:10" x14ac:dyDescent="0.3">
      <c r="A12" s="491" t="s">
        <v>692</v>
      </c>
      <c r="B12" s="492">
        <v>155000</v>
      </c>
      <c r="C12" s="492">
        <v>15000</v>
      </c>
      <c r="D12" s="493">
        <f>B12+C12</f>
        <v>170000</v>
      </c>
      <c r="E12" s="217" t="s">
        <v>695</v>
      </c>
      <c r="F12" s="204">
        <v>6</v>
      </c>
      <c r="G12" s="204">
        <v>31</v>
      </c>
      <c r="H12" s="204">
        <v>26</v>
      </c>
      <c r="I12" s="204">
        <v>16</v>
      </c>
      <c r="J12" s="225">
        <f t="shared" si="0"/>
        <v>79</v>
      </c>
    </row>
    <row r="13" spans="1:10" x14ac:dyDescent="0.3">
      <c r="A13" s="491"/>
      <c r="B13" s="492"/>
      <c r="C13" s="492"/>
      <c r="D13" s="493"/>
      <c r="E13" s="218" t="s">
        <v>650</v>
      </c>
      <c r="F13" s="205">
        <f>F12*$D$12</f>
        <v>1020000</v>
      </c>
      <c r="G13" s="205">
        <f>G12*$D$12</f>
        <v>5270000</v>
      </c>
      <c r="H13" s="205">
        <f>H12*$D$12</f>
        <v>4420000</v>
      </c>
      <c r="I13" s="205">
        <f>I12*$D$12</f>
        <v>2720000</v>
      </c>
      <c r="J13" s="226">
        <f t="shared" si="0"/>
        <v>13430000</v>
      </c>
    </row>
    <row r="14" spans="1:10" x14ac:dyDescent="0.3">
      <c r="A14" s="494" t="s">
        <v>693</v>
      </c>
      <c r="B14" s="465">
        <v>170000</v>
      </c>
      <c r="C14" s="465">
        <v>15000</v>
      </c>
      <c r="D14" s="484">
        <f>B14+C14</f>
        <v>185000</v>
      </c>
      <c r="E14" s="219" t="s">
        <v>695</v>
      </c>
      <c r="F14" s="206">
        <v>15</v>
      </c>
      <c r="G14" s="206">
        <v>28</v>
      </c>
      <c r="H14" s="206">
        <v>18</v>
      </c>
      <c r="I14" s="206">
        <v>8</v>
      </c>
      <c r="J14" s="227">
        <f t="shared" si="0"/>
        <v>69</v>
      </c>
    </row>
    <row r="15" spans="1:10" x14ac:dyDescent="0.3">
      <c r="A15" s="494"/>
      <c r="B15" s="465"/>
      <c r="C15" s="465"/>
      <c r="D15" s="484"/>
      <c r="E15" s="220" t="s">
        <v>650</v>
      </c>
      <c r="F15" s="207">
        <f>F14*$D$14</f>
        <v>2775000</v>
      </c>
      <c r="G15" s="207">
        <f>G14*$D$14</f>
        <v>5180000</v>
      </c>
      <c r="H15" s="207">
        <f>H14*$D$14</f>
        <v>3330000</v>
      </c>
      <c r="I15" s="207">
        <f>I14*$D$14</f>
        <v>1480000</v>
      </c>
      <c r="J15" s="228">
        <f t="shared" si="0"/>
        <v>12765000</v>
      </c>
    </row>
    <row r="16" spans="1:10" x14ac:dyDescent="0.3">
      <c r="A16" s="485" t="s">
        <v>694</v>
      </c>
      <c r="B16" s="487">
        <v>185000</v>
      </c>
      <c r="C16" s="487">
        <v>15000</v>
      </c>
      <c r="D16" s="489">
        <f>B16+C16</f>
        <v>200000</v>
      </c>
      <c r="E16" s="221" t="s">
        <v>695</v>
      </c>
      <c r="F16" s="208">
        <v>8</v>
      </c>
      <c r="G16" s="208">
        <v>15</v>
      </c>
      <c r="H16" s="208">
        <v>7</v>
      </c>
      <c r="I16" s="208">
        <v>2</v>
      </c>
      <c r="J16" s="229">
        <f t="shared" si="0"/>
        <v>32</v>
      </c>
    </row>
    <row r="17" spans="1:10" x14ac:dyDescent="0.3">
      <c r="A17" s="486"/>
      <c r="B17" s="488"/>
      <c r="C17" s="488"/>
      <c r="D17" s="490"/>
      <c r="E17" s="222" t="s">
        <v>650</v>
      </c>
      <c r="F17" s="209">
        <f>F16*$D$16</f>
        <v>1600000</v>
      </c>
      <c r="G17" s="209">
        <f>G16*$D$16</f>
        <v>3000000</v>
      </c>
      <c r="H17" s="209">
        <f>H16*$D$16</f>
        <v>1400000</v>
      </c>
      <c r="I17" s="209">
        <f>I16*$D$16</f>
        <v>400000</v>
      </c>
      <c r="J17" s="230">
        <f t="shared" si="0"/>
        <v>6400000</v>
      </c>
    </row>
    <row r="18" spans="1:10" x14ac:dyDescent="0.3">
      <c r="A18" s="475" t="s">
        <v>696</v>
      </c>
      <c r="B18" s="476"/>
      <c r="C18" s="476"/>
      <c r="D18" s="476"/>
      <c r="E18" s="477"/>
      <c r="F18" s="210">
        <f t="shared" ref="F18:J19" si="1">F10+F12+F14+F16</f>
        <v>41</v>
      </c>
      <c r="G18" s="210">
        <f t="shared" si="1"/>
        <v>98</v>
      </c>
      <c r="H18" s="210">
        <f t="shared" si="1"/>
        <v>71</v>
      </c>
      <c r="I18" s="210">
        <f t="shared" si="1"/>
        <v>60</v>
      </c>
      <c r="J18" s="212">
        <f t="shared" si="1"/>
        <v>270</v>
      </c>
    </row>
    <row r="19" spans="1:10" x14ac:dyDescent="0.3">
      <c r="A19" s="478" t="s">
        <v>697</v>
      </c>
      <c r="B19" s="426"/>
      <c r="C19" s="426"/>
      <c r="D19" s="426"/>
      <c r="E19" s="479"/>
      <c r="F19" s="211">
        <f t="shared" si="1"/>
        <v>7015000</v>
      </c>
      <c r="G19" s="211">
        <f t="shared" si="1"/>
        <v>16690000</v>
      </c>
      <c r="H19" s="211">
        <f t="shared" si="1"/>
        <v>11850000</v>
      </c>
      <c r="I19" s="211">
        <f t="shared" si="1"/>
        <v>9190000</v>
      </c>
      <c r="J19" s="213">
        <f t="shared" si="1"/>
        <v>44745000</v>
      </c>
    </row>
    <row r="20" spans="1:10" x14ac:dyDescent="0.3">
      <c r="A20" s="408" t="s">
        <v>698</v>
      </c>
      <c r="B20" s="480"/>
      <c r="C20" s="480"/>
      <c r="D20" s="480"/>
      <c r="E20" s="409"/>
      <c r="F20" s="481">
        <f>J19</f>
        <v>44745000</v>
      </c>
      <c r="G20" s="482"/>
      <c r="H20" s="482"/>
      <c r="I20" s="482"/>
      <c r="J20" s="483"/>
    </row>
  </sheetData>
  <mergeCells count="23">
    <mergeCell ref="A18:E18"/>
    <mergeCell ref="A19:E19"/>
    <mergeCell ref="A20:E20"/>
    <mergeCell ref="F20:J20"/>
    <mergeCell ref="A6:J6"/>
    <mergeCell ref="C14:C15"/>
    <mergeCell ref="D14:D15"/>
    <mergeCell ref="A16:A17"/>
    <mergeCell ref="B16:B17"/>
    <mergeCell ref="C16:C17"/>
    <mergeCell ref="D16:D17"/>
    <mergeCell ref="A12:A13"/>
    <mergeCell ref="B12:B13"/>
    <mergeCell ref="C12:C13"/>
    <mergeCell ref="D12:D13"/>
    <mergeCell ref="A14:A15"/>
    <mergeCell ref="B14:B15"/>
    <mergeCell ref="A1:I2"/>
    <mergeCell ref="A4:I5"/>
    <mergeCell ref="A10:A11"/>
    <mergeCell ref="B10:B11"/>
    <mergeCell ref="C10:C11"/>
    <mergeCell ref="D10:D11"/>
  </mergeCells>
  <pageMargins left="0.7" right="0.7" top="0.75" bottom="0.75" header="0.3" footer="0.3"/>
  <pageSetup orientation="portrait" horizontalDpi="300" verticalDpi="300" r:id="rId1"/>
  <drawing r:id="rId2"/>
  <picture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2" tint="-0.249977111117893"/>
  </sheetPr>
  <dimension ref="A1:O21"/>
  <sheetViews>
    <sheetView showGridLines="0" zoomScale="130" zoomScaleNormal="130" workbookViewId="0">
      <selection activeCell="J6" sqref="C6:J6"/>
    </sheetView>
  </sheetViews>
  <sheetFormatPr defaultRowHeight="14.4" x14ac:dyDescent="0.3"/>
  <cols>
    <col min="1" max="1" width="9.109375" style="50"/>
    <col min="2" max="2" width="10.6640625" bestFit="1" customWidth="1"/>
    <col min="8" max="8" width="10.6640625" bestFit="1" customWidth="1"/>
    <col min="14" max="14" width="9.6640625" bestFit="1" customWidth="1"/>
  </cols>
  <sheetData>
    <row r="1" spans="1:15" x14ac:dyDescent="0.3">
      <c r="B1" s="424"/>
      <c r="C1" s="424"/>
      <c r="D1" s="424"/>
      <c r="E1" s="424"/>
      <c r="F1" s="424"/>
      <c r="G1" s="424"/>
      <c r="H1" s="50"/>
    </row>
    <row r="2" spans="1:15" x14ac:dyDescent="0.3">
      <c r="A2" s="29"/>
      <c r="B2" s="425"/>
      <c r="C2" s="425"/>
      <c r="D2" s="425"/>
      <c r="E2" s="425"/>
      <c r="F2" s="425"/>
      <c r="G2" s="425"/>
    </row>
    <row r="4" spans="1:15" s="50" customFormat="1" x14ac:dyDescent="0.3">
      <c r="B4" s="495" t="s">
        <v>728</v>
      </c>
      <c r="C4" s="495"/>
      <c r="D4" s="495"/>
      <c r="E4" s="495"/>
      <c r="F4" s="495"/>
      <c r="G4" s="495"/>
      <c r="H4" s="495"/>
      <c r="I4" s="495"/>
      <c r="J4" s="495"/>
      <c r="K4" s="495"/>
    </row>
    <row r="5" spans="1:15" s="50" customFormat="1" x14ac:dyDescent="0.3">
      <c r="B5" s="495"/>
      <c r="C5" s="495"/>
      <c r="D5" s="495"/>
      <c r="E5" s="495"/>
      <c r="F5" s="495"/>
      <c r="G5" s="495"/>
      <c r="H5" s="495"/>
      <c r="I5" s="495"/>
      <c r="J5" s="495"/>
      <c r="K5" s="495"/>
    </row>
    <row r="6" spans="1:15" s="50" customFormat="1" x14ac:dyDescent="0.3"/>
    <row r="7" spans="1:15" x14ac:dyDescent="0.3">
      <c r="B7" s="496" t="s">
        <v>711</v>
      </c>
      <c r="C7" s="496"/>
      <c r="D7" s="496"/>
      <c r="E7" s="496"/>
      <c r="F7" s="496"/>
    </row>
    <row r="8" spans="1:15" x14ac:dyDescent="0.3">
      <c r="B8" s="231"/>
      <c r="C8" s="87" t="s">
        <v>584</v>
      </c>
      <c r="D8" s="87" t="s">
        <v>585</v>
      </c>
      <c r="E8" s="87" t="s">
        <v>637</v>
      </c>
      <c r="F8" s="87" t="s">
        <v>708</v>
      </c>
    </row>
    <row r="9" spans="1:15" x14ac:dyDescent="0.3">
      <c r="B9" s="83" t="s">
        <v>726</v>
      </c>
      <c r="C9" s="83">
        <v>30</v>
      </c>
      <c r="D9" s="83">
        <v>12</v>
      </c>
      <c r="E9" s="83">
        <v>6</v>
      </c>
      <c r="F9" s="83">
        <v>21</v>
      </c>
    </row>
    <row r="10" spans="1:15" x14ac:dyDescent="0.3">
      <c r="B10" s="83" t="s">
        <v>705</v>
      </c>
      <c r="C10" s="83">
        <v>2</v>
      </c>
      <c r="D10" s="83">
        <v>1</v>
      </c>
      <c r="E10" s="83">
        <v>3</v>
      </c>
      <c r="F10" s="83">
        <v>2</v>
      </c>
    </row>
    <row r="11" spans="1:15" x14ac:dyDescent="0.3">
      <c r="B11" s="83" t="s">
        <v>706</v>
      </c>
      <c r="C11" s="83">
        <v>2</v>
      </c>
      <c r="D11" s="83">
        <v>1</v>
      </c>
      <c r="E11" s="83">
        <v>1</v>
      </c>
      <c r="F11" s="83">
        <v>2</v>
      </c>
    </row>
    <row r="12" spans="1:15" x14ac:dyDescent="0.3">
      <c r="B12" s="83" t="s">
        <v>707</v>
      </c>
      <c r="C12" s="83">
        <v>3</v>
      </c>
      <c r="D12" s="83">
        <v>4</v>
      </c>
      <c r="E12" s="83">
        <v>1</v>
      </c>
      <c r="F12" s="83">
        <v>2</v>
      </c>
    </row>
    <row r="13" spans="1:15" x14ac:dyDescent="0.3">
      <c r="B13" s="83" t="s">
        <v>683</v>
      </c>
      <c r="C13" s="83">
        <v>100</v>
      </c>
      <c r="D13" s="83">
        <v>87</v>
      </c>
      <c r="E13" s="83">
        <v>65</v>
      </c>
      <c r="F13" s="83">
        <v>90</v>
      </c>
    </row>
    <row r="15" spans="1:15" x14ac:dyDescent="0.3">
      <c r="B15" s="496" t="s">
        <v>712</v>
      </c>
      <c r="C15" s="496"/>
      <c r="D15" s="496"/>
      <c r="E15" s="496"/>
      <c r="F15" s="496"/>
      <c r="H15" s="496" t="s">
        <v>714</v>
      </c>
      <c r="I15" s="496"/>
      <c r="J15" s="496"/>
      <c r="K15" s="496"/>
      <c r="L15" s="496"/>
      <c r="M15" s="496"/>
      <c r="N15" s="496"/>
      <c r="O15" s="496"/>
    </row>
    <row r="16" spans="1:15" x14ac:dyDescent="0.3">
      <c r="B16" s="83" t="s">
        <v>709</v>
      </c>
      <c r="C16" s="83">
        <v>1</v>
      </c>
      <c r="D16" s="83">
        <v>1</v>
      </c>
      <c r="E16" s="83">
        <v>1</v>
      </c>
      <c r="F16" s="83">
        <v>1</v>
      </c>
      <c r="H16" s="231"/>
      <c r="I16" s="87" t="str">
        <f t="shared" ref="I16:L21" si="0">C8</f>
        <v>A</v>
      </c>
      <c r="J16" s="87" t="str">
        <f t="shared" si="0"/>
        <v>B</v>
      </c>
      <c r="K16" s="87" t="str">
        <f t="shared" si="0"/>
        <v>C</v>
      </c>
      <c r="L16" s="87" t="str">
        <f t="shared" si="0"/>
        <v>D</v>
      </c>
      <c r="M16" s="87" t="s">
        <v>710</v>
      </c>
      <c r="N16" s="87" t="s">
        <v>729</v>
      </c>
      <c r="O16" s="87" t="s">
        <v>727</v>
      </c>
    </row>
    <row r="17" spans="2:15" x14ac:dyDescent="0.3">
      <c r="H17" s="83" t="str">
        <f>B9</f>
        <v>Km</v>
      </c>
      <c r="I17" s="83">
        <f t="shared" si="0"/>
        <v>30</v>
      </c>
      <c r="J17" s="83">
        <f t="shared" si="0"/>
        <v>12</v>
      </c>
      <c r="K17" s="83">
        <f t="shared" si="0"/>
        <v>6</v>
      </c>
      <c r="L17" s="83">
        <f t="shared" si="0"/>
        <v>21</v>
      </c>
      <c r="M17" s="85">
        <f>SUMPRODUCT(I17:L17,$C$16:$F$16)</f>
        <v>69</v>
      </c>
      <c r="N17" s="234" t="s">
        <v>730</v>
      </c>
      <c r="O17" s="83">
        <v>45</v>
      </c>
    </row>
    <row r="18" spans="2:15" x14ac:dyDescent="0.3">
      <c r="B18" s="496" t="s">
        <v>713</v>
      </c>
      <c r="C18" s="496"/>
      <c r="D18" s="496"/>
      <c r="E18" s="496"/>
      <c r="F18" s="496"/>
      <c r="H18" s="83" t="str">
        <f>B10</f>
        <v>Deliveries</v>
      </c>
      <c r="I18" s="83">
        <f t="shared" si="0"/>
        <v>2</v>
      </c>
      <c r="J18" s="83">
        <f t="shared" si="0"/>
        <v>1</v>
      </c>
      <c r="K18" s="83">
        <f t="shared" si="0"/>
        <v>3</v>
      </c>
      <c r="L18" s="83">
        <f t="shared" si="0"/>
        <v>2</v>
      </c>
      <c r="M18" s="85">
        <f>SUMPRODUCT(I18:L18,$C$16:$F$16)</f>
        <v>8</v>
      </c>
      <c r="N18" s="234" t="s">
        <v>731</v>
      </c>
      <c r="O18" s="83">
        <v>2</v>
      </c>
    </row>
    <row r="19" spans="2:15" x14ac:dyDescent="0.3">
      <c r="B19" s="83" t="s">
        <v>709</v>
      </c>
      <c r="C19" s="83">
        <f>C16</f>
        <v>1</v>
      </c>
      <c r="D19" s="83">
        <f>D16</f>
        <v>1</v>
      </c>
      <c r="E19" s="83">
        <f>E16</f>
        <v>1</v>
      </c>
      <c r="F19" s="83">
        <f>F16</f>
        <v>1</v>
      </c>
      <c r="H19" s="83" t="str">
        <f>B11</f>
        <v>Stops</v>
      </c>
      <c r="I19" s="83">
        <f t="shared" si="0"/>
        <v>2</v>
      </c>
      <c r="J19" s="83">
        <f t="shared" si="0"/>
        <v>1</v>
      </c>
      <c r="K19" s="83">
        <f t="shared" si="0"/>
        <v>1</v>
      </c>
      <c r="L19" s="83">
        <f t="shared" si="0"/>
        <v>2</v>
      </c>
      <c r="M19" s="85">
        <f>SUMPRODUCT(I19:L19,$C$16:$F$16)</f>
        <v>6</v>
      </c>
      <c r="N19" s="136" t="s">
        <v>730</v>
      </c>
      <c r="O19" s="83">
        <v>3</v>
      </c>
    </row>
    <row r="20" spans="2:15" x14ac:dyDescent="0.3">
      <c r="B20" s="83" t="s">
        <v>683</v>
      </c>
      <c r="C20" s="83">
        <f>C13</f>
        <v>100</v>
      </c>
      <c r="D20" s="83">
        <f>D13</f>
        <v>87</v>
      </c>
      <c r="E20" s="83">
        <f>E13</f>
        <v>65</v>
      </c>
      <c r="F20" s="83">
        <f>F13</f>
        <v>90</v>
      </c>
      <c r="H20" s="83" t="str">
        <f>B12</f>
        <v>Sales Point</v>
      </c>
      <c r="I20" s="83">
        <f t="shared" si="0"/>
        <v>3</v>
      </c>
      <c r="J20" s="83">
        <f t="shared" si="0"/>
        <v>4</v>
      </c>
      <c r="K20" s="83">
        <f t="shared" si="0"/>
        <v>1</v>
      </c>
      <c r="L20" s="83">
        <f t="shared" si="0"/>
        <v>2</v>
      </c>
      <c r="M20" s="85">
        <f>SUMPRODUCT(I20:L20,$C$16:$F$16)</f>
        <v>10</v>
      </c>
      <c r="N20" s="136" t="s">
        <v>731</v>
      </c>
      <c r="O20" s="83">
        <v>2</v>
      </c>
    </row>
    <row r="21" spans="2:15" x14ac:dyDescent="0.3">
      <c r="B21" s="85" t="s">
        <v>710</v>
      </c>
      <c r="C21" s="85">
        <f>SUMPRODUCT(C19:F19,C20:F20)</f>
        <v>342</v>
      </c>
      <c r="H21" s="83" t="str">
        <f>B13</f>
        <v>Cost</v>
      </c>
      <c r="I21" s="83">
        <f t="shared" si="0"/>
        <v>100</v>
      </c>
      <c r="J21" s="83">
        <f t="shared" si="0"/>
        <v>87</v>
      </c>
      <c r="K21" s="83">
        <f t="shared" si="0"/>
        <v>65</v>
      </c>
      <c r="L21" s="83">
        <f t="shared" si="0"/>
        <v>90</v>
      </c>
      <c r="M21" s="85">
        <f>SUMPRODUCT(I21:L21,$C$16:$F$16)</f>
        <v>342</v>
      </c>
      <c r="N21" s="136" t="s">
        <v>730</v>
      </c>
      <c r="O21" s="83">
        <v>175</v>
      </c>
    </row>
  </sheetData>
  <mergeCells count="6">
    <mergeCell ref="B1:G2"/>
    <mergeCell ref="B4:K5"/>
    <mergeCell ref="B7:F7"/>
    <mergeCell ref="B15:F15"/>
    <mergeCell ref="B18:F18"/>
    <mergeCell ref="H15:O1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2" tint="-0.249977111117893"/>
  </sheetPr>
  <dimension ref="A1:H58"/>
  <sheetViews>
    <sheetView showGridLines="0" zoomScale="130" zoomScaleNormal="130" workbookViewId="0">
      <selection activeCell="J6" sqref="C6:J6"/>
    </sheetView>
  </sheetViews>
  <sheetFormatPr defaultColWidth="9.109375" defaultRowHeight="14.4" x14ac:dyDescent="0.3"/>
  <cols>
    <col min="1" max="1" width="30" style="50" customWidth="1"/>
    <col min="2" max="2" width="10.109375" style="50" bestFit="1" customWidth="1"/>
    <col min="3" max="3" width="9.88671875" style="50" bestFit="1" customWidth="1"/>
    <col min="4" max="4" width="9.33203125" style="50" bestFit="1" customWidth="1"/>
    <col min="5" max="5" width="10.109375" style="50" bestFit="1" customWidth="1"/>
    <col min="6" max="7" width="12.109375" style="50" bestFit="1" customWidth="1"/>
    <col min="8" max="8" width="14.88671875" style="50" customWidth="1"/>
    <col min="9" max="9" width="10.6640625" style="50" bestFit="1" customWidth="1"/>
    <col min="10" max="10" width="12.44140625" style="50" bestFit="1" customWidth="1"/>
    <col min="11" max="16384" width="9.109375" style="50"/>
  </cols>
  <sheetData>
    <row r="1" spans="1:8" x14ac:dyDescent="0.3">
      <c r="A1" s="395"/>
      <c r="B1" s="395"/>
      <c r="C1" s="395"/>
      <c r="D1" s="395"/>
      <c r="E1" s="395"/>
      <c r="F1" s="395"/>
      <c r="G1" s="395"/>
      <c r="H1" s="395"/>
    </row>
    <row r="2" spans="1:8" x14ac:dyDescent="0.3">
      <c r="A2" s="396"/>
      <c r="B2" s="396"/>
      <c r="C2" s="396"/>
      <c r="D2" s="396"/>
      <c r="E2" s="396"/>
      <c r="F2" s="396"/>
      <c r="G2" s="396"/>
      <c r="H2" s="396"/>
    </row>
    <row r="3" spans="1:8" ht="15" thickBot="1" x14ac:dyDescent="0.35">
      <c r="A3" s="1"/>
      <c r="B3" s="1"/>
      <c r="C3" s="1"/>
      <c r="D3" s="1"/>
      <c r="E3" s="1"/>
      <c r="F3" s="1"/>
      <c r="G3" s="1"/>
    </row>
    <row r="4" spans="1:8" ht="15" thickBot="1" x14ac:dyDescent="0.35">
      <c r="A4" s="427" t="s">
        <v>2051</v>
      </c>
      <c r="B4" s="428"/>
      <c r="C4" s="428"/>
      <c r="D4" s="428"/>
      <c r="E4" s="428"/>
      <c r="F4" s="428"/>
      <c r="G4" s="428"/>
      <c r="H4" s="429"/>
    </row>
    <row r="5" spans="1:8" ht="16.5" customHeight="1" thickBot="1" x14ac:dyDescent="0.35">
      <c r="A5" s="430" t="s">
        <v>665</v>
      </c>
      <c r="B5" s="431"/>
      <c r="C5" s="431"/>
      <c r="D5" s="431"/>
      <c r="E5" s="431"/>
      <c r="F5" s="431"/>
      <c r="G5" s="431"/>
      <c r="H5" s="432"/>
    </row>
    <row r="6" spans="1:8" ht="16.5" customHeight="1" x14ac:dyDescent="0.3"/>
    <row r="7" spans="1:8" ht="41.4" x14ac:dyDescent="0.3">
      <c r="A7" s="94" t="s">
        <v>392</v>
      </c>
      <c r="B7" s="81" t="s">
        <v>388</v>
      </c>
      <c r="C7" s="81" t="s">
        <v>530</v>
      </c>
      <c r="D7" s="81" t="s">
        <v>531</v>
      </c>
    </row>
    <row r="8" spans="1:8" x14ac:dyDescent="0.3">
      <c r="A8" s="184" t="s">
        <v>1922</v>
      </c>
      <c r="B8" s="184">
        <v>37938</v>
      </c>
      <c r="C8" s="184">
        <v>1123.17</v>
      </c>
      <c r="D8" s="93">
        <v>0.66198884867916963</v>
      </c>
    </row>
    <row r="9" spans="1:8" x14ac:dyDescent="0.3">
      <c r="A9" s="184" t="s">
        <v>385</v>
      </c>
      <c r="B9" s="184">
        <v>2795</v>
      </c>
      <c r="C9" s="184">
        <v>296.16000000000003</v>
      </c>
      <c r="D9" s="93">
        <v>0.17455471337804862</v>
      </c>
    </row>
    <row r="10" spans="1:8" ht="15" customHeight="1" x14ac:dyDescent="0.3">
      <c r="A10" s="184" t="s">
        <v>384</v>
      </c>
      <c r="B10" s="184">
        <v>7505</v>
      </c>
      <c r="C10" s="184">
        <v>204.19</v>
      </c>
      <c r="D10" s="93">
        <v>0.12034821354897267</v>
      </c>
    </row>
    <row r="11" spans="1:8" x14ac:dyDescent="0.3">
      <c r="A11" s="184" t="s">
        <v>383</v>
      </c>
      <c r="B11" s="184">
        <v>49698</v>
      </c>
      <c r="C11" s="184">
        <v>73.14</v>
      </c>
      <c r="D11" s="93">
        <v>4.3108224393809007E-2</v>
      </c>
    </row>
    <row r="17" spans="1:8" ht="15" thickBot="1" x14ac:dyDescent="0.35"/>
    <row r="18" spans="1:8" ht="15" thickBot="1" x14ac:dyDescent="0.35">
      <c r="A18" s="427" t="s">
        <v>2051</v>
      </c>
      <c r="B18" s="428"/>
      <c r="C18" s="428"/>
      <c r="D18" s="428"/>
      <c r="E18" s="428"/>
      <c r="F18" s="428"/>
      <c r="G18" s="428"/>
      <c r="H18" s="429"/>
    </row>
    <row r="19" spans="1:8" ht="15" thickBot="1" x14ac:dyDescent="0.35">
      <c r="A19" s="430" t="s">
        <v>671</v>
      </c>
      <c r="B19" s="431"/>
      <c r="C19" s="431"/>
      <c r="D19" s="431"/>
      <c r="E19" s="431"/>
      <c r="F19" s="431"/>
      <c r="G19" s="431"/>
      <c r="H19" s="432"/>
    </row>
    <row r="23" spans="1:8" x14ac:dyDescent="0.3">
      <c r="A23" s="180" t="s">
        <v>672</v>
      </c>
      <c r="B23" s="180" t="s">
        <v>681</v>
      </c>
    </row>
    <row r="24" spans="1:8" x14ac:dyDescent="0.3">
      <c r="A24" s="83" t="s">
        <v>673</v>
      </c>
      <c r="B24" s="83">
        <v>5000</v>
      </c>
    </row>
    <row r="25" spans="1:8" x14ac:dyDescent="0.3">
      <c r="A25" s="83" t="s">
        <v>674</v>
      </c>
      <c r="B25" s="83">
        <v>-40</v>
      </c>
    </row>
    <row r="26" spans="1:8" x14ac:dyDescent="0.3">
      <c r="A26" s="83" t="s">
        <v>675</v>
      </c>
      <c r="B26" s="83">
        <v>-300</v>
      </c>
    </row>
    <row r="27" spans="1:8" x14ac:dyDescent="0.3">
      <c r="A27" s="83" t="s">
        <v>676</v>
      </c>
      <c r="B27" s="83">
        <v>-140</v>
      </c>
    </row>
    <row r="28" spans="1:8" x14ac:dyDescent="0.3">
      <c r="A28" s="83" t="s">
        <v>677</v>
      </c>
      <c r="B28" s="83">
        <v>-20</v>
      </c>
    </row>
    <row r="29" spans="1:8" x14ac:dyDescent="0.3">
      <c r="A29" s="83" t="s">
        <v>678</v>
      </c>
      <c r="B29" s="83">
        <v>-50</v>
      </c>
    </row>
    <row r="30" spans="1:8" x14ac:dyDescent="0.3">
      <c r="A30" s="83" t="s">
        <v>679</v>
      </c>
      <c r="B30" s="83">
        <v>670</v>
      </c>
    </row>
    <row r="31" spans="1:8" x14ac:dyDescent="0.3">
      <c r="A31" s="83" t="s">
        <v>680</v>
      </c>
      <c r="B31" s="83">
        <f>SUM(B24:B30)</f>
        <v>5120</v>
      </c>
    </row>
    <row r="38" spans="1:8" ht="15" thickBot="1" x14ac:dyDescent="0.35"/>
    <row r="39" spans="1:8" ht="15" thickBot="1" x14ac:dyDescent="0.35">
      <c r="A39" s="427" t="s">
        <v>575</v>
      </c>
      <c r="B39" s="428"/>
      <c r="C39" s="428"/>
      <c r="D39" s="428"/>
      <c r="E39" s="428"/>
      <c r="F39" s="428"/>
      <c r="G39" s="428"/>
      <c r="H39" s="429"/>
    </row>
    <row r="40" spans="1:8" ht="15" thickBot="1" x14ac:dyDescent="0.35">
      <c r="A40" s="430" t="s">
        <v>732</v>
      </c>
      <c r="B40" s="431"/>
      <c r="C40" s="431"/>
      <c r="D40" s="431"/>
      <c r="E40" s="431"/>
      <c r="F40" s="431"/>
      <c r="G40" s="431"/>
      <c r="H40" s="432"/>
    </row>
    <row r="43" spans="1:8" x14ac:dyDescent="0.3">
      <c r="A43" s="30" t="s">
        <v>739</v>
      </c>
      <c r="B43" s="30" t="s">
        <v>740</v>
      </c>
    </row>
    <row r="44" spans="1:8" x14ac:dyDescent="0.3">
      <c r="A44" s="50" t="s">
        <v>733</v>
      </c>
      <c r="B44" s="50">
        <v>2</v>
      </c>
    </row>
    <row r="45" spans="1:8" x14ac:dyDescent="0.3">
      <c r="A45" s="50" t="s">
        <v>734</v>
      </c>
      <c r="B45" s="50">
        <v>2</v>
      </c>
    </row>
    <row r="46" spans="1:8" x14ac:dyDescent="0.3">
      <c r="A46" s="50" t="s">
        <v>735</v>
      </c>
      <c r="B46" s="50">
        <v>3</v>
      </c>
    </row>
    <row r="47" spans="1:8" x14ac:dyDescent="0.3">
      <c r="A47" s="50" t="s">
        <v>736</v>
      </c>
      <c r="B47" s="50">
        <v>1</v>
      </c>
    </row>
    <row r="48" spans="1:8" x14ac:dyDescent="0.3">
      <c r="A48" s="50" t="s">
        <v>737</v>
      </c>
      <c r="B48" s="50">
        <v>3</v>
      </c>
    </row>
    <row r="49" spans="1:3" x14ac:dyDescent="0.3">
      <c r="A49" s="50" t="s">
        <v>738</v>
      </c>
      <c r="B49" s="50">
        <v>4</v>
      </c>
    </row>
    <row r="52" spans="1:3" x14ac:dyDescent="0.3">
      <c r="A52" s="30" t="s">
        <v>739</v>
      </c>
      <c r="B52" s="30" t="s">
        <v>741</v>
      </c>
      <c r="C52" s="30" t="s">
        <v>740</v>
      </c>
    </row>
    <row r="53" spans="1:3" x14ac:dyDescent="0.3">
      <c r="A53" s="50" t="s">
        <v>733</v>
      </c>
      <c r="B53" s="50">
        <v>0</v>
      </c>
      <c r="C53" s="50">
        <v>2</v>
      </c>
    </row>
    <row r="54" spans="1:3" x14ac:dyDescent="0.3">
      <c r="A54" s="50" t="s">
        <v>734</v>
      </c>
      <c r="B54" s="50">
        <f>B53+C53</f>
        <v>2</v>
      </c>
      <c r="C54" s="50">
        <v>2</v>
      </c>
    </row>
    <row r="55" spans="1:3" x14ac:dyDescent="0.3">
      <c r="A55" s="50" t="s">
        <v>735</v>
      </c>
      <c r="B55" s="50">
        <f>B54+C54</f>
        <v>4</v>
      </c>
      <c r="C55" s="50">
        <v>3</v>
      </c>
    </row>
    <row r="56" spans="1:3" x14ac:dyDescent="0.3">
      <c r="A56" s="50" t="s">
        <v>736</v>
      </c>
      <c r="B56" s="50">
        <f>B55+C55</f>
        <v>7</v>
      </c>
      <c r="C56" s="50">
        <v>1</v>
      </c>
    </row>
    <row r="57" spans="1:3" x14ac:dyDescent="0.3">
      <c r="A57" s="50" t="s">
        <v>737</v>
      </c>
      <c r="B57" s="50">
        <f>B56+C56</f>
        <v>8</v>
      </c>
      <c r="C57" s="50">
        <v>3</v>
      </c>
    </row>
    <row r="58" spans="1:3" x14ac:dyDescent="0.3">
      <c r="A58" s="50" t="s">
        <v>738</v>
      </c>
      <c r="B58" s="50">
        <f>B57+C57</f>
        <v>11</v>
      </c>
      <c r="C58" s="50">
        <v>4</v>
      </c>
    </row>
  </sheetData>
  <mergeCells count="7">
    <mergeCell ref="A39:H39"/>
    <mergeCell ref="A40:H40"/>
    <mergeCell ref="A18:H18"/>
    <mergeCell ref="A19:H19"/>
    <mergeCell ref="A1:H2"/>
    <mergeCell ref="A4:H4"/>
    <mergeCell ref="A5:H5"/>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2" tint="-0.249977111117893"/>
  </sheetPr>
  <dimension ref="A1:H27"/>
  <sheetViews>
    <sheetView showGridLines="0" zoomScale="120" zoomScaleNormal="120" workbookViewId="0">
      <selection activeCell="J6" sqref="C6:J6"/>
    </sheetView>
  </sheetViews>
  <sheetFormatPr defaultColWidth="9.109375" defaultRowHeight="13.8" x14ac:dyDescent="0.3"/>
  <cols>
    <col min="1" max="1" width="32.44140625" style="14" bestFit="1" customWidth="1"/>
    <col min="2" max="2" width="21.109375" style="14" bestFit="1" customWidth="1"/>
    <col min="3" max="3" width="22.109375" style="14" bestFit="1" customWidth="1"/>
    <col min="4" max="4" width="10.44140625" style="14" bestFit="1" customWidth="1"/>
    <col min="5" max="16384" width="9.109375" style="14"/>
  </cols>
  <sheetData>
    <row r="1" spans="1:8" ht="15.75" customHeight="1" x14ac:dyDescent="0.3">
      <c r="A1" s="405"/>
      <c r="B1" s="405"/>
      <c r="C1" s="405"/>
      <c r="D1" s="405"/>
      <c r="E1" s="405"/>
      <c r="F1" s="405"/>
      <c r="G1" s="405"/>
      <c r="H1" s="143"/>
    </row>
    <row r="2" spans="1:8" ht="15.75" customHeight="1" x14ac:dyDescent="0.3">
      <c r="A2" s="406"/>
      <c r="B2" s="406"/>
      <c r="C2" s="406"/>
      <c r="D2" s="406"/>
      <c r="E2" s="406"/>
      <c r="F2" s="406"/>
      <c r="G2" s="406"/>
    </row>
    <row r="3" spans="1:8" ht="14.4" thickBot="1" x14ac:dyDescent="0.35">
      <c r="A3" s="18"/>
      <c r="B3" s="18"/>
      <c r="C3" s="18"/>
      <c r="D3" s="18"/>
      <c r="E3" s="18"/>
      <c r="F3" s="18"/>
      <c r="G3" s="18"/>
    </row>
    <row r="4" spans="1:8" ht="16.5" customHeight="1" thickBot="1" x14ac:dyDescent="0.35">
      <c r="A4" s="427" t="s">
        <v>2051</v>
      </c>
      <c r="B4" s="428"/>
      <c r="C4" s="428"/>
      <c r="D4" s="428"/>
      <c r="E4" s="428"/>
      <c r="F4" s="428"/>
      <c r="G4" s="429"/>
    </row>
    <row r="5" spans="1:8" ht="15" customHeight="1" thickBot="1" x14ac:dyDescent="0.35">
      <c r="A5" s="430" t="s">
        <v>496</v>
      </c>
      <c r="B5" s="431"/>
      <c r="C5" s="431"/>
      <c r="D5" s="431"/>
      <c r="E5" s="431"/>
      <c r="F5" s="431"/>
      <c r="G5" s="432"/>
    </row>
    <row r="7" spans="1:8" x14ac:dyDescent="0.3">
      <c r="A7" s="422" t="s">
        <v>1980</v>
      </c>
      <c r="B7" s="422"/>
      <c r="C7" s="422"/>
    </row>
    <row r="8" spans="1:8" x14ac:dyDescent="0.3">
      <c r="A8" s="129" t="s">
        <v>392</v>
      </c>
      <c r="B8" s="82" t="s">
        <v>495</v>
      </c>
      <c r="C8" s="129" t="s">
        <v>493</v>
      </c>
    </row>
    <row r="9" spans="1:8" x14ac:dyDescent="0.3">
      <c r="A9" s="92" t="s">
        <v>1922</v>
      </c>
      <c r="B9" s="4">
        <v>1000</v>
      </c>
      <c r="C9" s="16">
        <v>1123.17</v>
      </c>
    </row>
    <row r="10" spans="1:8" x14ac:dyDescent="0.3">
      <c r="A10" s="92" t="s">
        <v>385</v>
      </c>
      <c r="B10" s="4">
        <v>300</v>
      </c>
      <c r="C10" s="16">
        <v>296.16000000000003</v>
      </c>
    </row>
    <row r="11" spans="1:8" x14ac:dyDescent="0.3">
      <c r="A11" s="92" t="s">
        <v>384</v>
      </c>
      <c r="B11" s="4">
        <v>300</v>
      </c>
      <c r="C11" s="16">
        <v>204.19</v>
      </c>
    </row>
    <row r="12" spans="1:8" x14ac:dyDescent="0.3">
      <c r="A12" s="92" t="s">
        <v>383</v>
      </c>
      <c r="B12" s="4">
        <v>50</v>
      </c>
      <c r="C12" s="16">
        <v>73.14</v>
      </c>
    </row>
    <row r="19" spans="1:7" ht="14.4" thickBot="1" x14ac:dyDescent="0.35"/>
    <row r="20" spans="1:7" ht="14.4" thickBot="1" x14ac:dyDescent="0.35">
      <c r="A20" s="427" t="s">
        <v>2051</v>
      </c>
      <c r="B20" s="428"/>
      <c r="C20" s="428"/>
      <c r="D20" s="428"/>
      <c r="E20" s="428"/>
      <c r="F20" s="428"/>
      <c r="G20" s="429"/>
    </row>
    <row r="21" spans="1:7" ht="14.4" thickBot="1" x14ac:dyDescent="0.35">
      <c r="A21" s="430" t="s">
        <v>576</v>
      </c>
      <c r="B21" s="431"/>
      <c r="C21" s="431"/>
      <c r="D21" s="431"/>
      <c r="E21" s="431"/>
      <c r="F21" s="431"/>
      <c r="G21" s="432"/>
    </row>
    <row r="23" spans="1:7" x14ac:dyDescent="0.3">
      <c r="A23" s="129" t="s">
        <v>392</v>
      </c>
      <c r="B23" s="128" t="s">
        <v>519</v>
      </c>
      <c r="C23" s="128" t="s">
        <v>520</v>
      </c>
      <c r="D23" s="128" t="s">
        <v>521</v>
      </c>
    </row>
    <row r="24" spans="1:7" x14ac:dyDescent="0.3">
      <c r="A24" s="92" t="s">
        <v>1922</v>
      </c>
      <c r="B24" s="86">
        <v>1</v>
      </c>
      <c r="C24" s="86">
        <v>1.2</v>
      </c>
      <c r="D24" s="86">
        <v>0.8</v>
      </c>
    </row>
    <row r="25" spans="1:7" x14ac:dyDescent="0.3">
      <c r="A25" s="92" t="s">
        <v>385</v>
      </c>
      <c r="B25" s="86">
        <v>1</v>
      </c>
      <c r="C25" s="86">
        <v>1.1000000000000001</v>
      </c>
      <c r="D25" s="86">
        <v>0.95</v>
      </c>
    </row>
    <row r="26" spans="1:7" x14ac:dyDescent="0.3">
      <c r="A26" s="92" t="s">
        <v>384</v>
      </c>
      <c r="B26" s="86">
        <v>1</v>
      </c>
      <c r="C26" s="86">
        <v>1.4</v>
      </c>
      <c r="D26" s="86">
        <v>0.85</v>
      </c>
    </row>
    <row r="27" spans="1:7" x14ac:dyDescent="0.3">
      <c r="A27" s="92" t="s">
        <v>383</v>
      </c>
      <c r="B27" s="86">
        <v>1</v>
      </c>
      <c r="C27" s="86">
        <v>1.3</v>
      </c>
      <c r="D27" s="86">
        <v>0.7</v>
      </c>
    </row>
  </sheetData>
  <mergeCells count="6">
    <mergeCell ref="A21:G21"/>
    <mergeCell ref="A1:G2"/>
    <mergeCell ref="A4:G4"/>
    <mergeCell ref="A5:G5"/>
    <mergeCell ref="A7:C7"/>
    <mergeCell ref="A20:G20"/>
  </mergeCells>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2" tint="-0.249977111117893"/>
  </sheetPr>
  <dimension ref="A1:K1766"/>
  <sheetViews>
    <sheetView showGridLines="0" zoomScale="130" zoomScaleNormal="130" workbookViewId="0">
      <selection activeCell="J6" sqref="C6:J6"/>
    </sheetView>
  </sheetViews>
  <sheetFormatPr defaultColWidth="9.109375" defaultRowHeight="14.4" x14ac:dyDescent="0.3"/>
  <cols>
    <col min="1" max="1" width="7" style="50" bestFit="1" customWidth="1"/>
    <col min="2" max="2" width="5" style="50" customWidth="1"/>
    <col min="3" max="3" width="6.6640625" style="50" customWidth="1"/>
    <col min="4" max="4" width="11.33203125" style="50" customWidth="1"/>
    <col min="5" max="5" width="10.33203125" style="50" bestFit="1" customWidth="1"/>
    <col min="6" max="6" width="11.44140625" style="50" bestFit="1" customWidth="1"/>
    <col min="7" max="7" width="15.33203125" style="50" bestFit="1" customWidth="1"/>
    <col min="8" max="8" width="27" style="50" bestFit="1" customWidth="1"/>
    <col min="9" max="9" width="8.5546875" style="50" bestFit="1" customWidth="1"/>
    <col min="10" max="10" width="6.44140625" style="50" customWidth="1"/>
    <col min="11" max="11" width="8" style="50" customWidth="1"/>
    <col min="12" max="12" width="18.109375" style="50" bestFit="1" customWidth="1"/>
    <col min="13" max="13" width="29.88671875" style="50" bestFit="1" customWidth="1"/>
    <col min="14" max="14" width="18.44140625" style="50" bestFit="1" customWidth="1"/>
    <col min="15" max="15" width="14" style="50" bestFit="1" customWidth="1"/>
    <col min="16" max="26" width="9.109375" style="50" customWidth="1"/>
    <col min="27" max="16384" width="9.109375" style="50"/>
  </cols>
  <sheetData>
    <row r="1" spans="1:11" x14ac:dyDescent="0.3">
      <c r="A1" s="424"/>
      <c r="B1" s="424"/>
      <c r="C1" s="424"/>
      <c r="D1" s="424"/>
      <c r="E1" s="424"/>
      <c r="F1" s="424"/>
      <c r="G1" s="424"/>
      <c r="H1" s="424"/>
      <c r="I1" s="424"/>
      <c r="J1" s="424"/>
      <c r="K1" s="424"/>
    </row>
    <row r="2" spans="1:11" x14ac:dyDescent="0.3">
      <c r="A2" s="425"/>
      <c r="B2" s="425"/>
      <c r="C2" s="425"/>
      <c r="D2" s="425"/>
      <c r="E2" s="425"/>
      <c r="F2" s="425"/>
      <c r="G2" s="425"/>
      <c r="H2" s="425"/>
      <c r="I2" s="425"/>
      <c r="J2" s="425"/>
      <c r="K2" s="425"/>
    </row>
    <row r="3" spans="1:11" x14ac:dyDescent="0.3">
      <c r="A3" s="18"/>
      <c r="B3" s="18"/>
      <c r="C3" s="18"/>
      <c r="D3" s="18"/>
      <c r="E3" s="18"/>
      <c r="F3" s="18"/>
      <c r="G3" s="18"/>
      <c r="H3" s="14"/>
    </row>
    <row r="6" spans="1:11" x14ac:dyDescent="0.3">
      <c r="A6" s="95" t="s">
        <v>491</v>
      </c>
      <c r="B6" s="95" t="s">
        <v>390</v>
      </c>
      <c r="C6" s="95" t="s">
        <v>490</v>
      </c>
      <c r="D6" s="96" t="s">
        <v>489</v>
      </c>
      <c r="E6" s="97" t="s">
        <v>488</v>
      </c>
      <c r="F6" s="95" t="s">
        <v>487</v>
      </c>
      <c r="G6" s="95" t="s">
        <v>486</v>
      </c>
      <c r="H6" s="95" t="s">
        <v>392</v>
      </c>
      <c r="I6" s="98" t="s">
        <v>485</v>
      </c>
      <c r="J6" s="98" t="s">
        <v>484</v>
      </c>
      <c r="K6" s="98" t="s">
        <v>650</v>
      </c>
    </row>
    <row r="7" spans="1:11" x14ac:dyDescent="0.3">
      <c r="A7" s="52" t="s">
        <v>395</v>
      </c>
      <c r="B7" s="52">
        <f>YEAR(D7)</f>
        <v>2015</v>
      </c>
      <c r="C7" s="52" t="s">
        <v>593</v>
      </c>
      <c r="D7" s="53">
        <v>42186</v>
      </c>
      <c r="E7" s="52">
        <v>836</v>
      </c>
      <c r="F7" s="54" t="s">
        <v>400</v>
      </c>
      <c r="G7" s="52" t="s">
        <v>399</v>
      </c>
      <c r="H7" s="54" t="s">
        <v>387</v>
      </c>
      <c r="I7" s="55">
        <v>1000</v>
      </c>
      <c r="J7" s="55">
        <v>35</v>
      </c>
      <c r="K7" s="54">
        <f t="shared" ref="K7:K70" si="0">I7*J7</f>
        <v>35000</v>
      </c>
    </row>
    <row r="8" spans="1:11" x14ac:dyDescent="0.3">
      <c r="A8" s="52" t="s">
        <v>405</v>
      </c>
      <c r="B8" s="52">
        <f t="shared" ref="B8:B71" si="1">YEAR(D8)</f>
        <v>2015</v>
      </c>
      <c r="C8" s="52" t="s">
        <v>593</v>
      </c>
      <c r="D8" s="53">
        <v>42186</v>
      </c>
      <c r="E8" s="52">
        <f t="shared" ref="E8:E71" si="2">E7+1</f>
        <v>837</v>
      </c>
      <c r="F8" s="54" t="s">
        <v>423</v>
      </c>
      <c r="G8" s="52" t="s">
        <v>403</v>
      </c>
      <c r="H8" s="54" t="s">
        <v>383</v>
      </c>
      <c r="I8" s="55">
        <v>100</v>
      </c>
      <c r="J8" s="55">
        <v>10</v>
      </c>
      <c r="K8" s="54">
        <f t="shared" si="0"/>
        <v>1000</v>
      </c>
    </row>
    <row r="9" spans="1:11" x14ac:dyDescent="0.3">
      <c r="A9" s="52" t="s">
        <v>522</v>
      </c>
      <c r="B9" s="52">
        <f t="shared" si="1"/>
        <v>2015</v>
      </c>
      <c r="C9" s="52" t="s">
        <v>593</v>
      </c>
      <c r="D9" s="53">
        <v>42186</v>
      </c>
      <c r="E9" s="52">
        <f t="shared" si="2"/>
        <v>838</v>
      </c>
      <c r="F9" s="54" t="s">
        <v>402</v>
      </c>
      <c r="G9" s="52" t="s">
        <v>525</v>
      </c>
      <c r="H9" s="54" t="s">
        <v>385</v>
      </c>
      <c r="I9" s="55">
        <v>100</v>
      </c>
      <c r="J9" s="55">
        <v>86</v>
      </c>
      <c r="K9" s="54">
        <f t="shared" si="0"/>
        <v>8600</v>
      </c>
    </row>
    <row r="10" spans="1:11" x14ac:dyDescent="0.3">
      <c r="A10" s="52" t="s">
        <v>395</v>
      </c>
      <c r="B10" s="52">
        <f t="shared" si="1"/>
        <v>2015</v>
      </c>
      <c r="C10" s="52" t="s">
        <v>593</v>
      </c>
      <c r="D10" s="53">
        <v>42187</v>
      </c>
      <c r="E10" s="52">
        <f t="shared" si="2"/>
        <v>839</v>
      </c>
      <c r="F10" s="54" t="s">
        <v>400</v>
      </c>
      <c r="G10" s="52" t="s">
        <v>399</v>
      </c>
      <c r="H10" s="54" t="s">
        <v>385</v>
      </c>
      <c r="I10" s="55">
        <v>1000</v>
      </c>
      <c r="J10" s="55">
        <v>86</v>
      </c>
      <c r="K10" s="54">
        <f t="shared" si="0"/>
        <v>86000</v>
      </c>
    </row>
    <row r="11" spans="1:11" x14ac:dyDescent="0.3">
      <c r="A11" s="52" t="s">
        <v>522</v>
      </c>
      <c r="B11" s="52">
        <f t="shared" si="1"/>
        <v>2015</v>
      </c>
      <c r="C11" s="52" t="s">
        <v>593</v>
      </c>
      <c r="D11" s="53">
        <v>42187</v>
      </c>
      <c r="E11" s="52">
        <f t="shared" si="2"/>
        <v>840</v>
      </c>
      <c r="F11" s="54" t="s">
        <v>461</v>
      </c>
      <c r="G11" s="52" t="s">
        <v>525</v>
      </c>
      <c r="H11" s="54" t="s">
        <v>381</v>
      </c>
      <c r="I11" s="55">
        <v>1500</v>
      </c>
      <c r="J11" s="55">
        <v>120</v>
      </c>
      <c r="K11" s="54">
        <f t="shared" si="0"/>
        <v>180000</v>
      </c>
    </row>
    <row r="12" spans="1:11" x14ac:dyDescent="0.3">
      <c r="A12" s="52" t="s">
        <v>522</v>
      </c>
      <c r="B12" s="52">
        <f t="shared" si="1"/>
        <v>2015</v>
      </c>
      <c r="C12" s="52" t="s">
        <v>593</v>
      </c>
      <c r="D12" s="53">
        <v>42187</v>
      </c>
      <c r="E12" s="52">
        <f t="shared" si="2"/>
        <v>841</v>
      </c>
      <c r="F12" s="54" t="s">
        <v>402</v>
      </c>
      <c r="G12" s="52" t="s">
        <v>525</v>
      </c>
      <c r="H12" s="54" t="s">
        <v>384</v>
      </c>
      <c r="I12" s="55">
        <v>450</v>
      </c>
      <c r="J12" s="55">
        <v>20</v>
      </c>
      <c r="K12" s="54">
        <f t="shared" si="0"/>
        <v>9000</v>
      </c>
    </row>
    <row r="13" spans="1:11" x14ac:dyDescent="0.3">
      <c r="A13" s="52" t="s">
        <v>522</v>
      </c>
      <c r="B13" s="52">
        <f t="shared" si="1"/>
        <v>2015</v>
      </c>
      <c r="C13" s="52" t="s">
        <v>593</v>
      </c>
      <c r="D13" s="53">
        <v>42188</v>
      </c>
      <c r="E13" s="52">
        <f t="shared" si="2"/>
        <v>842</v>
      </c>
      <c r="F13" s="54" t="s">
        <v>473</v>
      </c>
      <c r="G13" s="52" t="s">
        <v>525</v>
      </c>
      <c r="H13" s="54" t="s">
        <v>384</v>
      </c>
      <c r="I13" s="55">
        <v>50</v>
      </c>
      <c r="J13" s="55">
        <v>20</v>
      </c>
      <c r="K13" s="54">
        <f t="shared" si="0"/>
        <v>1000</v>
      </c>
    </row>
    <row r="14" spans="1:11" x14ac:dyDescent="0.3">
      <c r="A14" s="52" t="s">
        <v>395</v>
      </c>
      <c r="B14" s="52">
        <f t="shared" si="1"/>
        <v>2015</v>
      </c>
      <c r="C14" s="52" t="s">
        <v>593</v>
      </c>
      <c r="D14" s="53">
        <v>42188</v>
      </c>
      <c r="E14" s="52">
        <f t="shared" si="2"/>
        <v>843</v>
      </c>
      <c r="F14" s="54" t="s">
        <v>429</v>
      </c>
      <c r="G14" s="52" t="s">
        <v>528</v>
      </c>
      <c r="H14" s="54" t="s">
        <v>387</v>
      </c>
      <c r="I14" s="55">
        <v>50</v>
      </c>
      <c r="J14" s="55">
        <v>35</v>
      </c>
      <c r="K14" s="54">
        <f t="shared" si="0"/>
        <v>1750</v>
      </c>
    </row>
    <row r="15" spans="1:11" x14ac:dyDescent="0.3">
      <c r="A15" s="52" t="s">
        <v>522</v>
      </c>
      <c r="B15" s="52">
        <f t="shared" si="1"/>
        <v>2015</v>
      </c>
      <c r="C15" s="52" t="s">
        <v>593</v>
      </c>
      <c r="D15" s="53">
        <v>42188</v>
      </c>
      <c r="E15" s="52">
        <f t="shared" si="2"/>
        <v>844</v>
      </c>
      <c r="F15" s="54" t="s">
        <v>402</v>
      </c>
      <c r="G15" s="52" t="s">
        <v>525</v>
      </c>
      <c r="H15" s="54" t="s">
        <v>387</v>
      </c>
      <c r="I15" s="55">
        <v>500</v>
      </c>
      <c r="J15" s="55">
        <v>35</v>
      </c>
      <c r="K15" s="54">
        <f t="shared" si="0"/>
        <v>17500</v>
      </c>
    </row>
    <row r="16" spans="1:11" x14ac:dyDescent="0.3">
      <c r="A16" s="52" t="s">
        <v>522</v>
      </c>
      <c r="B16" s="52">
        <f t="shared" si="1"/>
        <v>2015</v>
      </c>
      <c r="C16" s="52" t="s">
        <v>593</v>
      </c>
      <c r="D16" s="53">
        <v>42189</v>
      </c>
      <c r="E16" s="52">
        <f t="shared" si="2"/>
        <v>845</v>
      </c>
      <c r="F16" s="54" t="s">
        <v>444</v>
      </c>
      <c r="G16" s="52" t="s">
        <v>525</v>
      </c>
      <c r="H16" s="54" t="s">
        <v>387</v>
      </c>
      <c r="I16" s="55">
        <v>500</v>
      </c>
      <c r="J16" s="55">
        <v>35</v>
      </c>
      <c r="K16" s="54">
        <f t="shared" si="0"/>
        <v>17500</v>
      </c>
    </row>
    <row r="17" spans="1:11" x14ac:dyDescent="0.3">
      <c r="A17" s="52" t="s">
        <v>405</v>
      </c>
      <c r="B17" s="52">
        <f t="shared" si="1"/>
        <v>2015</v>
      </c>
      <c r="C17" s="52" t="s">
        <v>593</v>
      </c>
      <c r="D17" s="53">
        <v>42189</v>
      </c>
      <c r="E17" s="52">
        <f t="shared" si="2"/>
        <v>846</v>
      </c>
      <c r="F17" s="54" t="s">
        <v>441</v>
      </c>
      <c r="G17" s="52" t="s">
        <v>403</v>
      </c>
      <c r="H17" s="54" t="s">
        <v>385</v>
      </c>
      <c r="I17" s="55">
        <v>3000</v>
      </c>
      <c r="J17" s="55">
        <v>86</v>
      </c>
      <c r="K17" s="54">
        <f t="shared" si="0"/>
        <v>258000</v>
      </c>
    </row>
    <row r="18" spans="1:11" x14ac:dyDescent="0.3">
      <c r="A18" s="52" t="s">
        <v>522</v>
      </c>
      <c r="B18" s="52">
        <f t="shared" si="1"/>
        <v>2015</v>
      </c>
      <c r="C18" s="52" t="s">
        <v>593</v>
      </c>
      <c r="D18" s="53">
        <v>42189</v>
      </c>
      <c r="E18" s="52">
        <f t="shared" si="2"/>
        <v>847</v>
      </c>
      <c r="F18" s="54" t="s">
        <v>450</v>
      </c>
      <c r="G18" s="52" t="s">
        <v>525</v>
      </c>
      <c r="H18" s="54" t="s">
        <v>385</v>
      </c>
      <c r="I18" s="55">
        <v>1500</v>
      </c>
      <c r="J18" s="55">
        <v>86</v>
      </c>
      <c r="K18" s="54">
        <f t="shared" si="0"/>
        <v>129000</v>
      </c>
    </row>
    <row r="19" spans="1:11" x14ac:dyDescent="0.3">
      <c r="A19" s="52" t="s">
        <v>395</v>
      </c>
      <c r="B19" s="52">
        <f t="shared" si="1"/>
        <v>2015</v>
      </c>
      <c r="C19" s="52" t="s">
        <v>593</v>
      </c>
      <c r="D19" s="53">
        <v>42190</v>
      </c>
      <c r="E19" s="52">
        <f t="shared" si="2"/>
        <v>848</v>
      </c>
      <c r="F19" s="54" t="s">
        <v>422</v>
      </c>
      <c r="G19" s="52" t="s">
        <v>529</v>
      </c>
      <c r="H19" s="54" t="s">
        <v>385</v>
      </c>
      <c r="I19" s="55">
        <v>500</v>
      </c>
      <c r="J19" s="55">
        <v>86</v>
      </c>
      <c r="K19" s="54">
        <f t="shared" si="0"/>
        <v>43000</v>
      </c>
    </row>
    <row r="20" spans="1:11" x14ac:dyDescent="0.3">
      <c r="A20" s="52" t="s">
        <v>405</v>
      </c>
      <c r="B20" s="52">
        <f t="shared" si="1"/>
        <v>2015</v>
      </c>
      <c r="C20" s="52" t="s">
        <v>593</v>
      </c>
      <c r="D20" s="53">
        <v>42190</v>
      </c>
      <c r="E20" s="52">
        <f t="shared" si="2"/>
        <v>849</v>
      </c>
      <c r="F20" s="54" t="s">
        <v>441</v>
      </c>
      <c r="G20" s="52" t="s">
        <v>403</v>
      </c>
      <c r="H20" s="54" t="s">
        <v>384</v>
      </c>
      <c r="I20" s="55">
        <v>200</v>
      </c>
      <c r="J20" s="55">
        <v>20</v>
      </c>
      <c r="K20" s="54">
        <f t="shared" si="0"/>
        <v>4000</v>
      </c>
    </row>
    <row r="21" spans="1:11" x14ac:dyDescent="0.3">
      <c r="A21" s="52" t="s">
        <v>522</v>
      </c>
      <c r="B21" s="52">
        <f t="shared" si="1"/>
        <v>2015</v>
      </c>
      <c r="C21" s="52" t="s">
        <v>593</v>
      </c>
      <c r="D21" s="53">
        <v>42190</v>
      </c>
      <c r="E21" s="52">
        <f t="shared" si="2"/>
        <v>850</v>
      </c>
      <c r="F21" s="54" t="s">
        <v>450</v>
      </c>
      <c r="G21" s="52" t="s">
        <v>525</v>
      </c>
      <c r="H21" s="54" t="s">
        <v>384</v>
      </c>
      <c r="I21" s="55">
        <v>400</v>
      </c>
      <c r="J21" s="55">
        <v>20</v>
      </c>
      <c r="K21" s="54">
        <f t="shared" si="0"/>
        <v>8000</v>
      </c>
    </row>
    <row r="22" spans="1:11" x14ac:dyDescent="0.3">
      <c r="A22" s="52" t="s">
        <v>405</v>
      </c>
      <c r="B22" s="52">
        <f t="shared" si="1"/>
        <v>2015</v>
      </c>
      <c r="C22" s="52" t="s">
        <v>593</v>
      </c>
      <c r="D22" s="53">
        <v>42191</v>
      </c>
      <c r="E22" s="52">
        <f t="shared" si="2"/>
        <v>851</v>
      </c>
      <c r="F22" s="54" t="s">
        <v>437</v>
      </c>
      <c r="G22" s="52" t="s">
        <v>403</v>
      </c>
      <c r="H22" s="54" t="s">
        <v>384</v>
      </c>
      <c r="I22" s="55">
        <v>200</v>
      </c>
      <c r="J22" s="55">
        <v>20</v>
      </c>
      <c r="K22" s="54">
        <f t="shared" si="0"/>
        <v>4000</v>
      </c>
    </row>
    <row r="23" spans="1:11" x14ac:dyDescent="0.3">
      <c r="A23" s="52" t="s">
        <v>405</v>
      </c>
      <c r="B23" s="52">
        <f t="shared" si="1"/>
        <v>2015</v>
      </c>
      <c r="C23" s="52" t="s">
        <v>593</v>
      </c>
      <c r="D23" s="53">
        <v>42191</v>
      </c>
      <c r="E23" s="52">
        <f t="shared" si="2"/>
        <v>852</v>
      </c>
      <c r="F23" s="54" t="s">
        <v>404</v>
      </c>
      <c r="G23" s="52" t="s">
        <v>403</v>
      </c>
      <c r="H23" s="54" t="s">
        <v>383</v>
      </c>
      <c r="I23" s="55">
        <v>1000</v>
      </c>
      <c r="J23" s="55">
        <v>10</v>
      </c>
      <c r="K23" s="54">
        <f t="shared" si="0"/>
        <v>10000</v>
      </c>
    </row>
    <row r="24" spans="1:11" x14ac:dyDescent="0.3">
      <c r="A24" s="52" t="s">
        <v>522</v>
      </c>
      <c r="B24" s="52">
        <f t="shared" si="1"/>
        <v>2015</v>
      </c>
      <c r="C24" s="52" t="s">
        <v>593</v>
      </c>
      <c r="D24" s="53">
        <v>42191</v>
      </c>
      <c r="E24" s="52">
        <f t="shared" si="2"/>
        <v>853</v>
      </c>
      <c r="F24" s="54" t="s">
        <v>450</v>
      </c>
      <c r="G24" s="52" t="s">
        <v>525</v>
      </c>
      <c r="H24" s="54" t="s">
        <v>387</v>
      </c>
      <c r="I24" s="55">
        <v>400</v>
      </c>
      <c r="J24" s="55">
        <v>35</v>
      </c>
      <c r="K24" s="54">
        <f t="shared" si="0"/>
        <v>14000</v>
      </c>
    </row>
    <row r="25" spans="1:11" x14ac:dyDescent="0.3">
      <c r="A25" s="52" t="s">
        <v>405</v>
      </c>
      <c r="B25" s="52">
        <f t="shared" si="1"/>
        <v>2015</v>
      </c>
      <c r="C25" s="52" t="s">
        <v>593</v>
      </c>
      <c r="D25" s="53">
        <v>42192</v>
      </c>
      <c r="E25" s="52">
        <f t="shared" si="2"/>
        <v>854</v>
      </c>
      <c r="F25" s="54" t="s">
        <v>437</v>
      </c>
      <c r="G25" s="52" t="s">
        <v>403</v>
      </c>
      <c r="H25" s="54" t="s">
        <v>385</v>
      </c>
      <c r="I25" s="55">
        <v>200</v>
      </c>
      <c r="J25" s="55">
        <v>86</v>
      </c>
      <c r="K25" s="54">
        <f t="shared" si="0"/>
        <v>17200</v>
      </c>
    </row>
    <row r="26" spans="1:11" x14ac:dyDescent="0.3">
      <c r="A26" s="52" t="s">
        <v>522</v>
      </c>
      <c r="B26" s="52">
        <f t="shared" si="1"/>
        <v>2015</v>
      </c>
      <c r="C26" s="52" t="s">
        <v>593</v>
      </c>
      <c r="D26" s="53">
        <v>42192</v>
      </c>
      <c r="E26" s="52">
        <f t="shared" si="2"/>
        <v>855</v>
      </c>
      <c r="F26" s="54" t="s">
        <v>407</v>
      </c>
      <c r="G26" s="52" t="s">
        <v>406</v>
      </c>
      <c r="H26" s="54" t="s">
        <v>381</v>
      </c>
      <c r="I26" s="55">
        <v>1050</v>
      </c>
      <c r="J26" s="55">
        <v>120</v>
      </c>
      <c r="K26" s="54">
        <f t="shared" si="0"/>
        <v>126000</v>
      </c>
    </row>
    <row r="27" spans="1:11" x14ac:dyDescent="0.3">
      <c r="A27" s="52" t="s">
        <v>522</v>
      </c>
      <c r="B27" s="52">
        <f t="shared" si="1"/>
        <v>2015</v>
      </c>
      <c r="C27" s="52" t="s">
        <v>593</v>
      </c>
      <c r="D27" s="53">
        <v>42192</v>
      </c>
      <c r="E27" s="52">
        <f t="shared" si="2"/>
        <v>856</v>
      </c>
      <c r="F27" s="54" t="s">
        <v>450</v>
      </c>
      <c r="G27" s="52" t="s">
        <v>525</v>
      </c>
      <c r="H27" s="54" t="s">
        <v>385</v>
      </c>
      <c r="I27" s="55">
        <v>550</v>
      </c>
      <c r="J27" s="55">
        <v>86</v>
      </c>
      <c r="K27" s="54">
        <f t="shared" si="0"/>
        <v>47300</v>
      </c>
    </row>
    <row r="28" spans="1:11" x14ac:dyDescent="0.3">
      <c r="A28" s="52" t="s">
        <v>405</v>
      </c>
      <c r="B28" s="52">
        <f t="shared" si="1"/>
        <v>2015</v>
      </c>
      <c r="C28" s="52" t="s">
        <v>593</v>
      </c>
      <c r="D28" s="53">
        <v>42193</v>
      </c>
      <c r="E28" s="52">
        <f t="shared" si="2"/>
        <v>857</v>
      </c>
      <c r="F28" s="54" t="s">
        <v>437</v>
      </c>
      <c r="G28" s="52" t="s">
        <v>403</v>
      </c>
      <c r="H28" s="54" t="s">
        <v>383</v>
      </c>
      <c r="I28" s="55">
        <v>200</v>
      </c>
      <c r="J28" s="55">
        <v>10</v>
      </c>
      <c r="K28" s="54">
        <f t="shared" si="0"/>
        <v>2000</v>
      </c>
    </row>
    <row r="29" spans="1:11" x14ac:dyDescent="0.3">
      <c r="A29" s="52" t="s">
        <v>522</v>
      </c>
      <c r="B29" s="52">
        <f t="shared" si="1"/>
        <v>2015</v>
      </c>
      <c r="C29" s="52" t="s">
        <v>593</v>
      </c>
      <c r="D29" s="53">
        <v>42193</v>
      </c>
      <c r="E29" s="52">
        <f t="shared" si="2"/>
        <v>858</v>
      </c>
      <c r="F29" s="54" t="s">
        <v>407</v>
      </c>
      <c r="G29" s="52" t="s">
        <v>406</v>
      </c>
      <c r="H29" s="54" t="s">
        <v>385</v>
      </c>
      <c r="I29" s="55">
        <v>210</v>
      </c>
      <c r="J29" s="55">
        <v>86</v>
      </c>
      <c r="K29" s="54">
        <f t="shared" si="0"/>
        <v>18060</v>
      </c>
    </row>
    <row r="30" spans="1:11" x14ac:dyDescent="0.3">
      <c r="A30" s="52" t="s">
        <v>522</v>
      </c>
      <c r="B30" s="52">
        <f t="shared" si="1"/>
        <v>2015</v>
      </c>
      <c r="C30" s="52" t="s">
        <v>593</v>
      </c>
      <c r="D30" s="53">
        <v>42193</v>
      </c>
      <c r="E30" s="52">
        <f t="shared" si="2"/>
        <v>859</v>
      </c>
      <c r="F30" s="54" t="s">
        <v>407</v>
      </c>
      <c r="G30" s="52" t="s">
        <v>406</v>
      </c>
      <c r="H30" s="54" t="s">
        <v>384</v>
      </c>
      <c r="I30" s="55">
        <v>150</v>
      </c>
      <c r="J30" s="55">
        <v>20</v>
      </c>
      <c r="K30" s="54">
        <f t="shared" si="0"/>
        <v>3000</v>
      </c>
    </row>
    <row r="31" spans="1:11" x14ac:dyDescent="0.3">
      <c r="A31" s="52" t="s">
        <v>405</v>
      </c>
      <c r="B31" s="52">
        <f t="shared" si="1"/>
        <v>2015</v>
      </c>
      <c r="C31" s="52" t="s">
        <v>593</v>
      </c>
      <c r="D31" s="53">
        <v>42194</v>
      </c>
      <c r="E31" s="52">
        <f t="shared" si="2"/>
        <v>860</v>
      </c>
      <c r="F31" s="54" t="s">
        <v>437</v>
      </c>
      <c r="G31" s="52" t="s">
        <v>403</v>
      </c>
      <c r="H31" s="54" t="s">
        <v>381</v>
      </c>
      <c r="I31" s="55">
        <v>200</v>
      </c>
      <c r="J31" s="55">
        <v>120</v>
      </c>
      <c r="K31" s="54">
        <f t="shared" si="0"/>
        <v>24000</v>
      </c>
    </row>
    <row r="32" spans="1:11" x14ac:dyDescent="0.3">
      <c r="A32" s="52" t="s">
        <v>522</v>
      </c>
      <c r="B32" s="52">
        <f t="shared" si="1"/>
        <v>2015</v>
      </c>
      <c r="C32" s="52" t="s">
        <v>593</v>
      </c>
      <c r="D32" s="53">
        <v>42194</v>
      </c>
      <c r="E32" s="52">
        <f t="shared" si="2"/>
        <v>861</v>
      </c>
      <c r="F32" s="54" t="s">
        <v>407</v>
      </c>
      <c r="G32" s="52" t="s">
        <v>406</v>
      </c>
      <c r="H32" s="54" t="s">
        <v>384</v>
      </c>
      <c r="I32" s="55">
        <v>1000</v>
      </c>
      <c r="J32" s="55">
        <v>20</v>
      </c>
      <c r="K32" s="54">
        <f t="shared" si="0"/>
        <v>20000</v>
      </c>
    </row>
    <row r="33" spans="1:11" x14ac:dyDescent="0.3">
      <c r="A33" s="52" t="s">
        <v>522</v>
      </c>
      <c r="B33" s="52">
        <f t="shared" si="1"/>
        <v>2015</v>
      </c>
      <c r="C33" s="52" t="s">
        <v>593</v>
      </c>
      <c r="D33" s="53">
        <v>42194</v>
      </c>
      <c r="E33" s="52">
        <f t="shared" si="2"/>
        <v>862</v>
      </c>
      <c r="F33" s="54" t="s">
        <v>407</v>
      </c>
      <c r="G33" s="52" t="s">
        <v>406</v>
      </c>
      <c r="H33" s="54" t="s">
        <v>383</v>
      </c>
      <c r="I33" s="55">
        <v>250</v>
      </c>
      <c r="J33" s="55">
        <v>10</v>
      </c>
      <c r="K33" s="54">
        <f t="shared" si="0"/>
        <v>2500</v>
      </c>
    </row>
    <row r="34" spans="1:11" x14ac:dyDescent="0.3">
      <c r="A34" s="52" t="s">
        <v>405</v>
      </c>
      <c r="B34" s="52">
        <f t="shared" si="1"/>
        <v>2015</v>
      </c>
      <c r="C34" s="52" t="s">
        <v>593</v>
      </c>
      <c r="D34" s="53">
        <v>42195</v>
      </c>
      <c r="E34" s="52">
        <f t="shared" si="2"/>
        <v>863</v>
      </c>
      <c r="F34" s="54" t="s">
        <v>437</v>
      </c>
      <c r="G34" s="52" t="s">
        <v>403</v>
      </c>
      <c r="H34" s="54" t="s">
        <v>387</v>
      </c>
      <c r="I34" s="55">
        <v>200</v>
      </c>
      <c r="J34" s="55">
        <v>35</v>
      </c>
      <c r="K34" s="54">
        <f t="shared" si="0"/>
        <v>7000</v>
      </c>
    </row>
    <row r="35" spans="1:11" x14ac:dyDescent="0.3">
      <c r="A35" s="52" t="s">
        <v>522</v>
      </c>
      <c r="B35" s="52">
        <f t="shared" si="1"/>
        <v>2015</v>
      </c>
      <c r="C35" s="52" t="s">
        <v>593</v>
      </c>
      <c r="D35" s="53">
        <v>42195</v>
      </c>
      <c r="E35" s="52">
        <f t="shared" si="2"/>
        <v>864</v>
      </c>
      <c r="F35" s="54" t="s">
        <v>407</v>
      </c>
      <c r="G35" s="52" t="s">
        <v>406</v>
      </c>
      <c r="H35" s="54" t="s">
        <v>387</v>
      </c>
      <c r="I35" s="55">
        <v>1000</v>
      </c>
      <c r="J35" s="55">
        <v>35</v>
      </c>
      <c r="K35" s="54">
        <f t="shared" si="0"/>
        <v>35000</v>
      </c>
    </row>
    <row r="36" spans="1:11" x14ac:dyDescent="0.3">
      <c r="A36" s="52" t="s">
        <v>522</v>
      </c>
      <c r="B36" s="52">
        <f t="shared" si="1"/>
        <v>2015</v>
      </c>
      <c r="C36" s="52" t="s">
        <v>593</v>
      </c>
      <c r="D36" s="53">
        <v>42195</v>
      </c>
      <c r="E36" s="52">
        <f t="shared" si="2"/>
        <v>865</v>
      </c>
      <c r="F36" s="54" t="s">
        <v>407</v>
      </c>
      <c r="G36" s="52" t="s">
        <v>406</v>
      </c>
      <c r="H36" s="54" t="s">
        <v>381</v>
      </c>
      <c r="I36" s="55">
        <v>420</v>
      </c>
      <c r="J36" s="55">
        <v>120</v>
      </c>
      <c r="K36" s="54">
        <f t="shared" si="0"/>
        <v>50400</v>
      </c>
    </row>
    <row r="37" spans="1:11" x14ac:dyDescent="0.3">
      <c r="A37" s="52" t="s">
        <v>395</v>
      </c>
      <c r="B37" s="52">
        <f t="shared" si="1"/>
        <v>2015</v>
      </c>
      <c r="C37" s="52" t="s">
        <v>593</v>
      </c>
      <c r="D37" s="53">
        <v>42196</v>
      </c>
      <c r="E37" s="52">
        <f t="shared" si="2"/>
        <v>866</v>
      </c>
      <c r="F37" s="54" t="s">
        <v>435</v>
      </c>
      <c r="G37" s="52" t="s">
        <v>399</v>
      </c>
      <c r="H37" s="54" t="s">
        <v>385</v>
      </c>
      <c r="I37" s="55">
        <v>50</v>
      </c>
      <c r="J37" s="55">
        <v>86</v>
      </c>
      <c r="K37" s="54">
        <f t="shared" si="0"/>
        <v>4300</v>
      </c>
    </row>
    <row r="38" spans="1:11" x14ac:dyDescent="0.3">
      <c r="A38" s="52" t="s">
        <v>522</v>
      </c>
      <c r="B38" s="52">
        <f t="shared" si="1"/>
        <v>2015</v>
      </c>
      <c r="C38" s="52" t="s">
        <v>593</v>
      </c>
      <c r="D38" s="53">
        <v>42196</v>
      </c>
      <c r="E38" s="52">
        <f t="shared" si="2"/>
        <v>867</v>
      </c>
      <c r="F38" s="54" t="s">
        <v>407</v>
      </c>
      <c r="G38" s="52" t="s">
        <v>406</v>
      </c>
      <c r="H38" s="54" t="s">
        <v>385</v>
      </c>
      <c r="I38" s="55">
        <v>350</v>
      </c>
      <c r="J38" s="55">
        <v>86</v>
      </c>
      <c r="K38" s="54">
        <f t="shared" si="0"/>
        <v>30100</v>
      </c>
    </row>
    <row r="39" spans="1:11" x14ac:dyDescent="0.3">
      <c r="A39" s="52" t="s">
        <v>522</v>
      </c>
      <c r="B39" s="52">
        <f t="shared" si="1"/>
        <v>2015</v>
      </c>
      <c r="C39" s="52" t="s">
        <v>593</v>
      </c>
      <c r="D39" s="53">
        <v>42196</v>
      </c>
      <c r="E39" s="52">
        <f t="shared" si="2"/>
        <v>868</v>
      </c>
      <c r="F39" s="54" t="s">
        <v>407</v>
      </c>
      <c r="G39" s="52" t="s">
        <v>406</v>
      </c>
      <c r="H39" s="54" t="s">
        <v>387</v>
      </c>
      <c r="I39" s="55">
        <v>100</v>
      </c>
      <c r="J39" s="55">
        <v>35</v>
      </c>
      <c r="K39" s="54">
        <f t="shared" si="0"/>
        <v>3500</v>
      </c>
    </row>
    <row r="40" spans="1:11" x14ac:dyDescent="0.3">
      <c r="A40" s="52" t="s">
        <v>395</v>
      </c>
      <c r="B40" s="52">
        <f t="shared" si="1"/>
        <v>2015</v>
      </c>
      <c r="C40" s="52" t="s">
        <v>593</v>
      </c>
      <c r="D40" s="53">
        <v>42197</v>
      </c>
      <c r="E40" s="52">
        <f t="shared" si="2"/>
        <v>869</v>
      </c>
      <c r="F40" s="54" t="s">
        <v>435</v>
      </c>
      <c r="G40" s="52" t="s">
        <v>399</v>
      </c>
      <c r="H40" s="54" t="s">
        <v>384</v>
      </c>
      <c r="I40" s="55">
        <v>50</v>
      </c>
      <c r="J40" s="55">
        <v>20</v>
      </c>
      <c r="K40" s="54">
        <f t="shared" si="0"/>
        <v>1000</v>
      </c>
    </row>
    <row r="41" spans="1:11" x14ac:dyDescent="0.3">
      <c r="A41" s="52" t="s">
        <v>522</v>
      </c>
      <c r="B41" s="52">
        <f t="shared" si="1"/>
        <v>2015</v>
      </c>
      <c r="C41" s="52" t="s">
        <v>593</v>
      </c>
      <c r="D41" s="53">
        <v>42197</v>
      </c>
      <c r="E41" s="52">
        <f t="shared" si="2"/>
        <v>870</v>
      </c>
      <c r="F41" s="54" t="s">
        <v>407</v>
      </c>
      <c r="G41" s="52" t="s">
        <v>406</v>
      </c>
      <c r="H41" s="54" t="s">
        <v>384</v>
      </c>
      <c r="I41" s="55">
        <v>100</v>
      </c>
      <c r="J41" s="55">
        <v>20</v>
      </c>
      <c r="K41" s="54">
        <f t="shared" si="0"/>
        <v>2000</v>
      </c>
    </row>
    <row r="42" spans="1:11" x14ac:dyDescent="0.3">
      <c r="A42" s="52" t="s">
        <v>522</v>
      </c>
      <c r="B42" s="52">
        <f t="shared" si="1"/>
        <v>2015</v>
      </c>
      <c r="C42" s="52" t="s">
        <v>593</v>
      </c>
      <c r="D42" s="53">
        <v>42197</v>
      </c>
      <c r="E42" s="52">
        <f t="shared" si="2"/>
        <v>871</v>
      </c>
      <c r="F42" s="54" t="s">
        <v>407</v>
      </c>
      <c r="G42" s="52" t="s">
        <v>406</v>
      </c>
      <c r="H42" s="54" t="s">
        <v>385</v>
      </c>
      <c r="I42" s="55">
        <v>200</v>
      </c>
      <c r="J42" s="55">
        <v>86</v>
      </c>
      <c r="K42" s="54">
        <f t="shared" si="0"/>
        <v>17200</v>
      </c>
    </row>
    <row r="43" spans="1:11" x14ac:dyDescent="0.3">
      <c r="A43" s="52" t="s">
        <v>395</v>
      </c>
      <c r="B43" s="52">
        <f t="shared" si="1"/>
        <v>2015</v>
      </c>
      <c r="C43" s="52" t="s">
        <v>593</v>
      </c>
      <c r="D43" s="53">
        <v>42198</v>
      </c>
      <c r="E43" s="52">
        <f t="shared" si="2"/>
        <v>872</v>
      </c>
      <c r="F43" s="54" t="s">
        <v>435</v>
      </c>
      <c r="G43" s="52" t="s">
        <v>399</v>
      </c>
      <c r="H43" s="54" t="s">
        <v>383</v>
      </c>
      <c r="I43" s="55">
        <v>60</v>
      </c>
      <c r="J43" s="55">
        <v>10</v>
      </c>
      <c r="K43" s="54">
        <f t="shared" si="0"/>
        <v>600</v>
      </c>
    </row>
    <row r="44" spans="1:11" x14ac:dyDescent="0.3">
      <c r="A44" s="52" t="s">
        <v>522</v>
      </c>
      <c r="B44" s="52">
        <f t="shared" si="1"/>
        <v>2015</v>
      </c>
      <c r="C44" s="52" t="s">
        <v>593</v>
      </c>
      <c r="D44" s="53">
        <v>42198</v>
      </c>
      <c r="E44" s="52">
        <f t="shared" si="2"/>
        <v>873</v>
      </c>
      <c r="F44" s="54" t="s">
        <v>407</v>
      </c>
      <c r="G44" s="52" t="s">
        <v>406</v>
      </c>
      <c r="H44" s="54" t="s">
        <v>387</v>
      </c>
      <c r="I44" s="55">
        <v>250</v>
      </c>
      <c r="J44" s="55">
        <v>35</v>
      </c>
      <c r="K44" s="54">
        <f t="shared" si="0"/>
        <v>8750</v>
      </c>
    </row>
    <row r="45" spans="1:11" x14ac:dyDescent="0.3">
      <c r="A45" s="52" t="s">
        <v>522</v>
      </c>
      <c r="B45" s="52">
        <f t="shared" si="1"/>
        <v>2015</v>
      </c>
      <c r="C45" s="52" t="s">
        <v>593</v>
      </c>
      <c r="D45" s="53">
        <v>42198</v>
      </c>
      <c r="E45" s="52">
        <f t="shared" si="2"/>
        <v>874</v>
      </c>
      <c r="F45" s="54" t="s">
        <v>407</v>
      </c>
      <c r="G45" s="52" t="s">
        <v>406</v>
      </c>
      <c r="H45" s="54" t="s">
        <v>384</v>
      </c>
      <c r="I45" s="55">
        <v>100</v>
      </c>
      <c r="J45" s="55">
        <v>20</v>
      </c>
      <c r="K45" s="54">
        <f t="shared" si="0"/>
        <v>2000</v>
      </c>
    </row>
    <row r="46" spans="1:11" x14ac:dyDescent="0.3">
      <c r="A46" s="52" t="s">
        <v>395</v>
      </c>
      <c r="B46" s="52">
        <f t="shared" si="1"/>
        <v>2015</v>
      </c>
      <c r="C46" s="52" t="s">
        <v>593</v>
      </c>
      <c r="D46" s="53">
        <v>42199</v>
      </c>
      <c r="E46" s="52">
        <f t="shared" si="2"/>
        <v>875</v>
      </c>
      <c r="F46" s="54" t="s">
        <v>401</v>
      </c>
      <c r="G46" s="52" t="s">
        <v>526</v>
      </c>
      <c r="H46" s="54" t="s">
        <v>381</v>
      </c>
      <c r="I46" s="55">
        <v>500</v>
      </c>
      <c r="J46" s="55">
        <v>120</v>
      </c>
      <c r="K46" s="54">
        <f t="shared" si="0"/>
        <v>60000</v>
      </c>
    </row>
    <row r="47" spans="1:11" x14ac:dyDescent="0.3">
      <c r="A47" s="52" t="s">
        <v>522</v>
      </c>
      <c r="B47" s="52">
        <f t="shared" si="1"/>
        <v>2015</v>
      </c>
      <c r="C47" s="52" t="s">
        <v>593</v>
      </c>
      <c r="D47" s="53">
        <v>42199</v>
      </c>
      <c r="E47" s="52">
        <f t="shared" si="2"/>
        <v>876</v>
      </c>
      <c r="F47" s="54" t="s">
        <v>407</v>
      </c>
      <c r="G47" s="52" t="s">
        <v>406</v>
      </c>
      <c r="H47" s="54" t="s">
        <v>385</v>
      </c>
      <c r="I47" s="55">
        <v>420</v>
      </c>
      <c r="J47" s="55">
        <v>86</v>
      </c>
      <c r="K47" s="54">
        <f t="shared" si="0"/>
        <v>36120</v>
      </c>
    </row>
    <row r="48" spans="1:11" x14ac:dyDescent="0.3">
      <c r="A48" s="52" t="s">
        <v>522</v>
      </c>
      <c r="B48" s="52">
        <f t="shared" si="1"/>
        <v>2015</v>
      </c>
      <c r="C48" s="52" t="s">
        <v>593</v>
      </c>
      <c r="D48" s="53">
        <v>42199</v>
      </c>
      <c r="E48" s="52">
        <f t="shared" si="2"/>
        <v>877</v>
      </c>
      <c r="F48" s="54" t="s">
        <v>407</v>
      </c>
      <c r="G48" s="52" t="s">
        <v>406</v>
      </c>
      <c r="H48" s="54" t="s">
        <v>383</v>
      </c>
      <c r="I48" s="55">
        <v>500</v>
      </c>
      <c r="J48" s="55">
        <v>10</v>
      </c>
      <c r="K48" s="54">
        <f t="shared" si="0"/>
        <v>5000</v>
      </c>
    </row>
    <row r="49" spans="1:11" x14ac:dyDescent="0.3">
      <c r="A49" s="52" t="s">
        <v>395</v>
      </c>
      <c r="B49" s="52">
        <f t="shared" si="1"/>
        <v>2015</v>
      </c>
      <c r="C49" s="52" t="s">
        <v>593</v>
      </c>
      <c r="D49" s="53">
        <v>42200</v>
      </c>
      <c r="E49" s="52">
        <f t="shared" si="2"/>
        <v>878</v>
      </c>
      <c r="F49" s="54" t="s">
        <v>433</v>
      </c>
      <c r="G49" s="52" t="s">
        <v>528</v>
      </c>
      <c r="H49" s="54" t="s">
        <v>387</v>
      </c>
      <c r="I49" s="55">
        <v>700</v>
      </c>
      <c r="J49" s="55">
        <v>35</v>
      </c>
      <c r="K49" s="54">
        <f t="shared" si="0"/>
        <v>24500</v>
      </c>
    </row>
    <row r="50" spans="1:11" x14ac:dyDescent="0.3">
      <c r="A50" s="52" t="s">
        <v>522</v>
      </c>
      <c r="B50" s="52">
        <f t="shared" si="1"/>
        <v>2015</v>
      </c>
      <c r="C50" s="52" t="s">
        <v>593</v>
      </c>
      <c r="D50" s="53">
        <v>42200</v>
      </c>
      <c r="E50" s="52">
        <f t="shared" si="2"/>
        <v>879</v>
      </c>
      <c r="F50" s="54" t="s">
        <v>407</v>
      </c>
      <c r="G50" s="52" t="s">
        <v>406</v>
      </c>
      <c r="H50" s="54" t="s">
        <v>384</v>
      </c>
      <c r="I50" s="55">
        <v>2100</v>
      </c>
      <c r="J50" s="55">
        <v>20</v>
      </c>
      <c r="K50" s="54">
        <f t="shared" si="0"/>
        <v>42000</v>
      </c>
    </row>
    <row r="51" spans="1:11" x14ac:dyDescent="0.3">
      <c r="A51" s="52" t="s">
        <v>405</v>
      </c>
      <c r="B51" s="52">
        <f t="shared" si="1"/>
        <v>2015</v>
      </c>
      <c r="C51" s="52" t="s">
        <v>593</v>
      </c>
      <c r="D51" s="53">
        <v>42200</v>
      </c>
      <c r="E51" s="52">
        <f t="shared" si="2"/>
        <v>880</v>
      </c>
      <c r="F51" s="54" t="s">
        <v>431</v>
      </c>
      <c r="G51" s="52" t="s">
        <v>524</v>
      </c>
      <c r="H51" s="54" t="s">
        <v>381</v>
      </c>
      <c r="I51" s="55">
        <v>5</v>
      </c>
      <c r="J51" s="55">
        <v>120</v>
      </c>
      <c r="K51" s="54">
        <f t="shared" si="0"/>
        <v>600</v>
      </c>
    </row>
    <row r="52" spans="1:11" x14ac:dyDescent="0.3">
      <c r="A52" s="52" t="s">
        <v>405</v>
      </c>
      <c r="B52" s="52">
        <f t="shared" si="1"/>
        <v>2015</v>
      </c>
      <c r="C52" s="52" t="s">
        <v>593</v>
      </c>
      <c r="D52" s="53">
        <v>42201</v>
      </c>
      <c r="E52" s="52">
        <f t="shared" si="2"/>
        <v>881</v>
      </c>
      <c r="F52" s="54" t="s">
        <v>441</v>
      </c>
      <c r="G52" s="52" t="s">
        <v>403</v>
      </c>
      <c r="H52" s="54" t="s">
        <v>385</v>
      </c>
      <c r="I52" s="55">
        <v>200</v>
      </c>
      <c r="J52" s="55">
        <v>86</v>
      </c>
      <c r="K52" s="54">
        <f t="shared" si="0"/>
        <v>17200</v>
      </c>
    </row>
    <row r="53" spans="1:11" x14ac:dyDescent="0.3">
      <c r="A53" s="52" t="s">
        <v>522</v>
      </c>
      <c r="B53" s="52">
        <f t="shared" si="1"/>
        <v>2015</v>
      </c>
      <c r="C53" s="52" t="s">
        <v>593</v>
      </c>
      <c r="D53" s="53">
        <v>42201</v>
      </c>
      <c r="E53" s="52">
        <f t="shared" si="2"/>
        <v>882</v>
      </c>
      <c r="F53" s="54" t="s">
        <v>407</v>
      </c>
      <c r="G53" s="52" t="s">
        <v>406</v>
      </c>
      <c r="H53" s="54" t="s">
        <v>387</v>
      </c>
      <c r="I53" s="55">
        <v>250</v>
      </c>
      <c r="J53" s="55">
        <v>35</v>
      </c>
      <c r="K53" s="54">
        <f t="shared" si="0"/>
        <v>8750</v>
      </c>
    </row>
    <row r="54" spans="1:11" x14ac:dyDescent="0.3">
      <c r="A54" s="52" t="s">
        <v>405</v>
      </c>
      <c r="B54" s="52">
        <f t="shared" si="1"/>
        <v>2015</v>
      </c>
      <c r="C54" s="52" t="s">
        <v>593</v>
      </c>
      <c r="D54" s="53">
        <v>42201</v>
      </c>
      <c r="E54" s="52">
        <f t="shared" si="2"/>
        <v>883</v>
      </c>
      <c r="F54" s="54" t="s">
        <v>431</v>
      </c>
      <c r="G54" s="52" t="s">
        <v>524</v>
      </c>
      <c r="H54" s="54" t="s">
        <v>387</v>
      </c>
      <c r="I54" s="55">
        <v>5</v>
      </c>
      <c r="J54" s="55">
        <v>35</v>
      </c>
      <c r="K54" s="54">
        <f t="shared" si="0"/>
        <v>175</v>
      </c>
    </row>
    <row r="55" spans="1:11" x14ac:dyDescent="0.3">
      <c r="A55" s="52" t="s">
        <v>405</v>
      </c>
      <c r="B55" s="52">
        <f t="shared" si="1"/>
        <v>2015</v>
      </c>
      <c r="C55" s="52" t="s">
        <v>593</v>
      </c>
      <c r="D55" s="53">
        <v>42202</v>
      </c>
      <c r="E55" s="52">
        <f t="shared" si="2"/>
        <v>884</v>
      </c>
      <c r="F55" s="54" t="s">
        <v>441</v>
      </c>
      <c r="G55" s="52" t="s">
        <v>403</v>
      </c>
      <c r="H55" s="54" t="s">
        <v>384</v>
      </c>
      <c r="I55" s="55">
        <v>200</v>
      </c>
      <c r="J55" s="55">
        <v>20</v>
      </c>
      <c r="K55" s="54">
        <f t="shared" si="0"/>
        <v>4000</v>
      </c>
    </row>
    <row r="56" spans="1:11" x14ac:dyDescent="0.3">
      <c r="A56" s="52" t="s">
        <v>522</v>
      </c>
      <c r="B56" s="52">
        <f t="shared" si="1"/>
        <v>2015</v>
      </c>
      <c r="C56" s="52" t="s">
        <v>593</v>
      </c>
      <c r="D56" s="53">
        <v>42202</v>
      </c>
      <c r="E56" s="52">
        <f t="shared" si="2"/>
        <v>885</v>
      </c>
      <c r="F56" s="54" t="s">
        <v>407</v>
      </c>
      <c r="G56" s="52" t="s">
        <v>406</v>
      </c>
      <c r="H56" s="54" t="s">
        <v>385</v>
      </c>
      <c r="I56" s="55">
        <v>50</v>
      </c>
      <c r="J56" s="55">
        <v>86</v>
      </c>
      <c r="K56" s="54">
        <f t="shared" si="0"/>
        <v>4300</v>
      </c>
    </row>
    <row r="57" spans="1:11" x14ac:dyDescent="0.3">
      <c r="A57" s="52" t="s">
        <v>405</v>
      </c>
      <c r="B57" s="52">
        <f t="shared" si="1"/>
        <v>2015</v>
      </c>
      <c r="C57" s="52" t="s">
        <v>593</v>
      </c>
      <c r="D57" s="53">
        <v>42202</v>
      </c>
      <c r="E57" s="52">
        <f t="shared" si="2"/>
        <v>886</v>
      </c>
      <c r="F57" s="54" t="s">
        <v>431</v>
      </c>
      <c r="G57" s="52" t="s">
        <v>524</v>
      </c>
      <c r="H57" s="54" t="s">
        <v>385</v>
      </c>
      <c r="I57" s="55">
        <v>1</v>
      </c>
      <c r="J57" s="55">
        <v>86</v>
      </c>
      <c r="K57" s="54">
        <f t="shared" si="0"/>
        <v>86</v>
      </c>
    </row>
    <row r="58" spans="1:11" x14ac:dyDescent="0.3">
      <c r="A58" s="52" t="s">
        <v>405</v>
      </c>
      <c r="B58" s="52">
        <f t="shared" si="1"/>
        <v>2015</v>
      </c>
      <c r="C58" s="52" t="s">
        <v>593</v>
      </c>
      <c r="D58" s="53">
        <v>42203</v>
      </c>
      <c r="E58" s="52">
        <f t="shared" si="2"/>
        <v>887</v>
      </c>
      <c r="F58" s="54" t="s">
        <v>441</v>
      </c>
      <c r="G58" s="52" t="s">
        <v>403</v>
      </c>
      <c r="H58" s="54" t="s">
        <v>383</v>
      </c>
      <c r="I58" s="55">
        <v>1000</v>
      </c>
      <c r="J58" s="55">
        <v>10</v>
      </c>
      <c r="K58" s="54">
        <f t="shared" si="0"/>
        <v>10000</v>
      </c>
    </row>
    <row r="59" spans="1:11" x14ac:dyDescent="0.3">
      <c r="A59" s="52" t="s">
        <v>522</v>
      </c>
      <c r="B59" s="52">
        <f t="shared" si="1"/>
        <v>2015</v>
      </c>
      <c r="C59" s="52" t="s">
        <v>593</v>
      </c>
      <c r="D59" s="53">
        <v>42203</v>
      </c>
      <c r="E59" s="52">
        <f t="shared" si="2"/>
        <v>888</v>
      </c>
      <c r="F59" s="54" t="s">
        <v>407</v>
      </c>
      <c r="G59" s="52" t="s">
        <v>406</v>
      </c>
      <c r="H59" s="54" t="s">
        <v>384</v>
      </c>
      <c r="I59" s="55">
        <v>200</v>
      </c>
      <c r="J59" s="55">
        <v>20</v>
      </c>
      <c r="K59" s="54">
        <f t="shared" si="0"/>
        <v>4000</v>
      </c>
    </row>
    <row r="60" spans="1:11" x14ac:dyDescent="0.3">
      <c r="A60" s="52" t="s">
        <v>405</v>
      </c>
      <c r="B60" s="52">
        <f t="shared" si="1"/>
        <v>2015</v>
      </c>
      <c r="C60" s="52" t="s">
        <v>593</v>
      </c>
      <c r="D60" s="53">
        <v>42203</v>
      </c>
      <c r="E60" s="52">
        <f t="shared" si="2"/>
        <v>889</v>
      </c>
      <c r="F60" s="54" t="s">
        <v>431</v>
      </c>
      <c r="G60" s="52" t="s">
        <v>524</v>
      </c>
      <c r="H60" s="54" t="s">
        <v>384</v>
      </c>
      <c r="I60" s="55">
        <v>1</v>
      </c>
      <c r="J60" s="55">
        <v>20</v>
      </c>
      <c r="K60" s="54">
        <f t="shared" si="0"/>
        <v>20</v>
      </c>
    </row>
    <row r="61" spans="1:11" x14ac:dyDescent="0.3">
      <c r="A61" s="52" t="s">
        <v>398</v>
      </c>
      <c r="B61" s="52">
        <f t="shared" si="1"/>
        <v>2015</v>
      </c>
      <c r="C61" s="52" t="s">
        <v>593</v>
      </c>
      <c r="D61" s="53">
        <v>42204</v>
      </c>
      <c r="E61" s="52">
        <f t="shared" si="2"/>
        <v>890</v>
      </c>
      <c r="F61" s="54" t="s">
        <v>397</v>
      </c>
      <c r="G61" s="52" t="s">
        <v>396</v>
      </c>
      <c r="H61" s="54" t="s">
        <v>381</v>
      </c>
      <c r="I61" s="55">
        <v>500</v>
      </c>
      <c r="J61" s="55">
        <v>120</v>
      </c>
      <c r="K61" s="54">
        <f t="shared" si="0"/>
        <v>60000</v>
      </c>
    </row>
    <row r="62" spans="1:11" x14ac:dyDescent="0.3">
      <c r="A62" s="52" t="s">
        <v>522</v>
      </c>
      <c r="B62" s="52">
        <f t="shared" si="1"/>
        <v>2015</v>
      </c>
      <c r="C62" s="52" t="s">
        <v>593</v>
      </c>
      <c r="D62" s="53">
        <v>42204</v>
      </c>
      <c r="E62" s="52">
        <f t="shared" si="2"/>
        <v>891</v>
      </c>
      <c r="F62" s="54" t="s">
        <v>407</v>
      </c>
      <c r="G62" s="52" t="s">
        <v>406</v>
      </c>
      <c r="H62" s="54" t="s">
        <v>383</v>
      </c>
      <c r="I62" s="55">
        <v>200</v>
      </c>
      <c r="J62" s="55">
        <v>10</v>
      </c>
      <c r="K62" s="54">
        <f t="shared" si="0"/>
        <v>2000</v>
      </c>
    </row>
    <row r="63" spans="1:11" x14ac:dyDescent="0.3">
      <c r="A63" s="52" t="s">
        <v>398</v>
      </c>
      <c r="B63" s="52">
        <f t="shared" si="1"/>
        <v>2015</v>
      </c>
      <c r="C63" s="52" t="s">
        <v>593</v>
      </c>
      <c r="D63" s="53">
        <v>42204</v>
      </c>
      <c r="E63" s="52">
        <f t="shared" si="2"/>
        <v>892</v>
      </c>
      <c r="F63" s="54" t="s">
        <v>412</v>
      </c>
      <c r="G63" s="52" t="s">
        <v>523</v>
      </c>
      <c r="H63" s="54" t="s">
        <v>383</v>
      </c>
      <c r="I63" s="55">
        <v>3</v>
      </c>
      <c r="J63" s="55">
        <v>10</v>
      </c>
      <c r="K63" s="54">
        <f t="shared" si="0"/>
        <v>30</v>
      </c>
    </row>
    <row r="64" spans="1:11" x14ac:dyDescent="0.3">
      <c r="A64" s="52" t="s">
        <v>398</v>
      </c>
      <c r="B64" s="52">
        <f t="shared" si="1"/>
        <v>2015</v>
      </c>
      <c r="C64" s="52" t="s">
        <v>593</v>
      </c>
      <c r="D64" s="53">
        <v>42205</v>
      </c>
      <c r="E64" s="52">
        <f t="shared" si="2"/>
        <v>893</v>
      </c>
      <c r="F64" s="54" t="s">
        <v>397</v>
      </c>
      <c r="G64" s="52" t="s">
        <v>396</v>
      </c>
      <c r="H64" s="54" t="s">
        <v>385</v>
      </c>
      <c r="I64" s="55">
        <v>100</v>
      </c>
      <c r="J64" s="55">
        <v>86</v>
      </c>
      <c r="K64" s="54">
        <f t="shared" si="0"/>
        <v>8600</v>
      </c>
    </row>
    <row r="65" spans="1:11" x14ac:dyDescent="0.3">
      <c r="A65" s="52" t="s">
        <v>522</v>
      </c>
      <c r="B65" s="52">
        <f t="shared" si="1"/>
        <v>2015</v>
      </c>
      <c r="C65" s="52" t="s">
        <v>593</v>
      </c>
      <c r="D65" s="53">
        <v>42205</v>
      </c>
      <c r="E65" s="52">
        <f t="shared" si="2"/>
        <v>894</v>
      </c>
      <c r="F65" s="54" t="s">
        <v>407</v>
      </c>
      <c r="G65" s="52" t="s">
        <v>406</v>
      </c>
      <c r="H65" s="54" t="s">
        <v>381</v>
      </c>
      <c r="I65" s="55">
        <v>50</v>
      </c>
      <c r="J65" s="55">
        <v>120</v>
      </c>
      <c r="K65" s="54">
        <f t="shared" si="0"/>
        <v>6000</v>
      </c>
    </row>
    <row r="66" spans="1:11" x14ac:dyDescent="0.3">
      <c r="A66" s="52" t="s">
        <v>398</v>
      </c>
      <c r="B66" s="52">
        <f t="shared" si="1"/>
        <v>2015</v>
      </c>
      <c r="C66" s="52" t="s">
        <v>593</v>
      </c>
      <c r="D66" s="53">
        <v>42205</v>
      </c>
      <c r="E66" s="52">
        <f t="shared" si="2"/>
        <v>895</v>
      </c>
      <c r="F66" s="54" t="s">
        <v>412</v>
      </c>
      <c r="G66" s="52" t="s">
        <v>523</v>
      </c>
      <c r="H66" s="54" t="s">
        <v>381</v>
      </c>
      <c r="I66" s="55">
        <v>5</v>
      </c>
      <c r="J66" s="55">
        <v>120</v>
      </c>
      <c r="K66" s="54">
        <f t="shared" si="0"/>
        <v>600</v>
      </c>
    </row>
    <row r="67" spans="1:11" x14ac:dyDescent="0.3">
      <c r="A67" s="52" t="s">
        <v>398</v>
      </c>
      <c r="B67" s="52">
        <f t="shared" si="1"/>
        <v>2015</v>
      </c>
      <c r="C67" s="52" t="s">
        <v>593</v>
      </c>
      <c r="D67" s="53">
        <v>42206</v>
      </c>
      <c r="E67" s="52">
        <f t="shared" si="2"/>
        <v>896</v>
      </c>
      <c r="F67" s="54" t="s">
        <v>397</v>
      </c>
      <c r="G67" s="52" t="s">
        <v>396</v>
      </c>
      <c r="H67" s="54" t="s">
        <v>387</v>
      </c>
      <c r="I67" s="55">
        <v>200</v>
      </c>
      <c r="J67" s="55">
        <v>35</v>
      </c>
      <c r="K67" s="54">
        <f t="shared" si="0"/>
        <v>7000</v>
      </c>
    </row>
    <row r="68" spans="1:11" x14ac:dyDescent="0.3">
      <c r="A68" s="52" t="s">
        <v>522</v>
      </c>
      <c r="B68" s="52">
        <f t="shared" si="1"/>
        <v>2015</v>
      </c>
      <c r="C68" s="52" t="s">
        <v>593</v>
      </c>
      <c r="D68" s="53">
        <v>42206</v>
      </c>
      <c r="E68" s="52">
        <f t="shared" si="2"/>
        <v>897</v>
      </c>
      <c r="F68" s="54" t="s">
        <v>407</v>
      </c>
      <c r="G68" s="52" t="s">
        <v>406</v>
      </c>
      <c r="H68" s="54" t="s">
        <v>387</v>
      </c>
      <c r="I68" s="55">
        <v>100</v>
      </c>
      <c r="J68" s="55">
        <v>35</v>
      </c>
      <c r="K68" s="54">
        <f t="shared" si="0"/>
        <v>3500</v>
      </c>
    </row>
    <row r="69" spans="1:11" x14ac:dyDescent="0.3">
      <c r="A69" s="52" t="s">
        <v>398</v>
      </c>
      <c r="B69" s="52">
        <f t="shared" si="1"/>
        <v>2015</v>
      </c>
      <c r="C69" s="52" t="s">
        <v>593</v>
      </c>
      <c r="D69" s="53">
        <v>42206</v>
      </c>
      <c r="E69" s="52">
        <f t="shared" si="2"/>
        <v>898</v>
      </c>
      <c r="F69" s="54" t="s">
        <v>412</v>
      </c>
      <c r="G69" s="52" t="s">
        <v>523</v>
      </c>
      <c r="H69" s="54" t="s">
        <v>385</v>
      </c>
      <c r="I69" s="55">
        <v>5</v>
      </c>
      <c r="J69" s="55">
        <v>86</v>
      </c>
      <c r="K69" s="54">
        <f t="shared" si="0"/>
        <v>430</v>
      </c>
    </row>
    <row r="70" spans="1:11" x14ac:dyDescent="0.3">
      <c r="A70" s="52" t="s">
        <v>398</v>
      </c>
      <c r="B70" s="52">
        <f t="shared" si="1"/>
        <v>2015</v>
      </c>
      <c r="C70" s="52" t="s">
        <v>593</v>
      </c>
      <c r="D70" s="53">
        <v>42207</v>
      </c>
      <c r="E70" s="52">
        <f t="shared" si="2"/>
        <v>899</v>
      </c>
      <c r="F70" s="54" t="s">
        <v>397</v>
      </c>
      <c r="G70" s="52" t="s">
        <v>396</v>
      </c>
      <c r="H70" s="54" t="s">
        <v>385</v>
      </c>
      <c r="I70" s="55">
        <v>300</v>
      </c>
      <c r="J70" s="55">
        <v>86</v>
      </c>
      <c r="K70" s="54">
        <f t="shared" si="0"/>
        <v>25800</v>
      </c>
    </row>
    <row r="71" spans="1:11" x14ac:dyDescent="0.3">
      <c r="A71" s="52" t="s">
        <v>522</v>
      </c>
      <c r="B71" s="52">
        <f t="shared" si="1"/>
        <v>2015</v>
      </c>
      <c r="C71" s="52" t="s">
        <v>593</v>
      </c>
      <c r="D71" s="53">
        <v>42207</v>
      </c>
      <c r="E71" s="52">
        <f t="shared" si="2"/>
        <v>900</v>
      </c>
      <c r="F71" s="54" t="s">
        <v>407</v>
      </c>
      <c r="G71" s="52" t="s">
        <v>406</v>
      </c>
      <c r="H71" s="54" t="s">
        <v>385</v>
      </c>
      <c r="I71" s="55">
        <v>500</v>
      </c>
      <c r="J71" s="55">
        <v>86</v>
      </c>
      <c r="K71" s="54">
        <f t="shared" ref="K71:K134" si="3">I71*J71</f>
        <v>43000</v>
      </c>
    </row>
    <row r="72" spans="1:11" x14ac:dyDescent="0.3">
      <c r="A72" s="52" t="s">
        <v>398</v>
      </c>
      <c r="B72" s="52">
        <f t="shared" ref="B72:B135" si="4">YEAR(D72)</f>
        <v>2015</v>
      </c>
      <c r="C72" s="52" t="s">
        <v>593</v>
      </c>
      <c r="D72" s="53">
        <v>42207</v>
      </c>
      <c r="E72" s="52">
        <f t="shared" ref="E72:E135" si="5">E71+1</f>
        <v>901</v>
      </c>
      <c r="F72" s="54" t="s">
        <v>412</v>
      </c>
      <c r="G72" s="52" t="s">
        <v>523</v>
      </c>
      <c r="H72" s="54" t="s">
        <v>384</v>
      </c>
      <c r="I72" s="55">
        <v>2</v>
      </c>
      <c r="J72" s="55">
        <v>20</v>
      </c>
      <c r="K72" s="54">
        <f t="shared" si="3"/>
        <v>40</v>
      </c>
    </row>
    <row r="73" spans="1:11" x14ac:dyDescent="0.3">
      <c r="A73" s="52" t="s">
        <v>398</v>
      </c>
      <c r="B73" s="52">
        <f t="shared" si="4"/>
        <v>2015</v>
      </c>
      <c r="C73" s="52" t="s">
        <v>593</v>
      </c>
      <c r="D73" s="53">
        <v>42208</v>
      </c>
      <c r="E73" s="52">
        <f t="shared" si="5"/>
        <v>902</v>
      </c>
      <c r="F73" s="54" t="s">
        <v>397</v>
      </c>
      <c r="G73" s="52" t="s">
        <v>396</v>
      </c>
      <c r="H73" s="54" t="s">
        <v>384</v>
      </c>
      <c r="I73" s="55">
        <v>1550</v>
      </c>
      <c r="J73" s="55">
        <v>20</v>
      </c>
      <c r="K73" s="54">
        <f t="shared" si="3"/>
        <v>31000</v>
      </c>
    </row>
    <row r="74" spans="1:11" x14ac:dyDescent="0.3">
      <c r="A74" s="52" t="s">
        <v>405</v>
      </c>
      <c r="B74" s="52">
        <f t="shared" si="4"/>
        <v>2015</v>
      </c>
      <c r="C74" s="52" t="s">
        <v>593</v>
      </c>
      <c r="D74" s="53">
        <v>42208</v>
      </c>
      <c r="E74" s="52">
        <f t="shared" si="5"/>
        <v>903</v>
      </c>
      <c r="F74" s="54" t="s">
        <v>431</v>
      </c>
      <c r="G74" s="52" t="s">
        <v>524</v>
      </c>
      <c r="H74" s="54" t="s">
        <v>384</v>
      </c>
      <c r="I74" s="55">
        <v>250</v>
      </c>
      <c r="J74" s="55">
        <v>20</v>
      </c>
      <c r="K74" s="54">
        <f t="shared" si="3"/>
        <v>5000</v>
      </c>
    </row>
    <row r="75" spans="1:11" x14ac:dyDescent="0.3">
      <c r="A75" s="52" t="s">
        <v>398</v>
      </c>
      <c r="B75" s="52">
        <f t="shared" si="4"/>
        <v>2015</v>
      </c>
      <c r="C75" s="52" t="s">
        <v>593</v>
      </c>
      <c r="D75" s="53">
        <v>42208</v>
      </c>
      <c r="E75" s="52">
        <f t="shared" si="5"/>
        <v>904</v>
      </c>
      <c r="F75" s="54" t="s">
        <v>412</v>
      </c>
      <c r="G75" s="52" t="s">
        <v>523</v>
      </c>
      <c r="H75" s="54" t="s">
        <v>387</v>
      </c>
      <c r="I75" s="55">
        <v>5</v>
      </c>
      <c r="J75" s="55">
        <v>35</v>
      </c>
      <c r="K75" s="54">
        <f t="shared" si="3"/>
        <v>175</v>
      </c>
    </row>
    <row r="76" spans="1:11" x14ac:dyDescent="0.3">
      <c r="A76" s="52" t="s">
        <v>522</v>
      </c>
      <c r="B76" s="52">
        <f t="shared" si="4"/>
        <v>2015</v>
      </c>
      <c r="C76" s="52" t="s">
        <v>593</v>
      </c>
      <c r="D76" s="53">
        <v>42209</v>
      </c>
      <c r="E76" s="52">
        <f t="shared" si="5"/>
        <v>905</v>
      </c>
      <c r="F76" s="54" t="s">
        <v>407</v>
      </c>
      <c r="G76" s="52" t="s">
        <v>406</v>
      </c>
      <c r="H76" s="54" t="s">
        <v>383</v>
      </c>
      <c r="I76" s="55">
        <v>500</v>
      </c>
      <c r="J76" s="55">
        <v>10</v>
      </c>
      <c r="K76" s="54">
        <f t="shared" si="3"/>
        <v>5000</v>
      </c>
    </row>
    <row r="77" spans="1:11" x14ac:dyDescent="0.3">
      <c r="A77" s="52" t="s">
        <v>405</v>
      </c>
      <c r="B77" s="52">
        <f t="shared" si="4"/>
        <v>2015</v>
      </c>
      <c r="C77" s="52" t="s">
        <v>593</v>
      </c>
      <c r="D77" s="53">
        <v>42209</v>
      </c>
      <c r="E77" s="52">
        <f t="shared" si="5"/>
        <v>906</v>
      </c>
      <c r="F77" s="54" t="s">
        <v>419</v>
      </c>
      <c r="G77" s="52" t="s">
        <v>403</v>
      </c>
      <c r="H77" s="54" t="s">
        <v>383</v>
      </c>
      <c r="I77" s="55">
        <v>500</v>
      </c>
      <c r="J77" s="55">
        <v>10</v>
      </c>
      <c r="K77" s="54">
        <f t="shared" si="3"/>
        <v>5000</v>
      </c>
    </row>
    <row r="78" spans="1:11" x14ac:dyDescent="0.3">
      <c r="A78" s="52" t="s">
        <v>398</v>
      </c>
      <c r="B78" s="52">
        <f t="shared" si="4"/>
        <v>2015</v>
      </c>
      <c r="C78" s="52" t="s">
        <v>593</v>
      </c>
      <c r="D78" s="53">
        <v>42209</v>
      </c>
      <c r="E78" s="52">
        <f t="shared" si="5"/>
        <v>907</v>
      </c>
      <c r="F78" s="54" t="s">
        <v>412</v>
      </c>
      <c r="G78" s="52" t="s">
        <v>523</v>
      </c>
      <c r="H78" s="54" t="s">
        <v>385</v>
      </c>
      <c r="I78" s="55">
        <v>5</v>
      </c>
      <c r="J78" s="55">
        <v>86</v>
      </c>
      <c r="K78" s="54">
        <f t="shared" si="3"/>
        <v>430</v>
      </c>
    </row>
    <row r="79" spans="1:11" x14ac:dyDescent="0.3">
      <c r="A79" s="52" t="s">
        <v>522</v>
      </c>
      <c r="B79" s="52">
        <f t="shared" si="4"/>
        <v>2015</v>
      </c>
      <c r="C79" s="52" t="s">
        <v>593</v>
      </c>
      <c r="D79" s="53">
        <v>42210</v>
      </c>
      <c r="E79" s="52">
        <f t="shared" si="5"/>
        <v>908</v>
      </c>
      <c r="F79" s="54" t="s">
        <v>407</v>
      </c>
      <c r="G79" s="52" t="s">
        <v>406</v>
      </c>
      <c r="H79" s="54" t="s">
        <v>381</v>
      </c>
      <c r="I79" s="55">
        <v>210</v>
      </c>
      <c r="J79" s="55">
        <v>120</v>
      </c>
      <c r="K79" s="54">
        <f t="shared" si="3"/>
        <v>25200</v>
      </c>
    </row>
    <row r="80" spans="1:11" x14ac:dyDescent="0.3">
      <c r="A80" s="52" t="s">
        <v>405</v>
      </c>
      <c r="B80" s="52">
        <f t="shared" si="4"/>
        <v>2015</v>
      </c>
      <c r="C80" s="52" t="s">
        <v>593</v>
      </c>
      <c r="D80" s="53">
        <v>42210</v>
      </c>
      <c r="E80" s="52">
        <f t="shared" si="5"/>
        <v>909</v>
      </c>
      <c r="F80" s="54" t="s">
        <v>417</v>
      </c>
      <c r="G80" s="52" t="s">
        <v>403</v>
      </c>
      <c r="H80" s="54" t="s">
        <v>381</v>
      </c>
      <c r="I80" s="55">
        <v>150</v>
      </c>
      <c r="J80" s="55">
        <v>120</v>
      </c>
      <c r="K80" s="54">
        <f t="shared" si="3"/>
        <v>18000</v>
      </c>
    </row>
    <row r="81" spans="1:11" x14ac:dyDescent="0.3">
      <c r="A81" s="52" t="s">
        <v>398</v>
      </c>
      <c r="B81" s="52">
        <f t="shared" si="4"/>
        <v>2015</v>
      </c>
      <c r="C81" s="52" t="s">
        <v>593</v>
      </c>
      <c r="D81" s="53">
        <v>42210</v>
      </c>
      <c r="E81" s="52">
        <f t="shared" si="5"/>
        <v>910</v>
      </c>
      <c r="F81" s="54" t="s">
        <v>412</v>
      </c>
      <c r="G81" s="52" t="s">
        <v>523</v>
      </c>
      <c r="H81" s="54" t="s">
        <v>384</v>
      </c>
      <c r="I81" s="55">
        <v>2</v>
      </c>
      <c r="J81" s="55">
        <v>20</v>
      </c>
      <c r="K81" s="54">
        <f t="shared" si="3"/>
        <v>40</v>
      </c>
    </row>
    <row r="82" spans="1:11" x14ac:dyDescent="0.3">
      <c r="A82" s="52" t="s">
        <v>522</v>
      </c>
      <c r="B82" s="52">
        <f t="shared" si="4"/>
        <v>2015</v>
      </c>
      <c r="C82" s="52" t="s">
        <v>593</v>
      </c>
      <c r="D82" s="53">
        <v>42211</v>
      </c>
      <c r="E82" s="52">
        <f t="shared" si="5"/>
        <v>911</v>
      </c>
      <c r="F82" s="54" t="s">
        <v>407</v>
      </c>
      <c r="G82" s="52" t="s">
        <v>406</v>
      </c>
      <c r="H82" s="54" t="s">
        <v>387</v>
      </c>
      <c r="I82" s="55">
        <v>250</v>
      </c>
      <c r="J82" s="55">
        <v>35</v>
      </c>
      <c r="K82" s="54">
        <f t="shared" si="3"/>
        <v>8750</v>
      </c>
    </row>
    <row r="83" spans="1:11" x14ac:dyDescent="0.3">
      <c r="A83" s="52" t="s">
        <v>395</v>
      </c>
      <c r="B83" s="52">
        <f t="shared" si="4"/>
        <v>2015</v>
      </c>
      <c r="C83" s="52" t="s">
        <v>593</v>
      </c>
      <c r="D83" s="53">
        <v>42211</v>
      </c>
      <c r="E83" s="52">
        <f t="shared" si="5"/>
        <v>912</v>
      </c>
      <c r="F83" s="54" t="s">
        <v>393</v>
      </c>
      <c r="G83" s="52" t="s">
        <v>529</v>
      </c>
      <c r="H83" s="54" t="s">
        <v>387</v>
      </c>
      <c r="I83" s="55">
        <v>1000</v>
      </c>
      <c r="J83" s="55">
        <v>35</v>
      </c>
      <c r="K83" s="54">
        <f t="shared" si="3"/>
        <v>35000</v>
      </c>
    </row>
    <row r="84" spans="1:11" x14ac:dyDescent="0.3">
      <c r="A84" s="52" t="s">
        <v>398</v>
      </c>
      <c r="B84" s="52">
        <f t="shared" si="4"/>
        <v>2015</v>
      </c>
      <c r="C84" s="52" t="s">
        <v>593</v>
      </c>
      <c r="D84" s="53">
        <v>42211</v>
      </c>
      <c r="E84" s="52">
        <f t="shared" si="5"/>
        <v>913</v>
      </c>
      <c r="F84" s="54" t="s">
        <v>412</v>
      </c>
      <c r="G84" s="52" t="s">
        <v>523</v>
      </c>
      <c r="H84" s="54" t="s">
        <v>387</v>
      </c>
      <c r="I84" s="55">
        <v>2</v>
      </c>
      <c r="J84" s="55">
        <v>35</v>
      </c>
      <c r="K84" s="54">
        <f t="shared" si="3"/>
        <v>70</v>
      </c>
    </row>
    <row r="85" spans="1:11" x14ac:dyDescent="0.3">
      <c r="A85" s="52" t="s">
        <v>522</v>
      </c>
      <c r="B85" s="52">
        <f t="shared" si="4"/>
        <v>2015</v>
      </c>
      <c r="C85" s="52" t="s">
        <v>593</v>
      </c>
      <c r="D85" s="53">
        <v>42212</v>
      </c>
      <c r="E85" s="52">
        <f t="shared" si="5"/>
        <v>914</v>
      </c>
      <c r="F85" s="54" t="s">
        <v>407</v>
      </c>
      <c r="G85" s="52" t="s">
        <v>406</v>
      </c>
      <c r="H85" s="54" t="s">
        <v>385</v>
      </c>
      <c r="I85" s="55">
        <v>100</v>
      </c>
      <c r="J85" s="55">
        <v>86</v>
      </c>
      <c r="K85" s="54">
        <f t="shared" si="3"/>
        <v>8600</v>
      </c>
    </row>
    <row r="86" spans="1:11" x14ac:dyDescent="0.3">
      <c r="A86" s="52" t="s">
        <v>522</v>
      </c>
      <c r="B86" s="52">
        <f t="shared" si="4"/>
        <v>2015</v>
      </c>
      <c r="C86" s="52" t="s">
        <v>593</v>
      </c>
      <c r="D86" s="53">
        <v>42212</v>
      </c>
      <c r="E86" s="52">
        <f t="shared" si="5"/>
        <v>915</v>
      </c>
      <c r="F86" s="54" t="s">
        <v>444</v>
      </c>
      <c r="G86" s="52" t="s">
        <v>525</v>
      </c>
      <c r="H86" s="54" t="s">
        <v>385</v>
      </c>
      <c r="I86" s="55">
        <v>250</v>
      </c>
      <c r="J86" s="55">
        <v>86</v>
      </c>
      <c r="K86" s="54">
        <f t="shared" si="3"/>
        <v>21500</v>
      </c>
    </row>
    <row r="87" spans="1:11" x14ac:dyDescent="0.3">
      <c r="A87" s="52" t="s">
        <v>405</v>
      </c>
      <c r="B87" s="52">
        <f t="shared" si="4"/>
        <v>2015</v>
      </c>
      <c r="C87" s="52" t="s">
        <v>593</v>
      </c>
      <c r="D87" s="53">
        <v>42212</v>
      </c>
      <c r="E87" s="52">
        <f t="shared" si="5"/>
        <v>916</v>
      </c>
      <c r="F87" s="54" t="s">
        <v>455</v>
      </c>
      <c r="G87" s="52" t="s">
        <v>524</v>
      </c>
      <c r="H87" s="54" t="s">
        <v>385</v>
      </c>
      <c r="I87" s="55">
        <v>1</v>
      </c>
      <c r="J87" s="55">
        <v>86</v>
      </c>
      <c r="K87" s="54">
        <f t="shared" si="3"/>
        <v>86</v>
      </c>
    </row>
    <row r="88" spans="1:11" x14ac:dyDescent="0.3">
      <c r="A88" s="52" t="s">
        <v>522</v>
      </c>
      <c r="B88" s="52">
        <f t="shared" si="4"/>
        <v>2015</v>
      </c>
      <c r="C88" s="52" t="s">
        <v>593</v>
      </c>
      <c r="D88" s="53">
        <v>42213</v>
      </c>
      <c r="E88" s="52">
        <f t="shared" si="5"/>
        <v>917</v>
      </c>
      <c r="F88" s="54" t="s">
        <v>407</v>
      </c>
      <c r="G88" s="52" t="s">
        <v>406</v>
      </c>
      <c r="H88" s="54" t="s">
        <v>384</v>
      </c>
      <c r="I88" s="55">
        <v>250</v>
      </c>
      <c r="J88" s="55">
        <v>20</v>
      </c>
      <c r="K88" s="54">
        <f t="shared" si="3"/>
        <v>5000</v>
      </c>
    </row>
    <row r="89" spans="1:11" x14ac:dyDescent="0.3">
      <c r="A89" s="52" t="s">
        <v>395</v>
      </c>
      <c r="B89" s="52">
        <f t="shared" si="4"/>
        <v>2015</v>
      </c>
      <c r="C89" s="52" t="s">
        <v>593</v>
      </c>
      <c r="D89" s="53">
        <v>42213</v>
      </c>
      <c r="E89" s="52">
        <f t="shared" si="5"/>
        <v>918</v>
      </c>
      <c r="F89" s="54" t="s">
        <v>438</v>
      </c>
      <c r="G89" s="52" t="s">
        <v>527</v>
      </c>
      <c r="H89" s="54" t="s">
        <v>384</v>
      </c>
      <c r="I89" s="55">
        <v>300</v>
      </c>
      <c r="J89" s="55">
        <v>20</v>
      </c>
      <c r="K89" s="54">
        <f t="shared" si="3"/>
        <v>6000</v>
      </c>
    </row>
    <row r="90" spans="1:11" x14ac:dyDescent="0.3">
      <c r="A90" s="52" t="s">
        <v>405</v>
      </c>
      <c r="B90" s="52">
        <f t="shared" si="4"/>
        <v>2015</v>
      </c>
      <c r="C90" s="52" t="s">
        <v>593</v>
      </c>
      <c r="D90" s="53">
        <v>42213</v>
      </c>
      <c r="E90" s="52">
        <f t="shared" si="5"/>
        <v>919</v>
      </c>
      <c r="F90" s="54" t="s">
        <v>455</v>
      </c>
      <c r="G90" s="52" t="s">
        <v>524</v>
      </c>
      <c r="H90" s="54" t="s">
        <v>384</v>
      </c>
      <c r="I90" s="55">
        <v>3</v>
      </c>
      <c r="J90" s="55">
        <v>20</v>
      </c>
      <c r="K90" s="54">
        <f t="shared" si="3"/>
        <v>60</v>
      </c>
    </row>
    <row r="91" spans="1:11" x14ac:dyDescent="0.3">
      <c r="A91" s="52" t="s">
        <v>405</v>
      </c>
      <c r="B91" s="52">
        <f t="shared" si="4"/>
        <v>2015</v>
      </c>
      <c r="C91" s="52" t="s">
        <v>593</v>
      </c>
      <c r="D91" s="53">
        <v>42214</v>
      </c>
      <c r="E91" s="52">
        <f t="shared" si="5"/>
        <v>920</v>
      </c>
      <c r="F91" s="54" t="s">
        <v>415</v>
      </c>
      <c r="G91" s="52" t="s">
        <v>524</v>
      </c>
      <c r="H91" s="54" t="s">
        <v>385</v>
      </c>
      <c r="I91" s="55">
        <v>500</v>
      </c>
      <c r="J91" s="55">
        <v>86</v>
      </c>
      <c r="K91" s="54">
        <f t="shared" si="3"/>
        <v>43000</v>
      </c>
    </row>
    <row r="92" spans="1:11" x14ac:dyDescent="0.3">
      <c r="A92" s="52" t="s">
        <v>395</v>
      </c>
      <c r="B92" s="52">
        <f t="shared" si="4"/>
        <v>2015</v>
      </c>
      <c r="C92" s="52" t="s">
        <v>593</v>
      </c>
      <c r="D92" s="53">
        <v>42214</v>
      </c>
      <c r="E92" s="52">
        <f t="shared" si="5"/>
        <v>921</v>
      </c>
      <c r="F92" s="54" t="s">
        <v>438</v>
      </c>
      <c r="G92" s="52" t="s">
        <v>527</v>
      </c>
      <c r="H92" s="54" t="s">
        <v>387</v>
      </c>
      <c r="I92" s="55">
        <v>300</v>
      </c>
      <c r="J92" s="55">
        <v>35</v>
      </c>
      <c r="K92" s="54">
        <f t="shared" si="3"/>
        <v>10500</v>
      </c>
    </row>
    <row r="93" spans="1:11" x14ac:dyDescent="0.3">
      <c r="A93" s="52" t="s">
        <v>405</v>
      </c>
      <c r="B93" s="52">
        <f t="shared" si="4"/>
        <v>2015</v>
      </c>
      <c r="C93" s="52" t="s">
        <v>593</v>
      </c>
      <c r="D93" s="53">
        <v>42214</v>
      </c>
      <c r="E93" s="52">
        <f t="shared" si="5"/>
        <v>922</v>
      </c>
      <c r="F93" s="54" t="s">
        <v>455</v>
      </c>
      <c r="G93" s="52" t="s">
        <v>524</v>
      </c>
      <c r="H93" s="54" t="s">
        <v>387</v>
      </c>
      <c r="I93" s="55">
        <v>2.5</v>
      </c>
      <c r="J93" s="55">
        <v>35</v>
      </c>
      <c r="K93" s="54">
        <f t="shared" si="3"/>
        <v>87.5</v>
      </c>
    </row>
    <row r="94" spans="1:11" x14ac:dyDescent="0.3">
      <c r="A94" s="52" t="s">
        <v>405</v>
      </c>
      <c r="B94" s="52">
        <f t="shared" si="4"/>
        <v>2015</v>
      </c>
      <c r="C94" s="52" t="s">
        <v>593</v>
      </c>
      <c r="D94" s="53">
        <v>42215</v>
      </c>
      <c r="E94" s="52">
        <f t="shared" si="5"/>
        <v>923</v>
      </c>
      <c r="F94" s="54" t="s">
        <v>415</v>
      </c>
      <c r="G94" s="52" t="s">
        <v>524</v>
      </c>
      <c r="H94" s="54" t="s">
        <v>384</v>
      </c>
      <c r="I94" s="55">
        <v>50</v>
      </c>
      <c r="J94" s="55">
        <v>20</v>
      </c>
      <c r="K94" s="54">
        <f t="shared" si="3"/>
        <v>1000</v>
      </c>
    </row>
    <row r="95" spans="1:11" x14ac:dyDescent="0.3">
      <c r="A95" s="52" t="s">
        <v>405</v>
      </c>
      <c r="B95" s="52">
        <f t="shared" si="4"/>
        <v>2015</v>
      </c>
      <c r="C95" s="52" t="s">
        <v>593</v>
      </c>
      <c r="D95" s="53">
        <v>42215</v>
      </c>
      <c r="E95" s="52">
        <f t="shared" si="5"/>
        <v>924</v>
      </c>
      <c r="F95" s="54" t="s">
        <v>431</v>
      </c>
      <c r="G95" s="52" t="s">
        <v>524</v>
      </c>
      <c r="H95" s="54" t="s">
        <v>385</v>
      </c>
      <c r="I95" s="55">
        <v>5</v>
      </c>
      <c r="J95" s="55">
        <v>86</v>
      </c>
      <c r="K95" s="54">
        <f t="shared" si="3"/>
        <v>430</v>
      </c>
    </row>
    <row r="96" spans="1:11" x14ac:dyDescent="0.3">
      <c r="A96" s="52" t="s">
        <v>405</v>
      </c>
      <c r="B96" s="52">
        <f t="shared" si="4"/>
        <v>2015</v>
      </c>
      <c r="C96" s="52" t="s">
        <v>593</v>
      </c>
      <c r="D96" s="53">
        <v>42215</v>
      </c>
      <c r="E96" s="52">
        <f t="shared" si="5"/>
        <v>925</v>
      </c>
      <c r="F96" s="54" t="s">
        <v>455</v>
      </c>
      <c r="G96" s="52" t="s">
        <v>524</v>
      </c>
      <c r="H96" s="54" t="s">
        <v>385</v>
      </c>
      <c r="I96" s="55">
        <v>3</v>
      </c>
      <c r="J96" s="55">
        <v>86</v>
      </c>
      <c r="K96" s="54">
        <f t="shared" si="3"/>
        <v>258</v>
      </c>
    </row>
    <row r="97" spans="1:11" x14ac:dyDescent="0.3">
      <c r="A97" s="52" t="s">
        <v>405</v>
      </c>
      <c r="B97" s="52">
        <f t="shared" si="4"/>
        <v>2015</v>
      </c>
      <c r="C97" s="52" t="s">
        <v>593</v>
      </c>
      <c r="D97" s="53">
        <v>42216</v>
      </c>
      <c r="E97" s="52">
        <f t="shared" si="5"/>
        <v>926</v>
      </c>
      <c r="F97" s="54" t="s">
        <v>415</v>
      </c>
      <c r="G97" s="52" t="s">
        <v>524</v>
      </c>
      <c r="H97" s="54" t="s">
        <v>383</v>
      </c>
      <c r="I97" s="55">
        <v>50</v>
      </c>
      <c r="J97" s="55">
        <v>10</v>
      </c>
      <c r="K97" s="54">
        <f t="shared" si="3"/>
        <v>500</v>
      </c>
    </row>
    <row r="98" spans="1:11" x14ac:dyDescent="0.3">
      <c r="A98" s="52" t="s">
        <v>405</v>
      </c>
      <c r="B98" s="52">
        <f t="shared" si="4"/>
        <v>2015</v>
      </c>
      <c r="C98" s="52" t="s">
        <v>593</v>
      </c>
      <c r="D98" s="53">
        <v>42216</v>
      </c>
      <c r="E98" s="52">
        <f t="shared" si="5"/>
        <v>927</v>
      </c>
      <c r="F98" s="54" t="s">
        <v>431</v>
      </c>
      <c r="G98" s="52" t="s">
        <v>524</v>
      </c>
      <c r="H98" s="54" t="s">
        <v>384</v>
      </c>
      <c r="I98" s="55">
        <v>5</v>
      </c>
      <c r="J98" s="55">
        <v>20</v>
      </c>
      <c r="K98" s="54">
        <f t="shared" si="3"/>
        <v>100</v>
      </c>
    </row>
    <row r="99" spans="1:11" x14ac:dyDescent="0.3">
      <c r="A99" s="52" t="s">
        <v>405</v>
      </c>
      <c r="B99" s="52">
        <f t="shared" si="4"/>
        <v>2015</v>
      </c>
      <c r="C99" s="52" t="s">
        <v>593</v>
      </c>
      <c r="D99" s="53">
        <v>42216</v>
      </c>
      <c r="E99" s="52">
        <f t="shared" si="5"/>
        <v>928</v>
      </c>
      <c r="F99" s="54" t="s">
        <v>455</v>
      </c>
      <c r="G99" s="52" t="s">
        <v>524</v>
      </c>
      <c r="H99" s="54" t="s">
        <v>384</v>
      </c>
      <c r="I99" s="55">
        <v>2</v>
      </c>
      <c r="J99" s="55">
        <v>20</v>
      </c>
      <c r="K99" s="54">
        <f t="shared" si="3"/>
        <v>40</v>
      </c>
    </row>
    <row r="100" spans="1:11" x14ac:dyDescent="0.3">
      <c r="A100" s="52" t="s">
        <v>405</v>
      </c>
      <c r="B100" s="52">
        <f t="shared" si="4"/>
        <v>2015</v>
      </c>
      <c r="C100" s="52" t="s">
        <v>594</v>
      </c>
      <c r="D100" s="53">
        <v>42217</v>
      </c>
      <c r="E100" s="52">
        <f t="shared" si="5"/>
        <v>929</v>
      </c>
      <c r="F100" s="54" t="s">
        <v>415</v>
      </c>
      <c r="G100" s="52" t="s">
        <v>524</v>
      </c>
      <c r="H100" s="54" t="s">
        <v>381</v>
      </c>
      <c r="I100" s="55">
        <v>300</v>
      </c>
      <c r="J100" s="55">
        <v>120</v>
      </c>
      <c r="K100" s="54">
        <f t="shared" si="3"/>
        <v>36000</v>
      </c>
    </row>
    <row r="101" spans="1:11" x14ac:dyDescent="0.3">
      <c r="A101" s="52" t="s">
        <v>405</v>
      </c>
      <c r="B101" s="52">
        <f t="shared" si="4"/>
        <v>2015</v>
      </c>
      <c r="C101" s="52" t="s">
        <v>594</v>
      </c>
      <c r="D101" s="53">
        <v>42217</v>
      </c>
      <c r="E101" s="52">
        <f t="shared" si="5"/>
        <v>930</v>
      </c>
      <c r="F101" s="54" t="s">
        <v>431</v>
      </c>
      <c r="G101" s="52" t="s">
        <v>524</v>
      </c>
      <c r="H101" s="54" t="s">
        <v>387</v>
      </c>
      <c r="I101" s="55">
        <v>50</v>
      </c>
      <c r="J101" s="55">
        <v>35</v>
      </c>
      <c r="K101" s="54">
        <f t="shared" si="3"/>
        <v>1750</v>
      </c>
    </row>
    <row r="102" spans="1:11" x14ac:dyDescent="0.3">
      <c r="A102" s="52" t="s">
        <v>395</v>
      </c>
      <c r="B102" s="52">
        <f t="shared" si="4"/>
        <v>2015</v>
      </c>
      <c r="C102" s="52" t="s">
        <v>594</v>
      </c>
      <c r="D102" s="53">
        <v>42217</v>
      </c>
      <c r="E102" s="52">
        <f t="shared" si="5"/>
        <v>931</v>
      </c>
      <c r="F102" s="54" t="s">
        <v>438</v>
      </c>
      <c r="G102" s="52" t="s">
        <v>527</v>
      </c>
      <c r="H102" s="54" t="s">
        <v>383</v>
      </c>
      <c r="I102" s="55">
        <v>100</v>
      </c>
      <c r="J102" s="55">
        <v>10</v>
      </c>
      <c r="K102" s="54">
        <f t="shared" si="3"/>
        <v>1000</v>
      </c>
    </row>
    <row r="103" spans="1:11" x14ac:dyDescent="0.3">
      <c r="A103" s="52" t="s">
        <v>398</v>
      </c>
      <c r="B103" s="52">
        <f t="shared" si="4"/>
        <v>2015</v>
      </c>
      <c r="C103" s="52" t="s">
        <v>594</v>
      </c>
      <c r="D103" s="53">
        <v>42218</v>
      </c>
      <c r="E103" s="52">
        <f t="shared" si="5"/>
        <v>932</v>
      </c>
      <c r="F103" s="54" t="s">
        <v>428</v>
      </c>
      <c r="G103" s="52" t="s">
        <v>396</v>
      </c>
      <c r="H103" s="54" t="s">
        <v>387</v>
      </c>
      <c r="I103" s="55">
        <v>200</v>
      </c>
      <c r="J103" s="55">
        <v>35</v>
      </c>
      <c r="K103" s="54">
        <f t="shared" si="3"/>
        <v>7000</v>
      </c>
    </row>
    <row r="104" spans="1:11" x14ac:dyDescent="0.3">
      <c r="A104" s="52" t="s">
        <v>395</v>
      </c>
      <c r="B104" s="52">
        <f t="shared" si="4"/>
        <v>2015</v>
      </c>
      <c r="C104" s="52" t="s">
        <v>594</v>
      </c>
      <c r="D104" s="53">
        <v>42218</v>
      </c>
      <c r="E104" s="52">
        <f t="shared" si="5"/>
        <v>933</v>
      </c>
      <c r="F104" s="54" t="s">
        <v>433</v>
      </c>
      <c r="G104" s="52" t="s">
        <v>528</v>
      </c>
      <c r="H104" s="54" t="s">
        <v>385</v>
      </c>
      <c r="I104" s="55">
        <v>20</v>
      </c>
      <c r="J104" s="55">
        <v>86</v>
      </c>
      <c r="K104" s="54">
        <f t="shared" si="3"/>
        <v>1720</v>
      </c>
    </row>
    <row r="105" spans="1:11" x14ac:dyDescent="0.3">
      <c r="A105" s="52" t="s">
        <v>395</v>
      </c>
      <c r="B105" s="52">
        <f t="shared" si="4"/>
        <v>2015</v>
      </c>
      <c r="C105" s="52" t="s">
        <v>594</v>
      </c>
      <c r="D105" s="53">
        <v>42218</v>
      </c>
      <c r="E105" s="52">
        <f t="shared" si="5"/>
        <v>934</v>
      </c>
      <c r="F105" s="54" t="s">
        <v>447</v>
      </c>
      <c r="G105" s="52" t="s">
        <v>527</v>
      </c>
      <c r="H105" s="54" t="s">
        <v>381</v>
      </c>
      <c r="I105" s="55">
        <v>300</v>
      </c>
      <c r="J105" s="55">
        <v>120</v>
      </c>
      <c r="K105" s="54">
        <f t="shared" si="3"/>
        <v>36000</v>
      </c>
    </row>
    <row r="106" spans="1:11" x14ac:dyDescent="0.3">
      <c r="A106" s="52" t="s">
        <v>398</v>
      </c>
      <c r="B106" s="52">
        <f t="shared" si="4"/>
        <v>2015</v>
      </c>
      <c r="C106" s="52" t="s">
        <v>594</v>
      </c>
      <c r="D106" s="53">
        <v>42219</v>
      </c>
      <c r="E106" s="52">
        <f t="shared" si="5"/>
        <v>935</v>
      </c>
      <c r="F106" s="54" t="s">
        <v>428</v>
      </c>
      <c r="G106" s="52" t="s">
        <v>396</v>
      </c>
      <c r="H106" s="54" t="s">
        <v>385</v>
      </c>
      <c r="I106" s="55">
        <v>200</v>
      </c>
      <c r="J106" s="55">
        <v>86</v>
      </c>
      <c r="K106" s="54">
        <f t="shared" si="3"/>
        <v>17200</v>
      </c>
    </row>
    <row r="107" spans="1:11" x14ac:dyDescent="0.3">
      <c r="A107" s="52" t="s">
        <v>395</v>
      </c>
      <c r="B107" s="52">
        <f t="shared" si="4"/>
        <v>2015</v>
      </c>
      <c r="C107" s="52" t="s">
        <v>594</v>
      </c>
      <c r="D107" s="53">
        <v>42219</v>
      </c>
      <c r="E107" s="52">
        <f t="shared" si="5"/>
        <v>936</v>
      </c>
      <c r="F107" s="54" t="s">
        <v>433</v>
      </c>
      <c r="G107" s="52" t="s">
        <v>528</v>
      </c>
      <c r="H107" s="54" t="s">
        <v>384</v>
      </c>
      <c r="I107" s="55">
        <v>50</v>
      </c>
      <c r="J107" s="55">
        <v>20</v>
      </c>
      <c r="K107" s="54">
        <f t="shared" si="3"/>
        <v>1000</v>
      </c>
    </row>
    <row r="108" spans="1:11" x14ac:dyDescent="0.3">
      <c r="A108" s="52" t="s">
        <v>395</v>
      </c>
      <c r="B108" s="52">
        <f t="shared" si="4"/>
        <v>2015</v>
      </c>
      <c r="C108" s="52" t="s">
        <v>594</v>
      </c>
      <c r="D108" s="53">
        <v>42219</v>
      </c>
      <c r="E108" s="52">
        <f t="shared" si="5"/>
        <v>937</v>
      </c>
      <c r="F108" s="54" t="s">
        <v>434</v>
      </c>
      <c r="G108" s="52" t="s">
        <v>399</v>
      </c>
      <c r="H108" s="54" t="s">
        <v>387</v>
      </c>
      <c r="I108" s="55">
        <v>100</v>
      </c>
      <c r="J108" s="55">
        <v>35</v>
      </c>
      <c r="K108" s="54">
        <f t="shared" si="3"/>
        <v>3500</v>
      </c>
    </row>
    <row r="109" spans="1:11" x14ac:dyDescent="0.3">
      <c r="A109" s="52" t="s">
        <v>398</v>
      </c>
      <c r="B109" s="52">
        <f t="shared" si="4"/>
        <v>2015</v>
      </c>
      <c r="C109" s="52" t="s">
        <v>594</v>
      </c>
      <c r="D109" s="53">
        <v>42220</v>
      </c>
      <c r="E109" s="52">
        <f t="shared" si="5"/>
        <v>938</v>
      </c>
      <c r="F109" s="54" t="s">
        <v>428</v>
      </c>
      <c r="G109" s="52" t="s">
        <v>396</v>
      </c>
      <c r="H109" s="54" t="s">
        <v>384</v>
      </c>
      <c r="I109" s="55">
        <v>200</v>
      </c>
      <c r="J109" s="55">
        <v>20</v>
      </c>
      <c r="K109" s="54">
        <f t="shared" si="3"/>
        <v>4000</v>
      </c>
    </row>
    <row r="110" spans="1:11" x14ac:dyDescent="0.3">
      <c r="A110" s="52" t="s">
        <v>395</v>
      </c>
      <c r="B110" s="52">
        <f t="shared" si="4"/>
        <v>2015</v>
      </c>
      <c r="C110" s="52" t="s">
        <v>594</v>
      </c>
      <c r="D110" s="53">
        <v>42220</v>
      </c>
      <c r="E110" s="52">
        <f t="shared" si="5"/>
        <v>939</v>
      </c>
      <c r="F110" s="54" t="s">
        <v>433</v>
      </c>
      <c r="G110" s="52" t="s">
        <v>528</v>
      </c>
      <c r="H110" s="54" t="s">
        <v>387</v>
      </c>
      <c r="I110" s="55">
        <v>20</v>
      </c>
      <c r="J110" s="55">
        <v>35</v>
      </c>
      <c r="K110" s="54">
        <f t="shared" si="3"/>
        <v>700</v>
      </c>
    </row>
    <row r="111" spans="1:11" x14ac:dyDescent="0.3">
      <c r="A111" s="52" t="s">
        <v>398</v>
      </c>
      <c r="B111" s="52">
        <f t="shared" si="4"/>
        <v>2015</v>
      </c>
      <c r="C111" s="52" t="s">
        <v>594</v>
      </c>
      <c r="D111" s="53">
        <v>42220</v>
      </c>
      <c r="E111" s="52">
        <f t="shared" si="5"/>
        <v>940</v>
      </c>
      <c r="F111" s="54" t="s">
        <v>449</v>
      </c>
      <c r="G111" s="52" t="s">
        <v>396</v>
      </c>
      <c r="H111" s="54" t="s">
        <v>385</v>
      </c>
      <c r="I111" s="55">
        <v>100</v>
      </c>
      <c r="J111" s="55">
        <v>86</v>
      </c>
      <c r="K111" s="54">
        <f t="shared" si="3"/>
        <v>8600</v>
      </c>
    </row>
    <row r="112" spans="1:11" x14ac:dyDescent="0.3">
      <c r="A112" s="52" t="s">
        <v>398</v>
      </c>
      <c r="B112" s="52">
        <f t="shared" si="4"/>
        <v>2015</v>
      </c>
      <c r="C112" s="52" t="s">
        <v>594</v>
      </c>
      <c r="D112" s="53">
        <v>42221</v>
      </c>
      <c r="E112" s="52">
        <f t="shared" si="5"/>
        <v>941</v>
      </c>
      <c r="F112" s="54" t="s">
        <v>428</v>
      </c>
      <c r="G112" s="52" t="s">
        <v>396</v>
      </c>
      <c r="H112" s="54" t="s">
        <v>383</v>
      </c>
      <c r="I112" s="55">
        <v>400</v>
      </c>
      <c r="J112" s="55">
        <v>10</v>
      </c>
      <c r="K112" s="54">
        <f t="shared" si="3"/>
        <v>4000</v>
      </c>
    </row>
    <row r="113" spans="1:11" x14ac:dyDescent="0.3">
      <c r="A113" s="52" t="s">
        <v>395</v>
      </c>
      <c r="B113" s="52">
        <f t="shared" si="4"/>
        <v>2015</v>
      </c>
      <c r="C113" s="52" t="s">
        <v>594</v>
      </c>
      <c r="D113" s="53">
        <v>42221</v>
      </c>
      <c r="E113" s="52">
        <f t="shared" si="5"/>
        <v>942</v>
      </c>
      <c r="F113" s="54" t="s">
        <v>433</v>
      </c>
      <c r="G113" s="52" t="s">
        <v>528</v>
      </c>
      <c r="H113" s="54" t="s">
        <v>385</v>
      </c>
      <c r="I113" s="55">
        <v>20</v>
      </c>
      <c r="J113" s="55">
        <v>86</v>
      </c>
      <c r="K113" s="54">
        <f t="shared" si="3"/>
        <v>1720</v>
      </c>
    </row>
    <row r="114" spans="1:11" x14ac:dyDescent="0.3">
      <c r="A114" s="52" t="s">
        <v>398</v>
      </c>
      <c r="B114" s="52">
        <f t="shared" si="4"/>
        <v>2015</v>
      </c>
      <c r="C114" s="52" t="s">
        <v>594</v>
      </c>
      <c r="D114" s="53">
        <v>42221</v>
      </c>
      <c r="E114" s="52">
        <f t="shared" si="5"/>
        <v>943</v>
      </c>
      <c r="F114" s="54" t="s">
        <v>449</v>
      </c>
      <c r="G114" s="52" t="s">
        <v>396</v>
      </c>
      <c r="H114" s="54" t="s">
        <v>384</v>
      </c>
      <c r="I114" s="55">
        <v>200</v>
      </c>
      <c r="J114" s="55">
        <v>20</v>
      </c>
      <c r="K114" s="54">
        <f t="shared" si="3"/>
        <v>4000</v>
      </c>
    </row>
    <row r="115" spans="1:11" x14ac:dyDescent="0.3">
      <c r="A115" s="52" t="s">
        <v>395</v>
      </c>
      <c r="B115" s="52">
        <f t="shared" si="4"/>
        <v>2015</v>
      </c>
      <c r="C115" s="52" t="s">
        <v>594</v>
      </c>
      <c r="D115" s="53">
        <v>42222</v>
      </c>
      <c r="E115" s="52">
        <f t="shared" si="5"/>
        <v>944</v>
      </c>
      <c r="F115" s="54" t="s">
        <v>425</v>
      </c>
      <c r="G115" s="52" t="s">
        <v>399</v>
      </c>
      <c r="H115" s="54" t="s">
        <v>381</v>
      </c>
      <c r="I115" s="55">
        <v>100</v>
      </c>
      <c r="J115" s="55">
        <v>120</v>
      </c>
      <c r="K115" s="54">
        <f t="shared" si="3"/>
        <v>12000</v>
      </c>
    </row>
    <row r="116" spans="1:11" x14ac:dyDescent="0.3">
      <c r="A116" s="52" t="s">
        <v>522</v>
      </c>
      <c r="B116" s="52">
        <f t="shared" si="4"/>
        <v>2015</v>
      </c>
      <c r="C116" s="52" t="s">
        <v>594</v>
      </c>
      <c r="D116" s="53">
        <v>42222</v>
      </c>
      <c r="E116" s="52">
        <f t="shared" si="5"/>
        <v>945</v>
      </c>
      <c r="F116" s="54" t="s">
        <v>452</v>
      </c>
      <c r="G116" s="52" t="s">
        <v>525</v>
      </c>
      <c r="H116" s="54" t="s">
        <v>384</v>
      </c>
      <c r="I116" s="55">
        <v>50</v>
      </c>
      <c r="J116" s="55">
        <v>20</v>
      </c>
      <c r="K116" s="54">
        <f t="shared" si="3"/>
        <v>1000</v>
      </c>
    </row>
    <row r="117" spans="1:11" x14ac:dyDescent="0.3">
      <c r="A117" s="52" t="s">
        <v>398</v>
      </c>
      <c r="B117" s="52">
        <f t="shared" si="4"/>
        <v>2015</v>
      </c>
      <c r="C117" s="52" t="s">
        <v>594</v>
      </c>
      <c r="D117" s="53">
        <v>42222</v>
      </c>
      <c r="E117" s="52">
        <f t="shared" si="5"/>
        <v>946</v>
      </c>
      <c r="F117" s="54" t="s">
        <v>409</v>
      </c>
      <c r="G117" s="52" t="s">
        <v>396</v>
      </c>
      <c r="H117" s="54" t="s">
        <v>383</v>
      </c>
      <c r="I117" s="55">
        <v>1000</v>
      </c>
      <c r="J117" s="55">
        <v>10</v>
      </c>
      <c r="K117" s="54">
        <f t="shared" si="3"/>
        <v>10000</v>
      </c>
    </row>
    <row r="118" spans="1:11" x14ac:dyDescent="0.3">
      <c r="A118" s="52" t="s">
        <v>395</v>
      </c>
      <c r="B118" s="52">
        <f t="shared" si="4"/>
        <v>2015</v>
      </c>
      <c r="C118" s="52" t="s">
        <v>594</v>
      </c>
      <c r="D118" s="53">
        <v>42223</v>
      </c>
      <c r="E118" s="52">
        <f t="shared" si="5"/>
        <v>947</v>
      </c>
      <c r="F118" s="54" t="s">
        <v>425</v>
      </c>
      <c r="G118" s="52" t="s">
        <v>399</v>
      </c>
      <c r="H118" s="54" t="s">
        <v>387</v>
      </c>
      <c r="I118" s="55">
        <v>500</v>
      </c>
      <c r="J118" s="55">
        <v>35</v>
      </c>
      <c r="K118" s="54">
        <f t="shared" si="3"/>
        <v>17500</v>
      </c>
    </row>
    <row r="119" spans="1:11" x14ac:dyDescent="0.3">
      <c r="A119" s="52" t="s">
        <v>395</v>
      </c>
      <c r="B119" s="52">
        <f t="shared" si="4"/>
        <v>2015</v>
      </c>
      <c r="C119" s="52" t="s">
        <v>594</v>
      </c>
      <c r="D119" s="53">
        <v>42223</v>
      </c>
      <c r="E119" s="52">
        <f t="shared" si="5"/>
        <v>948</v>
      </c>
      <c r="F119" s="54" t="s">
        <v>470</v>
      </c>
      <c r="G119" s="52" t="s">
        <v>529</v>
      </c>
      <c r="H119" s="54" t="s">
        <v>383</v>
      </c>
      <c r="I119" s="55">
        <v>50</v>
      </c>
      <c r="J119" s="55">
        <v>10</v>
      </c>
      <c r="K119" s="54">
        <f t="shared" si="3"/>
        <v>500</v>
      </c>
    </row>
    <row r="120" spans="1:11" x14ac:dyDescent="0.3">
      <c r="A120" s="52" t="s">
        <v>398</v>
      </c>
      <c r="B120" s="52">
        <f t="shared" si="4"/>
        <v>2015</v>
      </c>
      <c r="C120" s="52" t="s">
        <v>594</v>
      </c>
      <c r="D120" s="53">
        <v>42223</v>
      </c>
      <c r="E120" s="52">
        <f t="shared" si="5"/>
        <v>949</v>
      </c>
      <c r="F120" s="54" t="s">
        <v>409</v>
      </c>
      <c r="G120" s="52" t="s">
        <v>396</v>
      </c>
      <c r="H120" s="54" t="s">
        <v>381</v>
      </c>
      <c r="I120" s="55">
        <v>300</v>
      </c>
      <c r="J120" s="55">
        <v>120</v>
      </c>
      <c r="K120" s="54">
        <f t="shared" si="3"/>
        <v>36000</v>
      </c>
    </row>
    <row r="121" spans="1:11" x14ac:dyDescent="0.3">
      <c r="A121" s="52" t="s">
        <v>395</v>
      </c>
      <c r="B121" s="52">
        <f t="shared" si="4"/>
        <v>2015</v>
      </c>
      <c r="C121" s="52" t="s">
        <v>594</v>
      </c>
      <c r="D121" s="53">
        <v>42224</v>
      </c>
      <c r="E121" s="52">
        <f t="shared" si="5"/>
        <v>950</v>
      </c>
      <c r="F121" s="54" t="s">
        <v>425</v>
      </c>
      <c r="G121" s="52" t="s">
        <v>399</v>
      </c>
      <c r="H121" s="54" t="s">
        <v>385</v>
      </c>
      <c r="I121" s="55">
        <v>1000</v>
      </c>
      <c r="J121" s="55">
        <v>86</v>
      </c>
      <c r="K121" s="54">
        <f t="shared" si="3"/>
        <v>86000</v>
      </c>
    </row>
    <row r="122" spans="1:11" x14ac:dyDescent="0.3">
      <c r="A122" s="52" t="s">
        <v>395</v>
      </c>
      <c r="B122" s="52">
        <f t="shared" si="4"/>
        <v>2015</v>
      </c>
      <c r="C122" s="52" t="s">
        <v>594</v>
      </c>
      <c r="D122" s="53">
        <v>42224</v>
      </c>
      <c r="E122" s="52">
        <f t="shared" si="5"/>
        <v>951</v>
      </c>
      <c r="F122" s="54" t="s">
        <v>451</v>
      </c>
      <c r="G122" s="52" t="s">
        <v>399</v>
      </c>
      <c r="H122" s="54" t="s">
        <v>381</v>
      </c>
      <c r="I122" s="55">
        <v>20</v>
      </c>
      <c r="J122" s="55">
        <v>120</v>
      </c>
      <c r="K122" s="54">
        <f t="shared" si="3"/>
        <v>2400</v>
      </c>
    </row>
    <row r="123" spans="1:11" x14ac:dyDescent="0.3">
      <c r="A123" s="52" t="s">
        <v>398</v>
      </c>
      <c r="B123" s="52">
        <f t="shared" si="4"/>
        <v>2015</v>
      </c>
      <c r="C123" s="52" t="s">
        <v>594</v>
      </c>
      <c r="D123" s="53">
        <v>42224</v>
      </c>
      <c r="E123" s="52">
        <f t="shared" si="5"/>
        <v>952</v>
      </c>
      <c r="F123" s="54" t="s">
        <v>409</v>
      </c>
      <c r="G123" s="52" t="s">
        <v>396</v>
      </c>
      <c r="H123" s="54" t="s">
        <v>387</v>
      </c>
      <c r="I123" s="55">
        <v>500</v>
      </c>
      <c r="J123" s="55">
        <v>35</v>
      </c>
      <c r="K123" s="54">
        <f t="shared" si="3"/>
        <v>17500</v>
      </c>
    </row>
    <row r="124" spans="1:11" x14ac:dyDescent="0.3">
      <c r="A124" s="52" t="s">
        <v>395</v>
      </c>
      <c r="B124" s="52">
        <f t="shared" si="4"/>
        <v>2015</v>
      </c>
      <c r="C124" s="52" t="s">
        <v>594</v>
      </c>
      <c r="D124" s="53">
        <v>42225</v>
      </c>
      <c r="E124" s="52">
        <f t="shared" si="5"/>
        <v>953</v>
      </c>
      <c r="F124" s="54" t="s">
        <v>425</v>
      </c>
      <c r="G124" s="52" t="s">
        <v>399</v>
      </c>
      <c r="H124" s="54" t="s">
        <v>384</v>
      </c>
      <c r="I124" s="55">
        <v>300</v>
      </c>
      <c r="J124" s="55">
        <v>20</v>
      </c>
      <c r="K124" s="54">
        <f t="shared" si="3"/>
        <v>6000</v>
      </c>
    </row>
    <row r="125" spans="1:11" x14ac:dyDescent="0.3">
      <c r="A125" s="52" t="s">
        <v>395</v>
      </c>
      <c r="B125" s="52">
        <f t="shared" si="4"/>
        <v>2015</v>
      </c>
      <c r="C125" s="52" t="s">
        <v>594</v>
      </c>
      <c r="D125" s="53">
        <v>42225</v>
      </c>
      <c r="E125" s="52">
        <f t="shared" si="5"/>
        <v>954</v>
      </c>
      <c r="F125" s="54" t="s">
        <v>451</v>
      </c>
      <c r="G125" s="52" t="s">
        <v>399</v>
      </c>
      <c r="H125" s="54" t="s">
        <v>387</v>
      </c>
      <c r="I125" s="55">
        <v>50</v>
      </c>
      <c r="J125" s="55">
        <v>35</v>
      </c>
      <c r="K125" s="54">
        <f t="shared" si="3"/>
        <v>1750</v>
      </c>
    </row>
    <row r="126" spans="1:11" x14ac:dyDescent="0.3">
      <c r="A126" s="52" t="s">
        <v>395</v>
      </c>
      <c r="B126" s="52">
        <f t="shared" si="4"/>
        <v>2015</v>
      </c>
      <c r="C126" s="52" t="s">
        <v>594</v>
      </c>
      <c r="D126" s="53">
        <v>42225</v>
      </c>
      <c r="E126" s="52">
        <f t="shared" si="5"/>
        <v>955</v>
      </c>
      <c r="F126" s="54" t="s">
        <v>422</v>
      </c>
      <c r="G126" s="52" t="s">
        <v>529</v>
      </c>
      <c r="H126" s="54" t="s">
        <v>385</v>
      </c>
      <c r="I126" s="55">
        <v>450</v>
      </c>
      <c r="J126" s="55">
        <v>86</v>
      </c>
      <c r="K126" s="54">
        <f t="shared" si="3"/>
        <v>38700</v>
      </c>
    </row>
    <row r="127" spans="1:11" x14ac:dyDescent="0.3">
      <c r="A127" s="52" t="s">
        <v>395</v>
      </c>
      <c r="B127" s="52">
        <f t="shared" si="4"/>
        <v>2015</v>
      </c>
      <c r="C127" s="52" t="s">
        <v>594</v>
      </c>
      <c r="D127" s="53">
        <v>42226</v>
      </c>
      <c r="E127" s="52">
        <f t="shared" si="5"/>
        <v>956</v>
      </c>
      <c r="F127" s="54" t="s">
        <v>482</v>
      </c>
      <c r="G127" s="52" t="s">
        <v>529</v>
      </c>
      <c r="H127" s="54" t="s">
        <v>383</v>
      </c>
      <c r="I127" s="55">
        <v>300</v>
      </c>
      <c r="J127" s="55">
        <v>10</v>
      </c>
      <c r="K127" s="54">
        <f t="shared" si="3"/>
        <v>3000</v>
      </c>
    </row>
    <row r="128" spans="1:11" x14ac:dyDescent="0.3">
      <c r="A128" s="52" t="s">
        <v>395</v>
      </c>
      <c r="B128" s="52">
        <f t="shared" si="4"/>
        <v>2015</v>
      </c>
      <c r="C128" s="52" t="s">
        <v>594</v>
      </c>
      <c r="D128" s="53">
        <v>42226</v>
      </c>
      <c r="E128" s="52">
        <f t="shared" si="5"/>
        <v>957</v>
      </c>
      <c r="F128" s="54" t="s">
        <v>451</v>
      </c>
      <c r="G128" s="52" t="s">
        <v>399</v>
      </c>
      <c r="H128" s="54" t="s">
        <v>385</v>
      </c>
      <c r="I128" s="55">
        <v>50</v>
      </c>
      <c r="J128" s="55">
        <v>86</v>
      </c>
      <c r="K128" s="54">
        <f t="shared" si="3"/>
        <v>4300</v>
      </c>
    </row>
    <row r="129" spans="1:11" x14ac:dyDescent="0.3">
      <c r="A129" s="52" t="s">
        <v>398</v>
      </c>
      <c r="B129" s="52">
        <f t="shared" si="4"/>
        <v>2015</v>
      </c>
      <c r="C129" s="52" t="s">
        <v>594</v>
      </c>
      <c r="D129" s="53">
        <v>42226</v>
      </c>
      <c r="E129" s="52">
        <f t="shared" si="5"/>
        <v>958</v>
      </c>
      <c r="F129" s="54" t="s">
        <v>397</v>
      </c>
      <c r="G129" s="52" t="s">
        <v>396</v>
      </c>
      <c r="H129" s="54" t="s">
        <v>384</v>
      </c>
      <c r="I129" s="55">
        <v>550</v>
      </c>
      <c r="J129" s="55">
        <v>20</v>
      </c>
      <c r="K129" s="54">
        <f t="shared" si="3"/>
        <v>11000</v>
      </c>
    </row>
    <row r="130" spans="1:11" x14ac:dyDescent="0.3">
      <c r="A130" s="52" t="s">
        <v>395</v>
      </c>
      <c r="B130" s="52">
        <f t="shared" si="4"/>
        <v>2015</v>
      </c>
      <c r="C130" s="52" t="s">
        <v>594</v>
      </c>
      <c r="D130" s="53">
        <v>42227</v>
      </c>
      <c r="E130" s="52">
        <f t="shared" si="5"/>
        <v>959</v>
      </c>
      <c r="F130" s="54" t="s">
        <v>433</v>
      </c>
      <c r="G130" s="52" t="s">
        <v>528</v>
      </c>
      <c r="H130" s="54" t="s">
        <v>387</v>
      </c>
      <c r="I130" s="55">
        <v>50</v>
      </c>
      <c r="J130" s="55">
        <v>35</v>
      </c>
      <c r="K130" s="54">
        <f t="shared" si="3"/>
        <v>1750</v>
      </c>
    </row>
    <row r="131" spans="1:11" x14ac:dyDescent="0.3">
      <c r="A131" s="52" t="s">
        <v>395</v>
      </c>
      <c r="B131" s="52">
        <f t="shared" si="4"/>
        <v>2015</v>
      </c>
      <c r="C131" s="52" t="s">
        <v>594</v>
      </c>
      <c r="D131" s="53">
        <v>42227</v>
      </c>
      <c r="E131" s="52">
        <f t="shared" si="5"/>
        <v>960</v>
      </c>
      <c r="F131" s="54" t="s">
        <v>425</v>
      </c>
      <c r="G131" s="52" t="s">
        <v>399</v>
      </c>
      <c r="H131" s="54" t="s">
        <v>384</v>
      </c>
      <c r="I131" s="55">
        <v>20</v>
      </c>
      <c r="J131" s="55">
        <v>20</v>
      </c>
      <c r="K131" s="54">
        <f t="shared" si="3"/>
        <v>400</v>
      </c>
    </row>
    <row r="132" spans="1:11" x14ac:dyDescent="0.3">
      <c r="A132" s="52" t="s">
        <v>398</v>
      </c>
      <c r="B132" s="52">
        <f t="shared" si="4"/>
        <v>2015</v>
      </c>
      <c r="C132" s="52" t="s">
        <v>594</v>
      </c>
      <c r="D132" s="53">
        <v>42227</v>
      </c>
      <c r="E132" s="52">
        <f t="shared" si="5"/>
        <v>961</v>
      </c>
      <c r="F132" s="54" t="s">
        <v>397</v>
      </c>
      <c r="G132" s="52" t="s">
        <v>396</v>
      </c>
      <c r="H132" s="54" t="s">
        <v>387</v>
      </c>
      <c r="I132" s="55">
        <v>50</v>
      </c>
      <c r="J132" s="55">
        <v>35</v>
      </c>
      <c r="K132" s="54">
        <f t="shared" si="3"/>
        <v>1750</v>
      </c>
    </row>
    <row r="133" spans="1:11" x14ac:dyDescent="0.3">
      <c r="A133" s="52" t="s">
        <v>395</v>
      </c>
      <c r="B133" s="52">
        <f t="shared" si="4"/>
        <v>2015</v>
      </c>
      <c r="C133" s="52" t="s">
        <v>594</v>
      </c>
      <c r="D133" s="53">
        <v>42228</v>
      </c>
      <c r="E133" s="52">
        <f t="shared" si="5"/>
        <v>962</v>
      </c>
      <c r="F133" s="54" t="s">
        <v>433</v>
      </c>
      <c r="G133" s="52" t="s">
        <v>528</v>
      </c>
      <c r="H133" s="54" t="s">
        <v>385</v>
      </c>
      <c r="I133" s="55">
        <v>100</v>
      </c>
      <c r="J133" s="55">
        <v>86</v>
      </c>
      <c r="K133" s="54">
        <f t="shared" si="3"/>
        <v>8600</v>
      </c>
    </row>
    <row r="134" spans="1:11" x14ac:dyDescent="0.3">
      <c r="A134" s="52" t="s">
        <v>395</v>
      </c>
      <c r="B134" s="52">
        <f t="shared" si="4"/>
        <v>2015</v>
      </c>
      <c r="C134" s="52" t="s">
        <v>594</v>
      </c>
      <c r="D134" s="53">
        <v>42228</v>
      </c>
      <c r="E134" s="52">
        <f t="shared" si="5"/>
        <v>963</v>
      </c>
      <c r="F134" s="54" t="s">
        <v>425</v>
      </c>
      <c r="G134" s="52" t="s">
        <v>399</v>
      </c>
      <c r="H134" s="54" t="s">
        <v>383</v>
      </c>
      <c r="I134" s="55">
        <v>50</v>
      </c>
      <c r="J134" s="55">
        <v>10</v>
      </c>
      <c r="K134" s="54">
        <f t="shared" si="3"/>
        <v>500</v>
      </c>
    </row>
    <row r="135" spans="1:11" x14ac:dyDescent="0.3">
      <c r="A135" s="52" t="s">
        <v>395</v>
      </c>
      <c r="B135" s="52">
        <f t="shared" si="4"/>
        <v>2015</v>
      </c>
      <c r="C135" s="52" t="s">
        <v>594</v>
      </c>
      <c r="D135" s="53">
        <v>42228</v>
      </c>
      <c r="E135" s="52">
        <f t="shared" si="5"/>
        <v>964</v>
      </c>
      <c r="F135" s="54" t="s">
        <v>400</v>
      </c>
      <c r="G135" s="52" t="s">
        <v>399</v>
      </c>
      <c r="H135" s="54" t="s">
        <v>385</v>
      </c>
      <c r="I135" s="55">
        <v>550</v>
      </c>
      <c r="J135" s="55">
        <v>86</v>
      </c>
      <c r="K135" s="54">
        <f t="shared" ref="K135:K198" si="6">I135*J135</f>
        <v>47300</v>
      </c>
    </row>
    <row r="136" spans="1:11" x14ac:dyDescent="0.3">
      <c r="A136" s="52" t="s">
        <v>395</v>
      </c>
      <c r="B136" s="52">
        <f t="shared" ref="B136:B199" si="7">YEAR(D136)</f>
        <v>2015</v>
      </c>
      <c r="C136" s="52" t="s">
        <v>594</v>
      </c>
      <c r="D136" s="53">
        <v>42229</v>
      </c>
      <c r="E136" s="52">
        <f t="shared" ref="E136:E199" si="8">E135+1</f>
        <v>965</v>
      </c>
      <c r="F136" s="54" t="s">
        <v>433</v>
      </c>
      <c r="G136" s="52" t="s">
        <v>528</v>
      </c>
      <c r="H136" s="54" t="s">
        <v>384</v>
      </c>
      <c r="I136" s="55">
        <v>100</v>
      </c>
      <c r="J136" s="55">
        <v>20</v>
      </c>
      <c r="K136" s="54">
        <f t="shared" si="6"/>
        <v>2000</v>
      </c>
    </row>
    <row r="137" spans="1:11" x14ac:dyDescent="0.3">
      <c r="A137" s="52" t="s">
        <v>395</v>
      </c>
      <c r="B137" s="52">
        <f t="shared" si="7"/>
        <v>2015</v>
      </c>
      <c r="C137" s="52" t="s">
        <v>594</v>
      </c>
      <c r="D137" s="53">
        <v>42229</v>
      </c>
      <c r="E137" s="52">
        <f t="shared" si="8"/>
        <v>966</v>
      </c>
      <c r="F137" s="54" t="s">
        <v>434</v>
      </c>
      <c r="G137" s="52" t="s">
        <v>399</v>
      </c>
      <c r="H137" s="54" t="s">
        <v>381</v>
      </c>
      <c r="I137" s="55">
        <v>50</v>
      </c>
      <c r="J137" s="55">
        <v>120</v>
      </c>
      <c r="K137" s="54">
        <f t="shared" si="6"/>
        <v>6000</v>
      </c>
    </row>
    <row r="138" spans="1:11" x14ac:dyDescent="0.3">
      <c r="A138" s="52" t="s">
        <v>522</v>
      </c>
      <c r="B138" s="52">
        <f t="shared" si="7"/>
        <v>2015</v>
      </c>
      <c r="C138" s="52" t="s">
        <v>594</v>
      </c>
      <c r="D138" s="53">
        <v>42229</v>
      </c>
      <c r="E138" s="52">
        <f t="shared" si="8"/>
        <v>967</v>
      </c>
      <c r="F138" s="54" t="s">
        <v>407</v>
      </c>
      <c r="G138" s="52" t="s">
        <v>406</v>
      </c>
      <c r="H138" s="54" t="s">
        <v>384</v>
      </c>
      <c r="I138" s="55">
        <v>1000</v>
      </c>
      <c r="J138" s="55">
        <v>20</v>
      </c>
      <c r="K138" s="54">
        <f t="shared" si="6"/>
        <v>20000</v>
      </c>
    </row>
    <row r="139" spans="1:11" x14ac:dyDescent="0.3">
      <c r="A139" s="52" t="s">
        <v>398</v>
      </c>
      <c r="B139" s="52">
        <f t="shared" si="7"/>
        <v>2015</v>
      </c>
      <c r="C139" s="52" t="s">
        <v>594</v>
      </c>
      <c r="D139" s="53">
        <v>42230</v>
      </c>
      <c r="E139" s="52">
        <f t="shared" si="8"/>
        <v>968</v>
      </c>
      <c r="F139" s="54" t="s">
        <v>412</v>
      </c>
      <c r="G139" s="52" t="s">
        <v>523</v>
      </c>
      <c r="H139" s="54" t="s">
        <v>384</v>
      </c>
      <c r="I139" s="55">
        <v>100</v>
      </c>
      <c r="J139" s="55">
        <v>20</v>
      </c>
      <c r="K139" s="54">
        <f t="shared" si="6"/>
        <v>2000</v>
      </c>
    </row>
    <row r="140" spans="1:11" x14ac:dyDescent="0.3">
      <c r="A140" s="52" t="s">
        <v>522</v>
      </c>
      <c r="B140" s="52">
        <f t="shared" si="7"/>
        <v>2015</v>
      </c>
      <c r="C140" s="52" t="s">
        <v>594</v>
      </c>
      <c r="D140" s="53">
        <v>42230</v>
      </c>
      <c r="E140" s="52">
        <f t="shared" si="8"/>
        <v>969</v>
      </c>
      <c r="F140" s="54" t="s">
        <v>461</v>
      </c>
      <c r="G140" s="52" t="s">
        <v>525</v>
      </c>
      <c r="H140" s="54" t="s">
        <v>387</v>
      </c>
      <c r="I140" s="55">
        <v>50</v>
      </c>
      <c r="J140" s="55">
        <v>35</v>
      </c>
      <c r="K140" s="54">
        <f t="shared" si="6"/>
        <v>1750</v>
      </c>
    </row>
    <row r="141" spans="1:11" x14ac:dyDescent="0.3">
      <c r="A141" s="52" t="s">
        <v>522</v>
      </c>
      <c r="B141" s="52">
        <f t="shared" si="7"/>
        <v>2015</v>
      </c>
      <c r="C141" s="52" t="s">
        <v>594</v>
      </c>
      <c r="D141" s="53">
        <v>42230</v>
      </c>
      <c r="E141" s="52">
        <f t="shared" si="8"/>
        <v>970</v>
      </c>
      <c r="F141" s="54" t="s">
        <v>407</v>
      </c>
      <c r="G141" s="52" t="s">
        <v>406</v>
      </c>
      <c r="H141" s="54" t="s">
        <v>387</v>
      </c>
      <c r="I141" s="55">
        <v>50</v>
      </c>
      <c r="J141" s="55">
        <v>35</v>
      </c>
      <c r="K141" s="54">
        <f t="shared" si="6"/>
        <v>1750</v>
      </c>
    </row>
    <row r="142" spans="1:11" x14ac:dyDescent="0.3">
      <c r="A142" s="52" t="s">
        <v>398</v>
      </c>
      <c r="B142" s="52">
        <f t="shared" si="7"/>
        <v>2015</v>
      </c>
      <c r="C142" s="52" t="s">
        <v>594</v>
      </c>
      <c r="D142" s="53">
        <v>42231</v>
      </c>
      <c r="E142" s="52">
        <f t="shared" si="8"/>
        <v>971</v>
      </c>
      <c r="F142" s="54" t="s">
        <v>412</v>
      </c>
      <c r="G142" s="52" t="s">
        <v>523</v>
      </c>
      <c r="H142" s="54" t="s">
        <v>383</v>
      </c>
      <c r="I142" s="55">
        <v>50</v>
      </c>
      <c r="J142" s="55">
        <v>10</v>
      </c>
      <c r="K142" s="54">
        <f t="shared" si="6"/>
        <v>500</v>
      </c>
    </row>
    <row r="143" spans="1:11" x14ac:dyDescent="0.3">
      <c r="A143" s="52" t="s">
        <v>395</v>
      </c>
      <c r="B143" s="52">
        <f t="shared" si="7"/>
        <v>2015</v>
      </c>
      <c r="C143" s="52" t="s">
        <v>594</v>
      </c>
      <c r="D143" s="53">
        <v>42231</v>
      </c>
      <c r="E143" s="52">
        <f t="shared" si="8"/>
        <v>972</v>
      </c>
      <c r="F143" s="54" t="s">
        <v>413</v>
      </c>
      <c r="G143" s="52" t="s">
        <v>527</v>
      </c>
      <c r="H143" s="54" t="s">
        <v>385</v>
      </c>
      <c r="I143" s="55">
        <v>20</v>
      </c>
      <c r="J143" s="55">
        <v>86</v>
      </c>
      <c r="K143" s="54">
        <f t="shared" si="6"/>
        <v>1720</v>
      </c>
    </row>
    <row r="144" spans="1:11" x14ac:dyDescent="0.3">
      <c r="A144" s="52" t="s">
        <v>395</v>
      </c>
      <c r="B144" s="52">
        <f t="shared" si="7"/>
        <v>2015</v>
      </c>
      <c r="C144" s="52" t="s">
        <v>594</v>
      </c>
      <c r="D144" s="53">
        <v>42231</v>
      </c>
      <c r="E144" s="52">
        <f t="shared" si="8"/>
        <v>973</v>
      </c>
      <c r="F144" s="54" t="s">
        <v>447</v>
      </c>
      <c r="G144" s="52" t="s">
        <v>527</v>
      </c>
      <c r="H144" s="54" t="s">
        <v>385</v>
      </c>
      <c r="I144" s="55">
        <v>2</v>
      </c>
      <c r="J144" s="55">
        <v>86</v>
      </c>
      <c r="K144" s="54">
        <f t="shared" si="6"/>
        <v>172</v>
      </c>
    </row>
    <row r="145" spans="1:11" x14ac:dyDescent="0.3">
      <c r="A145" s="52" t="s">
        <v>405</v>
      </c>
      <c r="B145" s="52">
        <f t="shared" si="7"/>
        <v>2015</v>
      </c>
      <c r="C145" s="52" t="s">
        <v>594</v>
      </c>
      <c r="D145" s="53">
        <v>42232</v>
      </c>
      <c r="E145" s="52">
        <f t="shared" si="8"/>
        <v>974</v>
      </c>
      <c r="F145" s="54" t="s">
        <v>437</v>
      </c>
      <c r="G145" s="52" t="s">
        <v>403</v>
      </c>
      <c r="H145" s="54" t="s">
        <v>381</v>
      </c>
      <c r="I145" s="55">
        <v>200</v>
      </c>
      <c r="J145" s="55">
        <v>120</v>
      </c>
      <c r="K145" s="54">
        <f t="shared" si="6"/>
        <v>24000</v>
      </c>
    </row>
    <row r="146" spans="1:11" x14ac:dyDescent="0.3">
      <c r="A146" s="52" t="s">
        <v>398</v>
      </c>
      <c r="B146" s="52">
        <f t="shared" si="7"/>
        <v>2015</v>
      </c>
      <c r="C146" s="52" t="s">
        <v>594</v>
      </c>
      <c r="D146" s="53">
        <v>42232</v>
      </c>
      <c r="E146" s="52">
        <f t="shared" si="8"/>
        <v>975</v>
      </c>
      <c r="F146" s="54" t="s">
        <v>397</v>
      </c>
      <c r="G146" s="52" t="s">
        <v>396</v>
      </c>
      <c r="H146" s="54" t="s">
        <v>387</v>
      </c>
      <c r="I146" s="55">
        <v>30</v>
      </c>
      <c r="J146" s="55">
        <v>35</v>
      </c>
      <c r="K146" s="54">
        <f t="shared" si="6"/>
        <v>1050</v>
      </c>
    </row>
    <row r="147" spans="1:11" x14ac:dyDescent="0.3">
      <c r="A147" s="52" t="s">
        <v>395</v>
      </c>
      <c r="B147" s="52">
        <f t="shared" si="7"/>
        <v>2015</v>
      </c>
      <c r="C147" s="52" t="s">
        <v>594</v>
      </c>
      <c r="D147" s="53">
        <v>42232</v>
      </c>
      <c r="E147" s="52">
        <f t="shared" si="8"/>
        <v>976</v>
      </c>
      <c r="F147" s="54" t="s">
        <v>447</v>
      </c>
      <c r="G147" s="52" t="s">
        <v>527</v>
      </c>
      <c r="H147" s="54" t="s">
        <v>384</v>
      </c>
      <c r="I147" s="55">
        <v>2</v>
      </c>
      <c r="J147" s="55">
        <v>20</v>
      </c>
      <c r="K147" s="54">
        <f t="shared" si="6"/>
        <v>40</v>
      </c>
    </row>
    <row r="148" spans="1:11" x14ac:dyDescent="0.3">
      <c r="A148" s="52" t="s">
        <v>405</v>
      </c>
      <c r="B148" s="52">
        <f t="shared" si="7"/>
        <v>2015</v>
      </c>
      <c r="C148" s="52" t="s">
        <v>594</v>
      </c>
      <c r="D148" s="53">
        <v>42233</v>
      </c>
      <c r="E148" s="52">
        <f t="shared" si="8"/>
        <v>977</v>
      </c>
      <c r="F148" s="54" t="s">
        <v>437</v>
      </c>
      <c r="G148" s="52" t="s">
        <v>403</v>
      </c>
      <c r="H148" s="54" t="s">
        <v>387</v>
      </c>
      <c r="I148" s="55">
        <v>200</v>
      </c>
      <c r="J148" s="55">
        <v>35</v>
      </c>
      <c r="K148" s="54">
        <f t="shared" si="6"/>
        <v>7000</v>
      </c>
    </row>
    <row r="149" spans="1:11" x14ac:dyDescent="0.3">
      <c r="A149" s="52" t="s">
        <v>522</v>
      </c>
      <c r="B149" s="52">
        <f t="shared" si="7"/>
        <v>2015</v>
      </c>
      <c r="C149" s="52" t="s">
        <v>594</v>
      </c>
      <c r="D149" s="53">
        <v>42233</v>
      </c>
      <c r="E149" s="52">
        <f t="shared" si="8"/>
        <v>978</v>
      </c>
      <c r="F149" s="54" t="s">
        <v>450</v>
      </c>
      <c r="G149" s="52" t="s">
        <v>525</v>
      </c>
      <c r="H149" s="54" t="s">
        <v>385</v>
      </c>
      <c r="I149" s="55">
        <v>30</v>
      </c>
      <c r="J149" s="55">
        <v>86</v>
      </c>
      <c r="K149" s="54">
        <f t="shared" si="6"/>
        <v>2580</v>
      </c>
    </row>
    <row r="150" spans="1:11" x14ac:dyDescent="0.3">
      <c r="A150" s="52" t="s">
        <v>395</v>
      </c>
      <c r="B150" s="52">
        <f t="shared" si="7"/>
        <v>2015</v>
      </c>
      <c r="C150" s="52" t="s">
        <v>594</v>
      </c>
      <c r="D150" s="53">
        <v>42233</v>
      </c>
      <c r="E150" s="52">
        <f t="shared" si="8"/>
        <v>979</v>
      </c>
      <c r="F150" s="54" t="s">
        <v>447</v>
      </c>
      <c r="G150" s="52" t="s">
        <v>527</v>
      </c>
      <c r="H150" s="54" t="s">
        <v>387</v>
      </c>
      <c r="I150" s="55">
        <v>2</v>
      </c>
      <c r="J150" s="55">
        <v>35</v>
      </c>
      <c r="K150" s="54">
        <f t="shared" si="6"/>
        <v>70</v>
      </c>
    </row>
    <row r="151" spans="1:11" x14ac:dyDescent="0.3">
      <c r="A151" s="52" t="s">
        <v>405</v>
      </c>
      <c r="B151" s="52">
        <f t="shared" si="7"/>
        <v>2015</v>
      </c>
      <c r="C151" s="52" t="s">
        <v>594</v>
      </c>
      <c r="D151" s="53">
        <v>42234</v>
      </c>
      <c r="E151" s="52">
        <f t="shared" si="8"/>
        <v>980</v>
      </c>
      <c r="F151" s="54" t="s">
        <v>437</v>
      </c>
      <c r="G151" s="52" t="s">
        <v>403</v>
      </c>
      <c r="H151" s="54" t="s">
        <v>385</v>
      </c>
      <c r="I151" s="55">
        <v>200</v>
      </c>
      <c r="J151" s="55">
        <v>86</v>
      </c>
      <c r="K151" s="54">
        <f t="shared" si="6"/>
        <v>17200</v>
      </c>
    </row>
    <row r="152" spans="1:11" x14ac:dyDescent="0.3">
      <c r="A152" s="52" t="s">
        <v>522</v>
      </c>
      <c r="B152" s="52">
        <f t="shared" si="7"/>
        <v>2015</v>
      </c>
      <c r="C152" s="52" t="s">
        <v>594</v>
      </c>
      <c r="D152" s="53">
        <v>42234</v>
      </c>
      <c r="E152" s="52">
        <f t="shared" si="8"/>
        <v>981</v>
      </c>
      <c r="F152" s="54" t="s">
        <v>450</v>
      </c>
      <c r="G152" s="52" t="s">
        <v>525</v>
      </c>
      <c r="H152" s="54" t="s">
        <v>384</v>
      </c>
      <c r="I152" s="55">
        <v>30</v>
      </c>
      <c r="J152" s="55">
        <v>20</v>
      </c>
      <c r="K152" s="54">
        <f t="shared" si="6"/>
        <v>600</v>
      </c>
    </row>
    <row r="153" spans="1:11" x14ac:dyDescent="0.3">
      <c r="A153" s="52" t="s">
        <v>522</v>
      </c>
      <c r="B153" s="52">
        <f t="shared" si="7"/>
        <v>2015</v>
      </c>
      <c r="C153" s="52" t="s">
        <v>594</v>
      </c>
      <c r="D153" s="53">
        <v>42234</v>
      </c>
      <c r="E153" s="52">
        <f t="shared" si="8"/>
        <v>982</v>
      </c>
      <c r="F153" s="54" t="s">
        <v>454</v>
      </c>
      <c r="G153" s="52" t="s">
        <v>525</v>
      </c>
      <c r="H153" s="54" t="s">
        <v>385</v>
      </c>
      <c r="I153" s="55">
        <v>42</v>
      </c>
      <c r="J153" s="55">
        <v>86</v>
      </c>
      <c r="K153" s="54">
        <f t="shared" si="6"/>
        <v>3612</v>
      </c>
    </row>
    <row r="154" spans="1:11" x14ac:dyDescent="0.3">
      <c r="A154" s="52" t="s">
        <v>405</v>
      </c>
      <c r="B154" s="52">
        <f t="shared" si="7"/>
        <v>2015</v>
      </c>
      <c r="C154" s="52" t="s">
        <v>594</v>
      </c>
      <c r="D154" s="53">
        <v>42235</v>
      </c>
      <c r="E154" s="52">
        <f t="shared" si="8"/>
        <v>983</v>
      </c>
      <c r="F154" s="54" t="s">
        <v>437</v>
      </c>
      <c r="G154" s="52" t="s">
        <v>403</v>
      </c>
      <c r="H154" s="54" t="s">
        <v>384</v>
      </c>
      <c r="I154" s="55">
        <v>200</v>
      </c>
      <c r="J154" s="55">
        <v>20</v>
      </c>
      <c r="K154" s="54">
        <f t="shared" si="6"/>
        <v>4000</v>
      </c>
    </row>
    <row r="155" spans="1:11" x14ac:dyDescent="0.3">
      <c r="A155" s="52" t="s">
        <v>522</v>
      </c>
      <c r="B155" s="52">
        <f t="shared" si="7"/>
        <v>2015</v>
      </c>
      <c r="C155" s="52" t="s">
        <v>594</v>
      </c>
      <c r="D155" s="53">
        <v>42235</v>
      </c>
      <c r="E155" s="52">
        <f t="shared" si="8"/>
        <v>984</v>
      </c>
      <c r="F155" s="54" t="s">
        <v>407</v>
      </c>
      <c r="G155" s="52" t="s">
        <v>406</v>
      </c>
      <c r="H155" s="54" t="s">
        <v>387</v>
      </c>
      <c r="I155" s="55">
        <v>50</v>
      </c>
      <c r="J155" s="55">
        <v>35</v>
      </c>
      <c r="K155" s="54">
        <f t="shared" si="6"/>
        <v>1750</v>
      </c>
    </row>
    <row r="156" spans="1:11" x14ac:dyDescent="0.3">
      <c r="A156" s="52" t="s">
        <v>522</v>
      </c>
      <c r="B156" s="52">
        <f t="shared" si="7"/>
        <v>2015</v>
      </c>
      <c r="C156" s="52" t="s">
        <v>594</v>
      </c>
      <c r="D156" s="53">
        <v>42235</v>
      </c>
      <c r="E156" s="52">
        <f t="shared" si="8"/>
        <v>985</v>
      </c>
      <c r="F156" s="54" t="s">
        <v>454</v>
      </c>
      <c r="G156" s="52" t="s">
        <v>525</v>
      </c>
      <c r="H156" s="54" t="s">
        <v>384</v>
      </c>
      <c r="I156" s="55">
        <v>40</v>
      </c>
      <c r="J156" s="55">
        <v>20</v>
      </c>
      <c r="K156" s="54">
        <f t="shared" si="6"/>
        <v>800</v>
      </c>
    </row>
    <row r="157" spans="1:11" x14ac:dyDescent="0.3">
      <c r="A157" s="52" t="s">
        <v>405</v>
      </c>
      <c r="B157" s="52">
        <f t="shared" si="7"/>
        <v>2015</v>
      </c>
      <c r="C157" s="52" t="s">
        <v>594</v>
      </c>
      <c r="D157" s="53">
        <v>42236</v>
      </c>
      <c r="E157" s="52">
        <f t="shared" si="8"/>
        <v>986</v>
      </c>
      <c r="F157" s="54" t="s">
        <v>437</v>
      </c>
      <c r="G157" s="52" t="s">
        <v>403</v>
      </c>
      <c r="H157" s="54" t="s">
        <v>383</v>
      </c>
      <c r="I157" s="55">
        <v>200</v>
      </c>
      <c r="J157" s="55">
        <v>10</v>
      </c>
      <c r="K157" s="54">
        <f t="shared" si="6"/>
        <v>2000</v>
      </c>
    </row>
    <row r="158" spans="1:11" x14ac:dyDescent="0.3">
      <c r="A158" s="52" t="s">
        <v>522</v>
      </c>
      <c r="B158" s="52">
        <f t="shared" si="7"/>
        <v>2015</v>
      </c>
      <c r="C158" s="52" t="s">
        <v>594</v>
      </c>
      <c r="D158" s="53">
        <v>42236</v>
      </c>
      <c r="E158" s="52">
        <f t="shared" si="8"/>
        <v>987</v>
      </c>
      <c r="F158" s="54" t="s">
        <v>407</v>
      </c>
      <c r="G158" s="52" t="s">
        <v>406</v>
      </c>
      <c r="H158" s="54" t="s">
        <v>385</v>
      </c>
      <c r="I158" s="55">
        <v>50</v>
      </c>
      <c r="J158" s="55">
        <v>86</v>
      </c>
      <c r="K158" s="54">
        <f t="shared" si="6"/>
        <v>4300</v>
      </c>
    </row>
    <row r="159" spans="1:11" x14ac:dyDescent="0.3">
      <c r="A159" s="52" t="s">
        <v>395</v>
      </c>
      <c r="B159" s="52">
        <f t="shared" si="7"/>
        <v>2015</v>
      </c>
      <c r="C159" s="52" t="s">
        <v>594</v>
      </c>
      <c r="D159" s="53">
        <v>42236</v>
      </c>
      <c r="E159" s="52">
        <f t="shared" si="8"/>
        <v>988</v>
      </c>
      <c r="F159" s="54" t="s">
        <v>433</v>
      </c>
      <c r="G159" s="52" t="s">
        <v>528</v>
      </c>
      <c r="H159" s="54" t="s">
        <v>383</v>
      </c>
      <c r="I159" s="55">
        <v>50</v>
      </c>
      <c r="J159" s="55">
        <v>10</v>
      </c>
      <c r="K159" s="54">
        <f t="shared" si="6"/>
        <v>500</v>
      </c>
    </row>
    <row r="160" spans="1:11" x14ac:dyDescent="0.3">
      <c r="A160" s="52" t="s">
        <v>395</v>
      </c>
      <c r="B160" s="52">
        <f t="shared" si="7"/>
        <v>2015</v>
      </c>
      <c r="C160" s="52" t="s">
        <v>594</v>
      </c>
      <c r="D160" s="53">
        <v>42237</v>
      </c>
      <c r="E160" s="52">
        <f t="shared" si="8"/>
        <v>989</v>
      </c>
      <c r="F160" s="54" t="s">
        <v>434</v>
      </c>
      <c r="G160" s="52" t="s">
        <v>399</v>
      </c>
      <c r="H160" s="54" t="s">
        <v>381</v>
      </c>
      <c r="I160" s="55">
        <v>100</v>
      </c>
      <c r="J160" s="55">
        <v>120</v>
      </c>
      <c r="K160" s="54">
        <f t="shared" si="6"/>
        <v>12000</v>
      </c>
    </row>
    <row r="161" spans="1:11" x14ac:dyDescent="0.3">
      <c r="A161" s="52" t="s">
        <v>405</v>
      </c>
      <c r="B161" s="52">
        <f t="shared" si="7"/>
        <v>2015</v>
      </c>
      <c r="C161" s="52" t="s">
        <v>594</v>
      </c>
      <c r="D161" s="53">
        <v>42237</v>
      </c>
      <c r="E161" s="52">
        <f t="shared" si="8"/>
        <v>990</v>
      </c>
      <c r="F161" s="54" t="s">
        <v>445</v>
      </c>
      <c r="G161" s="52" t="s">
        <v>403</v>
      </c>
      <c r="H161" s="54" t="s">
        <v>384</v>
      </c>
      <c r="I161" s="55">
        <v>50</v>
      </c>
      <c r="J161" s="55">
        <v>20</v>
      </c>
      <c r="K161" s="54">
        <f t="shared" si="6"/>
        <v>1000</v>
      </c>
    </row>
    <row r="162" spans="1:11" x14ac:dyDescent="0.3">
      <c r="A162" s="52" t="s">
        <v>395</v>
      </c>
      <c r="B162" s="52">
        <f t="shared" si="7"/>
        <v>2015</v>
      </c>
      <c r="C162" s="52" t="s">
        <v>594</v>
      </c>
      <c r="D162" s="53">
        <v>42237</v>
      </c>
      <c r="E162" s="52">
        <f t="shared" si="8"/>
        <v>991</v>
      </c>
      <c r="F162" s="54" t="s">
        <v>433</v>
      </c>
      <c r="G162" s="52" t="s">
        <v>528</v>
      </c>
      <c r="H162" s="54" t="s">
        <v>381</v>
      </c>
      <c r="I162" s="55">
        <v>200</v>
      </c>
      <c r="J162" s="55">
        <v>120</v>
      </c>
      <c r="K162" s="54">
        <f t="shared" si="6"/>
        <v>24000</v>
      </c>
    </row>
    <row r="163" spans="1:11" x14ac:dyDescent="0.3">
      <c r="A163" s="52" t="s">
        <v>395</v>
      </c>
      <c r="B163" s="52">
        <f t="shared" si="7"/>
        <v>2015</v>
      </c>
      <c r="C163" s="52" t="s">
        <v>594</v>
      </c>
      <c r="D163" s="53">
        <v>42238</v>
      </c>
      <c r="E163" s="52">
        <f t="shared" si="8"/>
        <v>992</v>
      </c>
      <c r="F163" s="54" t="s">
        <v>432</v>
      </c>
      <c r="G163" s="52" t="s">
        <v>529</v>
      </c>
      <c r="H163" s="54" t="s">
        <v>387</v>
      </c>
      <c r="I163" s="55">
        <v>300</v>
      </c>
      <c r="J163" s="55">
        <v>35</v>
      </c>
      <c r="K163" s="54">
        <f t="shared" si="6"/>
        <v>10500</v>
      </c>
    </row>
    <row r="164" spans="1:11" x14ac:dyDescent="0.3">
      <c r="A164" s="52" t="s">
        <v>405</v>
      </c>
      <c r="B164" s="52">
        <f t="shared" si="7"/>
        <v>2015</v>
      </c>
      <c r="C164" s="52" t="s">
        <v>594</v>
      </c>
      <c r="D164" s="53">
        <v>42238</v>
      </c>
      <c r="E164" s="52">
        <f t="shared" si="8"/>
        <v>993</v>
      </c>
      <c r="F164" s="54" t="s">
        <v>445</v>
      </c>
      <c r="G164" s="52" t="s">
        <v>403</v>
      </c>
      <c r="H164" s="54" t="s">
        <v>387</v>
      </c>
      <c r="I164" s="55">
        <v>30</v>
      </c>
      <c r="J164" s="55">
        <v>35</v>
      </c>
      <c r="K164" s="54">
        <f t="shared" si="6"/>
        <v>1050</v>
      </c>
    </row>
    <row r="165" spans="1:11" x14ac:dyDescent="0.3">
      <c r="A165" s="52" t="s">
        <v>398</v>
      </c>
      <c r="B165" s="52">
        <f t="shared" si="7"/>
        <v>2015</v>
      </c>
      <c r="C165" s="52" t="s">
        <v>594</v>
      </c>
      <c r="D165" s="53">
        <v>42238</v>
      </c>
      <c r="E165" s="52">
        <f t="shared" si="8"/>
        <v>994</v>
      </c>
      <c r="F165" s="54" t="s">
        <v>412</v>
      </c>
      <c r="G165" s="52" t="s">
        <v>523</v>
      </c>
      <c r="H165" s="54" t="s">
        <v>387</v>
      </c>
      <c r="I165" s="55">
        <v>50</v>
      </c>
      <c r="J165" s="55">
        <v>35</v>
      </c>
      <c r="K165" s="54">
        <f t="shared" si="6"/>
        <v>1750</v>
      </c>
    </row>
    <row r="166" spans="1:11" x14ac:dyDescent="0.3">
      <c r="A166" s="52" t="s">
        <v>522</v>
      </c>
      <c r="B166" s="52">
        <f t="shared" si="7"/>
        <v>2015</v>
      </c>
      <c r="C166" s="52" t="s">
        <v>594</v>
      </c>
      <c r="D166" s="53">
        <v>42239</v>
      </c>
      <c r="E166" s="52">
        <f t="shared" si="8"/>
        <v>995</v>
      </c>
      <c r="F166" s="54" t="s">
        <v>407</v>
      </c>
      <c r="G166" s="52" t="s">
        <v>406</v>
      </c>
      <c r="H166" s="54" t="s">
        <v>385</v>
      </c>
      <c r="I166" s="55">
        <v>100</v>
      </c>
      <c r="J166" s="55">
        <v>86</v>
      </c>
      <c r="K166" s="54">
        <f t="shared" si="6"/>
        <v>8600</v>
      </c>
    </row>
    <row r="167" spans="1:11" x14ac:dyDescent="0.3">
      <c r="A167" s="52" t="s">
        <v>405</v>
      </c>
      <c r="B167" s="52">
        <f t="shared" si="7"/>
        <v>2015</v>
      </c>
      <c r="C167" s="52" t="s">
        <v>594</v>
      </c>
      <c r="D167" s="53">
        <v>42239</v>
      </c>
      <c r="E167" s="52">
        <f t="shared" si="8"/>
        <v>996</v>
      </c>
      <c r="F167" s="54" t="s">
        <v>445</v>
      </c>
      <c r="G167" s="52" t="s">
        <v>403</v>
      </c>
      <c r="H167" s="54" t="s">
        <v>385</v>
      </c>
      <c r="I167" s="55">
        <v>40</v>
      </c>
      <c r="J167" s="55">
        <v>86</v>
      </c>
      <c r="K167" s="54">
        <f t="shared" si="6"/>
        <v>3440</v>
      </c>
    </row>
    <row r="168" spans="1:11" x14ac:dyDescent="0.3">
      <c r="A168" s="52" t="s">
        <v>405</v>
      </c>
      <c r="B168" s="52">
        <f t="shared" si="7"/>
        <v>2015</v>
      </c>
      <c r="C168" s="52" t="s">
        <v>594</v>
      </c>
      <c r="D168" s="53">
        <v>42239</v>
      </c>
      <c r="E168" s="52">
        <f t="shared" si="8"/>
        <v>997</v>
      </c>
      <c r="F168" s="54" t="s">
        <v>423</v>
      </c>
      <c r="G168" s="52" t="s">
        <v>403</v>
      </c>
      <c r="H168" s="54" t="s">
        <v>385</v>
      </c>
      <c r="I168" s="55">
        <v>500</v>
      </c>
      <c r="J168" s="55">
        <v>86</v>
      </c>
      <c r="K168" s="54">
        <f t="shared" si="6"/>
        <v>43000</v>
      </c>
    </row>
    <row r="169" spans="1:11" x14ac:dyDescent="0.3">
      <c r="A169" s="52" t="s">
        <v>522</v>
      </c>
      <c r="B169" s="52">
        <f t="shared" si="7"/>
        <v>2015</v>
      </c>
      <c r="C169" s="52" t="s">
        <v>594</v>
      </c>
      <c r="D169" s="53">
        <v>42240</v>
      </c>
      <c r="E169" s="52">
        <f t="shared" si="8"/>
        <v>998</v>
      </c>
      <c r="F169" s="54" t="s">
        <v>407</v>
      </c>
      <c r="G169" s="52" t="s">
        <v>406</v>
      </c>
      <c r="H169" s="54" t="s">
        <v>384</v>
      </c>
      <c r="I169" s="55">
        <v>210</v>
      </c>
      <c r="J169" s="55">
        <v>20</v>
      </c>
      <c r="K169" s="54">
        <f t="shared" si="6"/>
        <v>4200</v>
      </c>
    </row>
    <row r="170" spans="1:11" x14ac:dyDescent="0.3">
      <c r="A170" s="52" t="s">
        <v>405</v>
      </c>
      <c r="B170" s="52">
        <f t="shared" si="7"/>
        <v>2015</v>
      </c>
      <c r="C170" s="52" t="s">
        <v>594</v>
      </c>
      <c r="D170" s="53">
        <v>42240</v>
      </c>
      <c r="E170" s="52">
        <f t="shared" si="8"/>
        <v>999</v>
      </c>
      <c r="F170" s="54" t="s">
        <v>455</v>
      </c>
      <c r="G170" s="52" t="s">
        <v>524</v>
      </c>
      <c r="H170" s="54" t="s">
        <v>384</v>
      </c>
      <c r="I170" s="55">
        <v>50</v>
      </c>
      <c r="J170" s="55">
        <v>20</v>
      </c>
      <c r="K170" s="54">
        <f t="shared" si="6"/>
        <v>1000</v>
      </c>
    </row>
    <row r="171" spans="1:11" x14ac:dyDescent="0.3">
      <c r="A171" s="52" t="s">
        <v>398</v>
      </c>
      <c r="B171" s="52">
        <f t="shared" si="7"/>
        <v>2015</v>
      </c>
      <c r="C171" s="52" t="s">
        <v>594</v>
      </c>
      <c r="D171" s="53">
        <v>42240</v>
      </c>
      <c r="E171" s="52">
        <f t="shared" si="8"/>
        <v>1000</v>
      </c>
      <c r="F171" s="54" t="s">
        <v>428</v>
      </c>
      <c r="G171" s="52" t="s">
        <v>396</v>
      </c>
      <c r="H171" s="54" t="s">
        <v>384</v>
      </c>
      <c r="I171" s="55">
        <v>400</v>
      </c>
      <c r="J171" s="55">
        <v>20</v>
      </c>
      <c r="K171" s="54">
        <f t="shared" si="6"/>
        <v>8000</v>
      </c>
    </row>
    <row r="172" spans="1:11" x14ac:dyDescent="0.3">
      <c r="A172" s="52" t="s">
        <v>522</v>
      </c>
      <c r="B172" s="52">
        <f t="shared" si="7"/>
        <v>2015</v>
      </c>
      <c r="C172" s="52" t="s">
        <v>594</v>
      </c>
      <c r="D172" s="53">
        <v>42241</v>
      </c>
      <c r="E172" s="52">
        <f t="shared" si="8"/>
        <v>1001</v>
      </c>
      <c r="F172" s="54" t="s">
        <v>407</v>
      </c>
      <c r="G172" s="52" t="s">
        <v>406</v>
      </c>
      <c r="H172" s="54" t="s">
        <v>383</v>
      </c>
      <c r="I172" s="55">
        <v>200</v>
      </c>
      <c r="J172" s="55">
        <v>10</v>
      </c>
      <c r="K172" s="54">
        <f t="shared" si="6"/>
        <v>2000</v>
      </c>
    </row>
    <row r="173" spans="1:11" x14ac:dyDescent="0.3">
      <c r="A173" s="52" t="s">
        <v>405</v>
      </c>
      <c r="B173" s="52">
        <f t="shared" si="7"/>
        <v>2015</v>
      </c>
      <c r="C173" s="52" t="s">
        <v>594</v>
      </c>
      <c r="D173" s="53">
        <v>42241</v>
      </c>
      <c r="E173" s="52">
        <f t="shared" si="8"/>
        <v>1002</v>
      </c>
      <c r="F173" s="54" t="s">
        <v>455</v>
      </c>
      <c r="G173" s="52" t="s">
        <v>524</v>
      </c>
      <c r="H173" s="54" t="s">
        <v>383</v>
      </c>
      <c r="I173" s="55">
        <v>20</v>
      </c>
      <c r="J173" s="55">
        <v>10</v>
      </c>
      <c r="K173" s="54">
        <f t="shared" si="6"/>
        <v>200</v>
      </c>
    </row>
    <row r="174" spans="1:11" x14ac:dyDescent="0.3">
      <c r="A174" s="52" t="s">
        <v>405</v>
      </c>
      <c r="B174" s="52">
        <f t="shared" si="7"/>
        <v>2015</v>
      </c>
      <c r="C174" s="52" t="s">
        <v>594</v>
      </c>
      <c r="D174" s="53">
        <v>42241</v>
      </c>
      <c r="E174" s="52">
        <f t="shared" si="8"/>
        <v>1003</v>
      </c>
      <c r="F174" s="54" t="s">
        <v>415</v>
      </c>
      <c r="G174" s="52" t="s">
        <v>524</v>
      </c>
      <c r="H174" s="54" t="s">
        <v>383</v>
      </c>
      <c r="I174" s="55">
        <v>250</v>
      </c>
      <c r="J174" s="55">
        <v>10</v>
      </c>
      <c r="K174" s="54">
        <f t="shared" si="6"/>
        <v>2500</v>
      </c>
    </row>
    <row r="175" spans="1:11" x14ac:dyDescent="0.3">
      <c r="A175" s="52" t="s">
        <v>522</v>
      </c>
      <c r="B175" s="52">
        <f t="shared" si="7"/>
        <v>2015</v>
      </c>
      <c r="C175" s="52" t="s">
        <v>594</v>
      </c>
      <c r="D175" s="53">
        <v>42242</v>
      </c>
      <c r="E175" s="52">
        <f t="shared" si="8"/>
        <v>1004</v>
      </c>
      <c r="F175" s="54" t="s">
        <v>407</v>
      </c>
      <c r="G175" s="52" t="s">
        <v>406</v>
      </c>
      <c r="H175" s="54" t="s">
        <v>381</v>
      </c>
      <c r="I175" s="55">
        <v>100</v>
      </c>
      <c r="J175" s="55">
        <v>120</v>
      </c>
      <c r="K175" s="54">
        <f t="shared" si="6"/>
        <v>12000</v>
      </c>
    </row>
    <row r="176" spans="1:11" x14ac:dyDescent="0.3">
      <c r="A176" s="52" t="s">
        <v>405</v>
      </c>
      <c r="B176" s="52">
        <f t="shared" si="7"/>
        <v>2015</v>
      </c>
      <c r="C176" s="52" t="s">
        <v>594</v>
      </c>
      <c r="D176" s="53">
        <v>42242</v>
      </c>
      <c r="E176" s="52">
        <f t="shared" si="8"/>
        <v>1005</v>
      </c>
      <c r="F176" s="54" t="s">
        <v>455</v>
      </c>
      <c r="G176" s="52" t="s">
        <v>524</v>
      </c>
      <c r="H176" s="54" t="s">
        <v>381</v>
      </c>
      <c r="I176" s="55">
        <v>50</v>
      </c>
      <c r="J176" s="55">
        <v>120</v>
      </c>
      <c r="K176" s="54">
        <f t="shared" si="6"/>
        <v>6000</v>
      </c>
    </row>
    <row r="177" spans="1:11" x14ac:dyDescent="0.3">
      <c r="A177" s="52" t="s">
        <v>405</v>
      </c>
      <c r="B177" s="52">
        <f t="shared" si="7"/>
        <v>2015</v>
      </c>
      <c r="C177" s="52" t="s">
        <v>594</v>
      </c>
      <c r="D177" s="53">
        <v>42242</v>
      </c>
      <c r="E177" s="52">
        <f t="shared" si="8"/>
        <v>1006</v>
      </c>
      <c r="F177" s="54" t="s">
        <v>415</v>
      </c>
      <c r="G177" s="52" t="s">
        <v>524</v>
      </c>
      <c r="H177" s="54" t="s">
        <v>381</v>
      </c>
      <c r="I177" s="55">
        <v>150</v>
      </c>
      <c r="J177" s="55">
        <v>120</v>
      </c>
      <c r="K177" s="54">
        <f t="shared" si="6"/>
        <v>18000</v>
      </c>
    </row>
    <row r="178" spans="1:11" x14ac:dyDescent="0.3">
      <c r="A178" s="52" t="s">
        <v>522</v>
      </c>
      <c r="B178" s="52">
        <f t="shared" si="7"/>
        <v>2015</v>
      </c>
      <c r="C178" s="52" t="s">
        <v>594</v>
      </c>
      <c r="D178" s="53">
        <v>42243</v>
      </c>
      <c r="E178" s="52">
        <f t="shared" si="8"/>
        <v>1007</v>
      </c>
      <c r="F178" s="54" t="s">
        <v>407</v>
      </c>
      <c r="G178" s="52" t="s">
        <v>406</v>
      </c>
      <c r="H178" s="54" t="s">
        <v>383</v>
      </c>
      <c r="I178" s="55">
        <v>50</v>
      </c>
      <c r="J178" s="55">
        <v>10</v>
      </c>
      <c r="K178" s="54">
        <f t="shared" si="6"/>
        <v>500</v>
      </c>
    </row>
    <row r="179" spans="1:11" x14ac:dyDescent="0.3">
      <c r="A179" s="52" t="s">
        <v>405</v>
      </c>
      <c r="B179" s="52">
        <f t="shared" si="7"/>
        <v>2015</v>
      </c>
      <c r="C179" s="52" t="s">
        <v>594</v>
      </c>
      <c r="D179" s="53">
        <v>42243</v>
      </c>
      <c r="E179" s="52">
        <f t="shared" si="8"/>
        <v>1008</v>
      </c>
      <c r="F179" s="54" t="s">
        <v>455</v>
      </c>
      <c r="G179" s="52" t="s">
        <v>524</v>
      </c>
      <c r="H179" s="54" t="s">
        <v>387</v>
      </c>
      <c r="I179" s="55">
        <v>20</v>
      </c>
      <c r="J179" s="55">
        <v>35</v>
      </c>
      <c r="K179" s="54">
        <f t="shared" si="6"/>
        <v>700</v>
      </c>
    </row>
    <row r="180" spans="1:11" x14ac:dyDescent="0.3">
      <c r="A180" s="52" t="s">
        <v>405</v>
      </c>
      <c r="B180" s="52">
        <f t="shared" si="7"/>
        <v>2015</v>
      </c>
      <c r="C180" s="52" t="s">
        <v>594</v>
      </c>
      <c r="D180" s="53">
        <v>42243</v>
      </c>
      <c r="E180" s="52">
        <f t="shared" si="8"/>
        <v>1009</v>
      </c>
      <c r="F180" s="54" t="s">
        <v>453</v>
      </c>
      <c r="G180" s="52" t="s">
        <v>403</v>
      </c>
      <c r="H180" s="54" t="s">
        <v>387</v>
      </c>
      <c r="I180" s="55">
        <v>100</v>
      </c>
      <c r="J180" s="55">
        <v>35</v>
      </c>
      <c r="K180" s="54">
        <f t="shared" si="6"/>
        <v>3500</v>
      </c>
    </row>
    <row r="181" spans="1:11" x14ac:dyDescent="0.3">
      <c r="A181" s="52" t="s">
        <v>522</v>
      </c>
      <c r="B181" s="52">
        <f t="shared" si="7"/>
        <v>2015</v>
      </c>
      <c r="C181" s="52" t="s">
        <v>594</v>
      </c>
      <c r="D181" s="53">
        <v>42244</v>
      </c>
      <c r="E181" s="52">
        <f t="shared" si="8"/>
        <v>1010</v>
      </c>
      <c r="F181" s="54" t="s">
        <v>407</v>
      </c>
      <c r="G181" s="52" t="s">
        <v>406</v>
      </c>
      <c r="H181" s="54" t="s">
        <v>381</v>
      </c>
      <c r="I181" s="55">
        <v>50</v>
      </c>
      <c r="J181" s="55">
        <v>120</v>
      </c>
      <c r="K181" s="54">
        <f t="shared" si="6"/>
        <v>6000</v>
      </c>
    </row>
    <row r="182" spans="1:11" x14ac:dyDescent="0.3">
      <c r="A182" s="52" t="s">
        <v>398</v>
      </c>
      <c r="B182" s="52">
        <f t="shared" si="7"/>
        <v>2015</v>
      </c>
      <c r="C182" s="52" t="s">
        <v>594</v>
      </c>
      <c r="D182" s="53">
        <v>42244</v>
      </c>
      <c r="E182" s="52">
        <f t="shared" si="8"/>
        <v>1011</v>
      </c>
      <c r="F182" s="54" t="s">
        <v>428</v>
      </c>
      <c r="G182" s="52" t="s">
        <v>396</v>
      </c>
      <c r="H182" s="54" t="s">
        <v>385</v>
      </c>
      <c r="I182" s="55">
        <v>50</v>
      </c>
      <c r="J182" s="55">
        <v>86</v>
      </c>
      <c r="K182" s="54">
        <f t="shared" si="6"/>
        <v>4300</v>
      </c>
    </row>
    <row r="183" spans="1:11" x14ac:dyDescent="0.3">
      <c r="A183" s="52" t="s">
        <v>398</v>
      </c>
      <c r="B183" s="52">
        <f t="shared" si="7"/>
        <v>2015</v>
      </c>
      <c r="C183" s="52" t="s">
        <v>594</v>
      </c>
      <c r="D183" s="53">
        <v>42244</v>
      </c>
      <c r="E183" s="52">
        <f t="shared" si="8"/>
        <v>1012</v>
      </c>
      <c r="F183" s="54" t="s">
        <v>449</v>
      </c>
      <c r="G183" s="52" t="s">
        <v>396</v>
      </c>
      <c r="H183" s="54" t="s">
        <v>385</v>
      </c>
      <c r="I183" s="55">
        <v>100</v>
      </c>
      <c r="J183" s="55">
        <v>86</v>
      </c>
      <c r="K183" s="54">
        <f t="shared" si="6"/>
        <v>8600</v>
      </c>
    </row>
    <row r="184" spans="1:11" x14ac:dyDescent="0.3">
      <c r="A184" s="52" t="s">
        <v>522</v>
      </c>
      <c r="B184" s="52">
        <f t="shared" si="7"/>
        <v>2015</v>
      </c>
      <c r="C184" s="52" t="s">
        <v>594</v>
      </c>
      <c r="D184" s="53">
        <v>42245</v>
      </c>
      <c r="E184" s="52">
        <f t="shared" si="8"/>
        <v>1013</v>
      </c>
      <c r="F184" s="54" t="s">
        <v>407</v>
      </c>
      <c r="G184" s="52" t="s">
        <v>406</v>
      </c>
      <c r="H184" s="54" t="s">
        <v>387</v>
      </c>
      <c r="I184" s="55">
        <v>200</v>
      </c>
      <c r="J184" s="55">
        <v>35</v>
      </c>
      <c r="K184" s="54">
        <f t="shared" si="6"/>
        <v>7000</v>
      </c>
    </row>
    <row r="185" spans="1:11" x14ac:dyDescent="0.3">
      <c r="A185" s="52" t="s">
        <v>398</v>
      </c>
      <c r="B185" s="52">
        <f t="shared" si="7"/>
        <v>2015</v>
      </c>
      <c r="C185" s="52" t="s">
        <v>594</v>
      </c>
      <c r="D185" s="53">
        <v>42245</v>
      </c>
      <c r="E185" s="52">
        <f t="shared" si="8"/>
        <v>1014</v>
      </c>
      <c r="F185" s="54" t="s">
        <v>428</v>
      </c>
      <c r="G185" s="52" t="s">
        <v>396</v>
      </c>
      <c r="H185" s="54" t="s">
        <v>384</v>
      </c>
      <c r="I185" s="55">
        <v>20</v>
      </c>
      <c r="J185" s="55">
        <v>20</v>
      </c>
      <c r="K185" s="54">
        <f t="shared" si="6"/>
        <v>400</v>
      </c>
    </row>
    <row r="186" spans="1:11" x14ac:dyDescent="0.3">
      <c r="A186" s="52" t="s">
        <v>405</v>
      </c>
      <c r="B186" s="52">
        <f t="shared" si="7"/>
        <v>2015</v>
      </c>
      <c r="C186" s="52" t="s">
        <v>594</v>
      </c>
      <c r="D186" s="53">
        <v>42245</v>
      </c>
      <c r="E186" s="52">
        <f t="shared" si="8"/>
        <v>1015</v>
      </c>
      <c r="F186" s="54" t="s">
        <v>430</v>
      </c>
      <c r="G186" s="52" t="s">
        <v>403</v>
      </c>
      <c r="H186" s="54" t="s">
        <v>387</v>
      </c>
      <c r="I186" s="55">
        <v>1000</v>
      </c>
      <c r="J186" s="55">
        <v>35</v>
      </c>
      <c r="K186" s="54">
        <f t="shared" si="6"/>
        <v>35000</v>
      </c>
    </row>
    <row r="187" spans="1:11" x14ac:dyDescent="0.3">
      <c r="A187" s="52" t="s">
        <v>522</v>
      </c>
      <c r="B187" s="52">
        <f t="shared" si="7"/>
        <v>2015</v>
      </c>
      <c r="C187" s="52" t="s">
        <v>594</v>
      </c>
      <c r="D187" s="53">
        <v>42246</v>
      </c>
      <c r="E187" s="52">
        <f t="shared" si="8"/>
        <v>1016</v>
      </c>
      <c r="F187" s="54" t="s">
        <v>402</v>
      </c>
      <c r="G187" s="52" t="s">
        <v>525</v>
      </c>
      <c r="H187" s="54" t="s">
        <v>385</v>
      </c>
      <c r="I187" s="55">
        <v>1000</v>
      </c>
      <c r="J187" s="55">
        <v>86</v>
      </c>
      <c r="K187" s="54">
        <f t="shared" si="6"/>
        <v>86000</v>
      </c>
    </row>
    <row r="188" spans="1:11" x14ac:dyDescent="0.3">
      <c r="A188" s="52" t="s">
        <v>398</v>
      </c>
      <c r="B188" s="52">
        <f t="shared" si="7"/>
        <v>2015</v>
      </c>
      <c r="C188" s="52" t="s">
        <v>594</v>
      </c>
      <c r="D188" s="53">
        <v>42246</v>
      </c>
      <c r="E188" s="52">
        <f t="shared" si="8"/>
        <v>1017</v>
      </c>
      <c r="F188" s="54" t="s">
        <v>412</v>
      </c>
      <c r="G188" s="52" t="s">
        <v>523</v>
      </c>
      <c r="H188" s="54" t="s">
        <v>383</v>
      </c>
      <c r="I188" s="55">
        <v>40</v>
      </c>
      <c r="J188" s="55">
        <v>10</v>
      </c>
      <c r="K188" s="54">
        <f t="shared" si="6"/>
        <v>400</v>
      </c>
    </row>
    <row r="189" spans="1:11" x14ac:dyDescent="0.3">
      <c r="A189" s="52" t="s">
        <v>522</v>
      </c>
      <c r="B189" s="52">
        <f t="shared" si="7"/>
        <v>2015</v>
      </c>
      <c r="C189" s="52" t="s">
        <v>594</v>
      </c>
      <c r="D189" s="53">
        <v>42246</v>
      </c>
      <c r="E189" s="52">
        <f t="shared" si="8"/>
        <v>1018</v>
      </c>
      <c r="F189" s="54" t="s">
        <v>452</v>
      </c>
      <c r="G189" s="52" t="s">
        <v>525</v>
      </c>
      <c r="H189" s="54" t="s">
        <v>385</v>
      </c>
      <c r="I189" s="55">
        <v>500</v>
      </c>
      <c r="J189" s="55">
        <v>86</v>
      </c>
      <c r="K189" s="54">
        <f t="shared" si="6"/>
        <v>43000</v>
      </c>
    </row>
    <row r="190" spans="1:11" x14ac:dyDescent="0.3">
      <c r="A190" s="52" t="s">
        <v>522</v>
      </c>
      <c r="B190" s="52">
        <f t="shared" si="7"/>
        <v>2015</v>
      </c>
      <c r="C190" s="52" t="s">
        <v>594</v>
      </c>
      <c r="D190" s="53">
        <v>42247</v>
      </c>
      <c r="E190" s="52">
        <f t="shared" si="8"/>
        <v>1019</v>
      </c>
      <c r="F190" s="54" t="s">
        <v>402</v>
      </c>
      <c r="G190" s="52" t="s">
        <v>525</v>
      </c>
      <c r="H190" s="54" t="s">
        <v>384</v>
      </c>
      <c r="I190" s="55">
        <v>2000</v>
      </c>
      <c r="J190" s="55">
        <v>20</v>
      </c>
      <c r="K190" s="54">
        <f t="shared" si="6"/>
        <v>40000</v>
      </c>
    </row>
    <row r="191" spans="1:11" x14ac:dyDescent="0.3">
      <c r="A191" s="52" t="s">
        <v>398</v>
      </c>
      <c r="B191" s="52">
        <f t="shared" si="7"/>
        <v>2015</v>
      </c>
      <c r="C191" s="52" t="s">
        <v>594</v>
      </c>
      <c r="D191" s="53">
        <v>42247</v>
      </c>
      <c r="E191" s="52">
        <f t="shared" si="8"/>
        <v>1020</v>
      </c>
      <c r="F191" s="54" t="s">
        <v>449</v>
      </c>
      <c r="G191" s="52" t="s">
        <v>396</v>
      </c>
      <c r="H191" s="54" t="s">
        <v>381</v>
      </c>
      <c r="I191" s="55">
        <v>20</v>
      </c>
      <c r="J191" s="55">
        <v>120</v>
      </c>
      <c r="K191" s="54">
        <f t="shared" si="6"/>
        <v>2400</v>
      </c>
    </row>
    <row r="192" spans="1:11" x14ac:dyDescent="0.3">
      <c r="A192" s="52" t="s">
        <v>522</v>
      </c>
      <c r="B192" s="52">
        <f t="shared" si="7"/>
        <v>2015</v>
      </c>
      <c r="C192" s="52" t="s">
        <v>594</v>
      </c>
      <c r="D192" s="53">
        <v>42247</v>
      </c>
      <c r="E192" s="52">
        <f t="shared" si="8"/>
        <v>1021</v>
      </c>
      <c r="F192" s="54" t="s">
        <v>402</v>
      </c>
      <c r="G192" s="52" t="s">
        <v>525</v>
      </c>
      <c r="H192" s="54" t="s">
        <v>384</v>
      </c>
      <c r="I192" s="55">
        <v>550</v>
      </c>
      <c r="J192" s="55">
        <v>20</v>
      </c>
      <c r="K192" s="54">
        <f t="shared" si="6"/>
        <v>11000</v>
      </c>
    </row>
    <row r="193" spans="1:11" x14ac:dyDescent="0.3">
      <c r="A193" s="52" t="s">
        <v>398</v>
      </c>
      <c r="B193" s="52">
        <f t="shared" si="7"/>
        <v>2015</v>
      </c>
      <c r="C193" s="52" t="s">
        <v>595</v>
      </c>
      <c r="D193" s="53">
        <v>42248</v>
      </c>
      <c r="E193" s="52">
        <f t="shared" si="8"/>
        <v>1022</v>
      </c>
      <c r="F193" s="54" t="s">
        <v>397</v>
      </c>
      <c r="G193" s="52" t="s">
        <v>396</v>
      </c>
      <c r="H193" s="54" t="s">
        <v>383</v>
      </c>
      <c r="I193" s="55">
        <v>200</v>
      </c>
      <c r="J193" s="55">
        <v>10</v>
      </c>
      <c r="K193" s="54">
        <f t="shared" si="6"/>
        <v>2000</v>
      </c>
    </row>
    <row r="194" spans="1:11" x14ac:dyDescent="0.3">
      <c r="A194" s="52" t="s">
        <v>395</v>
      </c>
      <c r="B194" s="52">
        <f t="shared" si="7"/>
        <v>2015</v>
      </c>
      <c r="C194" s="52" t="s">
        <v>595</v>
      </c>
      <c r="D194" s="53">
        <v>42248</v>
      </c>
      <c r="E194" s="52">
        <f t="shared" si="8"/>
        <v>1023</v>
      </c>
      <c r="F194" s="54" t="s">
        <v>400</v>
      </c>
      <c r="G194" s="52" t="s">
        <v>399</v>
      </c>
      <c r="H194" s="54" t="s">
        <v>387</v>
      </c>
      <c r="I194" s="55">
        <v>50</v>
      </c>
      <c r="J194" s="55">
        <v>35</v>
      </c>
      <c r="K194" s="54">
        <f t="shared" si="6"/>
        <v>1750</v>
      </c>
    </row>
    <row r="195" spans="1:11" x14ac:dyDescent="0.3">
      <c r="A195" s="52" t="s">
        <v>522</v>
      </c>
      <c r="B195" s="52">
        <f t="shared" si="7"/>
        <v>2015</v>
      </c>
      <c r="C195" s="52" t="s">
        <v>595</v>
      </c>
      <c r="D195" s="53">
        <v>42248</v>
      </c>
      <c r="E195" s="52">
        <f t="shared" si="8"/>
        <v>1024</v>
      </c>
      <c r="F195" s="54" t="s">
        <v>402</v>
      </c>
      <c r="G195" s="52" t="s">
        <v>525</v>
      </c>
      <c r="H195" s="54" t="s">
        <v>387</v>
      </c>
      <c r="I195" s="55">
        <v>200</v>
      </c>
      <c r="J195" s="55">
        <v>35</v>
      </c>
      <c r="K195" s="54">
        <f t="shared" si="6"/>
        <v>7000</v>
      </c>
    </row>
    <row r="196" spans="1:11" x14ac:dyDescent="0.3">
      <c r="A196" s="52" t="s">
        <v>405</v>
      </c>
      <c r="B196" s="52">
        <f t="shared" si="7"/>
        <v>2015</v>
      </c>
      <c r="C196" s="52" t="s">
        <v>595</v>
      </c>
      <c r="D196" s="53">
        <v>42249</v>
      </c>
      <c r="E196" s="52">
        <f t="shared" si="8"/>
        <v>1025</v>
      </c>
      <c r="F196" s="54" t="s">
        <v>481</v>
      </c>
      <c r="G196" s="52" t="s">
        <v>403</v>
      </c>
      <c r="H196" s="54" t="s">
        <v>381</v>
      </c>
      <c r="I196" s="55">
        <v>5</v>
      </c>
      <c r="J196" s="55">
        <v>120</v>
      </c>
      <c r="K196" s="54">
        <f t="shared" si="6"/>
        <v>600</v>
      </c>
    </row>
    <row r="197" spans="1:11" x14ac:dyDescent="0.3">
      <c r="A197" s="52" t="s">
        <v>395</v>
      </c>
      <c r="B197" s="52">
        <f t="shared" si="7"/>
        <v>2015</v>
      </c>
      <c r="C197" s="52" t="s">
        <v>595</v>
      </c>
      <c r="D197" s="53">
        <v>42249</v>
      </c>
      <c r="E197" s="52">
        <f t="shared" si="8"/>
        <v>1026</v>
      </c>
      <c r="F197" s="54" t="s">
        <v>400</v>
      </c>
      <c r="G197" s="52" t="s">
        <v>399</v>
      </c>
      <c r="H197" s="54" t="s">
        <v>385</v>
      </c>
      <c r="I197" s="55">
        <v>50</v>
      </c>
      <c r="J197" s="55">
        <v>86</v>
      </c>
      <c r="K197" s="54">
        <f t="shared" si="6"/>
        <v>4300</v>
      </c>
    </row>
    <row r="198" spans="1:11" x14ac:dyDescent="0.3">
      <c r="A198" s="52" t="s">
        <v>395</v>
      </c>
      <c r="B198" s="52">
        <f t="shared" si="7"/>
        <v>2015</v>
      </c>
      <c r="C198" s="52" t="s">
        <v>595</v>
      </c>
      <c r="D198" s="53">
        <v>42249</v>
      </c>
      <c r="E198" s="52">
        <f t="shared" si="8"/>
        <v>1027</v>
      </c>
      <c r="F198" s="54" t="s">
        <v>400</v>
      </c>
      <c r="G198" s="52" t="s">
        <v>399</v>
      </c>
      <c r="H198" s="54" t="s">
        <v>385</v>
      </c>
      <c r="I198" s="55">
        <v>550</v>
      </c>
      <c r="J198" s="55">
        <v>86</v>
      </c>
      <c r="K198" s="54">
        <f t="shared" si="6"/>
        <v>47300</v>
      </c>
    </row>
    <row r="199" spans="1:11" x14ac:dyDescent="0.3">
      <c r="A199" s="52" t="s">
        <v>395</v>
      </c>
      <c r="B199" s="52">
        <f t="shared" si="7"/>
        <v>2015</v>
      </c>
      <c r="C199" s="52" t="s">
        <v>595</v>
      </c>
      <c r="D199" s="53">
        <v>42250</v>
      </c>
      <c r="E199" s="52">
        <f t="shared" si="8"/>
        <v>1028</v>
      </c>
      <c r="F199" s="54" t="s">
        <v>433</v>
      </c>
      <c r="G199" s="52" t="s">
        <v>528</v>
      </c>
      <c r="H199" s="54" t="s">
        <v>387</v>
      </c>
      <c r="I199" s="55">
        <v>50</v>
      </c>
      <c r="J199" s="55">
        <v>35</v>
      </c>
      <c r="K199" s="54">
        <f t="shared" ref="K199:K262" si="9">I199*J199</f>
        <v>1750</v>
      </c>
    </row>
    <row r="200" spans="1:11" x14ac:dyDescent="0.3">
      <c r="A200" s="52" t="s">
        <v>395</v>
      </c>
      <c r="B200" s="52">
        <f t="shared" ref="B200:B263" si="10">YEAR(D200)</f>
        <v>2015</v>
      </c>
      <c r="C200" s="52" t="s">
        <v>595</v>
      </c>
      <c r="D200" s="53">
        <v>42250</v>
      </c>
      <c r="E200" s="52">
        <f t="shared" ref="E200:E263" si="11">E199+1</f>
        <v>1029</v>
      </c>
      <c r="F200" s="54" t="s">
        <v>433</v>
      </c>
      <c r="G200" s="52" t="s">
        <v>528</v>
      </c>
      <c r="H200" s="54" t="s">
        <v>384</v>
      </c>
      <c r="I200" s="55">
        <v>20</v>
      </c>
      <c r="J200" s="55">
        <v>20</v>
      </c>
      <c r="K200" s="54">
        <f t="shared" si="9"/>
        <v>400</v>
      </c>
    </row>
    <row r="201" spans="1:11" x14ac:dyDescent="0.3">
      <c r="A201" s="52" t="s">
        <v>522</v>
      </c>
      <c r="B201" s="52">
        <f t="shared" si="10"/>
        <v>2015</v>
      </c>
      <c r="C201" s="52" t="s">
        <v>595</v>
      </c>
      <c r="D201" s="53">
        <v>42250</v>
      </c>
      <c r="E201" s="52">
        <f t="shared" si="11"/>
        <v>1030</v>
      </c>
      <c r="F201" s="54" t="s">
        <v>407</v>
      </c>
      <c r="G201" s="52" t="s">
        <v>406</v>
      </c>
      <c r="H201" s="54" t="s">
        <v>384</v>
      </c>
      <c r="I201" s="55">
        <v>150</v>
      </c>
      <c r="J201" s="55">
        <v>20</v>
      </c>
      <c r="K201" s="54">
        <f t="shared" si="9"/>
        <v>3000</v>
      </c>
    </row>
    <row r="202" spans="1:11" x14ac:dyDescent="0.3">
      <c r="A202" s="52" t="s">
        <v>395</v>
      </c>
      <c r="B202" s="52">
        <f t="shared" si="10"/>
        <v>2015</v>
      </c>
      <c r="C202" s="52" t="s">
        <v>595</v>
      </c>
      <c r="D202" s="53">
        <v>42251</v>
      </c>
      <c r="E202" s="52">
        <f t="shared" si="11"/>
        <v>1031</v>
      </c>
      <c r="F202" s="54" t="s">
        <v>433</v>
      </c>
      <c r="G202" s="52" t="s">
        <v>528</v>
      </c>
      <c r="H202" s="54" t="s">
        <v>385</v>
      </c>
      <c r="I202" s="55">
        <v>1500</v>
      </c>
      <c r="J202" s="55">
        <v>86</v>
      </c>
      <c r="K202" s="54">
        <f t="shared" si="9"/>
        <v>129000</v>
      </c>
    </row>
    <row r="203" spans="1:11" x14ac:dyDescent="0.3">
      <c r="A203" s="52" t="s">
        <v>395</v>
      </c>
      <c r="B203" s="52">
        <f t="shared" si="10"/>
        <v>2015</v>
      </c>
      <c r="C203" s="52" t="s">
        <v>595</v>
      </c>
      <c r="D203" s="53">
        <v>42251</v>
      </c>
      <c r="E203" s="52">
        <f t="shared" si="11"/>
        <v>1032</v>
      </c>
      <c r="F203" s="54" t="s">
        <v>433</v>
      </c>
      <c r="G203" s="52" t="s">
        <v>528</v>
      </c>
      <c r="H203" s="54" t="s">
        <v>383</v>
      </c>
      <c r="I203" s="55">
        <v>25</v>
      </c>
      <c r="J203" s="55">
        <v>10</v>
      </c>
      <c r="K203" s="54">
        <f t="shared" si="9"/>
        <v>250</v>
      </c>
    </row>
    <row r="204" spans="1:11" x14ac:dyDescent="0.3">
      <c r="A204" s="52" t="s">
        <v>395</v>
      </c>
      <c r="B204" s="52">
        <f t="shared" si="10"/>
        <v>2015</v>
      </c>
      <c r="C204" s="52" t="s">
        <v>595</v>
      </c>
      <c r="D204" s="53">
        <v>42251</v>
      </c>
      <c r="E204" s="52">
        <f t="shared" si="11"/>
        <v>1033</v>
      </c>
      <c r="F204" s="54" t="s">
        <v>451</v>
      </c>
      <c r="G204" s="52" t="s">
        <v>399</v>
      </c>
      <c r="H204" s="54" t="s">
        <v>387</v>
      </c>
      <c r="I204" s="55">
        <v>500</v>
      </c>
      <c r="J204" s="55">
        <v>35</v>
      </c>
      <c r="K204" s="54">
        <f t="shared" si="9"/>
        <v>17500</v>
      </c>
    </row>
    <row r="205" spans="1:11" x14ac:dyDescent="0.3">
      <c r="A205" s="52" t="s">
        <v>398</v>
      </c>
      <c r="B205" s="52">
        <f t="shared" si="10"/>
        <v>2015</v>
      </c>
      <c r="C205" s="52" t="s">
        <v>595</v>
      </c>
      <c r="D205" s="53">
        <v>42252</v>
      </c>
      <c r="E205" s="52">
        <f t="shared" si="11"/>
        <v>1034</v>
      </c>
      <c r="F205" s="54" t="s">
        <v>412</v>
      </c>
      <c r="G205" s="52" t="s">
        <v>523</v>
      </c>
      <c r="H205" s="54" t="s">
        <v>384</v>
      </c>
      <c r="I205" s="55">
        <v>250</v>
      </c>
      <c r="J205" s="55">
        <v>20</v>
      </c>
      <c r="K205" s="54">
        <f t="shared" si="9"/>
        <v>5000</v>
      </c>
    </row>
    <row r="206" spans="1:11" x14ac:dyDescent="0.3">
      <c r="A206" s="52" t="s">
        <v>405</v>
      </c>
      <c r="B206" s="52">
        <f t="shared" si="10"/>
        <v>2015</v>
      </c>
      <c r="C206" s="52" t="s">
        <v>595</v>
      </c>
      <c r="D206" s="53">
        <v>42252</v>
      </c>
      <c r="E206" s="52">
        <f t="shared" si="11"/>
        <v>1035</v>
      </c>
      <c r="F206" s="54" t="s">
        <v>437</v>
      </c>
      <c r="G206" s="52" t="s">
        <v>403</v>
      </c>
      <c r="H206" s="54" t="s">
        <v>384</v>
      </c>
      <c r="I206" s="55">
        <v>20</v>
      </c>
      <c r="J206" s="55">
        <v>20</v>
      </c>
      <c r="K206" s="54">
        <f t="shared" si="9"/>
        <v>400</v>
      </c>
    </row>
    <row r="207" spans="1:11" x14ac:dyDescent="0.3">
      <c r="A207" s="52" t="s">
        <v>395</v>
      </c>
      <c r="B207" s="52">
        <f t="shared" si="10"/>
        <v>2015</v>
      </c>
      <c r="C207" s="52" t="s">
        <v>595</v>
      </c>
      <c r="D207" s="53">
        <v>42252</v>
      </c>
      <c r="E207" s="52">
        <f t="shared" si="11"/>
        <v>1036</v>
      </c>
      <c r="F207" s="54" t="s">
        <v>433</v>
      </c>
      <c r="G207" s="52" t="s">
        <v>528</v>
      </c>
      <c r="H207" s="54" t="s">
        <v>385</v>
      </c>
      <c r="I207" s="55">
        <v>100</v>
      </c>
      <c r="J207" s="55">
        <v>86</v>
      </c>
      <c r="K207" s="54">
        <f t="shared" si="9"/>
        <v>8600</v>
      </c>
    </row>
    <row r="208" spans="1:11" x14ac:dyDescent="0.3">
      <c r="A208" s="52" t="s">
        <v>398</v>
      </c>
      <c r="B208" s="52">
        <f t="shared" si="10"/>
        <v>2015</v>
      </c>
      <c r="C208" s="52" t="s">
        <v>595</v>
      </c>
      <c r="D208" s="53">
        <v>42253</v>
      </c>
      <c r="E208" s="52">
        <f t="shared" si="11"/>
        <v>1037</v>
      </c>
      <c r="F208" s="54" t="s">
        <v>420</v>
      </c>
      <c r="G208" s="52" t="s">
        <v>523</v>
      </c>
      <c r="H208" s="54" t="s">
        <v>387</v>
      </c>
      <c r="I208" s="55">
        <v>50</v>
      </c>
      <c r="J208" s="55">
        <v>35</v>
      </c>
      <c r="K208" s="54">
        <f t="shared" si="9"/>
        <v>1750</v>
      </c>
    </row>
    <row r="209" spans="1:11" x14ac:dyDescent="0.3">
      <c r="A209" s="52" t="s">
        <v>405</v>
      </c>
      <c r="B209" s="52">
        <f t="shared" si="10"/>
        <v>2015</v>
      </c>
      <c r="C209" s="52" t="s">
        <v>595</v>
      </c>
      <c r="D209" s="53">
        <v>42253</v>
      </c>
      <c r="E209" s="52">
        <f t="shared" si="11"/>
        <v>1038</v>
      </c>
      <c r="F209" s="54" t="s">
        <v>437</v>
      </c>
      <c r="G209" s="52" t="s">
        <v>403</v>
      </c>
      <c r="H209" s="54" t="s">
        <v>383</v>
      </c>
      <c r="I209" s="55">
        <v>50</v>
      </c>
      <c r="J209" s="55">
        <v>10</v>
      </c>
      <c r="K209" s="54">
        <f t="shared" si="9"/>
        <v>500</v>
      </c>
    </row>
    <row r="210" spans="1:11" x14ac:dyDescent="0.3">
      <c r="A210" s="52" t="s">
        <v>395</v>
      </c>
      <c r="B210" s="52">
        <f t="shared" si="10"/>
        <v>2015</v>
      </c>
      <c r="C210" s="52" t="s">
        <v>595</v>
      </c>
      <c r="D210" s="53">
        <v>42253</v>
      </c>
      <c r="E210" s="52">
        <f t="shared" si="11"/>
        <v>1039</v>
      </c>
      <c r="F210" s="54" t="s">
        <v>439</v>
      </c>
      <c r="G210" s="52" t="s">
        <v>528</v>
      </c>
      <c r="H210" s="54" t="s">
        <v>384</v>
      </c>
      <c r="I210" s="55">
        <v>100</v>
      </c>
      <c r="J210" s="55">
        <v>20</v>
      </c>
      <c r="K210" s="54">
        <f t="shared" si="9"/>
        <v>2000</v>
      </c>
    </row>
    <row r="211" spans="1:11" x14ac:dyDescent="0.3">
      <c r="A211" s="52" t="s">
        <v>398</v>
      </c>
      <c r="B211" s="52">
        <f t="shared" si="10"/>
        <v>2015</v>
      </c>
      <c r="C211" s="52" t="s">
        <v>595</v>
      </c>
      <c r="D211" s="53">
        <v>42254</v>
      </c>
      <c r="E211" s="52">
        <f t="shared" si="11"/>
        <v>1040</v>
      </c>
      <c r="F211" s="54" t="s">
        <v>420</v>
      </c>
      <c r="G211" s="52" t="s">
        <v>523</v>
      </c>
      <c r="H211" s="54" t="s">
        <v>385</v>
      </c>
      <c r="I211" s="55">
        <v>250</v>
      </c>
      <c r="J211" s="55">
        <v>86</v>
      </c>
      <c r="K211" s="54">
        <f t="shared" si="9"/>
        <v>21500</v>
      </c>
    </row>
    <row r="212" spans="1:11" x14ac:dyDescent="0.3">
      <c r="A212" s="52" t="s">
        <v>405</v>
      </c>
      <c r="B212" s="52">
        <f t="shared" si="10"/>
        <v>2015</v>
      </c>
      <c r="C212" s="52" t="s">
        <v>595</v>
      </c>
      <c r="D212" s="53">
        <v>42254</v>
      </c>
      <c r="E212" s="52">
        <f t="shared" si="11"/>
        <v>1041</v>
      </c>
      <c r="F212" s="54" t="s">
        <v>437</v>
      </c>
      <c r="G212" s="52" t="s">
        <v>403</v>
      </c>
      <c r="H212" s="54" t="s">
        <v>381</v>
      </c>
      <c r="I212" s="55">
        <v>50</v>
      </c>
      <c r="J212" s="55">
        <v>120</v>
      </c>
      <c r="K212" s="54">
        <f t="shared" si="9"/>
        <v>6000</v>
      </c>
    </row>
    <row r="213" spans="1:11" x14ac:dyDescent="0.3">
      <c r="A213" s="52" t="s">
        <v>395</v>
      </c>
      <c r="B213" s="52">
        <f t="shared" si="10"/>
        <v>2015</v>
      </c>
      <c r="C213" s="52" t="s">
        <v>595</v>
      </c>
      <c r="D213" s="53">
        <v>42254</v>
      </c>
      <c r="E213" s="52">
        <f t="shared" si="11"/>
        <v>1042</v>
      </c>
      <c r="F213" s="54" t="s">
        <v>439</v>
      </c>
      <c r="G213" s="52" t="s">
        <v>528</v>
      </c>
      <c r="H213" s="54" t="s">
        <v>383</v>
      </c>
      <c r="I213" s="55">
        <v>100</v>
      </c>
      <c r="J213" s="55">
        <v>10</v>
      </c>
      <c r="K213" s="54">
        <f t="shared" si="9"/>
        <v>1000</v>
      </c>
    </row>
    <row r="214" spans="1:11" x14ac:dyDescent="0.3">
      <c r="A214" s="52" t="s">
        <v>398</v>
      </c>
      <c r="B214" s="52">
        <f t="shared" si="10"/>
        <v>2015</v>
      </c>
      <c r="C214" s="52" t="s">
        <v>595</v>
      </c>
      <c r="D214" s="53">
        <v>42255</v>
      </c>
      <c r="E214" s="52">
        <f t="shared" si="11"/>
        <v>1043</v>
      </c>
      <c r="F214" s="54" t="s">
        <v>397</v>
      </c>
      <c r="G214" s="52" t="s">
        <v>396</v>
      </c>
      <c r="H214" s="54" t="s">
        <v>384</v>
      </c>
      <c r="I214" s="55">
        <v>50</v>
      </c>
      <c r="J214" s="55">
        <v>20</v>
      </c>
      <c r="K214" s="54">
        <f t="shared" si="9"/>
        <v>1000</v>
      </c>
    </row>
    <row r="215" spans="1:11" x14ac:dyDescent="0.3">
      <c r="A215" s="52" t="s">
        <v>405</v>
      </c>
      <c r="B215" s="52">
        <f t="shared" si="10"/>
        <v>2015</v>
      </c>
      <c r="C215" s="52" t="s">
        <v>595</v>
      </c>
      <c r="D215" s="53">
        <v>42255</v>
      </c>
      <c r="E215" s="52">
        <f t="shared" si="11"/>
        <v>1044</v>
      </c>
      <c r="F215" s="54" t="s">
        <v>437</v>
      </c>
      <c r="G215" s="52" t="s">
        <v>403</v>
      </c>
      <c r="H215" s="54" t="s">
        <v>387</v>
      </c>
      <c r="I215" s="55">
        <v>20</v>
      </c>
      <c r="J215" s="55">
        <v>35</v>
      </c>
      <c r="K215" s="54">
        <f t="shared" si="9"/>
        <v>700</v>
      </c>
    </row>
    <row r="216" spans="1:11" x14ac:dyDescent="0.3">
      <c r="A216" s="52" t="s">
        <v>405</v>
      </c>
      <c r="B216" s="52">
        <f t="shared" si="10"/>
        <v>2015</v>
      </c>
      <c r="C216" s="52" t="s">
        <v>595</v>
      </c>
      <c r="D216" s="53">
        <v>42255</v>
      </c>
      <c r="E216" s="52">
        <f t="shared" si="11"/>
        <v>1045</v>
      </c>
      <c r="F216" s="54" t="s">
        <v>445</v>
      </c>
      <c r="G216" s="52" t="s">
        <v>403</v>
      </c>
      <c r="H216" s="54" t="s">
        <v>381</v>
      </c>
      <c r="I216" s="55">
        <v>3000</v>
      </c>
      <c r="J216" s="55">
        <v>120</v>
      </c>
      <c r="K216" s="54">
        <f t="shared" si="9"/>
        <v>360000</v>
      </c>
    </row>
    <row r="217" spans="1:11" x14ac:dyDescent="0.3">
      <c r="A217" s="52" t="s">
        <v>405</v>
      </c>
      <c r="B217" s="52">
        <f t="shared" si="10"/>
        <v>2015</v>
      </c>
      <c r="C217" s="52" t="s">
        <v>595</v>
      </c>
      <c r="D217" s="53">
        <v>42256</v>
      </c>
      <c r="E217" s="52">
        <f t="shared" si="11"/>
        <v>1046</v>
      </c>
      <c r="F217" s="54" t="s">
        <v>431</v>
      </c>
      <c r="G217" s="52" t="s">
        <v>524</v>
      </c>
      <c r="H217" s="54" t="s">
        <v>387</v>
      </c>
      <c r="I217" s="55">
        <v>250</v>
      </c>
      <c r="J217" s="55">
        <v>35</v>
      </c>
      <c r="K217" s="54">
        <f t="shared" si="9"/>
        <v>8750</v>
      </c>
    </row>
    <row r="218" spans="1:11" x14ac:dyDescent="0.3">
      <c r="A218" s="52" t="s">
        <v>405</v>
      </c>
      <c r="B218" s="52">
        <f t="shared" si="10"/>
        <v>2015</v>
      </c>
      <c r="C218" s="52" t="s">
        <v>595</v>
      </c>
      <c r="D218" s="53">
        <v>42256</v>
      </c>
      <c r="E218" s="52">
        <f t="shared" si="11"/>
        <v>1047</v>
      </c>
      <c r="F218" s="54" t="s">
        <v>416</v>
      </c>
      <c r="G218" s="52" t="s">
        <v>403</v>
      </c>
      <c r="H218" s="54" t="s">
        <v>387</v>
      </c>
      <c r="I218" s="55">
        <v>20</v>
      </c>
      <c r="J218" s="55">
        <v>35</v>
      </c>
      <c r="K218" s="54">
        <f t="shared" si="9"/>
        <v>700</v>
      </c>
    </row>
    <row r="219" spans="1:11" x14ac:dyDescent="0.3">
      <c r="A219" s="52" t="s">
        <v>405</v>
      </c>
      <c r="B219" s="52">
        <f t="shared" si="10"/>
        <v>2015</v>
      </c>
      <c r="C219" s="52" t="s">
        <v>595</v>
      </c>
      <c r="D219" s="53">
        <v>42256</v>
      </c>
      <c r="E219" s="52">
        <f t="shared" si="11"/>
        <v>1048</v>
      </c>
      <c r="F219" s="54" t="s">
        <v>437</v>
      </c>
      <c r="G219" s="52" t="s">
        <v>403</v>
      </c>
      <c r="H219" s="54" t="s">
        <v>387</v>
      </c>
      <c r="I219" s="55">
        <v>250</v>
      </c>
      <c r="J219" s="55">
        <v>35</v>
      </c>
      <c r="K219" s="54">
        <f t="shared" si="9"/>
        <v>8750</v>
      </c>
    </row>
    <row r="220" spans="1:11" x14ac:dyDescent="0.3">
      <c r="A220" s="52" t="s">
        <v>405</v>
      </c>
      <c r="B220" s="52">
        <f t="shared" si="10"/>
        <v>2015</v>
      </c>
      <c r="C220" s="52" t="s">
        <v>595</v>
      </c>
      <c r="D220" s="53">
        <v>42257</v>
      </c>
      <c r="E220" s="52">
        <f t="shared" si="11"/>
        <v>1049</v>
      </c>
      <c r="F220" s="54" t="s">
        <v>431</v>
      </c>
      <c r="G220" s="52" t="s">
        <v>524</v>
      </c>
      <c r="H220" s="54" t="s">
        <v>385</v>
      </c>
      <c r="I220" s="55">
        <v>250</v>
      </c>
      <c r="J220" s="55">
        <v>86</v>
      </c>
      <c r="K220" s="54">
        <f t="shared" si="9"/>
        <v>21500</v>
      </c>
    </row>
    <row r="221" spans="1:11" x14ac:dyDescent="0.3">
      <c r="A221" s="52" t="s">
        <v>405</v>
      </c>
      <c r="B221" s="52">
        <f t="shared" si="10"/>
        <v>2015</v>
      </c>
      <c r="C221" s="52" t="s">
        <v>595</v>
      </c>
      <c r="D221" s="53">
        <v>42257</v>
      </c>
      <c r="E221" s="52">
        <f t="shared" si="11"/>
        <v>1050</v>
      </c>
      <c r="F221" s="54" t="s">
        <v>416</v>
      </c>
      <c r="G221" s="52" t="s">
        <v>403</v>
      </c>
      <c r="H221" s="54" t="s">
        <v>385</v>
      </c>
      <c r="I221" s="55">
        <v>30</v>
      </c>
      <c r="J221" s="55">
        <v>86</v>
      </c>
      <c r="K221" s="54">
        <f t="shared" si="9"/>
        <v>2580</v>
      </c>
    </row>
    <row r="222" spans="1:11" x14ac:dyDescent="0.3">
      <c r="A222" s="52" t="s">
        <v>405</v>
      </c>
      <c r="B222" s="52">
        <f t="shared" si="10"/>
        <v>2015</v>
      </c>
      <c r="C222" s="52" t="s">
        <v>595</v>
      </c>
      <c r="D222" s="53">
        <v>42257</v>
      </c>
      <c r="E222" s="52">
        <f t="shared" si="11"/>
        <v>1051</v>
      </c>
      <c r="F222" s="54" t="s">
        <v>437</v>
      </c>
      <c r="G222" s="52" t="s">
        <v>403</v>
      </c>
      <c r="H222" s="54" t="s">
        <v>385</v>
      </c>
      <c r="I222" s="55">
        <v>250</v>
      </c>
      <c r="J222" s="55">
        <v>86</v>
      </c>
      <c r="K222" s="54">
        <f t="shared" si="9"/>
        <v>21500</v>
      </c>
    </row>
    <row r="223" spans="1:11" x14ac:dyDescent="0.3">
      <c r="A223" s="52" t="s">
        <v>405</v>
      </c>
      <c r="B223" s="52">
        <f t="shared" si="10"/>
        <v>2015</v>
      </c>
      <c r="C223" s="52" t="s">
        <v>595</v>
      </c>
      <c r="D223" s="53">
        <v>42258</v>
      </c>
      <c r="E223" s="52">
        <f t="shared" si="11"/>
        <v>1052</v>
      </c>
      <c r="F223" s="54" t="s">
        <v>431</v>
      </c>
      <c r="G223" s="52" t="s">
        <v>524</v>
      </c>
      <c r="H223" s="54" t="s">
        <v>384</v>
      </c>
      <c r="I223" s="55">
        <v>250</v>
      </c>
      <c r="J223" s="55">
        <v>20</v>
      </c>
      <c r="K223" s="54">
        <f t="shared" si="9"/>
        <v>5000</v>
      </c>
    </row>
    <row r="224" spans="1:11" x14ac:dyDescent="0.3">
      <c r="A224" s="52" t="s">
        <v>405</v>
      </c>
      <c r="B224" s="52">
        <f t="shared" si="10"/>
        <v>2015</v>
      </c>
      <c r="C224" s="52" t="s">
        <v>595</v>
      </c>
      <c r="D224" s="53">
        <v>42258</v>
      </c>
      <c r="E224" s="52">
        <f t="shared" si="11"/>
        <v>1053</v>
      </c>
      <c r="F224" s="54" t="s">
        <v>416</v>
      </c>
      <c r="G224" s="52" t="s">
        <v>403</v>
      </c>
      <c r="H224" s="54" t="s">
        <v>384</v>
      </c>
      <c r="I224" s="55">
        <v>50</v>
      </c>
      <c r="J224" s="55">
        <v>20</v>
      </c>
      <c r="K224" s="54">
        <f t="shared" si="9"/>
        <v>1000</v>
      </c>
    </row>
    <row r="225" spans="1:11" x14ac:dyDescent="0.3">
      <c r="A225" s="52" t="s">
        <v>405</v>
      </c>
      <c r="B225" s="52">
        <f t="shared" si="10"/>
        <v>2015</v>
      </c>
      <c r="C225" s="52" t="s">
        <v>595</v>
      </c>
      <c r="D225" s="53">
        <v>42258</v>
      </c>
      <c r="E225" s="52">
        <f t="shared" si="11"/>
        <v>1054</v>
      </c>
      <c r="F225" s="54" t="s">
        <v>437</v>
      </c>
      <c r="G225" s="52" t="s">
        <v>403</v>
      </c>
      <c r="H225" s="54" t="s">
        <v>384</v>
      </c>
      <c r="I225" s="55">
        <v>250</v>
      </c>
      <c r="J225" s="55">
        <v>20</v>
      </c>
      <c r="K225" s="54">
        <f t="shared" si="9"/>
        <v>5000</v>
      </c>
    </row>
    <row r="226" spans="1:11" x14ac:dyDescent="0.3">
      <c r="A226" s="52" t="s">
        <v>405</v>
      </c>
      <c r="B226" s="52">
        <f t="shared" si="10"/>
        <v>2015</v>
      </c>
      <c r="C226" s="52" t="s">
        <v>595</v>
      </c>
      <c r="D226" s="53">
        <v>42259</v>
      </c>
      <c r="E226" s="52">
        <f t="shared" si="11"/>
        <v>1055</v>
      </c>
      <c r="F226" s="54" t="s">
        <v>431</v>
      </c>
      <c r="G226" s="52" t="s">
        <v>524</v>
      </c>
      <c r="H226" s="54" t="s">
        <v>383</v>
      </c>
      <c r="I226" s="55">
        <v>250</v>
      </c>
      <c r="J226" s="55">
        <v>10</v>
      </c>
      <c r="K226" s="54">
        <f t="shared" si="9"/>
        <v>2500</v>
      </c>
    </row>
    <row r="227" spans="1:11" x14ac:dyDescent="0.3">
      <c r="A227" s="52" t="s">
        <v>398</v>
      </c>
      <c r="B227" s="52">
        <f t="shared" si="10"/>
        <v>2015</v>
      </c>
      <c r="C227" s="52" t="s">
        <v>595</v>
      </c>
      <c r="D227" s="53">
        <v>42259</v>
      </c>
      <c r="E227" s="52">
        <f t="shared" si="11"/>
        <v>1056</v>
      </c>
      <c r="F227" s="54" t="s">
        <v>397</v>
      </c>
      <c r="G227" s="52" t="s">
        <v>396</v>
      </c>
      <c r="H227" s="54" t="s">
        <v>387</v>
      </c>
      <c r="I227" s="55">
        <v>300</v>
      </c>
      <c r="J227" s="55">
        <v>35</v>
      </c>
      <c r="K227" s="54">
        <f t="shared" si="9"/>
        <v>10500</v>
      </c>
    </row>
    <row r="228" spans="1:11" x14ac:dyDescent="0.3">
      <c r="A228" s="52" t="s">
        <v>405</v>
      </c>
      <c r="B228" s="52">
        <f t="shared" si="10"/>
        <v>2015</v>
      </c>
      <c r="C228" s="52" t="s">
        <v>595</v>
      </c>
      <c r="D228" s="53">
        <v>42259</v>
      </c>
      <c r="E228" s="52">
        <f t="shared" si="11"/>
        <v>1057</v>
      </c>
      <c r="F228" s="54" t="s">
        <v>437</v>
      </c>
      <c r="G228" s="52" t="s">
        <v>403</v>
      </c>
      <c r="H228" s="54" t="s">
        <v>383</v>
      </c>
      <c r="I228" s="55">
        <v>250</v>
      </c>
      <c r="J228" s="55">
        <v>10</v>
      </c>
      <c r="K228" s="54">
        <f t="shared" si="9"/>
        <v>2500</v>
      </c>
    </row>
    <row r="229" spans="1:11" x14ac:dyDescent="0.3">
      <c r="A229" s="52" t="s">
        <v>405</v>
      </c>
      <c r="B229" s="52">
        <f t="shared" si="10"/>
        <v>2015</v>
      </c>
      <c r="C229" s="52" t="s">
        <v>595</v>
      </c>
      <c r="D229" s="53">
        <v>42260</v>
      </c>
      <c r="E229" s="52">
        <f t="shared" si="11"/>
        <v>1058</v>
      </c>
      <c r="F229" s="54" t="s">
        <v>431</v>
      </c>
      <c r="G229" s="52" t="s">
        <v>524</v>
      </c>
      <c r="H229" s="54" t="s">
        <v>381</v>
      </c>
      <c r="I229" s="55">
        <v>500</v>
      </c>
      <c r="J229" s="55">
        <v>120</v>
      </c>
      <c r="K229" s="54">
        <f t="shared" si="9"/>
        <v>60000</v>
      </c>
    </row>
    <row r="230" spans="1:11" x14ac:dyDescent="0.3">
      <c r="A230" s="52" t="s">
        <v>395</v>
      </c>
      <c r="B230" s="52">
        <f t="shared" si="10"/>
        <v>2015</v>
      </c>
      <c r="C230" s="52" t="s">
        <v>595</v>
      </c>
      <c r="D230" s="53">
        <v>42260</v>
      </c>
      <c r="E230" s="52">
        <f t="shared" si="11"/>
        <v>1059</v>
      </c>
      <c r="F230" s="54" t="s">
        <v>425</v>
      </c>
      <c r="G230" s="52" t="s">
        <v>399</v>
      </c>
      <c r="H230" s="54" t="s">
        <v>385</v>
      </c>
      <c r="I230" s="55">
        <v>500</v>
      </c>
      <c r="J230" s="55">
        <v>86</v>
      </c>
      <c r="K230" s="54">
        <f t="shared" si="9"/>
        <v>43000</v>
      </c>
    </row>
    <row r="231" spans="1:11" x14ac:dyDescent="0.3">
      <c r="A231" s="52" t="s">
        <v>405</v>
      </c>
      <c r="B231" s="52">
        <f t="shared" si="10"/>
        <v>2015</v>
      </c>
      <c r="C231" s="52" t="s">
        <v>595</v>
      </c>
      <c r="D231" s="53">
        <v>42260</v>
      </c>
      <c r="E231" s="52">
        <f t="shared" si="11"/>
        <v>1060</v>
      </c>
      <c r="F231" s="54" t="s">
        <v>404</v>
      </c>
      <c r="G231" s="52" t="s">
        <v>403</v>
      </c>
      <c r="H231" s="54" t="s">
        <v>381</v>
      </c>
      <c r="I231" s="55">
        <v>200</v>
      </c>
      <c r="J231" s="55">
        <v>120</v>
      </c>
      <c r="K231" s="54">
        <f t="shared" si="9"/>
        <v>24000</v>
      </c>
    </row>
    <row r="232" spans="1:11" x14ac:dyDescent="0.3">
      <c r="A232" s="52" t="s">
        <v>405</v>
      </c>
      <c r="B232" s="52">
        <f t="shared" si="10"/>
        <v>2015</v>
      </c>
      <c r="C232" s="52" t="s">
        <v>595</v>
      </c>
      <c r="D232" s="53">
        <v>42261</v>
      </c>
      <c r="E232" s="52">
        <f t="shared" si="11"/>
        <v>1061</v>
      </c>
      <c r="F232" s="54" t="s">
        <v>431</v>
      </c>
      <c r="G232" s="52" t="s">
        <v>524</v>
      </c>
      <c r="H232" s="54" t="s">
        <v>387</v>
      </c>
      <c r="I232" s="55">
        <v>250</v>
      </c>
      <c r="J232" s="55">
        <v>35</v>
      </c>
      <c r="K232" s="54">
        <f t="shared" si="9"/>
        <v>8750</v>
      </c>
    </row>
    <row r="233" spans="1:11" x14ac:dyDescent="0.3">
      <c r="A233" s="52" t="s">
        <v>395</v>
      </c>
      <c r="B233" s="52">
        <f t="shared" si="10"/>
        <v>2015</v>
      </c>
      <c r="C233" s="52" t="s">
        <v>595</v>
      </c>
      <c r="D233" s="53">
        <v>42261</v>
      </c>
      <c r="E233" s="52">
        <f t="shared" si="11"/>
        <v>1062</v>
      </c>
      <c r="F233" s="54" t="s">
        <v>425</v>
      </c>
      <c r="G233" s="52" t="s">
        <v>399</v>
      </c>
      <c r="H233" s="54" t="s">
        <v>384</v>
      </c>
      <c r="I233" s="55">
        <v>250</v>
      </c>
      <c r="J233" s="55">
        <v>20</v>
      </c>
      <c r="K233" s="54">
        <f t="shared" si="9"/>
        <v>5000</v>
      </c>
    </row>
    <row r="234" spans="1:11" x14ac:dyDescent="0.3">
      <c r="A234" s="52" t="s">
        <v>395</v>
      </c>
      <c r="B234" s="52">
        <f t="shared" si="10"/>
        <v>2015</v>
      </c>
      <c r="C234" s="52" t="s">
        <v>595</v>
      </c>
      <c r="D234" s="53">
        <v>42261</v>
      </c>
      <c r="E234" s="52">
        <f t="shared" si="11"/>
        <v>1063</v>
      </c>
      <c r="F234" s="54" t="s">
        <v>448</v>
      </c>
      <c r="G234" s="52" t="s">
        <v>529</v>
      </c>
      <c r="H234" s="54" t="s">
        <v>387</v>
      </c>
      <c r="I234" s="55">
        <v>500</v>
      </c>
      <c r="J234" s="55">
        <v>35</v>
      </c>
      <c r="K234" s="54">
        <f t="shared" si="9"/>
        <v>17500</v>
      </c>
    </row>
    <row r="235" spans="1:11" x14ac:dyDescent="0.3">
      <c r="A235" s="52" t="s">
        <v>405</v>
      </c>
      <c r="B235" s="52">
        <f t="shared" si="10"/>
        <v>2015</v>
      </c>
      <c r="C235" s="52" t="s">
        <v>595</v>
      </c>
      <c r="D235" s="53">
        <v>42262</v>
      </c>
      <c r="E235" s="52">
        <f t="shared" si="11"/>
        <v>1064</v>
      </c>
      <c r="F235" s="54" t="s">
        <v>431</v>
      </c>
      <c r="G235" s="52" t="s">
        <v>524</v>
      </c>
      <c r="H235" s="54" t="s">
        <v>385</v>
      </c>
      <c r="I235" s="55">
        <v>100</v>
      </c>
      <c r="J235" s="55">
        <v>86</v>
      </c>
      <c r="K235" s="54">
        <f t="shared" si="9"/>
        <v>8600</v>
      </c>
    </row>
    <row r="236" spans="1:11" x14ac:dyDescent="0.3">
      <c r="A236" s="52" t="s">
        <v>395</v>
      </c>
      <c r="B236" s="52">
        <f t="shared" si="10"/>
        <v>2015</v>
      </c>
      <c r="C236" s="52" t="s">
        <v>595</v>
      </c>
      <c r="D236" s="53">
        <v>42262</v>
      </c>
      <c r="E236" s="52">
        <f t="shared" si="11"/>
        <v>1065</v>
      </c>
      <c r="F236" s="54" t="s">
        <v>425</v>
      </c>
      <c r="G236" s="52" t="s">
        <v>399</v>
      </c>
      <c r="H236" s="54" t="s">
        <v>387</v>
      </c>
      <c r="I236" s="55">
        <v>300</v>
      </c>
      <c r="J236" s="55">
        <v>35</v>
      </c>
      <c r="K236" s="54">
        <f t="shared" si="9"/>
        <v>10500</v>
      </c>
    </row>
    <row r="237" spans="1:11" x14ac:dyDescent="0.3">
      <c r="A237" s="52" t="s">
        <v>395</v>
      </c>
      <c r="B237" s="52">
        <f t="shared" si="10"/>
        <v>2015</v>
      </c>
      <c r="C237" s="52" t="s">
        <v>595</v>
      </c>
      <c r="D237" s="53">
        <v>42262</v>
      </c>
      <c r="E237" s="52">
        <f t="shared" si="11"/>
        <v>1066</v>
      </c>
      <c r="F237" s="54" t="s">
        <v>413</v>
      </c>
      <c r="G237" s="52" t="s">
        <v>527</v>
      </c>
      <c r="H237" s="54" t="s">
        <v>385</v>
      </c>
      <c r="I237" s="55">
        <v>1000</v>
      </c>
      <c r="J237" s="55">
        <v>86</v>
      </c>
      <c r="K237" s="54">
        <f t="shared" si="9"/>
        <v>86000</v>
      </c>
    </row>
    <row r="238" spans="1:11" x14ac:dyDescent="0.3">
      <c r="A238" s="52" t="s">
        <v>405</v>
      </c>
      <c r="B238" s="52">
        <f t="shared" si="10"/>
        <v>2015</v>
      </c>
      <c r="C238" s="52" t="s">
        <v>595</v>
      </c>
      <c r="D238" s="53">
        <v>42263</v>
      </c>
      <c r="E238" s="52">
        <f t="shared" si="11"/>
        <v>1067</v>
      </c>
      <c r="F238" s="54" t="s">
        <v>431</v>
      </c>
      <c r="G238" s="52" t="s">
        <v>524</v>
      </c>
      <c r="H238" s="54" t="s">
        <v>384</v>
      </c>
      <c r="I238" s="55">
        <v>250</v>
      </c>
      <c r="J238" s="55">
        <v>20</v>
      </c>
      <c r="K238" s="54">
        <f t="shared" si="9"/>
        <v>5000</v>
      </c>
    </row>
    <row r="239" spans="1:11" x14ac:dyDescent="0.3">
      <c r="A239" s="52" t="s">
        <v>522</v>
      </c>
      <c r="B239" s="52">
        <f t="shared" si="10"/>
        <v>2015</v>
      </c>
      <c r="C239" s="52" t="s">
        <v>595</v>
      </c>
      <c r="D239" s="53">
        <v>42263</v>
      </c>
      <c r="E239" s="52">
        <f t="shared" si="11"/>
        <v>1068</v>
      </c>
      <c r="F239" s="54" t="s">
        <v>402</v>
      </c>
      <c r="G239" s="52" t="s">
        <v>525</v>
      </c>
      <c r="H239" s="54" t="s">
        <v>385</v>
      </c>
      <c r="I239" s="55">
        <v>1000</v>
      </c>
      <c r="J239" s="55">
        <v>86</v>
      </c>
      <c r="K239" s="54">
        <f t="shared" si="9"/>
        <v>86000</v>
      </c>
    </row>
    <row r="240" spans="1:11" x14ac:dyDescent="0.3">
      <c r="A240" s="52" t="s">
        <v>395</v>
      </c>
      <c r="B240" s="52">
        <f t="shared" si="10"/>
        <v>2015</v>
      </c>
      <c r="C240" s="52" t="s">
        <v>595</v>
      </c>
      <c r="D240" s="53">
        <v>42263</v>
      </c>
      <c r="E240" s="52">
        <f t="shared" si="11"/>
        <v>1069</v>
      </c>
      <c r="F240" s="54" t="s">
        <v>413</v>
      </c>
      <c r="G240" s="52" t="s">
        <v>527</v>
      </c>
      <c r="H240" s="54" t="s">
        <v>384</v>
      </c>
      <c r="I240" s="55">
        <v>50</v>
      </c>
      <c r="J240" s="55">
        <v>20</v>
      </c>
      <c r="K240" s="54">
        <f t="shared" si="9"/>
        <v>1000</v>
      </c>
    </row>
    <row r="241" spans="1:11" x14ac:dyDescent="0.3">
      <c r="A241" s="52" t="s">
        <v>405</v>
      </c>
      <c r="B241" s="52">
        <f t="shared" si="10"/>
        <v>2015</v>
      </c>
      <c r="C241" s="52" t="s">
        <v>595</v>
      </c>
      <c r="D241" s="53">
        <v>42264</v>
      </c>
      <c r="E241" s="52">
        <f t="shared" si="11"/>
        <v>1070</v>
      </c>
      <c r="F241" s="54" t="s">
        <v>423</v>
      </c>
      <c r="G241" s="52" t="s">
        <v>403</v>
      </c>
      <c r="H241" s="54" t="s">
        <v>383</v>
      </c>
      <c r="I241" s="55">
        <v>50</v>
      </c>
      <c r="J241" s="55">
        <v>10</v>
      </c>
      <c r="K241" s="54">
        <f t="shared" si="9"/>
        <v>500</v>
      </c>
    </row>
    <row r="242" spans="1:11" x14ac:dyDescent="0.3">
      <c r="A242" s="52" t="s">
        <v>405</v>
      </c>
      <c r="B242" s="52">
        <f t="shared" si="10"/>
        <v>2015</v>
      </c>
      <c r="C242" s="52" t="s">
        <v>595</v>
      </c>
      <c r="D242" s="53">
        <v>42264</v>
      </c>
      <c r="E242" s="52">
        <f t="shared" si="11"/>
        <v>1071</v>
      </c>
      <c r="F242" s="54" t="s">
        <v>430</v>
      </c>
      <c r="G242" s="52" t="s">
        <v>403</v>
      </c>
      <c r="H242" s="54" t="s">
        <v>384</v>
      </c>
      <c r="I242" s="55">
        <v>50</v>
      </c>
      <c r="J242" s="55">
        <v>20</v>
      </c>
      <c r="K242" s="54">
        <f t="shared" si="9"/>
        <v>1000</v>
      </c>
    </row>
    <row r="243" spans="1:11" x14ac:dyDescent="0.3">
      <c r="A243" s="52" t="s">
        <v>395</v>
      </c>
      <c r="B243" s="52">
        <f t="shared" si="10"/>
        <v>2015</v>
      </c>
      <c r="C243" s="52" t="s">
        <v>595</v>
      </c>
      <c r="D243" s="53">
        <v>42264</v>
      </c>
      <c r="E243" s="52">
        <f t="shared" si="11"/>
        <v>1072</v>
      </c>
      <c r="F243" s="54" t="s">
        <v>413</v>
      </c>
      <c r="G243" s="52" t="s">
        <v>527</v>
      </c>
      <c r="H243" s="54" t="s">
        <v>383</v>
      </c>
      <c r="I243" s="55">
        <v>50</v>
      </c>
      <c r="J243" s="55">
        <v>10</v>
      </c>
      <c r="K243" s="54">
        <f t="shared" si="9"/>
        <v>500</v>
      </c>
    </row>
    <row r="244" spans="1:11" x14ac:dyDescent="0.3">
      <c r="A244" s="52" t="s">
        <v>398</v>
      </c>
      <c r="B244" s="52">
        <f t="shared" si="10"/>
        <v>2015</v>
      </c>
      <c r="C244" s="52" t="s">
        <v>595</v>
      </c>
      <c r="D244" s="53">
        <v>42265</v>
      </c>
      <c r="E244" s="52">
        <f t="shared" si="11"/>
        <v>1073</v>
      </c>
      <c r="F244" s="54" t="s">
        <v>409</v>
      </c>
      <c r="G244" s="52" t="s">
        <v>396</v>
      </c>
      <c r="H244" s="54" t="s">
        <v>381</v>
      </c>
      <c r="I244" s="55">
        <v>300</v>
      </c>
      <c r="J244" s="55">
        <v>120</v>
      </c>
      <c r="K244" s="54">
        <f t="shared" si="9"/>
        <v>36000</v>
      </c>
    </row>
    <row r="245" spans="1:11" x14ac:dyDescent="0.3">
      <c r="A245" s="52" t="s">
        <v>405</v>
      </c>
      <c r="B245" s="52">
        <f t="shared" si="10"/>
        <v>2015</v>
      </c>
      <c r="C245" s="52" t="s">
        <v>595</v>
      </c>
      <c r="D245" s="53">
        <v>42265</v>
      </c>
      <c r="E245" s="52">
        <f t="shared" si="11"/>
        <v>1074</v>
      </c>
      <c r="F245" s="54" t="s">
        <v>430</v>
      </c>
      <c r="G245" s="52" t="s">
        <v>403</v>
      </c>
      <c r="H245" s="54" t="s">
        <v>383</v>
      </c>
      <c r="I245" s="55">
        <v>200</v>
      </c>
      <c r="J245" s="55">
        <v>10</v>
      </c>
      <c r="K245" s="54">
        <f t="shared" si="9"/>
        <v>2000</v>
      </c>
    </row>
    <row r="246" spans="1:11" x14ac:dyDescent="0.3">
      <c r="A246" s="52" t="s">
        <v>395</v>
      </c>
      <c r="B246" s="52">
        <f t="shared" si="10"/>
        <v>2015</v>
      </c>
      <c r="C246" s="52" t="s">
        <v>595</v>
      </c>
      <c r="D246" s="53">
        <v>42265</v>
      </c>
      <c r="E246" s="52">
        <f t="shared" si="11"/>
        <v>1075</v>
      </c>
      <c r="F246" s="54" t="s">
        <v>413</v>
      </c>
      <c r="G246" s="52" t="s">
        <v>527</v>
      </c>
      <c r="H246" s="54" t="s">
        <v>384</v>
      </c>
      <c r="I246" s="55">
        <v>50</v>
      </c>
      <c r="J246" s="55">
        <v>20</v>
      </c>
      <c r="K246" s="54">
        <f t="shared" si="9"/>
        <v>1000</v>
      </c>
    </row>
    <row r="247" spans="1:11" x14ac:dyDescent="0.3">
      <c r="A247" s="52" t="s">
        <v>398</v>
      </c>
      <c r="B247" s="52">
        <f t="shared" si="10"/>
        <v>2015</v>
      </c>
      <c r="C247" s="52" t="s">
        <v>595</v>
      </c>
      <c r="D247" s="53">
        <v>42266</v>
      </c>
      <c r="E247" s="52">
        <f t="shared" si="11"/>
        <v>1076</v>
      </c>
      <c r="F247" s="54" t="s">
        <v>409</v>
      </c>
      <c r="G247" s="52" t="s">
        <v>396</v>
      </c>
      <c r="H247" s="54" t="s">
        <v>387</v>
      </c>
      <c r="I247" s="55">
        <v>1000</v>
      </c>
      <c r="J247" s="55">
        <v>35</v>
      </c>
      <c r="K247" s="54">
        <f t="shared" si="9"/>
        <v>35000</v>
      </c>
    </row>
    <row r="248" spans="1:11" x14ac:dyDescent="0.3">
      <c r="A248" s="52" t="s">
        <v>405</v>
      </c>
      <c r="B248" s="52">
        <f t="shared" si="10"/>
        <v>2015</v>
      </c>
      <c r="C248" s="52" t="s">
        <v>595</v>
      </c>
      <c r="D248" s="53">
        <v>42266</v>
      </c>
      <c r="E248" s="52">
        <f t="shared" si="11"/>
        <v>1077</v>
      </c>
      <c r="F248" s="54" t="s">
        <v>430</v>
      </c>
      <c r="G248" s="52" t="s">
        <v>403</v>
      </c>
      <c r="H248" s="54" t="s">
        <v>381</v>
      </c>
      <c r="I248" s="55">
        <v>20</v>
      </c>
      <c r="J248" s="55">
        <v>120</v>
      </c>
      <c r="K248" s="54">
        <f t="shared" si="9"/>
        <v>2400</v>
      </c>
    </row>
    <row r="249" spans="1:11" x14ac:dyDescent="0.3">
      <c r="A249" s="52" t="s">
        <v>395</v>
      </c>
      <c r="B249" s="52">
        <f t="shared" si="10"/>
        <v>2015</v>
      </c>
      <c r="C249" s="52" t="s">
        <v>595</v>
      </c>
      <c r="D249" s="53">
        <v>42266</v>
      </c>
      <c r="E249" s="52">
        <f t="shared" si="11"/>
        <v>1078</v>
      </c>
      <c r="F249" s="54" t="s">
        <v>413</v>
      </c>
      <c r="G249" s="52" t="s">
        <v>527</v>
      </c>
      <c r="H249" s="54" t="s">
        <v>383</v>
      </c>
      <c r="I249" s="55">
        <v>50</v>
      </c>
      <c r="J249" s="55">
        <v>10</v>
      </c>
      <c r="K249" s="54">
        <f t="shared" si="9"/>
        <v>500</v>
      </c>
    </row>
    <row r="250" spans="1:11" x14ac:dyDescent="0.3">
      <c r="A250" s="52" t="s">
        <v>395</v>
      </c>
      <c r="B250" s="52">
        <f t="shared" si="10"/>
        <v>2015</v>
      </c>
      <c r="C250" s="52" t="s">
        <v>595</v>
      </c>
      <c r="D250" s="53">
        <v>42267</v>
      </c>
      <c r="E250" s="52">
        <f t="shared" si="11"/>
        <v>1079</v>
      </c>
      <c r="F250" s="54" t="s">
        <v>439</v>
      </c>
      <c r="G250" s="52" t="s">
        <v>528</v>
      </c>
      <c r="H250" s="54" t="s">
        <v>385</v>
      </c>
      <c r="I250" s="55">
        <v>50</v>
      </c>
      <c r="J250" s="55">
        <v>86</v>
      </c>
      <c r="K250" s="54">
        <f t="shared" si="9"/>
        <v>4300</v>
      </c>
    </row>
    <row r="251" spans="1:11" x14ac:dyDescent="0.3">
      <c r="A251" s="52" t="s">
        <v>405</v>
      </c>
      <c r="B251" s="52">
        <f t="shared" si="10"/>
        <v>2015</v>
      </c>
      <c r="C251" s="52" t="s">
        <v>595</v>
      </c>
      <c r="D251" s="53">
        <v>42267</v>
      </c>
      <c r="E251" s="52">
        <f t="shared" si="11"/>
        <v>1080</v>
      </c>
      <c r="F251" s="54" t="s">
        <v>430</v>
      </c>
      <c r="G251" s="52" t="s">
        <v>403</v>
      </c>
      <c r="H251" s="54" t="s">
        <v>387</v>
      </c>
      <c r="I251" s="55">
        <v>75</v>
      </c>
      <c r="J251" s="55">
        <v>35</v>
      </c>
      <c r="K251" s="54">
        <f t="shared" si="9"/>
        <v>2625</v>
      </c>
    </row>
    <row r="252" spans="1:11" x14ac:dyDescent="0.3">
      <c r="A252" s="52" t="s">
        <v>395</v>
      </c>
      <c r="B252" s="52">
        <f t="shared" si="10"/>
        <v>2015</v>
      </c>
      <c r="C252" s="52" t="s">
        <v>595</v>
      </c>
      <c r="D252" s="53">
        <v>42267</v>
      </c>
      <c r="E252" s="52">
        <f t="shared" si="11"/>
        <v>1081</v>
      </c>
      <c r="F252" s="54" t="s">
        <v>413</v>
      </c>
      <c r="G252" s="52" t="s">
        <v>527</v>
      </c>
      <c r="H252" s="54" t="s">
        <v>381</v>
      </c>
      <c r="I252" s="55">
        <v>50</v>
      </c>
      <c r="J252" s="55">
        <v>120</v>
      </c>
      <c r="K252" s="54">
        <f t="shared" si="9"/>
        <v>6000</v>
      </c>
    </row>
    <row r="253" spans="1:11" x14ac:dyDescent="0.3">
      <c r="A253" s="52" t="s">
        <v>395</v>
      </c>
      <c r="B253" s="52">
        <f t="shared" si="10"/>
        <v>2015</v>
      </c>
      <c r="C253" s="52" t="s">
        <v>595</v>
      </c>
      <c r="D253" s="53">
        <v>42268</v>
      </c>
      <c r="E253" s="52">
        <f t="shared" si="11"/>
        <v>1082</v>
      </c>
      <c r="F253" s="54" t="s">
        <v>439</v>
      </c>
      <c r="G253" s="52" t="s">
        <v>528</v>
      </c>
      <c r="H253" s="54" t="s">
        <v>384</v>
      </c>
      <c r="I253" s="55">
        <v>200</v>
      </c>
      <c r="J253" s="55">
        <v>20</v>
      </c>
      <c r="K253" s="54">
        <f t="shared" si="9"/>
        <v>4000</v>
      </c>
    </row>
    <row r="254" spans="1:11" x14ac:dyDescent="0.3">
      <c r="A254" s="52" t="s">
        <v>522</v>
      </c>
      <c r="B254" s="52">
        <f t="shared" si="10"/>
        <v>2015</v>
      </c>
      <c r="C254" s="52" t="s">
        <v>595</v>
      </c>
      <c r="D254" s="53">
        <v>42268</v>
      </c>
      <c r="E254" s="52">
        <f t="shared" si="11"/>
        <v>1083</v>
      </c>
      <c r="F254" s="54" t="s">
        <v>459</v>
      </c>
      <c r="G254" s="52" t="s">
        <v>410</v>
      </c>
      <c r="H254" s="54" t="s">
        <v>385</v>
      </c>
      <c r="I254" s="55">
        <v>10</v>
      </c>
      <c r="J254" s="55">
        <v>86</v>
      </c>
      <c r="K254" s="54">
        <f t="shared" si="9"/>
        <v>860</v>
      </c>
    </row>
    <row r="255" spans="1:11" x14ac:dyDescent="0.3">
      <c r="A255" s="52" t="s">
        <v>395</v>
      </c>
      <c r="B255" s="52">
        <f t="shared" si="10"/>
        <v>2015</v>
      </c>
      <c r="C255" s="52" t="s">
        <v>595</v>
      </c>
      <c r="D255" s="53">
        <v>42268</v>
      </c>
      <c r="E255" s="52">
        <f t="shared" si="11"/>
        <v>1084</v>
      </c>
      <c r="F255" s="54" t="s">
        <v>413</v>
      </c>
      <c r="G255" s="52" t="s">
        <v>527</v>
      </c>
      <c r="H255" s="54" t="s">
        <v>387</v>
      </c>
      <c r="I255" s="55">
        <v>50</v>
      </c>
      <c r="J255" s="55">
        <v>35</v>
      </c>
      <c r="K255" s="54">
        <f t="shared" si="9"/>
        <v>1750</v>
      </c>
    </row>
    <row r="256" spans="1:11" x14ac:dyDescent="0.3">
      <c r="A256" s="52" t="s">
        <v>395</v>
      </c>
      <c r="B256" s="52">
        <f t="shared" si="10"/>
        <v>2015</v>
      </c>
      <c r="C256" s="52" t="s">
        <v>595</v>
      </c>
      <c r="D256" s="53">
        <v>42269</v>
      </c>
      <c r="E256" s="52">
        <f t="shared" si="11"/>
        <v>1085</v>
      </c>
      <c r="F256" s="54" t="s">
        <v>439</v>
      </c>
      <c r="G256" s="52" t="s">
        <v>528</v>
      </c>
      <c r="H256" s="54" t="s">
        <v>383</v>
      </c>
      <c r="I256" s="55">
        <v>200</v>
      </c>
      <c r="J256" s="55">
        <v>10</v>
      </c>
      <c r="K256" s="54">
        <f t="shared" si="9"/>
        <v>2000</v>
      </c>
    </row>
    <row r="257" spans="1:11" x14ac:dyDescent="0.3">
      <c r="A257" s="52" t="s">
        <v>405</v>
      </c>
      <c r="B257" s="52">
        <f t="shared" si="10"/>
        <v>2015</v>
      </c>
      <c r="C257" s="52" t="s">
        <v>595</v>
      </c>
      <c r="D257" s="53">
        <v>42269</v>
      </c>
      <c r="E257" s="52">
        <f t="shared" si="11"/>
        <v>1086</v>
      </c>
      <c r="F257" s="54" t="s">
        <v>430</v>
      </c>
      <c r="G257" s="52" t="s">
        <v>403</v>
      </c>
      <c r="H257" s="54" t="s">
        <v>384</v>
      </c>
      <c r="I257" s="55">
        <v>10</v>
      </c>
      <c r="J257" s="55">
        <v>20</v>
      </c>
      <c r="K257" s="54">
        <f t="shared" si="9"/>
        <v>200</v>
      </c>
    </row>
    <row r="258" spans="1:11" x14ac:dyDescent="0.3">
      <c r="A258" s="52" t="s">
        <v>395</v>
      </c>
      <c r="B258" s="52">
        <f t="shared" si="10"/>
        <v>2015</v>
      </c>
      <c r="C258" s="52" t="s">
        <v>595</v>
      </c>
      <c r="D258" s="53">
        <v>42269</v>
      </c>
      <c r="E258" s="52">
        <f t="shared" si="11"/>
        <v>1087</v>
      </c>
      <c r="F258" s="54" t="s">
        <v>413</v>
      </c>
      <c r="G258" s="52" t="s">
        <v>527</v>
      </c>
      <c r="H258" s="54" t="s">
        <v>385</v>
      </c>
      <c r="I258" s="55">
        <v>50</v>
      </c>
      <c r="J258" s="55">
        <v>86</v>
      </c>
      <c r="K258" s="54">
        <f t="shared" si="9"/>
        <v>4300</v>
      </c>
    </row>
    <row r="259" spans="1:11" x14ac:dyDescent="0.3">
      <c r="A259" s="52" t="s">
        <v>395</v>
      </c>
      <c r="B259" s="52">
        <f t="shared" si="10"/>
        <v>2015</v>
      </c>
      <c r="C259" s="52" t="s">
        <v>595</v>
      </c>
      <c r="D259" s="53">
        <v>42270</v>
      </c>
      <c r="E259" s="52">
        <f t="shared" si="11"/>
        <v>1088</v>
      </c>
      <c r="F259" s="54" t="s">
        <v>400</v>
      </c>
      <c r="G259" s="52" t="s">
        <v>399</v>
      </c>
      <c r="H259" s="54" t="s">
        <v>381</v>
      </c>
      <c r="I259" s="55">
        <v>300</v>
      </c>
      <c r="J259" s="55">
        <v>120</v>
      </c>
      <c r="K259" s="54">
        <f t="shared" si="9"/>
        <v>36000</v>
      </c>
    </row>
    <row r="260" spans="1:11" x14ac:dyDescent="0.3">
      <c r="A260" s="52" t="s">
        <v>405</v>
      </c>
      <c r="B260" s="52">
        <f t="shared" si="10"/>
        <v>2015</v>
      </c>
      <c r="C260" s="52" t="s">
        <v>595</v>
      </c>
      <c r="D260" s="53">
        <v>42270</v>
      </c>
      <c r="E260" s="52">
        <f t="shared" si="11"/>
        <v>1089</v>
      </c>
      <c r="F260" s="54" t="s">
        <v>430</v>
      </c>
      <c r="G260" s="52" t="s">
        <v>403</v>
      </c>
      <c r="H260" s="54" t="s">
        <v>383</v>
      </c>
      <c r="I260" s="55">
        <v>10</v>
      </c>
      <c r="J260" s="55">
        <v>10</v>
      </c>
      <c r="K260" s="54">
        <f t="shared" si="9"/>
        <v>100</v>
      </c>
    </row>
    <row r="261" spans="1:11" x14ac:dyDescent="0.3">
      <c r="A261" s="52" t="s">
        <v>398</v>
      </c>
      <c r="B261" s="52">
        <f t="shared" si="10"/>
        <v>2015</v>
      </c>
      <c r="C261" s="52" t="s">
        <v>595</v>
      </c>
      <c r="D261" s="53">
        <v>42270</v>
      </c>
      <c r="E261" s="52">
        <f t="shared" si="11"/>
        <v>1090</v>
      </c>
      <c r="F261" s="54" t="s">
        <v>420</v>
      </c>
      <c r="G261" s="52" t="s">
        <v>523</v>
      </c>
      <c r="H261" s="54" t="s">
        <v>384</v>
      </c>
      <c r="I261" s="55">
        <v>400</v>
      </c>
      <c r="J261" s="55">
        <v>20</v>
      </c>
      <c r="K261" s="54">
        <f t="shared" si="9"/>
        <v>8000</v>
      </c>
    </row>
    <row r="262" spans="1:11" x14ac:dyDescent="0.3">
      <c r="A262" s="52" t="s">
        <v>395</v>
      </c>
      <c r="B262" s="52">
        <f t="shared" si="10"/>
        <v>2015</v>
      </c>
      <c r="C262" s="52" t="s">
        <v>595</v>
      </c>
      <c r="D262" s="53">
        <v>42271</v>
      </c>
      <c r="E262" s="52">
        <f t="shared" si="11"/>
        <v>1091</v>
      </c>
      <c r="F262" s="54" t="s">
        <v>400</v>
      </c>
      <c r="G262" s="52" t="s">
        <v>399</v>
      </c>
      <c r="H262" s="54" t="s">
        <v>384</v>
      </c>
      <c r="I262" s="55">
        <v>500</v>
      </c>
      <c r="J262" s="55">
        <v>20</v>
      </c>
      <c r="K262" s="54">
        <f t="shared" si="9"/>
        <v>10000</v>
      </c>
    </row>
    <row r="263" spans="1:11" x14ac:dyDescent="0.3">
      <c r="A263" s="52" t="s">
        <v>405</v>
      </c>
      <c r="B263" s="52">
        <f t="shared" si="10"/>
        <v>2015</v>
      </c>
      <c r="C263" s="52" t="s">
        <v>595</v>
      </c>
      <c r="D263" s="53">
        <v>42271</v>
      </c>
      <c r="E263" s="52">
        <f t="shared" si="11"/>
        <v>1092</v>
      </c>
      <c r="F263" s="54" t="s">
        <v>457</v>
      </c>
      <c r="G263" s="52" t="s">
        <v>403</v>
      </c>
      <c r="H263" s="54" t="s">
        <v>381</v>
      </c>
      <c r="I263" s="55">
        <v>2</v>
      </c>
      <c r="J263" s="55">
        <v>120</v>
      </c>
      <c r="K263" s="54">
        <f t="shared" ref="K263:K326" si="12">I263*J263</f>
        <v>240</v>
      </c>
    </row>
    <row r="264" spans="1:11" x14ac:dyDescent="0.3">
      <c r="A264" s="52" t="s">
        <v>522</v>
      </c>
      <c r="B264" s="52">
        <f t="shared" ref="B264:B327" si="13">YEAR(D264)</f>
        <v>2015</v>
      </c>
      <c r="C264" s="52" t="s">
        <v>595</v>
      </c>
      <c r="D264" s="53">
        <v>42271</v>
      </c>
      <c r="E264" s="52">
        <f t="shared" ref="E264:E327" si="14">E263+1</f>
        <v>1093</v>
      </c>
      <c r="F264" s="54" t="s">
        <v>450</v>
      </c>
      <c r="G264" s="52" t="s">
        <v>525</v>
      </c>
      <c r="H264" s="54" t="s">
        <v>383</v>
      </c>
      <c r="I264" s="55">
        <v>150</v>
      </c>
      <c r="J264" s="55">
        <v>10</v>
      </c>
      <c r="K264" s="54">
        <f t="shared" si="12"/>
        <v>1500</v>
      </c>
    </row>
    <row r="265" spans="1:11" x14ac:dyDescent="0.3">
      <c r="A265" s="52" t="s">
        <v>395</v>
      </c>
      <c r="B265" s="52">
        <f t="shared" si="13"/>
        <v>2015</v>
      </c>
      <c r="C265" s="52" t="s">
        <v>595</v>
      </c>
      <c r="D265" s="53">
        <v>42272</v>
      </c>
      <c r="E265" s="52">
        <f t="shared" si="14"/>
        <v>1094</v>
      </c>
      <c r="F265" s="54" t="s">
        <v>400</v>
      </c>
      <c r="G265" s="52" t="s">
        <v>399</v>
      </c>
      <c r="H265" s="54" t="s">
        <v>387</v>
      </c>
      <c r="I265" s="55">
        <v>250</v>
      </c>
      <c r="J265" s="55">
        <v>35</v>
      </c>
      <c r="K265" s="54">
        <f t="shared" si="12"/>
        <v>8750</v>
      </c>
    </row>
    <row r="266" spans="1:11" x14ac:dyDescent="0.3">
      <c r="A266" s="52" t="s">
        <v>395</v>
      </c>
      <c r="B266" s="52">
        <f t="shared" si="13"/>
        <v>2015</v>
      </c>
      <c r="C266" s="52" t="s">
        <v>595</v>
      </c>
      <c r="D266" s="53">
        <v>42272</v>
      </c>
      <c r="E266" s="52">
        <f t="shared" si="14"/>
        <v>1095</v>
      </c>
      <c r="F266" s="54" t="s">
        <v>418</v>
      </c>
      <c r="G266" s="52" t="s">
        <v>529</v>
      </c>
      <c r="H266" s="54" t="s">
        <v>387</v>
      </c>
      <c r="I266" s="55">
        <v>50</v>
      </c>
      <c r="J266" s="55">
        <v>35</v>
      </c>
      <c r="K266" s="54">
        <f t="shared" si="12"/>
        <v>1750</v>
      </c>
    </row>
    <row r="267" spans="1:11" x14ac:dyDescent="0.3">
      <c r="A267" s="52" t="s">
        <v>522</v>
      </c>
      <c r="B267" s="52">
        <f t="shared" si="13"/>
        <v>2015</v>
      </c>
      <c r="C267" s="52" t="s">
        <v>595</v>
      </c>
      <c r="D267" s="53">
        <v>42272</v>
      </c>
      <c r="E267" s="52">
        <f t="shared" si="14"/>
        <v>1096</v>
      </c>
      <c r="F267" s="54" t="s">
        <v>450</v>
      </c>
      <c r="G267" s="52" t="s">
        <v>525</v>
      </c>
      <c r="H267" s="54" t="s">
        <v>381</v>
      </c>
      <c r="I267" s="55">
        <v>1000</v>
      </c>
      <c r="J267" s="55">
        <v>120</v>
      </c>
      <c r="K267" s="54">
        <f t="shared" si="12"/>
        <v>120000</v>
      </c>
    </row>
    <row r="268" spans="1:11" x14ac:dyDescent="0.3">
      <c r="A268" s="52" t="s">
        <v>398</v>
      </c>
      <c r="B268" s="52">
        <f t="shared" si="13"/>
        <v>2015</v>
      </c>
      <c r="C268" s="52" t="s">
        <v>595</v>
      </c>
      <c r="D268" s="53">
        <v>42273</v>
      </c>
      <c r="E268" s="52">
        <f t="shared" si="14"/>
        <v>1097</v>
      </c>
      <c r="F268" s="54" t="s">
        <v>397</v>
      </c>
      <c r="G268" s="52" t="s">
        <v>396</v>
      </c>
      <c r="H268" s="54" t="s">
        <v>385</v>
      </c>
      <c r="I268" s="55">
        <v>200</v>
      </c>
      <c r="J268" s="55">
        <v>86</v>
      </c>
      <c r="K268" s="54">
        <f t="shared" si="12"/>
        <v>17200</v>
      </c>
    </row>
    <row r="269" spans="1:11" x14ac:dyDescent="0.3">
      <c r="A269" s="52" t="s">
        <v>405</v>
      </c>
      <c r="B269" s="52">
        <f t="shared" si="13"/>
        <v>2015</v>
      </c>
      <c r="C269" s="52" t="s">
        <v>595</v>
      </c>
      <c r="D269" s="53">
        <v>42273</v>
      </c>
      <c r="E269" s="52">
        <f t="shared" si="14"/>
        <v>1098</v>
      </c>
      <c r="F269" s="54" t="s">
        <v>437</v>
      </c>
      <c r="G269" s="52" t="s">
        <v>403</v>
      </c>
      <c r="H269" s="54" t="s">
        <v>385</v>
      </c>
      <c r="I269" s="55">
        <v>20</v>
      </c>
      <c r="J269" s="55">
        <v>86</v>
      </c>
      <c r="K269" s="54">
        <f t="shared" si="12"/>
        <v>1720</v>
      </c>
    </row>
    <row r="270" spans="1:11" x14ac:dyDescent="0.3">
      <c r="A270" s="52" t="s">
        <v>398</v>
      </c>
      <c r="B270" s="52">
        <f t="shared" si="13"/>
        <v>2015</v>
      </c>
      <c r="C270" s="52" t="s">
        <v>595</v>
      </c>
      <c r="D270" s="53">
        <v>42273</v>
      </c>
      <c r="E270" s="52">
        <f t="shared" si="14"/>
        <v>1099</v>
      </c>
      <c r="F270" s="54" t="s">
        <v>420</v>
      </c>
      <c r="G270" s="52" t="s">
        <v>523</v>
      </c>
      <c r="H270" s="54" t="s">
        <v>387</v>
      </c>
      <c r="I270" s="55">
        <v>5</v>
      </c>
      <c r="J270" s="55">
        <v>35</v>
      </c>
      <c r="K270" s="54">
        <f t="shared" si="12"/>
        <v>175</v>
      </c>
    </row>
    <row r="271" spans="1:11" x14ac:dyDescent="0.3">
      <c r="A271" s="52" t="s">
        <v>398</v>
      </c>
      <c r="B271" s="52">
        <f t="shared" si="13"/>
        <v>2015</v>
      </c>
      <c r="C271" s="52" t="s">
        <v>595</v>
      </c>
      <c r="D271" s="53">
        <v>42274</v>
      </c>
      <c r="E271" s="52">
        <f t="shared" si="14"/>
        <v>1100</v>
      </c>
      <c r="F271" s="54" t="s">
        <v>397</v>
      </c>
      <c r="G271" s="52" t="s">
        <v>396</v>
      </c>
      <c r="H271" s="54" t="s">
        <v>384</v>
      </c>
      <c r="I271" s="55">
        <v>1000</v>
      </c>
      <c r="J271" s="55">
        <v>20</v>
      </c>
      <c r="K271" s="54">
        <f t="shared" si="12"/>
        <v>20000</v>
      </c>
    </row>
    <row r="272" spans="1:11" x14ac:dyDescent="0.3">
      <c r="A272" s="52" t="s">
        <v>405</v>
      </c>
      <c r="B272" s="52">
        <f t="shared" si="13"/>
        <v>2015</v>
      </c>
      <c r="C272" s="52" t="s">
        <v>595</v>
      </c>
      <c r="D272" s="53">
        <v>42274</v>
      </c>
      <c r="E272" s="52">
        <f t="shared" si="14"/>
        <v>1101</v>
      </c>
      <c r="F272" s="54" t="s">
        <v>437</v>
      </c>
      <c r="G272" s="52" t="s">
        <v>403</v>
      </c>
      <c r="H272" s="54" t="s">
        <v>384</v>
      </c>
      <c r="I272" s="55">
        <v>20</v>
      </c>
      <c r="J272" s="55">
        <v>20</v>
      </c>
      <c r="K272" s="54">
        <f t="shared" si="12"/>
        <v>400</v>
      </c>
    </row>
    <row r="273" spans="1:11" x14ac:dyDescent="0.3">
      <c r="A273" s="52" t="s">
        <v>398</v>
      </c>
      <c r="B273" s="52">
        <f t="shared" si="13"/>
        <v>2015</v>
      </c>
      <c r="C273" s="52" t="s">
        <v>595</v>
      </c>
      <c r="D273" s="53">
        <v>42274</v>
      </c>
      <c r="E273" s="52">
        <f t="shared" si="14"/>
        <v>1102</v>
      </c>
      <c r="F273" s="54" t="s">
        <v>420</v>
      </c>
      <c r="G273" s="52" t="s">
        <v>523</v>
      </c>
      <c r="H273" s="54" t="s">
        <v>385</v>
      </c>
      <c r="I273" s="55">
        <v>2</v>
      </c>
      <c r="J273" s="55">
        <v>86</v>
      </c>
      <c r="K273" s="54">
        <f t="shared" si="12"/>
        <v>172</v>
      </c>
    </row>
    <row r="274" spans="1:11" x14ac:dyDescent="0.3">
      <c r="A274" s="52" t="s">
        <v>395</v>
      </c>
      <c r="B274" s="52">
        <f t="shared" si="13"/>
        <v>2015</v>
      </c>
      <c r="C274" s="52" t="s">
        <v>595</v>
      </c>
      <c r="D274" s="53">
        <v>42275</v>
      </c>
      <c r="E274" s="52">
        <f t="shared" si="14"/>
        <v>1103</v>
      </c>
      <c r="F274" s="54" t="s">
        <v>433</v>
      </c>
      <c r="G274" s="52" t="s">
        <v>528</v>
      </c>
      <c r="H274" s="54" t="s">
        <v>383</v>
      </c>
      <c r="I274" s="55">
        <v>210</v>
      </c>
      <c r="J274" s="55">
        <v>10</v>
      </c>
      <c r="K274" s="54">
        <f t="shared" si="12"/>
        <v>2100</v>
      </c>
    </row>
    <row r="275" spans="1:11" x14ac:dyDescent="0.3">
      <c r="A275" s="52" t="s">
        <v>405</v>
      </c>
      <c r="B275" s="52">
        <f t="shared" si="13"/>
        <v>2015</v>
      </c>
      <c r="C275" s="52" t="s">
        <v>595</v>
      </c>
      <c r="D275" s="53">
        <v>42275</v>
      </c>
      <c r="E275" s="52">
        <f t="shared" si="14"/>
        <v>1104</v>
      </c>
      <c r="F275" s="54" t="s">
        <v>437</v>
      </c>
      <c r="G275" s="52" t="s">
        <v>403</v>
      </c>
      <c r="H275" s="54" t="s">
        <v>383</v>
      </c>
      <c r="I275" s="55">
        <v>50</v>
      </c>
      <c r="J275" s="55">
        <v>10</v>
      </c>
      <c r="K275" s="54">
        <f t="shared" si="12"/>
        <v>500</v>
      </c>
    </row>
    <row r="276" spans="1:11" x14ac:dyDescent="0.3">
      <c r="A276" s="52" t="s">
        <v>398</v>
      </c>
      <c r="B276" s="52">
        <f t="shared" si="13"/>
        <v>2015</v>
      </c>
      <c r="C276" s="52" t="s">
        <v>595</v>
      </c>
      <c r="D276" s="53">
        <v>42275</v>
      </c>
      <c r="E276" s="52">
        <f t="shared" si="14"/>
        <v>1105</v>
      </c>
      <c r="F276" s="54" t="s">
        <v>420</v>
      </c>
      <c r="G276" s="52" t="s">
        <v>523</v>
      </c>
      <c r="H276" s="54" t="s">
        <v>384</v>
      </c>
      <c r="I276" s="55">
        <v>1</v>
      </c>
      <c r="J276" s="55">
        <v>20</v>
      </c>
      <c r="K276" s="54">
        <f t="shared" si="12"/>
        <v>20</v>
      </c>
    </row>
    <row r="277" spans="1:11" x14ac:dyDescent="0.3">
      <c r="A277" s="52" t="s">
        <v>395</v>
      </c>
      <c r="B277" s="52">
        <f t="shared" si="13"/>
        <v>2015</v>
      </c>
      <c r="C277" s="52" t="s">
        <v>595</v>
      </c>
      <c r="D277" s="53">
        <v>42276</v>
      </c>
      <c r="E277" s="52">
        <f t="shared" si="14"/>
        <v>1106</v>
      </c>
      <c r="F277" s="54" t="s">
        <v>433</v>
      </c>
      <c r="G277" s="52" t="s">
        <v>528</v>
      </c>
      <c r="H277" s="54" t="s">
        <v>381</v>
      </c>
      <c r="I277" s="55">
        <v>100</v>
      </c>
      <c r="J277" s="55">
        <v>120</v>
      </c>
      <c r="K277" s="54">
        <f t="shared" si="12"/>
        <v>12000</v>
      </c>
    </row>
    <row r="278" spans="1:11" x14ac:dyDescent="0.3">
      <c r="A278" s="52" t="s">
        <v>405</v>
      </c>
      <c r="B278" s="52">
        <f t="shared" si="13"/>
        <v>2015</v>
      </c>
      <c r="C278" s="52" t="s">
        <v>595</v>
      </c>
      <c r="D278" s="53">
        <v>42276</v>
      </c>
      <c r="E278" s="52">
        <f t="shared" si="14"/>
        <v>1107</v>
      </c>
      <c r="F278" s="54" t="s">
        <v>437</v>
      </c>
      <c r="G278" s="52" t="s">
        <v>403</v>
      </c>
      <c r="H278" s="54" t="s">
        <v>381</v>
      </c>
      <c r="I278" s="55">
        <v>50</v>
      </c>
      <c r="J278" s="55">
        <v>120</v>
      </c>
      <c r="K278" s="54">
        <f t="shared" si="12"/>
        <v>6000</v>
      </c>
    </row>
    <row r="279" spans="1:11" x14ac:dyDescent="0.3">
      <c r="A279" s="52" t="s">
        <v>398</v>
      </c>
      <c r="B279" s="52">
        <f t="shared" si="13"/>
        <v>2015</v>
      </c>
      <c r="C279" s="52" t="s">
        <v>595</v>
      </c>
      <c r="D279" s="53">
        <v>42276</v>
      </c>
      <c r="E279" s="52">
        <f t="shared" si="14"/>
        <v>1108</v>
      </c>
      <c r="F279" s="54" t="s">
        <v>420</v>
      </c>
      <c r="G279" s="52" t="s">
        <v>523</v>
      </c>
      <c r="H279" s="54" t="s">
        <v>383</v>
      </c>
      <c r="I279" s="55">
        <v>1</v>
      </c>
      <c r="J279" s="55">
        <v>10</v>
      </c>
      <c r="K279" s="54">
        <f t="shared" si="12"/>
        <v>10</v>
      </c>
    </row>
    <row r="280" spans="1:11" x14ac:dyDescent="0.3">
      <c r="A280" s="52" t="s">
        <v>395</v>
      </c>
      <c r="B280" s="52">
        <f t="shared" si="13"/>
        <v>2015</v>
      </c>
      <c r="C280" s="52" t="s">
        <v>595</v>
      </c>
      <c r="D280" s="53">
        <v>42277</v>
      </c>
      <c r="E280" s="52">
        <f t="shared" si="14"/>
        <v>1109</v>
      </c>
      <c r="F280" s="54" t="s">
        <v>432</v>
      </c>
      <c r="G280" s="52" t="s">
        <v>529</v>
      </c>
      <c r="H280" s="54" t="s">
        <v>387</v>
      </c>
      <c r="I280" s="55">
        <v>200</v>
      </c>
      <c r="J280" s="55">
        <v>35</v>
      </c>
      <c r="K280" s="54">
        <f t="shared" si="12"/>
        <v>7000</v>
      </c>
    </row>
    <row r="281" spans="1:11" x14ac:dyDescent="0.3">
      <c r="A281" s="52" t="s">
        <v>405</v>
      </c>
      <c r="B281" s="52">
        <f t="shared" si="13"/>
        <v>2015</v>
      </c>
      <c r="C281" s="52" t="s">
        <v>595</v>
      </c>
      <c r="D281" s="53">
        <v>42277</v>
      </c>
      <c r="E281" s="52">
        <f t="shared" si="14"/>
        <v>1110</v>
      </c>
      <c r="F281" s="54" t="s">
        <v>430</v>
      </c>
      <c r="G281" s="52" t="s">
        <v>403</v>
      </c>
      <c r="H281" s="54" t="s">
        <v>385</v>
      </c>
      <c r="I281" s="55">
        <v>20</v>
      </c>
      <c r="J281" s="55">
        <v>86</v>
      </c>
      <c r="K281" s="54">
        <f t="shared" si="12"/>
        <v>1720</v>
      </c>
    </row>
    <row r="282" spans="1:11" x14ac:dyDescent="0.3">
      <c r="A282" s="52" t="s">
        <v>398</v>
      </c>
      <c r="B282" s="52">
        <f t="shared" si="13"/>
        <v>2015</v>
      </c>
      <c r="C282" s="52" t="s">
        <v>595</v>
      </c>
      <c r="D282" s="53">
        <v>42277</v>
      </c>
      <c r="E282" s="52">
        <f t="shared" si="14"/>
        <v>1111</v>
      </c>
      <c r="F282" s="54" t="s">
        <v>420</v>
      </c>
      <c r="G282" s="52" t="s">
        <v>523</v>
      </c>
      <c r="H282" s="54" t="s">
        <v>381</v>
      </c>
      <c r="I282" s="55">
        <v>2</v>
      </c>
      <c r="J282" s="55">
        <v>120</v>
      </c>
      <c r="K282" s="54">
        <f t="shared" si="12"/>
        <v>240</v>
      </c>
    </row>
    <row r="283" spans="1:11" x14ac:dyDescent="0.3">
      <c r="A283" s="52" t="s">
        <v>405</v>
      </c>
      <c r="B283" s="52">
        <f t="shared" si="13"/>
        <v>2015</v>
      </c>
      <c r="C283" s="52" t="s">
        <v>596</v>
      </c>
      <c r="D283" s="53">
        <v>42278</v>
      </c>
      <c r="E283" s="52">
        <f t="shared" si="14"/>
        <v>1112</v>
      </c>
      <c r="F283" s="54" t="s">
        <v>430</v>
      </c>
      <c r="G283" s="52" t="s">
        <v>403</v>
      </c>
      <c r="H283" s="54" t="s">
        <v>385</v>
      </c>
      <c r="I283" s="55">
        <v>300</v>
      </c>
      <c r="J283" s="55">
        <v>86</v>
      </c>
      <c r="K283" s="54">
        <f t="shared" si="12"/>
        <v>25800</v>
      </c>
    </row>
    <row r="284" spans="1:11" x14ac:dyDescent="0.3">
      <c r="A284" s="52" t="s">
        <v>522</v>
      </c>
      <c r="B284" s="52">
        <f t="shared" si="13"/>
        <v>2015</v>
      </c>
      <c r="C284" s="52" t="s">
        <v>596</v>
      </c>
      <c r="D284" s="53">
        <v>42278</v>
      </c>
      <c r="E284" s="52">
        <f t="shared" si="14"/>
        <v>1113</v>
      </c>
      <c r="F284" s="54" t="s">
        <v>450</v>
      </c>
      <c r="G284" s="52" t="s">
        <v>525</v>
      </c>
      <c r="H284" s="54" t="s">
        <v>387</v>
      </c>
      <c r="I284" s="55">
        <v>50</v>
      </c>
      <c r="J284" s="55">
        <v>35</v>
      </c>
      <c r="K284" s="54">
        <f t="shared" si="12"/>
        <v>1750</v>
      </c>
    </row>
    <row r="285" spans="1:11" x14ac:dyDescent="0.3">
      <c r="A285" s="52" t="s">
        <v>398</v>
      </c>
      <c r="B285" s="52">
        <f t="shared" si="13"/>
        <v>2015</v>
      </c>
      <c r="C285" s="52" t="s">
        <v>596</v>
      </c>
      <c r="D285" s="53">
        <v>42278</v>
      </c>
      <c r="E285" s="52">
        <f t="shared" si="14"/>
        <v>1114</v>
      </c>
      <c r="F285" s="54" t="s">
        <v>420</v>
      </c>
      <c r="G285" s="52" t="s">
        <v>523</v>
      </c>
      <c r="H285" s="54" t="s">
        <v>383</v>
      </c>
      <c r="I285" s="55">
        <v>2</v>
      </c>
      <c r="J285" s="55">
        <v>10</v>
      </c>
      <c r="K285" s="54">
        <f t="shared" si="12"/>
        <v>20</v>
      </c>
    </row>
    <row r="286" spans="1:11" x14ac:dyDescent="0.3">
      <c r="A286" s="52" t="s">
        <v>405</v>
      </c>
      <c r="B286" s="52">
        <f t="shared" si="13"/>
        <v>2015</v>
      </c>
      <c r="C286" s="52" t="s">
        <v>596</v>
      </c>
      <c r="D286" s="53">
        <v>42279</v>
      </c>
      <c r="E286" s="52">
        <f t="shared" si="14"/>
        <v>1115</v>
      </c>
      <c r="F286" s="54" t="s">
        <v>430</v>
      </c>
      <c r="G286" s="52" t="s">
        <v>403</v>
      </c>
      <c r="H286" s="54" t="s">
        <v>384</v>
      </c>
      <c r="I286" s="55">
        <v>500</v>
      </c>
      <c r="J286" s="55">
        <v>20</v>
      </c>
      <c r="K286" s="54">
        <f t="shared" si="12"/>
        <v>10000</v>
      </c>
    </row>
    <row r="287" spans="1:11" x14ac:dyDescent="0.3">
      <c r="A287" s="52" t="s">
        <v>398</v>
      </c>
      <c r="B287" s="52">
        <f t="shared" si="13"/>
        <v>2015</v>
      </c>
      <c r="C287" s="52" t="s">
        <v>596</v>
      </c>
      <c r="D287" s="53">
        <v>42279</v>
      </c>
      <c r="E287" s="52">
        <f t="shared" si="14"/>
        <v>1116</v>
      </c>
      <c r="F287" s="54" t="s">
        <v>397</v>
      </c>
      <c r="G287" s="52" t="s">
        <v>396</v>
      </c>
      <c r="H287" s="54" t="s">
        <v>385</v>
      </c>
      <c r="I287" s="55">
        <v>50</v>
      </c>
      <c r="J287" s="55">
        <v>86</v>
      </c>
      <c r="K287" s="54">
        <f t="shared" si="12"/>
        <v>4300</v>
      </c>
    </row>
    <row r="288" spans="1:11" x14ac:dyDescent="0.3">
      <c r="A288" s="52" t="s">
        <v>398</v>
      </c>
      <c r="B288" s="52">
        <f t="shared" si="13"/>
        <v>2015</v>
      </c>
      <c r="C288" s="52" t="s">
        <v>596</v>
      </c>
      <c r="D288" s="53">
        <v>42279</v>
      </c>
      <c r="E288" s="52">
        <f t="shared" si="14"/>
        <v>1117</v>
      </c>
      <c r="F288" s="54" t="s">
        <v>420</v>
      </c>
      <c r="G288" s="52" t="s">
        <v>523</v>
      </c>
      <c r="H288" s="54" t="s">
        <v>381</v>
      </c>
      <c r="I288" s="55">
        <v>5</v>
      </c>
      <c r="J288" s="55">
        <v>120</v>
      </c>
      <c r="K288" s="54">
        <f t="shared" si="12"/>
        <v>600</v>
      </c>
    </row>
    <row r="289" spans="1:11" x14ac:dyDescent="0.3">
      <c r="A289" s="52" t="s">
        <v>398</v>
      </c>
      <c r="B289" s="52">
        <f t="shared" si="13"/>
        <v>2015</v>
      </c>
      <c r="C289" s="52" t="s">
        <v>596</v>
      </c>
      <c r="D289" s="53">
        <v>42280</v>
      </c>
      <c r="E289" s="52">
        <f t="shared" si="14"/>
        <v>1118</v>
      </c>
      <c r="F289" s="54" t="s">
        <v>412</v>
      </c>
      <c r="G289" s="52" t="s">
        <v>523</v>
      </c>
      <c r="H289" s="54" t="s">
        <v>383</v>
      </c>
      <c r="I289" s="55">
        <v>250</v>
      </c>
      <c r="J289" s="55">
        <v>10</v>
      </c>
      <c r="K289" s="54">
        <f t="shared" si="12"/>
        <v>2500</v>
      </c>
    </row>
    <row r="290" spans="1:11" x14ac:dyDescent="0.3">
      <c r="A290" s="52" t="s">
        <v>398</v>
      </c>
      <c r="B290" s="52">
        <f t="shared" si="13"/>
        <v>2015</v>
      </c>
      <c r="C290" s="52" t="s">
        <v>596</v>
      </c>
      <c r="D290" s="53">
        <v>42280</v>
      </c>
      <c r="E290" s="52">
        <f t="shared" si="14"/>
        <v>1119</v>
      </c>
      <c r="F290" s="54" t="s">
        <v>397</v>
      </c>
      <c r="G290" s="52" t="s">
        <v>396</v>
      </c>
      <c r="H290" s="54" t="s">
        <v>384</v>
      </c>
      <c r="I290" s="55">
        <v>20</v>
      </c>
      <c r="J290" s="55">
        <v>20</v>
      </c>
      <c r="K290" s="54">
        <f t="shared" si="12"/>
        <v>400</v>
      </c>
    </row>
    <row r="291" spans="1:11" x14ac:dyDescent="0.3">
      <c r="A291" s="52" t="s">
        <v>398</v>
      </c>
      <c r="B291" s="52">
        <f t="shared" si="13"/>
        <v>2015</v>
      </c>
      <c r="C291" s="52" t="s">
        <v>596</v>
      </c>
      <c r="D291" s="53">
        <v>42280</v>
      </c>
      <c r="E291" s="52">
        <f t="shared" si="14"/>
        <v>1120</v>
      </c>
      <c r="F291" s="54" t="s">
        <v>420</v>
      </c>
      <c r="G291" s="52" t="s">
        <v>523</v>
      </c>
      <c r="H291" s="54" t="s">
        <v>383</v>
      </c>
      <c r="I291" s="55">
        <v>5</v>
      </c>
      <c r="J291" s="55">
        <v>10</v>
      </c>
      <c r="K291" s="54">
        <f t="shared" si="12"/>
        <v>50</v>
      </c>
    </row>
    <row r="292" spans="1:11" x14ac:dyDescent="0.3">
      <c r="A292" s="52" t="s">
        <v>398</v>
      </c>
      <c r="B292" s="52">
        <f t="shared" si="13"/>
        <v>2015</v>
      </c>
      <c r="C292" s="52" t="s">
        <v>596</v>
      </c>
      <c r="D292" s="53">
        <v>42281</v>
      </c>
      <c r="E292" s="52">
        <f t="shared" si="14"/>
        <v>1121</v>
      </c>
      <c r="F292" s="54" t="s">
        <v>412</v>
      </c>
      <c r="G292" s="52" t="s">
        <v>523</v>
      </c>
      <c r="H292" s="54" t="s">
        <v>381</v>
      </c>
      <c r="I292" s="55">
        <v>250</v>
      </c>
      <c r="J292" s="55">
        <v>120</v>
      </c>
      <c r="K292" s="54">
        <f t="shared" si="12"/>
        <v>30000</v>
      </c>
    </row>
    <row r="293" spans="1:11" x14ac:dyDescent="0.3">
      <c r="A293" s="52" t="s">
        <v>398</v>
      </c>
      <c r="B293" s="52">
        <f t="shared" si="13"/>
        <v>2015</v>
      </c>
      <c r="C293" s="52" t="s">
        <v>596</v>
      </c>
      <c r="D293" s="53">
        <v>42281</v>
      </c>
      <c r="E293" s="52">
        <f t="shared" si="14"/>
        <v>1122</v>
      </c>
      <c r="F293" s="54" t="s">
        <v>428</v>
      </c>
      <c r="G293" s="52" t="s">
        <v>396</v>
      </c>
      <c r="H293" s="54" t="s">
        <v>383</v>
      </c>
      <c r="I293" s="55">
        <v>50</v>
      </c>
      <c r="J293" s="55">
        <v>10</v>
      </c>
      <c r="K293" s="54">
        <f t="shared" si="12"/>
        <v>500</v>
      </c>
    </row>
    <row r="294" spans="1:11" x14ac:dyDescent="0.3">
      <c r="A294" s="52" t="s">
        <v>398</v>
      </c>
      <c r="B294" s="52">
        <f t="shared" si="13"/>
        <v>2015</v>
      </c>
      <c r="C294" s="52" t="s">
        <v>596</v>
      </c>
      <c r="D294" s="53">
        <v>42281</v>
      </c>
      <c r="E294" s="52">
        <f t="shared" si="14"/>
        <v>1123</v>
      </c>
      <c r="F294" s="54" t="s">
        <v>397</v>
      </c>
      <c r="G294" s="52" t="s">
        <v>396</v>
      </c>
      <c r="H294" s="54" t="s">
        <v>381</v>
      </c>
      <c r="I294" s="55">
        <v>5</v>
      </c>
      <c r="J294" s="55">
        <v>120</v>
      </c>
      <c r="K294" s="54">
        <f t="shared" si="12"/>
        <v>600</v>
      </c>
    </row>
    <row r="295" spans="1:11" x14ac:dyDescent="0.3">
      <c r="A295" s="52" t="s">
        <v>398</v>
      </c>
      <c r="B295" s="52">
        <f t="shared" si="13"/>
        <v>2015</v>
      </c>
      <c r="C295" s="52" t="s">
        <v>596</v>
      </c>
      <c r="D295" s="53">
        <v>42282</v>
      </c>
      <c r="E295" s="52">
        <f t="shared" si="14"/>
        <v>1124</v>
      </c>
      <c r="F295" s="54" t="s">
        <v>412</v>
      </c>
      <c r="G295" s="52" t="s">
        <v>523</v>
      </c>
      <c r="H295" s="54" t="s">
        <v>387</v>
      </c>
      <c r="I295" s="55">
        <v>1000</v>
      </c>
      <c r="J295" s="55">
        <v>35</v>
      </c>
      <c r="K295" s="54">
        <f t="shared" si="12"/>
        <v>35000</v>
      </c>
    </row>
    <row r="296" spans="1:11" x14ac:dyDescent="0.3">
      <c r="A296" s="52" t="s">
        <v>398</v>
      </c>
      <c r="B296" s="52">
        <f t="shared" si="13"/>
        <v>2015</v>
      </c>
      <c r="C296" s="52" t="s">
        <v>596</v>
      </c>
      <c r="D296" s="53">
        <v>42282</v>
      </c>
      <c r="E296" s="52">
        <f t="shared" si="14"/>
        <v>1125</v>
      </c>
      <c r="F296" s="54" t="s">
        <v>428</v>
      </c>
      <c r="G296" s="52" t="s">
        <v>396</v>
      </c>
      <c r="H296" s="54" t="s">
        <v>381</v>
      </c>
      <c r="I296" s="55">
        <v>50</v>
      </c>
      <c r="J296" s="55">
        <v>120</v>
      </c>
      <c r="K296" s="54">
        <f t="shared" si="12"/>
        <v>6000</v>
      </c>
    </row>
    <row r="297" spans="1:11" x14ac:dyDescent="0.3">
      <c r="A297" s="52" t="s">
        <v>398</v>
      </c>
      <c r="B297" s="52">
        <f t="shared" si="13"/>
        <v>2015</v>
      </c>
      <c r="C297" s="52" t="s">
        <v>596</v>
      </c>
      <c r="D297" s="53">
        <v>42282</v>
      </c>
      <c r="E297" s="52">
        <f t="shared" si="14"/>
        <v>1126</v>
      </c>
      <c r="F297" s="54" t="s">
        <v>397</v>
      </c>
      <c r="G297" s="52" t="s">
        <v>396</v>
      </c>
      <c r="H297" s="54" t="s">
        <v>387</v>
      </c>
      <c r="I297" s="55">
        <v>5</v>
      </c>
      <c r="J297" s="55">
        <v>35</v>
      </c>
      <c r="K297" s="54">
        <f t="shared" si="12"/>
        <v>175</v>
      </c>
    </row>
    <row r="298" spans="1:11" x14ac:dyDescent="0.3">
      <c r="A298" s="52" t="s">
        <v>398</v>
      </c>
      <c r="B298" s="52">
        <f t="shared" si="13"/>
        <v>2015</v>
      </c>
      <c r="C298" s="52" t="s">
        <v>596</v>
      </c>
      <c r="D298" s="53">
        <v>42283</v>
      </c>
      <c r="E298" s="52">
        <f t="shared" si="14"/>
        <v>1127</v>
      </c>
      <c r="F298" s="54" t="s">
        <v>397</v>
      </c>
      <c r="G298" s="52" t="s">
        <v>396</v>
      </c>
      <c r="H298" s="54" t="s">
        <v>385</v>
      </c>
      <c r="I298" s="55">
        <v>300</v>
      </c>
      <c r="J298" s="55">
        <v>86</v>
      </c>
      <c r="K298" s="54">
        <f t="shared" si="12"/>
        <v>25800</v>
      </c>
    </row>
    <row r="299" spans="1:11" x14ac:dyDescent="0.3">
      <c r="A299" s="52" t="s">
        <v>405</v>
      </c>
      <c r="B299" s="52">
        <f t="shared" si="13"/>
        <v>2015</v>
      </c>
      <c r="C299" s="52" t="s">
        <v>596</v>
      </c>
      <c r="D299" s="53">
        <v>42283</v>
      </c>
      <c r="E299" s="52">
        <f t="shared" si="14"/>
        <v>1128</v>
      </c>
      <c r="F299" s="54" t="s">
        <v>416</v>
      </c>
      <c r="G299" s="52" t="s">
        <v>403</v>
      </c>
      <c r="H299" s="54" t="s">
        <v>387</v>
      </c>
      <c r="I299" s="55">
        <v>50</v>
      </c>
      <c r="J299" s="55">
        <v>35</v>
      </c>
      <c r="K299" s="54">
        <f t="shared" si="12"/>
        <v>1750</v>
      </c>
    </row>
    <row r="300" spans="1:11" x14ac:dyDescent="0.3">
      <c r="A300" s="52" t="s">
        <v>405</v>
      </c>
      <c r="B300" s="52">
        <f t="shared" si="13"/>
        <v>2015</v>
      </c>
      <c r="C300" s="52" t="s">
        <v>596</v>
      </c>
      <c r="D300" s="53">
        <v>42283</v>
      </c>
      <c r="E300" s="52">
        <f t="shared" si="14"/>
        <v>1129</v>
      </c>
      <c r="F300" s="54" t="s">
        <v>431</v>
      </c>
      <c r="G300" s="52" t="s">
        <v>524</v>
      </c>
      <c r="H300" s="54" t="s">
        <v>385</v>
      </c>
      <c r="I300" s="55">
        <v>500</v>
      </c>
      <c r="J300" s="55">
        <v>86</v>
      </c>
      <c r="K300" s="54">
        <f t="shared" si="12"/>
        <v>43000</v>
      </c>
    </row>
    <row r="301" spans="1:11" x14ac:dyDescent="0.3">
      <c r="A301" s="52" t="s">
        <v>398</v>
      </c>
      <c r="B301" s="52">
        <f t="shared" si="13"/>
        <v>2015</v>
      </c>
      <c r="C301" s="52" t="s">
        <v>596</v>
      </c>
      <c r="D301" s="53">
        <v>42284</v>
      </c>
      <c r="E301" s="52">
        <f t="shared" si="14"/>
        <v>1130</v>
      </c>
      <c r="F301" s="54" t="s">
        <v>446</v>
      </c>
      <c r="G301" s="52" t="s">
        <v>523</v>
      </c>
      <c r="H301" s="54" t="s">
        <v>387</v>
      </c>
      <c r="I301" s="55">
        <v>250</v>
      </c>
      <c r="J301" s="55">
        <v>35</v>
      </c>
      <c r="K301" s="54">
        <f t="shared" si="12"/>
        <v>8750</v>
      </c>
    </row>
    <row r="302" spans="1:11" x14ac:dyDescent="0.3">
      <c r="A302" s="52" t="s">
        <v>405</v>
      </c>
      <c r="B302" s="52">
        <f t="shared" si="13"/>
        <v>2015</v>
      </c>
      <c r="C302" s="52" t="s">
        <v>596</v>
      </c>
      <c r="D302" s="53">
        <v>42284</v>
      </c>
      <c r="E302" s="52">
        <f t="shared" si="14"/>
        <v>1131</v>
      </c>
      <c r="F302" s="54" t="s">
        <v>416</v>
      </c>
      <c r="G302" s="52" t="s">
        <v>403</v>
      </c>
      <c r="H302" s="54" t="s">
        <v>385</v>
      </c>
      <c r="I302" s="55">
        <v>20</v>
      </c>
      <c r="J302" s="55">
        <v>86</v>
      </c>
      <c r="K302" s="54">
        <f t="shared" si="12"/>
        <v>1720</v>
      </c>
    </row>
    <row r="303" spans="1:11" x14ac:dyDescent="0.3">
      <c r="A303" s="52" t="s">
        <v>405</v>
      </c>
      <c r="B303" s="52">
        <f t="shared" si="13"/>
        <v>2015</v>
      </c>
      <c r="C303" s="52" t="s">
        <v>596</v>
      </c>
      <c r="D303" s="53">
        <v>42284</v>
      </c>
      <c r="E303" s="52">
        <f t="shared" si="14"/>
        <v>1132</v>
      </c>
      <c r="F303" s="54" t="s">
        <v>431</v>
      </c>
      <c r="G303" s="52" t="s">
        <v>524</v>
      </c>
      <c r="H303" s="54" t="s">
        <v>384</v>
      </c>
      <c r="I303" s="55">
        <v>150</v>
      </c>
      <c r="J303" s="55">
        <v>20</v>
      </c>
      <c r="K303" s="54">
        <f t="shared" si="12"/>
        <v>3000</v>
      </c>
    </row>
    <row r="304" spans="1:11" x14ac:dyDescent="0.3">
      <c r="A304" s="52" t="s">
        <v>398</v>
      </c>
      <c r="B304" s="52">
        <f t="shared" si="13"/>
        <v>2015</v>
      </c>
      <c r="C304" s="52" t="s">
        <v>596</v>
      </c>
      <c r="D304" s="53">
        <v>42285</v>
      </c>
      <c r="E304" s="52">
        <f t="shared" si="14"/>
        <v>1133</v>
      </c>
      <c r="F304" s="54" t="s">
        <v>446</v>
      </c>
      <c r="G304" s="52" t="s">
        <v>523</v>
      </c>
      <c r="H304" s="54" t="s">
        <v>385</v>
      </c>
      <c r="I304" s="55">
        <v>50</v>
      </c>
      <c r="J304" s="55">
        <v>86</v>
      </c>
      <c r="K304" s="54">
        <f t="shared" si="12"/>
        <v>4300</v>
      </c>
    </row>
    <row r="305" spans="1:11" x14ac:dyDescent="0.3">
      <c r="A305" s="52" t="s">
        <v>398</v>
      </c>
      <c r="B305" s="52">
        <f t="shared" si="13"/>
        <v>2015</v>
      </c>
      <c r="C305" s="52" t="s">
        <v>596</v>
      </c>
      <c r="D305" s="53">
        <v>42285</v>
      </c>
      <c r="E305" s="52">
        <f t="shared" si="14"/>
        <v>1134</v>
      </c>
      <c r="F305" s="54" t="s">
        <v>412</v>
      </c>
      <c r="G305" s="52" t="s">
        <v>523</v>
      </c>
      <c r="H305" s="54" t="s">
        <v>384</v>
      </c>
      <c r="I305" s="55">
        <v>30</v>
      </c>
      <c r="J305" s="55">
        <v>20</v>
      </c>
      <c r="K305" s="54">
        <f t="shared" si="12"/>
        <v>600</v>
      </c>
    </row>
    <row r="306" spans="1:11" x14ac:dyDescent="0.3">
      <c r="A306" s="52" t="s">
        <v>405</v>
      </c>
      <c r="B306" s="52">
        <f t="shared" si="13"/>
        <v>2015</v>
      </c>
      <c r="C306" s="52" t="s">
        <v>596</v>
      </c>
      <c r="D306" s="53">
        <v>42285</v>
      </c>
      <c r="E306" s="52">
        <f t="shared" si="14"/>
        <v>1135</v>
      </c>
      <c r="F306" s="54" t="s">
        <v>431</v>
      </c>
      <c r="G306" s="52" t="s">
        <v>524</v>
      </c>
      <c r="H306" s="54" t="s">
        <v>387</v>
      </c>
      <c r="I306" s="55">
        <v>500</v>
      </c>
      <c r="J306" s="55">
        <v>35</v>
      </c>
      <c r="K306" s="54">
        <f t="shared" si="12"/>
        <v>17500</v>
      </c>
    </row>
    <row r="307" spans="1:11" x14ac:dyDescent="0.3">
      <c r="A307" s="52" t="s">
        <v>398</v>
      </c>
      <c r="B307" s="52">
        <f t="shared" si="13"/>
        <v>2015</v>
      </c>
      <c r="C307" s="52" t="s">
        <v>596</v>
      </c>
      <c r="D307" s="53">
        <v>42286</v>
      </c>
      <c r="E307" s="52">
        <f t="shared" si="14"/>
        <v>1136</v>
      </c>
      <c r="F307" s="54" t="s">
        <v>446</v>
      </c>
      <c r="G307" s="52" t="s">
        <v>523</v>
      </c>
      <c r="H307" s="54" t="s">
        <v>384</v>
      </c>
      <c r="I307" s="55">
        <v>50</v>
      </c>
      <c r="J307" s="55">
        <v>20</v>
      </c>
      <c r="K307" s="54">
        <f t="shared" si="12"/>
        <v>1000</v>
      </c>
    </row>
    <row r="308" spans="1:11" x14ac:dyDescent="0.3">
      <c r="A308" s="52" t="s">
        <v>395</v>
      </c>
      <c r="B308" s="52">
        <f t="shared" si="13"/>
        <v>2015</v>
      </c>
      <c r="C308" s="52" t="s">
        <v>596</v>
      </c>
      <c r="D308" s="53">
        <v>42286</v>
      </c>
      <c r="E308" s="52">
        <f t="shared" si="14"/>
        <v>1137</v>
      </c>
      <c r="F308" s="54" t="s">
        <v>426</v>
      </c>
      <c r="G308" s="52" t="s">
        <v>529</v>
      </c>
      <c r="H308" s="54" t="s">
        <v>387</v>
      </c>
      <c r="I308" s="55">
        <v>30</v>
      </c>
      <c r="J308" s="55">
        <v>35</v>
      </c>
      <c r="K308" s="54">
        <f t="shared" si="12"/>
        <v>1050</v>
      </c>
    </row>
    <row r="309" spans="1:11" x14ac:dyDescent="0.3">
      <c r="A309" s="52" t="s">
        <v>405</v>
      </c>
      <c r="B309" s="52">
        <f t="shared" si="13"/>
        <v>2015</v>
      </c>
      <c r="C309" s="52" t="s">
        <v>596</v>
      </c>
      <c r="D309" s="53">
        <v>42286</v>
      </c>
      <c r="E309" s="52">
        <f t="shared" si="14"/>
        <v>1138</v>
      </c>
      <c r="F309" s="54" t="s">
        <v>445</v>
      </c>
      <c r="G309" s="52" t="s">
        <v>403</v>
      </c>
      <c r="H309" s="54" t="s">
        <v>385</v>
      </c>
      <c r="I309" s="55">
        <v>300</v>
      </c>
      <c r="J309" s="55">
        <v>86</v>
      </c>
      <c r="K309" s="54">
        <f t="shared" si="12"/>
        <v>25800</v>
      </c>
    </row>
    <row r="310" spans="1:11" x14ac:dyDescent="0.3">
      <c r="A310" s="52" t="s">
        <v>395</v>
      </c>
      <c r="B310" s="52">
        <f t="shared" si="13"/>
        <v>2015</v>
      </c>
      <c r="C310" s="52" t="s">
        <v>596</v>
      </c>
      <c r="D310" s="53">
        <v>42287</v>
      </c>
      <c r="E310" s="52">
        <f t="shared" si="14"/>
        <v>1139</v>
      </c>
      <c r="F310" s="54" t="s">
        <v>425</v>
      </c>
      <c r="G310" s="52" t="s">
        <v>399</v>
      </c>
      <c r="H310" s="54" t="s">
        <v>387</v>
      </c>
      <c r="I310" s="55">
        <v>50</v>
      </c>
      <c r="J310" s="55">
        <v>35</v>
      </c>
      <c r="K310" s="54">
        <f t="shared" si="12"/>
        <v>1750</v>
      </c>
    </row>
    <row r="311" spans="1:11" x14ac:dyDescent="0.3">
      <c r="A311" s="52" t="s">
        <v>395</v>
      </c>
      <c r="B311" s="52">
        <f t="shared" si="13"/>
        <v>2015</v>
      </c>
      <c r="C311" s="52" t="s">
        <v>596</v>
      </c>
      <c r="D311" s="53">
        <v>42287</v>
      </c>
      <c r="E311" s="52">
        <f t="shared" si="14"/>
        <v>1140</v>
      </c>
      <c r="F311" s="54" t="s">
        <v>447</v>
      </c>
      <c r="G311" s="52" t="s">
        <v>527</v>
      </c>
      <c r="H311" s="54" t="s">
        <v>385</v>
      </c>
      <c r="I311" s="55">
        <v>30</v>
      </c>
      <c r="J311" s="55">
        <v>86</v>
      </c>
      <c r="K311" s="54">
        <f t="shared" si="12"/>
        <v>2580</v>
      </c>
    </row>
    <row r="312" spans="1:11" x14ac:dyDescent="0.3">
      <c r="A312" s="52" t="s">
        <v>522</v>
      </c>
      <c r="B312" s="52">
        <f t="shared" si="13"/>
        <v>2015</v>
      </c>
      <c r="C312" s="52" t="s">
        <v>596</v>
      </c>
      <c r="D312" s="53">
        <v>42287</v>
      </c>
      <c r="E312" s="52">
        <f t="shared" si="14"/>
        <v>1141</v>
      </c>
      <c r="F312" s="54" t="s">
        <v>402</v>
      </c>
      <c r="G312" s="52" t="s">
        <v>525</v>
      </c>
      <c r="H312" s="54" t="s">
        <v>384</v>
      </c>
      <c r="I312" s="55">
        <v>1000</v>
      </c>
      <c r="J312" s="55">
        <v>20</v>
      </c>
      <c r="K312" s="54">
        <f t="shared" si="12"/>
        <v>20000</v>
      </c>
    </row>
    <row r="313" spans="1:11" x14ac:dyDescent="0.3">
      <c r="A313" s="52" t="s">
        <v>395</v>
      </c>
      <c r="B313" s="52">
        <f t="shared" si="13"/>
        <v>2015</v>
      </c>
      <c r="C313" s="52" t="s">
        <v>596</v>
      </c>
      <c r="D313" s="53">
        <v>42288</v>
      </c>
      <c r="E313" s="52">
        <f t="shared" si="14"/>
        <v>1142</v>
      </c>
      <c r="F313" s="54" t="s">
        <v>425</v>
      </c>
      <c r="G313" s="52" t="s">
        <v>399</v>
      </c>
      <c r="H313" s="54" t="s">
        <v>385</v>
      </c>
      <c r="I313" s="55">
        <v>250</v>
      </c>
      <c r="J313" s="55">
        <v>86</v>
      </c>
      <c r="K313" s="54">
        <f t="shared" si="12"/>
        <v>21500</v>
      </c>
    </row>
    <row r="314" spans="1:11" x14ac:dyDescent="0.3">
      <c r="A314" s="52" t="s">
        <v>522</v>
      </c>
      <c r="B314" s="52">
        <f t="shared" si="13"/>
        <v>2015</v>
      </c>
      <c r="C314" s="52" t="s">
        <v>596</v>
      </c>
      <c r="D314" s="53">
        <v>42288</v>
      </c>
      <c r="E314" s="52">
        <f t="shared" si="14"/>
        <v>1143</v>
      </c>
      <c r="F314" s="54" t="s">
        <v>442</v>
      </c>
      <c r="G314" s="52" t="s">
        <v>525</v>
      </c>
      <c r="H314" s="54" t="s">
        <v>384</v>
      </c>
      <c r="I314" s="55">
        <v>50</v>
      </c>
      <c r="J314" s="55">
        <v>20</v>
      </c>
      <c r="K314" s="54">
        <f t="shared" si="12"/>
        <v>1000</v>
      </c>
    </row>
    <row r="315" spans="1:11" x14ac:dyDescent="0.3">
      <c r="A315" s="52" t="s">
        <v>395</v>
      </c>
      <c r="B315" s="52">
        <f t="shared" si="13"/>
        <v>2015</v>
      </c>
      <c r="C315" s="52" t="s">
        <v>596</v>
      </c>
      <c r="D315" s="53">
        <v>42288</v>
      </c>
      <c r="E315" s="52">
        <f t="shared" si="14"/>
        <v>1144</v>
      </c>
      <c r="F315" s="54" t="s">
        <v>400</v>
      </c>
      <c r="G315" s="52" t="s">
        <v>399</v>
      </c>
      <c r="H315" s="54" t="s">
        <v>387</v>
      </c>
      <c r="I315" s="55">
        <v>50</v>
      </c>
      <c r="J315" s="55">
        <v>35</v>
      </c>
      <c r="K315" s="54">
        <f t="shared" si="12"/>
        <v>1750</v>
      </c>
    </row>
    <row r="316" spans="1:11" x14ac:dyDescent="0.3">
      <c r="A316" s="52" t="s">
        <v>395</v>
      </c>
      <c r="B316" s="52">
        <f t="shared" si="13"/>
        <v>2015</v>
      </c>
      <c r="C316" s="52" t="s">
        <v>596</v>
      </c>
      <c r="D316" s="53">
        <v>42289</v>
      </c>
      <c r="E316" s="52">
        <f t="shared" si="14"/>
        <v>1145</v>
      </c>
      <c r="F316" s="54" t="s">
        <v>425</v>
      </c>
      <c r="G316" s="52" t="s">
        <v>399</v>
      </c>
      <c r="H316" s="54" t="s">
        <v>384</v>
      </c>
      <c r="I316" s="55">
        <v>400</v>
      </c>
      <c r="J316" s="55">
        <v>20</v>
      </c>
      <c r="K316" s="54">
        <f t="shared" si="12"/>
        <v>8000</v>
      </c>
    </row>
    <row r="317" spans="1:11" x14ac:dyDescent="0.3">
      <c r="A317" s="52" t="s">
        <v>395</v>
      </c>
      <c r="B317" s="52">
        <f t="shared" si="13"/>
        <v>2015</v>
      </c>
      <c r="C317" s="52" t="s">
        <v>596</v>
      </c>
      <c r="D317" s="53">
        <v>42289</v>
      </c>
      <c r="E317" s="52">
        <f t="shared" si="14"/>
        <v>1146</v>
      </c>
      <c r="F317" s="54" t="s">
        <v>408</v>
      </c>
      <c r="G317" s="52" t="s">
        <v>526</v>
      </c>
      <c r="H317" s="54" t="s">
        <v>387</v>
      </c>
      <c r="I317" s="55">
        <v>50</v>
      </c>
      <c r="J317" s="55">
        <v>35</v>
      </c>
      <c r="K317" s="54">
        <f t="shared" si="12"/>
        <v>1750</v>
      </c>
    </row>
    <row r="318" spans="1:11" x14ac:dyDescent="0.3">
      <c r="A318" s="52" t="s">
        <v>398</v>
      </c>
      <c r="B318" s="52">
        <f t="shared" si="13"/>
        <v>2015</v>
      </c>
      <c r="C318" s="52" t="s">
        <v>596</v>
      </c>
      <c r="D318" s="53">
        <v>42289</v>
      </c>
      <c r="E318" s="52">
        <f t="shared" si="14"/>
        <v>1147</v>
      </c>
      <c r="F318" s="54" t="s">
        <v>449</v>
      </c>
      <c r="G318" s="52" t="s">
        <v>396</v>
      </c>
      <c r="H318" s="54" t="s">
        <v>385</v>
      </c>
      <c r="I318" s="55">
        <v>200</v>
      </c>
      <c r="J318" s="55">
        <v>86</v>
      </c>
      <c r="K318" s="54">
        <f t="shared" si="12"/>
        <v>17200</v>
      </c>
    </row>
    <row r="319" spans="1:11" x14ac:dyDescent="0.3">
      <c r="A319" s="52" t="s">
        <v>395</v>
      </c>
      <c r="B319" s="52">
        <f t="shared" si="13"/>
        <v>2015</v>
      </c>
      <c r="C319" s="52" t="s">
        <v>596</v>
      </c>
      <c r="D319" s="53">
        <v>42290</v>
      </c>
      <c r="E319" s="52">
        <f t="shared" si="14"/>
        <v>1148</v>
      </c>
      <c r="F319" s="54" t="s">
        <v>433</v>
      </c>
      <c r="G319" s="52" t="s">
        <v>528</v>
      </c>
      <c r="H319" s="54" t="s">
        <v>387</v>
      </c>
      <c r="I319" s="55">
        <v>200</v>
      </c>
      <c r="J319" s="55">
        <v>35</v>
      </c>
      <c r="K319" s="54">
        <f t="shared" si="12"/>
        <v>7000</v>
      </c>
    </row>
    <row r="320" spans="1:11" x14ac:dyDescent="0.3">
      <c r="A320" s="52" t="s">
        <v>395</v>
      </c>
      <c r="B320" s="52">
        <f t="shared" si="13"/>
        <v>2015</v>
      </c>
      <c r="C320" s="52" t="s">
        <v>596</v>
      </c>
      <c r="D320" s="53">
        <v>42290</v>
      </c>
      <c r="E320" s="52">
        <f t="shared" si="14"/>
        <v>1149</v>
      </c>
      <c r="F320" s="54" t="s">
        <v>408</v>
      </c>
      <c r="G320" s="52" t="s">
        <v>526</v>
      </c>
      <c r="H320" s="54" t="s">
        <v>385</v>
      </c>
      <c r="I320" s="55">
        <v>50</v>
      </c>
      <c r="J320" s="55">
        <v>86</v>
      </c>
      <c r="K320" s="54">
        <f t="shared" si="12"/>
        <v>4300</v>
      </c>
    </row>
    <row r="321" spans="1:11" x14ac:dyDescent="0.3">
      <c r="A321" s="52" t="s">
        <v>395</v>
      </c>
      <c r="B321" s="52">
        <f t="shared" si="13"/>
        <v>2015</v>
      </c>
      <c r="C321" s="52" t="s">
        <v>596</v>
      </c>
      <c r="D321" s="53">
        <v>42290</v>
      </c>
      <c r="E321" s="52">
        <f t="shared" si="14"/>
        <v>1150</v>
      </c>
      <c r="F321" s="54" t="s">
        <v>448</v>
      </c>
      <c r="G321" s="52" t="s">
        <v>529</v>
      </c>
      <c r="H321" s="54" t="s">
        <v>384</v>
      </c>
      <c r="I321" s="55">
        <v>500</v>
      </c>
      <c r="J321" s="55">
        <v>20</v>
      </c>
      <c r="K321" s="54">
        <f t="shared" si="12"/>
        <v>10000</v>
      </c>
    </row>
    <row r="322" spans="1:11" x14ac:dyDescent="0.3">
      <c r="A322" s="52" t="s">
        <v>395</v>
      </c>
      <c r="B322" s="52">
        <f t="shared" si="13"/>
        <v>2015</v>
      </c>
      <c r="C322" s="52" t="s">
        <v>596</v>
      </c>
      <c r="D322" s="53">
        <v>42291</v>
      </c>
      <c r="E322" s="52">
        <f t="shared" si="14"/>
        <v>1151</v>
      </c>
      <c r="F322" s="54" t="s">
        <v>433</v>
      </c>
      <c r="G322" s="52" t="s">
        <v>528</v>
      </c>
      <c r="H322" s="54" t="s">
        <v>385</v>
      </c>
      <c r="I322" s="55">
        <v>50</v>
      </c>
      <c r="J322" s="55">
        <v>86</v>
      </c>
      <c r="K322" s="54">
        <f t="shared" si="12"/>
        <v>4300</v>
      </c>
    </row>
    <row r="323" spans="1:11" x14ac:dyDescent="0.3">
      <c r="A323" s="52" t="s">
        <v>395</v>
      </c>
      <c r="B323" s="52">
        <f t="shared" si="13"/>
        <v>2015</v>
      </c>
      <c r="C323" s="52" t="s">
        <v>596</v>
      </c>
      <c r="D323" s="53">
        <v>42291</v>
      </c>
      <c r="E323" s="52">
        <f t="shared" si="14"/>
        <v>1152</v>
      </c>
      <c r="F323" s="54" t="s">
        <v>408</v>
      </c>
      <c r="G323" s="52" t="s">
        <v>526</v>
      </c>
      <c r="H323" s="54" t="s">
        <v>384</v>
      </c>
      <c r="I323" s="55">
        <v>30</v>
      </c>
      <c r="J323" s="55">
        <v>20</v>
      </c>
      <c r="K323" s="54">
        <f t="shared" si="12"/>
        <v>600</v>
      </c>
    </row>
    <row r="324" spans="1:11" x14ac:dyDescent="0.3">
      <c r="A324" s="52" t="s">
        <v>395</v>
      </c>
      <c r="B324" s="52">
        <f t="shared" si="13"/>
        <v>2015</v>
      </c>
      <c r="C324" s="52" t="s">
        <v>596</v>
      </c>
      <c r="D324" s="53">
        <v>42291</v>
      </c>
      <c r="E324" s="52">
        <f t="shared" si="14"/>
        <v>1153</v>
      </c>
      <c r="F324" s="54" t="s">
        <v>448</v>
      </c>
      <c r="G324" s="52" t="s">
        <v>529</v>
      </c>
      <c r="H324" s="54" t="s">
        <v>383</v>
      </c>
      <c r="I324" s="55">
        <v>450</v>
      </c>
      <c r="J324" s="55">
        <v>10</v>
      </c>
      <c r="K324" s="54">
        <f t="shared" si="12"/>
        <v>4500</v>
      </c>
    </row>
    <row r="325" spans="1:11" x14ac:dyDescent="0.3">
      <c r="A325" s="52" t="s">
        <v>398</v>
      </c>
      <c r="B325" s="52">
        <f t="shared" si="13"/>
        <v>2015</v>
      </c>
      <c r="C325" s="52" t="s">
        <v>596</v>
      </c>
      <c r="D325" s="53">
        <v>42292</v>
      </c>
      <c r="E325" s="52">
        <f t="shared" si="14"/>
        <v>1154</v>
      </c>
      <c r="F325" s="54" t="s">
        <v>412</v>
      </c>
      <c r="G325" s="52" t="s">
        <v>523</v>
      </c>
      <c r="H325" s="54" t="s">
        <v>384</v>
      </c>
      <c r="I325" s="55">
        <v>150</v>
      </c>
      <c r="J325" s="55">
        <v>20</v>
      </c>
      <c r="K325" s="54">
        <f t="shared" si="12"/>
        <v>3000</v>
      </c>
    </row>
    <row r="326" spans="1:11" x14ac:dyDescent="0.3">
      <c r="A326" s="52" t="s">
        <v>395</v>
      </c>
      <c r="B326" s="52">
        <f t="shared" si="13"/>
        <v>2015</v>
      </c>
      <c r="C326" s="52" t="s">
        <v>596</v>
      </c>
      <c r="D326" s="53">
        <v>42292</v>
      </c>
      <c r="E326" s="52">
        <f t="shared" si="14"/>
        <v>1155</v>
      </c>
      <c r="F326" s="54" t="s">
        <v>408</v>
      </c>
      <c r="G326" s="52" t="s">
        <v>526</v>
      </c>
      <c r="H326" s="54" t="s">
        <v>383</v>
      </c>
      <c r="I326" s="55">
        <v>40</v>
      </c>
      <c r="J326" s="55">
        <v>10</v>
      </c>
      <c r="K326" s="54">
        <f t="shared" si="12"/>
        <v>400</v>
      </c>
    </row>
    <row r="327" spans="1:11" x14ac:dyDescent="0.3">
      <c r="A327" s="52" t="s">
        <v>395</v>
      </c>
      <c r="B327" s="52">
        <f t="shared" si="13"/>
        <v>2015</v>
      </c>
      <c r="C327" s="52" t="s">
        <v>596</v>
      </c>
      <c r="D327" s="53">
        <v>42292</v>
      </c>
      <c r="E327" s="52">
        <f t="shared" si="14"/>
        <v>1156</v>
      </c>
      <c r="F327" s="54" t="s">
        <v>393</v>
      </c>
      <c r="G327" s="52" t="s">
        <v>529</v>
      </c>
      <c r="H327" s="54" t="s">
        <v>381</v>
      </c>
      <c r="I327" s="55">
        <v>1600</v>
      </c>
      <c r="J327" s="55">
        <v>120</v>
      </c>
      <c r="K327" s="54">
        <f t="shared" ref="K327:K390" si="15">I327*J327</f>
        <v>192000</v>
      </c>
    </row>
    <row r="328" spans="1:11" x14ac:dyDescent="0.3">
      <c r="A328" s="52" t="s">
        <v>398</v>
      </c>
      <c r="B328" s="52">
        <f t="shared" ref="B328:B391" si="16">YEAR(D328)</f>
        <v>2015</v>
      </c>
      <c r="C328" s="52" t="s">
        <v>596</v>
      </c>
      <c r="D328" s="53">
        <v>42293</v>
      </c>
      <c r="E328" s="52">
        <f t="shared" ref="E328:E391" si="17">E327+1</f>
        <v>1157</v>
      </c>
      <c r="F328" s="54" t="s">
        <v>412</v>
      </c>
      <c r="G328" s="52" t="s">
        <v>523</v>
      </c>
      <c r="H328" s="54" t="s">
        <v>383</v>
      </c>
      <c r="I328" s="55">
        <v>250</v>
      </c>
      <c r="J328" s="55">
        <v>10</v>
      </c>
      <c r="K328" s="54">
        <f t="shared" si="15"/>
        <v>2500</v>
      </c>
    </row>
    <row r="329" spans="1:11" x14ac:dyDescent="0.3">
      <c r="A329" s="52" t="s">
        <v>395</v>
      </c>
      <c r="B329" s="52">
        <f t="shared" si="16"/>
        <v>2015</v>
      </c>
      <c r="C329" s="52" t="s">
        <v>596</v>
      </c>
      <c r="D329" s="53">
        <v>42293</v>
      </c>
      <c r="E329" s="52">
        <f t="shared" si="17"/>
        <v>1158</v>
      </c>
      <c r="F329" s="54" t="s">
        <v>408</v>
      </c>
      <c r="G329" s="52" t="s">
        <v>526</v>
      </c>
      <c r="H329" s="54" t="s">
        <v>381</v>
      </c>
      <c r="I329" s="55">
        <v>50</v>
      </c>
      <c r="J329" s="55">
        <v>120</v>
      </c>
      <c r="K329" s="54">
        <f t="shared" si="15"/>
        <v>6000</v>
      </c>
    </row>
    <row r="330" spans="1:11" x14ac:dyDescent="0.3">
      <c r="A330" s="52" t="s">
        <v>395</v>
      </c>
      <c r="B330" s="52">
        <f t="shared" si="16"/>
        <v>2015</v>
      </c>
      <c r="C330" s="52" t="s">
        <v>596</v>
      </c>
      <c r="D330" s="53">
        <v>42293</v>
      </c>
      <c r="E330" s="52">
        <f t="shared" si="17"/>
        <v>1159</v>
      </c>
      <c r="F330" s="54" t="s">
        <v>432</v>
      </c>
      <c r="G330" s="52" t="s">
        <v>529</v>
      </c>
      <c r="H330" s="54" t="s">
        <v>387</v>
      </c>
      <c r="I330" s="55">
        <v>200</v>
      </c>
      <c r="J330" s="55">
        <v>35</v>
      </c>
      <c r="K330" s="54">
        <f t="shared" si="15"/>
        <v>7000</v>
      </c>
    </row>
    <row r="331" spans="1:11" x14ac:dyDescent="0.3">
      <c r="A331" s="52" t="s">
        <v>398</v>
      </c>
      <c r="B331" s="52">
        <f t="shared" si="16"/>
        <v>2015</v>
      </c>
      <c r="C331" s="52" t="s">
        <v>596</v>
      </c>
      <c r="D331" s="53">
        <v>42294</v>
      </c>
      <c r="E331" s="52">
        <f t="shared" si="17"/>
        <v>1160</v>
      </c>
      <c r="F331" s="54" t="s">
        <v>421</v>
      </c>
      <c r="G331" s="52" t="s">
        <v>523</v>
      </c>
      <c r="H331" s="54" t="s">
        <v>381</v>
      </c>
      <c r="I331" s="55">
        <v>210</v>
      </c>
      <c r="J331" s="55">
        <v>120</v>
      </c>
      <c r="K331" s="54">
        <f t="shared" si="15"/>
        <v>25200</v>
      </c>
    </row>
    <row r="332" spans="1:11" x14ac:dyDescent="0.3">
      <c r="A332" s="52" t="s">
        <v>395</v>
      </c>
      <c r="B332" s="52">
        <f t="shared" si="16"/>
        <v>2015</v>
      </c>
      <c r="C332" s="52" t="s">
        <v>596</v>
      </c>
      <c r="D332" s="53">
        <v>42294</v>
      </c>
      <c r="E332" s="52">
        <f t="shared" si="17"/>
        <v>1161</v>
      </c>
      <c r="F332" s="54" t="s">
        <v>408</v>
      </c>
      <c r="G332" s="52" t="s">
        <v>526</v>
      </c>
      <c r="H332" s="54" t="s">
        <v>387</v>
      </c>
      <c r="I332" s="55">
        <v>20</v>
      </c>
      <c r="J332" s="55">
        <v>35</v>
      </c>
      <c r="K332" s="54">
        <f t="shared" si="15"/>
        <v>700</v>
      </c>
    </row>
    <row r="333" spans="1:11" x14ac:dyDescent="0.3">
      <c r="A333" s="52" t="s">
        <v>395</v>
      </c>
      <c r="B333" s="52">
        <f t="shared" si="16"/>
        <v>2015</v>
      </c>
      <c r="C333" s="52" t="s">
        <v>596</v>
      </c>
      <c r="D333" s="53">
        <v>42294</v>
      </c>
      <c r="E333" s="52">
        <f t="shared" si="17"/>
        <v>1162</v>
      </c>
      <c r="F333" s="54" t="s">
        <v>447</v>
      </c>
      <c r="G333" s="52" t="s">
        <v>527</v>
      </c>
      <c r="H333" s="54" t="s">
        <v>385</v>
      </c>
      <c r="I333" s="55">
        <v>200</v>
      </c>
      <c r="J333" s="55">
        <v>86</v>
      </c>
      <c r="K333" s="54">
        <f t="shared" si="15"/>
        <v>17200</v>
      </c>
    </row>
    <row r="334" spans="1:11" x14ac:dyDescent="0.3">
      <c r="A334" s="52" t="s">
        <v>398</v>
      </c>
      <c r="B334" s="52">
        <f t="shared" si="16"/>
        <v>2015</v>
      </c>
      <c r="C334" s="52" t="s">
        <v>596</v>
      </c>
      <c r="D334" s="53">
        <v>42295</v>
      </c>
      <c r="E334" s="52">
        <f t="shared" si="17"/>
        <v>1163</v>
      </c>
      <c r="F334" s="54" t="s">
        <v>421</v>
      </c>
      <c r="G334" s="52" t="s">
        <v>523</v>
      </c>
      <c r="H334" s="54" t="s">
        <v>387</v>
      </c>
      <c r="I334" s="55">
        <v>400</v>
      </c>
      <c r="J334" s="55">
        <v>35</v>
      </c>
      <c r="K334" s="54">
        <f t="shared" si="15"/>
        <v>14000</v>
      </c>
    </row>
    <row r="335" spans="1:11" x14ac:dyDescent="0.3">
      <c r="A335" s="52" t="s">
        <v>395</v>
      </c>
      <c r="B335" s="52">
        <f t="shared" si="16"/>
        <v>2015</v>
      </c>
      <c r="C335" s="52" t="s">
        <v>596</v>
      </c>
      <c r="D335" s="53">
        <v>42295</v>
      </c>
      <c r="E335" s="52">
        <f t="shared" si="17"/>
        <v>1164</v>
      </c>
      <c r="F335" s="54" t="s">
        <v>408</v>
      </c>
      <c r="G335" s="52" t="s">
        <v>526</v>
      </c>
      <c r="H335" s="54" t="s">
        <v>385</v>
      </c>
      <c r="I335" s="55">
        <v>50</v>
      </c>
      <c r="J335" s="55">
        <v>86</v>
      </c>
      <c r="K335" s="54">
        <f t="shared" si="15"/>
        <v>4300</v>
      </c>
    </row>
    <row r="336" spans="1:11" x14ac:dyDescent="0.3">
      <c r="A336" s="52" t="s">
        <v>395</v>
      </c>
      <c r="B336" s="52">
        <f t="shared" si="16"/>
        <v>2015</v>
      </c>
      <c r="C336" s="52" t="s">
        <v>596</v>
      </c>
      <c r="D336" s="53">
        <v>42295</v>
      </c>
      <c r="E336" s="52">
        <f t="shared" si="17"/>
        <v>1165</v>
      </c>
      <c r="F336" s="54" t="s">
        <v>447</v>
      </c>
      <c r="G336" s="52" t="s">
        <v>527</v>
      </c>
      <c r="H336" s="54" t="s">
        <v>384</v>
      </c>
      <c r="I336" s="55">
        <v>300</v>
      </c>
      <c r="J336" s="55">
        <v>20</v>
      </c>
      <c r="K336" s="54">
        <f t="shared" si="15"/>
        <v>6000</v>
      </c>
    </row>
    <row r="337" spans="1:11" x14ac:dyDescent="0.3">
      <c r="A337" s="52" t="s">
        <v>398</v>
      </c>
      <c r="B337" s="52">
        <f t="shared" si="16"/>
        <v>2015</v>
      </c>
      <c r="C337" s="52" t="s">
        <v>596</v>
      </c>
      <c r="D337" s="53">
        <v>42296</v>
      </c>
      <c r="E337" s="52">
        <f t="shared" si="17"/>
        <v>1166</v>
      </c>
      <c r="F337" s="54" t="s">
        <v>414</v>
      </c>
      <c r="G337" s="52" t="s">
        <v>396</v>
      </c>
      <c r="H337" s="54" t="s">
        <v>385</v>
      </c>
      <c r="I337" s="55">
        <v>500</v>
      </c>
      <c r="J337" s="55">
        <v>86</v>
      </c>
      <c r="K337" s="54">
        <f t="shared" si="15"/>
        <v>43000</v>
      </c>
    </row>
    <row r="338" spans="1:11" x14ac:dyDescent="0.3">
      <c r="A338" s="52" t="s">
        <v>395</v>
      </c>
      <c r="B338" s="52">
        <f t="shared" si="16"/>
        <v>2015</v>
      </c>
      <c r="C338" s="52" t="s">
        <v>596</v>
      </c>
      <c r="D338" s="53">
        <v>42296</v>
      </c>
      <c r="E338" s="52">
        <f t="shared" si="17"/>
        <v>1167</v>
      </c>
      <c r="F338" s="54" t="s">
        <v>408</v>
      </c>
      <c r="G338" s="52" t="s">
        <v>526</v>
      </c>
      <c r="H338" s="54" t="s">
        <v>384</v>
      </c>
      <c r="I338" s="55">
        <v>20</v>
      </c>
      <c r="J338" s="55">
        <v>20</v>
      </c>
      <c r="K338" s="54">
        <f t="shared" si="15"/>
        <v>400</v>
      </c>
    </row>
    <row r="339" spans="1:11" x14ac:dyDescent="0.3">
      <c r="A339" s="52" t="s">
        <v>395</v>
      </c>
      <c r="B339" s="52">
        <f t="shared" si="16"/>
        <v>2015</v>
      </c>
      <c r="C339" s="52" t="s">
        <v>596</v>
      </c>
      <c r="D339" s="53">
        <v>42296</v>
      </c>
      <c r="E339" s="52">
        <f t="shared" si="17"/>
        <v>1168</v>
      </c>
      <c r="F339" s="54" t="s">
        <v>436</v>
      </c>
      <c r="G339" s="52" t="s">
        <v>399</v>
      </c>
      <c r="H339" s="54" t="s">
        <v>383</v>
      </c>
      <c r="I339" s="55">
        <v>100</v>
      </c>
      <c r="J339" s="55">
        <v>10</v>
      </c>
      <c r="K339" s="54">
        <f t="shared" si="15"/>
        <v>1000</v>
      </c>
    </row>
    <row r="340" spans="1:11" x14ac:dyDescent="0.3">
      <c r="A340" s="52" t="s">
        <v>405</v>
      </c>
      <c r="B340" s="52">
        <f t="shared" si="16"/>
        <v>2015</v>
      </c>
      <c r="C340" s="52" t="s">
        <v>596</v>
      </c>
      <c r="D340" s="53">
        <v>42297</v>
      </c>
      <c r="E340" s="52">
        <f t="shared" si="17"/>
        <v>1169</v>
      </c>
      <c r="F340" s="54" t="s">
        <v>415</v>
      </c>
      <c r="G340" s="52" t="s">
        <v>524</v>
      </c>
      <c r="H340" s="54" t="s">
        <v>384</v>
      </c>
      <c r="I340" s="55">
        <v>500</v>
      </c>
      <c r="J340" s="55">
        <v>20</v>
      </c>
      <c r="K340" s="54">
        <f t="shared" si="15"/>
        <v>10000</v>
      </c>
    </row>
    <row r="341" spans="1:11" x14ac:dyDescent="0.3">
      <c r="A341" s="52" t="s">
        <v>395</v>
      </c>
      <c r="B341" s="52">
        <f t="shared" si="16"/>
        <v>2015</v>
      </c>
      <c r="C341" s="52" t="s">
        <v>596</v>
      </c>
      <c r="D341" s="53">
        <v>42297</v>
      </c>
      <c r="E341" s="52">
        <f t="shared" si="17"/>
        <v>1170</v>
      </c>
      <c r="F341" s="54" t="s">
        <v>408</v>
      </c>
      <c r="G341" s="52" t="s">
        <v>526</v>
      </c>
      <c r="H341" s="54" t="s">
        <v>383</v>
      </c>
      <c r="I341" s="55">
        <v>50</v>
      </c>
      <c r="J341" s="55">
        <v>10</v>
      </c>
      <c r="K341" s="54">
        <f t="shared" si="15"/>
        <v>500</v>
      </c>
    </row>
    <row r="342" spans="1:11" x14ac:dyDescent="0.3">
      <c r="A342" s="52" t="s">
        <v>395</v>
      </c>
      <c r="B342" s="52">
        <f t="shared" si="16"/>
        <v>2015</v>
      </c>
      <c r="C342" s="52" t="s">
        <v>596</v>
      </c>
      <c r="D342" s="53">
        <v>42297</v>
      </c>
      <c r="E342" s="52">
        <f t="shared" si="17"/>
        <v>1171</v>
      </c>
      <c r="F342" s="54" t="s">
        <v>436</v>
      </c>
      <c r="G342" s="52" t="s">
        <v>399</v>
      </c>
      <c r="H342" s="54" t="s">
        <v>381</v>
      </c>
      <c r="I342" s="55">
        <v>200</v>
      </c>
      <c r="J342" s="55">
        <v>120</v>
      </c>
      <c r="K342" s="54">
        <f t="shared" si="15"/>
        <v>24000</v>
      </c>
    </row>
    <row r="343" spans="1:11" x14ac:dyDescent="0.3">
      <c r="A343" s="52" t="s">
        <v>405</v>
      </c>
      <c r="B343" s="52">
        <f t="shared" si="16"/>
        <v>2015</v>
      </c>
      <c r="C343" s="52" t="s">
        <v>596</v>
      </c>
      <c r="D343" s="53">
        <v>42298</v>
      </c>
      <c r="E343" s="52">
        <f t="shared" si="17"/>
        <v>1172</v>
      </c>
      <c r="F343" s="54" t="s">
        <v>415</v>
      </c>
      <c r="G343" s="52" t="s">
        <v>524</v>
      </c>
      <c r="H343" s="54" t="s">
        <v>383</v>
      </c>
      <c r="I343" s="55">
        <v>500</v>
      </c>
      <c r="J343" s="55">
        <v>10</v>
      </c>
      <c r="K343" s="54">
        <f t="shared" si="15"/>
        <v>5000</v>
      </c>
    </row>
    <row r="344" spans="1:11" x14ac:dyDescent="0.3">
      <c r="A344" s="52" t="s">
        <v>395</v>
      </c>
      <c r="B344" s="52">
        <f t="shared" si="16"/>
        <v>2015</v>
      </c>
      <c r="C344" s="52" t="s">
        <v>596</v>
      </c>
      <c r="D344" s="53">
        <v>42298</v>
      </c>
      <c r="E344" s="52">
        <f t="shared" si="17"/>
        <v>1173</v>
      </c>
      <c r="F344" s="54" t="s">
        <v>408</v>
      </c>
      <c r="G344" s="52" t="s">
        <v>526</v>
      </c>
      <c r="H344" s="54" t="s">
        <v>381</v>
      </c>
      <c r="I344" s="55">
        <v>20</v>
      </c>
      <c r="J344" s="55">
        <v>120</v>
      </c>
      <c r="K344" s="54">
        <f t="shared" si="15"/>
        <v>2400</v>
      </c>
    </row>
    <row r="345" spans="1:11" x14ac:dyDescent="0.3">
      <c r="A345" s="52" t="s">
        <v>398</v>
      </c>
      <c r="B345" s="52">
        <f t="shared" si="16"/>
        <v>2015</v>
      </c>
      <c r="C345" s="52" t="s">
        <v>596</v>
      </c>
      <c r="D345" s="53">
        <v>42298</v>
      </c>
      <c r="E345" s="52">
        <f t="shared" si="17"/>
        <v>1174</v>
      </c>
      <c r="F345" s="54" t="s">
        <v>446</v>
      </c>
      <c r="G345" s="52" t="s">
        <v>523</v>
      </c>
      <c r="H345" s="54" t="s">
        <v>387</v>
      </c>
      <c r="I345" s="55">
        <v>250</v>
      </c>
      <c r="J345" s="55">
        <v>35</v>
      </c>
      <c r="K345" s="54">
        <f t="shared" si="15"/>
        <v>8750</v>
      </c>
    </row>
    <row r="346" spans="1:11" x14ac:dyDescent="0.3">
      <c r="A346" s="52" t="s">
        <v>395</v>
      </c>
      <c r="B346" s="52">
        <f t="shared" si="16"/>
        <v>2015</v>
      </c>
      <c r="C346" s="52" t="s">
        <v>596</v>
      </c>
      <c r="D346" s="53">
        <v>42299</v>
      </c>
      <c r="E346" s="52">
        <f t="shared" si="17"/>
        <v>1175</v>
      </c>
      <c r="F346" s="54" t="s">
        <v>482</v>
      </c>
      <c r="G346" s="52" t="s">
        <v>529</v>
      </c>
      <c r="H346" s="54" t="s">
        <v>381</v>
      </c>
      <c r="I346" s="55">
        <v>300</v>
      </c>
      <c r="J346" s="55">
        <v>120</v>
      </c>
      <c r="K346" s="54">
        <f t="shared" si="15"/>
        <v>36000</v>
      </c>
    </row>
    <row r="347" spans="1:11" x14ac:dyDescent="0.3">
      <c r="A347" s="52" t="s">
        <v>405</v>
      </c>
      <c r="B347" s="52">
        <f t="shared" si="16"/>
        <v>2015</v>
      </c>
      <c r="C347" s="52" t="s">
        <v>596</v>
      </c>
      <c r="D347" s="53">
        <v>42299</v>
      </c>
      <c r="E347" s="52">
        <f t="shared" si="17"/>
        <v>1176</v>
      </c>
      <c r="F347" s="54" t="s">
        <v>453</v>
      </c>
      <c r="G347" s="52" t="s">
        <v>403</v>
      </c>
      <c r="H347" s="54" t="s">
        <v>387</v>
      </c>
      <c r="I347" s="55">
        <v>40</v>
      </c>
      <c r="J347" s="55">
        <v>35</v>
      </c>
      <c r="K347" s="54">
        <f t="shared" si="15"/>
        <v>1400</v>
      </c>
    </row>
    <row r="348" spans="1:11" x14ac:dyDescent="0.3">
      <c r="A348" s="52" t="s">
        <v>398</v>
      </c>
      <c r="B348" s="52">
        <f t="shared" si="16"/>
        <v>2015</v>
      </c>
      <c r="C348" s="52" t="s">
        <v>596</v>
      </c>
      <c r="D348" s="53">
        <v>42299</v>
      </c>
      <c r="E348" s="52">
        <f t="shared" si="17"/>
        <v>1177</v>
      </c>
      <c r="F348" s="54" t="s">
        <v>446</v>
      </c>
      <c r="G348" s="52" t="s">
        <v>523</v>
      </c>
      <c r="H348" s="54" t="s">
        <v>385</v>
      </c>
      <c r="I348" s="55">
        <v>200</v>
      </c>
      <c r="J348" s="55">
        <v>86</v>
      </c>
      <c r="K348" s="54">
        <f t="shared" si="15"/>
        <v>17200</v>
      </c>
    </row>
    <row r="349" spans="1:11" x14ac:dyDescent="0.3">
      <c r="A349" s="52" t="s">
        <v>398</v>
      </c>
      <c r="B349" s="52">
        <f t="shared" si="16"/>
        <v>2015</v>
      </c>
      <c r="C349" s="52" t="s">
        <v>596</v>
      </c>
      <c r="D349" s="53">
        <v>42300</v>
      </c>
      <c r="E349" s="52">
        <f t="shared" si="17"/>
        <v>1178</v>
      </c>
      <c r="F349" s="54" t="s">
        <v>446</v>
      </c>
      <c r="G349" s="52" t="s">
        <v>523</v>
      </c>
      <c r="H349" s="54" t="s">
        <v>387</v>
      </c>
      <c r="I349" s="55">
        <v>200</v>
      </c>
      <c r="J349" s="55">
        <v>35</v>
      </c>
      <c r="K349" s="54">
        <f t="shared" si="15"/>
        <v>7000</v>
      </c>
    </row>
    <row r="350" spans="1:11" x14ac:dyDescent="0.3">
      <c r="A350" s="52" t="s">
        <v>405</v>
      </c>
      <c r="B350" s="52">
        <f t="shared" si="16"/>
        <v>2015</v>
      </c>
      <c r="C350" s="52" t="s">
        <v>596</v>
      </c>
      <c r="D350" s="53">
        <v>42300</v>
      </c>
      <c r="E350" s="52">
        <f t="shared" si="17"/>
        <v>1179</v>
      </c>
      <c r="F350" s="54" t="s">
        <v>453</v>
      </c>
      <c r="G350" s="52" t="s">
        <v>403</v>
      </c>
      <c r="H350" s="54" t="s">
        <v>385</v>
      </c>
      <c r="I350" s="55">
        <v>20</v>
      </c>
      <c r="J350" s="55">
        <v>86</v>
      </c>
      <c r="K350" s="54">
        <f t="shared" si="15"/>
        <v>1720</v>
      </c>
    </row>
    <row r="351" spans="1:11" x14ac:dyDescent="0.3">
      <c r="A351" s="52" t="s">
        <v>398</v>
      </c>
      <c r="B351" s="52">
        <f t="shared" si="16"/>
        <v>2015</v>
      </c>
      <c r="C351" s="52" t="s">
        <v>596</v>
      </c>
      <c r="D351" s="53">
        <v>42300</v>
      </c>
      <c r="E351" s="52">
        <f t="shared" si="17"/>
        <v>1180</v>
      </c>
      <c r="F351" s="54" t="s">
        <v>428</v>
      </c>
      <c r="G351" s="52" t="s">
        <v>396</v>
      </c>
      <c r="H351" s="54" t="s">
        <v>384</v>
      </c>
      <c r="I351" s="55">
        <v>200</v>
      </c>
      <c r="J351" s="55">
        <v>20</v>
      </c>
      <c r="K351" s="54">
        <f t="shared" si="15"/>
        <v>4000</v>
      </c>
    </row>
    <row r="352" spans="1:11" x14ac:dyDescent="0.3">
      <c r="A352" s="52" t="s">
        <v>398</v>
      </c>
      <c r="B352" s="52">
        <f t="shared" si="16"/>
        <v>2015</v>
      </c>
      <c r="C352" s="52" t="s">
        <v>596</v>
      </c>
      <c r="D352" s="53">
        <v>42301</v>
      </c>
      <c r="E352" s="52">
        <f t="shared" si="17"/>
        <v>1181</v>
      </c>
      <c r="F352" s="54" t="s">
        <v>409</v>
      </c>
      <c r="G352" s="52" t="s">
        <v>396</v>
      </c>
      <c r="H352" s="54" t="s">
        <v>385</v>
      </c>
      <c r="I352" s="55">
        <v>250</v>
      </c>
      <c r="J352" s="55">
        <v>86</v>
      </c>
      <c r="K352" s="54">
        <f t="shared" si="15"/>
        <v>21500</v>
      </c>
    </row>
    <row r="353" spans="1:11" x14ac:dyDescent="0.3">
      <c r="A353" s="52" t="s">
        <v>405</v>
      </c>
      <c r="B353" s="52">
        <f t="shared" si="16"/>
        <v>2015</v>
      </c>
      <c r="C353" s="52" t="s">
        <v>596</v>
      </c>
      <c r="D353" s="53">
        <v>42301</v>
      </c>
      <c r="E353" s="52">
        <f t="shared" si="17"/>
        <v>1182</v>
      </c>
      <c r="F353" s="54" t="s">
        <v>453</v>
      </c>
      <c r="G353" s="52" t="s">
        <v>403</v>
      </c>
      <c r="H353" s="54" t="s">
        <v>384</v>
      </c>
      <c r="I353" s="55">
        <v>50</v>
      </c>
      <c r="J353" s="55">
        <v>20</v>
      </c>
      <c r="K353" s="54">
        <f t="shared" si="15"/>
        <v>1000</v>
      </c>
    </row>
    <row r="354" spans="1:11" x14ac:dyDescent="0.3">
      <c r="A354" s="52" t="s">
        <v>395</v>
      </c>
      <c r="B354" s="52">
        <f t="shared" si="16"/>
        <v>2015</v>
      </c>
      <c r="C354" s="52" t="s">
        <v>596</v>
      </c>
      <c r="D354" s="53">
        <v>42301</v>
      </c>
      <c r="E354" s="52">
        <f t="shared" si="17"/>
        <v>1183</v>
      </c>
      <c r="F354" s="54" t="s">
        <v>425</v>
      </c>
      <c r="G354" s="52" t="s">
        <v>399</v>
      </c>
      <c r="H354" s="54" t="s">
        <v>383</v>
      </c>
      <c r="I354" s="55">
        <v>500</v>
      </c>
      <c r="J354" s="55">
        <v>10</v>
      </c>
      <c r="K354" s="54">
        <f t="shared" si="15"/>
        <v>5000</v>
      </c>
    </row>
    <row r="355" spans="1:11" x14ac:dyDescent="0.3">
      <c r="A355" s="52" t="s">
        <v>405</v>
      </c>
      <c r="B355" s="52">
        <f t="shared" si="16"/>
        <v>2015</v>
      </c>
      <c r="C355" s="52" t="s">
        <v>596</v>
      </c>
      <c r="D355" s="53">
        <v>42302</v>
      </c>
      <c r="E355" s="52">
        <f t="shared" si="17"/>
        <v>1184</v>
      </c>
      <c r="F355" s="54" t="s">
        <v>453</v>
      </c>
      <c r="G355" s="52" t="s">
        <v>403</v>
      </c>
      <c r="H355" s="54" t="s">
        <v>384</v>
      </c>
      <c r="I355" s="55">
        <v>250</v>
      </c>
      <c r="J355" s="55">
        <v>20</v>
      </c>
      <c r="K355" s="54">
        <f t="shared" si="15"/>
        <v>5000</v>
      </c>
    </row>
    <row r="356" spans="1:11" x14ac:dyDescent="0.3">
      <c r="A356" s="52" t="s">
        <v>405</v>
      </c>
      <c r="B356" s="52">
        <f t="shared" si="16"/>
        <v>2015</v>
      </c>
      <c r="C356" s="52" t="s">
        <v>596</v>
      </c>
      <c r="D356" s="53">
        <v>42302</v>
      </c>
      <c r="E356" s="52">
        <f t="shared" si="17"/>
        <v>1185</v>
      </c>
      <c r="F356" s="54" t="s">
        <v>430</v>
      </c>
      <c r="G356" s="52" t="s">
        <v>403</v>
      </c>
      <c r="H356" s="54" t="s">
        <v>383</v>
      </c>
      <c r="I356" s="55">
        <v>50</v>
      </c>
      <c r="J356" s="55">
        <v>10</v>
      </c>
      <c r="K356" s="54">
        <f t="shared" si="15"/>
        <v>500</v>
      </c>
    </row>
    <row r="357" spans="1:11" x14ac:dyDescent="0.3">
      <c r="A357" s="52" t="s">
        <v>405</v>
      </c>
      <c r="B357" s="52">
        <f t="shared" si="16"/>
        <v>2015</v>
      </c>
      <c r="C357" s="52" t="s">
        <v>596</v>
      </c>
      <c r="D357" s="53">
        <v>42302</v>
      </c>
      <c r="E357" s="52">
        <f t="shared" si="17"/>
        <v>1186</v>
      </c>
      <c r="F357" s="54" t="s">
        <v>416</v>
      </c>
      <c r="G357" s="52" t="s">
        <v>403</v>
      </c>
      <c r="H357" s="54" t="s">
        <v>381</v>
      </c>
      <c r="I357" s="55">
        <v>1000</v>
      </c>
      <c r="J357" s="55">
        <v>120</v>
      </c>
      <c r="K357" s="54">
        <f t="shared" si="15"/>
        <v>120000</v>
      </c>
    </row>
    <row r="358" spans="1:11" x14ac:dyDescent="0.3">
      <c r="A358" s="52" t="s">
        <v>405</v>
      </c>
      <c r="B358" s="52">
        <f t="shared" si="16"/>
        <v>2015</v>
      </c>
      <c r="C358" s="52" t="s">
        <v>596</v>
      </c>
      <c r="D358" s="53">
        <v>42303</v>
      </c>
      <c r="E358" s="52">
        <f t="shared" si="17"/>
        <v>1187</v>
      </c>
      <c r="F358" s="54" t="s">
        <v>453</v>
      </c>
      <c r="G358" s="52" t="s">
        <v>403</v>
      </c>
      <c r="H358" s="54" t="s">
        <v>383</v>
      </c>
      <c r="I358" s="55">
        <v>250</v>
      </c>
      <c r="J358" s="55">
        <v>10</v>
      </c>
      <c r="K358" s="54">
        <f t="shared" si="15"/>
        <v>2500</v>
      </c>
    </row>
    <row r="359" spans="1:11" x14ac:dyDescent="0.3">
      <c r="A359" s="52" t="s">
        <v>405</v>
      </c>
      <c r="B359" s="52">
        <f t="shared" si="16"/>
        <v>2015</v>
      </c>
      <c r="C359" s="52" t="s">
        <v>596</v>
      </c>
      <c r="D359" s="53">
        <v>42303</v>
      </c>
      <c r="E359" s="52">
        <f t="shared" si="17"/>
        <v>1188</v>
      </c>
      <c r="F359" s="54" t="s">
        <v>416</v>
      </c>
      <c r="G359" s="52" t="s">
        <v>403</v>
      </c>
      <c r="H359" s="54" t="s">
        <v>387</v>
      </c>
      <c r="I359" s="55">
        <v>20</v>
      </c>
      <c r="J359" s="55">
        <v>35</v>
      </c>
      <c r="K359" s="54">
        <f t="shared" si="15"/>
        <v>700</v>
      </c>
    </row>
    <row r="360" spans="1:11" x14ac:dyDescent="0.3">
      <c r="A360" s="52" t="s">
        <v>395</v>
      </c>
      <c r="B360" s="52">
        <f t="shared" si="16"/>
        <v>2015</v>
      </c>
      <c r="C360" s="52" t="s">
        <v>596</v>
      </c>
      <c r="D360" s="53">
        <v>42303</v>
      </c>
      <c r="E360" s="52">
        <f t="shared" si="17"/>
        <v>1189</v>
      </c>
      <c r="F360" s="54" t="s">
        <v>439</v>
      </c>
      <c r="G360" s="52" t="s">
        <v>528</v>
      </c>
      <c r="H360" s="54" t="s">
        <v>385</v>
      </c>
      <c r="I360" s="55">
        <v>100</v>
      </c>
      <c r="J360" s="55">
        <v>86</v>
      </c>
      <c r="K360" s="54">
        <f t="shared" si="15"/>
        <v>8600</v>
      </c>
    </row>
    <row r="361" spans="1:11" x14ac:dyDescent="0.3">
      <c r="A361" s="52" t="s">
        <v>395</v>
      </c>
      <c r="B361" s="52">
        <f t="shared" si="16"/>
        <v>2015</v>
      </c>
      <c r="C361" s="52" t="s">
        <v>596</v>
      </c>
      <c r="D361" s="53">
        <v>42304</v>
      </c>
      <c r="E361" s="52">
        <f t="shared" si="17"/>
        <v>1190</v>
      </c>
      <c r="F361" s="54" t="s">
        <v>433</v>
      </c>
      <c r="G361" s="52" t="s">
        <v>528</v>
      </c>
      <c r="H361" s="54" t="s">
        <v>381</v>
      </c>
      <c r="I361" s="55">
        <v>10</v>
      </c>
      <c r="J361" s="55">
        <v>120</v>
      </c>
      <c r="K361" s="54">
        <f t="shared" si="15"/>
        <v>1200</v>
      </c>
    </row>
    <row r="362" spans="1:11" x14ac:dyDescent="0.3">
      <c r="A362" s="52" t="s">
        <v>405</v>
      </c>
      <c r="B362" s="52">
        <f t="shared" si="16"/>
        <v>2015</v>
      </c>
      <c r="C362" s="52" t="s">
        <v>596</v>
      </c>
      <c r="D362" s="53">
        <v>42304</v>
      </c>
      <c r="E362" s="52">
        <f t="shared" si="17"/>
        <v>1191</v>
      </c>
      <c r="F362" s="54" t="s">
        <v>424</v>
      </c>
      <c r="G362" s="52" t="s">
        <v>403</v>
      </c>
      <c r="H362" s="54" t="s">
        <v>385</v>
      </c>
      <c r="I362" s="55">
        <v>25</v>
      </c>
      <c r="J362" s="55">
        <v>86</v>
      </c>
      <c r="K362" s="54">
        <f t="shared" si="15"/>
        <v>2150</v>
      </c>
    </row>
    <row r="363" spans="1:11" x14ac:dyDescent="0.3">
      <c r="A363" s="52" t="s">
        <v>395</v>
      </c>
      <c r="B363" s="52">
        <f t="shared" si="16"/>
        <v>2015</v>
      </c>
      <c r="C363" s="52" t="s">
        <v>596</v>
      </c>
      <c r="D363" s="53">
        <v>42304</v>
      </c>
      <c r="E363" s="52">
        <f t="shared" si="17"/>
        <v>1192</v>
      </c>
      <c r="F363" s="54" t="s">
        <v>433</v>
      </c>
      <c r="G363" s="52" t="s">
        <v>528</v>
      </c>
      <c r="H363" s="54" t="s">
        <v>387</v>
      </c>
      <c r="I363" s="55">
        <v>500</v>
      </c>
      <c r="J363" s="55">
        <v>35</v>
      </c>
      <c r="K363" s="54">
        <f t="shared" si="15"/>
        <v>17500</v>
      </c>
    </row>
    <row r="364" spans="1:11" x14ac:dyDescent="0.3">
      <c r="A364" s="52" t="s">
        <v>395</v>
      </c>
      <c r="B364" s="52">
        <f t="shared" si="16"/>
        <v>2015</v>
      </c>
      <c r="C364" s="52" t="s">
        <v>596</v>
      </c>
      <c r="D364" s="53">
        <v>42305</v>
      </c>
      <c r="E364" s="52">
        <f t="shared" si="17"/>
        <v>1193</v>
      </c>
      <c r="F364" s="54" t="s">
        <v>408</v>
      </c>
      <c r="G364" s="52" t="s">
        <v>526</v>
      </c>
      <c r="H364" s="54" t="s">
        <v>385</v>
      </c>
      <c r="I364" s="55">
        <v>2</v>
      </c>
      <c r="J364" s="55">
        <v>86</v>
      </c>
      <c r="K364" s="54">
        <f t="shared" si="15"/>
        <v>172</v>
      </c>
    </row>
    <row r="365" spans="1:11" x14ac:dyDescent="0.3">
      <c r="A365" s="52" t="s">
        <v>405</v>
      </c>
      <c r="B365" s="52">
        <f t="shared" si="16"/>
        <v>2015</v>
      </c>
      <c r="C365" s="52" t="s">
        <v>596</v>
      </c>
      <c r="D365" s="53">
        <v>42305</v>
      </c>
      <c r="E365" s="52">
        <f t="shared" si="17"/>
        <v>1194</v>
      </c>
      <c r="F365" s="54" t="s">
        <v>415</v>
      </c>
      <c r="G365" s="52" t="s">
        <v>524</v>
      </c>
      <c r="H365" s="54" t="s">
        <v>384</v>
      </c>
      <c r="I365" s="55">
        <v>20</v>
      </c>
      <c r="J365" s="55">
        <v>20</v>
      </c>
      <c r="K365" s="54">
        <f t="shared" si="15"/>
        <v>400</v>
      </c>
    </row>
    <row r="366" spans="1:11" x14ac:dyDescent="0.3">
      <c r="A366" s="52" t="s">
        <v>395</v>
      </c>
      <c r="B366" s="52">
        <f t="shared" si="16"/>
        <v>2015</v>
      </c>
      <c r="C366" s="52" t="s">
        <v>596</v>
      </c>
      <c r="D366" s="53">
        <v>42305</v>
      </c>
      <c r="E366" s="52">
        <f t="shared" si="17"/>
        <v>1195</v>
      </c>
      <c r="F366" s="54" t="s">
        <v>433</v>
      </c>
      <c r="G366" s="52" t="s">
        <v>528</v>
      </c>
      <c r="H366" s="54" t="s">
        <v>385</v>
      </c>
      <c r="I366" s="55">
        <v>50</v>
      </c>
      <c r="J366" s="55">
        <v>86</v>
      </c>
      <c r="K366" s="54">
        <f t="shared" si="15"/>
        <v>4300</v>
      </c>
    </row>
    <row r="367" spans="1:11" x14ac:dyDescent="0.3">
      <c r="A367" s="52" t="s">
        <v>395</v>
      </c>
      <c r="B367" s="52">
        <f t="shared" si="16"/>
        <v>2015</v>
      </c>
      <c r="C367" s="52" t="s">
        <v>596</v>
      </c>
      <c r="D367" s="53">
        <v>42306</v>
      </c>
      <c r="E367" s="52">
        <f t="shared" si="17"/>
        <v>1196</v>
      </c>
      <c r="F367" s="54" t="s">
        <v>408</v>
      </c>
      <c r="G367" s="52" t="s">
        <v>526</v>
      </c>
      <c r="H367" s="54" t="s">
        <v>384</v>
      </c>
      <c r="I367" s="55">
        <v>3</v>
      </c>
      <c r="J367" s="55">
        <v>20</v>
      </c>
      <c r="K367" s="54">
        <f t="shared" si="15"/>
        <v>60</v>
      </c>
    </row>
    <row r="368" spans="1:11" x14ac:dyDescent="0.3">
      <c r="A368" s="52" t="s">
        <v>405</v>
      </c>
      <c r="B368" s="52">
        <f t="shared" si="16"/>
        <v>2015</v>
      </c>
      <c r="C368" s="52" t="s">
        <v>596</v>
      </c>
      <c r="D368" s="53">
        <v>42306</v>
      </c>
      <c r="E368" s="52">
        <f t="shared" si="17"/>
        <v>1197</v>
      </c>
      <c r="F368" s="54" t="s">
        <v>415</v>
      </c>
      <c r="G368" s="52" t="s">
        <v>524</v>
      </c>
      <c r="H368" s="54" t="s">
        <v>387</v>
      </c>
      <c r="I368" s="55">
        <v>50</v>
      </c>
      <c r="J368" s="55">
        <v>35</v>
      </c>
      <c r="K368" s="54">
        <f t="shared" si="15"/>
        <v>1750</v>
      </c>
    </row>
    <row r="369" spans="1:11" x14ac:dyDescent="0.3">
      <c r="A369" s="52" t="s">
        <v>398</v>
      </c>
      <c r="B369" s="52">
        <f t="shared" si="16"/>
        <v>2015</v>
      </c>
      <c r="C369" s="52" t="s">
        <v>596</v>
      </c>
      <c r="D369" s="53">
        <v>42306</v>
      </c>
      <c r="E369" s="52">
        <f t="shared" si="17"/>
        <v>1198</v>
      </c>
      <c r="F369" s="54" t="s">
        <v>397</v>
      </c>
      <c r="G369" s="52" t="s">
        <v>396</v>
      </c>
      <c r="H369" s="54" t="s">
        <v>384</v>
      </c>
      <c r="I369" s="55">
        <v>3</v>
      </c>
      <c r="J369" s="55">
        <v>20</v>
      </c>
      <c r="K369" s="54">
        <f t="shared" si="15"/>
        <v>60</v>
      </c>
    </row>
    <row r="370" spans="1:11" x14ac:dyDescent="0.3">
      <c r="A370" s="52" t="s">
        <v>395</v>
      </c>
      <c r="B370" s="52">
        <f t="shared" si="16"/>
        <v>2015</v>
      </c>
      <c r="C370" s="52" t="s">
        <v>596</v>
      </c>
      <c r="D370" s="53">
        <v>42307</v>
      </c>
      <c r="E370" s="52">
        <f t="shared" si="17"/>
        <v>1199</v>
      </c>
      <c r="F370" s="54" t="s">
        <v>408</v>
      </c>
      <c r="G370" s="52" t="s">
        <v>526</v>
      </c>
      <c r="H370" s="54" t="s">
        <v>387</v>
      </c>
      <c r="I370" s="55">
        <v>100</v>
      </c>
      <c r="J370" s="55">
        <v>35</v>
      </c>
      <c r="K370" s="54">
        <f t="shared" si="15"/>
        <v>3500</v>
      </c>
    </row>
    <row r="371" spans="1:11" x14ac:dyDescent="0.3">
      <c r="A371" s="52" t="s">
        <v>522</v>
      </c>
      <c r="B371" s="52">
        <f t="shared" si="16"/>
        <v>2015</v>
      </c>
      <c r="C371" s="52" t="s">
        <v>596</v>
      </c>
      <c r="D371" s="53">
        <v>42307</v>
      </c>
      <c r="E371" s="52">
        <f t="shared" si="17"/>
        <v>1200</v>
      </c>
      <c r="F371" s="54" t="s">
        <v>444</v>
      </c>
      <c r="G371" s="52" t="s">
        <v>525</v>
      </c>
      <c r="H371" s="54" t="s">
        <v>385</v>
      </c>
      <c r="I371" s="55">
        <v>50</v>
      </c>
      <c r="J371" s="55">
        <v>86</v>
      </c>
      <c r="K371" s="54">
        <f t="shared" si="15"/>
        <v>4300</v>
      </c>
    </row>
    <row r="372" spans="1:11" x14ac:dyDescent="0.3">
      <c r="A372" s="52" t="s">
        <v>398</v>
      </c>
      <c r="B372" s="52">
        <f t="shared" si="16"/>
        <v>2015</v>
      </c>
      <c r="C372" s="52" t="s">
        <v>596</v>
      </c>
      <c r="D372" s="53">
        <v>42307</v>
      </c>
      <c r="E372" s="52">
        <f t="shared" si="17"/>
        <v>1201</v>
      </c>
      <c r="F372" s="54" t="s">
        <v>421</v>
      </c>
      <c r="G372" s="52" t="s">
        <v>523</v>
      </c>
      <c r="H372" s="54" t="s">
        <v>383</v>
      </c>
      <c r="I372" s="55">
        <v>100</v>
      </c>
      <c r="J372" s="55">
        <v>10</v>
      </c>
      <c r="K372" s="54">
        <f t="shared" si="15"/>
        <v>1000</v>
      </c>
    </row>
    <row r="373" spans="1:11" x14ac:dyDescent="0.3">
      <c r="A373" s="52" t="s">
        <v>395</v>
      </c>
      <c r="B373" s="52">
        <f t="shared" si="16"/>
        <v>2015</v>
      </c>
      <c r="C373" s="52" t="s">
        <v>596</v>
      </c>
      <c r="D373" s="53">
        <v>42308</v>
      </c>
      <c r="E373" s="52">
        <f t="shared" si="17"/>
        <v>1202</v>
      </c>
      <c r="F373" s="54" t="s">
        <v>408</v>
      </c>
      <c r="G373" s="52" t="s">
        <v>526</v>
      </c>
      <c r="H373" s="54" t="s">
        <v>385</v>
      </c>
      <c r="I373" s="55">
        <v>5</v>
      </c>
      <c r="J373" s="55">
        <v>86</v>
      </c>
      <c r="K373" s="54">
        <f t="shared" si="15"/>
        <v>430</v>
      </c>
    </row>
    <row r="374" spans="1:11" x14ac:dyDescent="0.3">
      <c r="A374" s="52" t="s">
        <v>395</v>
      </c>
      <c r="B374" s="52">
        <f t="shared" si="16"/>
        <v>2015</v>
      </c>
      <c r="C374" s="52" t="s">
        <v>596</v>
      </c>
      <c r="D374" s="53">
        <v>42308</v>
      </c>
      <c r="E374" s="52">
        <f t="shared" si="17"/>
        <v>1203</v>
      </c>
      <c r="F374" s="54" t="s">
        <v>435</v>
      </c>
      <c r="G374" s="52" t="s">
        <v>399</v>
      </c>
      <c r="H374" s="54" t="s">
        <v>384</v>
      </c>
      <c r="I374" s="55">
        <v>20</v>
      </c>
      <c r="J374" s="55">
        <v>20</v>
      </c>
      <c r="K374" s="54">
        <f t="shared" si="15"/>
        <v>400</v>
      </c>
    </row>
    <row r="375" spans="1:11" x14ac:dyDescent="0.3">
      <c r="A375" s="52" t="s">
        <v>398</v>
      </c>
      <c r="B375" s="52">
        <f t="shared" si="16"/>
        <v>2015</v>
      </c>
      <c r="C375" s="52" t="s">
        <v>596</v>
      </c>
      <c r="D375" s="53">
        <v>42308</v>
      </c>
      <c r="E375" s="52">
        <f t="shared" si="17"/>
        <v>1204</v>
      </c>
      <c r="F375" s="54" t="s">
        <v>421</v>
      </c>
      <c r="G375" s="52" t="s">
        <v>523</v>
      </c>
      <c r="H375" s="54" t="s">
        <v>381</v>
      </c>
      <c r="I375" s="55">
        <v>1050</v>
      </c>
      <c r="J375" s="55">
        <v>120</v>
      </c>
      <c r="K375" s="54">
        <f t="shared" si="15"/>
        <v>126000</v>
      </c>
    </row>
    <row r="376" spans="1:11" x14ac:dyDescent="0.3">
      <c r="A376" s="52" t="s">
        <v>395</v>
      </c>
      <c r="B376" s="52">
        <f t="shared" si="16"/>
        <v>2015</v>
      </c>
      <c r="C376" s="52" t="s">
        <v>597</v>
      </c>
      <c r="D376" s="53">
        <v>42309</v>
      </c>
      <c r="E376" s="52">
        <f t="shared" si="17"/>
        <v>1205</v>
      </c>
      <c r="F376" s="54" t="s">
        <v>408</v>
      </c>
      <c r="G376" s="52" t="s">
        <v>526</v>
      </c>
      <c r="H376" s="54" t="s">
        <v>384</v>
      </c>
      <c r="I376" s="55">
        <v>10</v>
      </c>
      <c r="J376" s="55">
        <v>20</v>
      </c>
      <c r="K376" s="54">
        <f t="shared" si="15"/>
        <v>200</v>
      </c>
    </row>
    <row r="377" spans="1:11" x14ac:dyDescent="0.3">
      <c r="A377" s="52" t="s">
        <v>395</v>
      </c>
      <c r="B377" s="52">
        <f t="shared" si="16"/>
        <v>2015</v>
      </c>
      <c r="C377" s="52" t="s">
        <v>597</v>
      </c>
      <c r="D377" s="53">
        <v>42309</v>
      </c>
      <c r="E377" s="52">
        <f t="shared" si="17"/>
        <v>1206</v>
      </c>
      <c r="F377" s="54" t="s">
        <v>435</v>
      </c>
      <c r="G377" s="52" t="s">
        <v>399</v>
      </c>
      <c r="H377" s="54" t="s">
        <v>387</v>
      </c>
      <c r="I377" s="55">
        <v>20</v>
      </c>
      <c r="J377" s="55">
        <v>35</v>
      </c>
      <c r="K377" s="54">
        <f t="shared" si="15"/>
        <v>700</v>
      </c>
    </row>
    <row r="378" spans="1:11" x14ac:dyDescent="0.3">
      <c r="A378" s="52" t="s">
        <v>398</v>
      </c>
      <c r="B378" s="52">
        <f t="shared" si="16"/>
        <v>2015</v>
      </c>
      <c r="C378" s="52" t="s">
        <v>597</v>
      </c>
      <c r="D378" s="53">
        <v>42309</v>
      </c>
      <c r="E378" s="52">
        <f t="shared" si="17"/>
        <v>1207</v>
      </c>
      <c r="F378" s="54" t="s">
        <v>421</v>
      </c>
      <c r="G378" s="52" t="s">
        <v>523</v>
      </c>
      <c r="H378" s="54" t="s">
        <v>387</v>
      </c>
      <c r="I378" s="55">
        <v>100</v>
      </c>
      <c r="J378" s="55">
        <v>35</v>
      </c>
      <c r="K378" s="54">
        <f t="shared" si="15"/>
        <v>3500</v>
      </c>
    </row>
    <row r="379" spans="1:11" x14ac:dyDescent="0.3">
      <c r="A379" s="52" t="s">
        <v>395</v>
      </c>
      <c r="B379" s="52">
        <f t="shared" si="16"/>
        <v>2015</v>
      </c>
      <c r="C379" s="52" t="s">
        <v>597</v>
      </c>
      <c r="D379" s="53">
        <v>42310</v>
      </c>
      <c r="E379" s="52">
        <f t="shared" si="17"/>
        <v>1208</v>
      </c>
      <c r="F379" s="54" t="s">
        <v>408</v>
      </c>
      <c r="G379" s="52" t="s">
        <v>526</v>
      </c>
      <c r="H379" s="54" t="s">
        <v>387</v>
      </c>
      <c r="I379" s="55">
        <v>150</v>
      </c>
      <c r="J379" s="55">
        <v>35</v>
      </c>
      <c r="K379" s="54">
        <f t="shared" si="15"/>
        <v>5250</v>
      </c>
    </row>
    <row r="380" spans="1:11" x14ac:dyDescent="0.3">
      <c r="A380" s="52" t="s">
        <v>395</v>
      </c>
      <c r="B380" s="52">
        <f t="shared" si="16"/>
        <v>2015</v>
      </c>
      <c r="C380" s="52" t="s">
        <v>597</v>
      </c>
      <c r="D380" s="53">
        <v>42310</v>
      </c>
      <c r="E380" s="52">
        <f t="shared" si="17"/>
        <v>1209</v>
      </c>
      <c r="F380" s="54" t="s">
        <v>435</v>
      </c>
      <c r="G380" s="52" t="s">
        <v>399</v>
      </c>
      <c r="H380" s="54" t="s">
        <v>385</v>
      </c>
      <c r="I380" s="55">
        <v>30</v>
      </c>
      <c r="J380" s="55">
        <v>86</v>
      </c>
      <c r="K380" s="54">
        <f t="shared" si="15"/>
        <v>2580</v>
      </c>
    </row>
    <row r="381" spans="1:11" x14ac:dyDescent="0.3">
      <c r="A381" s="52" t="s">
        <v>398</v>
      </c>
      <c r="B381" s="52">
        <f t="shared" si="16"/>
        <v>2015</v>
      </c>
      <c r="C381" s="52" t="s">
        <v>597</v>
      </c>
      <c r="D381" s="53">
        <v>42310</v>
      </c>
      <c r="E381" s="52">
        <f t="shared" si="17"/>
        <v>1210</v>
      </c>
      <c r="F381" s="54" t="s">
        <v>421</v>
      </c>
      <c r="G381" s="52" t="s">
        <v>523</v>
      </c>
      <c r="H381" s="54" t="s">
        <v>385</v>
      </c>
      <c r="I381" s="55">
        <v>200</v>
      </c>
      <c r="J381" s="55">
        <v>86</v>
      </c>
      <c r="K381" s="54">
        <f t="shared" si="15"/>
        <v>17200</v>
      </c>
    </row>
    <row r="382" spans="1:11" x14ac:dyDescent="0.3">
      <c r="A382" s="52" t="s">
        <v>395</v>
      </c>
      <c r="B382" s="52">
        <f t="shared" si="16"/>
        <v>2015</v>
      </c>
      <c r="C382" s="52" t="s">
        <v>597</v>
      </c>
      <c r="D382" s="53">
        <v>42311</v>
      </c>
      <c r="E382" s="52">
        <f t="shared" si="17"/>
        <v>1211</v>
      </c>
      <c r="F382" s="54" t="s">
        <v>408</v>
      </c>
      <c r="G382" s="52" t="s">
        <v>526</v>
      </c>
      <c r="H382" s="54" t="s">
        <v>385</v>
      </c>
      <c r="I382" s="55">
        <v>1</v>
      </c>
      <c r="J382" s="55">
        <v>86</v>
      </c>
      <c r="K382" s="54">
        <f t="shared" si="15"/>
        <v>86</v>
      </c>
    </row>
    <row r="383" spans="1:11" x14ac:dyDescent="0.3">
      <c r="A383" s="52" t="s">
        <v>395</v>
      </c>
      <c r="B383" s="52">
        <f t="shared" si="16"/>
        <v>2015</v>
      </c>
      <c r="C383" s="52" t="s">
        <v>597</v>
      </c>
      <c r="D383" s="53">
        <v>42311</v>
      </c>
      <c r="E383" s="52">
        <f t="shared" si="17"/>
        <v>1212</v>
      </c>
      <c r="F383" s="54" t="s">
        <v>400</v>
      </c>
      <c r="G383" s="52" t="s">
        <v>399</v>
      </c>
      <c r="H383" s="54" t="s">
        <v>384</v>
      </c>
      <c r="I383" s="55">
        <v>50</v>
      </c>
      <c r="J383" s="55">
        <v>20</v>
      </c>
      <c r="K383" s="54">
        <f t="shared" si="15"/>
        <v>1000</v>
      </c>
    </row>
    <row r="384" spans="1:11" x14ac:dyDescent="0.3">
      <c r="A384" s="52" t="s">
        <v>398</v>
      </c>
      <c r="B384" s="52">
        <f t="shared" si="16"/>
        <v>2015</v>
      </c>
      <c r="C384" s="52" t="s">
        <v>597</v>
      </c>
      <c r="D384" s="53">
        <v>42311</v>
      </c>
      <c r="E384" s="52">
        <f t="shared" si="17"/>
        <v>1213</v>
      </c>
      <c r="F384" s="54" t="s">
        <v>421</v>
      </c>
      <c r="G384" s="52" t="s">
        <v>523</v>
      </c>
      <c r="H384" s="54" t="s">
        <v>384</v>
      </c>
      <c r="I384" s="55">
        <v>100</v>
      </c>
      <c r="J384" s="55">
        <v>20</v>
      </c>
      <c r="K384" s="54">
        <f t="shared" si="15"/>
        <v>2000</v>
      </c>
    </row>
    <row r="385" spans="1:11" x14ac:dyDescent="0.3">
      <c r="A385" s="52" t="s">
        <v>395</v>
      </c>
      <c r="B385" s="52">
        <f t="shared" si="16"/>
        <v>2015</v>
      </c>
      <c r="C385" s="52" t="s">
        <v>597</v>
      </c>
      <c r="D385" s="53">
        <v>42312</v>
      </c>
      <c r="E385" s="52">
        <f t="shared" si="17"/>
        <v>1214</v>
      </c>
      <c r="F385" s="54" t="s">
        <v>408</v>
      </c>
      <c r="G385" s="52" t="s">
        <v>526</v>
      </c>
      <c r="H385" s="54" t="s">
        <v>384</v>
      </c>
      <c r="I385" s="55">
        <v>2</v>
      </c>
      <c r="J385" s="55">
        <v>20</v>
      </c>
      <c r="K385" s="54">
        <f t="shared" si="15"/>
        <v>40</v>
      </c>
    </row>
    <row r="386" spans="1:11" x14ac:dyDescent="0.3">
      <c r="A386" s="52" t="s">
        <v>405</v>
      </c>
      <c r="B386" s="52">
        <f t="shared" si="16"/>
        <v>2015</v>
      </c>
      <c r="C386" s="52" t="s">
        <v>597</v>
      </c>
      <c r="D386" s="53">
        <v>42312</v>
      </c>
      <c r="E386" s="52">
        <f t="shared" si="17"/>
        <v>1215</v>
      </c>
      <c r="F386" s="54" t="s">
        <v>423</v>
      </c>
      <c r="G386" s="52" t="s">
        <v>403</v>
      </c>
      <c r="H386" s="54" t="s">
        <v>383</v>
      </c>
      <c r="I386" s="55">
        <v>300</v>
      </c>
      <c r="J386" s="55">
        <v>10</v>
      </c>
      <c r="K386" s="54">
        <f t="shared" si="15"/>
        <v>3000</v>
      </c>
    </row>
    <row r="387" spans="1:11" x14ac:dyDescent="0.3">
      <c r="A387" s="52" t="s">
        <v>398</v>
      </c>
      <c r="B387" s="52">
        <f t="shared" si="16"/>
        <v>2015</v>
      </c>
      <c r="C387" s="52" t="s">
        <v>597</v>
      </c>
      <c r="D387" s="53">
        <v>42312</v>
      </c>
      <c r="E387" s="52">
        <f t="shared" si="17"/>
        <v>1216</v>
      </c>
      <c r="F387" s="54" t="s">
        <v>412</v>
      </c>
      <c r="G387" s="52" t="s">
        <v>523</v>
      </c>
      <c r="H387" s="54" t="s">
        <v>387</v>
      </c>
      <c r="I387" s="55">
        <v>100</v>
      </c>
      <c r="J387" s="55">
        <v>35</v>
      </c>
      <c r="K387" s="54">
        <f t="shared" si="15"/>
        <v>3500</v>
      </c>
    </row>
    <row r="388" spans="1:11" x14ac:dyDescent="0.3">
      <c r="A388" s="52" t="s">
        <v>395</v>
      </c>
      <c r="B388" s="52">
        <f t="shared" si="16"/>
        <v>2015</v>
      </c>
      <c r="C388" s="52" t="s">
        <v>597</v>
      </c>
      <c r="D388" s="53">
        <v>42313</v>
      </c>
      <c r="E388" s="52">
        <f t="shared" si="17"/>
        <v>1217</v>
      </c>
      <c r="F388" s="54" t="s">
        <v>408</v>
      </c>
      <c r="G388" s="52" t="s">
        <v>526</v>
      </c>
      <c r="H388" s="54" t="s">
        <v>387</v>
      </c>
      <c r="I388" s="55">
        <v>70</v>
      </c>
      <c r="J388" s="55">
        <v>35</v>
      </c>
      <c r="K388" s="54">
        <f t="shared" si="15"/>
        <v>2450</v>
      </c>
    </row>
    <row r="389" spans="1:11" x14ac:dyDescent="0.3">
      <c r="A389" s="52" t="s">
        <v>405</v>
      </c>
      <c r="B389" s="52">
        <f t="shared" si="16"/>
        <v>2015</v>
      </c>
      <c r="C389" s="52" t="s">
        <v>597</v>
      </c>
      <c r="D389" s="53">
        <v>42313</v>
      </c>
      <c r="E389" s="52">
        <f t="shared" si="17"/>
        <v>1218</v>
      </c>
      <c r="F389" s="54" t="s">
        <v>423</v>
      </c>
      <c r="G389" s="52" t="s">
        <v>403</v>
      </c>
      <c r="H389" s="54" t="s">
        <v>381</v>
      </c>
      <c r="I389" s="55">
        <v>5</v>
      </c>
      <c r="J389" s="55">
        <v>120</v>
      </c>
      <c r="K389" s="54">
        <f t="shared" si="15"/>
        <v>600</v>
      </c>
    </row>
    <row r="390" spans="1:11" x14ac:dyDescent="0.3">
      <c r="A390" s="52" t="s">
        <v>398</v>
      </c>
      <c r="B390" s="52">
        <f t="shared" si="16"/>
        <v>2015</v>
      </c>
      <c r="C390" s="52" t="s">
        <v>597</v>
      </c>
      <c r="D390" s="53">
        <v>42313</v>
      </c>
      <c r="E390" s="52">
        <f t="shared" si="17"/>
        <v>1219</v>
      </c>
      <c r="F390" s="54" t="s">
        <v>412</v>
      </c>
      <c r="G390" s="52" t="s">
        <v>523</v>
      </c>
      <c r="H390" s="54" t="s">
        <v>385</v>
      </c>
      <c r="I390" s="55">
        <v>1000</v>
      </c>
      <c r="J390" s="55">
        <v>86</v>
      </c>
      <c r="K390" s="54">
        <f t="shared" si="15"/>
        <v>86000</v>
      </c>
    </row>
    <row r="391" spans="1:11" x14ac:dyDescent="0.3">
      <c r="A391" s="52" t="s">
        <v>395</v>
      </c>
      <c r="B391" s="52">
        <f t="shared" si="16"/>
        <v>2015</v>
      </c>
      <c r="C391" s="52" t="s">
        <v>597</v>
      </c>
      <c r="D391" s="53">
        <v>42314</v>
      </c>
      <c r="E391" s="52">
        <f t="shared" si="17"/>
        <v>1220</v>
      </c>
      <c r="F391" s="54" t="s">
        <v>408</v>
      </c>
      <c r="G391" s="52" t="s">
        <v>526</v>
      </c>
      <c r="H391" s="54" t="s">
        <v>385</v>
      </c>
      <c r="I391" s="55">
        <v>0.5</v>
      </c>
      <c r="J391" s="55">
        <v>86</v>
      </c>
      <c r="K391" s="54">
        <f t="shared" ref="K391:K454" si="18">I391*J391</f>
        <v>43</v>
      </c>
    </row>
    <row r="392" spans="1:11" x14ac:dyDescent="0.3">
      <c r="A392" s="52" t="s">
        <v>405</v>
      </c>
      <c r="B392" s="52">
        <f t="shared" ref="B392:B455" si="19">YEAR(D392)</f>
        <v>2015</v>
      </c>
      <c r="C392" s="52" t="s">
        <v>597</v>
      </c>
      <c r="D392" s="53">
        <v>42314</v>
      </c>
      <c r="E392" s="52">
        <f t="shared" ref="E392:E455" si="20">E391+1</f>
        <v>1221</v>
      </c>
      <c r="F392" s="54" t="s">
        <v>416</v>
      </c>
      <c r="G392" s="52" t="s">
        <v>403</v>
      </c>
      <c r="H392" s="54" t="s">
        <v>387</v>
      </c>
      <c r="I392" s="55">
        <v>100</v>
      </c>
      <c r="J392" s="55">
        <v>35</v>
      </c>
      <c r="K392" s="54">
        <f t="shared" si="18"/>
        <v>3500</v>
      </c>
    </row>
    <row r="393" spans="1:11" x14ac:dyDescent="0.3">
      <c r="A393" s="52" t="s">
        <v>405</v>
      </c>
      <c r="B393" s="52">
        <f t="shared" si="19"/>
        <v>2015</v>
      </c>
      <c r="C393" s="52" t="s">
        <v>597</v>
      </c>
      <c r="D393" s="53">
        <v>42314</v>
      </c>
      <c r="E393" s="52">
        <f t="shared" si="20"/>
        <v>1222</v>
      </c>
      <c r="F393" s="54" t="s">
        <v>445</v>
      </c>
      <c r="G393" s="52" t="s">
        <v>403</v>
      </c>
      <c r="H393" s="54" t="s">
        <v>384</v>
      </c>
      <c r="I393" s="55">
        <v>500</v>
      </c>
      <c r="J393" s="55">
        <v>20</v>
      </c>
      <c r="K393" s="54">
        <f t="shared" si="18"/>
        <v>10000</v>
      </c>
    </row>
    <row r="394" spans="1:11" x14ac:dyDescent="0.3">
      <c r="A394" s="52" t="s">
        <v>395</v>
      </c>
      <c r="B394" s="52">
        <f t="shared" si="19"/>
        <v>2015</v>
      </c>
      <c r="C394" s="52" t="s">
        <v>597</v>
      </c>
      <c r="D394" s="53">
        <v>42315</v>
      </c>
      <c r="E394" s="52">
        <f t="shared" si="20"/>
        <v>1223</v>
      </c>
      <c r="F394" s="54" t="s">
        <v>408</v>
      </c>
      <c r="G394" s="52" t="s">
        <v>526</v>
      </c>
      <c r="H394" s="54" t="s">
        <v>384</v>
      </c>
      <c r="I394" s="55">
        <v>2</v>
      </c>
      <c r="J394" s="55">
        <v>20</v>
      </c>
      <c r="K394" s="54">
        <f t="shared" si="18"/>
        <v>40</v>
      </c>
    </row>
    <row r="395" spans="1:11" x14ac:dyDescent="0.3">
      <c r="A395" s="52" t="s">
        <v>405</v>
      </c>
      <c r="B395" s="52">
        <f t="shared" si="19"/>
        <v>2015</v>
      </c>
      <c r="C395" s="52" t="s">
        <v>597</v>
      </c>
      <c r="D395" s="53">
        <v>42315</v>
      </c>
      <c r="E395" s="52">
        <f t="shared" si="20"/>
        <v>1224</v>
      </c>
      <c r="F395" s="54" t="s">
        <v>416</v>
      </c>
      <c r="G395" s="52" t="s">
        <v>403</v>
      </c>
      <c r="H395" s="54" t="s">
        <v>385</v>
      </c>
      <c r="I395" s="55">
        <v>200</v>
      </c>
      <c r="J395" s="55">
        <v>86</v>
      </c>
      <c r="K395" s="54">
        <f t="shared" si="18"/>
        <v>17200</v>
      </c>
    </row>
    <row r="396" spans="1:11" x14ac:dyDescent="0.3">
      <c r="A396" s="52" t="s">
        <v>398</v>
      </c>
      <c r="B396" s="52">
        <f t="shared" si="19"/>
        <v>2015</v>
      </c>
      <c r="C396" s="52" t="s">
        <v>597</v>
      </c>
      <c r="D396" s="53">
        <v>42315</v>
      </c>
      <c r="E396" s="52">
        <f t="shared" si="20"/>
        <v>1225</v>
      </c>
      <c r="F396" s="54" t="s">
        <v>428</v>
      </c>
      <c r="G396" s="52" t="s">
        <v>396</v>
      </c>
      <c r="H396" s="54" t="s">
        <v>387</v>
      </c>
      <c r="I396" s="55">
        <v>200</v>
      </c>
      <c r="J396" s="55">
        <v>35</v>
      </c>
      <c r="K396" s="54">
        <f t="shared" si="18"/>
        <v>7000</v>
      </c>
    </row>
    <row r="397" spans="1:11" x14ac:dyDescent="0.3">
      <c r="A397" s="52" t="s">
        <v>395</v>
      </c>
      <c r="B397" s="52">
        <f t="shared" si="19"/>
        <v>2015</v>
      </c>
      <c r="C397" s="52" t="s">
        <v>597</v>
      </c>
      <c r="D397" s="53">
        <v>42316</v>
      </c>
      <c r="E397" s="52">
        <f t="shared" si="20"/>
        <v>1226</v>
      </c>
      <c r="F397" s="54" t="s">
        <v>408</v>
      </c>
      <c r="G397" s="52" t="s">
        <v>526</v>
      </c>
      <c r="H397" s="54" t="s">
        <v>383</v>
      </c>
      <c r="I397" s="55">
        <v>2</v>
      </c>
      <c r="J397" s="55">
        <v>10</v>
      </c>
      <c r="K397" s="54">
        <f t="shared" si="18"/>
        <v>20</v>
      </c>
    </row>
    <row r="398" spans="1:11" x14ac:dyDescent="0.3">
      <c r="A398" s="52" t="s">
        <v>395</v>
      </c>
      <c r="B398" s="52">
        <f t="shared" si="19"/>
        <v>2015</v>
      </c>
      <c r="C398" s="52" t="s">
        <v>597</v>
      </c>
      <c r="D398" s="53">
        <v>42316</v>
      </c>
      <c r="E398" s="52">
        <f t="shared" si="20"/>
        <v>1227</v>
      </c>
      <c r="F398" s="54" t="s">
        <v>433</v>
      </c>
      <c r="G398" s="52" t="s">
        <v>528</v>
      </c>
      <c r="H398" s="54" t="s">
        <v>384</v>
      </c>
      <c r="I398" s="55">
        <v>100</v>
      </c>
      <c r="J398" s="55">
        <v>20</v>
      </c>
      <c r="K398" s="54">
        <f t="shared" si="18"/>
        <v>2000</v>
      </c>
    </row>
    <row r="399" spans="1:11" x14ac:dyDescent="0.3">
      <c r="A399" s="52" t="s">
        <v>398</v>
      </c>
      <c r="B399" s="52">
        <f t="shared" si="19"/>
        <v>2015</v>
      </c>
      <c r="C399" s="52" t="s">
        <v>597</v>
      </c>
      <c r="D399" s="53">
        <v>42316</v>
      </c>
      <c r="E399" s="52">
        <f t="shared" si="20"/>
        <v>1228</v>
      </c>
      <c r="F399" s="54" t="s">
        <v>397</v>
      </c>
      <c r="G399" s="52" t="s">
        <v>396</v>
      </c>
      <c r="H399" s="54" t="s">
        <v>385</v>
      </c>
      <c r="I399" s="55">
        <v>500</v>
      </c>
      <c r="J399" s="55">
        <v>86</v>
      </c>
      <c r="K399" s="54">
        <f t="shared" si="18"/>
        <v>43000</v>
      </c>
    </row>
    <row r="400" spans="1:11" x14ac:dyDescent="0.3">
      <c r="A400" s="52" t="s">
        <v>395</v>
      </c>
      <c r="B400" s="52">
        <f t="shared" si="19"/>
        <v>2015</v>
      </c>
      <c r="C400" s="52" t="s">
        <v>597</v>
      </c>
      <c r="D400" s="53">
        <v>42317</v>
      </c>
      <c r="E400" s="52">
        <f t="shared" si="20"/>
        <v>1229</v>
      </c>
      <c r="F400" s="54" t="s">
        <v>408</v>
      </c>
      <c r="G400" s="52" t="s">
        <v>526</v>
      </c>
      <c r="H400" s="54" t="s">
        <v>381</v>
      </c>
      <c r="I400" s="55">
        <v>2</v>
      </c>
      <c r="J400" s="55">
        <v>120</v>
      </c>
      <c r="K400" s="54">
        <f t="shared" si="18"/>
        <v>240</v>
      </c>
    </row>
    <row r="401" spans="1:11" x14ac:dyDescent="0.3">
      <c r="A401" s="52" t="s">
        <v>405</v>
      </c>
      <c r="B401" s="52">
        <f t="shared" si="19"/>
        <v>2015</v>
      </c>
      <c r="C401" s="52" t="s">
        <v>597</v>
      </c>
      <c r="D401" s="53">
        <v>42317</v>
      </c>
      <c r="E401" s="52">
        <f t="shared" si="20"/>
        <v>1230</v>
      </c>
      <c r="F401" s="54" t="s">
        <v>445</v>
      </c>
      <c r="G401" s="52" t="s">
        <v>403</v>
      </c>
      <c r="H401" s="54" t="s">
        <v>383</v>
      </c>
      <c r="I401" s="55">
        <v>3000</v>
      </c>
      <c r="J401" s="55">
        <v>10</v>
      </c>
      <c r="K401" s="54">
        <f t="shared" si="18"/>
        <v>30000</v>
      </c>
    </row>
    <row r="402" spans="1:11" x14ac:dyDescent="0.3">
      <c r="A402" s="52" t="s">
        <v>398</v>
      </c>
      <c r="B402" s="52">
        <f t="shared" si="19"/>
        <v>2015</v>
      </c>
      <c r="C402" s="52" t="s">
        <v>597</v>
      </c>
      <c r="D402" s="53">
        <v>42317</v>
      </c>
      <c r="E402" s="52">
        <f t="shared" si="20"/>
        <v>1231</v>
      </c>
      <c r="F402" s="54" t="s">
        <v>397</v>
      </c>
      <c r="G402" s="52" t="s">
        <v>396</v>
      </c>
      <c r="H402" s="54" t="s">
        <v>384</v>
      </c>
      <c r="I402" s="55">
        <v>500</v>
      </c>
      <c r="J402" s="55">
        <v>20</v>
      </c>
      <c r="K402" s="54">
        <f t="shared" si="18"/>
        <v>10000</v>
      </c>
    </row>
    <row r="403" spans="1:11" x14ac:dyDescent="0.3">
      <c r="A403" s="52" t="s">
        <v>395</v>
      </c>
      <c r="B403" s="52">
        <f t="shared" si="19"/>
        <v>2015</v>
      </c>
      <c r="C403" s="52" t="s">
        <v>597</v>
      </c>
      <c r="D403" s="53">
        <v>42318</v>
      </c>
      <c r="E403" s="52">
        <f t="shared" si="20"/>
        <v>1232</v>
      </c>
      <c r="F403" s="54" t="s">
        <v>408</v>
      </c>
      <c r="G403" s="52" t="s">
        <v>526</v>
      </c>
      <c r="H403" s="54" t="s">
        <v>387</v>
      </c>
      <c r="I403" s="55">
        <v>120</v>
      </c>
      <c r="J403" s="55">
        <v>35</v>
      </c>
      <c r="K403" s="54">
        <f t="shared" si="18"/>
        <v>4200</v>
      </c>
    </row>
    <row r="404" spans="1:11" x14ac:dyDescent="0.3">
      <c r="A404" s="52" t="s">
        <v>522</v>
      </c>
      <c r="B404" s="52">
        <f t="shared" si="19"/>
        <v>2015</v>
      </c>
      <c r="C404" s="52" t="s">
        <v>597</v>
      </c>
      <c r="D404" s="53">
        <v>42318</v>
      </c>
      <c r="E404" s="52">
        <f t="shared" si="20"/>
        <v>1233</v>
      </c>
      <c r="F404" s="54" t="s">
        <v>450</v>
      </c>
      <c r="G404" s="52" t="s">
        <v>525</v>
      </c>
      <c r="H404" s="54" t="s">
        <v>381</v>
      </c>
      <c r="I404" s="55">
        <v>500</v>
      </c>
      <c r="J404" s="55">
        <v>120</v>
      </c>
      <c r="K404" s="54">
        <f t="shared" si="18"/>
        <v>60000</v>
      </c>
    </row>
    <row r="405" spans="1:11" x14ac:dyDescent="0.3">
      <c r="A405" s="52" t="s">
        <v>398</v>
      </c>
      <c r="B405" s="52">
        <f t="shared" si="19"/>
        <v>2015</v>
      </c>
      <c r="C405" s="52" t="s">
        <v>597</v>
      </c>
      <c r="D405" s="53">
        <v>42318</v>
      </c>
      <c r="E405" s="52">
        <f t="shared" si="20"/>
        <v>1234</v>
      </c>
      <c r="F405" s="54" t="s">
        <v>397</v>
      </c>
      <c r="G405" s="52" t="s">
        <v>396</v>
      </c>
      <c r="H405" s="54" t="s">
        <v>383</v>
      </c>
      <c r="I405" s="55">
        <v>50</v>
      </c>
      <c r="J405" s="55">
        <v>10</v>
      </c>
      <c r="K405" s="54">
        <f t="shared" si="18"/>
        <v>500</v>
      </c>
    </row>
    <row r="406" spans="1:11" x14ac:dyDescent="0.3">
      <c r="A406" s="52" t="s">
        <v>395</v>
      </c>
      <c r="B406" s="52">
        <f t="shared" si="19"/>
        <v>2015</v>
      </c>
      <c r="C406" s="52" t="s">
        <v>597</v>
      </c>
      <c r="D406" s="53">
        <v>42319</v>
      </c>
      <c r="E406" s="52">
        <f t="shared" si="20"/>
        <v>1235</v>
      </c>
      <c r="F406" s="54" t="s">
        <v>408</v>
      </c>
      <c r="G406" s="52" t="s">
        <v>526</v>
      </c>
      <c r="H406" s="54" t="s">
        <v>385</v>
      </c>
      <c r="I406" s="55">
        <v>2</v>
      </c>
      <c r="J406" s="55">
        <v>86</v>
      </c>
      <c r="K406" s="54">
        <f t="shared" si="18"/>
        <v>172</v>
      </c>
    </row>
    <row r="407" spans="1:11" x14ac:dyDescent="0.3">
      <c r="A407" s="52" t="s">
        <v>522</v>
      </c>
      <c r="B407" s="52">
        <f t="shared" si="19"/>
        <v>2015</v>
      </c>
      <c r="C407" s="52" t="s">
        <v>597</v>
      </c>
      <c r="D407" s="53">
        <v>42319</v>
      </c>
      <c r="E407" s="52">
        <f t="shared" si="20"/>
        <v>1236</v>
      </c>
      <c r="F407" s="54" t="s">
        <v>450</v>
      </c>
      <c r="G407" s="52" t="s">
        <v>525</v>
      </c>
      <c r="H407" s="54" t="s">
        <v>387</v>
      </c>
      <c r="I407" s="55">
        <v>1000</v>
      </c>
      <c r="J407" s="55">
        <v>35</v>
      </c>
      <c r="K407" s="54">
        <f t="shared" si="18"/>
        <v>35000</v>
      </c>
    </row>
    <row r="408" spans="1:11" x14ac:dyDescent="0.3">
      <c r="A408" s="52" t="s">
        <v>398</v>
      </c>
      <c r="B408" s="52">
        <f t="shared" si="19"/>
        <v>2015</v>
      </c>
      <c r="C408" s="52" t="s">
        <v>597</v>
      </c>
      <c r="D408" s="53">
        <v>42319</v>
      </c>
      <c r="E408" s="52">
        <f t="shared" si="20"/>
        <v>1237</v>
      </c>
      <c r="F408" s="54" t="s">
        <v>409</v>
      </c>
      <c r="G408" s="52" t="s">
        <v>396</v>
      </c>
      <c r="H408" s="54" t="s">
        <v>381</v>
      </c>
      <c r="I408" s="55">
        <v>500</v>
      </c>
      <c r="J408" s="55">
        <v>120</v>
      </c>
      <c r="K408" s="54">
        <f t="shared" si="18"/>
        <v>60000</v>
      </c>
    </row>
    <row r="409" spans="1:11" x14ac:dyDescent="0.3">
      <c r="A409" s="52" t="s">
        <v>395</v>
      </c>
      <c r="B409" s="52">
        <f t="shared" si="19"/>
        <v>2015</v>
      </c>
      <c r="C409" s="52" t="s">
        <v>597</v>
      </c>
      <c r="D409" s="53">
        <v>42320</v>
      </c>
      <c r="E409" s="52">
        <f t="shared" si="20"/>
        <v>1238</v>
      </c>
      <c r="F409" s="54" t="s">
        <v>400</v>
      </c>
      <c r="G409" s="52" t="s">
        <v>399</v>
      </c>
      <c r="H409" s="54" t="s">
        <v>384</v>
      </c>
      <c r="I409" s="55">
        <v>500</v>
      </c>
      <c r="J409" s="55">
        <v>20</v>
      </c>
      <c r="K409" s="54">
        <f t="shared" si="18"/>
        <v>10000</v>
      </c>
    </row>
    <row r="410" spans="1:11" x14ac:dyDescent="0.3">
      <c r="A410" s="52" t="s">
        <v>522</v>
      </c>
      <c r="B410" s="52">
        <f t="shared" si="19"/>
        <v>2015</v>
      </c>
      <c r="C410" s="52" t="s">
        <v>597</v>
      </c>
      <c r="D410" s="53">
        <v>42320</v>
      </c>
      <c r="E410" s="52">
        <f t="shared" si="20"/>
        <v>1239</v>
      </c>
      <c r="F410" s="54" t="s">
        <v>407</v>
      </c>
      <c r="G410" s="52" t="s">
        <v>406</v>
      </c>
      <c r="H410" s="54" t="s">
        <v>385</v>
      </c>
      <c r="I410" s="55">
        <v>500</v>
      </c>
      <c r="J410" s="55">
        <v>86</v>
      </c>
      <c r="K410" s="54">
        <f t="shared" si="18"/>
        <v>43000</v>
      </c>
    </row>
    <row r="411" spans="1:11" x14ac:dyDescent="0.3">
      <c r="A411" s="52" t="s">
        <v>398</v>
      </c>
      <c r="B411" s="52">
        <f t="shared" si="19"/>
        <v>2015</v>
      </c>
      <c r="C411" s="52" t="s">
        <v>597</v>
      </c>
      <c r="D411" s="53">
        <v>42320</v>
      </c>
      <c r="E411" s="52">
        <f t="shared" si="20"/>
        <v>1240</v>
      </c>
      <c r="F411" s="54" t="s">
        <v>409</v>
      </c>
      <c r="G411" s="52" t="s">
        <v>396</v>
      </c>
      <c r="H411" s="54" t="s">
        <v>387</v>
      </c>
      <c r="I411" s="55">
        <v>500</v>
      </c>
      <c r="J411" s="55">
        <v>35</v>
      </c>
      <c r="K411" s="54">
        <f t="shared" si="18"/>
        <v>17500</v>
      </c>
    </row>
    <row r="412" spans="1:11" x14ac:dyDescent="0.3">
      <c r="A412" s="52" t="s">
        <v>395</v>
      </c>
      <c r="B412" s="52">
        <f t="shared" si="19"/>
        <v>2015</v>
      </c>
      <c r="C412" s="52" t="s">
        <v>597</v>
      </c>
      <c r="D412" s="53">
        <v>42321</v>
      </c>
      <c r="E412" s="52">
        <f t="shared" si="20"/>
        <v>1241</v>
      </c>
      <c r="F412" s="54" t="s">
        <v>413</v>
      </c>
      <c r="G412" s="52" t="s">
        <v>527</v>
      </c>
      <c r="H412" s="54" t="s">
        <v>383</v>
      </c>
      <c r="I412" s="55">
        <v>500</v>
      </c>
      <c r="J412" s="55">
        <v>10</v>
      </c>
      <c r="K412" s="54">
        <f t="shared" si="18"/>
        <v>5000</v>
      </c>
    </row>
    <row r="413" spans="1:11" x14ac:dyDescent="0.3">
      <c r="A413" s="52" t="s">
        <v>522</v>
      </c>
      <c r="B413" s="52">
        <f t="shared" si="19"/>
        <v>2015</v>
      </c>
      <c r="C413" s="52" t="s">
        <v>597</v>
      </c>
      <c r="D413" s="53">
        <v>42321</v>
      </c>
      <c r="E413" s="52">
        <f t="shared" si="20"/>
        <v>1242</v>
      </c>
      <c r="F413" s="54" t="s">
        <v>450</v>
      </c>
      <c r="G413" s="52" t="s">
        <v>525</v>
      </c>
      <c r="H413" s="54" t="s">
        <v>384</v>
      </c>
      <c r="I413" s="55">
        <v>150</v>
      </c>
      <c r="J413" s="55">
        <v>20</v>
      </c>
      <c r="K413" s="54">
        <f t="shared" si="18"/>
        <v>3000</v>
      </c>
    </row>
    <row r="414" spans="1:11" x14ac:dyDescent="0.3">
      <c r="A414" s="52" t="s">
        <v>398</v>
      </c>
      <c r="B414" s="52">
        <f t="shared" si="19"/>
        <v>2015</v>
      </c>
      <c r="C414" s="52" t="s">
        <v>597</v>
      </c>
      <c r="D414" s="53">
        <v>42321</v>
      </c>
      <c r="E414" s="52">
        <f t="shared" si="20"/>
        <v>1243</v>
      </c>
      <c r="F414" s="54" t="s">
        <v>409</v>
      </c>
      <c r="G414" s="52" t="s">
        <v>396</v>
      </c>
      <c r="H414" s="54" t="s">
        <v>385</v>
      </c>
      <c r="I414" s="55">
        <v>500</v>
      </c>
      <c r="J414" s="55">
        <v>86</v>
      </c>
      <c r="K414" s="54">
        <f t="shared" si="18"/>
        <v>43000</v>
      </c>
    </row>
    <row r="415" spans="1:11" x14ac:dyDescent="0.3">
      <c r="A415" s="52" t="s">
        <v>395</v>
      </c>
      <c r="B415" s="52">
        <f t="shared" si="19"/>
        <v>2015</v>
      </c>
      <c r="C415" s="52" t="s">
        <v>597</v>
      </c>
      <c r="D415" s="53">
        <v>42322</v>
      </c>
      <c r="E415" s="52">
        <f t="shared" si="20"/>
        <v>1244</v>
      </c>
      <c r="F415" s="54" t="s">
        <v>425</v>
      </c>
      <c r="G415" s="52" t="s">
        <v>399</v>
      </c>
      <c r="H415" s="54" t="s">
        <v>381</v>
      </c>
      <c r="I415" s="55">
        <v>100</v>
      </c>
      <c r="J415" s="55">
        <v>120</v>
      </c>
      <c r="K415" s="54">
        <f t="shared" si="18"/>
        <v>12000</v>
      </c>
    </row>
    <row r="416" spans="1:11" x14ac:dyDescent="0.3">
      <c r="A416" s="52" t="s">
        <v>395</v>
      </c>
      <c r="B416" s="52">
        <f t="shared" si="19"/>
        <v>2015</v>
      </c>
      <c r="C416" s="52" t="s">
        <v>597</v>
      </c>
      <c r="D416" s="53">
        <v>42322</v>
      </c>
      <c r="E416" s="52">
        <f t="shared" si="20"/>
        <v>1245</v>
      </c>
      <c r="F416" s="54" t="s">
        <v>439</v>
      </c>
      <c r="G416" s="52" t="s">
        <v>528</v>
      </c>
      <c r="H416" s="54" t="s">
        <v>383</v>
      </c>
      <c r="I416" s="55">
        <v>200</v>
      </c>
      <c r="J416" s="55">
        <v>10</v>
      </c>
      <c r="K416" s="54">
        <f t="shared" si="18"/>
        <v>2000</v>
      </c>
    </row>
    <row r="417" spans="1:11" x14ac:dyDescent="0.3">
      <c r="A417" s="52" t="s">
        <v>398</v>
      </c>
      <c r="B417" s="52">
        <f t="shared" si="19"/>
        <v>2015</v>
      </c>
      <c r="C417" s="52" t="s">
        <v>597</v>
      </c>
      <c r="D417" s="53">
        <v>42322</v>
      </c>
      <c r="E417" s="52">
        <f t="shared" si="20"/>
        <v>1246</v>
      </c>
      <c r="F417" s="54" t="s">
        <v>409</v>
      </c>
      <c r="G417" s="52" t="s">
        <v>396</v>
      </c>
      <c r="H417" s="54" t="s">
        <v>384</v>
      </c>
      <c r="I417" s="55">
        <v>200</v>
      </c>
      <c r="J417" s="55">
        <v>20</v>
      </c>
      <c r="K417" s="54">
        <f t="shared" si="18"/>
        <v>4000</v>
      </c>
    </row>
    <row r="418" spans="1:11" x14ac:dyDescent="0.3">
      <c r="A418" s="52" t="s">
        <v>395</v>
      </c>
      <c r="B418" s="52">
        <f t="shared" si="19"/>
        <v>2015</v>
      </c>
      <c r="C418" s="52" t="s">
        <v>597</v>
      </c>
      <c r="D418" s="53">
        <v>42323</v>
      </c>
      <c r="E418" s="52">
        <f t="shared" si="20"/>
        <v>1247</v>
      </c>
      <c r="F418" s="54" t="s">
        <v>425</v>
      </c>
      <c r="G418" s="52" t="s">
        <v>399</v>
      </c>
      <c r="H418" s="54" t="s">
        <v>387</v>
      </c>
      <c r="I418" s="55">
        <v>600</v>
      </c>
      <c r="J418" s="55">
        <v>35</v>
      </c>
      <c r="K418" s="54">
        <f t="shared" si="18"/>
        <v>21000</v>
      </c>
    </row>
    <row r="419" spans="1:11" x14ac:dyDescent="0.3">
      <c r="A419" s="52" t="s">
        <v>395</v>
      </c>
      <c r="B419" s="52">
        <f t="shared" si="19"/>
        <v>2015</v>
      </c>
      <c r="C419" s="52" t="s">
        <v>597</v>
      </c>
      <c r="D419" s="53">
        <v>42323</v>
      </c>
      <c r="E419" s="52">
        <f t="shared" si="20"/>
        <v>1248</v>
      </c>
      <c r="F419" s="54" t="s">
        <v>439</v>
      </c>
      <c r="G419" s="52" t="s">
        <v>528</v>
      </c>
      <c r="H419" s="54" t="s">
        <v>381</v>
      </c>
      <c r="I419" s="55">
        <v>200</v>
      </c>
      <c r="J419" s="55">
        <v>120</v>
      </c>
      <c r="K419" s="54">
        <f t="shared" si="18"/>
        <v>24000</v>
      </c>
    </row>
    <row r="420" spans="1:11" x14ac:dyDescent="0.3">
      <c r="A420" s="52" t="s">
        <v>395</v>
      </c>
      <c r="B420" s="52">
        <f t="shared" si="19"/>
        <v>2015</v>
      </c>
      <c r="C420" s="52" t="s">
        <v>597</v>
      </c>
      <c r="D420" s="53">
        <v>42323</v>
      </c>
      <c r="E420" s="52">
        <f t="shared" si="20"/>
        <v>1249</v>
      </c>
      <c r="F420" s="54" t="s">
        <v>400</v>
      </c>
      <c r="G420" s="52" t="s">
        <v>399</v>
      </c>
      <c r="H420" s="54" t="s">
        <v>383</v>
      </c>
      <c r="I420" s="55">
        <v>500</v>
      </c>
      <c r="J420" s="55">
        <v>10</v>
      </c>
      <c r="K420" s="54">
        <f t="shared" si="18"/>
        <v>5000</v>
      </c>
    </row>
    <row r="421" spans="1:11" x14ac:dyDescent="0.3">
      <c r="A421" s="52" t="s">
        <v>395</v>
      </c>
      <c r="B421" s="52">
        <f t="shared" si="19"/>
        <v>2015</v>
      </c>
      <c r="C421" s="52" t="s">
        <v>597</v>
      </c>
      <c r="D421" s="53">
        <v>42324</v>
      </c>
      <c r="E421" s="52">
        <f t="shared" si="20"/>
        <v>1250</v>
      </c>
      <c r="F421" s="54" t="s">
        <v>438</v>
      </c>
      <c r="G421" s="52" t="s">
        <v>527</v>
      </c>
      <c r="H421" s="54" t="s">
        <v>385</v>
      </c>
      <c r="I421" s="55">
        <v>250</v>
      </c>
      <c r="J421" s="55">
        <v>86</v>
      </c>
      <c r="K421" s="54">
        <f t="shared" si="18"/>
        <v>21500</v>
      </c>
    </row>
    <row r="422" spans="1:11" x14ac:dyDescent="0.3">
      <c r="A422" s="52" t="s">
        <v>395</v>
      </c>
      <c r="B422" s="52">
        <f t="shared" si="19"/>
        <v>2015</v>
      </c>
      <c r="C422" s="52" t="s">
        <v>597</v>
      </c>
      <c r="D422" s="53">
        <v>42324</v>
      </c>
      <c r="E422" s="52">
        <f t="shared" si="20"/>
        <v>1251</v>
      </c>
      <c r="F422" s="54" t="s">
        <v>439</v>
      </c>
      <c r="G422" s="52" t="s">
        <v>528</v>
      </c>
      <c r="H422" s="54" t="s">
        <v>383</v>
      </c>
      <c r="I422" s="55">
        <v>100</v>
      </c>
      <c r="J422" s="55">
        <v>10</v>
      </c>
      <c r="K422" s="54">
        <f t="shared" si="18"/>
        <v>1000</v>
      </c>
    </row>
    <row r="423" spans="1:11" x14ac:dyDescent="0.3">
      <c r="A423" s="52" t="s">
        <v>395</v>
      </c>
      <c r="B423" s="52">
        <f t="shared" si="19"/>
        <v>2015</v>
      </c>
      <c r="C423" s="52" t="s">
        <v>597</v>
      </c>
      <c r="D423" s="53">
        <v>42324</v>
      </c>
      <c r="E423" s="52">
        <f t="shared" si="20"/>
        <v>1252</v>
      </c>
      <c r="F423" s="54" t="s">
        <v>400</v>
      </c>
      <c r="G423" s="52" t="s">
        <v>399</v>
      </c>
      <c r="H423" s="54" t="s">
        <v>381</v>
      </c>
      <c r="I423" s="55">
        <v>200</v>
      </c>
      <c r="J423" s="55">
        <v>120</v>
      </c>
      <c r="K423" s="54">
        <f t="shared" si="18"/>
        <v>24000</v>
      </c>
    </row>
    <row r="424" spans="1:11" x14ac:dyDescent="0.3">
      <c r="A424" s="52" t="s">
        <v>395</v>
      </c>
      <c r="B424" s="52">
        <f t="shared" si="19"/>
        <v>2015</v>
      </c>
      <c r="C424" s="52" t="s">
        <v>597</v>
      </c>
      <c r="D424" s="53">
        <v>42325</v>
      </c>
      <c r="E424" s="52">
        <f t="shared" si="20"/>
        <v>1253</v>
      </c>
      <c r="F424" s="54" t="s">
        <v>429</v>
      </c>
      <c r="G424" s="52" t="s">
        <v>528</v>
      </c>
      <c r="H424" s="54" t="s">
        <v>384</v>
      </c>
      <c r="I424" s="55">
        <v>200</v>
      </c>
      <c r="J424" s="55">
        <v>20</v>
      </c>
      <c r="K424" s="54">
        <f t="shared" si="18"/>
        <v>4000</v>
      </c>
    </row>
    <row r="425" spans="1:11" x14ac:dyDescent="0.3">
      <c r="A425" s="52" t="s">
        <v>522</v>
      </c>
      <c r="B425" s="52">
        <f t="shared" si="19"/>
        <v>2015</v>
      </c>
      <c r="C425" s="52" t="s">
        <v>597</v>
      </c>
      <c r="D425" s="53">
        <v>42325</v>
      </c>
      <c r="E425" s="52">
        <f t="shared" si="20"/>
        <v>1254</v>
      </c>
      <c r="F425" s="54" t="s">
        <v>402</v>
      </c>
      <c r="G425" s="52" t="s">
        <v>525</v>
      </c>
      <c r="H425" s="54" t="s">
        <v>381</v>
      </c>
      <c r="I425" s="55">
        <v>5000</v>
      </c>
      <c r="J425" s="55">
        <v>120</v>
      </c>
      <c r="K425" s="54">
        <f t="shared" si="18"/>
        <v>600000</v>
      </c>
    </row>
    <row r="426" spans="1:11" x14ac:dyDescent="0.3">
      <c r="A426" s="52" t="s">
        <v>395</v>
      </c>
      <c r="B426" s="52">
        <f t="shared" si="19"/>
        <v>2015</v>
      </c>
      <c r="C426" s="52" t="s">
        <v>597</v>
      </c>
      <c r="D426" s="53">
        <v>42325</v>
      </c>
      <c r="E426" s="52">
        <f t="shared" si="20"/>
        <v>1255</v>
      </c>
      <c r="F426" s="54" t="s">
        <v>400</v>
      </c>
      <c r="G426" s="52" t="s">
        <v>399</v>
      </c>
      <c r="H426" s="54" t="s">
        <v>387</v>
      </c>
      <c r="I426" s="55">
        <v>100</v>
      </c>
      <c r="J426" s="55">
        <v>35</v>
      </c>
      <c r="K426" s="54">
        <f t="shared" si="18"/>
        <v>3500</v>
      </c>
    </row>
    <row r="427" spans="1:11" x14ac:dyDescent="0.3">
      <c r="A427" s="52" t="s">
        <v>398</v>
      </c>
      <c r="B427" s="52">
        <f t="shared" si="19"/>
        <v>2015</v>
      </c>
      <c r="C427" s="52" t="s">
        <v>597</v>
      </c>
      <c r="D427" s="53">
        <v>42326</v>
      </c>
      <c r="E427" s="52">
        <f t="shared" si="20"/>
        <v>1256</v>
      </c>
      <c r="F427" s="54" t="s">
        <v>397</v>
      </c>
      <c r="G427" s="52" t="s">
        <v>396</v>
      </c>
      <c r="H427" s="54" t="s">
        <v>387</v>
      </c>
      <c r="I427" s="55">
        <v>100</v>
      </c>
      <c r="J427" s="55">
        <v>35</v>
      </c>
      <c r="K427" s="54">
        <f t="shared" si="18"/>
        <v>3500</v>
      </c>
    </row>
    <row r="428" spans="1:11" x14ac:dyDescent="0.3">
      <c r="A428" s="52" t="s">
        <v>522</v>
      </c>
      <c r="B428" s="52">
        <f t="shared" si="19"/>
        <v>2015</v>
      </c>
      <c r="C428" s="52" t="s">
        <v>597</v>
      </c>
      <c r="D428" s="53">
        <v>42326</v>
      </c>
      <c r="E428" s="52">
        <f t="shared" si="20"/>
        <v>1257</v>
      </c>
      <c r="F428" s="54" t="s">
        <v>402</v>
      </c>
      <c r="G428" s="52" t="s">
        <v>525</v>
      </c>
      <c r="H428" s="54" t="s">
        <v>387</v>
      </c>
      <c r="I428" s="55">
        <v>2000</v>
      </c>
      <c r="J428" s="55">
        <v>35</v>
      </c>
      <c r="K428" s="54">
        <f t="shared" si="18"/>
        <v>70000</v>
      </c>
    </row>
    <row r="429" spans="1:11" x14ac:dyDescent="0.3">
      <c r="A429" s="52" t="s">
        <v>395</v>
      </c>
      <c r="B429" s="52">
        <f t="shared" si="19"/>
        <v>2015</v>
      </c>
      <c r="C429" s="52" t="s">
        <v>597</v>
      </c>
      <c r="D429" s="53">
        <v>42326</v>
      </c>
      <c r="E429" s="52">
        <f t="shared" si="20"/>
        <v>1258</v>
      </c>
      <c r="F429" s="54" t="s">
        <v>400</v>
      </c>
      <c r="G429" s="52" t="s">
        <v>399</v>
      </c>
      <c r="H429" s="54" t="s">
        <v>385</v>
      </c>
      <c r="I429" s="55">
        <v>300</v>
      </c>
      <c r="J429" s="55">
        <v>86</v>
      </c>
      <c r="K429" s="54">
        <f t="shared" si="18"/>
        <v>25800</v>
      </c>
    </row>
    <row r="430" spans="1:11" x14ac:dyDescent="0.3">
      <c r="A430" s="52" t="s">
        <v>398</v>
      </c>
      <c r="B430" s="52">
        <f t="shared" si="19"/>
        <v>2015</v>
      </c>
      <c r="C430" s="52" t="s">
        <v>597</v>
      </c>
      <c r="D430" s="53">
        <v>42327</v>
      </c>
      <c r="E430" s="52">
        <f t="shared" si="20"/>
        <v>1259</v>
      </c>
      <c r="F430" s="54" t="s">
        <v>412</v>
      </c>
      <c r="G430" s="52" t="s">
        <v>523</v>
      </c>
      <c r="H430" s="54" t="s">
        <v>385</v>
      </c>
      <c r="I430" s="55">
        <v>100</v>
      </c>
      <c r="J430" s="55">
        <v>86</v>
      </c>
      <c r="K430" s="54">
        <f t="shared" si="18"/>
        <v>8600</v>
      </c>
    </row>
    <row r="431" spans="1:11" x14ac:dyDescent="0.3">
      <c r="A431" s="52" t="s">
        <v>395</v>
      </c>
      <c r="B431" s="52">
        <f t="shared" si="19"/>
        <v>2015</v>
      </c>
      <c r="C431" s="52" t="s">
        <v>597</v>
      </c>
      <c r="D431" s="53">
        <v>42327</v>
      </c>
      <c r="E431" s="52">
        <f t="shared" si="20"/>
        <v>1260</v>
      </c>
      <c r="F431" s="54" t="s">
        <v>429</v>
      </c>
      <c r="G431" s="52" t="s">
        <v>528</v>
      </c>
      <c r="H431" s="54" t="s">
        <v>385</v>
      </c>
      <c r="I431" s="55">
        <v>200</v>
      </c>
      <c r="J431" s="55">
        <v>86</v>
      </c>
      <c r="K431" s="54">
        <f t="shared" si="18"/>
        <v>17200</v>
      </c>
    </row>
    <row r="432" spans="1:11" x14ac:dyDescent="0.3">
      <c r="A432" s="52" t="s">
        <v>395</v>
      </c>
      <c r="B432" s="52">
        <f t="shared" si="19"/>
        <v>2015</v>
      </c>
      <c r="C432" s="52" t="s">
        <v>597</v>
      </c>
      <c r="D432" s="53">
        <v>42327</v>
      </c>
      <c r="E432" s="52">
        <f t="shared" si="20"/>
        <v>1261</v>
      </c>
      <c r="F432" s="54" t="s">
        <v>400</v>
      </c>
      <c r="G432" s="52" t="s">
        <v>399</v>
      </c>
      <c r="H432" s="54" t="s">
        <v>384</v>
      </c>
      <c r="I432" s="55">
        <v>750</v>
      </c>
      <c r="J432" s="55">
        <v>20</v>
      </c>
      <c r="K432" s="54">
        <f t="shared" si="18"/>
        <v>15000</v>
      </c>
    </row>
    <row r="433" spans="1:11" x14ac:dyDescent="0.3">
      <c r="A433" s="52" t="s">
        <v>405</v>
      </c>
      <c r="B433" s="52">
        <f t="shared" si="19"/>
        <v>2015</v>
      </c>
      <c r="C433" s="52" t="s">
        <v>597</v>
      </c>
      <c r="D433" s="53">
        <v>42328</v>
      </c>
      <c r="E433" s="52">
        <f t="shared" si="20"/>
        <v>1262</v>
      </c>
      <c r="F433" s="54" t="s">
        <v>416</v>
      </c>
      <c r="G433" s="52" t="s">
        <v>403</v>
      </c>
      <c r="H433" s="54" t="s">
        <v>384</v>
      </c>
      <c r="I433" s="55">
        <v>1000</v>
      </c>
      <c r="J433" s="55">
        <v>20</v>
      </c>
      <c r="K433" s="54">
        <f t="shared" si="18"/>
        <v>20000</v>
      </c>
    </row>
    <row r="434" spans="1:11" x14ac:dyDescent="0.3">
      <c r="A434" s="52" t="s">
        <v>395</v>
      </c>
      <c r="B434" s="52">
        <f t="shared" si="19"/>
        <v>2015</v>
      </c>
      <c r="C434" s="52" t="s">
        <v>597</v>
      </c>
      <c r="D434" s="53">
        <v>42328</v>
      </c>
      <c r="E434" s="52">
        <f t="shared" si="20"/>
        <v>1263</v>
      </c>
      <c r="F434" s="54" t="s">
        <v>429</v>
      </c>
      <c r="G434" s="52" t="s">
        <v>528</v>
      </c>
      <c r="H434" s="54" t="s">
        <v>384</v>
      </c>
      <c r="I434" s="55">
        <v>300</v>
      </c>
      <c r="J434" s="55">
        <v>20</v>
      </c>
      <c r="K434" s="54">
        <f t="shared" si="18"/>
        <v>6000</v>
      </c>
    </row>
    <row r="435" spans="1:11" x14ac:dyDescent="0.3">
      <c r="A435" s="52" t="s">
        <v>395</v>
      </c>
      <c r="B435" s="52">
        <f t="shared" si="19"/>
        <v>2015</v>
      </c>
      <c r="C435" s="52" t="s">
        <v>597</v>
      </c>
      <c r="D435" s="53">
        <v>42328</v>
      </c>
      <c r="E435" s="52">
        <f t="shared" si="20"/>
        <v>1264</v>
      </c>
      <c r="F435" s="54" t="s">
        <v>400</v>
      </c>
      <c r="G435" s="52" t="s">
        <v>399</v>
      </c>
      <c r="H435" s="54" t="s">
        <v>383</v>
      </c>
      <c r="I435" s="55">
        <v>500</v>
      </c>
      <c r="J435" s="55">
        <v>10</v>
      </c>
      <c r="K435" s="54">
        <f t="shared" si="18"/>
        <v>5000</v>
      </c>
    </row>
    <row r="436" spans="1:11" x14ac:dyDescent="0.3">
      <c r="A436" s="52" t="s">
        <v>522</v>
      </c>
      <c r="B436" s="52">
        <f t="shared" si="19"/>
        <v>2015</v>
      </c>
      <c r="C436" s="52" t="s">
        <v>597</v>
      </c>
      <c r="D436" s="53">
        <v>42329</v>
      </c>
      <c r="E436" s="52">
        <f t="shared" si="20"/>
        <v>1265</v>
      </c>
      <c r="F436" s="54" t="s">
        <v>471</v>
      </c>
      <c r="G436" s="52" t="s">
        <v>525</v>
      </c>
      <c r="H436" s="54" t="s">
        <v>387</v>
      </c>
      <c r="I436" s="55">
        <v>1500</v>
      </c>
      <c r="J436" s="55">
        <v>35</v>
      </c>
      <c r="K436" s="54">
        <f t="shared" si="18"/>
        <v>52500</v>
      </c>
    </row>
    <row r="437" spans="1:11" x14ac:dyDescent="0.3">
      <c r="A437" s="52" t="s">
        <v>395</v>
      </c>
      <c r="B437" s="52">
        <f t="shared" si="19"/>
        <v>2015</v>
      </c>
      <c r="C437" s="52" t="s">
        <v>597</v>
      </c>
      <c r="D437" s="53">
        <v>42329</v>
      </c>
      <c r="E437" s="52">
        <f t="shared" si="20"/>
        <v>1266</v>
      </c>
      <c r="F437" s="54" t="s">
        <v>429</v>
      </c>
      <c r="G437" s="52" t="s">
        <v>528</v>
      </c>
      <c r="H437" s="54" t="s">
        <v>383</v>
      </c>
      <c r="I437" s="55">
        <v>200</v>
      </c>
      <c r="J437" s="55">
        <v>10</v>
      </c>
      <c r="K437" s="54">
        <f t="shared" si="18"/>
        <v>2000</v>
      </c>
    </row>
    <row r="438" spans="1:11" x14ac:dyDescent="0.3">
      <c r="A438" s="52" t="s">
        <v>395</v>
      </c>
      <c r="B438" s="52">
        <f t="shared" si="19"/>
        <v>2015</v>
      </c>
      <c r="C438" s="52" t="s">
        <v>597</v>
      </c>
      <c r="D438" s="53">
        <v>42329</v>
      </c>
      <c r="E438" s="52">
        <f t="shared" si="20"/>
        <v>1267</v>
      </c>
      <c r="F438" s="54" t="s">
        <v>433</v>
      </c>
      <c r="G438" s="52" t="s">
        <v>528</v>
      </c>
      <c r="H438" s="54" t="s">
        <v>387</v>
      </c>
      <c r="I438" s="55">
        <v>500</v>
      </c>
      <c r="J438" s="55">
        <v>35</v>
      </c>
      <c r="K438" s="54">
        <f t="shared" si="18"/>
        <v>17500</v>
      </c>
    </row>
    <row r="439" spans="1:11" x14ac:dyDescent="0.3">
      <c r="A439" s="52" t="s">
        <v>395</v>
      </c>
      <c r="B439" s="52">
        <f t="shared" si="19"/>
        <v>2015</v>
      </c>
      <c r="C439" s="52" t="s">
        <v>597</v>
      </c>
      <c r="D439" s="53">
        <v>42330</v>
      </c>
      <c r="E439" s="52">
        <f t="shared" si="20"/>
        <v>1268</v>
      </c>
      <c r="F439" s="54" t="s">
        <v>422</v>
      </c>
      <c r="G439" s="52" t="s">
        <v>529</v>
      </c>
      <c r="H439" s="54" t="s">
        <v>385</v>
      </c>
      <c r="I439" s="55">
        <v>50</v>
      </c>
      <c r="J439" s="55">
        <v>86</v>
      </c>
      <c r="K439" s="54">
        <f t="shared" si="18"/>
        <v>4300</v>
      </c>
    </row>
    <row r="440" spans="1:11" x14ac:dyDescent="0.3">
      <c r="A440" s="52" t="s">
        <v>395</v>
      </c>
      <c r="B440" s="52">
        <f t="shared" si="19"/>
        <v>2015</v>
      </c>
      <c r="C440" s="52" t="s">
        <v>597</v>
      </c>
      <c r="D440" s="53">
        <v>42330</v>
      </c>
      <c r="E440" s="52">
        <f t="shared" si="20"/>
        <v>1269</v>
      </c>
      <c r="F440" s="54" t="s">
        <v>429</v>
      </c>
      <c r="G440" s="52" t="s">
        <v>528</v>
      </c>
      <c r="H440" s="54" t="s">
        <v>381</v>
      </c>
      <c r="I440" s="55">
        <v>200</v>
      </c>
      <c r="J440" s="55">
        <v>120</v>
      </c>
      <c r="K440" s="54">
        <f t="shared" si="18"/>
        <v>24000</v>
      </c>
    </row>
    <row r="441" spans="1:11" x14ac:dyDescent="0.3">
      <c r="A441" s="52" t="s">
        <v>395</v>
      </c>
      <c r="B441" s="52">
        <f t="shared" si="19"/>
        <v>2015</v>
      </c>
      <c r="C441" s="52" t="s">
        <v>597</v>
      </c>
      <c r="D441" s="53">
        <v>42330</v>
      </c>
      <c r="E441" s="52">
        <f t="shared" si="20"/>
        <v>1270</v>
      </c>
      <c r="F441" s="54" t="s">
        <v>433</v>
      </c>
      <c r="G441" s="52" t="s">
        <v>528</v>
      </c>
      <c r="H441" s="54" t="s">
        <v>385</v>
      </c>
      <c r="I441" s="55">
        <v>100</v>
      </c>
      <c r="J441" s="55">
        <v>86</v>
      </c>
      <c r="K441" s="54">
        <f t="shared" si="18"/>
        <v>8600</v>
      </c>
    </row>
    <row r="442" spans="1:11" x14ac:dyDescent="0.3">
      <c r="A442" s="52" t="s">
        <v>522</v>
      </c>
      <c r="B442" s="52">
        <f t="shared" si="19"/>
        <v>2015</v>
      </c>
      <c r="C442" s="52" t="s">
        <v>597</v>
      </c>
      <c r="D442" s="53">
        <v>42331</v>
      </c>
      <c r="E442" s="52">
        <f t="shared" si="20"/>
        <v>1271</v>
      </c>
      <c r="F442" s="54" t="s">
        <v>450</v>
      </c>
      <c r="G442" s="52" t="s">
        <v>525</v>
      </c>
      <c r="H442" s="54" t="s">
        <v>384</v>
      </c>
      <c r="I442" s="55">
        <v>200</v>
      </c>
      <c r="J442" s="55">
        <v>20</v>
      </c>
      <c r="K442" s="54">
        <f t="shared" si="18"/>
        <v>4000</v>
      </c>
    </row>
    <row r="443" spans="1:11" x14ac:dyDescent="0.3">
      <c r="A443" s="52" t="s">
        <v>522</v>
      </c>
      <c r="B443" s="52">
        <f t="shared" si="19"/>
        <v>2015</v>
      </c>
      <c r="C443" s="52" t="s">
        <v>597</v>
      </c>
      <c r="D443" s="53">
        <v>42331</v>
      </c>
      <c r="E443" s="52">
        <f t="shared" si="20"/>
        <v>1272</v>
      </c>
      <c r="F443" s="54" t="s">
        <v>452</v>
      </c>
      <c r="G443" s="52" t="s">
        <v>525</v>
      </c>
      <c r="H443" s="54" t="s">
        <v>387</v>
      </c>
      <c r="I443" s="55">
        <v>500</v>
      </c>
      <c r="J443" s="55">
        <v>35</v>
      </c>
      <c r="K443" s="54">
        <f t="shared" si="18"/>
        <v>17500</v>
      </c>
    </row>
    <row r="444" spans="1:11" x14ac:dyDescent="0.3">
      <c r="A444" s="52" t="s">
        <v>405</v>
      </c>
      <c r="B444" s="52">
        <f t="shared" si="19"/>
        <v>2015</v>
      </c>
      <c r="C444" s="52" t="s">
        <v>597</v>
      </c>
      <c r="D444" s="53">
        <v>42331</v>
      </c>
      <c r="E444" s="52">
        <f t="shared" si="20"/>
        <v>1273</v>
      </c>
      <c r="F444" s="54" t="s">
        <v>419</v>
      </c>
      <c r="G444" s="52" t="s">
        <v>403</v>
      </c>
      <c r="H444" s="54" t="s">
        <v>384</v>
      </c>
      <c r="I444" s="55">
        <v>500</v>
      </c>
      <c r="J444" s="55">
        <v>20</v>
      </c>
      <c r="K444" s="54">
        <f t="shared" si="18"/>
        <v>10000</v>
      </c>
    </row>
    <row r="445" spans="1:11" x14ac:dyDescent="0.3">
      <c r="A445" s="52" t="s">
        <v>522</v>
      </c>
      <c r="B445" s="52">
        <f t="shared" si="19"/>
        <v>2015</v>
      </c>
      <c r="C445" s="52" t="s">
        <v>597</v>
      </c>
      <c r="D445" s="53">
        <v>42332</v>
      </c>
      <c r="E445" s="52">
        <f t="shared" si="20"/>
        <v>1274</v>
      </c>
      <c r="F445" s="54" t="s">
        <v>450</v>
      </c>
      <c r="G445" s="52" t="s">
        <v>525</v>
      </c>
      <c r="H445" s="54" t="s">
        <v>387</v>
      </c>
      <c r="I445" s="55">
        <v>200</v>
      </c>
      <c r="J445" s="55">
        <v>35</v>
      </c>
      <c r="K445" s="54">
        <f t="shared" si="18"/>
        <v>7000</v>
      </c>
    </row>
    <row r="446" spans="1:11" x14ac:dyDescent="0.3">
      <c r="A446" s="52" t="s">
        <v>395</v>
      </c>
      <c r="B446" s="52">
        <f t="shared" si="19"/>
        <v>2015</v>
      </c>
      <c r="C446" s="52" t="s">
        <v>597</v>
      </c>
      <c r="D446" s="53">
        <v>42332</v>
      </c>
      <c r="E446" s="52">
        <f t="shared" si="20"/>
        <v>1275</v>
      </c>
      <c r="F446" s="54" t="s">
        <v>432</v>
      </c>
      <c r="G446" s="52" t="s">
        <v>529</v>
      </c>
      <c r="H446" s="54" t="s">
        <v>385</v>
      </c>
      <c r="I446" s="55">
        <v>300</v>
      </c>
      <c r="J446" s="55">
        <v>86</v>
      </c>
      <c r="K446" s="54">
        <f t="shared" si="18"/>
        <v>25800</v>
      </c>
    </row>
    <row r="447" spans="1:11" x14ac:dyDescent="0.3">
      <c r="A447" s="52" t="s">
        <v>395</v>
      </c>
      <c r="B447" s="52">
        <f t="shared" si="19"/>
        <v>2015</v>
      </c>
      <c r="C447" s="52" t="s">
        <v>597</v>
      </c>
      <c r="D447" s="53">
        <v>42332</v>
      </c>
      <c r="E447" s="52">
        <f t="shared" si="20"/>
        <v>1276</v>
      </c>
      <c r="F447" s="54" t="s">
        <v>418</v>
      </c>
      <c r="G447" s="52" t="s">
        <v>529</v>
      </c>
      <c r="H447" s="54" t="s">
        <v>387</v>
      </c>
      <c r="I447" s="55">
        <v>2</v>
      </c>
      <c r="J447" s="55">
        <v>35</v>
      </c>
      <c r="K447" s="54">
        <f t="shared" si="18"/>
        <v>70</v>
      </c>
    </row>
    <row r="448" spans="1:11" x14ac:dyDescent="0.3">
      <c r="A448" s="52" t="s">
        <v>395</v>
      </c>
      <c r="B448" s="52">
        <f t="shared" si="19"/>
        <v>2015</v>
      </c>
      <c r="C448" s="52" t="s">
        <v>597</v>
      </c>
      <c r="D448" s="53">
        <v>42333</v>
      </c>
      <c r="E448" s="52">
        <f t="shared" si="20"/>
        <v>1277</v>
      </c>
      <c r="F448" s="54" t="s">
        <v>413</v>
      </c>
      <c r="G448" s="52" t="s">
        <v>527</v>
      </c>
      <c r="H448" s="54" t="s">
        <v>385</v>
      </c>
      <c r="I448" s="55">
        <v>50</v>
      </c>
      <c r="J448" s="55">
        <v>86</v>
      </c>
      <c r="K448" s="54">
        <f t="shared" si="18"/>
        <v>4300</v>
      </c>
    </row>
    <row r="449" spans="1:11" x14ac:dyDescent="0.3">
      <c r="A449" s="52" t="s">
        <v>398</v>
      </c>
      <c r="B449" s="52">
        <f t="shared" si="19"/>
        <v>2015</v>
      </c>
      <c r="C449" s="52" t="s">
        <v>597</v>
      </c>
      <c r="D449" s="53">
        <v>42333</v>
      </c>
      <c r="E449" s="52">
        <f t="shared" si="20"/>
        <v>1278</v>
      </c>
      <c r="F449" s="54" t="s">
        <v>412</v>
      </c>
      <c r="G449" s="52" t="s">
        <v>523</v>
      </c>
      <c r="H449" s="54" t="s">
        <v>384</v>
      </c>
      <c r="I449" s="55">
        <v>100</v>
      </c>
      <c r="J449" s="55">
        <v>20</v>
      </c>
      <c r="K449" s="54">
        <f t="shared" si="18"/>
        <v>2000</v>
      </c>
    </row>
    <row r="450" spans="1:11" x14ac:dyDescent="0.3">
      <c r="A450" s="52" t="s">
        <v>395</v>
      </c>
      <c r="B450" s="52">
        <f t="shared" si="19"/>
        <v>2015</v>
      </c>
      <c r="C450" s="52" t="s">
        <v>597</v>
      </c>
      <c r="D450" s="53">
        <v>42333</v>
      </c>
      <c r="E450" s="52">
        <f t="shared" si="20"/>
        <v>1279</v>
      </c>
      <c r="F450" s="54" t="s">
        <v>418</v>
      </c>
      <c r="G450" s="52" t="s">
        <v>529</v>
      </c>
      <c r="H450" s="54" t="s">
        <v>385</v>
      </c>
      <c r="I450" s="55">
        <v>2</v>
      </c>
      <c r="J450" s="55">
        <v>86</v>
      </c>
      <c r="K450" s="54">
        <f t="shared" si="18"/>
        <v>172</v>
      </c>
    </row>
    <row r="451" spans="1:11" x14ac:dyDescent="0.3">
      <c r="A451" s="52" t="s">
        <v>395</v>
      </c>
      <c r="B451" s="52">
        <f t="shared" si="19"/>
        <v>2015</v>
      </c>
      <c r="C451" s="52" t="s">
        <v>597</v>
      </c>
      <c r="D451" s="53">
        <v>42334</v>
      </c>
      <c r="E451" s="52">
        <f t="shared" si="20"/>
        <v>1280</v>
      </c>
      <c r="F451" s="54" t="s">
        <v>413</v>
      </c>
      <c r="G451" s="52" t="s">
        <v>527</v>
      </c>
      <c r="H451" s="54" t="s">
        <v>384</v>
      </c>
      <c r="I451" s="55">
        <v>50</v>
      </c>
      <c r="J451" s="55">
        <v>20</v>
      </c>
      <c r="K451" s="54">
        <f t="shared" si="18"/>
        <v>1000</v>
      </c>
    </row>
    <row r="452" spans="1:11" x14ac:dyDescent="0.3">
      <c r="A452" s="52" t="s">
        <v>398</v>
      </c>
      <c r="B452" s="52">
        <f t="shared" si="19"/>
        <v>2015</v>
      </c>
      <c r="C452" s="52" t="s">
        <v>597</v>
      </c>
      <c r="D452" s="53">
        <v>42334</v>
      </c>
      <c r="E452" s="52">
        <f t="shared" si="20"/>
        <v>1281</v>
      </c>
      <c r="F452" s="54" t="s">
        <v>412</v>
      </c>
      <c r="G452" s="52" t="s">
        <v>523</v>
      </c>
      <c r="H452" s="54" t="s">
        <v>387</v>
      </c>
      <c r="I452" s="55">
        <v>250</v>
      </c>
      <c r="J452" s="55">
        <v>35</v>
      </c>
      <c r="K452" s="54">
        <f t="shared" si="18"/>
        <v>8750</v>
      </c>
    </row>
    <row r="453" spans="1:11" x14ac:dyDescent="0.3">
      <c r="A453" s="52" t="s">
        <v>395</v>
      </c>
      <c r="B453" s="52">
        <f t="shared" si="19"/>
        <v>2015</v>
      </c>
      <c r="C453" s="52" t="s">
        <v>597</v>
      </c>
      <c r="D453" s="53">
        <v>42334</v>
      </c>
      <c r="E453" s="52">
        <f t="shared" si="20"/>
        <v>1282</v>
      </c>
      <c r="F453" s="54" t="s">
        <v>418</v>
      </c>
      <c r="G453" s="52" t="s">
        <v>529</v>
      </c>
      <c r="H453" s="54" t="s">
        <v>384</v>
      </c>
      <c r="I453" s="55">
        <v>2</v>
      </c>
      <c r="J453" s="55">
        <v>20</v>
      </c>
      <c r="K453" s="54">
        <f t="shared" si="18"/>
        <v>40</v>
      </c>
    </row>
    <row r="454" spans="1:11" x14ac:dyDescent="0.3">
      <c r="A454" s="52" t="s">
        <v>395</v>
      </c>
      <c r="B454" s="52">
        <f t="shared" si="19"/>
        <v>2015</v>
      </c>
      <c r="C454" s="52" t="s">
        <v>597</v>
      </c>
      <c r="D454" s="53">
        <v>42335</v>
      </c>
      <c r="E454" s="52">
        <f t="shared" si="20"/>
        <v>1283</v>
      </c>
      <c r="F454" s="54" t="s">
        <v>413</v>
      </c>
      <c r="G454" s="52" t="s">
        <v>527</v>
      </c>
      <c r="H454" s="54" t="s">
        <v>383</v>
      </c>
      <c r="I454" s="55">
        <v>50</v>
      </c>
      <c r="J454" s="55">
        <v>10</v>
      </c>
      <c r="K454" s="54">
        <f t="shared" si="18"/>
        <v>500</v>
      </c>
    </row>
    <row r="455" spans="1:11" x14ac:dyDescent="0.3">
      <c r="A455" s="52" t="s">
        <v>395</v>
      </c>
      <c r="B455" s="52">
        <f t="shared" si="19"/>
        <v>2015</v>
      </c>
      <c r="C455" s="52" t="s">
        <v>597</v>
      </c>
      <c r="D455" s="53">
        <v>42335</v>
      </c>
      <c r="E455" s="52">
        <f t="shared" si="20"/>
        <v>1284</v>
      </c>
      <c r="F455" s="54" t="s">
        <v>447</v>
      </c>
      <c r="G455" s="52" t="s">
        <v>527</v>
      </c>
      <c r="H455" s="54" t="s">
        <v>385</v>
      </c>
      <c r="I455" s="55">
        <v>150</v>
      </c>
      <c r="J455" s="55">
        <v>86</v>
      </c>
      <c r="K455" s="54">
        <f t="shared" ref="K455:K518" si="21">I455*J455</f>
        <v>12900</v>
      </c>
    </row>
    <row r="456" spans="1:11" x14ac:dyDescent="0.3">
      <c r="A456" s="52" t="s">
        <v>395</v>
      </c>
      <c r="B456" s="52">
        <f t="shared" ref="B456:B519" si="22">YEAR(D456)</f>
        <v>2015</v>
      </c>
      <c r="C456" s="52" t="s">
        <v>597</v>
      </c>
      <c r="D456" s="53">
        <v>42335</v>
      </c>
      <c r="E456" s="52">
        <f t="shared" ref="E456:E519" si="23">E455+1</f>
        <v>1285</v>
      </c>
      <c r="F456" s="54" t="s">
        <v>418</v>
      </c>
      <c r="G456" s="52" t="s">
        <v>529</v>
      </c>
      <c r="H456" s="54" t="s">
        <v>387</v>
      </c>
      <c r="I456" s="55">
        <v>2</v>
      </c>
      <c r="J456" s="55">
        <v>35</v>
      </c>
      <c r="K456" s="54">
        <f t="shared" si="21"/>
        <v>70</v>
      </c>
    </row>
    <row r="457" spans="1:11" x14ac:dyDescent="0.3">
      <c r="A457" s="52" t="s">
        <v>395</v>
      </c>
      <c r="B457" s="52">
        <f t="shared" si="22"/>
        <v>2015</v>
      </c>
      <c r="C457" s="52" t="s">
        <v>597</v>
      </c>
      <c r="D457" s="53">
        <v>42336</v>
      </c>
      <c r="E457" s="52">
        <f t="shared" si="23"/>
        <v>1286</v>
      </c>
      <c r="F457" s="54" t="s">
        <v>413</v>
      </c>
      <c r="G457" s="52" t="s">
        <v>527</v>
      </c>
      <c r="H457" s="54" t="s">
        <v>381</v>
      </c>
      <c r="I457" s="55">
        <v>50</v>
      </c>
      <c r="J457" s="55">
        <v>120</v>
      </c>
      <c r="K457" s="54">
        <f t="shared" si="21"/>
        <v>6000</v>
      </c>
    </row>
    <row r="458" spans="1:11" x14ac:dyDescent="0.3">
      <c r="A458" s="52" t="s">
        <v>395</v>
      </c>
      <c r="B458" s="52">
        <f t="shared" si="22"/>
        <v>2015</v>
      </c>
      <c r="C458" s="52" t="s">
        <v>597</v>
      </c>
      <c r="D458" s="53">
        <v>42336</v>
      </c>
      <c r="E458" s="52">
        <f t="shared" si="23"/>
        <v>1287</v>
      </c>
      <c r="F458" s="54" t="s">
        <v>426</v>
      </c>
      <c r="G458" s="52" t="s">
        <v>529</v>
      </c>
      <c r="H458" s="54" t="s">
        <v>384</v>
      </c>
      <c r="I458" s="55">
        <v>500</v>
      </c>
      <c r="J458" s="55">
        <v>20</v>
      </c>
      <c r="K458" s="54">
        <f t="shared" si="21"/>
        <v>10000</v>
      </c>
    </row>
    <row r="459" spans="1:11" x14ac:dyDescent="0.3">
      <c r="A459" s="52" t="s">
        <v>395</v>
      </c>
      <c r="B459" s="52">
        <f t="shared" si="22"/>
        <v>2015</v>
      </c>
      <c r="C459" s="52" t="s">
        <v>597</v>
      </c>
      <c r="D459" s="53">
        <v>42336</v>
      </c>
      <c r="E459" s="52">
        <f t="shared" si="23"/>
        <v>1288</v>
      </c>
      <c r="F459" s="54" t="s">
        <v>413</v>
      </c>
      <c r="G459" s="52" t="s">
        <v>527</v>
      </c>
      <c r="H459" s="54" t="s">
        <v>385</v>
      </c>
      <c r="I459" s="55">
        <v>200</v>
      </c>
      <c r="J459" s="55">
        <v>86</v>
      </c>
      <c r="K459" s="54">
        <f t="shared" si="21"/>
        <v>17200</v>
      </c>
    </row>
    <row r="460" spans="1:11" x14ac:dyDescent="0.3">
      <c r="A460" s="52" t="s">
        <v>395</v>
      </c>
      <c r="B460" s="52">
        <f t="shared" si="22"/>
        <v>2015</v>
      </c>
      <c r="C460" s="52" t="s">
        <v>597</v>
      </c>
      <c r="D460" s="53">
        <v>42337</v>
      </c>
      <c r="E460" s="52">
        <f t="shared" si="23"/>
        <v>1289</v>
      </c>
      <c r="F460" s="54" t="s">
        <v>422</v>
      </c>
      <c r="G460" s="52" t="s">
        <v>529</v>
      </c>
      <c r="H460" s="54" t="s">
        <v>387</v>
      </c>
      <c r="I460" s="55">
        <v>300</v>
      </c>
      <c r="J460" s="55">
        <v>35</v>
      </c>
      <c r="K460" s="54">
        <f t="shared" si="21"/>
        <v>10500</v>
      </c>
    </row>
    <row r="461" spans="1:11" x14ac:dyDescent="0.3">
      <c r="A461" s="52" t="s">
        <v>395</v>
      </c>
      <c r="B461" s="52">
        <f t="shared" si="22"/>
        <v>2015</v>
      </c>
      <c r="C461" s="52" t="s">
        <v>597</v>
      </c>
      <c r="D461" s="53">
        <v>42337</v>
      </c>
      <c r="E461" s="52">
        <f t="shared" si="23"/>
        <v>1290</v>
      </c>
      <c r="F461" s="54" t="s">
        <v>434</v>
      </c>
      <c r="G461" s="52" t="s">
        <v>399</v>
      </c>
      <c r="H461" s="54" t="s">
        <v>387</v>
      </c>
      <c r="I461" s="55">
        <v>500</v>
      </c>
      <c r="J461" s="55">
        <v>35</v>
      </c>
      <c r="K461" s="54">
        <f t="shared" si="21"/>
        <v>17500</v>
      </c>
    </row>
    <row r="462" spans="1:11" x14ac:dyDescent="0.3">
      <c r="A462" s="52" t="s">
        <v>395</v>
      </c>
      <c r="B462" s="52">
        <f t="shared" si="22"/>
        <v>2015</v>
      </c>
      <c r="C462" s="52" t="s">
        <v>597</v>
      </c>
      <c r="D462" s="53">
        <v>42337</v>
      </c>
      <c r="E462" s="52">
        <f t="shared" si="23"/>
        <v>1291</v>
      </c>
      <c r="F462" s="54" t="s">
        <v>433</v>
      </c>
      <c r="G462" s="52" t="s">
        <v>528</v>
      </c>
      <c r="H462" s="54" t="s">
        <v>384</v>
      </c>
      <c r="I462" s="55">
        <v>500</v>
      </c>
      <c r="J462" s="55">
        <v>20</v>
      </c>
      <c r="K462" s="54">
        <f t="shared" si="21"/>
        <v>10000</v>
      </c>
    </row>
    <row r="463" spans="1:11" x14ac:dyDescent="0.3">
      <c r="A463" s="52" t="s">
        <v>395</v>
      </c>
      <c r="B463" s="52">
        <f t="shared" si="22"/>
        <v>2015</v>
      </c>
      <c r="C463" s="52" t="s">
        <v>597</v>
      </c>
      <c r="D463" s="53">
        <v>42338</v>
      </c>
      <c r="E463" s="52">
        <f t="shared" si="23"/>
        <v>1292</v>
      </c>
      <c r="F463" s="54" t="s">
        <v>422</v>
      </c>
      <c r="G463" s="52" t="s">
        <v>529</v>
      </c>
      <c r="H463" s="54" t="s">
        <v>385</v>
      </c>
      <c r="I463" s="55">
        <v>10</v>
      </c>
      <c r="J463" s="55">
        <v>86</v>
      </c>
      <c r="K463" s="54">
        <f t="shared" si="21"/>
        <v>860</v>
      </c>
    </row>
    <row r="464" spans="1:11" x14ac:dyDescent="0.3">
      <c r="A464" s="52" t="s">
        <v>395</v>
      </c>
      <c r="B464" s="52">
        <f t="shared" si="22"/>
        <v>2015</v>
      </c>
      <c r="C464" s="52" t="s">
        <v>597</v>
      </c>
      <c r="D464" s="53">
        <v>42338</v>
      </c>
      <c r="E464" s="52">
        <f t="shared" si="23"/>
        <v>1293</v>
      </c>
      <c r="F464" s="54" t="s">
        <v>434</v>
      </c>
      <c r="G464" s="52" t="s">
        <v>399</v>
      </c>
      <c r="H464" s="54" t="s">
        <v>385</v>
      </c>
      <c r="I464" s="55">
        <v>100</v>
      </c>
      <c r="J464" s="55">
        <v>86</v>
      </c>
      <c r="K464" s="54">
        <f t="shared" si="21"/>
        <v>8600</v>
      </c>
    </row>
    <row r="465" spans="1:11" x14ac:dyDescent="0.3">
      <c r="A465" s="52" t="s">
        <v>395</v>
      </c>
      <c r="B465" s="52">
        <f t="shared" si="22"/>
        <v>2015</v>
      </c>
      <c r="C465" s="52" t="s">
        <v>597</v>
      </c>
      <c r="D465" s="53">
        <v>42338</v>
      </c>
      <c r="E465" s="52">
        <f t="shared" si="23"/>
        <v>1294</v>
      </c>
      <c r="F465" s="54" t="s">
        <v>433</v>
      </c>
      <c r="G465" s="52" t="s">
        <v>528</v>
      </c>
      <c r="H465" s="54" t="s">
        <v>383</v>
      </c>
      <c r="I465" s="55">
        <v>100</v>
      </c>
      <c r="J465" s="55">
        <v>10</v>
      </c>
      <c r="K465" s="54">
        <f t="shared" si="21"/>
        <v>1000</v>
      </c>
    </row>
    <row r="466" spans="1:11" x14ac:dyDescent="0.3">
      <c r="A466" s="52" t="s">
        <v>395</v>
      </c>
      <c r="B466" s="52">
        <f t="shared" si="22"/>
        <v>2015</v>
      </c>
      <c r="C466" s="52" t="s">
        <v>598</v>
      </c>
      <c r="D466" s="53">
        <v>42339</v>
      </c>
      <c r="E466" s="52">
        <f t="shared" si="23"/>
        <v>1295</v>
      </c>
      <c r="F466" s="54" t="s">
        <v>422</v>
      </c>
      <c r="G466" s="52" t="s">
        <v>529</v>
      </c>
      <c r="H466" s="54" t="s">
        <v>384</v>
      </c>
      <c r="I466" s="55">
        <v>5</v>
      </c>
      <c r="J466" s="55">
        <v>20</v>
      </c>
      <c r="K466" s="54">
        <f t="shared" si="21"/>
        <v>100</v>
      </c>
    </row>
    <row r="467" spans="1:11" x14ac:dyDescent="0.3">
      <c r="A467" s="52" t="s">
        <v>395</v>
      </c>
      <c r="B467" s="52">
        <f t="shared" si="22"/>
        <v>2015</v>
      </c>
      <c r="C467" s="52" t="s">
        <v>598</v>
      </c>
      <c r="D467" s="53">
        <v>42339</v>
      </c>
      <c r="E467" s="52">
        <f t="shared" si="23"/>
        <v>1296</v>
      </c>
      <c r="F467" s="54" t="s">
        <v>433</v>
      </c>
      <c r="G467" s="52" t="s">
        <v>528</v>
      </c>
      <c r="H467" s="54" t="s">
        <v>384</v>
      </c>
      <c r="I467" s="55">
        <v>100</v>
      </c>
      <c r="J467" s="55">
        <v>20</v>
      </c>
      <c r="K467" s="54">
        <f t="shared" si="21"/>
        <v>2000</v>
      </c>
    </row>
    <row r="468" spans="1:11" x14ac:dyDescent="0.3">
      <c r="A468" s="52" t="s">
        <v>395</v>
      </c>
      <c r="B468" s="52">
        <f t="shared" si="22"/>
        <v>2015</v>
      </c>
      <c r="C468" s="52" t="s">
        <v>598</v>
      </c>
      <c r="D468" s="53">
        <v>42339</v>
      </c>
      <c r="E468" s="52">
        <f t="shared" si="23"/>
        <v>1297</v>
      </c>
      <c r="F468" s="54" t="s">
        <v>426</v>
      </c>
      <c r="G468" s="52" t="s">
        <v>529</v>
      </c>
      <c r="H468" s="54" t="s">
        <v>381</v>
      </c>
      <c r="I468" s="55">
        <v>250</v>
      </c>
      <c r="J468" s="55">
        <v>120</v>
      </c>
      <c r="K468" s="54">
        <f t="shared" si="21"/>
        <v>30000</v>
      </c>
    </row>
    <row r="469" spans="1:11" x14ac:dyDescent="0.3">
      <c r="A469" s="52" t="s">
        <v>395</v>
      </c>
      <c r="B469" s="52">
        <f t="shared" si="22"/>
        <v>2015</v>
      </c>
      <c r="C469" s="52" t="s">
        <v>598</v>
      </c>
      <c r="D469" s="53">
        <v>42340</v>
      </c>
      <c r="E469" s="52">
        <f t="shared" si="23"/>
        <v>1298</v>
      </c>
      <c r="F469" s="54" t="s">
        <v>422</v>
      </c>
      <c r="G469" s="52" t="s">
        <v>529</v>
      </c>
      <c r="H469" s="54" t="s">
        <v>383</v>
      </c>
      <c r="I469" s="55">
        <v>5</v>
      </c>
      <c r="J469" s="55">
        <v>10</v>
      </c>
      <c r="K469" s="54">
        <f t="shared" si="21"/>
        <v>50</v>
      </c>
    </row>
    <row r="470" spans="1:11" x14ac:dyDescent="0.3">
      <c r="A470" s="52" t="s">
        <v>395</v>
      </c>
      <c r="B470" s="52">
        <f t="shared" si="22"/>
        <v>2015</v>
      </c>
      <c r="C470" s="52" t="s">
        <v>598</v>
      </c>
      <c r="D470" s="53">
        <v>42340</v>
      </c>
      <c r="E470" s="52">
        <f t="shared" si="23"/>
        <v>1299</v>
      </c>
      <c r="F470" s="54" t="s">
        <v>433</v>
      </c>
      <c r="G470" s="52" t="s">
        <v>528</v>
      </c>
      <c r="H470" s="54" t="s">
        <v>383</v>
      </c>
      <c r="I470" s="55">
        <v>50</v>
      </c>
      <c r="J470" s="55">
        <v>10</v>
      </c>
      <c r="K470" s="54">
        <f t="shared" si="21"/>
        <v>500</v>
      </c>
    </row>
    <row r="471" spans="1:11" x14ac:dyDescent="0.3">
      <c r="A471" s="52" t="s">
        <v>395</v>
      </c>
      <c r="B471" s="52">
        <f t="shared" si="22"/>
        <v>2015</v>
      </c>
      <c r="C471" s="52" t="s">
        <v>598</v>
      </c>
      <c r="D471" s="53">
        <v>42340</v>
      </c>
      <c r="E471" s="52">
        <f t="shared" si="23"/>
        <v>1300</v>
      </c>
      <c r="F471" s="54" t="s">
        <v>435</v>
      </c>
      <c r="G471" s="52" t="s">
        <v>399</v>
      </c>
      <c r="H471" s="54" t="s">
        <v>387</v>
      </c>
      <c r="I471" s="55">
        <v>100</v>
      </c>
      <c r="J471" s="55">
        <v>35</v>
      </c>
      <c r="K471" s="54">
        <f t="shared" si="21"/>
        <v>3500</v>
      </c>
    </row>
    <row r="472" spans="1:11" x14ac:dyDescent="0.3">
      <c r="A472" s="52" t="s">
        <v>398</v>
      </c>
      <c r="B472" s="52">
        <f t="shared" si="22"/>
        <v>2015</v>
      </c>
      <c r="C472" s="52" t="s">
        <v>598</v>
      </c>
      <c r="D472" s="53">
        <v>42341</v>
      </c>
      <c r="E472" s="52">
        <f t="shared" si="23"/>
        <v>1301</v>
      </c>
      <c r="F472" s="54" t="s">
        <v>412</v>
      </c>
      <c r="G472" s="52" t="s">
        <v>523</v>
      </c>
      <c r="H472" s="54" t="s">
        <v>381</v>
      </c>
      <c r="I472" s="55">
        <v>5</v>
      </c>
      <c r="J472" s="55">
        <v>120</v>
      </c>
      <c r="K472" s="54">
        <f t="shared" si="21"/>
        <v>600</v>
      </c>
    </row>
    <row r="473" spans="1:11" x14ac:dyDescent="0.3">
      <c r="A473" s="52" t="s">
        <v>398</v>
      </c>
      <c r="B473" s="52">
        <f t="shared" si="22"/>
        <v>2015</v>
      </c>
      <c r="C473" s="52" t="s">
        <v>598</v>
      </c>
      <c r="D473" s="53">
        <v>42341</v>
      </c>
      <c r="E473" s="52">
        <f t="shared" si="23"/>
        <v>1302</v>
      </c>
      <c r="F473" s="54" t="s">
        <v>397</v>
      </c>
      <c r="G473" s="52" t="s">
        <v>396</v>
      </c>
      <c r="H473" s="54" t="s">
        <v>381</v>
      </c>
      <c r="I473" s="55">
        <v>500</v>
      </c>
      <c r="J473" s="55">
        <v>120</v>
      </c>
      <c r="K473" s="54">
        <f t="shared" si="21"/>
        <v>60000</v>
      </c>
    </row>
    <row r="474" spans="1:11" x14ac:dyDescent="0.3">
      <c r="A474" s="52" t="s">
        <v>395</v>
      </c>
      <c r="B474" s="52">
        <f t="shared" si="22"/>
        <v>2015</v>
      </c>
      <c r="C474" s="52" t="s">
        <v>598</v>
      </c>
      <c r="D474" s="53">
        <v>42341</v>
      </c>
      <c r="E474" s="52">
        <f t="shared" si="23"/>
        <v>1303</v>
      </c>
      <c r="F474" s="54" t="s">
        <v>435</v>
      </c>
      <c r="G474" s="52" t="s">
        <v>399</v>
      </c>
      <c r="H474" s="54" t="s">
        <v>385</v>
      </c>
      <c r="I474" s="55">
        <v>200</v>
      </c>
      <c r="J474" s="55">
        <v>86</v>
      </c>
      <c r="K474" s="54">
        <f t="shared" si="21"/>
        <v>17200</v>
      </c>
    </row>
    <row r="475" spans="1:11" x14ac:dyDescent="0.3">
      <c r="A475" s="52" t="s">
        <v>395</v>
      </c>
      <c r="B475" s="52">
        <f t="shared" si="22"/>
        <v>2015</v>
      </c>
      <c r="C475" s="52" t="s">
        <v>598</v>
      </c>
      <c r="D475" s="53">
        <v>42342</v>
      </c>
      <c r="E475" s="52">
        <f t="shared" si="23"/>
        <v>1304</v>
      </c>
      <c r="F475" s="54" t="s">
        <v>413</v>
      </c>
      <c r="G475" s="52" t="s">
        <v>527</v>
      </c>
      <c r="H475" s="54" t="s">
        <v>387</v>
      </c>
      <c r="I475" s="55">
        <v>1500</v>
      </c>
      <c r="J475" s="55">
        <v>35</v>
      </c>
      <c r="K475" s="54">
        <f t="shared" si="21"/>
        <v>52500</v>
      </c>
    </row>
    <row r="476" spans="1:11" x14ac:dyDescent="0.3">
      <c r="A476" s="52" t="s">
        <v>398</v>
      </c>
      <c r="B476" s="52">
        <f t="shared" si="22"/>
        <v>2015</v>
      </c>
      <c r="C476" s="52" t="s">
        <v>598</v>
      </c>
      <c r="D476" s="53">
        <v>42342</v>
      </c>
      <c r="E476" s="52">
        <f t="shared" si="23"/>
        <v>1305</v>
      </c>
      <c r="F476" s="54" t="s">
        <v>397</v>
      </c>
      <c r="G476" s="52" t="s">
        <v>396</v>
      </c>
      <c r="H476" s="54" t="s">
        <v>387</v>
      </c>
      <c r="I476" s="55">
        <v>500</v>
      </c>
      <c r="J476" s="55">
        <v>35</v>
      </c>
      <c r="K476" s="54">
        <f t="shared" si="21"/>
        <v>17500</v>
      </c>
    </row>
    <row r="477" spans="1:11" x14ac:dyDescent="0.3">
      <c r="A477" s="52" t="s">
        <v>395</v>
      </c>
      <c r="B477" s="52">
        <f t="shared" si="22"/>
        <v>2015</v>
      </c>
      <c r="C477" s="52" t="s">
        <v>598</v>
      </c>
      <c r="D477" s="53">
        <v>42342</v>
      </c>
      <c r="E477" s="52">
        <f t="shared" si="23"/>
        <v>1306</v>
      </c>
      <c r="F477" s="54" t="s">
        <v>435</v>
      </c>
      <c r="G477" s="52" t="s">
        <v>399</v>
      </c>
      <c r="H477" s="54" t="s">
        <v>384</v>
      </c>
      <c r="I477" s="55">
        <v>50</v>
      </c>
      <c r="J477" s="55">
        <v>20</v>
      </c>
      <c r="K477" s="54">
        <f t="shared" si="21"/>
        <v>1000</v>
      </c>
    </row>
    <row r="478" spans="1:11" x14ac:dyDescent="0.3">
      <c r="A478" s="52" t="s">
        <v>395</v>
      </c>
      <c r="B478" s="52">
        <f t="shared" si="22"/>
        <v>2015</v>
      </c>
      <c r="C478" s="52" t="s">
        <v>598</v>
      </c>
      <c r="D478" s="53">
        <v>42343</v>
      </c>
      <c r="E478" s="52">
        <f t="shared" si="23"/>
        <v>1307</v>
      </c>
      <c r="F478" s="54" t="s">
        <v>433</v>
      </c>
      <c r="G478" s="52" t="s">
        <v>528</v>
      </c>
      <c r="H478" s="54" t="s">
        <v>385</v>
      </c>
      <c r="I478" s="55">
        <v>900</v>
      </c>
      <c r="J478" s="55">
        <v>86</v>
      </c>
      <c r="K478" s="54">
        <f t="shared" si="21"/>
        <v>77400</v>
      </c>
    </row>
    <row r="479" spans="1:11" x14ac:dyDescent="0.3">
      <c r="A479" s="52" t="s">
        <v>398</v>
      </c>
      <c r="B479" s="52">
        <f t="shared" si="22"/>
        <v>2015</v>
      </c>
      <c r="C479" s="52" t="s">
        <v>598</v>
      </c>
      <c r="D479" s="53">
        <v>42343</v>
      </c>
      <c r="E479" s="52">
        <f t="shared" si="23"/>
        <v>1308</v>
      </c>
      <c r="F479" s="54" t="s">
        <v>397</v>
      </c>
      <c r="G479" s="52" t="s">
        <v>396</v>
      </c>
      <c r="H479" s="54" t="s">
        <v>385</v>
      </c>
      <c r="I479" s="55">
        <v>100</v>
      </c>
      <c r="J479" s="55">
        <v>86</v>
      </c>
      <c r="K479" s="54">
        <f t="shared" si="21"/>
        <v>8600</v>
      </c>
    </row>
    <row r="480" spans="1:11" x14ac:dyDescent="0.3">
      <c r="A480" s="52" t="s">
        <v>522</v>
      </c>
      <c r="B480" s="52">
        <f t="shared" si="22"/>
        <v>2015</v>
      </c>
      <c r="C480" s="52" t="s">
        <v>598</v>
      </c>
      <c r="D480" s="53">
        <v>42343</v>
      </c>
      <c r="E480" s="52">
        <f t="shared" si="23"/>
        <v>1309</v>
      </c>
      <c r="F480" s="54" t="s">
        <v>444</v>
      </c>
      <c r="G480" s="52" t="s">
        <v>525</v>
      </c>
      <c r="H480" s="54" t="s">
        <v>383</v>
      </c>
      <c r="I480" s="55">
        <v>250</v>
      </c>
      <c r="J480" s="55">
        <v>10</v>
      </c>
      <c r="K480" s="54">
        <f t="shared" si="21"/>
        <v>2500</v>
      </c>
    </row>
    <row r="481" spans="1:11" x14ac:dyDescent="0.3">
      <c r="A481" s="52" t="s">
        <v>395</v>
      </c>
      <c r="B481" s="52">
        <f t="shared" si="22"/>
        <v>2015</v>
      </c>
      <c r="C481" s="52" t="s">
        <v>598</v>
      </c>
      <c r="D481" s="53">
        <v>42344</v>
      </c>
      <c r="E481" s="52">
        <f t="shared" si="23"/>
        <v>1310</v>
      </c>
      <c r="F481" s="54" t="s">
        <v>433</v>
      </c>
      <c r="G481" s="52" t="s">
        <v>528</v>
      </c>
      <c r="H481" s="54" t="s">
        <v>387</v>
      </c>
      <c r="I481" s="55">
        <v>100</v>
      </c>
      <c r="J481" s="55">
        <v>35</v>
      </c>
      <c r="K481" s="54">
        <f t="shared" si="21"/>
        <v>3500</v>
      </c>
    </row>
    <row r="482" spans="1:11" x14ac:dyDescent="0.3">
      <c r="A482" s="52" t="s">
        <v>395</v>
      </c>
      <c r="B482" s="52">
        <f t="shared" si="22"/>
        <v>2015</v>
      </c>
      <c r="C482" s="52" t="s">
        <v>598</v>
      </c>
      <c r="D482" s="53">
        <v>42344</v>
      </c>
      <c r="E482" s="52">
        <f t="shared" si="23"/>
        <v>1311</v>
      </c>
      <c r="F482" s="54" t="s">
        <v>400</v>
      </c>
      <c r="G482" s="52" t="s">
        <v>399</v>
      </c>
      <c r="H482" s="54" t="s">
        <v>384</v>
      </c>
      <c r="I482" s="55">
        <v>150</v>
      </c>
      <c r="J482" s="55">
        <v>20</v>
      </c>
      <c r="K482" s="54">
        <f t="shared" si="21"/>
        <v>3000</v>
      </c>
    </row>
    <row r="483" spans="1:11" x14ac:dyDescent="0.3">
      <c r="A483" s="52" t="s">
        <v>405</v>
      </c>
      <c r="B483" s="52">
        <f t="shared" si="22"/>
        <v>2015</v>
      </c>
      <c r="C483" s="52" t="s">
        <v>598</v>
      </c>
      <c r="D483" s="53">
        <v>42344</v>
      </c>
      <c r="E483" s="52">
        <f t="shared" si="23"/>
        <v>1312</v>
      </c>
      <c r="F483" s="54" t="s">
        <v>443</v>
      </c>
      <c r="G483" s="52" t="s">
        <v>403</v>
      </c>
      <c r="H483" s="54" t="s">
        <v>381</v>
      </c>
      <c r="I483" s="55">
        <v>1000</v>
      </c>
      <c r="J483" s="55">
        <v>120</v>
      </c>
      <c r="K483" s="54">
        <f t="shared" si="21"/>
        <v>120000</v>
      </c>
    </row>
    <row r="484" spans="1:11" x14ac:dyDescent="0.3">
      <c r="A484" s="52" t="s">
        <v>395</v>
      </c>
      <c r="B484" s="52">
        <f t="shared" si="22"/>
        <v>2015</v>
      </c>
      <c r="C484" s="52" t="s">
        <v>598</v>
      </c>
      <c r="D484" s="53">
        <v>42345</v>
      </c>
      <c r="E484" s="52">
        <f t="shared" si="23"/>
        <v>1313</v>
      </c>
      <c r="F484" s="54" t="s">
        <v>433</v>
      </c>
      <c r="G484" s="52" t="s">
        <v>528</v>
      </c>
      <c r="H484" s="54" t="s">
        <v>385</v>
      </c>
      <c r="I484" s="55">
        <v>300</v>
      </c>
      <c r="J484" s="55">
        <v>86</v>
      </c>
      <c r="K484" s="54">
        <f t="shared" si="21"/>
        <v>25800</v>
      </c>
    </row>
    <row r="485" spans="1:11" x14ac:dyDescent="0.3">
      <c r="A485" s="52" t="s">
        <v>395</v>
      </c>
      <c r="B485" s="52">
        <f t="shared" si="22"/>
        <v>2015</v>
      </c>
      <c r="C485" s="52" t="s">
        <v>598</v>
      </c>
      <c r="D485" s="53">
        <v>42345</v>
      </c>
      <c r="E485" s="52">
        <f t="shared" si="23"/>
        <v>1314</v>
      </c>
      <c r="F485" s="54" t="s">
        <v>400</v>
      </c>
      <c r="G485" s="52" t="s">
        <v>399</v>
      </c>
      <c r="H485" s="54" t="s">
        <v>383</v>
      </c>
      <c r="I485" s="55">
        <v>450</v>
      </c>
      <c r="J485" s="55">
        <v>10</v>
      </c>
      <c r="K485" s="54">
        <f t="shared" si="21"/>
        <v>4500</v>
      </c>
    </row>
    <row r="486" spans="1:11" x14ac:dyDescent="0.3">
      <c r="A486" s="52" t="s">
        <v>405</v>
      </c>
      <c r="B486" s="52">
        <f t="shared" si="22"/>
        <v>2015</v>
      </c>
      <c r="C486" s="52" t="s">
        <v>598</v>
      </c>
      <c r="D486" s="53">
        <v>42345</v>
      </c>
      <c r="E486" s="52">
        <f t="shared" si="23"/>
        <v>1315</v>
      </c>
      <c r="F486" s="54" t="s">
        <v>437</v>
      </c>
      <c r="G486" s="52" t="s">
        <v>403</v>
      </c>
      <c r="H486" s="54" t="s">
        <v>387</v>
      </c>
      <c r="I486" s="55">
        <v>250</v>
      </c>
      <c r="J486" s="55">
        <v>35</v>
      </c>
      <c r="K486" s="54">
        <f t="shared" si="21"/>
        <v>8750</v>
      </c>
    </row>
    <row r="487" spans="1:11" x14ac:dyDescent="0.3">
      <c r="A487" s="52" t="s">
        <v>395</v>
      </c>
      <c r="B487" s="52">
        <f t="shared" si="22"/>
        <v>2015</v>
      </c>
      <c r="C487" s="52" t="s">
        <v>598</v>
      </c>
      <c r="D487" s="53">
        <v>42346</v>
      </c>
      <c r="E487" s="52">
        <f t="shared" si="23"/>
        <v>1316</v>
      </c>
      <c r="F487" s="54" t="s">
        <v>433</v>
      </c>
      <c r="G487" s="52" t="s">
        <v>528</v>
      </c>
      <c r="H487" s="54" t="s">
        <v>384</v>
      </c>
      <c r="I487" s="55">
        <v>400</v>
      </c>
      <c r="J487" s="55">
        <v>20</v>
      </c>
      <c r="K487" s="54">
        <f t="shared" si="21"/>
        <v>8000</v>
      </c>
    </row>
    <row r="488" spans="1:11" x14ac:dyDescent="0.3">
      <c r="A488" s="52" t="s">
        <v>395</v>
      </c>
      <c r="B488" s="52">
        <f t="shared" si="22"/>
        <v>2015</v>
      </c>
      <c r="C488" s="52" t="s">
        <v>598</v>
      </c>
      <c r="D488" s="53">
        <v>42346</v>
      </c>
      <c r="E488" s="52">
        <f t="shared" si="23"/>
        <v>1317</v>
      </c>
      <c r="F488" s="54" t="s">
        <v>401</v>
      </c>
      <c r="G488" s="52" t="s">
        <v>526</v>
      </c>
      <c r="H488" s="54" t="s">
        <v>381</v>
      </c>
      <c r="I488" s="55">
        <v>1470</v>
      </c>
      <c r="J488" s="55">
        <v>120</v>
      </c>
      <c r="K488" s="54">
        <f t="shared" si="21"/>
        <v>176400</v>
      </c>
    </row>
    <row r="489" spans="1:11" x14ac:dyDescent="0.3">
      <c r="A489" s="52" t="s">
        <v>405</v>
      </c>
      <c r="B489" s="52">
        <f t="shared" si="22"/>
        <v>2015</v>
      </c>
      <c r="C489" s="52" t="s">
        <v>598</v>
      </c>
      <c r="D489" s="53">
        <v>42346</v>
      </c>
      <c r="E489" s="52">
        <f t="shared" si="23"/>
        <v>1318</v>
      </c>
      <c r="F489" s="54" t="s">
        <v>437</v>
      </c>
      <c r="G489" s="52" t="s">
        <v>403</v>
      </c>
      <c r="H489" s="54" t="s">
        <v>385</v>
      </c>
      <c r="I489" s="55">
        <v>250</v>
      </c>
      <c r="J489" s="55">
        <v>86</v>
      </c>
      <c r="K489" s="54">
        <f t="shared" si="21"/>
        <v>21500</v>
      </c>
    </row>
    <row r="490" spans="1:11" x14ac:dyDescent="0.3">
      <c r="A490" s="52" t="s">
        <v>395</v>
      </c>
      <c r="B490" s="52">
        <f t="shared" si="22"/>
        <v>2015</v>
      </c>
      <c r="C490" s="52" t="s">
        <v>598</v>
      </c>
      <c r="D490" s="53">
        <v>42347</v>
      </c>
      <c r="E490" s="52">
        <f t="shared" si="23"/>
        <v>1319</v>
      </c>
      <c r="F490" s="54" t="s">
        <v>393</v>
      </c>
      <c r="G490" s="52" t="s">
        <v>529</v>
      </c>
      <c r="H490" s="54" t="s">
        <v>387</v>
      </c>
      <c r="I490" s="55">
        <v>1000</v>
      </c>
      <c r="J490" s="55">
        <v>35</v>
      </c>
      <c r="K490" s="54">
        <f t="shared" si="21"/>
        <v>35000</v>
      </c>
    </row>
    <row r="491" spans="1:11" x14ac:dyDescent="0.3">
      <c r="A491" s="52" t="s">
        <v>395</v>
      </c>
      <c r="B491" s="52">
        <f t="shared" si="22"/>
        <v>2015</v>
      </c>
      <c r="C491" s="52" t="s">
        <v>598</v>
      </c>
      <c r="D491" s="53">
        <v>42347</v>
      </c>
      <c r="E491" s="52">
        <f t="shared" si="23"/>
        <v>1320</v>
      </c>
      <c r="F491" s="54" t="s">
        <v>447</v>
      </c>
      <c r="G491" s="52" t="s">
        <v>527</v>
      </c>
      <c r="H491" s="54" t="s">
        <v>387</v>
      </c>
      <c r="I491" s="55">
        <v>50</v>
      </c>
      <c r="J491" s="55">
        <v>35</v>
      </c>
      <c r="K491" s="54">
        <f t="shared" si="21"/>
        <v>1750</v>
      </c>
    </row>
    <row r="492" spans="1:11" x14ac:dyDescent="0.3">
      <c r="A492" s="52" t="s">
        <v>405</v>
      </c>
      <c r="B492" s="52">
        <f t="shared" si="22"/>
        <v>2015</v>
      </c>
      <c r="C492" s="52" t="s">
        <v>598</v>
      </c>
      <c r="D492" s="53">
        <v>42347</v>
      </c>
      <c r="E492" s="52">
        <f t="shared" si="23"/>
        <v>1321</v>
      </c>
      <c r="F492" s="54" t="s">
        <v>437</v>
      </c>
      <c r="G492" s="52" t="s">
        <v>403</v>
      </c>
      <c r="H492" s="54" t="s">
        <v>384</v>
      </c>
      <c r="I492" s="55">
        <v>250</v>
      </c>
      <c r="J492" s="55">
        <v>20</v>
      </c>
      <c r="K492" s="54">
        <f t="shared" si="21"/>
        <v>5000</v>
      </c>
    </row>
    <row r="493" spans="1:11" x14ac:dyDescent="0.3">
      <c r="A493" s="52" t="s">
        <v>405</v>
      </c>
      <c r="B493" s="52">
        <f t="shared" si="22"/>
        <v>2015</v>
      </c>
      <c r="C493" s="52" t="s">
        <v>598</v>
      </c>
      <c r="D493" s="53">
        <v>42348</v>
      </c>
      <c r="E493" s="52">
        <f t="shared" si="23"/>
        <v>1322</v>
      </c>
      <c r="F493" s="54" t="s">
        <v>443</v>
      </c>
      <c r="G493" s="52" t="s">
        <v>403</v>
      </c>
      <c r="H493" s="54" t="s">
        <v>385</v>
      </c>
      <c r="I493" s="55">
        <v>500</v>
      </c>
      <c r="J493" s="55">
        <v>86</v>
      </c>
      <c r="K493" s="54">
        <f t="shared" si="21"/>
        <v>43000</v>
      </c>
    </row>
    <row r="494" spans="1:11" x14ac:dyDescent="0.3">
      <c r="A494" s="52" t="s">
        <v>395</v>
      </c>
      <c r="B494" s="52">
        <f t="shared" si="22"/>
        <v>2015</v>
      </c>
      <c r="C494" s="52" t="s">
        <v>598</v>
      </c>
      <c r="D494" s="53">
        <v>42348</v>
      </c>
      <c r="E494" s="52">
        <f t="shared" si="23"/>
        <v>1323</v>
      </c>
      <c r="F494" s="54" t="s">
        <v>447</v>
      </c>
      <c r="G494" s="52" t="s">
        <v>527</v>
      </c>
      <c r="H494" s="54" t="s">
        <v>385</v>
      </c>
      <c r="I494" s="55">
        <v>20</v>
      </c>
      <c r="J494" s="55">
        <v>86</v>
      </c>
      <c r="K494" s="54">
        <f t="shared" si="21"/>
        <v>1720</v>
      </c>
    </row>
    <row r="495" spans="1:11" x14ac:dyDescent="0.3">
      <c r="A495" s="52" t="s">
        <v>405</v>
      </c>
      <c r="B495" s="52">
        <f t="shared" si="22"/>
        <v>2015</v>
      </c>
      <c r="C495" s="52" t="s">
        <v>598</v>
      </c>
      <c r="D495" s="53">
        <v>42348</v>
      </c>
      <c r="E495" s="52">
        <f t="shared" si="23"/>
        <v>1324</v>
      </c>
      <c r="F495" s="54" t="s">
        <v>437</v>
      </c>
      <c r="G495" s="52" t="s">
        <v>403</v>
      </c>
      <c r="H495" s="54" t="s">
        <v>383</v>
      </c>
      <c r="I495" s="55">
        <v>250</v>
      </c>
      <c r="J495" s="55">
        <v>10</v>
      </c>
      <c r="K495" s="54">
        <f t="shared" si="21"/>
        <v>2500</v>
      </c>
    </row>
    <row r="496" spans="1:11" x14ac:dyDescent="0.3">
      <c r="A496" s="52" t="s">
        <v>395</v>
      </c>
      <c r="B496" s="52">
        <f t="shared" si="22"/>
        <v>2015</v>
      </c>
      <c r="C496" s="52" t="s">
        <v>598</v>
      </c>
      <c r="D496" s="53">
        <v>42349</v>
      </c>
      <c r="E496" s="52">
        <f t="shared" si="23"/>
        <v>1325</v>
      </c>
      <c r="F496" s="54" t="s">
        <v>447</v>
      </c>
      <c r="G496" s="52" t="s">
        <v>527</v>
      </c>
      <c r="H496" s="54" t="s">
        <v>384</v>
      </c>
      <c r="I496" s="55">
        <v>150</v>
      </c>
      <c r="J496" s="55">
        <v>20</v>
      </c>
      <c r="K496" s="54">
        <f t="shared" si="21"/>
        <v>3000</v>
      </c>
    </row>
    <row r="497" spans="1:11" x14ac:dyDescent="0.3">
      <c r="A497" s="52" t="s">
        <v>395</v>
      </c>
      <c r="B497" s="52">
        <f t="shared" si="22"/>
        <v>2015</v>
      </c>
      <c r="C497" s="52" t="s">
        <v>598</v>
      </c>
      <c r="D497" s="53">
        <v>42349</v>
      </c>
      <c r="E497" s="52">
        <f t="shared" si="23"/>
        <v>1326</v>
      </c>
      <c r="F497" s="54" t="s">
        <v>447</v>
      </c>
      <c r="G497" s="52" t="s">
        <v>527</v>
      </c>
      <c r="H497" s="54" t="s">
        <v>384</v>
      </c>
      <c r="I497" s="55">
        <v>50</v>
      </c>
      <c r="J497" s="55">
        <v>20</v>
      </c>
      <c r="K497" s="54">
        <f t="shared" si="21"/>
        <v>1000</v>
      </c>
    </row>
    <row r="498" spans="1:11" x14ac:dyDescent="0.3">
      <c r="A498" s="52" t="s">
        <v>522</v>
      </c>
      <c r="B498" s="52">
        <f t="shared" si="22"/>
        <v>2015</v>
      </c>
      <c r="C498" s="52" t="s">
        <v>598</v>
      </c>
      <c r="D498" s="53">
        <v>42349</v>
      </c>
      <c r="E498" s="52">
        <f t="shared" si="23"/>
        <v>1327</v>
      </c>
      <c r="F498" s="54" t="s">
        <v>442</v>
      </c>
      <c r="G498" s="52" t="s">
        <v>525</v>
      </c>
      <c r="H498" s="54" t="s">
        <v>381</v>
      </c>
      <c r="I498" s="55">
        <v>1000</v>
      </c>
      <c r="J498" s="55">
        <v>120</v>
      </c>
      <c r="K498" s="54">
        <f t="shared" si="21"/>
        <v>120000</v>
      </c>
    </row>
    <row r="499" spans="1:11" x14ac:dyDescent="0.3">
      <c r="A499" s="52" t="s">
        <v>395</v>
      </c>
      <c r="B499" s="52">
        <f t="shared" si="22"/>
        <v>2015</v>
      </c>
      <c r="C499" s="52" t="s">
        <v>598</v>
      </c>
      <c r="D499" s="53">
        <v>42350</v>
      </c>
      <c r="E499" s="52">
        <f t="shared" si="23"/>
        <v>1328</v>
      </c>
      <c r="F499" s="54" t="s">
        <v>438</v>
      </c>
      <c r="G499" s="52" t="s">
        <v>527</v>
      </c>
      <c r="H499" s="54" t="s">
        <v>387</v>
      </c>
      <c r="I499" s="55">
        <v>300</v>
      </c>
      <c r="J499" s="55">
        <v>35</v>
      </c>
      <c r="K499" s="54">
        <f t="shared" si="21"/>
        <v>10500</v>
      </c>
    </row>
    <row r="500" spans="1:11" x14ac:dyDescent="0.3">
      <c r="A500" s="52" t="s">
        <v>395</v>
      </c>
      <c r="B500" s="52">
        <f t="shared" si="22"/>
        <v>2015</v>
      </c>
      <c r="C500" s="52" t="s">
        <v>598</v>
      </c>
      <c r="D500" s="53">
        <v>42350</v>
      </c>
      <c r="E500" s="52">
        <f t="shared" si="23"/>
        <v>1329</v>
      </c>
      <c r="F500" s="54" t="s">
        <v>447</v>
      </c>
      <c r="G500" s="52" t="s">
        <v>527</v>
      </c>
      <c r="H500" s="54" t="s">
        <v>383</v>
      </c>
      <c r="I500" s="55">
        <v>50</v>
      </c>
      <c r="J500" s="55">
        <v>10</v>
      </c>
      <c r="K500" s="54">
        <f t="shared" si="21"/>
        <v>500</v>
      </c>
    </row>
    <row r="501" spans="1:11" x14ac:dyDescent="0.3">
      <c r="A501" s="52" t="s">
        <v>405</v>
      </c>
      <c r="B501" s="52">
        <f t="shared" si="22"/>
        <v>2015</v>
      </c>
      <c r="C501" s="52" t="s">
        <v>598</v>
      </c>
      <c r="D501" s="53">
        <v>42350</v>
      </c>
      <c r="E501" s="52">
        <f t="shared" si="23"/>
        <v>1330</v>
      </c>
      <c r="F501" s="54" t="s">
        <v>441</v>
      </c>
      <c r="G501" s="52" t="s">
        <v>403</v>
      </c>
      <c r="H501" s="54" t="s">
        <v>383</v>
      </c>
      <c r="I501" s="55">
        <v>200</v>
      </c>
      <c r="J501" s="55">
        <v>10</v>
      </c>
      <c r="K501" s="54">
        <f t="shared" si="21"/>
        <v>2000</v>
      </c>
    </row>
    <row r="502" spans="1:11" x14ac:dyDescent="0.3">
      <c r="A502" s="52" t="s">
        <v>405</v>
      </c>
      <c r="B502" s="52">
        <f t="shared" si="22"/>
        <v>2015</v>
      </c>
      <c r="C502" s="52" t="s">
        <v>598</v>
      </c>
      <c r="D502" s="53">
        <v>42351</v>
      </c>
      <c r="E502" s="52">
        <f t="shared" si="23"/>
        <v>1331</v>
      </c>
      <c r="F502" s="54" t="s">
        <v>415</v>
      </c>
      <c r="G502" s="52" t="s">
        <v>524</v>
      </c>
      <c r="H502" s="54" t="s">
        <v>385</v>
      </c>
      <c r="I502" s="55">
        <v>200</v>
      </c>
      <c r="J502" s="55">
        <v>86</v>
      </c>
      <c r="K502" s="54">
        <f t="shared" si="21"/>
        <v>17200</v>
      </c>
    </row>
    <row r="503" spans="1:11" x14ac:dyDescent="0.3">
      <c r="A503" s="52" t="s">
        <v>398</v>
      </c>
      <c r="B503" s="52">
        <f t="shared" si="22"/>
        <v>2015</v>
      </c>
      <c r="C503" s="52" t="s">
        <v>598</v>
      </c>
      <c r="D503" s="53">
        <v>42351</v>
      </c>
      <c r="E503" s="52">
        <f t="shared" si="23"/>
        <v>1332</v>
      </c>
      <c r="F503" s="54" t="s">
        <v>412</v>
      </c>
      <c r="G503" s="52" t="s">
        <v>523</v>
      </c>
      <c r="H503" s="54" t="s">
        <v>381</v>
      </c>
      <c r="I503" s="55">
        <v>20</v>
      </c>
      <c r="J503" s="55">
        <v>120</v>
      </c>
      <c r="K503" s="54">
        <f t="shared" si="21"/>
        <v>2400</v>
      </c>
    </row>
    <row r="504" spans="1:11" x14ac:dyDescent="0.3">
      <c r="A504" s="52" t="s">
        <v>398</v>
      </c>
      <c r="B504" s="52">
        <f t="shared" si="22"/>
        <v>2015</v>
      </c>
      <c r="C504" s="52" t="s">
        <v>598</v>
      </c>
      <c r="D504" s="53">
        <v>42351</v>
      </c>
      <c r="E504" s="52">
        <f t="shared" si="23"/>
        <v>1333</v>
      </c>
      <c r="F504" s="54" t="s">
        <v>421</v>
      </c>
      <c r="G504" s="52" t="s">
        <v>523</v>
      </c>
      <c r="H504" s="54" t="s">
        <v>381</v>
      </c>
      <c r="I504" s="55">
        <v>3</v>
      </c>
      <c r="J504" s="55">
        <v>120</v>
      </c>
      <c r="K504" s="54">
        <f t="shared" si="21"/>
        <v>360</v>
      </c>
    </row>
    <row r="505" spans="1:11" x14ac:dyDescent="0.3">
      <c r="A505" s="52" t="s">
        <v>405</v>
      </c>
      <c r="B505" s="52">
        <f t="shared" si="22"/>
        <v>2015</v>
      </c>
      <c r="C505" s="52" t="s">
        <v>598</v>
      </c>
      <c r="D505" s="53">
        <v>42352</v>
      </c>
      <c r="E505" s="52">
        <f t="shared" si="23"/>
        <v>1334</v>
      </c>
      <c r="F505" s="54" t="s">
        <v>423</v>
      </c>
      <c r="G505" s="52" t="s">
        <v>403</v>
      </c>
      <c r="H505" s="54" t="s">
        <v>384</v>
      </c>
      <c r="I505" s="55">
        <v>300</v>
      </c>
      <c r="J505" s="55">
        <v>20</v>
      </c>
      <c r="K505" s="54">
        <f t="shared" si="21"/>
        <v>6000</v>
      </c>
    </row>
    <row r="506" spans="1:11" x14ac:dyDescent="0.3">
      <c r="A506" s="52" t="s">
        <v>398</v>
      </c>
      <c r="B506" s="52">
        <f t="shared" si="22"/>
        <v>2015</v>
      </c>
      <c r="C506" s="52" t="s">
        <v>598</v>
      </c>
      <c r="D506" s="53">
        <v>42352</v>
      </c>
      <c r="E506" s="52">
        <f t="shared" si="23"/>
        <v>1335</v>
      </c>
      <c r="F506" s="54" t="s">
        <v>412</v>
      </c>
      <c r="G506" s="52" t="s">
        <v>523</v>
      </c>
      <c r="H506" s="54" t="s">
        <v>384</v>
      </c>
      <c r="I506" s="55">
        <v>50</v>
      </c>
      <c r="J506" s="55">
        <v>20</v>
      </c>
      <c r="K506" s="54">
        <f t="shared" si="21"/>
        <v>1000</v>
      </c>
    </row>
    <row r="507" spans="1:11" x14ac:dyDescent="0.3">
      <c r="A507" s="52" t="s">
        <v>398</v>
      </c>
      <c r="B507" s="52">
        <f t="shared" si="22"/>
        <v>2015</v>
      </c>
      <c r="C507" s="52" t="s">
        <v>598</v>
      </c>
      <c r="D507" s="53">
        <v>42352</v>
      </c>
      <c r="E507" s="52">
        <f t="shared" si="23"/>
        <v>1336</v>
      </c>
      <c r="F507" s="54" t="s">
        <v>421</v>
      </c>
      <c r="G507" s="52" t="s">
        <v>523</v>
      </c>
      <c r="H507" s="54" t="s">
        <v>387</v>
      </c>
      <c r="I507" s="55">
        <v>3</v>
      </c>
      <c r="J507" s="55">
        <v>35</v>
      </c>
      <c r="K507" s="54">
        <f t="shared" si="21"/>
        <v>105</v>
      </c>
    </row>
    <row r="508" spans="1:11" x14ac:dyDescent="0.3">
      <c r="A508" s="52" t="s">
        <v>522</v>
      </c>
      <c r="B508" s="52">
        <f t="shared" si="22"/>
        <v>2015</v>
      </c>
      <c r="C508" s="52" t="s">
        <v>598</v>
      </c>
      <c r="D508" s="53">
        <v>42353</v>
      </c>
      <c r="E508" s="52">
        <f t="shared" si="23"/>
        <v>1337</v>
      </c>
      <c r="F508" s="54" t="s">
        <v>483</v>
      </c>
      <c r="G508" s="52" t="s">
        <v>525</v>
      </c>
      <c r="H508" s="54" t="s">
        <v>383</v>
      </c>
      <c r="I508" s="55">
        <v>200</v>
      </c>
      <c r="J508" s="55">
        <v>10</v>
      </c>
      <c r="K508" s="54">
        <f t="shared" si="21"/>
        <v>2000</v>
      </c>
    </row>
    <row r="509" spans="1:11" x14ac:dyDescent="0.3">
      <c r="A509" s="52" t="s">
        <v>405</v>
      </c>
      <c r="B509" s="52">
        <f t="shared" si="22"/>
        <v>2015</v>
      </c>
      <c r="C509" s="52" t="s">
        <v>598</v>
      </c>
      <c r="D509" s="53">
        <v>42353</v>
      </c>
      <c r="E509" s="52">
        <f t="shared" si="23"/>
        <v>1338</v>
      </c>
      <c r="F509" s="54" t="s">
        <v>437</v>
      </c>
      <c r="G509" s="52" t="s">
        <v>403</v>
      </c>
      <c r="H509" s="54" t="s">
        <v>387</v>
      </c>
      <c r="I509" s="55">
        <v>50</v>
      </c>
      <c r="J509" s="55">
        <v>35</v>
      </c>
      <c r="K509" s="54">
        <f t="shared" si="21"/>
        <v>1750</v>
      </c>
    </row>
    <row r="510" spans="1:11" x14ac:dyDescent="0.3">
      <c r="A510" s="52" t="s">
        <v>398</v>
      </c>
      <c r="B510" s="52">
        <f t="shared" si="22"/>
        <v>2015</v>
      </c>
      <c r="C510" s="52" t="s">
        <v>598</v>
      </c>
      <c r="D510" s="53">
        <v>42353</v>
      </c>
      <c r="E510" s="52">
        <f t="shared" si="23"/>
        <v>1339</v>
      </c>
      <c r="F510" s="54" t="s">
        <v>421</v>
      </c>
      <c r="G510" s="52" t="s">
        <v>523</v>
      </c>
      <c r="H510" s="54" t="s">
        <v>385</v>
      </c>
      <c r="I510" s="55">
        <v>5</v>
      </c>
      <c r="J510" s="55">
        <v>86</v>
      </c>
      <c r="K510" s="54">
        <f t="shared" si="21"/>
        <v>430</v>
      </c>
    </row>
    <row r="511" spans="1:11" x14ac:dyDescent="0.3">
      <c r="A511" s="52" t="s">
        <v>522</v>
      </c>
      <c r="B511" s="52">
        <f t="shared" si="22"/>
        <v>2015</v>
      </c>
      <c r="C511" s="52" t="s">
        <v>598</v>
      </c>
      <c r="D511" s="53">
        <v>42354</v>
      </c>
      <c r="E511" s="52">
        <f t="shared" si="23"/>
        <v>1340</v>
      </c>
      <c r="F511" s="54" t="s">
        <v>402</v>
      </c>
      <c r="G511" s="52" t="s">
        <v>525</v>
      </c>
      <c r="H511" s="54" t="s">
        <v>381</v>
      </c>
      <c r="I511" s="55">
        <v>500</v>
      </c>
      <c r="J511" s="55">
        <v>120</v>
      </c>
      <c r="K511" s="54">
        <f t="shared" si="21"/>
        <v>60000</v>
      </c>
    </row>
    <row r="512" spans="1:11" x14ac:dyDescent="0.3">
      <c r="A512" s="52" t="s">
        <v>405</v>
      </c>
      <c r="B512" s="52">
        <f t="shared" si="22"/>
        <v>2015</v>
      </c>
      <c r="C512" s="52" t="s">
        <v>598</v>
      </c>
      <c r="D512" s="53">
        <v>42354</v>
      </c>
      <c r="E512" s="52">
        <f t="shared" si="23"/>
        <v>1341</v>
      </c>
      <c r="F512" s="54" t="s">
        <v>437</v>
      </c>
      <c r="G512" s="52" t="s">
        <v>403</v>
      </c>
      <c r="H512" s="54" t="s">
        <v>385</v>
      </c>
      <c r="I512" s="55">
        <v>50</v>
      </c>
      <c r="J512" s="55">
        <v>86</v>
      </c>
      <c r="K512" s="54">
        <f t="shared" si="21"/>
        <v>4300</v>
      </c>
    </row>
    <row r="513" spans="1:11" x14ac:dyDescent="0.3">
      <c r="A513" s="52" t="s">
        <v>405</v>
      </c>
      <c r="B513" s="52">
        <f t="shared" si="22"/>
        <v>2015</v>
      </c>
      <c r="C513" s="52" t="s">
        <v>598</v>
      </c>
      <c r="D513" s="53">
        <v>42354</v>
      </c>
      <c r="E513" s="52">
        <f t="shared" si="23"/>
        <v>1342</v>
      </c>
      <c r="F513" s="54" t="s">
        <v>440</v>
      </c>
      <c r="G513" s="52" t="s">
        <v>403</v>
      </c>
      <c r="H513" s="54" t="s">
        <v>384</v>
      </c>
      <c r="I513" s="55">
        <v>5</v>
      </c>
      <c r="J513" s="55">
        <v>20</v>
      </c>
      <c r="K513" s="54">
        <f t="shared" si="21"/>
        <v>100</v>
      </c>
    </row>
    <row r="514" spans="1:11" x14ac:dyDescent="0.3">
      <c r="A514" s="52" t="s">
        <v>522</v>
      </c>
      <c r="B514" s="52">
        <f t="shared" si="22"/>
        <v>2015</v>
      </c>
      <c r="C514" s="52" t="s">
        <v>598</v>
      </c>
      <c r="D514" s="53">
        <v>42355</v>
      </c>
      <c r="E514" s="52">
        <f t="shared" si="23"/>
        <v>1343</v>
      </c>
      <c r="F514" s="54" t="s">
        <v>450</v>
      </c>
      <c r="G514" s="52" t="s">
        <v>525</v>
      </c>
      <c r="H514" s="54" t="s">
        <v>387</v>
      </c>
      <c r="I514" s="55">
        <v>200</v>
      </c>
      <c r="J514" s="55">
        <v>35</v>
      </c>
      <c r="K514" s="54">
        <f t="shared" si="21"/>
        <v>7000</v>
      </c>
    </row>
    <row r="515" spans="1:11" x14ac:dyDescent="0.3">
      <c r="A515" s="52" t="s">
        <v>405</v>
      </c>
      <c r="B515" s="52">
        <f t="shared" si="22"/>
        <v>2015</v>
      </c>
      <c r="C515" s="52" t="s">
        <v>598</v>
      </c>
      <c r="D515" s="53">
        <v>42355</v>
      </c>
      <c r="E515" s="52">
        <f t="shared" si="23"/>
        <v>1344</v>
      </c>
      <c r="F515" s="54" t="s">
        <v>437</v>
      </c>
      <c r="G515" s="52" t="s">
        <v>403</v>
      </c>
      <c r="H515" s="54" t="s">
        <v>384</v>
      </c>
      <c r="I515" s="55">
        <v>20</v>
      </c>
      <c r="J515" s="55">
        <v>20</v>
      </c>
      <c r="K515" s="54">
        <f t="shared" si="21"/>
        <v>400</v>
      </c>
    </row>
    <row r="516" spans="1:11" x14ac:dyDescent="0.3">
      <c r="A516" s="52" t="s">
        <v>405</v>
      </c>
      <c r="B516" s="52">
        <f t="shared" si="22"/>
        <v>2015</v>
      </c>
      <c r="C516" s="52" t="s">
        <v>598</v>
      </c>
      <c r="D516" s="53">
        <v>42355</v>
      </c>
      <c r="E516" s="52">
        <f t="shared" si="23"/>
        <v>1345</v>
      </c>
      <c r="F516" s="54" t="s">
        <v>440</v>
      </c>
      <c r="G516" s="52" t="s">
        <v>403</v>
      </c>
      <c r="H516" s="54" t="s">
        <v>383</v>
      </c>
      <c r="I516" s="55">
        <v>5</v>
      </c>
      <c r="J516" s="55">
        <v>10</v>
      </c>
      <c r="K516" s="54">
        <f t="shared" si="21"/>
        <v>50</v>
      </c>
    </row>
    <row r="517" spans="1:11" x14ac:dyDescent="0.3">
      <c r="A517" s="52" t="s">
        <v>405</v>
      </c>
      <c r="B517" s="52">
        <f t="shared" si="22"/>
        <v>2015</v>
      </c>
      <c r="C517" s="52" t="s">
        <v>598</v>
      </c>
      <c r="D517" s="53">
        <v>42356</v>
      </c>
      <c r="E517" s="52">
        <f t="shared" si="23"/>
        <v>1346</v>
      </c>
      <c r="F517" s="54" t="s">
        <v>445</v>
      </c>
      <c r="G517" s="52" t="s">
        <v>403</v>
      </c>
      <c r="H517" s="54" t="s">
        <v>385</v>
      </c>
      <c r="I517" s="55">
        <v>500</v>
      </c>
      <c r="J517" s="55">
        <v>86</v>
      </c>
      <c r="K517" s="54">
        <f t="shared" si="21"/>
        <v>43000</v>
      </c>
    </row>
    <row r="518" spans="1:11" x14ac:dyDescent="0.3">
      <c r="A518" s="52" t="s">
        <v>405</v>
      </c>
      <c r="B518" s="52">
        <f t="shared" si="22"/>
        <v>2015</v>
      </c>
      <c r="C518" s="52" t="s">
        <v>598</v>
      </c>
      <c r="D518" s="53">
        <v>42356</v>
      </c>
      <c r="E518" s="52">
        <f t="shared" si="23"/>
        <v>1347</v>
      </c>
      <c r="F518" s="54" t="s">
        <v>437</v>
      </c>
      <c r="G518" s="52" t="s">
        <v>403</v>
      </c>
      <c r="H518" s="54" t="s">
        <v>383</v>
      </c>
      <c r="I518" s="55">
        <v>30</v>
      </c>
      <c r="J518" s="55">
        <v>10</v>
      </c>
      <c r="K518" s="54">
        <f t="shared" si="21"/>
        <v>300</v>
      </c>
    </row>
    <row r="519" spans="1:11" x14ac:dyDescent="0.3">
      <c r="A519" s="52" t="s">
        <v>405</v>
      </c>
      <c r="B519" s="52">
        <f t="shared" si="22"/>
        <v>2015</v>
      </c>
      <c r="C519" s="52" t="s">
        <v>598</v>
      </c>
      <c r="D519" s="53">
        <v>42356</v>
      </c>
      <c r="E519" s="52">
        <f t="shared" si="23"/>
        <v>1348</v>
      </c>
      <c r="F519" s="54" t="s">
        <v>440</v>
      </c>
      <c r="G519" s="52" t="s">
        <v>403</v>
      </c>
      <c r="H519" s="54" t="s">
        <v>381</v>
      </c>
      <c r="I519" s="55">
        <v>2</v>
      </c>
      <c r="J519" s="55">
        <v>120</v>
      </c>
      <c r="K519" s="54">
        <f t="shared" ref="K519:K582" si="24">I519*J519</f>
        <v>240</v>
      </c>
    </row>
    <row r="520" spans="1:11" x14ac:dyDescent="0.3">
      <c r="A520" s="52" t="s">
        <v>395</v>
      </c>
      <c r="B520" s="52">
        <f t="shared" ref="B520:B583" si="25">YEAR(D520)</f>
        <v>2015</v>
      </c>
      <c r="C520" s="52" t="s">
        <v>598</v>
      </c>
      <c r="D520" s="53">
        <v>42357</v>
      </c>
      <c r="E520" s="52">
        <f t="shared" ref="E520:E583" si="26">E519+1</f>
        <v>1349</v>
      </c>
      <c r="F520" s="54" t="s">
        <v>447</v>
      </c>
      <c r="G520" s="52" t="s">
        <v>527</v>
      </c>
      <c r="H520" s="54" t="s">
        <v>384</v>
      </c>
      <c r="I520" s="55">
        <v>5</v>
      </c>
      <c r="J520" s="55">
        <v>20</v>
      </c>
      <c r="K520" s="54">
        <f t="shared" si="24"/>
        <v>100</v>
      </c>
    </row>
    <row r="521" spans="1:11" x14ac:dyDescent="0.3">
      <c r="A521" s="52" t="s">
        <v>405</v>
      </c>
      <c r="B521" s="52">
        <f t="shared" si="25"/>
        <v>2015</v>
      </c>
      <c r="C521" s="52" t="s">
        <v>598</v>
      </c>
      <c r="D521" s="53">
        <v>42357</v>
      </c>
      <c r="E521" s="52">
        <f t="shared" si="26"/>
        <v>1350</v>
      </c>
      <c r="F521" s="54" t="s">
        <v>430</v>
      </c>
      <c r="G521" s="52" t="s">
        <v>403</v>
      </c>
      <c r="H521" s="54" t="s">
        <v>381</v>
      </c>
      <c r="I521" s="55">
        <v>30</v>
      </c>
      <c r="J521" s="55">
        <v>120</v>
      </c>
      <c r="K521" s="54">
        <f t="shared" si="24"/>
        <v>3600</v>
      </c>
    </row>
    <row r="522" spans="1:11" x14ac:dyDescent="0.3">
      <c r="A522" s="52" t="s">
        <v>395</v>
      </c>
      <c r="B522" s="52">
        <f t="shared" si="25"/>
        <v>2015</v>
      </c>
      <c r="C522" s="52" t="s">
        <v>598</v>
      </c>
      <c r="D522" s="53">
        <v>42357</v>
      </c>
      <c r="E522" s="52">
        <f t="shared" si="26"/>
        <v>1351</v>
      </c>
      <c r="F522" s="54" t="s">
        <v>429</v>
      </c>
      <c r="G522" s="52" t="s">
        <v>528</v>
      </c>
      <c r="H522" s="54" t="s">
        <v>387</v>
      </c>
      <c r="I522" s="55">
        <v>100</v>
      </c>
      <c r="J522" s="55">
        <v>35</v>
      </c>
      <c r="K522" s="54">
        <f t="shared" si="24"/>
        <v>3500</v>
      </c>
    </row>
    <row r="523" spans="1:11" x14ac:dyDescent="0.3">
      <c r="A523" s="52" t="s">
        <v>405</v>
      </c>
      <c r="B523" s="52">
        <f t="shared" si="25"/>
        <v>2015</v>
      </c>
      <c r="C523" s="52" t="s">
        <v>598</v>
      </c>
      <c r="D523" s="53">
        <v>42358</v>
      </c>
      <c r="E523" s="52">
        <f t="shared" si="26"/>
        <v>1352</v>
      </c>
      <c r="F523" s="54" t="s">
        <v>445</v>
      </c>
      <c r="G523" s="52" t="s">
        <v>403</v>
      </c>
      <c r="H523" s="54" t="s">
        <v>383</v>
      </c>
      <c r="I523" s="55">
        <v>500</v>
      </c>
      <c r="J523" s="55">
        <v>10</v>
      </c>
      <c r="K523" s="54">
        <f t="shared" si="24"/>
        <v>5000</v>
      </c>
    </row>
    <row r="524" spans="1:11" x14ac:dyDescent="0.3">
      <c r="A524" s="52" t="s">
        <v>522</v>
      </c>
      <c r="B524" s="52">
        <f t="shared" si="25"/>
        <v>2015</v>
      </c>
      <c r="C524" s="52" t="s">
        <v>598</v>
      </c>
      <c r="D524" s="53">
        <v>42358</v>
      </c>
      <c r="E524" s="52">
        <f t="shared" si="26"/>
        <v>1353</v>
      </c>
      <c r="F524" s="54" t="s">
        <v>402</v>
      </c>
      <c r="G524" s="52" t="s">
        <v>525</v>
      </c>
      <c r="H524" s="54" t="s">
        <v>387</v>
      </c>
      <c r="I524" s="55">
        <v>30</v>
      </c>
      <c r="J524" s="55">
        <v>35</v>
      </c>
      <c r="K524" s="54">
        <f t="shared" si="24"/>
        <v>1050</v>
      </c>
    </row>
    <row r="525" spans="1:11" x14ac:dyDescent="0.3">
      <c r="A525" s="52" t="s">
        <v>395</v>
      </c>
      <c r="B525" s="52">
        <f t="shared" si="25"/>
        <v>2015</v>
      </c>
      <c r="C525" s="52" t="s">
        <v>598</v>
      </c>
      <c r="D525" s="53">
        <v>42358</v>
      </c>
      <c r="E525" s="52">
        <f t="shared" si="26"/>
        <v>1354</v>
      </c>
      <c r="F525" s="54" t="s">
        <v>429</v>
      </c>
      <c r="G525" s="52" t="s">
        <v>528</v>
      </c>
      <c r="H525" s="54" t="s">
        <v>385</v>
      </c>
      <c r="I525" s="55">
        <v>200</v>
      </c>
      <c r="J525" s="55">
        <v>86</v>
      </c>
      <c r="K525" s="54">
        <f t="shared" si="24"/>
        <v>17200</v>
      </c>
    </row>
    <row r="526" spans="1:11" x14ac:dyDescent="0.3">
      <c r="A526" s="52" t="s">
        <v>405</v>
      </c>
      <c r="B526" s="52">
        <f t="shared" si="25"/>
        <v>2015</v>
      </c>
      <c r="C526" s="52" t="s">
        <v>598</v>
      </c>
      <c r="D526" s="53">
        <v>42359</v>
      </c>
      <c r="E526" s="52">
        <f t="shared" si="26"/>
        <v>1355</v>
      </c>
      <c r="F526" s="54" t="s">
        <v>404</v>
      </c>
      <c r="G526" s="52" t="s">
        <v>403</v>
      </c>
      <c r="H526" s="54" t="s">
        <v>381</v>
      </c>
      <c r="I526" s="55">
        <v>100</v>
      </c>
      <c r="J526" s="55">
        <v>120</v>
      </c>
      <c r="K526" s="54">
        <f t="shared" si="24"/>
        <v>12000</v>
      </c>
    </row>
    <row r="527" spans="1:11" x14ac:dyDescent="0.3">
      <c r="A527" s="52" t="s">
        <v>522</v>
      </c>
      <c r="B527" s="52">
        <f t="shared" si="25"/>
        <v>2015</v>
      </c>
      <c r="C527" s="52" t="s">
        <v>598</v>
      </c>
      <c r="D527" s="53">
        <v>42359</v>
      </c>
      <c r="E527" s="52">
        <f t="shared" si="26"/>
        <v>1356</v>
      </c>
      <c r="F527" s="54" t="s">
        <v>402</v>
      </c>
      <c r="G527" s="52" t="s">
        <v>525</v>
      </c>
      <c r="H527" s="54" t="s">
        <v>385</v>
      </c>
      <c r="I527" s="55">
        <v>50</v>
      </c>
      <c r="J527" s="55">
        <v>86</v>
      </c>
      <c r="K527" s="54">
        <f t="shared" si="24"/>
        <v>4300</v>
      </c>
    </row>
    <row r="528" spans="1:11" x14ac:dyDescent="0.3">
      <c r="A528" s="52" t="s">
        <v>395</v>
      </c>
      <c r="B528" s="52">
        <f t="shared" si="25"/>
        <v>2015</v>
      </c>
      <c r="C528" s="52" t="s">
        <v>598</v>
      </c>
      <c r="D528" s="53">
        <v>42359</v>
      </c>
      <c r="E528" s="52">
        <f t="shared" si="26"/>
        <v>1357</v>
      </c>
      <c r="F528" s="54" t="s">
        <v>429</v>
      </c>
      <c r="G528" s="52" t="s">
        <v>528</v>
      </c>
      <c r="H528" s="54" t="s">
        <v>384</v>
      </c>
      <c r="I528" s="55">
        <v>200</v>
      </c>
      <c r="J528" s="55">
        <v>20</v>
      </c>
      <c r="K528" s="54">
        <f t="shared" si="24"/>
        <v>4000</v>
      </c>
    </row>
    <row r="529" spans="1:11" x14ac:dyDescent="0.3">
      <c r="A529" s="52" t="s">
        <v>405</v>
      </c>
      <c r="B529" s="52">
        <f t="shared" si="25"/>
        <v>2015</v>
      </c>
      <c r="C529" s="52" t="s">
        <v>598</v>
      </c>
      <c r="D529" s="53">
        <v>42360</v>
      </c>
      <c r="E529" s="52">
        <f t="shared" si="26"/>
        <v>1358</v>
      </c>
      <c r="F529" s="54" t="s">
        <v>404</v>
      </c>
      <c r="G529" s="52" t="s">
        <v>403</v>
      </c>
      <c r="H529" s="54" t="s">
        <v>387</v>
      </c>
      <c r="I529" s="55">
        <v>1000</v>
      </c>
      <c r="J529" s="55">
        <v>35</v>
      </c>
      <c r="K529" s="54">
        <f t="shared" si="24"/>
        <v>35000</v>
      </c>
    </row>
    <row r="530" spans="1:11" x14ac:dyDescent="0.3">
      <c r="A530" s="52" t="s">
        <v>522</v>
      </c>
      <c r="B530" s="52">
        <f t="shared" si="25"/>
        <v>2015</v>
      </c>
      <c r="C530" s="52" t="s">
        <v>598</v>
      </c>
      <c r="D530" s="53">
        <v>42360</v>
      </c>
      <c r="E530" s="52">
        <f t="shared" si="26"/>
        <v>1359</v>
      </c>
      <c r="F530" s="54" t="s">
        <v>444</v>
      </c>
      <c r="G530" s="52" t="s">
        <v>525</v>
      </c>
      <c r="H530" s="54" t="s">
        <v>384</v>
      </c>
      <c r="I530" s="55">
        <v>50</v>
      </c>
      <c r="J530" s="55">
        <v>20</v>
      </c>
      <c r="K530" s="54">
        <f t="shared" si="24"/>
        <v>1000</v>
      </c>
    </row>
    <row r="531" spans="1:11" x14ac:dyDescent="0.3">
      <c r="A531" s="52" t="s">
        <v>405</v>
      </c>
      <c r="B531" s="52">
        <f t="shared" si="25"/>
        <v>2015</v>
      </c>
      <c r="C531" s="52" t="s">
        <v>598</v>
      </c>
      <c r="D531" s="53">
        <v>42360</v>
      </c>
      <c r="E531" s="52">
        <f t="shared" si="26"/>
        <v>1360</v>
      </c>
      <c r="F531" s="54" t="s">
        <v>417</v>
      </c>
      <c r="G531" s="52" t="s">
        <v>403</v>
      </c>
      <c r="H531" s="54" t="s">
        <v>387</v>
      </c>
      <c r="I531" s="55">
        <v>500</v>
      </c>
      <c r="J531" s="55">
        <v>35</v>
      </c>
      <c r="K531" s="54">
        <f t="shared" si="24"/>
        <v>17500</v>
      </c>
    </row>
    <row r="532" spans="1:11" x14ac:dyDescent="0.3">
      <c r="A532" s="52" t="s">
        <v>395</v>
      </c>
      <c r="B532" s="52">
        <f t="shared" si="25"/>
        <v>2015</v>
      </c>
      <c r="C532" s="52" t="s">
        <v>598</v>
      </c>
      <c r="D532" s="53">
        <v>42361</v>
      </c>
      <c r="E532" s="52">
        <f t="shared" si="26"/>
        <v>1361</v>
      </c>
      <c r="F532" s="54" t="s">
        <v>425</v>
      </c>
      <c r="G532" s="52" t="s">
        <v>399</v>
      </c>
      <c r="H532" s="54" t="s">
        <v>385</v>
      </c>
      <c r="I532" s="55">
        <v>150</v>
      </c>
      <c r="J532" s="55">
        <v>86</v>
      </c>
      <c r="K532" s="54">
        <f t="shared" si="24"/>
        <v>12900</v>
      </c>
    </row>
    <row r="533" spans="1:11" x14ac:dyDescent="0.3">
      <c r="A533" s="52" t="s">
        <v>398</v>
      </c>
      <c r="B533" s="52">
        <f t="shared" si="25"/>
        <v>2015</v>
      </c>
      <c r="C533" s="52" t="s">
        <v>598</v>
      </c>
      <c r="D533" s="53">
        <v>42361</v>
      </c>
      <c r="E533" s="52">
        <f t="shared" si="26"/>
        <v>1362</v>
      </c>
      <c r="F533" s="54" t="s">
        <v>412</v>
      </c>
      <c r="G533" s="52" t="s">
        <v>523</v>
      </c>
      <c r="H533" s="54" t="s">
        <v>383</v>
      </c>
      <c r="I533" s="55">
        <v>50</v>
      </c>
      <c r="J533" s="55">
        <v>10</v>
      </c>
      <c r="K533" s="54">
        <f t="shared" si="24"/>
        <v>500</v>
      </c>
    </row>
    <row r="534" spans="1:11" x14ac:dyDescent="0.3">
      <c r="A534" s="52" t="s">
        <v>398</v>
      </c>
      <c r="B534" s="52">
        <f t="shared" si="25"/>
        <v>2015</v>
      </c>
      <c r="C534" s="52" t="s">
        <v>598</v>
      </c>
      <c r="D534" s="53">
        <v>42361</v>
      </c>
      <c r="E534" s="52">
        <f t="shared" si="26"/>
        <v>1363</v>
      </c>
      <c r="F534" s="54" t="s">
        <v>397</v>
      </c>
      <c r="G534" s="52" t="s">
        <v>396</v>
      </c>
      <c r="H534" s="54" t="s">
        <v>385</v>
      </c>
      <c r="I534" s="55">
        <v>900</v>
      </c>
      <c r="J534" s="55">
        <v>86</v>
      </c>
      <c r="K534" s="54">
        <f t="shared" si="24"/>
        <v>77400</v>
      </c>
    </row>
    <row r="535" spans="1:11" x14ac:dyDescent="0.3">
      <c r="A535" s="52" t="s">
        <v>395</v>
      </c>
      <c r="B535" s="52">
        <f t="shared" si="25"/>
        <v>2015</v>
      </c>
      <c r="C535" s="52" t="s">
        <v>598</v>
      </c>
      <c r="D535" s="53">
        <v>42362</v>
      </c>
      <c r="E535" s="52">
        <f t="shared" si="26"/>
        <v>1364</v>
      </c>
      <c r="F535" s="54" t="s">
        <v>425</v>
      </c>
      <c r="G535" s="52" t="s">
        <v>399</v>
      </c>
      <c r="H535" s="54" t="s">
        <v>384</v>
      </c>
      <c r="I535" s="55">
        <v>500</v>
      </c>
      <c r="J535" s="55">
        <v>20</v>
      </c>
      <c r="K535" s="54">
        <f t="shared" si="24"/>
        <v>10000</v>
      </c>
    </row>
    <row r="536" spans="1:11" x14ac:dyDescent="0.3">
      <c r="A536" s="52" t="s">
        <v>398</v>
      </c>
      <c r="B536" s="52">
        <f t="shared" si="25"/>
        <v>2015</v>
      </c>
      <c r="C536" s="52" t="s">
        <v>598</v>
      </c>
      <c r="D536" s="53">
        <v>42362</v>
      </c>
      <c r="E536" s="52">
        <f t="shared" si="26"/>
        <v>1365</v>
      </c>
      <c r="F536" s="54" t="s">
        <v>412</v>
      </c>
      <c r="G536" s="52" t="s">
        <v>523</v>
      </c>
      <c r="H536" s="54" t="s">
        <v>381</v>
      </c>
      <c r="I536" s="55">
        <v>30</v>
      </c>
      <c r="J536" s="55">
        <v>120</v>
      </c>
      <c r="K536" s="54">
        <f t="shared" si="24"/>
        <v>3600</v>
      </c>
    </row>
    <row r="537" spans="1:11" x14ac:dyDescent="0.3">
      <c r="A537" s="52" t="s">
        <v>395</v>
      </c>
      <c r="B537" s="52">
        <f t="shared" si="25"/>
        <v>2015</v>
      </c>
      <c r="C537" s="52" t="s">
        <v>598</v>
      </c>
      <c r="D537" s="53">
        <v>42362</v>
      </c>
      <c r="E537" s="52">
        <f t="shared" si="26"/>
        <v>1366</v>
      </c>
      <c r="F537" s="54" t="s">
        <v>439</v>
      </c>
      <c r="G537" s="52" t="s">
        <v>528</v>
      </c>
      <c r="H537" s="54" t="s">
        <v>384</v>
      </c>
      <c r="I537" s="55">
        <v>50</v>
      </c>
      <c r="J537" s="55">
        <v>20</v>
      </c>
      <c r="K537" s="54">
        <f t="shared" si="24"/>
        <v>1000</v>
      </c>
    </row>
    <row r="538" spans="1:11" x14ac:dyDescent="0.3">
      <c r="A538" s="52" t="s">
        <v>395</v>
      </c>
      <c r="B538" s="52">
        <f t="shared" si="25"/>
        <v>2015</v>
      </c>
      <c r="C538" s="52" t="s">
        <v>598</v>
      </c>
      <c r="D538" s="53">
        <v>42363</v>
      </c>
      <c r="E538" s="52">
        <f t="shared" si="26"/>
        <v>1367</v>
      </c>
      <c r="F538" s="54" t="s">
        <v>425</v>
      </c>
      <c r="G538" s="52" t="s">
        <v>399</v>
      </c>
      <c r="H538" s="54" t="s">
        <v>383</v>
      </c>
      <c r="I538" s="55">
        <v>200</v>
      </c>
      <c r="J538" s="55">
        <v>10</v>
      </c>
      <c r="K538" s="54">
        <f t="shared" si="24"/>
        <v>2000</v>
      </c>
    </row>
    <row r="539" spans="1:11" x14ac:dyDescent="0.3">
      <c r="A539" s="52" t="s">
        <v>395</v>
      </c>
      <c r="B539" s="52">
        <f t="shared" si="25"/>
        <v>2015</v>
      </c>
      <c r="C539" s="52" t="s">
        <v>598</v>
      </c>
      <c r="D539" s="53">
        <v>42363</v>
      </c>
      <c r="E539" s="52">
        <f t="shared" si="26"/>
        <v>1368</v>
      </c>
      <c r="F539" s="54" t="s">
        <v>433</v>
      </c>
      <c r="G539" s="52" t="s">
        <v>528</v>
      </c>
      <c r="H539" s="54" t="s">
        <v>387</v>
      </c>
      <c r="I539" s="55">
        <v>40</v>
      </c>
      <c r="J539" s="55">
        <v>35</v>
      </c>
      <c r="K539" s="54">
        <f t="shared" si="24"/>
        <v>1400</v>
      </c>
    </row>
    <row r="540" spans="1:11" x14ac:dyDescent="0.3">
      <c r="A540" s="52" t="s">
        <v>395</v>
      </c>
      <c r="B540" s="52">
        <f t="shared" si="25"/>
        <v>2015</v>
      </c>
      <c r="C540" s="52" t="s">
        <v>598</v>
      </c>
      <c r="D540" s="53">
        <v>42363</v>
      </c>
      <c r="E540" s="52">
        <f t="shared" si="26"/>
        <v>1369</v>
      </c>
      <c r="F540" s="54" t="s">
        <v>438</v>
      </c>
      <c r="G540" s="52" t="s">
        <v>527</v>
      </c>
      <c r="H540" s="54" t="s">
        <v>387</v>
      </c>
      <c r="I540" s="55">
        <v>300</v>
      </c>
      <c r="J540" s="55">
        <v>35</v>
      </c>
      <c r="K540" s="54">
        <f t="shared" si="24"/>
        <v>10500</v>
      </c>
    </row>
    <row r="541" spans="1:11" x14ac:dyDescent="0.3">
      <c r="A541" s="52" t="s">
        <v>395</v>
      </c>
      <c r="B541" s="52">
        <f t="shared" si="25"/>
        <v>2015</v>
      </c>
      <c r="C541" s="52" t="s">
        <v>598</v>
      </c>
      <c r="D541" s="53">
        <v>42364</v>
      </c>
      <c r="E541" s="52">
        <f t="shared" si="26"/>
        <v>1370</v>
      </c>
      <c r="F541" s="54" t="s">
        <v>425</v>
      </c>
      <c r="G541" s="52" t="s">
        <v>399</v>
      </c>
      <c r="H541" s="54" t="s">
        <v>384</v>
      </c>
      <c r="I541" s="55">
        <v>200</v>
      </c>
      <c r="J541" s="55">
        <v>20</v>
      </c>
      <c r="K541" s="54">
        <f t="shared" si="24"/>
        <v>4000</v>
      </c>
    </row>
    <row r="542" spans="1:11" x14ac:dyDescent="0.3">
      <c r="A542" s="52" t="s">
        <v>395</v>
      </c>
      <c r="B542" s="52">
        <f t="shared" si="25"/>
        <v>2015</v>
      </c>
      <c r="C542" s="52" t="s">
        <v>598</v>
      </c>
      <c r="D542" s="53">
        <v>42364</v>
      </c>
      <c r="E542" s="52">
        <f t="shared" si="26"/>
        <v>1371</v>
      </c>
      <c r="F542" s="54" t="s">
        <v>433</v>
      </c>
      <c r="G542" s="52" t="s">
        <v>528</v>
      </c>
      <c r="H542" s="54" t="s">
        <v>385</v>
      </c>
      <c r="I542" s="55">
        <v>50</v>
      </c>
      <c r="J542" s="55">
        <v>86</v>
      </c>
      <c r="K542" s="54">
        <f t="shared" si="24"/>
        <v>4300</v>
      </c>
    </row>
    <row r="543" spans="1:11" x14ac:dyDescent="0.3">
      <c r="A543" s="52" t="s">
        <v>395</v>
      </c>
      <c r="B543" s="52">
        <f t="shared" si="25"/>
        <v>2015</v>
      </c>
      <c r="C543" s="52" t="s">
        <v>598</v>
      </c>
      <c r="D543" s="53">
        <v>42364</v>
      </c>
      <c r="E543" s="52">
        <f t="shared" si="26"/>
        <v>1372</v>
      </c>
      <c r="F543" s="54" t="s">
        <v>422</v>
      </c>
      <c r="G543" s="52" t="s">
        <v>529</v>
      </c>
      <c r="H543" s="54" t="s">
        <v>385</v>
      </c>
      <c r="I543" s="55">
        <v>500</v>
      </c>
      <c r="J543" s="55">
        <v>86</v>
      </c>
      <c r="K543" s="54">
        <f t="shared" si="24"/>
        <v>43000</v>
      </c>
    </row>
    <row r="544" spans="1:11" x14ac:dyDescent="0.3">
      <c r="A544" s="52" t="s">
        <v>395</v>
      </c>
      <c r="B544" s="52">
        <f t="shared" si="25"/>
        <v>2015</v>
      </c>
      <c r="C544" s="52" t="s">
        <v>598</v>
      </c>
      <c r="D544" s="53">
        <v>42365</v>
      </c>
      <c r="E544" s="52">
        <f t="shared" si="26"/>
        <v>1373</v>
      </c>
      <c r="F544" s="54" t="s">
        <v>425</v>
      </c>
      <c r="G544" s="52" t="s">
        <v>399</v>
      </c>
      <c r="H544" s="54" t="s">
        <v>383</v>
      </c>
      <c r="I544" s="55">
        <v>100</v>
      </c>
      <c r="J544" s="55">
        <v>10</v>
      </c>
      <c r="K544" s="54">
        <f t="shared" si="24"/>
        <v>1000</v>
      </c>
    </row>
    <row r="545" spans="1:11" x14ac:dyDescent="0.3">
      <c r="A545" s="52" t="s">
        <v>395</v>
      </c>
      <c r="B545" s="52">
        <f t="shared" si="25"/>
        <v>2015</v>
      </c>
      <c r="C545" s="52" t="s">
        <v>598</v>
      </c>
      <c r="D545" s="53">
        <v>42365</v>
      </c>
      <c r="E545" s="52">
        <f t="shared" si="26"/>
        <v>1374</v>
      </c>
      <c r="F545" s="54" t="s">
        <v>433</v>
      </c>
      <c r="G545" s="52" t="s">
        <v>528</v>
      </c>
      <c r="H545" s="54" t="s">
        <v>387</v>
      </c>
      <c r="I545" s="55">
        <v>20</v>
      </c>
      <c r="J545" s="55">
        <v>35</v>
      </c>
      <c r="K545" s="54">
        <f t="shared" si="24"/>
        <v>700</v>
      </c>
    </row>
    <row r="546" spans="1:11" x14ac:dyDescent="0.3">
      <c r="A546" s="52" t="s">
        <v>398</v>
      </c>
      <c r="B546" s="52">
        <f t="shared" si="25"/>
        <v>2015</v>
      </c>
      <c r="C546" s="52" t="s">
        <v>598</v>
      </c>
      <c r="D546" s="53">
        <v>42365</v>
      </c>
      <c r="E546" s="52">
        <f t="shared" si="26"/>
        <v>1375</v>
      </c>
      <c r="F546" s="54" t="s">
        <v>421</v>
      </c>
      <c r="G546" s="52" t="s">
        <v>523</v>
      </c>
      <c r="H546" s="54" t="s">
        <v>384</v>
      </c>
      <c r="I546" s="55">
        <v>300</v>
      </c>
      <c r="J546" s="55">
        <v>20</v>
      </c>
      <c r="K546" s="54">
        <f t="shared" si="24"/>
        <v>6000</v>
      </c>
    </row>
    <row r="547" spans="1:11" x14ac:dyDescent="0.3">
      <c r="A547" s="52" t="s">
        <v>395</v>
      </c>
      <c r="B547" s="52">
        <f t="shared" si="25"/>
        <v>2015</v>
      </c>
      <c r="C547" s="52" t="s">
        <v>598</v>
      </c>
      <c r="D547" s="53">
        <v>42366</v>
      </c>
      <c r="E547" s="52">
        <f t="shared" si="26"/>
        <v>1376</v>
      </c>
      <c r="F547" s="54" t="s">
        <v>429</v>
      </c>
      <c r="G547" s="52" t="s">
        <v>528</v>
      </c>
      <c r="H547" s="54" t="s">
        <v>381</v>
      </c>
      <c r="I547" s="55">
        <v>50</v>
      </c>
      <c r="J547" s="55">
        <v>120</v>
      </c>
      <c r="K547" s="54">
        <f t="shared" si="24"/>
        <v>6000</v>
      </c>
    </row>
    <row r="548" spans="1:11" x14ac:dyDescent="0.3">
      <c r="A548" s="52" t="s">
        <v>395</v>
      </c>
      <c r="B548" s="52">
        <f t="shared" si="25"/>
        <v>2015</v>
      </c>
      <c r="C548" s="52" t="s">
        <v>598</v>
      </c>
      <c r="D548" s="53">
        <v>42366</v>
      </c>
      <c r="E548" s="52">
        <f t="shared" si="26"/>
        <v>1377</v>
      </c>
      <c r="F548" s="54" t="s">
        <v>433</v>
      </c>
      <c r="G548" s="52" t="s">
        <v>528</v>
      </c>
      <c r="H548" s="54" t="s">
        <v>385</v>
      </c>
      <c r="I548" s="55">
        <v>50</v>
      </c>
      <c r="J548" s="55">
        <v>86</v>
      </c>
      <c r="K548" s="54">
        <f t="shared" si="24"/>
        <v>4300</v>
      </c>
    </row>
    <row r="549" spans="1:11" x14ac:dyDescent="0.3">
      <c r="A549" s="52" t="s">
        <v>395</v>
      </c>
      <c r="B549" s="52">
        <f t="shared" si="25"/>
        <v>2015</v>
      </c>
      <c r="C549" s="52" t="s">
        <v>598</v>
      </c>
      <c r="D549" s="53">
        <v>42366</v>
      </c>
      <c r="E549" s="52">
        <f t="shared" si="26"/>
        <v>1378</v>
      </c>
      <c r="F549" s="54" t="s">
        <v>433</v>
      </c>
      <c r="G549" s="52" t="s">
        <v>528</v>
      </c>
      <c r="H549" s="54" t="s">
        <v>383</v>
      </c>
      <c r="I549" s="55">
        <v>150</v>
      </c>
      <c r="J549" s="55">
        <v>10</v>
      </c>
      <c r="K549" s="54">
        <f t="shared" si="24"/>
        <v>1500</v>
      </c>
    </row>
    <row r="550" spans="1:11" x14ac:dyDescent="0.3">
      <c r="A550" s="52" t="s">
        <v>395</v>
      </c>
      <c r="B550" s="52">
        <f t="shared" si="25"/>
        <v>2015</v>
      </c>
      <c r="C550" s="52" t="s">
        <v>598</v>
      </c>
      <c r="D550" s="53">
        <v>42367</v>
      </c>
      <c r="E550" s="52">
        <f t="shared" si="26"/>
        <v>1379</v>
      </c>
      <c r="F550" s="54" t="s">
        <v>393</v>
      </c>
      <c r="G550" s="52" t="s">
        <v>529</v>
      </c>
      <c r="H550" s="54" t="s">
        <v>387</v>
      </c>
      <c r="I550" s="55">
        <v>1000</v>
      </c>
      <c r="J550" s="55">
        <v>35</v>
      </c>
      <c r="K550" s="54">
        <f t="shared" si="24"/>
        <v>35000</v>
      </c>
    </row>
    <row r="551" spans="1:11" x14ac:dyDescent="0.3">
      <c r="A551" s="52" t="s">
        <v>395</v>
      </c>
      <c r="B551" s="52">
        <f t="shared" si="25"/>
        <v>2015</v>
      </c>
      <c r="C551" s="52" t="s">
        <v>598</v>
      </c>
      <c r="D551" s="53">
        <v>42367</v>
      </c>
      <c r="E551" s="52">
        <f t="shared" si="26"/>
        <v>1380</v>
      </c>
      <c r="F551" s="54" t="s">
        <v>433</v>
      </c>
      <c r="G551" s="52" t="s">
        <v>528</v>
      </c>
      <c r="H551" s="54" t="s">
        <v>384</v>
      </c>
      <c r="I551" s="55">
        <v>20</v>
      </c>
      <c r="J551" s="55">
        <v>20</v>
      </c>
      <c r="K551" s="54">
        <f t="shared" si="24"/>
        <v>400</v>
      </c>
    </row>
    <row r="552" spans="1:11" x14ac:dyDescent="0.3">
      <c r="A552" s="52" t="s">
        <v>395</v>
      </c>
      <c r="B552" s="52">
        <f t="shared" si="25"/>
        <v>2015</v>
      </c>
      <c r="C552" s="52" t="s">
        <v>598</v>
      </c>
      <c r="D552" s="53">
        <v>42367</v>
      </c>
      <c r="E552" s="52">
        <f t="shared" si="26"/>
        <v>1381</v>
      </c>
      <c r="F552" s="54" t="s">
        <v>433</v>
      </c>
      <c r="G552" s="52" t="s">
        <v>528</v>
      </c>
      <c r="H552" s="54" t="s">
        <v>381</v>
      </c>
      <c r="I552" s="55">
        <v>100</v>
      </c>
      <c r="J552" s="55">
        <v>120</v>
      </c>
      <c r="K552" s="54">
        <f t="shared" si="24"/>
        <v>12000</v>
      </c>
    </row>
    <row r="553" spans="1:11" x14ac:dyDescent="0.3">
      <c r="A553" s="52" t="s">
        <v>405</v>
      </c>
      <c r="B553" s="52">
        <f t="shared" si="25"/>
        <v>2015</v>
      </c>
      <c r="C553" s="52" t="s">
        <v>598</v>
      </c>
      <c r="D553" s="53">
        <v>42368</v>
      </c>
      <c r="E553" s="52">
        <f t="shared" si="26"/>
        <v>1382</v>
      </c>
      <c r="F553" s="54" t="s">
        <v>441</v>
      </c>
      <c r="G553" s="52" t="s">
        <v>403</v>
      </c>
      <c r="H553" s="54" t="s">
        <v>385</v>
      </c>
      <c r="I553" s="55">
        <v>3000</v>
      </c>
      <c r="J553" s="55">
        <v>86</v>
      </c>
      <c r="K553" s="54">
        <f t="shared" si="24"/>
        <v>258000</v>
      </c>
    </row>
    <row r="554" spans="1:11" x14ac:dyDescent="0.3">
      <c r="A554" s="52" t="s">
        <v>395</v>
      </c>
      <c r="B554" s="52">
        <f t="shared" si="25"/>
        <v>2015</v>
      </c>
      <c r="C554" s="52" t="s">
        <v>598</v>
      </c>
      <c r="D554" s="53">
        <v>42368</v>
      </c>
      <c r="E554" s="52">
        <f t="shared" si="26"/>
        <v>1383</v>
      </c>
      <c r="F554" s="54" t="s">
        <v>433</v>
      </c>
      <c r="G554" s="52" t="s">
        <v>528</v>
      </c>
      <c r="H554" s="54" t="s">
        <v>387</v>
      </c>
      <c r="I554" s="55">
        <v>50</v>
      </c>
      <c r="J554" s="55">
        <v>35</v>
      </c>
      <c r="K554" s="54">
        <f t="shared" si="24"/>
        <v>1750</v>
      </c>
    </row>
    <row r="555" spans="1:11" x14ac:dyDescent="0.3">
      <c r="A555" s="52" t="s">
        <v>395</v>
      </c>
      <c r="B555" s="52">
        <f t="shared" si="25"/>
        <v>2015</v>
      </c>
      <c r="C555" s="52" t="s">
        <v>598</v>
      </c>
      <c r="D555" s="53">
        <v>42368</v>
      </c>
      <c r="E555" s="52">
        <f t="shared" si="26"/>
        <v>1384</v>
      </c>
      <c r="F555" s="54" t="s">
        <v>433</v>
      </c>
      <c r="G555" s="52" t="s">
        <v>528</v>
      </c>
      <c r="H555" s="54" t="s">
        <v>387</v>
      </c>
      <c r="I555" s="55">
        <v>150</v>
      </c>
      <c r="J555" s="55">
        <v>35</v>
      </c>
      <c r="K555" s="54">
        <f t="shared" si="24"/>
        <v>5250</v>
      </c>
    </row>
    <row r="556" spans="1:11" x14ac:dyDescent="0.3">
      <c r="A556" s="52" t="s">
        <v>395</v>
      </c>
      <c r="B556" s="52">
        <f t="shared" si="25"/>
        <v>2015</v>
      </c>
      <c r="C556" s="52" t="s">
        <v>598</v>
      </c>
      <c r="D556" s="53">
        <v>42369</v>
      </c>
      <c r="E556" s="52">
        <f t="shared" si="26"/>
        <v>1385</v>
      </c>
      <c r="F556" s="54" t="s">
        <v>400</v>
      </c>
      <c r="G556" s="52" t="s">
        <v>399</v>
      </c>
      <c r="H556" s="54" t="s">
        <v>384</v>
      </c>
      <c r="I556" s="55">
        <v>100</v>
      </c>
      <c r="J556" s="55">
        <v>20</v>
      </c>
      <c r="K556" s="54">
        <f t="shared" si="24"/>
        <v>2000</v>
      </c>
    </row>
    <row r="557" spans="1:11" x14ac:dyDescent="0.3">
      <c r="A557" s="52" t="s">
        <v>398</v>
      </c>
      <c r="B557" s="52">
        <f t="shared" si="25"/>
        <v>2015</v>
      </c>
      <c r="C557" s="52" t="s">
        <v>598</v>
      </c>
      <c r="D557" s="53">
        <v>42369</v>
      </c>
      <c r="E557" s="52">
        <f t="shared" si="26"/>
        <v>1386</v>
      </c>
      <c r="F557" s="54" t="s">
        <v>397</v>
      </c>
      <c r="G557" s="52" t="s">
        <v>396</v>
      </c>
      <c r="H557" s="54" t="s">
        <v>385</v>
      </c>
      <c r="I557" s="55">
        <v>20</v>
      </c>
      <c r="J557" s="55">
        <v>86</v>
      </c>
      <c r="K557" s="54">
        <f t="shared" si="24"/>
        <v>1720</v>
      </c>
    </row>
    <row r="558" spans="1:11" x14ac:dyDescent="0.3">
      <c r="A558" s="52" t="s">
        <v>395</v>
      </c>
      <c r="B558" s="52">
        <f t="shared" si="25"/>
        <v>2015</v>
      </c>
      <c r="C558" s="52" t="s">
        <v>598</v>
      </c>
      <c r="D558" s="53">
        <v>42369</v>
      </c>
      <c r="E558" s="52">
        <f t="shared" si="26"/>
        <v>1387</v>
      </c>
      <c r="F558" s="54" t="s">
        <v>433</v>
      </c>
      <c r="G558" s="52" t="s">
        <v>528</v>
      </c>
      <c r="H558" s="54" t="s">
        <v>385</v>
      </c>
      <c r="I558" s="55">
        <v>200</v>
      </c>
      <c r="J558" s="55">
        <v>86</v>
      </c>
      <c r="K558" s="54">
        <f t="shared" si="24"/>
        <v>17200</v>
      </c>
    </row>
    <row r="559" spans="1:11" x14ac:dyDescent="0.3">
      <c r="A559" s="52" t="s">
        <v>398</v>
      </c>
      <c r="B559" s="52">
        <f t="shared" si="25"/>
        <v>2016</v>
      </c>
      <c r="C559" s="52" t="s">
        <v>588</v>
      </c>
      <c r="D559" s="53">
        <v>42370</v>
      </c>
      <c r="E559" s="52">
        <f t="shared" si="26"/>
        <v>1388</v>
      </c>
      <c r="F559" s="54" t="s">
        <v>421</v>
      </c>
      <c r="G559" s="52" t="s">
        <v>523</v>
      </c>
      <c r="H559" s="54" t="s">
        <v>383</v>
      </c>
      <c r="I559" s="55">
        <v>300</v>
      </c>
      <c r="J559" s="55">
        <v>10</v>
      </c>
      <c r="K559" s="54">
        <f t="shared" si="24"/>
        <v>3000</v>
      </c>
    </row>
    <row r="560" spans="1:11" x14ac:dyDescent="0.3">
      <c r="A560" s="52" t="s">
        <v>395</v>
      </c>
      <c r="B560" s="52">
        <f t="shared" si="25"/>
        <v>2016</v>
      </c>
      <c r="C560" s="52" t="s">
        <v>588</v>
      </c>
      <c r="D560" s="53">
        <v>42370</v>
      </c>
      <c r="E560" s="52">
        <f t="shared" si="26"/>
        <v>1389</v>
      </c>
      <c r="F560" s="54" t="s">
        <v>438</v>
      </c>
      <c r="G560" s="52" t="s">
        <v>527</v>
      </c>
      <c r="H560" s="54" t="s">
        <v>384</v>
      </c>
      <c r="I560" s="55">
        <v>40</v>
      </c>
      <c r="J560" s="55">
        <v>20</v>
      </c>
      <c r="K560" s="54">
        <f t="shared" si="24"/>
        <v>800</v>
      </c>
    </row>
    <row r="561" spans="1:11" x14ac:dyDescent="0.3">
      <c r="A561" s="52" t="s">
        <v>395</v>
      </c>
      <c r="B561" s="52">
        <f t="shared" si="25"/>
        <v>2016</v>
      </c>
      <c r="C561" s="52" t="s">
        <v>588</v>
      </c>
      <c r="D561" s="53">
        <v>42370</v>
      </c>
      <c r="E561" s="52">
        <f t="shared" si="26"/>
        <v>1390</v>
      </c>
      <c r="F561" s="54" t="s">
        <v>433</v>
      </c>
      <c r="G561" s="52" t="s">
        <v>528</v>
      </c>
      <c r="H561" s="54" t="s">
        <v>384</v>
      </c>
      <c r="I561" s="55">
        <v>300</v>
      </c>
      <c r="J561" s="55">
        <v>20</v>
      </c>
      <c r="K561" s="54">
        <f t="shared" si="24"/>
        <v>6000</v>
      </c>
    </row>
    <row r="562" spans="1:11" x14ac:dyDescent="0.3">
      <c r="A562" s="52" t="s">
        <v>398</v>
      </c>
      <c r="B562" s="52">
        <f t="shared" si="25"/>
        <v>2016</v>
      </c>
      <c r="C562" s="52" t="s">
        <v>588</v>
      </c>
      <c r="D562" s="53">
        <v>42371</v>
      </c>
      <c r="E562" s="52">
        <f t="shared" si="26"/>
        <v>1391</v>
      </c>
      <c r="F562" s="54" t="s">
        <v>421</v>
      </c>
      <c r="G562" s="52" t="s">
        <v>523</v>
      </c>
      <c r="H562" s="54" t="s">
        <v>381</v>
      </c>
      <c r="I562" s="55">
        <v>2100</v>
      </c>
      <c r="J562" s="55">
        <v>120</v>
      </c>
      <c r="K562" s="54">
        <f t="shared" si="24"/>
        <v>252000</v>
      </c>
    </row>
    <row r="563" spans="1:11" x14ac:dyDescent="0.3">
      <c r="A563" s="52" t="s">
        <v>398</v>
      </c>
      <c r="B563" s="52">
        <f t="shared" si="25"/>
        <v>2016</v>
      </c>
      <c r="C563" s="52" t="s">
        <v>588</v>
      </c>
      <c r="D563" s="53">
        <v>42371</v>
      </c>
      <c r="E563" s="52">
        <f t="shared" si="26"/>
        <v>1392</v>
      </c>
      <c r="F563" s="54" t="s">
        <v>409</v>
      </c>
      <c r="G563" s="52" t="s">
        <v>396</v>
      </c>
      <c r="H563" s="54" t="s">
        <v>387</v>
      </c>
      <c r="I563" s="55">
        <v>20</v>
      </c>
      <c r="J563" s="55">
        <v>35</v>
      </c>
      <c r="K563" s="54">
        <f t="shared" si="24"/>
        <v>700</v>
      </c>
    </row>
    <row r="564" spans="1:11" x14ac:dyDescent="0.3">
      <c r="A564" s="52" t="s">
        <v>405</v>
      </c>
      <c r="B564" s="52">
        <f t="shared" si="25"/>
        <v>2016</v>
      </c>
      <c r="C564" s="52" t="s">
        <v>588</v>
      </c>
      <c r="D564" s="53">
        <v>42371</v>
      </c>
      <c r="E564" s="52">
        <f t="shared" si="26"/>
        <v>1393</v>
      </c>
      <c r="F564" s="54" t="s">
        <v>416</v>
      </c>
      <c r="G564" s="52" t="s">
        <v>403</v>
      </c>
      <c r="H564" s="54" t="s">
        <v>383</v>
      </c>
      <c r="I564" s="55">
        <v>100</v>
      </c>
      <c r="J564" s="55">
        <v>10</v>
      </c>
      <c r="K564" s="54">
        <f t="shared" si="24"/>
        <v>1000</v>
      </c>
    </row>
    <row r="565" spans="1:11" x14ac:dyDescent="0.3">
      <c r="A565" s="52" t="s">
        <v>395</v>
      </c>
      <c r="B565" s="52">
        <f t="shared" si="25"/>
        <v>2016</v>
      </c>
      <c r="C565" s="52" t="s">
        <v>588</v>
      </c>
      <c r="D565" s="53">
        <v>42372</v>
      </c>
      <c r="E565" s="52">
        <f t="shared" si="26"/>
        <v>1394</v>
      </c>
      <c r="F565" s="54" t="s">
        <v>433</v>
      </c>
      <c r="G565" s="52" t="s">
        <v>528</v>
      </c>
      <c r="H565" s="54" t="s">
        <v>387</v>
      </c>
      <c r="I565" s="55">
        <v>150</v>
      </c>
      <c r="J565" s="55">
        <v>35</v>
      </c>
      <c r="K565" s="54">
        <f t="shared" si="24"/>
        <v>5250</v>
      </c>
    </row>
    <row r="566" spans="1:11" x14ac:dyDescent="0.3">
      <c r="A566" s="52" t="s">
        <v>398</v>
      </c>
      <c r="B566" s="52">
        <f t="shared" si="25"/>
        <v>2016</v>
      </c>
      <c r="C566" s="52" t="s">
        <v>588</v>
      </c>
      <c r="D566" s="53">
        <v>42372</v>
      </c>
      <c r="E566" s="52">
        <f t="shared" si="26"/>
        <v>1395</v>
      </c>
      <c r="F566" s="54" t="s">
        <v>409</v>
      </c>
      <c r="G566" s="52" t="s">
        <v>396</v>
      </c>
      <c r="H566" s="54" t="s">
        <v>385</v>
      </c>
      <c r="I566" s="55">
        <v>50</v>
      </c>
      <c r="J566" s="55">
        <v>86</v>
      </c>
      <c r="K566" s="54">
        <f t="shared" si="24"/>
        <v>4300</v>
      </c>
    </row>
    <row r="567" spans="1:11" x14ac:dyDescent="0.3">
      <c r="A567" s="52" t="s">
        <v>405</v>
      </c>
      <c r="B567" s="52">
        <f t="shared" si="25"/>
        <v>2016</v>
      </c>
      <c r="C567" s="52" t="s">
        <v>588</v>
      </c>
      <c r="D567" s="53">
        <v>42372</v>
      </c>
      <c r="E567" s="52">
        <f t="shared" si="26"/>
        <v>1396</v>
      </c>
      <c r="F567" s="54" t="s">
        <v>416</v>
      </c>
      <c r="G567" s="52" t="s">
        <v>403</v>
      </c>
      <c r="H567" s="54" t="s">
        <v>381</v>
      </c>
      <c r="I567" s="55">
        <v>200</v>
      </c>
      <c r="J567" s="55">
        <v>120</v>
      </c>
      <c r="K567" s="54">
        <f t="shared" si="24"/>
        <v>24000</v>
      </c>
    </row>
    <row r="568" spans="1:11" x14ac:dyDescent="0.3">
      <c r="A568" s="52" t="s">
        <v>522</v>
      </c>
      <c r="B568" s="52">
        <f t="shared" si="25"/>
        <v>2016</v>
      </c>
      <c r="C568" s="52" t="s">
        <v>588</v>
      </c>
      <c r="D568" s="53">
        <v>42373</v>
      </c>
      <c r="E568" s="52">
        <f t="shared" si="26"/>
        <v>1397</v>
      </c>
      <c r="F568" s="54" t="s">
        <v>450</v>
      </c>
      <c r="G568" s="52" t="s">
        <v>525</v>
      </c>
      <c r="H568" s="54" t="s">
        <v>385</v>
      </c>
      <c r="I568" s="55">
        <v>400</v>
      </c>
      <c r="J568" s="55">
        <v>86</v>
      </c>
      <c r="K568" s="54">
        <f t="shared" si="24"/>
        <v>34400</v>
      </c>
    </row>
    <row r="569" spans="1:11" x14ac:dyDescent="0.3">
      <c r="A569" s="52" t="s">
        <v>398</v>
      </c>
      <c r="B569" s="52">
        <f t="shared" si="25"/>
        <v>2016</v>
      </c>
      <c r="C569" s="52" t="s">
        <v>588</v>
      </c>
      <c r="D569" s="53">
        <v>42373</v>
      </c>
      <c r="E569" s="52">
        <f t="shared" si="26"/>
        <v>1398</v>
      </c>
      <c r="F569" s="54" t="s">
        <v>409</v>
      </c>
      <c r="G569" s="52" t="s">
        <v>396</v>
      </c>
      <c r="H569" s="54" t="s">
        <v>384</v>
      </c>
      <c r="I569" s="55">
        <v>50</v>
      </c>
      <c r="J569" s="55">
        <v>20</v>
      </c>
      <c r="K569" s="54">
        <f t="shared" si="24"/>
        <v>1000</v>
      </c>
    </row>
    <row r="570" spans="1:11" x14ac:dyDescent="0.3">
      <c r="A570" s="52" t="s">
        <v>405</v>
      </c>
      <c r="B570" s="52">
        <f t="shared" si="25"/>
        <v>2016</v>
      </c>
      <c r="C570" s="52" t="s">
        <v>588</v>
      </c>
      <c r="D570" s="53">
        <v>42373</v>
      </c>
      <c r="E570" s="52">
        <f t="shared" si="26"/>
        <v>1399</v>
      </c>
      <c r="F570" s="54" t="s">
        <v>404</v>
      </c>
      <c r="G570" s="52" t="s">
        <v>403</v>
      </c>
      <c r="H570" s="54" t="s">
        <v>387</v>
      </c>
      <c r="I570" s="55">
        <v>300</v>
      </c>
      <c r="J570" s="55">
        <v>35</v>
      </c>
      <c r="K570" s="54">
        <f t="shared" si="24"/>
        <v>10500</v>
      </c>
    </row>
    <row r="571" spans="1:11" x14ac:dyDescent="0.3">
      <c r="A571" s="52" t="s">
        <v>395</v>
      </c>
      <c r="B571" s="52">
        <f t="shared" si="25"/>
        <v>2016</v>
      </c>
      <c r="C571" s="52" t="s">
        <v>588</v>
      </c>
      <c r="D571" s="53">
        <v>42374</v>
      </c>
      <c r="E571" s="52">
        <f t="shared" si="26"/>
        <v>1400</v>
      </c>
      <c r="F571" s="54" t="s">
        <v>413</v>
      </c>
      <c r="G571" s="52" t="s">
        <v>527</v>
      </c>
      <c r="H571" s="54" t="s">
        <v>384</v>
      </c>
      <c r="I571" s="55">
        <v>15</v>
      </c>
      <c r="J571" s="55">
        <v>20</v>
      </c>
      <c r="K571" s="54">
        <f t="shared" si="24"/>
        <v>300</v>
      </c>
    </row>
    <row r="572" spans="1:11" x14ac:dyDescent="0.3">
      <c r="A572" s="52" t="s">
        <v>398</v>
      </c>
      <c r="B572" s="52">
        <f t="shared" si="25"/>
        <v>2016</v>
      </c>
      <c r="C572" s="52" t="s">
        <v>588</v>
      </c>
      <c r="D572" s="53">
        <v>42374</v>
      </c>
      <c r="E572" s="52">
        <f t="shared" si="26"/>
        <v>1401</v>
      </c>
      <c r="F572" s="54" t="s">
        <v>409</v>
      </c>
      <c r="G572" s="52" t="s">
        <v>396</v>
      </c>
      <c r="H572" s="54" t="s">
        <v>383</v>
      </c>
      <c r="I572" s="55">
        <v>20</v>
      </c>
      <c r="J572" s="55">
        <v>10</v>
      </c>
      <c r="K572" s="54">
        <f t="shared" si="24"/>
        <v>200</v>
      </c>
    </row>
    <row r="573" spans="1:11" x14ac:dyDescent="0.3">
      <c r="A573" s="52" t="s">
        <v>398</v>
      </c>
      <c r="B573" s="52">
        <f t="shared" si="25"/>
        <v>2016</v>
      </c>
      <c r="C573" s="52" t="s">
        <v>588</v>
      </c>
      <c r="D573" s="53">
        <v>42374</v>
      </c>
      <c r="E573" s="52">
        <f t="shared" si="26"/>
        <v>1402</v>
      </c>
      <c r="F573" s="54" t="s">
        <v>412</v>
      </c>
      <c r="G573" s="52" t="s">
        <v>523</v>
      </c>
      <c r="H573" s="54" t="s">
        <v>385</v>
      </c>
      <c r="I573" s="55">
        <v>100</v>
      </c>
      <c r="J573" s="55">
        <v>86</v>
      </c>
      <c r="K573" s="54">
        <f t="shared" si="24"/>
        <v>8600</v>
      </c>
    </row>
    <row r="574" spans="1:11" x14ac:dyDescent="0.3">
      <c r="A574" s="52" t="s">
        <v>395</v>
      </c>
      <c r="B574" s="52">
        <f t="shared" si="25"/>
        <v>2016</v>
      </c>
      <c r="C574" s="52" t="s">
        <v>588</v>
      </c>
      <c r="D574" s="53">
        <v>42375</v>
      </c>
      <c r="E574" s="52">
        <f t="shared" si="26"/>
        <v>1403</v>
      </c>
      <c r="F574" s="54" t="s">
        <v>413</v>
      </c>
      <c r="G574" s="52" t="s">
        <v>527</v>
      </c>
      <c r="H574" s="54" t="s">
        <v>383</v>
      </c>
      <c r="I574" s="55">
        <v>10</v>
      </c>
      <c r="J574" s="55">
        <v>10</v>
      </c>
      <c r="K574" s="54">
        <f t="shared" si="24"/>
        <v>100</v>
      </c>
    </row>
    <row r="575" spans="1:11" x14ac:dyDescent="0.3">
      <c r="A575" s="52" t="s">
        <v>398</v>
      </c>
      <c r="B575" s="52">
        <f t="shared" si="25"/>
        <v>2016</v>
      </c>
      <c r="C575" s="52" t="s">
        <v>588</v>
      </c>
      <c r="D575" s="53">
        <v>42375</v>
      </c>
      <c r="E575" s="52">
        <f t="shared" si="26"/>
        <v>1404</v>
      </c>
      <c r="F575" s="54" t="s">
        <v>409</v>
      </c>
      <c r="G575" s="52" t="s">
        <v>396</v>
      </c>
      <c r="H575" s="54" t="s">
        <v>381</v>
      </c>
      <c r="I575" s="55">
        <v>25</v>
      </c>
      <c r="J575" s="55">
        <v>120</v>
      </c>
      <c r="K575" s="54">
        <f t="shared" si="24"/>
        <v>3000</v>
      </c>
    </row>
    <row r="576" spans="1:11" x14ac:dyDescent="0.3">
      <c r="A576" s="52" t="s">
        <v>405</v>
      </c>
      <c r="B576" s="52">
        <f t="shared" si="25"/>
        <v>2016</v>
      </c>
      <c r="C576" s="52" t="s">
        <v>588</v>
      </c>
      <c r="D576" s="53">
        <v>42375</v>
      </c>
      <c r="E576" s="52">
        <f t="shared" si="26"/>
        <v>1405</v>
      </c>
      <c r="F576" s="54" t="s">
        <v>437</v>
      </c>
      <c r="G576" s="52" t="s">
        <v>403</v>
      </c>
      <c r="H576" s="54" t="s">
        <v>384</v>
      </c>
      <c r="I576" s="55">
        <v>250</v>
      </c>
      <c r="J576" s="55">
        <v>20</v>
      </c>
      <c r="K576" s="54">
        <f t="shared" si="24"/>
        <v>5000</v>
      </c>
    </row>
    <row r="577" spans="1:11" x14ac:dyDescent="0.3">
      <c r="A577" s="52" t="s">
        <v>395</v>
      </c>
      <c r="B577" s="52">
        <f t="shared" si="25"/>
        <v>2016</v>
      </c>
      <c r="C577" s="52" t="s">
        <v>588</v>
      </c>
      <c r="D577" s="53">
        <v>42376</v>
      </c>
      <c r="E577" s="52">
        <f t="shared" si="26"/>
        <v>1406</v>
      </c>
      <c r="F577" s="54" t="s">
        <v>413</v>
      </c>
      <c r="G577" s="52" t="s">
        <v>527</v>
      </c>
      <c r="H577" s="54" t="s">
        <v>381</v>
      </c>
      <c r="I577" s="55">
        <v>5</v>
      </c>
      <c r="J577" s="55">
        <v>120</v>
      </c>
      <c r="K577" s="54">
        <f t="shared" si="24"/>
        <v>600</v>
      </c>
    </row>
    <row r="578" spans="1:11" x14ac:dyDescent="0.3">
      <c r="A578" s="52" t="s">
        <v>398</v>
      </c>
      <c r="B578" s="52">
        <f t="shared" si="25"/>
        <v>2016</v>
      </c>
      <c r="C578" s="52" t="s">
        <v>588</v>
      </c>
      <c r="D578" s="53">
        <v>42376</v>
      </c>
      <c r="E578" s="52">
        <f t="shared" si="26"/>
        <v>1407</v>
      </c>
      <c r="F578" s="54" t="s">
        <v>449</v>
      </c>
      <c r="G578" s="52" t="s">
        <v>396</v>
      </c>
      <c r="H578" s="54" t="s">
        <v>387</v>
      </c>
      <c r="I578" s="55">
        <v>20</v>
      </c>
      <c r="J578" s="55">
        <v>35</v>
      </c>
      <c r="K578" s="54">
        <f t="shared" si="24"/>
        <v>700</v>
      </c>
    </row>
    <row r="579" spans="1:11" x14ac:dyDescent="0.3">
      <c r="A579" s="52" t="s">
        <v>405</v>
      </c>
      <c r="B579" s="52">
        <f t="shared" si="25"/>
        <v>2016</v>
      </c>
      <c r="C579" s="52" t="s">
        <v>588</v>
      </c>
      <c r="D579" s="53">
        <v>42376</v>
      </c>
      <c r="E579" s="52">
        <f t="shared" si="26"/>
        <v>1408</v>
      </c>
      <c r="F579" s="54" t="s">
        <v>437</v>
      </c>
      <c r="G579" s="52" t="s">
        <v>403</v>
      </c>
      <c r="H579" s="54" t="s">
        <v>383</v>
      </c>
      <c r="I579" s="55">
        <v>250</v>
      </c>
      <c r="J579" s="55">
        <v>10</v>
      </c>
      <c r="K579" s="54">
        <f t="shared" si="24"/>
        <v>2500</v>
      </c>
    </row>
    <row r="580" spans="1:11" x14ac:dyDescent="0.3">
      <c r="A580" s="52" t="s">
        <v>395</v>
      </c>
      <c r="B580" s="52">
        <f t="shared" si="25"/>
        <v>2016</v>
      </c>
      <c r="C580" s="52" t="s">
        <v>588</v>
      </c>
      <c r="D580" s="53">
        <v>42377</v>
      </c>
      <c r="E580" s="52">
        <f t="shared" si="26"/>
        <v>1409</v>
      </c>
      <c r="F580" s="54" t="s">
        <v>413</v>
      </c>
      <c r="G580" s="52" t="s">
        <v>527</v>
      </c>
      <c r="H580" s="54" t="s">
        <v>383</v>
      </c>
      <c r="I580" s="55">
        <v>2</v>
      </c>
      <c r="J580" s="55">
        <v>10</v>
      </c>
      <c r="K580" s="54">
        <f t="shared" si="24"/>
        <v>20</v>
      </c>
    </row>
    <row r="581" spans="1:11" x14ac:dyDescent="0.3">
      <c r="A581" s="52" t="s">
        <v>395</v>
      </c>
      <c r="B581" s="52">
        <f t="shared" si="25"/>
        <v>2016</v>
      </c>
      <c r="C581" s="52" t="s">
        <v>588</v>
      </c>
      <c r="D581" s="53">
        <v>42377</v>
      </c>
      <c r="E581" s="52">
        <f t="shared" si="26"/>
        <v>1410</v>
      </c>
      <c r="F581" s="54" t="s">
        <v>401</v>
      </c>
      <c r="G581" s="52" t="s">
        <v>526</v>
      </c>
      <c r="H581" s="54" t="s">
        <v>385</v>
      </c>
      <c r="I581" s="55">
        <v>50</v>
      </c>
      <c r="J581" s="55">
        <v>86</v>
      </c>
      <c r="K581" s="54">
        <f t="shared" si="24"/>
        <v>4300</v>
      </c>
    </row>
    <row r="582" spans="1:11" x14ac:dyDescent="0.3">
      <c r="A582" s="52" t="s">
        <v>405</v>
      </c>
      <c r="B582" s="52">
        <f t="shared" si="25"/>
        <v>2016</v>
      </c>
      <c r="C582" s="52" t="s">
        <v>588</v>
      </c>
      <c r="D582" s="53">
        <v>42377</v>
      </c>
      <c r="E582" s="52">
        <f t="shared" si="26"/>
        <v>1411</v>
      </c>
      <c r="F582" s="54" t="s">
        <v>437</v>
      </c>
      <c r="G582" s="52" t="s">
        <v>403</v>
      </c>
      <c r="H582" s="54" t="s">
        <v>381</v>
      </c>
      <c r="I582" s="55">
        <v>250</v>
      </c>
      <c r="J582" s="55">
        <v>120</v>
      </c>
      <c r="K582" s="54">
        <f t="shared" si="24"/>
        <v>30000</v>
      </c>
    </row>
    <row r="583" spans="1:11" x14ac:dyDescent="0.3">
      <c r="A583" s="52" t="s">
        <v>395</v>
      </c>
      <c r="B583" s="52">
        <f t="shared" si="25"/>
        <v>2016</v>
      </c>
      <c r="C583" s="52" t="s">
        <v>588</v>
      </c>
      <c r="D583" s="53">
        <v>42378</v>
      </c>
      <c r="E583" s="52">
        <f t="shared" si="26"/>
        <v>1412</v>
      </c>
      <c r="F583" s="54" t="s">
        <v>413</v>
      </c>
      <c r="G583" s="52" t="s">
        <v>527</v>
      </c>
      <c r="H583" s="54" t="s">
        <v>381</v>
      </c>
      <c r="I583" s="55">
        <v>5</v>
      </c>
      <c r="J583" s="55">
        <v>120</v>
      </c>
      <c r="K583" s="54">
        <f t="shared" ref="K583:K646" si="27">I583*J583</f>
        <v>600</v>
      </c>
    </row>
    <row r="584" spans="1:11" x14ac:dyDescent="0.3">
      <c r="A584" s="52" t="s">
        <v>395</v>
      </c>
      <c r="B584" s="52">
        <f t="shared" ref="B584:B647" si="28">YEAR(D584)</f>
        <v>2016</v>
      </c>
      <c r="C584" s="52" t="s">
        <v>588</v>
      </c>
      <c r="D584" s="53">
        <v>42378</v>
      </c>
      <c r="E584" s="52">
        <f t="shared" ref="E584:E647" si="29">E583+1</f>
        <v>1413</v>
      </c>
      <c r="F584" s="54" t="s">
        <v>401</v>
      </c>
      <c r="G584" s="52" t="s">
        <v>526</v>
      </c>
      <c r="H584" s="54" t="s">
        <v>384</v>
      </c>
      <c r="I584" s="55">
        <v>50</v>
      </c>
      <c r="J584" s="55">
        <v>20</v>
      </c>
      <c r="K584" s="54">
        <f t="shared" si="27"/>
        <v>1000</v>
      </c>
    </row>
    <row r="585" spans="1:11" x14ac:dyDescent="0.3">
      <c r="A585" s="52" t="s">
        <v>405</v>
      </c>
      <c r="B585" s="52">
        <f t="shared" si="28"/>
        <v>2016</v>
      </c>
      <c r="C585" s="52" t="s">
        <v>588</v>
      </c>
      <c r="D585" s="53">
        <v>42378</v>
      </c>
      <c r="E585" s="52">
        <f t="shared" si="29"/>
        <v>1414</v>
      </c>
      <c r="F585" s="54" t="s">
        <v>437</v>
      </c>
      <c r="G585" s="52" t="s">
        <v>403</v>
      </c>
      <c r="H585" s="54" t="s">
        <v>384</v>
      </c>
      <c r="I585" s="55">
        <v>250</v>
      </c>
      <c r="J585" s="55">
        <v>20</v>
      </c>
      <c r="K585" s="54">
        <f t="shared" si="27"/>
        <v>5000</v>
      </c>
    </row>
    <row r="586" spans="1:11" x14ac:dyDescent="0.3">
      <c r="A586" s="52" t="s">
        <v>395</v>
      </c>
      <c r="B586" s="52">
        <f t="shared" si="28"/>
        <v>2016</v>
      </c>
      <c r="C586" s="52" t="s">
        <v>588</v>
      </c>
      <c r="D586" s="53">
        <v>42379</v>
      </c>
      <c r="E586" s="52">
        <f t="shared" si="29"/>
        <v>1415</v>
      </c>
      <c r="F586" s="54" t="s">
        <v>413</v>
      </c>
      <c r="G586" s="52" t="s">
        <v>527</v>
      </c>
      <c r="H586" s="54" t="s">
        <v>383</v>
      </c>
      <c r="I586" s="55">
        <v>5</v>
      </c>
      <c r="J586" s="55">
        <v>10</v>
      </c>
      <c r="K586" s="54">
        <f t="shared" si="27"/>
        <v>50</v>
      </c>
    </row>
    <row r="587" spans="1:11" x14ac:dyDescent="0.3">
      <c r="A587" s="52" t="s">
        <v>395</v>
      </c>
      <c r="B587" s="52">
        <f t="shared" si="28"/>
        <v>2016</v>
      </c>
      <c r="C587" s="52" t="s">
        <v>588</v>
      </c>
      <c r="D587" s="53">
        <v>42379</v>
      </c>
      <c r="E587" s="52">
        <f t="shared" si="29"/>
        <v>1416</v>
      </c>
      <c r="F587" s="54" t="s">
        <v>401</v>
      </c>
      <c r="G587" s="52" t="s">
        <v>526</v>
      </c>
      <c r="H587" s="54" t="s">
        <v>383</v>
      </c>
      <c r="I587" s="55">
        <v>20</v>
      </c>
      <c r="J587" s="55">
        <v>10</v>
      </c>
      <c r="K587" s="54">
        <f t="shared" si="27"/>
        <v>200</v>
      </c>
    </row>
    <row r="588" spans="1:11" x14ac:dyDescent="0.3">
      <c r="A588" s="52" t="s">
        <v>395</v>
      </c>
      <c r="B588" s="52">
        <f t="shared" si="28"/>
        <v>2016</v>
      </c>
      <c r="C588" s="52" t="s">
        <v>588</v>
      </c>
      <c r="D588" s="53">
        <v>42379</v>
      </c>
      <c r="E588" s="52">
        <f t="shared" si="29"/>
        <v>1417</v>
      </c>
      <c r="F588" s="54" t="s">
        <v>436</v>
      </c>
      <c r="G588" s="52" t="s">
        <v>399</v>
      </c>
      <c r="H588" s="54" t="s">
        <v>387</v>
      </c>
      <c r="I588" s="55">
        <v>100</v>
      </c>
      <c r="J588" s="55">
        <v>35</v>
      </c>
      <c r="K588" s="54">
        <f t="shared" si="27"/>
        <v>3500</v>
      </c>
    </row>
    <row r="589" spans="1:11" x14ac:dyDescent="0.3">
      <c r="A589" s="52" t="s">
        <v>395</v>
      </c>
      <c r="B589" s="52">
        <f t="shared" si="28"/>
        <v>2016</v>
      </c>
      <c r="C589" s="52" t="s">
        <v>588</v>
      </c>
      <c r="D589" s="53">
        <v>42380</v>
      </c>
      <c r="E589" s="52">
        <f t="shared" si="29"/>
        <v>1418</v>
      </c>
      <c r="F589" s="54" t="s">
        <v>413</v>
      </c>
      <c r="G589" s="52" t="s">
        <v>527</v>
      </c>
      <c r="H589" s="54" t="s">
        <v>381</v>
      </c>
      <c r="I589" s="55">
        <v>2</v>
      </c>
      <c r="J589" s="55">
        <v>120</v>
      </c>
      <c r="K589" s="54">
        <f t="shared" si="27"/>
        <v>240</v>
      </c>
    </row>
    <row r="590" spans="1:11" x14ac:dyDescent="0.3">
      <c r="A590" s="52" t="s">
        <v>522</v>
      </c>
      <c r="B590" s="52">
        <f t="shared" si="28"/>
        <v>2016</v>
      </c>
      <c r="C590" s="52" t="s">
        <v>588</v>
      </c>
      <c r="D590" s="53">
        <v>42380</v>
      </c>
      <c r="E590" s="52">
        <f t="shared" si="29"/>
        <v>1419</v>
      </c>
      <c r="F590" s="54" t="s">
        <v>407</v>
      </c>
      <c r="G590" s="52" t="s">
        <v>406</v>
      </c>
      <c r="H590" s="54" t="s">
        <v>381</v>
      </c>
      <c r="I590" s="55">
        <v>20</v>
      </c>
      <c r="J590" s="55">
        <v>120</v>
      </c>
      <c r="K590" s="54">
        <f t="shared" si="27"/>
        <v>2400</v>
      </c>
    </row>
    <row r="591" spans="1:11" x14ac:dyDescent="0.3">
      <c r="A591" s="52" t="s">
        <v>395</v>
      </c>
      <c r="B591" s="52">
        <f t="shared" si="28"/>
        <v>2016</v>
      </c>
      <c r="C591" s="52" t="s">
        <v>588</v>
      </c>
      <c r="D591" s="53">
        <v>42380</v>
      </c>
      <c r="E591" s="52">
        <f t="shared" si="29"/>
        <v>1420</v>
      </c>
      <c r="F591" s="54" t="s">
        <v>436</v>
      </c>
      <c r="G591" s="52" t="s">
        <v>399</v>
      </c>
      <c r="H591" s="54" t="s">
        <v>385</v>
      </c>
      <c r="I591" s="55">
        <v>100</v>
      </c>
      <c r="J591" s="55">
        <v>86</v>
      </c>
      <c r="K591" s="54">
        <f t="shared" si="27"/>
        <v>8600</v>
      </c>
    </row>
    <row r="592" spans="1:11" x14ac:dyDescent="0.3">
      <c r="A592" s="52" t="s">
        <v>395</v>
      </c>
      <c r="B592" s="52">
        <f t="shared" si="28"/>
        <v>2016</v>
      </c>
      <c r="C592" s="52" t="s">
        <v>588</v>
      </c>
      <c r="D592" s="53">
        <v>42381</v>
      </c>
      <c r="E592" s="52">
        <f t="shared" si="29"/>
        <v>1421</v>
      </c>
      <c r="F592" s="54" t="s">
        <v>413</v>
      </c>
      <c r="G592" s="52" t="s">
        <v>527</v>
      </c>
      <c r="H592" s="54" t="s">
        <v>383</v>
      </c>
      <c r="I592" s="55">
        <v>2</v>
      </c>
      <c r="J592" s="55">
        <v>10</v>
      </c>
      <c r="K592" s="54">
        <f t="shared" si="27"/>
        <v>20</v>
      </c>
    </row>
    <row r="593" spans="1:11" x14ac:dyDescent="0.3">
      <c r="A593" s="52" t="s">
        <v>522</v>
      </c>
      <c r="B593" s="52">
        <f t="shared" si="28"/>
        <v>2016</v>
      </c>
      <c r="C593" s="52" t="s">
        <v>588</v>
      </c>
      <c r="D593" s="53">
        <v>42381</v>
      </c>
      <c r="E593" s="52">
        <f t="shared" si="29"/>
        <v>1422</v>
      </c>
      <c r="F593" s="54" t="s">
        <v>407</v>
      </c>
      <c r="G593" s="52" t="s">
        <v>406</v>
      </c>
      <c r="H593" s="54" t="s">
        <v>387</v>
      </c>
      <c r="I593" s="55">
        <v>30</v>
      </c>
      <c r="J593" s="55">
        <v>35</v>
      </c>
      <c r="K593" s="54">
        <f t="shared" si="27"/>
        <v>1050</v>
      </c>
    </row>
    <row r="594" spans="1:11" x14ac:dyDescent="0.3">
      <c r="A594" s="52" t="s">
        <v>395</v>
      </c>
      <c r="B594" s="52">
        <f t="shared" si="28"/>
        <v>2016</v>
      </c>
      <c r="C594" s="52" t="s">
        <v>588</v>
      </c>
      <c r="D594" s="53">
        <v>42381</v>
      </c>
      <c r="E594" s="52">
        <f t="shared" si="29"/>
        <v>1423</v>
      </c>
      <c r="F594" s="54" t="s">
        <v>436</v>
      </c>
      <c r="G594" s="52" t="s">
        <v>399</v>
      </c>
      <c r="H594" s="54" t="s">
        <v>384</v>
      </c>
      <c r="I594" s="55">
        <v>100</v>
      </c>
      <c r="J594" s="55">
        <v>20</v>
      </c>
      <c r="K594" s="54">
        <f t="shared" si="27"/>
        <v>2000</v>
      </c>
    </row>
    <row r="595" spans="1:11" x14ac:dyDescent="0.3">
      <c r="A595" s="52" t="s">
        <v>395</v>
      </c>
      <c r="B595" s="52">
        <f t="shared" si="28"/>
        <v>2016</v>
      </c>
      <c r="C595" s="52" t="s">
        <v>588</v>
      </c>
      <c r="D595" s="53">
        <v>42382</v>
      </c>
      <c r="E595" s="52">
        <f t="shared" si="29"/>
        <v>1424</v>
      </c>
      <c r="F595" s="54" t="s">
        <v>413</v>
      </c>
      <c r="G595" s="52" t="s">
        <v>527</v>
      </c>
      <c r="H595" s="54" t="s">
        <v>381</v>
      </c>
      <c r="I595" s="55">
        <v>3</v>
      </c>
      <c r="J595" s="55">
        <v>120</v>
      </c>
      <c r="K595" s="54">
        <f t="shared" si="27"/>
        <v>360</v>
      </c>
    </row>
    <row r="596" spans="1:11" x14ac:dyDescent="0.3">
      <c r="A596" s="52" t="s">
        <v>522</v>
      </c>
      <c r="B596" s="52">
        <f t="shared" si="28"/>
        <v>2016</v>
      </c>
      <c r="C596" s="52" t="s">
        <v>588</v>
      </c>
      <c r="D596" s="53">
        <v>42382</v>
      </c>
      <c r="E596" s="52">
        <f t="shared" si="29"/>
        <v>1425</v>
      </c>
      <c r="F596" s="54" t="s">
        <v>407</v>
      </c>
      <c r="G596" s="52" t="s">
        <v>406</v>
      </c>
      <c r="H596" s="54" t="s">
        <v>385</v>
      </c>
      <c r="I596" s="55">
        <v>50</v>
      </c>
      <c r="J596" s="55">
        <v>86</v>
      </c>
      <c r="K596" s="54">
        <f t="shared" si="27"/>
        <v>4300</v>
      </c>
    </row>
    <row r="597" spans="1:11" x14ac:dyDescent="0.3">
      <c r="A597" s="52" t="s">
        <v>395</v>
      </c>
      <c r="B597" s="52">
        <f t="shared" si="28"/>
        <v>2016</v>
      </c>
      <c r="C597" s="52" t="s">
        <v>588</v>
      </c>
      <c r="D597" s="53">
        <v>42382</v>
      </c>
      <c r="E597" s="52">
        <f t="shared" si="29"/>
        <v>1426</v>
      </c>
      <c r="F597" s="54" t="s">
        <v>436</v>
      </c>
      <c r="G597" s="52" t="s">
        <v>399</v>
      </c>
      <c r="H597" s="54" t="s">
        <v>383</v>
      </c>
      <c r="I597" s="55">
        <v>100</v>
      </c>
      <c r="J597" s="55">
        <v>10</v>
      </c>
      <c r="K597" s="54">
        <f t="shared" si="27"/>
        <v>1000</v>
      </c>
    </row>
    <row r="598" spans="1:11" x14ac:dyDescent="0.3">
      <c r="A598" s="52" t="s">
        <v>395</v>
      </c>
      <c r="B598" s="52">
        <f t="shared" si="28"/>
        <v>2016</v>
      </c>
      <c r="C598" s="52" t="s">
        <v>588</v>
      </c>
      <c r="D598" s="53">
        <v>42383</v>
      </c>
      <c r="E598" s="52">
        <f t="shared" si="29"/>
        <v>1427</v>
      </c>
      <c r="F598" s="54" t="s">
        <v>413</v>
      </c>
      <c r="G598" s="52" t="s">
        <v>527</v>
      </c>
      <c r="H598" s="54" t="s">
        <v>387</v>
      </c>
      <c r="I598" s="55">
        <v>480</v>
      </c>
      <c r="J598" s="55">
        <v>35</v>
      </c>
      <c r="K598" s="54">
        <f t="shared" si="27"/>
        <v>16800</v>
      </c>
    </row>
    <row r="599" spans="1:11" x14ac:dyDescent="0.3">
      <c r="A599" s="52" t="s">
        <v>522</v>
      </c>
      <c r="B599" s="52">
        <f t="shared" si="28"/>
        <v>2016</v>
      </c>
      <c r="C599" s="52" t="s">
        <v>588</v>
      </c>
      <c r="D599" s="53">
        <v>42383</v>
      </c>
      <c r="E599" s="52">
        <f t="shared" si="29"/>
        <v>1428</v>
      </c>
      <c r="F599" s="54" t="s">
        <v>407</v>
      </c>
      <c r="G599" s="52" t="s">
        <v>406</v>
      </c>
      <c r="H599" s="54" t="s">
        <v>384</v>
      </c>
      <c r="I599" s="55">
        <v>210</v>
      </c>
      <c r="J599" s="55">
        <v>20</v>
      </c>
      <c r="K599" s="54">
        <f t="shared" si="27"/>
        <v>4200</v>
      </c>
    </row>
    <row r="600" spans="1:11" x14ac:dyDescent="0.3">
      <c r="A600" s="52" t="s">
        <v>522</v>
      </c>
      <c r="B600" s="52">
        <f t="shared" si="28"/>
        <v>2016</v>
      </c>
      <c r="C600" s="52" t="s">
        <v>588</v>
      </c>
      <c r="D600" s="53">
        <v>42383</v>
      </c>
      <c r="E600" s="52">
        <f t="shared" si="29"/>
        <v>1429</v>
      </c>
      <c r="F600" s="54" t="s">
        <v>402</v>
      </c>
      <c r="G600" s="52" t="s">
        <v>525</v>
      </c>
      <c r="H600" s="54" t="s">
        <v>381</v>
      </c>
      <c r="I600" s="55">
        <v>500</v>
      </c>
      <c r="J600" s="55">
        <v>120</v>
      </c>
      <c r="K600" s="54">
        <f t="shared" si="27"/>
        <v>60000</v>
      </c>
    </row>
    <row r="601" spans="1:11" x14ac:dyDescent="0.3">
      <c r="A601" s="52" t="s">
        <v>395</v>
      </c>
      <c r="B601" s="52">
        <f t="shared" si="28"/>
        <v>2016</v>
      </c>
      <c r="C601" s="52" t="s">
        <v>588</v>
      </c>
      <c r="D601" s="53">
        <v>42384</v>
      </c>
      <c r="E601" s="52">
        <f t="shared" si="29"/>
        <v>1430</v>
      </c>
      <c r="F601" s="54" t="s">
        <v>413</v>
      </c>
      <c r="G601" s="52" t="s">
        <v>527</v>
      </c>
      <c r="H601" s="54" t="s">
        <v>385</v>
      </c>
      <c r="I601" s="55">
        <v>0.5</v>
      </c>
      <c r="J601" s="55">
        <v>86</v>
      </c>
      <c r="K601" s="54">
        <f t="shared" si="27"/>
        <v>43</v>
      </c>
    </row>
    <row r="602" spans="1:11" x14ac:dyDescent="0.3">
      <c r="A602" s="52" t="s">
        <v>522</v>
      </c>
      <c r="B602" s="52">
        <f t="shared" si="28"/>
        <v>2016</v>
      </c>
      <c r="C602" s="52" t="s">
        <v>588</v>
      </c>
      <c r="D602" s="53">
        <v>42384</v>
      </c>
      <c r="E602" s="52">
        <f t="shared" si="29"/>
        <v>1431</v>
      </c>
      <c r="F602" s="54" t="s">
        <v>407</v>
      </c>
      <c r="G602" s="52" t="s">
        <v>406</v>
      </c>
      <c r="H602" s="54" t="s">
        <v>383</v>
      </c>
      <c r="I602" s="55">
        <v>100</v>
      </c>
      <c r="J602" s="55">
        <v>10</v>
      </c>
      <c r="K602" s="54">
        <f t="shared" si="27"/>
        <v>1000</v>
      </c>
    </row>
    <row r="603" spans="1:11" x14ac:dyDescent="0.3">
      <c r="A603" s="52" t="s">
        <v>395</v>
      </c>
      <c r="B603" s="52">
        <f t="shared" si="28"/>
        <v>2016</v>
      </c>
      <c r="C603" s="52" t="s">
        <v>588</v>
      </c>
      <c r="D603" s="53">
        <v>42384</v>
      </c>
      <c r="E603" s="52">
        <f t="shared" si="29"/>
        <v>1432</v>
      </c>
      <c r="F603" s="54" t="s">
        <v>435</v>
      </c>
      <c r="G603" s="52" t="s">
        <v>399</v>
      </c>
      <c r="H603" s="54" t="s">
        <v>387</v>
      </c>
      <c r="I603" s="55">
        <v>40</v>
      </c>
      <c r="J603" s="55">
        <v>35</v>
      </c>
      <c r="K603" s="54">
        <f t="shared" si="27"/>
        <v>1400</v>
      </c>
    </row>
    <row r="604" spans="1:11" x14ac:dyDescent="0.3">
      <c r="A604" s="52" t="s">
        <v>395</v>
      </c>
      <c r="B604" s="52">
        <f t="shared" si="28"/>
        <v>2016</v>
      </c>
      <c r="C604" s="52" t="s">
        <v>588</v>
      </c>
      <c r="D604" s="53">
        <v>42385</v>
      </c>
      <c r="E604" s="52">
        <f t="shared" si="29"/>
        <v>1433</v>
      </c>
      <c r="F604" s="54" t="s">
        <v>413</v>
      </c>
      <c r="G604" s="52" t="s">
        <v>527</v>
      </c>
      <c r="H604" s="54" t="s">
        <v>384</v>
      </c>
      <c r="I604" s="55">
        <v>3</v>
      </c>
      <c r="J604" s="55">
        <v>20</v>
      </c>
      <c r="K604" s="54">
        <f t="shared" si="27"/>
        <v>60</v>
      </c>
    </row>
    <row r="605" spans="1:11" x14ac:dyDescent="0.3">
      <c r="A605" s="52" t="s">
        <v>522</v>
      </c>
      <c r="B605" s="52">
        <f t="shared" si="28"/>
        <v>2016</v>
      </c>
      <c r="C605" s="52" t="s">
        <v>588</v>
      </c>
      <c r="D605" s="53">
        <v>42385</v>
      </c>
      <c r="E605" s="52">
        <f t="shared" si="29"/>
        <v>1434</v>
      </c>
      <c r="F605" s="54" t="s">
        <v>407</v>
      </c>
      <c r="G605" s="52" t="s">
        <v>406</v>
      </c>
      <c r="H605" s="54" t="s">
        <v>381</v>
      </c>
      <c r="I605" s="55">
        <v>100</v>
      </c>
      <c r="J605" s="55">
        <v>120</v>
      </c>
      <c r="K605" s="54">
        <f t="shared" si="27"/>
        <v>12000</v>
      </c>
    </row>
    <row r="606" spans="1:11" x14ac:dyDescent="0.3">
      <c r="A606" s="52" t="s">
        <v>395</v>
      </c>
      <c r="B606" s="52">
        <f t="shared" si="28"/>
        <v>2016</v>
      </c>
      <c r="C606" s="52" t="s">
        <v>588</v>
      </c>
      <c r="D606" s="53">
        <v>42385</v>
      </c>
      <c r="E606" s="52">
        <f t="shared" si="29"/>
        <v>1435</v>
      </c>
      <c r="F606" s="54" t="s">
        <v>422</v>
      </c>
      <c r="G606" s="52" t="s">
        <v>529</v>
      </c>
      <c r="H606" s="54" t="s">
        <v>385</v>
      </c>
      <c r="I606" s="55">
        <v>550</v>
      </c>
      <c r="J606" s="55">
        <v>86</v>
      </c>
      <c r="K606" s="54">
        <f t="shared" si="27"/>
        <v>47300</v>
      </c>
    </row>
    <row r="607" spans="1:11" x14ac:dyDescent="0.3">
      <c r="A607" s="52" t="s">
        <v>395</v>
      </c>
      <c r="B607" s="52">
        <f t="shared" si="28"/>
        <v>2016</v>
      </c>
      <c r="C607" s="52" t="s">
        <v>588</v>
      </c>
      <c r="D607" s="53">
        <v>42386</v>
      </c>
      <c r="E607" s="52">
        <f t="shared" si="29"/>
        <v>1436</v>
      </c>
      <c r="F607" s="54" t="s">
        <v>413</v>
      </c>
      <c r="G607" s="52" t="s">
        <v>527</v>
      </c>
      <c r="H607" s="54" t="s">
        <v>383</v>
      </c>
      <c r="I607" s="55">
        <v>1</v>
      </c>
      <c r="J607" s="55">
        <v>10</v>
      </c>
      <c r="K607" s="54">
        <f t="shared" si="27"/>
        <v>10</v>
      </c>
    </row>
    <row r="608" spans="1:11" x14ac:dyDescent="0.3">
      <c r="A608" s="52" t="s">
        <v>522</v>
      </c>
      <c r="B608" s="52">
        <f t="shared" si="28"/>
        <v>2016</v>
      </c>
      <c r="C608" s="52" t="s">
        <v>588</v>
      </c>
      <c r="D608" s="53">
        <v>42386</v>
      </c>
      <c r="E608" s="52">
        <f t="shared" si="29"/>
        <v>1437</v>
      </c>
      <c r="F608" s="54" t="s">
        <v>407</v>
      </c>
      <c r="G608" s="52" t="s">
        <v>406</v>
      </c>
      <c r="H608" s="54" t="s">
        <v>385</v>
      </c>
      <c r="I608" s="55">
        <v>250</v>
      </c>
      <c r="J608" s="55">
        <v>86</v>
      </c>
      <c r="K608" s="54">
        <f t="shared" si="27"/>
        <v>21500</v>
      </c>
    </row>
    <row r="609" spans="1:11" x14ac:dyDescent="0.3">
      <c r="A609" s="52" t="s">
        <v>395</v>
      </c>
      <c r="B609" s="52">
        <f t="shared" si="28"/>
        <v>2016</v>
      </c>
      <c r="C609" s="52" t="s">
        <v>588</v>
      </c>
      <c r="D609" s="53">
        <v>42386</v>
      </c>
      <c r="E609" s="52">
        <f t="shared" si="29"/>
        <v>1438</v>
      </c>
      <c r="F609" s="54" t="s">
        <v>434</v>
      </c>
      <c r="G609" s="52" t="s">
        <v>399</v>
      </c>
      <c r="H609" s="54" t="s">
        <v>384</v>
      </c>
      <c r="I609" s="55">
        <v>1000</v>
      </c>
      <c r="J609" s="55">
        <v>20</v>
      </c>
      <c r="K609" s="54">
        <f t="shared" si="27"/>
        <v>20000</v>
      </c>
    </row>
    <row r="610" spans="1:11" x14ac:dyDescent="0.3">
      <c r="A610" s="52" t="s">
        <v>398</v>
      </c>
      <c r="B610" s="52">
        <f t="shared" si="28"/>
        <v>2016</v>
      </c>
      <c r="C610" s="52" t="s">
        <v>588</v>
      </c>
      <c r="D610" s="53">
        <v>42387</v>
      </c>
      <c r="E610" s="52">
        <f t="shared" si="29"/>
        <v>1439</v>
      </c>
      <c r="F610" s="54" t="s">
        <v>462</v>
      </c>
      <c r="G610" s="52" t="s">
        <v>523</v>
      </c>
      <c r="H610" s="54" t="s">
        <v>385</v>
      </c>
      <c r="I610" s="55">
        <v>10</v>
      </c>
      <c r="J610" s="55">
        <v>86</v>
      </c>
      <c r="K610" s="54">
        <f t="shared" si="27"/>
        <v>860</v>
      </c>
    </row>
    <row r="611" spans="1:11" x14ac:dyDescent="0.3">
      <c r="A611" s="52" t="s">
        <v>522</v>
      </c>
      <c r="B611" s="52">
        <f t="shared" si="28"/>
        <v>2016</v>
      </c>
      <c r="C611" s="52" t="s">
        <v>588</v>
      </c>
      <c r="D611" s="53">
        <v>42387</v>
      </c>
      <c r="E611" s="52">
        <f t="shared" si="29"/>
        <v>1440</v>
      </c>
      <c r="F611" s="54" t="s">
        <v>407</v>
      </c>
      <c r="G611" s="52" t="s">
        <v>406</v>
      </c>
      <c r="H611" s="54" t="s">
        <v>384</v>
      </c>
      <c r="I611" s="55">
        <v>100</v>
      </c>
      <c r="J611" s="55">
        <v>20</v>
      </c>
      <c r="K611" s="54">
        <f t="shared" si="27"/>
        <v>2000</v>
      </c>
    </row>
    <row r="612" spans="1:11" x14ac:dyDescent="0.3">
      <c r="A612" s="52" t="s">
        <v>398</v>
      </c>
      <c r="B612" s="52">
        <f t="shared" si="28"/>
        <v>2016</v>
      </c>
      <c r="C612" s="52" t="s">
        <v>588</v>
      </c>
      <c r="D612" s="53">
        <v>42387</v>
      </c>
      <c r="E612" s="52">
        <f t="shared" si="29"/>
        <v>1441</v>
      </c>
      <c r="F612" s="54" t="s">
        <v>420</v>
      </c>
      <c r="G612" s="52" t="s">
        <v>523</v>
      </c>
      <c r="H612" s="54" t="s">
        <v>383</v>
      </c>
      <c r="I612" s="55">
        <v>100</v>
      </c>
      <c r="J612" s="55">
        <v>10</v>
      </c>
      <c r="K612" s="54">
        <f t="shared" si="27"/>
        <v>1000</v>
      </c>
    </row>
    <row r="613" spans="1:11" x14ac:dyDescent="0.3">
      <c r="A613" s="52" t="s">
        <v>398</v>
      </c>
      <c r="B613" s="52">
        <f t="shared" si="28"/>
        <v>2016</v>
      </c>
      <c r="C613" s="52" t="s">
        <v>588</v>
      </c>
      <c r="D613" s="53">
        <v>42388</v>
      </c>
      <c r="E613" s="52">
        <f t="shared" si="29"/>
        <v>1442</v>
      </c>
      <c r="F613" s="54" t="s">
        <v>462</v>
      </c>
      <c r="G613" s="52" t="s">
        <v>523</v>
      </c>
      <c r="H613" s="54" t="s">
        <v>384</v>
      </c>
      <c r="I613" s="55">
        <v>5</v>
      </c>
      <c r="J613" s="55">
        <v>20</v>
      </c>
      <c r="K613" s="54">
        <f t="shared" si="27"/>
        <v>100</v>
      </c>
    </row>
    <row r="614" spans="1:11" x14ac:dyDescent="0.3">
      <c r="A614" s="52" t="s">
        <v>398</v>
      </c>
      <c r="B614" s="52">
        <f t="shared" si="28"/>
        <v>2016</v>
      </c>
      <c r="C614" s="52" t="s">
        <v>588</v>
      </c>
      <c r="D614" s="53">
        <v>42388</v>
      </c>
      <c r="E614" s="52">
        <f t="shared" si="29"/>
        <v>1443</v>
      </c>
      <c r="F614" s="54" t="s">
        <v>412</v>
      </c>
      <c r="G614" s="52" t="s">
        <v>523</v>
      </c>
      <c r="H614" s="54" t="s">
        <v>387</v>
      </c>
      <c r="I614" s="55">
        <v>2</v>
      </c>
      <c r="J614" s="55">
        <v>35</v>
      </c>
      <c r="K614" s="54">
        <f t="shared" si="27"/>
        <v>70</v>
      </c>
    </row>
    <row r="615" spans="1:11" x14ac:dyDescent="0.3">
      <c r="A615" s="52" t="s">
        <v>395</v>
      </c>
      <c r="B615" s="52">
        <f t="shared" si="28"/>
        <v>2016</v>
      </c>
      <c r="C615" s="52" t="s">
        <v>588</v>
      </c>
      <c r="D615" s="53">
        <v>42388</v>
      </c>
      <c r="E615" s="52">
        <f t="shared" si="29"/>
        <v>1444</v>
      </c>
      <c r="F615" s="54" t="s">
        <v>422</v>
      </c>
      <c r="G615" s="52" t="s">
        <v>529</v>
      </c>
      <c r="H615" s="54" t="s">
        <v>381</v>
      </c>
      <c r="I615" s="55">
        <v>100</v>
      </c>
      <c r="J615" s="55">
        <v>120</v>
      </c>
      <c r="K615" s="54">
        <f t="shared" si="27"/>
        <v>12000</v>
      </c>
    </row>
    <row r="616" spans="1:11" x14ac:dyDescent="0.3">
      <c r="A616" s="52" t="s">
        <v>522</v>
      </c>
      <c r="B616" s="52">
        <f t="shared" si="28"/>
        <v>2016</v>
      </c>
      <c r="C616" s="52" t="s">
        <v>588</v>
      </c>
      <c r="D616" s="53">
        <v>42389</v>
      </c>
      <c r="E616" s="52">
        <f t="shared" si="29"/>
        <v>1445</v>
      </c>
      <c r="F616" s="54" t="s">
        <v>407</v>
      </c>
      <c r="G616" s="52" t="s">
        <v>406</v>
      </c>
      <c r="H616" s="54" t="s">
        <v>383</v>
      </c>
      <c r="I616" s="55">
        <v>5</v>
      </c>
      <c r="J616" s="55">
        <v>10</v>
      </c>
      <c r="K616" s="54">
        <f t="shared" si="27"/>
        <v>50</v>
      </c>
    </row>
    <row r="617" spans="1:11" x14ac:dyDescent="0.3">
      <c r="A617" s="52" t="s">
        <v>398</v>
      </c>
      <c r="B617" s="52">
        <f t="shared" si="28"/>
        <v>2016</v>
      </c>
      <c r="C617" s="52" t="s">
        <v>588</v>
      </c>
      <c r="D617" s="53">
        <v>42389</v>
      </c>
      <c r="E617" s="52">
        <f t="shared" si="29"/>
        <v>1446</v>
      </c>
      <c r="F617" s="54" t="s">
        <v>412</v>
      </c>
      <c r="G617" s="52" t="s">
        <v>523</v>
      </c>
      <c r="H617" s="54" t="s">
        <v>385</v>
      </c>
      <c r="I617" s="55">
        <v>2</v>
      </c>
      <c r="J617" s="55">
        <v>86</v>
      </c>
      <c r="K617" s="54">
        <f t="shared" si="27"/>
        <v>172</v>
      </c>
    </row>
    <row r="618" spans="1:11" x14ac:dyDescent="0.3">
      <c r="A618" s="52" t="s">
        <v>405</v>
      </c>
      <c r="B618" s="52">
        <f t="shared" si="28"/>
        <v>2016</v>
      </c>
      <c r="C618" s="52" t="s">
        <v>588</v>
      </c>
      <c r="D618" s="53">
        <v>42389</v>
      </c>
      <c r="E618" s="52">
        <f t="shared" si="29"/>
        <v>1447</v>
      </c>
      <c r="F618" s="54" t="s">
        <v>430</v>
      </c>
      <c r="G618" s="52" t="s">
        <v>403</v>
      </c>
      <c r="H618" s="54" t="s">
        <v>387</v>
      </c>
      <c r="I618" s="55">
        <v>100</v>
      </c>
      <c r="J618" s="55">
        <v>35</v>
      </c>
      <c r="K618" s="54">
        <f t="shared" si="27"/>
        <v>3500</v>
      </c>
    </row>
    <row r="619" spans="1:11" x14ac:dyDescent="0.3">
      <c r="A619" s="52" t="s">
        <v>395</v>
      </c>
      <c r="B619" s="52">
        <f t="shared" si="28"/>
        <v>2016</v>
      </c>
      <c r="C619" s="52" t="s">
        <v>588</v>
      </c>
      <c r="D619" s="53">
        <v>42390</v>
      </c>
      <c r="E619" s="52">
        <f t="shared" si="29"/>
        <v>1448</v>
      </c>
      <c r="F619" s="54" t="s">
        <v>432</v>
      </c>
      <c r="G619" s="52" t="s">
        <v>529</v>
      </c>
      <c r="H619" s="54" t="s">
        <v>384</v>
      </c>
      <c r="I619" s="55">
        <v>200</v>
      </c>
      <c r="J619" s="55">
        <v>20</v>
      </c>
      <c r="K619" s="54">
        <f t="shared" si="27"/>
        <v>4000</v>
      </c>
    </row>
    <row r="620" spans="1:11" x14ac:dyDescent="0.3">
      <c r="A620" s="52" t="s">
        <v>405</v>
      </c>
      <c r="B620" s="52">
        <f t="shared" si="28"/>
        <v>2016</v>
      </c>
      <c r="C620" s="52" t="s">
        <v>588</v>
      </c>
      <c r="D620" s="53">
        <v>42390</v>
      </c>
      <c r="E620" s="52">
        <f t="shared" si="29"/>
        <v>1449</v>
      </c>
      <c r="F620" s="54" t="s">
        <v>415</v>
      </c>
      <c r="G620" s="52" t="s">
        <v>524</v>
      </c>
      <c r="H620" s="54" t="s">
        <v>384</v>
      </c>
      <c r="I620" s="55">
        <v>10</v>
      </c>
      <c r="J620" s="55">
        <v>20</v>
      </c>
      <c r="K620" s="54">
        <f t="shared" si="27"/>
        <v>200</v>
      </c>
    </row>
    <row r="621" spans="1:11" x14ac:dyDescent="0.3">
      <c r="A621" s="52" t="s">
        <v>522</v>
      </c>
      <c r="B621" s="52">
        <f t="shared" si="28"/>
        <v>2016</v>
      </c>
      <c r="C621" s="52" t="s">
        <v>588</v>
      </c>
      <c r="D621" s="53">
        <v>42390</v>
      </c>
      <c r="E621" s="52">
        <f t="shared" si="29"/>
        <v>1450</v>
      </c>
      <c r="F621" s="54" t="s">
        <v>407</v>
      </c>
      <c r="G621" s="52" t="s">
        <v>406</v>
      </c>
      <c r="H621" s="54" t="s">
        <v>385</v>
      </c>
      <c r="I621" s="55">
        <v>150</v>
      </c>
      <c r="J621" s="55">
        <v>86</v>
      </c>
      <c r="K621" s="54">
        <f t="shared" si="27"/>
        <v>12900</v>
      </c>
    </row>
    <row r="622" spans="1:11" x14ac:dyDescent="0.3">
      <c r="A622" s="52" t="s">
        <v>395</v>
      </c>
      <c r="B622" s="52">
        <f t="shared" si="28"/>
        <v>2016</v>
      </c>
      <c r="C622" s="52" t="s">
        <v>588</v>
      </c>
      <c r="D622" s="53">
        <v>42391</v>
      </c>
      <c r="E622" s="52">
        <f t="shared" si="29"/>
        <v>1451</v>
      </c>
      <c r="F622" s="54" t="s">
        <v>439</v>
      </c>
      <c r="G622" s="52" t="s">
        <v>528</v>
      </c>
      <c r="H622" s="54" t="s">
        <v>383</v>
      </c>
      <c r="I622" s="55">
        <v>100</v>
      </c>
      <c r="J622" s="55">
        <v>10</v>
      </c>
      <c r="K622" s="54">
        <f t="shared" si="27"/>
        <v>1000</v>
      </c>
    </row>
    <row r="623" spans="1:11" x14ac:dyDescent="0.3">
      <c r="A623" s="52" t="s">
        <v>395</v>
      </c>
      <c r="B623" s="52">
        <f t="shared" si="28"/>
        <v>2016</v>
      </c>
      <c r="C623" s="52" t="s">
        <v>588</v>
      </c>
      <c r="D623" s="53">
        <v>42391</v>
      </c>
      <c r="E623" s="52">
        <f t="shared" si="29"/>
        <v>1452</v>
      </c>
      <c r="F623" s="54" t="s">
        <v>432</v>
      </c>
      <c r="G623" s="52" t="s">
        <v>529</v>
      </c>
      <c r="H623" s="54" t="s">
        <v>387</v>
      </c>
      <c r="I623" s="55">
        <v>400</v>
      </c>
      <c r="J623" s="55">
        <v>35</v>
      </c>
      <c r="K623" s="54">
        <f t="shared" si="27"/>
        <v>14000</v>
      </c>
    </row>
    <row r="624" spans="1:11" x14ac:dyDescent="0.3">
      <c r="A624" s="52" t="s">
        <v>522</v>
      </c>
      <c r="B624" s="52">
        <f t="shared" si="28"/>
        <v>2016</v>
      </c>
      <c r="C624" s="52" t="s">
        <v>588</v>
      </c>
      <c r="D624" s="53">
        <v>42391</v>
      </c>
      <c r="E624" s="52">
        <f t="shared" si="29"/>
        <v>1453</v>
      </c>
      <c r="F624" s="54" t="s">
        <v>407</v>
      </c>
      <c r="G624" s="52" t="s">
        <v>406</v>
      </c>
      <c r="H624" s="54" t="s">
        <v>387</v>
      </c>
      <c r="I624" s="55">
        <v>100</v>
      </c>
      <c r="J624" s="55">
        <v>35</v>
      </c>
      <c r="K624" s="54">
        <f t="shared" si="27"/>
        <v>3500</v>
      </c>
    </row>
    <row r="625" spans="1:11" x14ac:dyDescent="0.3">
      <c r="A625" s="52" t="s">
        <v>405</v>
      </c>
      <c r="B625" s="52">
        <f t="shared" si="28"/>
        <v>2016</v>
      </c>
      <c r="C625" s="52" t="s">
        <v>588</v>
      </c>
      <c r="D625" s="53">
        <v>42392</v>
      </c>
      <c r="E625" s="52">
        <f t="shared" si="29"/>
        <v>1454</v>
      </c>
      <c r="F625" s="54" t="s">
        <v>472</v>
      </c>
      <c r="G625" s="52" t="s">
        <v>403</v>
      </c>
      <c r="H625" s="54" t="s">
        <v>381</v>
      </c>
      <c r="I625" s="55">
        <v>500</v>
      </c>
      <c r="J625" s="55">
        <v>120</v>
      </c>
      <c r="K625" s="54">
        <f t="shared" si="27"/>
        <v>60000</v>
      </c>
    </row>
    <row r="626" spans="1:11" x14ac:dyDescent="0.3">
      <c r="A626" s="52" t="s">
        <v>398</v>
      </c>
      <c r="B626" s="52">
        <f t="shared" si="28"/>
        <v>2016</v>
      </c>
      <c r="C626" s="52" t="s">
        <v>588</v>
      </c>
      <c r="D626" s="53">
        <v>42392</v>
      </c>
      <c r="E626" s="52">
        <f t="shared" si="29"/>
        <v>1455</v>
      </c>
      <c r="F626" s="54" t="s">
        <v>421</v>
      </c>
      <c r="G626" s="52" t="s">
        <v>523</v>
      </c>
      <c r="H626" s="54" t="s">
        <v>385</v>
      </c>
      <c r="I626" s="55">
        <v>100</v>
      </c>
      <c r="J626" s="55">
        <v>86</v>
      </c>
      <c r="K626" s="54">
        <f t="shared" si="27"/>
        <v>8600</v>
      </c>
    </row>
    <row r="627" spans="1:11" x14ac:dyDescent="0.3">
      <c r="A627" s="52" t="s">
        <v>405</v>
      </c>
      <c r="B627" s="52">
        <f t="shared" si="28"/>
        <v>2016</v>
      </c>
      <c r="C627" s="52" t="s">
        <v>588</v>
      </c>
      <c r="D627" s="53">
        <v>42392</v>
      </c>
      <c r="E627" s="52">
        <f t="shared" si="29"/>
        <v>1456</v>
      </c>
      <c r="F627" s="54" t="s">
        <v>416</v>
      </c>
      <c r="G627" s="52" t="s">
        <v>403</v>
      </c>
      <c r="H627" s="54" t="s">
        <v>385</v>
      </c>
      <c r="I627" s="55">
        <v>5</v>
      </c>
      <c r="J627" s="55">
        <v>86</v>
      </c>
      <c r="K627" s="54">
        <f t="shared" si="27"/>
        <v>430</v>
      </c>
    </row>
    <row r="628" spans="1:11" x14ac:dyDescent="0.3">
      <c r="A628" s="52" t="s">
        <v>398</v>
      </c>
      <c r="B628" s="52">
        <f t="shared" si="28"/>
        <v>2016</v>
      </c>
      <c r="C628" s="52" t="s">
        <v>588</v>
      </c>
      <c r="D628" s="53">
        <v>42393</v>
      </c>
      <c r="E628" s="52">
        <f t="shared" si="29"/>
        <v>1457</v>
      </c>
      <c r="F628" s="54" t="s">
        <v>409</v>
      </c>
      <c r="G628" s="52" t="s">
        <v>396</v>
      </c>
      <c r="H628" s="54" t="s">
        <v>387</v>
      </c>
      <c r="I628" s="55">
        <v>500</v>
      </c>
      <c r="J628" s="55">
        <v>35</v>
      </c>
      <c r="K628" s="54">
        <f t="shared" si="27"/>
        <v>17500</v>
      </c>
    </row>
    <row r="629" spans="1:11" x14ac:dyDescent="0.3">
      <c r="A629" s="52" t="s">
        <v>398</v>
      </c>
      <c r="B629" s="52">
        <f t="shared" si="28"/>
        <v>2016</v>
      </c>
      <c r="C629" s="52" t="s">
        <v>588</v>
      </c>
      <c r="D629" s="53">
        <v>42393</v>
      </c>
      <c r="E629" s="52">
        <f t="shared" si="29"/>
        <v>1458</v>
      </c>
      <c r="F629" s="54" t="s">
        <v>421</v>
      </c>
      <c r="G629" s="52" t="s">
        <v>523</v>
      </c>
      <c r="H629" s="54" t="s">
        <v>384</v>
      </c>
      <c r="I629" s="55">
        <v>300</v>
      </c>
      <c r="J629" s="55">
        <v>20</v>
      </c>
      <c r="K629" s="54">
        <f t="shared" si="27"/>
        <v>6000</v>
      </c>
    </row>
    <row r="630" spans="1:11" x14ac:dyDescent="0.3">
      <c r="A630" s="52" t="s">
        <v>522</v>
      </c>
      <c r="B630" s="52">
        <f t="shared" si="28"/>
        <v>2016</v>
      </c>
      <c r="C630" s="52" t="s">
        <v>588</v>
      </c>
      <c r="D630" s="53">
        <v>42393</v>
      </c>
      <c r="E630" s="52">
        <f t="shared" si="29"/>
        <v>1459</v>
      </c>
      <c r="F630" s="54" t="s">
        <v>402</v>
      </c>
      <c r="G630" s="52" t="s">
        <v>525</v>
      </c>
      <c r="H630" s="54" t="s">
        <v>384</v>
      </c>
      <c r="I630" s="55">
        <v>5</v>
      </c>
      <c r="J630" s="55">
        <v>20</v>
      </c>
      <c r="K630" s="54">
        <f t="shared" si="27"/>
        <v>100</v>
      </c>
    </row>
    <row r="631" spans="1:11" x14ac:dyDescent="0.3">
      <c r="A631" s="52" t="s">
        <v>398</v>
      </c>
      <c r="B631" s="52">
        <f t="shared" si="28"/>
        <v>2016</v>
      </c>
      <c r="C631" s="52" t="s">
        <v>588</v>
      </c>
      <c r="D631" s="53">
        <v>42394</v>
      </c>
      <c r="E631" s="52">
        <f t="shared" si="29"/>
        <v>1460</v>
      </c>
      <c r="F631" s="54" t="s">
        <v>409</v>
      </c>
      <c r="G631" s="52" t="s">
        <v>396</v>
      </c>
      <c r="H631" s="54" t="s">
        <v>385</v>
      </c>
      <c r="I631" s="55">
        <v>1000</v>
      </c>
      <c r="J631" s="55">
        <v>86</v>
      </c>
      <c r="K631" s="54">
        <f t="shared" si="27"/>
        <v>86000</v>
      </c>
    </row>
    <row r="632" spans="1:11" x14ac:dyDescent="0.3">
      <c r="A632" s="52" t="s">
        <v>395</v>
      </c>
      <c r="B632" s="52">
        <f t="shared" si="28"/>
        <v>2016</v>
      </c>
      <c r="C632" s="52" t="s">
        <v>588</v>
      </c>
      <c r="D632" s="53">
        <v>42394</v>
      </c>
      <c r="E632" s="52">
        <f t="shared" si="29"/>
        <v>1461</v>
      </c>
      <c r="F632" s="54" t="s">
        <v>436</v>
      </c>
      <c r="G632" s="52" t="s">
        <v>399</v>
      </c>
      <c r="H632" s="54" t="s">
        <v>387</v>
      </c>
      <c r="I632" s="55">
        <v>100</v>
      </c>
      <c r="J632" s="55">
        <v>35</v>
      </c>
      <c r="K632" s="54">
        <f t="shared" si="27"/>
        <v>3500</v>
      </c>
    </row>
    <row r="633" spans="1:11" x14ac:dyDescent="0.3">
      <c r="A633" s="52" t="s">
        <v>398</v>
      </c>
      <c r="B633" s="52">
        <f t="shared" si="28"/>
        <v>2016</v>
      </c>
      <c r="C633" s="52" t="s">
        <v>588</v>
      </c>
      <c r="D633" s="53">
        <v>42394</v>
      </c>
      <c r="E633" s="52">
        <f t="shared" si="29"/>
        <v>1462</v>
      </c>
      <c r="F633" s="54" t="s">
        <v>409</v>
      </c>
      <c r="G633" s="52" t="s">
        <v>396</v>
      </c>
      <c r="H633" s="54" t="s">
        <v>387</v>
      </c>
      <c r="I633" s="55">
        <v>400</v>
      </c>
      <c r="J633" s="55">
        <v>35</v>
      </c>
      <c r="K633" s="54">
        <f t="shared" si="27"/>
        <v>14000</v>
      </c>
    </row>
    <row r="634" spans="1:11" x14ac:dyDescent="0.3">
      <c r="A634" s="52" t="s">
        <v>398</v>
      </c>
      <c r="B634" s="52">
        <f t="shared" si="28"/>
        <v>2016</v>
      </c>
      <c r="C634" s="52" t="s">
        <v>588</v>
      </c>
      <c r="D634" s="53">
        <v>42395</v>
      </c>
      <c r="E634" s="52">
        <f t="shared" si="29"/>
        <v>1463</v>
      </c>
      <c r="F634" s="54" t="s">
        <v>397</v>
      </c>
      <c r="G634" s="52" t="s">
        <v>396</v>
      </c>
      <c r="H634" s="54" t="s">
        <v>384</v>
      </c>
      <c r="I634" s="55">
        <v>1000</v>
      </c>
      <c r="J634" s="55">
        <v>20</v>
      </c>
      <c r="K634" s="54">
        <f t="shared" si="27"/>
        <v>20000</v>
      </c>
    </row>
    <row r="635" spans="1:11" x14ac:dyDescent="0.3">
      <c r="A635" s="52" t="s">
        <v>395</v>
      </c>
      <c r="B635" s="52">
        <f t="shared" si="28"/>
        <v>2016</v>
      </c>
      <c r="C635" s="52" t="s">
        <v>588</v>
      </c>
      <c r="D635" s="53">
        <v>42395</v>
      </c>
      <c r="E635" s="52">
        <f t="shared" si="29"/>
        <v>1464</v>
      </c>
      <c r="F635" s="54" t="s">
        <v>425</v>
      </c>
      <c r="G635" s="52" t="s">
        <v>399</v>
      </c>
      <c r="H635" s="54" t="s">
        <v>385</v>
      </c>
      <c r="I635" s="55">
        <v>250</v>
      </c>
      <c r="J635" s="55">
        <v>86</v>
      </c>
      <c r="K635" s="54">
        <f t="shared" si="27"/>
        <v>21500</v>
      </c>
    </row>
    <row r="636" spans="1:11" x14ac:dyDescent="0.3">
      <c r="A636" s="52" t="s">
        <v>398</v>
      </c>
      <c r="B636" s="52">
        <f t="shared" si="28"/>
        <v>2016</v>
      </c>
      <c r="C636" s="52" t="s">
        <v>588</v>
      </c>
      <c r="D636" s="53">
        <v>42395</v>
      </c>
      <c r="E636" s="52">
        <f t="shared" si="29"/>
        <v>1465</v>
      </c>
      <c r="F636" s="54" t="s">
        <v>409</v>
      </c>
      <c r="G636" s="52" t="s">
        <v>396</v>
      </c>
      <c r="H636" s="54" t="s">
        <v>385</v>
      </c>
      <c r="I636" s="55">
        <v>300</v>
      </c>
      <c r="J636" s="55">
        <v>86</v>
      </c>
      <c r="K636" s="54">
        <f t="shared" si="27"/>
        <v>25800</v>
      </c>
    </row>
    <row r="637" spans="1:11" x14ac:dyDescent="0.3">
      <c r="A637" s="52" t="s">
        <v>398</v>
      </c>
      <c r="B637" s="52">
        <f t="shared" si="28"/>
        <v>2016</v>
      </c>
      <c r="C637" s="52" t="s">
        <v>588</v>
      </c>
      <c r="D637" s="53">
        <v>42396</v>
      </c>
      <c r="E637" s="52">
        <f t="shared" si="29"/>
        <v>1466</v>
      </c>
      <c r="F637" s="54" t="s">
        <v>397</v>
      </c>
      <c r="G637" s="52" t="s">
        <v>396</v>
      </c>
      <c r="H637" s="54" t="s">
        <v>383</v>
      </c>
      <c r="I637" s="55">
        <v>500</v>
      </c>
      <c r="J637" s="55">
        <v>10</v>
      </c>
      <c r="K637" s="54">
        <f t="shared" si="27"/>
        <v>5000</v>
      </c>
    </row>
    <row r="638" spans="1:11" x14ac:dyDescent="0.3">
      <c r="A638" s="52" t="s">
        <v>395</v>
      </c>
      <c r="B638" s="52">
        <f t="shared" si="28"/>
        <v>2016</v>
      </c>
      <c r="C638" s="52" t="s">
        <v>588</v>
      </c>
      <c r="D638" s="53">
        <v>42396</v>
      </c>
      <c r="E638" s="52">
        <f t="shared" si="29"/>
        <v>1467</v>
      </c>
      <c r="F638" s="54" t="s">
        <v>425</v>
      </c>
      <c r="G638" s="52" t="s">
        <v>399</v>
      </c>
      <c r="H638" s="54" t="s">
        <v>384</v>
      </c>
      <c r="I638" s="55">
        <v>300</v>
      </c>
      <c r="J638" s="55">
        <v>20</v>
      </c>
      <c r="K638" s="54">
        <f t="shared" si="27"/>
        <v>6000</v>
      </c>
    </row>
    <row r="639" spans="1:11" x14ac:dyDescent="0.3">
      <c r="A639" s="52" t="s">
        <v>398</v>
      </c>
      <c r="B639" s="52">
        <f t="shared" si="28"/>
        <v>2016</v>
      </c>
      <c r="C639" s="52" t="s">
        <v>588</v>
      </c>
      <c r="D639" s="53">
        <v>42396</v>
      </c>
      <c r="E639" s="52">
        <f t="shared" si="29"/>
        <v>1468</v>
      </c>
      <c r="F639" s="54" t="s">
        <v>409</v>
      </c>
      <c r="G639" s="52" t="s">
        <v>396</v>
      </c>
      <c r="H639" s="54" t="s">
        <v>384</v>
      </c>
      <c r="I639" s="55">
        <v>500</v>
      </c>
      <c r="J639" s="55">
        <v>20</v>
      </c>
      <c r="K639" s="54">
        <f t="shared" si="27"/>
        <v>10000</v>
      </c>
    </row>
    <row r="640" spans="1:11" x14ac:dyDescent="0.3">
      <c r="A640" s="52" t="s">
        <v>398</v>
      </c>
      <c r="B640" s="52">
        <f t="shared" si="28"/>
        <v>2016</v>
      </c>
      <c r="C640" s="52" t="s">
        <v>588</v>
      </c>
      <c r="D640" s="53">
        <v>42397</v>
      </c>
      <c r="E640" s="52">
        <f t="shared" si="29"/>
        <v>1469</v>
      </c>
      <c r="F640" s="54" t="s">
        <v>397</v>
      </c>
      <c r="G640" s="52" t="s">
        <v>396</v>
      </c>
      <c r="H640" s="54" t="s">
        <v>381</v>
      </c>
      <c r="I640" s="55">
        <v>250</v>
      </c>
      <c r="J640" s="55">
        <v>120</v>
      </c>
      <c r="K640" s="54">
        <f t="shared" si="27"/>
        <v>30000</v>
      </c>
    </row>
    <row r="641" spans="1:11" x14ac:dyDescent="0.3">
      <c r="A641" s="52" t="s">
        <v>395</v>
      </c>
      <c r="B641" s="52">
        <f t="shared" si="28"/>
        <v>2016</v>
      </c>
      <c r="C641" s="52" t="s">
        <v>588</v>
      </c>
      <c r="D641" s="53">
        <v>42397</v>
      </c>
      <c r="E641" s="52">
        <f t="shared" si="29"/>
        <v>1470</v>
      </c>
      <c r="F641" s="54" t="s">
        <v>425</v>
      </c>
      <c r="G641" s="52" t="s">
        <v>399</v>
      </c>
      <c r="H641" s="54" t="s">
        <v>383</v>
      </c>
      <c r="I641" s="55">
        <v>300</v>
      </c>
      <c r="J641" s="55">
        <v>10</v>
      </c>
      <c r="K641" s="54">
        <f t="shared" si="27"/>
        <v>3000</v>
      </c>
    </row>
    <row r="642" spans="1:11" x14ac:dyDescent="0.3">
      <c r="A642" s="52" t="s">
        <v>398</v>
      </c>
      <c r="B642" s="52">
        <f t="shared" si="28"/>
        <v>2016</v>
      </c>
      <c r="C642" s="52" t="s">
        <v>588</v>
      </c>
      <c r="D642" s="53">
        <v>42397</v>
      </c>
      <c r="E642" s="52">
        <f t="shared" si="29"/>
        <v>1471</v>
      </c>
      <c r="F642" s="54" t="s">
        <v>409</v>
      </c>
      <c r="G642" s="52" t="s">
        <v>396</v>
      </c>
      <c r="H642" s="54" t="s">
        <v>387</v>
      </c>
      <c r="I642" s="55">
        <v>100</v>
      </c>
      <c r="J642" s="55">
        <v>35</v>
      </c>
      <c r="K642" s="54">
        <f t="shared" si="27"/>
        <v>3500</v>
      </c>
    </row>
    <row r="643" spans="1:11" x14ac:dyDescent="0.3">
      <c r="A643" s="52" t="s">
        <v>405</v>
      </c>
      <c r="B643" s="52">
        <f t="shared" si="28"/>
        <v>2016</v>
      </c>
      <c r="C643" s="52" t="s">
        <v>588</v>
      </c>
      <c r="D643" s="53">
        <v>42398</v>
      </c>
      <c r="E643" s="52">
        <f t="shared" si="29"/>
        <v>1472</v>
      </c>
      <c r="F643" s="54" t="s">
        <v>423</v>
      </c>
      <c r="G643" s="52" t="s">
        <v>403</v>
      </c>
      <c r="H643" s="54" t="s">
        <v>387</v>
      </c>
      <c r="I643" s="55">
        <v>120</v>
      </c>
      <c r="J643" s="55">
        <v>35</v>
      </c>
      <c r="K643" s="54">
        <f t="shared" si="27"/>
        <v>4200</v>
      </c>
    </row>
    <row r="644" spans="1:11" x14ac:dyDescent="0.3">
      <c r="A644" s="52" t="s">
        <v>395</v>
      </c>
      <c r="B644" s="52">
        <f t="shared" si="28"/>
        <v>2016</v>
      </c>
      <c r="C644" s="52" t="s">
        <v>588</v>
      </c>
      <c r="D644" s="53">
        <v>42398</v>
      </c>
      <c r="E644" s="52">
        <f t="shared" si="29"/>
        <v>1473</v>
      </c>
      <c r="F644" s="54" t="s">
        <v>425</v>
      </c>
      <c r="G644" s="52" t="s">
        <v>399</v>
      </c>
      <c r="H644" s="54" t="s">
        <v>381</v>
      </c>
      <c r="I644" s="55">
        <v>20</v>
      </c>
      <c r="J644" s="55">
        <v>120</v>
      </c>
      <c r="K644" s="54">
        <f t="shared" si="27"/>
        <v>2400</v>
      </c>
    </row>
    <row r="645" spans="1:11" x14ac:dyDescent="0.3">
      <c r="A645" s="52" t="s">
        <v>398</v>
      </c>
      <c r="B645" s="52">
        <f t="shared" si="28"/>
        <v>2016</v>
      </c>
      <c r="C645" s="52" t="s">
        <v>588</v>
      </c>
      <c r="D645" s="53">
        <v>42398</v>
      </c>
      <c r="E645" s="52">
        <f t="shared" si="29"/>
        <v>1474</v>
      </c>
      <c r="F645" s="54" t="s">
        <v>409</v>
      </c>
      <c r="G645" s="52" t="s">
        <v>396</v>
      </c>
      <c r="H645" s="54" t="s">
        <v>385</v>
      </c>
      <c r="I645" s="55">
        <v>500</v>
      </c>
      <c r="J645" s="55">
        <v>86</v>
      </c>
      <c r="K645" s="54">
        <f t="shared" si="27"/>
        <v>43000</v>
      </c>
    </row>
    <row r="646" spans="1:11" x14ac:dyDescent="0.3">
      <c r="A646" s="52" t="s">
        <v>405</v>
      </c>
      <c r="B646" s="52">
        <f t="shared" si="28"/>
        <v>2016</v>
      </c>
      <c r="C646" s="52" t="s">
        <v>588</v>
      </c>
      <c r="D646" s="53">
        <v>42399</v>
      </c>
      <c r="E646" s="52">
        <f t="shared" si="29"/>
        <v>1475</v>
      </c>
      <c r="F646" s="54" t="s">
        <v>423</v>
      </c>
      <c r="G646" s="52" t="s">
        <v>403</v>
      </c>
      <c r="H646" s="54" t="s">
        <v>385</v>
      </c>
      <c r="I646" s="55">
        <v>500</v>
      </c>
      <c r="J646" s="55">
        <v>86</v>
      </c>
      <c r="K646" s="54">
        <f t="shared" si="27"/>
        <v>43000</v>
      </c>
    </row>
    <row r="647" spans="1:11" x14ac:dyDescent="0.3">
      <c r="A647" s="52" t="s">
        <v>398</v>
      </c>
      <c r="B647" s="52">
        <f t="shared" si="28"/>
        <v>2016</v>
      </c>
      <c r="C647" s="52" t="s">
        <v>588</v>
      </c>
      <c r="D647" s="53">
        <v>42399</v>
      </c>
      <c r="E647" s="52">
        <f t="shared" si="29"/>
        <v>1476</v>
      </c>
      <c r="F647" s="54" t="s">
        <v>420</v>
      </c>
      <c r="G647" s="52" t="s">
        <v>523</v>
      </c>
      <c r="H647" s="54" t="s">
        <v>387</v>
      </c>
      <c r="I647" s="55">
        <v>500</v>
      </c>
      <c r="J647" s="55">
        <v>35</v>
      </c>
      <c r="K647" s="54">
        <f t="shared" ref="K647:K710" si="30">I647*J647</f>
        <v>17500</v>
      </c>
    </row>
    <row r="648" spans="1:11" x14ac:dyDescent="0.3">
      <c r="A648" s="52" t="s">
        <v>398</v>
      </c>
      <c r="B648" s="52">
        <f t="shared" ref="B648:B711" si="31">YEAR(D648)</f>
        <v>2016</v>
      </c>
      <c r="C648" s="52" t="s">
        <v>588</v>
      </c>
      <c r="D648" s="53">
        <v>42399</v>
      </c>
      <c r="E648" s="52">
        <f t="shared" ref="E648:E711" si="32">E647+1</f>
        <v>1477</v>
      </c>
      <c r="F648" s="54" t="s">
        <v>397</v>
      </c>
      <c r="G648" s="52" t="s">
        <v>396</v>
      </c>
      <c r="H648" s="54" t="s">
        <v>384</v>
      </c>
      <c r="I648" s="55">
        <v>100</v>
      </c>
      <c r="J648" s="55">
        <v>20</v>
      </c>
      <c r="K648" s="54">
        <f t="shared" si="30"/>
        <v>2000</v>
      </c>
    </row>
    <row r="649" spans="1:11" x14ac:dyDescent="0.3">
      <c r="A649" s="52" t="s">
        <v>405</v>
      </c>
      <c r="B649" s="52">
        <f t="shared" si="31"/>
        <v>2016</v>
      </c>
      <c r="C649" s="52" t="s">
        <v>588</v>
      </c>
      <c r="D649" s="53">
        <v>42400</v>
      </c>
      <c r="E649" s="52">
        <f t="shared" si="32"/>
        <v>1478</v>
      </c>
      <c r="F649" s="54" t="s">
        <v>423</v>
      </c>
      <c r="G649" s="52" t="s">
        <v>403</v>
      </c>
      <c r="H649" s="54" t="s">
        <v>384</v>
      </c>
      <c r="I649" s="55">
        <v>500</v>
      </c>
      <c r="J649" s="55">
        <v>20</v>
      </c>
      <c r="K649" s="54">
        <f t="shared" si="30"/>
        <v>10000</v>
      </c>
    </row>
    <row r="650" spans="1:11" x14ac:dyDescent="0.3">
      <c r="A650" s="52" t="s">
        <v>522</v>
      </c>
      <c r="B650" s="52">
        <f t="shared" si="31"/>
        <v>2016</v>
      </c>
      <c r="C650" s="52" t="s">
        <v>588</v>
      </c>
      <c r="D650" s="53">
        <v>42400</v>
      </c>
      <c r="E650" s="52">
        <f t="shared" si="32"/>
        <v>1479</v>
      </c>
      <c r="F650" s="54" t="s">
        <v>464</v>
      </c>
      <c r="G650" s="52" t="s">
        <v>525</v>
      </c>
      <c r="H650" s="54" t="s">
        <v>385</v>
      </c>
      <c r="I650" s="55">
        <v>100</v>
      </c>
      <c r="J650" s="55">
        <v>86</v>
      </c>
      <c r="K650" s="54">
        <f t="shared" si="30"/>
        <v>8600</v>
      </c>
    </row>
    <row r="651" spans="1:11" x14ac:dyDescent="0.3">
      <c r="A651" s="52" t="s">
        <v>398</v>
      </c>
      <c r="B651" s="52">
        <f t="shared" si="31"/>
        <v>2016</v>
      </c>
      <c r="C651" s="52" t="s">
        <v>588</v>
      </c>
      <c r="D651" s="53">
        <v>42400</v>
      </c>
      <c r="E651" s="52">
        <f t="shared" si="32"/>
        <v>1480</v>
      </c>
      <c r="F651" s="54" t="s">
        <v>397</v>
      </c>
      <c r="G651" s="52" t="s">
        <v>396</v>
      </c>
      <c r="H651" s="54" t="s">
        <v>383</v>
      </c>
      <c r="I651" s="55">
        <v>500</v>
      </c>
      <c r="J651" s="55">
        <v>10</v>
      </c>
      <c r="K651" s="54">
        <f t="shared" si="30"/>
        <v>5000</v>
      </c>
    </row>
    <row r="652" spans="1:11" x14ac:dyDescent="0.3">
      <c r="A652" s="52" t="s">
        <v>398</v>
      </c>
      <c r="B652" s="52">
        <f t="shared" si="31"/>
        <v>2016</v>
      </c>
      <c r="C652" s="52" t="s">
        <v>589</v>
      </c>
      <c r="D652" s="53">
        <v>42401</v>
      </c>
      <c r="E652" s="52">
        <f t="shared" si="32"/>
        <v>1481</v>
      </c>
      <c r="F652" s="54" t="s">
        <v>428</v>
      </c>
      <c r="G652" s="52" t="s">
        <v>396</v>
      </c>
      <c r="H652" s="54" t="s">
        <v>383</v>
      </c>
      <c r="I652" s="55">
        <v>200</v>
      </c>
      <c r="J652" s="55">
        <v>10</v>
      </c>
      <c r="K652" s="54">
        <f t="shared" si="30"/>
        <v>2000</v>
      </c>
    </row>
    <row r="653" spans="1:11" x14ac:dyDescent="0.3">
      <c r="A653" s="52" t="s">
        <v>522</v>
      </c>
      <c r="B653" s="52">
        <f t="shared" si="31"/>
        <v>2016</v>
      </c>
      <c r="C653" s="52" t="s">
        <v>589</v>
      </c>
      <c r="D653" s="53">
        <v>42401</v>
      </c>
      <c r="E653" s="52">
        <f t="shared" si="32"/>
        <v>1482</v>
      </c>
      <c r="F653" s="54" t="s">
        <v>450</v>
      </c>
      <c r="G653" s="52" t="s">
        <v>525</v>
      </c>
      <c r="H653" s="54" t="s">
        <v>387</v>
      </c>
      <c r="I653" s="55">
        <v>400</v>
      </c>
      <c r="J653" s="55">
        <v>35</v>
      </c>
      <c r="K653" s="54">
        <f t="shared" si="30"/>
        <v>14000</v>
      </c>
    </row>
    <row r="654" spans="1:11" x14ac:dyDescent="0.3">
      <c r="A654" s="52" t="s">
        <v>398</v>
      </c>
      <c r="B654" s="52">
        <f t="shared" si="31"/>
        <v>2016</v>
      </c>
      <c r="C654" s="52" t="s">
        <v>589</v>
      </c>
      <c r="D654" s="53">
        <v>42401</v>
      </c>
      <c r="E654" s="52">
        <f t="shared" si="32"/>
        <v>1483</v>
      </c>
      <c r="F654" s="54" t="s">
        <v>397</v>
      </c>
      <c r="G654" s="52" t="s">
        <v>396</v>
      </c>
      <c r="H654" s="54" t="s">
        <v>381</v>
      </c>
      <c r="I654" s="55">
        <v>750</v>
      </c>
      <c r="J654" s="55">
        <v>120</v>
      </c>
      <c r="K654" s="54">
        <f t="shared" si="30"/>
        <v>90000</v>
      </c>
    </row>
    <row r="655" spans="1:11" x14ac:dyDescent="0.3">
      <c r="A655" s="52" t="s">
        <v>398</v>
      </c>
      <c r="B655" s="52">
        <f t="shared" si="31"/>
        <v>2016</v>
      </c>
      <c r="C655" s="52" t="s">
        <v>589</v>
      </c>
      <c r="D655" s="53">
        <v>42402</v>
      </c>
      <c r="E655" s="52">
        <f t="shared" si="32"/>
        <v>1484</v>
      </c>
      <c r="F655" s="54" t="s">
        <v>428</v>
      </c>
      <c r="G655" s="52" t="s">
        <v>396</v>
      </c>
      <c r="H655" s="54" t="s">
        <v>381</v>
      </c>
      <c r="I655" s="55">
        <v>200</v>
      </c>
      <c r="J655" s="55">
        <v>120</v>
      </c>
      <c r="K655" s="54">
        <f t="shared" si="30"/>
        <v>24000</v>
      </c>
    </row>
    <row r="656" spans="1:11" x14ac:dyDescent="0.3">
      <c r="A656" s="52" t="s">
        <v>522</v>
      </c>
      <c r="B656" s="52">
        <f t="shared" si="31"/>
        <v>2016</v>
      </c>
      <c r="C656" s="52" t="s">
        <v>589</v>
      </c>
      <c r="D656" s="53">
        <v>42402</v>
      </c>
      <c r="E656" s="52">
        <f t="shared" si="32"/>
        <v>1485</v>
      </c>
      <c r="F656" s="54" t="s">
        <v>450</v>
      </c>
      <c r="G656" s="52" t="s">
        <v>525</v>
      </c>
      <c r="H656" s="54" t="s">
        <v>385</v>
      </c>
      <c r="I656" s="55">
        <v>700</v>
      </c>
      <c r="J656" s="55">
        <v>86</v>
      </c>
      <c r="K656" s="54">
        <f t="shared" si="30"/>
        <v>60200</v>
      </c>
    </row>
    <row r="657" spans="1:11" x14ac:dyDescent="0.3">
      <c r="A657" s="52" t="s">
        <v>398</v>
      </c>
      <c r="B657" s="52">
        <f t="shared" si="31"/>
        <v>2016</v>
      </c>
      <c r="C657" s="52" t="s">
        <v>589</v>
      </c>
      <c r="D657" s="53">
        <v>42402</v>
      </c>
      <c r="E657" s="52">
        <f t="shared" si="32"/>
        <v>1486</v>
      </c>
      <c r="F657" s="54" t="s">
        <v>397</v>
      </c>
      <c r="G657" s="52" t="s">
        <v>396</v>
      </c>
      <c r="H657" s="54" t="s">
        <v>387</v>
      </c>
      <c r="I657" s="55">
        <v>250</v>
      </c>
      <c r="J657" s="55">
        <v>35</v>
      </c>
      <c r="K657" s="54">
        <f t="shared" si="30"/>
        <v>8750</v>
      </c>
    </row>
    <row r="658" spans="1:11" x14ac:dyDescent="0.3">
      <c r="A658" s="52" t="s">
        <v>398</v>
      </c>
      <c r="B658" s="52">
        <f t="shared" si="31"/>
        <v>2016</v>
      </c>
      <c r="C658" s="52" t="s">
        <v>589</v>
      </c>
      <c r="D658" s="53">
        <v>42403</v>
      </c>
      <c r="E658" s="52">
        <f t="shared" si="32"/>
        <v>1487</v>
      </c>
      <c r="F658" s="54" t="s">
        <v>428</v>
      </c>
      <c r="G658" s="52" t="s">
        <v>396</v>
      </c>
      <c r="H658" s="54" t="s">
        <v>383</v>
      </c>
      <c r="I658" s="55">
        <v>200</v>
      </c>
      <c r="J658" s="55">
        <v>10</v>
      </c>
      <c r="K658" s="54">
        <f t="shared" si="30"/>
        <v>2000</v>
      </c>
    </row>
    <row r="659" spans="1:11" x14ac:dyDescent="0.3">
      <c r="A659" s="52" t="s">
        <v>522</v>
      </c>
      <c r="B659" s="52">
        <f t="shared" si="31"/>
        <v>2016</v>
      </c>
      <c r="C659" s="52" t="s">
        <v>589</v>
      </c>
      <c r="D659" s="53">
        <v>42403</v>
      </c>
      <c r="E659" s="52">
        <f t="shared" si="32"/>
        <v>1488</v>
      </c>
      <c r="F659" s="54" t="s">
        <v>450</v>
      </c>
      <c r="G659" s="52" t="s">
        <v>525</v>
      </c>
      <c r="H659" s="54" t="s">
        <v>384</v>
      </c>
      <c r="I659" s="55">
        <v>25</v>
      </c>
      <c r="J659" s="55">
        <v>20</v>
      </c>
      <c r="K659" s="54">
        <f t="shared" si="30"/>
        <v>500</v>
      </c>
    </row>
    <row r="660" spans="1:11" x14ac:dyDescent="0.3">
      <c r="A660" s="52" t="s">
        <v>398</v>
      </c>
      <c r="B660" s="52">
        <f t="shared" si="31"/>
        <v>2016</v>
      </c>
      <c r="C660" s="52" t="s">
        <v>589</v>
      </c>
      <c r="D660" s="53">
        <v>42403</v>
      </c>
      <c r="E660" s="52">
        <f t="shared" si="32"/>
        <v>1489</v>
      </c>
      <c r="F660" s="54" t="s">
        <v>397</v>
      </c>
      <c r="G660" s="52" t="s">
        <v>396</v>
      </c>
      <c r="H660" s="54" t="s">
        <v>385</v>
      </c>
      <c r="I660" s="55">
        <v>500</v>
      </c>
      <c r="J660" s="55">
        <v>86</v>
      </c>
      <c r="K660" s="54">
        <f t="shared" si="30"/>
        <v>43000</v>
      </c>
    </row>
    <row r="661" spans="1:11" x14ac:dyDescent="0.3">
      <c r="A661" s="52" t="s">
        <v>398</v>
      </c>
      <c r="B661" s="52">
        <f t="shared" si="31"/>
        <v>2016</v>
      </c>
      <c r="C661" s="52" t="s">
        <v>589</v>
      </c>
      <c r="D661" s="53">
        <v>42404</v>
      </c>
      <c r="E661" s="52">
        <f t="shared" si="32"/>
        <v>1490</v>
      </c>
      <c r="F661" s="54" t="s">
        <v>412</v>
      </c>
      <c r="G661" s="52" t="s">
        <v>523</v>
      </c>
      <c r="H661" s="54" t="s">
        <v>381</v>
      </c>
      <c r="I661" s="55">
        <v>1000</v>
      </c>
      <c r="J661" s="55">
        <v>120</v>
      </c>
      <c r="K661" s="54">
        <f t="shared" si="30"/>
        <v>120000</v>
      </c>
    </row>
    <row r="662" spans="1:11" x14ac:dyDescent="0.3">
      <c r="A662" s="52" t="s">
        <v>522</v>
      </c>
      <c r="B662" s="52">
        <f t="shared" si="31"/>
        <v>2016</v>
      </c>
      <c r="C662" s="52" t="s">
        <v>589</v>
      </c>
      <c r="D662" s="53">
        <v>42404</v>
      </c>
      <c r="E662" s="52">
        <f t="shared" si="32"/>
        <v>1491</v>
      </c>
      <c r="F662" s="54" t="s">
        <v>450</v>
      </c>
      <c r="G662" s="52" t="s">
        <v>525</v>
      </c>
      <c r="H662" s="54" t="s">
        <v>387</v>
      </c>
      <c r="I662" s="55">
        <v>200</v>
      </c>
      <c r="J662" s="55">
        <v>35</v>
      </c>
      <c r="K662" s="54">
        <f t="shared" si="30"/>
        <v>7000</v>
      </c>
    </row>
    <row r="663" spans="1:11" x14ac:dyDescent="0.3">
      <c r="A663" s="52" t="s">
        <v>395</v>
      </c>
      <c r="B663" s="52">
        <f t="shared" si="31"/>
        <v>2016</v>
      </c>
      <c r="C663" s="52" t="s">
        <v>589</v>
      </c>
      <c r="D663" s="53">
        <v>42404</v>
      </c>
      <c r="E663" s="52">
        <f t="shared" si="32"/>
        <v>1492</v>
      </c>
      <c r="F663" s="54" t="s">
        <v>400</v>
      </c>
      <c r="G663" s="52" t="s">
        <v>399</v>
      </c>
      <c r="H663" s="54" t="s">
        <v>384</v>
      </c>
      <c r="I663" s="55">
        <v>500</v>
      </c>
      <c r="J663" s="55">
        <v>20</v>
      </c>
      <c r="K663" s="54">
        <f t="shared" si="30"/>
        <v>10000</v>
      </c>
    </row>
    <row r="664" spans="1:11" x14ac:dyDescent="0.3">
      <c r="A664" s="52" t="s">
        <v>398</v>
      </c>
      <c r="B664" s="52">
        <f t="shared" si="31"/>
        <v>2016</v>
      </c>
      <c r="C664" s="52" t="s">
        <v>589</v>
      </c>
      <c r="D664" s="53">
        <v>42405</v>
      </c>
      <c r="E664" s="52">
        <f t="shared" si="32"/>
        <v>1493</v>
      </c>
      <c r="F664" s="54" t="s">
        <v>412</v>
      </c>
      <c r="G664" s="52" t="s">
        <v>523</v>
      </c>
      <c r="H664" s="54" t="s">
        <v>383</v>
      </c>
      <c r="I664" s="55">
        <v>200</v>
      </c>
      <c r="J664" s="55">
        <v>10</v>
      </c>
      <c r="K664" s="54">
        <f t="shared" si="30"/>
        <v>2000</v>
      </c>
    </row>
    <row r="665" spans="1:11" x14ac:dyDescent="0.3">
      <c r="A665" s="52" t="s">
        <v>395</v>
      </c>
      <c r="B665" s="52">
        <f t="shared" si="31"/>
        <v>2016</v>
      </c>
      <c r="C665" s="52" t="s">
        <v>589</v>
      </c>
      <c r="D665" s="53">
        <v>42405</v>
      </c>
      <c r="E665" s="52">
        <f t="shared" si="32"/>
        <v>1494</v>
      </c>
      <c r="F665" s="54" t="s">
        <v>433</v>
      </c>
      <c r="G665" s="52" t="s">
        <v>528</v>
      </c>
      <c r="H665" s="54" t="s">
        <v>385</v>
      </c>
      <c r="I665" s="55">
        <v>5</v>
      </c>
      <c r="J665" s="55">
        <v>86</v>
      </c>
      <c r="K665" s="54">
        <f t="shared" si="30"/>
        <v>430</v>
      </c>
    </row>
    <row r="666" spans="1:11" x14ac:dyDescent="0.3">
      <c r="A666" s="52" t="s">
        <v>395</v>
      </c>
      <c r="B666" s="52">
        <f t="shared" si="31"/>
        <v>2016</v>
      </c>
      <c r="C666" s="52" t="s">
        <v>589</v>
      </c>
      <c r="D666" s="53">
        <v>42405</v>
      </c>
      <c r="E666" s="52">
        <f t="shared" si="32"/>
        <v>1495</v>
      </c>
      <c r="F666" s="54" t="s">
        <v>400</v>
      </c>
      <c r="G666" s="52" t="s">
        <v>399</v>
      </c>
      <c r="H666" s="54" t="s">
        <v>383</v>
      </c>
      <c r="I666" s="55">
        <v>500</v>
      </c>
      <c r="J666" s="55">
        <v>10</v>
      </c>
      <c r="K666" s="54">
        <f t="shared" si="30"/>
        <v>5000</v>
      </c>
    </row>
    <row r="667" spans="1:11" x14ac:dyDescent="0.3">
      <c r="A667" s="52" t="s">
        <v>398</v>
      </c>
      <c r="B667" s="52">
        <f t="shared" si="31"/>
        <v>2016</v>
      </c>
      <c r="C667" s="52" t="s">
        <v>589</v>
      </c>
      <c r="D667" s="53">
        <v>42406</v>
      </c>
      <c r="E667" s="52">
        <f t="shared" si="32"/>
        <v>1496</v>
      </c>
      <c r="F667" s="54" t="s">
        <v>412</v>
      </c>
      <c r="G667" s="52" t="s">
        <v>523</v>
      </c>
      <c r="H667" s="54" t="s">
        <v>381</v>
      </c>
      <c r="I667" s="55">
        <v>100</v>
      </c>
      <c r="J667" s="55">
        <v>120</v>
      </c>
      <c r="K667" s="54">
        <f t="shared" si="30"/>
        <v>12000</v>
      </c>
    </row>
    <row r="668" spans="1:11" x14ac:dyDescent="0.3">
      <c r="A668" s="52" t="s">
        <v>395</v>
      </c>
      <c r="B668" s="52">
        <f t="shared" si="31"/>
        <v>2016</v>
      </c>
      <c r="C668" s="52" t="s">
        <v>589</v>
      </c>
      <c r="D668" s="53">
        <v>42406</v>
      </c>
      <c r="E668" s="52">
        <f t="shared" si="32"/>
        <v>1497</v>
      </c>
      <c r="F668" s="54" t="s">
        <v>433</v>
      </c>
      <c r="G668" s="52" t="s">
        <v>528</v>
      </c>
      <c r="H668" s="54" t="s">
        <v>384</v>
      </c>
      <c r="I668" s="55">
        <v>5</v>
      </c>
      <c r="J668" s="55">
        <v>20</v>
      </c>
      <c r="K668" s="54">
        <f t="shared" si="30"/>
        <v>100</v>
      </c>
    </row>
    <row r="669" spans="1:11" x14ac:dyDescent="0.3">
      <c r="A669" s="52" t="s">
        <v>395</v>
      </c>
      <c r="B669" s="52">
        <f t="shared" si="31"/>
        <v>2016</v>
      </c>
      <c r="C669" s="52" t="s">
        <v>589</v>
      </c>
      <c r="D669" s="53">
        <v>42406</v>
      </c>
      <c r="E669" s="52">
        <f t="shared" si="32"/>
        <v>1498</v>
      </c>
      <c r="F669" s="54" t="s">
        <v>400</v>
      </c>
      <c r="G669" s="52" t="s">
        <v>399</v>
      </c>
      <c r="H669" s="54" t="s">
        <v>381</v>
      </c>
      <c r="I669" s="55">
        <v>750</v>
      </c>
      <c r="J669" s="55">
        <v>120</v>
      </c>
      <c r="K669" s="54">
        <f t="shared" si="30"/>
        <v>90000</v>
      </c>
    </row>
    <row r="670" spans="1:11" x14ac:dyDescent="0.3">
      <c r="A670" s="52" t="s">
        <v>405</v>
      </c>
      <c r="B670" s="52">
        <f t="shared" si="31"/>
        <v>2016</v>
      </c>
      <c r="C670" s="52" t="s">
        <v>589</v>
      </c>
      <c r="D670" s="53">
        <v>42407</v>
      </c>
      <c r="E670" s="52">
        <f t="shared" si="32"/>
        <v>1499</v>
      </c>
      <c r="F670" s="54" t="s">
        <v>423</v>
      </c>
      <c r="G670" s="52" t="s">
        <v>403</v>
      </c>
      <c r="H670" s="54" t="s">
        <v>383</v>
      </c>
      <c r="I670" s="55">
        <v>200</v>
      </c>
      <c r="J670" s="55">
        <v>10</v>
      </c>
      <c r="K670" s="54">
        <f t="shared" si="30"/>
        <v>2000</v>
      </c>
    </row>
    <row r="671" spans="1:11" x14ac:dyDescent="0.3">
      <c r="A671" s="52" t="s">
        <v>395</v>
      </c>
      <c r="B671" s="52">
        <f t="shared" si="31"/>
        <v>2016</v>
      </c>
      <c r="C671" s="52" t="s">
        <v>589</v>
      </c>
      <c r="D671" s="53">
        <v>42407</v>
      </c>
      <c r="E671" s="52">
        <f t="shared" si="32"/>
        <v>1500</v>
      </c>
      <c r="F671" s="54" t="s">
        <v>433</v>
      </c>
      <c r="G671" s="52" t="s">
        <v>528</v>
      </c>
      <c r="H671" s="54" t="s">
        <v>387</v>
      </c>
      <c r="I671" s="55">
        <v>10</v>
      </c>
      <c r="J671" s="55">
        <v>35</v>
      </c>
      <c r="K671" s="54">
        <f t="shared" si="30"/>
        <v>350</v>
      </c>
    </row>
    <row r="672" spans="1:11" x14ac:dyDescent="0.3">
      <c r="A672" s="52" t="s">
        <v>395</v>
      </c>
      <c r="B672" s="52">
        <f t="shared" si="31"/>
        <v>2016</v>
      </c>
      <c r="C672" s="52" t="s">
        <v>589</v>
      </c>
      <c r="D672" s="53">
        <v>42407</v>
      </c>
      <c r="E672" s="52">
        <f t="shared" si="32"/>
        <v>1501</v>
      </c>
      <c r="F672" s="54" t="s">
        <v>433</v>
      </c>
      <c r="G672" s="52" t="s">
        <v>528</v>
      </c>
      <c r="H672" s="54" t="s">
        <v>387</v>
      </c>
      <c r="I672" s="55">
        <v>500</v>
      </c>
      <c r="J672" s="55">
        <v>35</v>
      </c>
      <c r="K672" s="54">
        <f t="shared" si="30"/>
        <v>17500</v>
      </c>
    </row>
    <row r="673" spans="1:11" x14ac:dyDescent="0.3">
      <c r="A673" s="52" t="s">
        <v>405</v>
      </c>
      <c r="B673" s="52">
        <f t="shared" si="31"/>
        <v>2016</v>
      </c>
      <c r="C673" s="52" t="s">
        <v>589</v>
      </c>
      <c r="D673" s="53">
        <v>42408</v>
      </c>
      <c r="E673" s="52">
        <f t="shared" si="32"/>
        <v>1502</v>
      </c>
      <c r="F673" s="54" t="s">
        <v>404</v>
      </c>
      <c r="G673" s="52" t="s">
        <v>403</v>
      </c>
      <c r="H673" s="54" t="s">
        <v>381</v>
      </c>
      <c r="I673" s="55">
        <v>5</v>
      </c>
      <c r="J673" s="55">
        <v>120</v>
      </c>
      <c r="K673" s="54">
        <f t="shared" si="30"/>
        <v>600</v>
      </c>
    </row>
    <row r="674" spans="1:11" x14ac:dyDescent="0.3">
      <c r="A674" s="52" t="s">
        <v>395</v>
      </c>
      <c r="B674" s="52">
        <f t="shared" si="31"/>
        <v>2016</v>
      </c>
      <c r="C674" s="52" t="s">
        <v>589</v>
      </c>
      <c r="D674" s="53">
        <v>42408</v>
      </c>
      <c r="E674" s="52">
        <f t="shared" si="32"/>
        <v>1503</v>
      </c>
      <c r="F674" s="54" t="s">
        <v>433</v>
      </c>
      <c r="G674" s="52" t="s">
        <v>528</v>
      </c>
      <c r="H674" s="54" t="s">
        <v>385</v>
      </c>
      <c r="I674" s="55">
        <v>5</v>
      </c>
      <c r="J674" s="55">
        <v>86</v>
      </c>
      <c r="K674" s="54">
        <f t="shared" si="30"/>
        <v>430</v>
      </c>
    </row>
    <row r="675" spans="1:11" x14ac:dyDescent="0.3">
      <c r="A675" s="52" t="s">
        <v>395</v>
      </c>
      <c r="B675" s="52">
        <f t="shared" si="31"/>
        <v>2016</v>
      </c>
      <c r="C675" s="52" t="s">
        <v>589</v>
      </c>
      <c r="D675" s="53">
        <v>42408</v>
      </c>
      <c r="E675" s="52">
        <f t="shared" si="32"/>
        <v>1504</v>
      </c>
      <c r="F675" s="54" t="s">
        <v>433</v>
      </c>
      <c r="G675" s="52" t="s">
        <v>528</v>
      </c>
      <c r="H675" s="54" t="s">
        <v>385</v>
      </c>
      <c r="I675" s="55">
        <v>200</v>
      </c>
      <c r="J675" s="55">
        <v>86</v>
      </c>
      <c r="K675" s="54">
        <f t="shared" si="30"/>
        <v>17200</v>
      </c>
    </row>
    <row r="676" spans="1:11" x14ac:dyDescent="0.3">
      <c r="A676" s="52" t="s">
        <v>405</v>
      </c>
      <c r="B676" s="52">
        <f t="shared" si="31"/>
        <v>2016</v>
      </c>
      <c r="C676" s="52" t="s">
        <v>589</v>
      </c>
      <c r="D676" s="53">
        <v>42409</v>
      </c>
      <c r="E676" s="52">
        <f t="shared" si="32"/>
        <v>1505</v>
      </c>
      <c r="F676" s="54" t="s">
        <v>423</v>
      </c>
      <c r="G676" s="52" t="s">
        <v>403</v>
      </c>
      <c r="H676" s="54" t="s">
        <v>387</v>
      </c>
      <c r="I676" s="55">
        <v>200</v>
      </c>
      <c r="J676" s="55">
        <v>35</v>
      </c>
      <c r="K676" s="54">
        <f t="shared" si="30"/>
        <v>7000</v>
      </c>
    </row>
    <row r="677" spans="1:11" x14ac:dyDescent="0.3">
      <c r="A677" s="52" t="s">
        <v>395</v>
      </c>
      <c r="B677" s="52">
        <f t="shared" si="31"/>
        <v>2016</v>
      </c>
      <c r="C677" s="52" t="s">
        <v>589</v>
      </c>
      <c r="D677" s="53">
        <v>42409</v>
      </c>
      <c r="E677" s="52">
        <f t="shared" si="32"/>
        <v>1506</v>
      </c>
      <c r="F677" s="54" t="s">
        <v>422</v>
      </c>
      <c r="G677" s="52" t="s">
        <v>529</v>
      </c>
      <c r="H677" s="54" t="s">
        <v>384</v>
      </c>
      <c r="I677" s="55">
        <v>100</v>
      </c>
      <c r="J677" s="55">
        <v>20</v>
      </c>
      <c r="K677" s="54">
        <f t="shared" si="30"/>
        <v>2000</v>
      </c>
    </row>
    <row r="678" spans="1:11" x14ac:dyDescent="0.3">
      <c r="A678" s="52" t="s">
        <v>395</v>
      </c>
      <c r="B678" s="52">
        <f t="shared" si="31"/>
        <v>2016</v>
      </c>
      <c r="C678" s="52" t="s">
        <v>589</v>
      </c>
      <c r="D678" s="53">
        <v>42409</v>
      </c>
      <c r="E678" s="52">
        <f t="shared" si="32"/>
        <v>1507</v>
      </c>
      <c r="F678" s="54" t="s">
        <v>433</v>
      </c>
      <c r="G678" s="52" t="s">
        <v>528</v>
      </c>
      <c r="H678" s="54" t="s">
        <v>384</v>
      </c>
      <c r="I678" s="55">
        <v>100</v>
      </c>
      <c r="J678" s="55">
        <v>20</v>
      </c>
      <c r="K678" s="54">
        <f t="shared" si="30"/>
        <v>2000</v>
      </c>
    </row>
    <row r="679" spans="1:11" x14ac:dyDescent="0.3">
      <c r="A679" s="52" t="s">
        <v>398</v>
      </c>
      <c r="B679" s="52">
        <f t="shared" si="31"/>
        <v>2016</v>
      </c>
      <c r="C679" s="52" t="s">
        <v>589</v>
      </c>
      <c r="D679" s="53">
        <v>42410</v>
      </c>
      <c r="E679" s="52">
        <f t="shared" si="32"/>
        <v>1508</v>
      </c>
      <c r="F679" s="54" t="s">
        <v>397</v>
      </c>
      <c r="G679" s="52" t="s">
        <v>396</v>
      </c>
      <c r="H679" s="54" t="s">
        <v>385</v>
      </c>
      <c r="I679" s="55">
        <v>150</v>
      </c>
      <c r="J679" s="55">
        <v>86</v>
      </c>
      <c r="K679" s="54">
        <f t="shared" si="30"/>
        <v>12900</v>
      </c>
    </row>
    <row r="680" spans="1:11" x14ac:dyDescent="0.3">
      <c r="A680" s="52" t="s">
        <v>395</v>
      </c>
      <c r="B680" s="52">
        <f t="shared" si="31"/>
        <v>2016</v>
      </c>
      <c r="C680" s="52" t="s">
        <v>589</v>
      </c>
      <c r="D680" s="53">
        <v>42410</v>
      </c>
      <c r="E680" s="52">
        <f t="shared" si="32"/>
        <v>1509</v>
      </c>
      <c r="F680" s="54" t="s">
        <v>422</v>
      </c>
      <c r="G680" s="52" t="s">
        <v>529</v>
      </c>
      <c r="H680" s="54" t="s">
        <v>383</v>
      </c>
      <c r="I680" s="55">
        <v>50</v>
      </c>
      <c r="J680" s="55">
        <v>10</v>
      </c>
      <c r="K680" s="54">
        <f t="shared" si="30"/>
        <v>500</v>
      </c>
    </row>
    <row r="681" spans="1:11" x14ac:dyDescent="0.3">
      <c r="A681" s="52" t="s">
        <v>395</v>
      </c>
      <c r="B681" s="52">
        <f t="shared" si="31"/>
        <v>2016</v>
      </c>
      <c r="C681" s="52" t="s">
        <v>589</v>
      </c>
      <c r="D681" s="53">
        <v>42410</v>
      </c>
      <c r="E681" s="52">
        <f t="shared" si="32"/>
        <v>1510</v>
      </c>
      <c r="F681" s="54" t="s">
        <v>433</v>
      </c>
      <c r="G681" s="52" t="s">
        <v>528</v>
      </c>
      <c r="H681" s="54" t="s">
        <v>383</v>
      </c>
      <c r="I681" s="55">
        <v>200</v>
      </c>
      <c r="J681" s="55">
        <v>10</v>
      </c>
      <c r="K681" s="54">
        <f t="shared" si="30"/>
        <v>2000</v>
      </c>
    </row>
    <row r="682" spans="1:11" x14ac:dyDescent="0.3">
      <c r="A682" s="52" t="s">
        <v>398</v>
      </c>
      <c r="B682" s="52">
        <f t="shared" si="31"/>
        <v>2016</v>
      </c>
      <c r="C682" s="52" t="s">
        <v>589</v>
      </c>
      <c r="D682" s="53">
        <v>42411</v>
      </c>
      <c r="E682" s="52">
        <f t="shared" si="32"/>
        <v>1511</v>
      </c>
      <c r="F682" s="54" t="s">
        <v>397</v>
      </c>
      <c r="G682" s="52" t="s">
        <v>396</v>
      </c>
      <c r="H682" s="54" t="s">
        <v>384</v>
      </c>
      <c r="I682" s="55">
        <v>400</v>
      </c>
      <c r="J682" s="55">
        <v>20</v>
      </c>
      <c r="K682" s="54">
        <f t="shared" si="30"/>
        <v>8000</v>
      </c>
    </row>
    <row r="683" spans="1:11" x14ac:dyDescent="0.3">
      <c r="A683" s="52" t="s">
        <v>405</v>
      </c>
      <c r="B683" s="52">
        <f t="shared" si="31"/>
        <v>2016</v>
      </c>
      <c r="C683" s="52" t="s">
        <v>589</v>
      </c>
      <c r="D683" s="53">
        <v>42411</v>
      </c>
      <c r="E683" s="52">
        <f t="shared" si="32"/>
        <v>1512</v>
      </c>
      <c r="F683" s="54" t="s">
        <v>441</v>
      </c>
      <c r="G683" s="52" t="s">
        <v>403</v>
      </c>
      <c r="H683" s="54" t="s">
        <v>381</v>
      </c>
      <c r="I683" s="55">
        <v>200</v>
      </c>
      <c r="J683" s="55">
        <v>120</v>
      </c>
      <c r="K683" s="54">
        <f t="shared" si="30"/>
        <v>24000</v>
      </c>
    </row>
    <row r="684" spans="1:11" x14ac:dyDescent="0.3">
      <c r="A684" s="52" t="s">
        <v>395</v>
      </c>
      <c r="B684" s="52">
        <f t="shared" si="31"/>
        <v>2016</v>
      </c>
      <c r="C684" s="52" t="s">
        <v>589</v>
      </c>
      <c r="D684" s="53">
        <v>42411</v>
      </c>
      <c r="E684" s="52">
        <f t="shared" si="32"/>
        <v>1513</v>
      </c>
      <c r="F684" s="54" t="s">
        <v>432</v>
      </c>
      <c r="G684" s="52" t="s">
        <v>529</v>
      </c>
      <c r="H684" s="54" t="s">
        <v>381</v>
      </c>
      <c r="I684" s="55">
        <v>450</v>
      </c>
      <c r="J684" s="55">
        <v>120</v>
      </c>
      <c r="K684" s="54">
        <f t="shared" si="30"/>
        <v>54000</v>
      </c>
    </row>
    <row r="685" spans="1:11" x14ac:dyDescent="0.3">
      <c r="A685" s="52" t="s">
        <v>395</v>
      </c>
      <c r="B685" s="52">
        <f t="shared" si="31"/>
        <v>2016</v>
      </c>
      <c r="C685" s="52" t="s">
        <v>589</v>
      </c>
      <c r="D685" s="53">
        <v>42412</v>
      </c>
      <c r="E685" s="52">
        <f t="shared" si="32"/>
        <v>1514</v>
      </c>
      <c r="F685" s="54" t="s">
        <v>433</v>
      </c>
      <c r="G685" s="52" t="s">
        <v>528</v>
      </c>
      <c r="H685" s="54" t="s">
        <v>383</v>
      </c>
      <c r="I685" s="55">
        <v>1100</v>
      </c>
      <c r="J685" s="55">
        <v>10</v>
      </c>
      <c r="K685" s="54">
        <f t="shared" si="30"/>
        <v>11000</v>
      </c>
    </row>
    <row r="686" spans="1:11" x14ac:dyDescent="0.3">
      <c r="A686" s="52" t="s">
        <v>395</v>
      </c>
      <c r="B686" s="52">
        <f t="shared" si="31"/>
        <v>2016</v>
      </c>
      <c r="C686" s="52" t="s">
        <v>589</v>
      </c>
      <c r="D686" s="53">
        <v>42412</v>
      </c>
      <c r="E686" s="52">
        <f t="shared" si="32"/>
        <v>1515</v>
      </c>
      <c r="F686" s="54" t="s">
        <v>433</v>
      </c>
      <c r="G686" s="52" t="s">
        <v>528</v>
      </c>
      <c r="H686" s="54" t="s">
        <v>387</v>
      </c>
      <c r="I686" s="55">
        <v>200</v>
      </c>
      <c r="J686" s="55">
        <v>35</v>
      </c>
      <c r="K686" s="54">
        <f t="shared" si="30"/>
        <v>7000</v>
      </c>
    </row>
    <row r="687" spans="1:11" x14ac:dyDescent="0.3">
      <c r="A687" s="52" t="s">
        <v>395</v>
      </c>
      <c r="B687" s="52">
        <f t="shared" si="31"/>
        <v>2016</v>
      </c>
      <c r="C687" s="52" t="s">
        <v>589</v>
      </c>
      <c r="D687" s="53">
        <v>42412</v>
      </c>
      <c r="E687" s="52">
        <f t="shared" si="32"/>
        <v>1516</v>
      </c>
      <c r="F687" s="54" t="s">
        <v>425</v>
      </c>
      <c r="G687" s="52" t="s">
        <v>399</v>
      </c>
      <c r="H687" s="54" t="s">
        <v>385</v>
      </c>
      <c r="I687" s="55">
        <v>400</v>
      </c>
      <c r="J687" s="55">
        <v>86</v>
      </c>
      <c r="K687" s="54">
        <f t="shared" si="30"/>
        <v>34400</v>
      </c>
    </row>
    <row r="688" spans="1:11" x14ac:dyDescent="0.3">
      <c r="A688" s="52" t="s">
        <v>395</v>
      </c>
      <c r="B688" s="52">
        <f t="shared" si="31"/>
        <v>2016</v>
      </c>
      <c r="C688" s="52" t="s">
        <v>589</v>
      </c>
      <c r="D688" s="53">
        <v>42413</v>
      </c>
      <c r="E688" s="52">
        <f t="shared" si="32"/>
        <v>1517</v>
      </c>
      <c r="F688" s="54" t="s">
        <v>433</v>
      </c>
      <c r="G688" s="52" t="s">
        <v>528</v>
      </c>
      <c r="H688" s="54" t="s">
        <v>381</v>
      </c>
      <c r="I688" s="55">
        <v>100</v>
      </c>
      <c r="J688" s="55">
        <v>120</v>
      </c>
      <c r="K688" s="54">
        <f t="shared" si="30"/>
        <v>12000</v>
      </c>
    </row>
    <row r="689" spans="1:11" x14ac:dyDescent="0.3">
      <c r="A689" s="52" t="s">
        <v>395</v>
      </c>
      <c r="B689" s="52">
        <f t="shared" si="31"/>
        <v>2016</v>
      </c>
      <c r="C689" s="52" t="s">
        <v>589</v>
      </c>
      <c r="D689" s="53">
        <v>42413</v>
      </c>
      <c r="E689" s="52">
        <f t="shared" si="32"/>
        <v>1518</v>
      </c>
      <c r="F689" s="54" t="s">
        <v>433</v>
      </c>
      <c r="G689" s="52" t="s">
        <v>528</v>
      </c>
      <c r="H689" s="54" t="s">
        <v>385</v>
      </c>
      <c r="I689" s="55">
        <v>100</v>
      </c>
      <c r="J689" s="55">
        <v>86</v>
      </c>
      <c r="K689" s="54">
        <f t="shared" si="30"/>
        <v>8600</v>
      </c>
    </row>
    <row r="690" spans="1:11" x14ac:dyDescent="0.3">
      <c r="A690" s="52" t="s">
        <v>395</v>
      </c>
      <c r="B690" s="52">
        <f t="shared" si="31"/>
        <v>2016</v>
      </c>
      <c r="C690" s="52" t="s">
        <v>589</v>
      </c>
      <c r="D690" s="53">
        <v>42413</v>
      </c>
      <c r="E690" s="52">
        <f t="shared" si="32"/>
        <v>1519</v>
      </c>
      <c r="F690" s="54" t="s">
        <v>425</v>
      </c>
      <c r="G690" s="52" t="s">
        <v>399</v>
      </c>
      <c r="H690" s="54" t="s">
        <v>384</v>
      </c>
      <c r="I690" s="55">
        <v>400</v>
      </c>
      <c r="J690" s="55">
        <v>20</v>
      </c>
      <c r="K690" s="54">
        <f t="shared" si="30"/>
        <v>8000</v>
      </c>
    </row>
    <row r="691" spans="1:11" x14ac:dyDescent="0.3">
      <c r="A691" s="52" t="s">
        <v>395</v>
      </c>
      <c r="B691" s="52">
        <f t="shared" si="31"/>
        <v>2016</v>
      </c>
      <c r="C691" s="52" t="s">
        <v>589</v>
      </c>
      <c r="D691" s="53">
        <v>42414</v>
      </c>
      <c r="E691" s="52">
        <f t="shared" si="32"/>
        <v>1520</v>
      </c>
      <c r="F691" s="54" t="s">
        <v>433</v>
      </c>
      <c r="G691" s="52" t="s">
        <v>528</v>
      </c>
      <c r="H691" s="54" t="s">
        <v>387</v>
      </c>
      <c r="I691" s="55">
        <v>100</v>
      </c>
      <c r="J691" s="55">
        <v>35</v>
      </c>
      <c r="K691" s="54">
        <f t="shared" si="30"/>
        <v>3500</v>
      </c>
    </row>
    <row r="692" spans="1:11" x14ac:dyDescent="0.3">
      <c r="A692" s="52" t="s">
        <v>395</v>
      </c>
      <c r="B692" s="52">
        <f t="shared" si="31"/>
        <v>2016</v>
      </c>
      <c r="C692" s="52" t="s">
        <v>589</v>
      </c>
      <c r="D692" s="53">
        <v>42414</v>
      </c>
      <c r="E692" s="52">
        <f t="shared" si="32"/>
        <v>1521</v>
      </c>
      <c r="F692" s="54" t="s">
        <v>433</v>
      </c>
      <c r="G692" s="52" t="s">
        <v>528</v>
      </c>
      <c r="H692" s="54" t="s">
        <v>384</v>
      </c>
      <c r="I692" s="55">
        <v>150</v>
      </c>
      <c r="J692" s="55">
        <v>20</v>
      </c>
      <c r="K692" s="54">
        <f t="shared" si="30"/>
        <v>3000</v>
      </c>
    </row>
    <row r="693" spans="1:11" x14ac:dyDescent="0.3">
      <c r="A693" s="52" t="s">
        <v>395</v>
      </c>
      <c r="B693" s="52">
        <f t="shared" si="31"/>
        <v>2016</v>
      </c>
      <c r="C693" s="52" t="s">
        <v>589</v>
      </c>
      <c r="D693" s="53">
        <v>42414</v>
      </c>
      <c r="E693" s="52">
        <f t="shared" si="32"/>
        <v>1522</v>
      </c>
      <c r="F693" s="54" t="s">
        <v>425</v>
      </c>
      <c r="G693" s="52" t="s">
        <v>399</v>
      </c>
      <c r="H693" s="54" t="s">
        <v>387</v>
      </c>
      <c r="I693" s="55">
        <v>500</v>
      </c>
      <c r="J693" s="55">
        <v>35</v>
      </c>
      <c r="K693" s="54">
        <f t="shared" si="30"/>
        <v>17500</v>
      </c>
    </row>
    <row r="694" spans="1:11" x14ac:dyDescent="0.3">
      <c r="A694" s="52" t="s">
        <v>395</v>
      </c>
      <c r="B694" s="52">
        <f t="shared" si="31"/>
        <v>2016</v>
      </c>
      <c r="C694" s="52" t="s">
        <v>589</v>
      </c>
      <c r="D694" s="53">
        <v>42415</v>
      </c>
      <c r="E694" s="52">
        <f t="shared" si="32"/>
        <v>1523</v>
      </c>
      <c r="F694" s="54" t="s">
        <v>439</v>
      </c>
      <c r="G694" s="52" t="s">
        <v>528</v>
      </c>
      <c r="H694" s="54" t="s">
        <v>385</v>
      </c>
      <c r="I694" s="55">
        <v>50</v>
      </c>
      <c r="J694" s="55">
        <v>86</v>
      </c>
      <c r="K694" s="54">
        <f t="shared" si="30"/>
        <v>4300</v>
      </c>
    </row>
    <row r="695" spans="1:11" x14ac:dyDescent="0.3">
      <c r="A695" s="52" t="s">
        <v>395</v>
      </c>
      <c r="B695" s="52">
        <f t="shared" si="31"/>
        <v>2016</v>
      </c>
      <c r="C695" s="52" t="s">
        <v>589</v>
      </c>
      <c r="D695" s="53">
        <v>42415</v>
      </c>
      <c r="E695" s="52">
        <f t="shared" si="32"/>
        <v>1524</v>
      </c>
      <c r="F695" s="54" t="s">
        <v>433</v>
      </c>
      <c r="G695" s="52" t="s">
        <v>528</v>
      </c>
      <c r="H695" s="54" t="s">
        <v>383</v>
      </c>
      <c r="I695" s="55">
        <v>50</v>
      </c>
      <c r="J695" s="55">
        <v>10</v>
      </c>
      <c r="K695" s="54">
        <f t="shared" si="30"/>
        <v>500</v>
      </c>
    </row>
    <row r="696" spans="1:11" x14ac:dyDescent="0.3">
      <c r="A696" s="52" t="s">
        <v>395</v>
      </c>
      <c r="B696" s="52">
        <f t="shared" si="31"/>
        <v>2016</v>
      </c>
      <c r="C696" s="52" t="s">
        <v>589</v>
      </c>
      <c r="D696" s="53">
        <v>42415</v>
      </c>
      <c r="E696" s="52">
        <f t="shared" si="32"/>
        <v>1525</v>
      </c>
      <c r="F696" s="54" t="s">
        <v>425</v>
      </c>
      <c r="G696" s="52" t="s">
        <v>399</v>
      </c>
      <c r="H696" s="54" t="s">
        <v>385</v>
      </c>
      <c r="I696" s="55">
        <v>200</v>
      </c>
      <c r="J696" s="55">
        <v>86</v>
      </c>
      <c r="K696" s="54">
        <f t="shared" si="30"/>
        <v>17200</v>
      </c>
    </row>
    <row r="697" spans="1:11" x14ac:dyDescent="0.3">
      <c r="A697" s="52" t="s">
        <v>395</v>
      </c>
      <c r="B697" s="52">
        <f t="shared" si="31"/>
        <v>2016</v>
      </c>
      <c r="C697" s="52" t="s">
        <v>589</v>
      </c>
      <c r="D697" s="53">
        <v>42416</v>
      </c>
      <c r="E697" s="52">
        <f t="shared" si="32"/>
        <v>1526</v>
      </c>
      <c r="F697" s="54" t="s">
        <v>439</v>
      </c>
      <c r="G697" s="52" t="s">
        <v>528</v>
      </c>
      <c r="H697" s="54" t="s">
        <v>384</v>
      </c>
      <c r="I697" s="55">
        <v>200</v>
      </c>
      <c r="J697" s="55">
        <v>20</v>
      </c>
      <c r="K697" s="54">
        <f t="shared" si="30"/>
        <v>4000</v>
      </c>
    </row>
    <row r="698" spans="1:11" x14ac:dyDescent="0.3">
      <c r="A698" s="52" t="s">
        <v>395</v>
      </c>
      <c r="B698" s="52">
        <f t="shared" si="31"/>
        <v>2016</v>
      </c>
      <c r="C698" s="52" t="s">
        <v>589</v>
      </c>
      <c r="D698" s="53">
        <v>42416</v>
      </c>
      <c r="E698" s="52">
        <f t="shared" si="32"/>
        <v>1527</v>
      </c>
      <c r="F698" s="54" t="s">
        <v>400</v>
      </c>
      <c r="G698" s="52" t="s">
        <v>399</v>
      </c>
      <c r="H698" s="54" t="s">
        <v>381</v>
      </c>
      <c r="I698" s="55">
        <v>500</v>
      </c>
      <c r="J698" s="55">
        <v>120</v>
      </c>
      <c r="K698" s="54">
        <f t="shared" si="30"/>
        <v>60000</v>
      </c>
    </row>
    <row r="699" spans="1:11" x14ac:dyDescent="0.3">
      <c r="A699" s="52" t="s">
        <v>395</v>
      </c>
      <c r="B699" s="52">
        <f t="shared" si="31"/>
        <v>2016</v>
      </c>
      <c r="C699" s="52" t="s">
        <v>589</v>
      </c>
      <c r="D699" s="53">
        <v>42416</v>
      </c>
      <c r="E699" s="52">
        <f t="shared" si="32"/>
        <v>1528</v>
      </c>
      <c r="F699" s="54" t="s">
        <v>425</v>
      </c>
      <c r="G699" s="52" t="s">
        <v>399</v>
      </c>
      <c r="H699" s="54" t="s">
        <v>384</v>
      </c>
      <c r="I699" s="55">
        <v>20</v>
      </c>
      <c r="J699" s="55">
        <v>20</v>
      </c>
      <c r="K699" s="54">
        <f t="shared" si="30"/>
        <v>400</v>
      </c>
    </row>
    <row r="700" spans="1:11" x14ac:dyDescent="0.3">
      <c r="A700" s="52" t="s">
        <v>395</v>
      </c>
      <c r="B700" s="52">
        <f t="shared" si="31"/>
        <v>2016</v>
      </c>
      <c r="C700" s="52" t="s">
        <v>589</v>
      </c>
      <c r="D700" s="53">
        <v>42417</v>
      </c>
      <c r="E700" s="52">
        <f t="shared" si="32"/>
        <v>1529</v>
      </c>
      <c r="F700" s="54" t="s">
        <v>439</v>
      </c>
      <c r="G700" s="52" t="s">
        <v>528</v>
      </c>
      <c r="H700" s="54" t="s">
        <v>383</v>
      </c>
      <c r="I700" s="55">
        <v>100</v>
      </c>
      <c r="J700" s="55">
        <v>10</v>
      </c>
      <c r="K700" s="54">
        <f t="shared" si="30"/>
        <v>1000</v>
      </c>
    </row>
    <row r="701" spans="1:11" x14ac:dyDescent="0.3">
      <c r="A701" s="52" t="s">
        <v>395</v>
      </c>
      <c r="B701" s="52">
        <f t="shared" si="31"/>
        <v>2016</v>
      </c>
      <c r="C701" s="52" t="s">
        <v>589</v>
      </c>
      <c r="D701" s="53">
        <v>42417</v>
      </c>
      <c r="E701" s="52">
        <f t="shared" si="32"/>
        <v>1530</v>
      </c>
      <c r="F701" s="54" t="s">
        <v>400</v>
      </c>
      <c r="G701" s="52" t="s">
        <v>399</v>
      </c>
      <c r="H701" s="54" t="s">
        <v>387</v>
      </c>
      <c r="I701" s="55">
        <v>300</v>
      </c>
      <c r="J701" s="55">
        <v>35</v>
      </c>
      <c r="K701" s="54">
        <f t="shared" si="30"/>
        <v>10500</v>
      </c>
    </row>
    <row r="702" spans="1:11" x14ac:dyDescent="0.3">
      <c r="A702" s="52" t="s">
        <v>405</v>
      </c>
      <c r="B702" s="52">
        <f t="shared" si="31"/>
        <v>2016</v>
      </c>
      <c r="C702" s="52" t="s">
        <v>589</v>
      </c>
      <c r="D702" s="53">
        <v>42417</v>
      </c>
      <c r="E702" s="52">
        <f t="shared" si="32"/>
        <v>1531</v>
      </c>
      <c r="F702" s="54" t="s">
        <v>431</v>
      </c>
      <c r="G702" s="52" t="s">
        <v>524</v>
      </c>
      <c r="H702" s="54" t="s">
        <v>387</v>
      </c>
      <c r="I702" s="55">
        <v>1500</v>
      </c>
      <c r="J702" s="55">
        <v>35</v>
      </c>
      <c r="K702" s="54">
        <f t="shared" si="30"/>
        <v>52500</v>
      </c>
    </row>
    <row r="703" spans="1:11" x14ac:dyDescent="0.3">
      <c r="A703" s="52" t="s">
        <v>395</v>
      </c>
      <c r="B703" s="52">
        <f t="shared" si="31"/>
        <v>2016</v>
      </c>
      <c r="C703" s="52" t="s">
        <v>589</v>
      </c>
      <c r="D703" s="53">
        <v>42418</v>
      </c>
      <c r="E703" s="52">
        <f t="shared" si="32"/>
        <v>1532</v>
      </c>
      <c r="F703" s="54" t="s">
        <v>433</v>
      </c>
      <c r="G703" s="52" t="s">
        <v>528</v>
      </c>
      <c r="H703" s="54" t="s">
        <v>381</v>
      </c>
      <c r="I703" s="55">
        <v>50</v>
      </c>
      <c r="J703" s="55">
        <v>120</v>
      </c>
      <c r="K703" s="54">
        <f t="shared" si="30"/>
        <v>6000</v>
      </c>
    </row>
    <row r="704" spans="1:11" x14ac:dyDescent="0.3">
      <c r="A704" s="52" t="s">
        <v>395</v>
      </c>
      <c r="B704" s="52">
        <f t="shared" si="31"/>
        <v>2016</v>
      </c>
      <c r="C704" s="52" t="s">
        <v>589</v>
      </c>
      <c r="D704" s="53">
        <v>42418</v>
      </c>
      <c r="E704" s="52">
        <f t="shared" si="32"/>
        <v>1533</v>
      </c>
      <c r="F704" s="54" t="s">
        <v>436</v>
      </c>
      <c r="G704" s="52" t="s">
        <v>399</v>
      </c>
      <c r="H704" s="54" t="s">
        <v>385</v>
      </c>
      <c r="I704" s="55">
        <v>100</v>
      </c>
      <c r="J704" s="55">
        <v>86</v>
      </c>
      <c r="K704" s="54">
        <f t="shared" si="30"/>
        <v>8600</v>
      </c>
    </row>
    <row r="705" spans="1:11" x14ac:dyDescent="0.3">
      <c r="A705" s="52" t="s">
        <v>405</v>
      </c>
      <c r="B705" s="52">
        <f t="shared" si="31"/>
        <v>2016</v>
      </c>
      <c r="C705" s="52" t="s">
        <v>589</v>
      </c>
      <c r="D705" s="53">
        <v>42418</v>
      </c>
      <c r="E705" s="52">
        <f t="shared" si="32"/>
        <v>1534</v>
      </c>
      <c r="F705" s="54" t="s">
        <v>431</v>
      </c>
      <c r="G705" s="52" t="s">
        <v>524</v>
      </c>
      <c r="H705" s="54" t="s">
        <v>385</v>
      </c>
      <c r="I705" s="55">
        <v>500</v>
      </c>
      <c r="J705" s="55">
        <v>86</v>
      </c>
      <c r="K705" s="54">
        <f t="shared" si="30"/>
        <v>43000</v>
      </c>
    </row>
    <row r="706" spans="1:11" x14ac:dyDescent="0.3">
      <c r="A706" s="52" t="s">
        <v>395</v>
      </c>
      <c r="B706" s="52">
        <f t="shared" si="31"/>
        <v>2016</v>
      </c>
      <c r="C706" s="52" t="s">
        <v>589</v>
      </c>
      <c r="D706" s="53">
        <v>42419</v>
      </c>
      <c r="E706" s="52">
        <f t="shared" si="32"/>
        <v>1535</v>
      </c>
      <c r="F706" s="54" t="s">
        <v>413</v>
      </c>
      <c r="G706" s="52" t="s">
        <v>527</v>
      </c>
      <c r="H706" s="54" t="s">
        <v>383</v>
      </c>
      <c r="I706" s="55">
        <v>900</v>
      </c>
      <c r="J706" s="55">
        <v>10</v>
      </c>
      <c r="K706" s="54">
        <f t="shared" si="30"/>
        <v>9000</v>
      </c>
    </row>
    <row r="707" spans="1:11" x14ac:dyDescent="0.3">
      <c r="A707" s="52" t="s">
        <v>395</v>
      </c>
      <c r="B707" s="52">
        <f t="shared" si="31"/>
        <v>2016</v>
      </c>
      <c r="C707" s="52" t="s">
        <v>589</v>
      </c>
      <c r="D707" s="53">
        <v>42419</v>
      </c>
      <c r="E707" s="52">
        <f t="shared" si="32"/>
        <v>1536</v>
      </c>
      <c r="F707" s="54" t="s">
        <v>436</v>
      </c>
      <c r="G707" s="52" t="s">
        <v>399</v>
      </c>
      <c r="H707" s="54" t="s">
        <v>384</v>
      </c>
      <c r="I707" s="55">
        <v>100</v>
      </c>
      <c r="J707" s="55">
        <v>20</v>
      </c>
      <c r="K707" s="54">
        <f t="shared" si="30"/>
        <v>2000</v>
      </c>
    </row>
    <row r="708" spans="1:11" x14ac:dyDescent="0.3">
      <c r="A708" s="52" t="s">
        <v>405</v>
      </c>
      <c r="B708" s="52">
        <f t="shared" si="31"/>
        <v>2016</v>
      </c>
      <c r="C708" s="52" t="s">
        <v>589</v>
      </c>
      <c r="D708" s="53">
        <v>42419</v>
      </c>
      <c r="E708" s="52">
        <f t="shared" si="32"/>
        <v>1537</v>
      </c>
      <c r="F708" s="54" t="s">
        <v>431</v>
      </c>
      <c r="G708" s="52" t="s">
        <v>524</v>
      </c>
      <c r="H708" s="54" t="s">
        <v>384</v>
      </c>
      <c r="I708" s="55">
        <v>250</v>
      </c>
      <c r="J708" s="55">
        <v>20</v>
      </c>
      <c r="K708" s="54">
        <f t="shared" si="30"/>
        <v>5000</v>
      </c>
    </row>
    <row r="709" spans="1:11" x14ac:dyDescent="0.3">
      <c r="A709" s="52" t="s">
        <v>398</v>
      </c>
      <c r="B709" s="52">
        <f t="shared" si="31"/>
        <v>2016</v>
      </c>
      <c r="C709" s="52" t="s">
        <v>589</v>
      </c>
      <c r="D709" s="53">
        <v>42420</v>
      </c>
      <c r="E709" s="52">
        <f t="shared" si="32"/>
        <v>1538</v>
      </c>
      <c r="F709" s="54" t="s">
        <v>414</v>
      </c>
      <c r="G709" s="52" t="s">
        <v>396</v>
      </c>
      <c r="H709" s="54" t="s">
        <v>381</v>
      </c>
      <c r="I709" s="55">
        <v>1000</v>
      </c>
      <c r="J709" s="55">
        <v>120</v>
      </c>
      <c r="K709" s="54">
        <f t="shared" si="30"/>
        <v>120000</v>
      </c>
    </row>
    <row r="710" spans="1:11" x14ac:dyDescent="0.3">
      <c r="A710" s="52" t="s">
        <v>522</v>
      </c>
      <c r="B710" s="52">
        <f t="shared" si="31"/>
        <v>2016</v>
      </c>
      <c r="C710" s="52" t="s">
        <v>589</v>
      </c>
      <c r="D710" s="53">
        <v>42420</v>
      </c>
      <c r="E710" s="52">
        <f t="shared" si="32"/>
        <v>1539</v>
      </c>
      <c r="F710" s="54" t="s">
        <v>411</v>
      </c>
      <c r="G710" s="52" t="s">
        <v>410</v>
      </c>
      <c r="H710" s="54" t="s">
        <v>383</v>
      </c>
      <c r="I710" s="55">
        <v>500</v>
      </c>
      <c r="J710" s="55">
        <v>10</v>
      </c>
      <c r="K710" s="54">
        <f t="shared" si="30"/>
        <v>5000</v>
      </c>
    </row>
    <row r="711" spans="1:11" x14ac:dyDescent="0.3">
      <c r="A711" s="52" t="s">
        <v>405</v>
      </c>
      <c r="B711" s="52">
        <f t="shared" si="31"/>
        <v>2016</v>
      </c>
      <c r="C711" s="52" t="s">
        <v>589</v>
      </c>
      <c r="D711" s="53">
        <v>42420</v>
      </c>
      <c r="E711" s="52">
        <f t="shared" si="32"/>
        <v>1540</v>
      </c>
      <c r="F711" s="54" t="s">
        <v>431</v>
      </c>
      <c r="G711" s="52" t="s">
        <v>524</v>
      </c>
      <c r="H711" s="54" t="s">
        <v>387</v>
      </c>
      <c r="I711" s="55">
        <v>250</v>
      </c>
      <c r="J711" s="55">
        <v>35</v>
      </c>
      <c r="K711" s="54">
        <f t="shared" ref="K711:K774" si="33">I711*J711</f>
        <v>8750</v>
      </c>
    </row>
    <row r="712" spans="1:11" x14ac:dyDescent="0.3">
      <c r="A712" s="52" t="s">
        <v>395</v>
      </c>
      <c r="B712" s="52">
        <f t="shared" ref="B712:B775" si="34">YEAR(D712)</f>
        <v>2016</v>
      </c>
      <c r="C712" s="52" t="s">
        <v>589</v>
      </c>
      <c r="D712" s="53">
        <v>42421</v>
      </c>
      <c r="E712" s="52">
        <f t="shared" ref="E712:E775" si="35">E711+1</f>
        <v>1541</v>
      </c>
      <c r="F712" s="54" t="s">
        <v>425</v>
      </c>
      <c r="G712" s="52" t="s">
        <v>399</v>
      </c>
      <c r="H712" s="54" t="s">
        <v>383</v>
      </c>
      <c r="I712" s="55">
        <v>20</v>
      </c>
      <c r="J712" s="55">
        <v>10</v>
      </c>
      <c r="K712" s="54">
        <f t="shared" si="33"/>
        <v>200</v>
      </c>
    </row>
    <row r="713" spans="1:11" x14ac:dyDescent="0.3">
      <c r="A713" s="52" t="s">
        <v>522</v>
      </c>
      <c r="B713" s="52">
        <f t="shared" si="34"/>
        <v>2016</v>
      </c>
      <c r="C713" s="52" t="s">
        <v>589</v>
      </c>
      <c r="D713" s="53">
        <v>42421</v>
      </c>
      <c r="E713" s="52">
        <f t="shared" si="35"/>
        <v>1542</v>
      </c>
      <c r="F713" s="54" t="s">
        <v>450</v>
      </c>
      <c r="G713" s="52" t="s">
        <v>525</v>
      </c>
      <c r="H713" s="54" t="s">
        <v>381</v>
      </c>
      <c r="I713" s="55">
        <v>450</v>
      </c>
      <c r="J713" s="55">
        <v>120</v>
      </c>
      <c r="K713" s="54">
        <f t="shared" si="33"/>
        <v>54000</v>
      </c>
    </row>
    <row r="714" spans="1:11" x14ac:dyDescent="0.3">
      <c r="A714" s="52" t="s">
        <v>405</v>
      </c>
      <c r="B714" s="52">
        <f t="shared" si="34"/>
        <v>2016</v>
      </c>
      <c r="C714" s="52" t="s">
        <v>589</v>
      </c>
      <c r="D714" s="53">
        <v>42421</v>
      </c>
      <c r="E714" s="52">
        <f t="shared" si="35"/>
        <v>1543</v>
      </c>
      <c r="F714" s="54" t="s">
        <v>430</v>
      </c>
      <c r="G714" s="52" t="s">
        <v>403</v>
      </c>
      <c r="H714" s="54" t="s">
        <v>385</v>
      </c>
      <c r="I714" s="55">
        <v>500</v>
      </c>
      <c r="J714" s="55">
        <v>86</v>
      </c>
      <c r="K714" s="54">
        <f t="shared" si="33"/>
        <v>43000</v>
      </c>
    </row>
    <row r="715" spans="1:11" x14ac:dyDescent="0.3">
      <c r="A715" s="52" t="s">
        <v>395</v>
      </c>
      <c r="B715" s="52">
        <f t="shared" si="34"/>
        <v>2016</v>
      </c>
      <c r="C715" s="52" t="s">
        <v>589</v>
      </c>
      <c r="D715" s="53">
        <v>42422</v>
      </c>
      <c r="E715" s="52">
        <f t="shared" si="35"/>
        <v>1544</v>
      </c>
      <c r="F715" s="54" t="s">
        <v>425</v>
      </c>
      <c r="G715" s="52" t="s">
        <v>399</v>
      </c>
      <c r="H715" s="54" t="s">
        <v>381</v>
      </c>
      <c r="I715" s="55">
        <v>600</v>
      </c>
      <c r="J715" s="55">
        <v>120</v>
      </c>
      <c r="K715" s="54">
        <f t="shared" si="33"/>
        <v>72000</v>
      </c>
    </row>
    <row r="716" spans="1:11" x14ac:dyDescent="0.3">
      <c r="A716" s="52" t="s">
        <v>522</v>
      </c>
      <c r="B716" s="52">
        <f t="shared" si="34"/>
        <v>2016</v>
      </c>
      <c r="C716" s="52" t="s">
        <v>589</v>
      </c>
      <c r="D716" s="53">
        <v>42422</v>
      </c>
      <c r="E716" s="52">
        <f t="shared" si="35"/>
        <v>1545</v>
      </c>
      <c r="F716" s="54" t="s">
        <v>450</v>
      </c>
      <c r="G716" s="52" t="s">
        <v>525</v>
      </c>
      <c r="H716" s="54" t="s">
        <v>385</v>
      </c>
      <c r="I716" s="55">
        <v>50</v>
      </c>
      <c r="J716" s="55">
        <v>86</v>
      </c>
      <c r="K716" s="54">
        <f t="shared" si="33"/>
        <v>4300</v>
      </c>
    </row>
    <row r="717" spans="1:11" x14ac:dyDescent="0.3">
      <c r="A717" s="52" t="s">
        <v>405</v>
      </c>
      <c r="B717" s="52">
        <f t="shared" si="34"/>
        <v>2016</v>
      </c>
      <c r="C717" s="52" t="s">
        <v>589</v>
      </c>
      <c r="D717" s="53">
        <v>42422</v>
      </c>
      <c r="E717" s="52">
        <f t="shared" si="35"/>
        <v>1546</v>
      </c>
      <c r="F717" s="54" t="s">
        <v>430</v>
      </c>
      <c r="G717" s="52" t="s">
        <v>403</v>
      </c>
      <c r="H717" s="54" t="s">
        <v>384</v>
      </c>
      <c r="I717" s="55">
        <v>100</v>
      </c>
      <c r="J717" s="55">
        <v>20</v>
      </c>
      <c r="K717" s="54">
        <f t="shared" si="33"/>
        <v>2000</v>
      </c>
    </row>
    <row r="718" spans="1:11" x14ac:dyDescent="0.3">
      <c r="A718" s="52" t="s">
        <v>395</v>
      </c>
      <c r="B718" s="52">
        <f t="shared" si="34"/>
        <v>2016</v>
      </c>
      <c r="C718" s="52" t="s">
        <v>589</v>
      </c>
      <c r="D718" s="53">
        <v>42423</v>
      </c>
      <c r="E718" s="52">
        <f t="shared" si="35"/>
        <v>1547</v>
      </c>
      <c r="F718" s="54" t="s">
        <v>425</v>
      </c>
      <c r="G718" s="52" t="s">
        <v>399</v>
      </c>
      <c r="H718" s="54" t="s">
        <v>383</v>
      </c>
      <c r="I718" s="55">
        <v>900</v>
      </c>
      <c r="J718" s="55">
        <v>10</v>
      </c>
      <c r="K718" s="54">
        <f t="shared" si="33"/>
        <v>9000</v>
      </c>
    </row>
    <row r="719" spans="1:11" x14ac:dyDescent="0.3">
      <c r="A719" s="52" t="s">
        <v>522</v>
      </c>
      <c r="B719" s="52">
        <f t="shared" si="34"/>
        <v>2016</v>
      </c>
      <c r="C719" s="52" t="s">
        <v>589</v>
      </c>
      <c r="D719" s="53">
        <v>42423</v>
      </c>
      <c r="E719" s="52">
        <f t="shared" si="35"/>
        <v>1548</v>
      </c>
      <c r="F719" s="54" t="s">
        <v>450</v>
      </c>
      <c r="G719" s="52" t="s">
        <v>525</v>
      </c>
      <c r="H719" s="54" t="s">
        <v>387</v>
      </c>
      <c r="I719" s="55">
        <v>750</v>
      </c>
      <c r="J719" s="55">
        <v>35</v>
      </c>
      <c r="K719" s="54">
        <f t="shared" si="33"/>
        <v>26250</v>
      </c>
    </row>
    <row r="720" spans="1:11" x14ac:dyDescent="0.3">
      <c r="A720" s="52" t="s">
        <v>395</v>
      </c>
      <c r="B720" s="52">
        <f t="shared" si="34"/>
        <v>2016</v>
      </c>
      <c r="C720" s="52" t="s">
        <v>589</v>
      </c>
      <c r="D720" s="53">
        <v>42423</v>
      </c>
      <c r="E720" s="52">
        <f t="shared" si="35"/>
        <v>1549</v>
      </c>
      <c r="F720" s="54" t="s">
        <v>422</v>
      </c>
      <c r="G720" s="52" t="s">
        <v>529</v>
      </c>
      <c r="H720" s="54" t="s">
        <v>383</v>
      </c>
      <c r="I720" s="55">
        <v>2100</v>
      </c>
      <c r="J720" s="55">
        <v>10</v>
      </c>
      <c r="K720" s="54">
        <f t="shared" si="33"/>
        <v>21000</v>
      </c>
    </row>
    <row r="721" spans="1:11" x14ac:dyDescent="0.3">
      <c r="A721" s="52" t="s">
        <v>405</v>
      </c>
      <c r="B721" s="52">
        <f t="shared" si="34"/>
        <v>2016</v>
      </c>
      <c r="C721" s="52" t="s">
        <v>589</v>
      </c>
      <c r="D721" s="53">
        <v>42424</v>
      </c>
      <c r="E721" s="52">
        <f t="shared" si="35"/>
        <v>1550</v>
      </c>
      <c r="F721" s="54" t="s">
        <v>419</v>
      </c>
      <c r="G721" s="52" t="s">
        <v>403</v>
      </c>
      <c r="H721" s="54" t="s">
        <v>381</v>
      </c>
      <c r="I721" s="55">
        <v>500</v>
      </c>
      <c r="J721" s="55">
        <v>120</v>
      </c>
      <c r="K721" s="54">
        <f t="shared" si="33"/>
        <v>60000</v>
      </c>
    </row>
    <row r="722" spans="1:11" x14ac:dyDescent="0.3">
      <c r="A722" s="52" t="s">
        <v>522</v>
      </c>
      <c r="B722" s="52">
        <f t="shared" si="34"/>
        <v>2016</v>
      </c>
      <c r="C722" s="52" t="s">
        <v>589</v>
      </c>
      <c r="D722" s="53">
        <v>42424</v>
      </c>
      <c r="E722" s="52">
        <f t="shared" si="35"/>
        <v>1551</v>
      </c>
      <c r="F722" s="54" t="s">
        <v>450</v>
      </c>
      <c r="G722" s="52" t="s">
        <v>525</v>
      </c>
      <c r="H722" s="54" t="s">
        <v>385</v>
      </c>
      <c r="I722" s="55">
        <v>300</v>
      </c>
      <c r="J722" s="55">
        <v>86</v>
      </c>
      <c r="K722" s="54">
        <f t="shared" si="33"/>
        <v>25800</v>
      </c>
    </row>
    <row r="723" spans="1:11" x14ac:dyDescent="0.3">
      <c r="A723" s="52" t="s">
        <v>395</v>
      </c>
      <c r="B723" s="52">
        <f t="shared" si="34"/>
        <v>2016</v>
      </c>
      <c r="C723" s="52" t="s">
        <v>589</v>
      </c>
      <c r="D723" s="53">
        <v>42424</v>
      </c>
      <c r="E723" s="52">
        <f t="shared" si="35"/>
        <v>1552</v>
      </c>
      <c r="F723" s="54" t="s">
        <v>422</v>
      </c>
      <c r="G723" s="52" t="s">
        <v>529</v>
      </c>
      <c r="H723" s="54" t="s">
        <v>381</v>
      </c>
      <c r="I723" s="55">
        <v>420</v>
      </c>
      <c r="J723" s="55">
        <v>120</v>
      </c>
      <c r="K723" s="54">
        <f t="shared" si="33"/>
        <v>50400</v>
      </c>
    </row>
    <row r="724" spans="1:11" x14ac:dyDescent="0.3">
      <c r="A724" s="52" t="s">
        <v>405</v>
      </c>
      <c r="B724" s="52">
        <f t="shared" si="34"/>
        <v>2016</v>
      </c>
      <c r="C724" s="52" t="s">
        <v>589</v>
      </c>
      <c r="D724" s="53">
        <v>42425</v>
      </c>
      <c r="E724" s="52">
        <f t="shared" si="35"/>
        <v>1553</v>
      </c>
      <c r="F724" s="54" t="s">
        <v>416</v>
      </c>
      <c r="G724" s="52" t="s">
        <v>403</v>
      </c>
      <c r="H724" s="54" t="s">
        <v>387</v>
      </c>
      <c r="I724" s="55">
        <v>200</v>
      </c>
      <c r="J724" s="55">
        <v>35</v>
      </c>
      <c r="K724" s="54">
        <f t="shared" si="33"/>
        <v>7000</v>
      </c>
    </row>
    <row r="725" spans="1:11" x14ac:dyDescent="0.3">
      <c r="A725" s="52" t="s">
        <v>398</v>
      </c>
      <c r="B725" s="52">
        <f t="shared" si="34"/>
        <v>2016</v>
      </c>
      <c r="C725" s="52" t="s">
        <v>589</v>
      </c>
      <c r="D725" s="53">
        <v>42425</v>
      </c>
      <c r="E725" s="52">
        <f t="shared" si="35"/>
        <v>1554</v>
      </c>
      <c r="F725" s="54" t="s">
        <v>409</v>
      </c>
      <c r="G725" s="52" t="s">
        <v>396</v>
      </c>
      <c r="H725" s="54" t="s">
        <v>384</v>
      </c>
      <c r="I725" s="55">
        <v>200</v>
      </c>
      <c r="J725" s="55">
        <v>20</v>
      </c>
      <c r="K725" s="54">
        <f t="shared" si="33"/>
        <v>4000</v>
      </c>
    </row>
    <row r="726" spans="1:11" x14ac:dyDescent="0.3">
      <c r="A726" s="52" t="s">
        <v>395</v>
      </c>
      <c r="B726" s="52">
        <f t="shared" si="34"/>
        <v>2016</v>
      </c>
      <c r="C726" s="52" t="s">
        <v>589</v>
      </c>
      <c r="D726" s="53">
        <v>42425</v>
      </c>
      <c r="E726" s="52">
        <f t="shared" si="35"/>
        <v>1555</v>
      </c>
      <c r="F726" s="54" t="s">
        <v>429</v>
      </c>
      <c r="G726" s="52" t="s">
        <v>528</v>
      </c>
      <c r="H726" s="54" t="s">
        <v>387</v>
      </c>
      <c r="I726" s="55">
        <v>150</v>
      </c>
      <c r="J726" s="55">
        <v>35</v>
      </c>
      <c r="K726" s="54">
        <f t="shared" si="33"/>
        <v>5250</v>
      </c>
    </row>
    <row r="727" spans="1:11" x14ac:dyDescent="0.3">
      <c r="A727" s="52" t="s">
        <v>405</v>
      </c>
      <c r="B727" s="52">
        <f t="shared" si="34"/>
        <v>2016</v>
      </c>
      <c r="C727" s="52" t="s">
        <v>589</v>
      </c>
      <c r="D727" s="53">
        <v>42426</v>
      </c>
      <c r="E727" s="52">
        <f t="shared" si="35"/>
        <v>1556</v>
      </c>
      <c r="F727" s="54" t="s">
        <v>416</v>
      </c>
      <c r="G727" s="52" t="s">
        <v>403</v>
      </c>
      <c r="H727" s="54" t="s">
        <v>385</v>
      </c>
      <c r="I727" s="55">
        <v>1000</v>
      </c>
      <c r="J727" s="55">
        <v>86</v>
      </c>
      <c r="K727" s="54">
        <f t="shared" si="33"/>
        <v>86000</v>
      </c>
    </row>
    <row r="728" spans="1:11" x14ac:dyDescent="0.3">
      <c r="A728" s="52" t="s">
        <v>405</v>
      </c>
      <c r="B728" s="52">
        <f t="shared" si="34"/>
        <v>2016</v>
      </c>
      <c r="C728" s="52" t="s">
        <v>589</v>
      </c>
      <c r="D728" s="53">
        <v>42426</v>
      </c>
      <c r="E728" s="52">
        <f t="shared" si="35"/>
        <v>1557</v>
      </c>
      <c r="F728" s="54" t="s">
        <v>443</v>
      </c>
      <c r="G728" s="52" t="s">
        <v>403</v>
      </c>
      <c r="H728" s="54" t="s">
        <v>383</v>
      </c>
      <c r="I728" s="55">
        <v>1000</v>
      </c>
      <c r="J728" s="55">
        <v>10</v>
      </c>
      <c r="K728" s="54">
        <f t="shared" si="33"/>
        <v>10000</v>
      </c>
    </row>
    <row r="729" spans="1:11" x14ac:dyDescent="0.3">
      <c r="A729" s="52" t="s">
        <v>398</v>
      </c>
      <c r="B729" s="52">
        <f t="shared" si="34"/>
        <v>2016</v>
      </c>
      <c r="C729" s="52" t="s">
        <v>589</v>
      </c>
      <c r="D729" s="53">
        <v>42426</v>
      </c>
      <c r="E729" s="52">
        <f t="shared" si="35"/>
        <v>1558</v>
      </c>
      <c r="F729" s="54" t="s">
        <v>428</v>
      </c>
      <c r="G729" s="52" t="s">
        <v>396</v>
      </c>
      <c r="H729" s="54" t="s">
        <v>385</v>
      </c>
      <c r="I729" s="55">
        <v>400</v>
      </c>
      <c r="J729" s="55">
        <v>86</v>
      </c>
      <c r="K729" s="54">
        <f t="shared" si="33"/>
        <v>34400</v>
      </c>
    </row>
    <row r="730" spans="1:11" x14ac:dyDescent="0.3">
      <c r="A730" s="52" t="s">
        <v>398</v>
      </c>
      <c r="B730" s="52">
        <f t="shared" si="34"/>
        <v>2016</v>
      </c>
      <c r="C730" s="52" t="s">
        <v>589</v>
      </c>
      <c r="D730" s="53">
        <v>42427</v>
      </c>
      <c r="E730" s="52">
        <f t="shared" si="35"/>
        <v>1559</v>
      </c>
      <c r="F730" s="54" t="s">
        <v>428</v>
      </c>
      <c r="G730" s="52" t="s">
        <v>396</v>
      </c>
      <c r="H730" s="54" t="s">
        <v>384</v>
      </c>
      <c r="I730" s="55">
        <v>200</v>
      </c>
      <c r="J730" s="55">
        <v>20</v>
      </c>
      <c r="K730" s="54">
        <f t="shared" si="33"/>
        <v>4000</v>
      </c>
    </row>
    <row r="731" spans="1:11" x14ac:dyDescent="0.3">
      <c r="A731" s="52" t="s">
        <v>405</v>
      </c>
      <c r="B731" s="52">
        <f t="shared" si="34"/>
        <v>2016</v>
      </c>
      <c r="C731" s="52" t="s">
        <v>589</v>
      </c>
      <c r="D731" s="53">
        <v>42427</v>
      </c>
      <c r="E731" s="52">
        <f t="shared" si="35"/>
        <v>1560</v>
      </c>
      <c r="F731" s="54" t="s">
        <v>475</v>
      </c>
      <c r="G731" s="52" t="s">
        <v>403</v>
      </c>
      <c r="H731" s="54" t="s">
        <v>381</v>
      </c>
      <c r="I731" s="55">
        <v>400</v>
      </c>
      <c r="J731" s="55">
        <v>120</v>
      </c>
      <c r="K731" s="54">
        <f t="shared" si="33"/>
        <v>48000</v>
      </c>
    </row>
    <row r="732" spans="1:11" x14ac:dyDescent="0.3">
      <c r="A732" s="52" t="s">
        <v>398</v>
      </c>
      <c r="B732" s="52">
        <f t="shared" si="34"/>
        <v>2016</v>
      </c>
      <c r="C732" s="52" t="s">
        <v>589</v>
      </c>
      <c r="D732" s="53">
        <v>42427</v>
      </c>
      <c r="E732" s="52">
        <f t="shared" si="35"/>
        <v>1561</v>
      </c>
      <c r="F732" s="54" t="s">
        <v>428</v>
      </c>
      <c r="G732" s="52" t="s">
        <v>396</v>
      </c>
      <c r="H732" s="54" t="s">
        <v>384</v>
      </c>
      <c r="I732" s="55">
        <v>200</v>
      </c>
      <c r="J732" s="55">
        <v>20</v>
      </c>
      <c r="K732" s="54">
        <f t="shared" si="33"/>
        <v>4000</v>
      </c>
    </row>
    <row r="733" spans="1:11" x14ac:dyDescent="0.3">
      <c r="A733" s="52" t="s">
        <v>522</v>
      </c>
      <c r="B733" s="52">
        <f t="shared" si="34"/>
        <v>2016</v>
      </c>
      <c r="C733" s="52" t="s">
        <v>589</v>
      </c>
      <c r="D733" s="53">
        <v>42428</v>
      </c>
      <c r="E733" s="52">
        <f t="shared" si="35"/>
        <v>1562</v>
      </c>
      <c r="F733" s="54" t="s">
        <v>407</v>
      </c>
      <c r="G733" s="52" t="s">
        <v>406</v>
      </c>
      <c r="H733" s="54" t="s">
        <v>383</v>
      </c>
      <c r="I733" s="55">
        <v>100</v>
      </c>
      <c r="J733" s="55">
        <v>10</v>
      </c>
      <c r="K733" s="54">
        <f t="shared" si="33"/>
        <v>1000</v>
      </c>
    </row>
    <row r="734" spans="1:11" x14ac:dyDescent="0.3">
      <c r="A734" s="52" t="s">
        <v>395</v>
      </c>
      <c r="B734" s="52">
        <f t="shared" si="34"/>
        <v>2016</v>
      </c>
      <c r="C734" s="52" t="s">
        <v>589</v>
      </c>
      <c r="D734" s="53">
        <v>42428</v>
      </c>
      <c r="E734" s="52">
        <f t="shared" si="35"/>
        <v>1563</v>
      </c>
      <c r="F734" s="54" t="s">
        <v>413</v>
      </c>
      <c r="G734" s="52" t="s">
        <v>527</v>
      </c>
      <c r="H734" s="54" t="s">
        <v>387</v>
      </c>
      <c r="I734" s="55">
        <v>1000</v>
      </c>
      <c r="J734" s="55">
        <v>35</v>
      </c>
      <c r="K734" s="54">
        <f t="shared" si="33"/>
        <v>35000</v>
      </c>
    </row>
    <row r="735" spans="1:11" x14ac:dyDescent="0.3">
      <c r="A735" s="52" t="s">
        <v>398</v>
      </c>
      <c r="B735" s="52">
        <f t="shared" si="34"/>
        <v>2016</v>
      </c>
      <c r="C735" s="52" t="s">
        <v>589</v>
      </c>
      <c r="D735" s="53">
        <v>42428</v>
      </c>
      <c r="E735" s="52">
        <f t="shared" si="35"/>
        <v>1564</v>
      </c>
      <c r="F735" s="54" t="s">
        <v>409</v>
      </c>
      <c r="G735" s="52" t="s">
        <v>396</v>
      </c>
      <c r="H735" s="54" t="s">
        <v>383</v>
      </c>
      <c r="I735" s="55">
        <v>600</v>
      </c>
      <c r="J735" s="55">
        <v>10</v>
      </c>
      <c r="K735" s="54">
        <f t="shared" si="33"/>
        <v>6000</v>
      </c>
    </row>
    <row r="736" spans="1:11" x14ac:dyDescent="0.3">
      <c r="A736" s="52" t="s">
        <v>522</v>
      </c>
      <c r="B736" s="52">
        <f t="shared" si="34"/>
        <v>2016</v>
      </c>
      <c r="C736" s="52" t="s">
        <v>589</v>
      </c>
      <c r="D736" s="53">
        <v>42429</v>
      </c>
      <c r="E736" s="52">
        <f t="shared" si="35"/>
        <v>1565</v>
      </c>
      <c r="F736" s="54" t="s">
        <v>407</v>
      </c>
      <c r="G736" s="52" t="s">
        <v>406</v>
      </c>
      <c r="H736" s="54" t="s">
        <v>381</v>
      </c>
      <c r="I736" s="55">
        <v>650</v>
      </c>
      <c r="J736" s="55">
        <v>120</v>
      </c>
      <c r="K736" s="54">
        <f t="shared" si="33"/>
        <v>78000</v>
      </c>
    </row>
    <row r="737" spans="1:11" x14ac:dyDescent="0.3">
      <c r="A737" s="52" t="s">
        <v>395</v>
      </c>
      <c r="B737" s="52">
        <f t="shared" si="34"/>
        <v>2016</v>
      </c>
      <c r="C737" s="52" t="s">
        <v>589</v>
      </c>
      <c r="D737" s="53">
        <v>42429</v>
      </c>
      <c r="E737" s="52">
        <f t="shared" si="35"/>
        <v>1566</v>
      </c>
      <c r="F737" s="54" t="s">
        <v>413</v>
      </c>
      <c r="G737" s="52" t="s">
        <v>527</v>
      </c>
      <c r="H737" s="54" t="s">
        <v>385</v>
      </c>
      <c r="I737" s="55">
        <v>300</v>
      </c>
      <c r="J737" s="55">
        <v>86</v>
      </c>
      <c r="K737" s="54">
        <f t="shared" si="33"/>
        <v>25800</v>
      </c>
    </row>
    <row r="738" spans="1:11" x14ac:dyDescent="0.3">
      <c r="A738" s="52" t="s">
        <v>522</v>
      </c>
      <c r="B738" s="52">
        <f t="shared" si="34"/>
        <v>2016</v>
      </c>
      <c r="C738" s="52" t="s">
        <v>589</v>
      </c>
      <c r="D738" s="53">
        <v>42429</v>
      </c>
      <c r="E738" s="52">
        <f t="shared" si="35"/>
        <v>1567</v>
      </c>
      <c r="F738" s="54" t="s">
        <v>427</v>
      </c>
      <c r="G738" s="52" t="s">
        <v>410</v>
      </c>
      <c r="H738" s="54" t="s">
        <v>381</v>
      </c>
      <c r="I738" s="55">
        <v>50</v>
      </c>
      <c r="J738" s="55">
        <v>120</v>
      </c>
      <c r="K738" s="54">
        <f t="shared" si="33"/>
        <v>6000</v>
      </c>
    </row>
    <row r="739" spans="1:11" x14ac:dyDescent="0.3">
      <c r="A739" s="52" t="s">
        <v>522</v>
      </c>
      <c r="B739" s="52">
        <f t="shared" si="34"/>
        <v>2016</v>
      </c>
      <c r="C739" s="52" t="s">
        <v>590</v>
      </c>
      <c r="D739" s="53">
        <v>42430</v>
      </c>
      <c r="E739" s="52">
        <f t="shared" si="35"/>
        <v>1568</v>
      </c>
      <c r="F739" s="54" t="s">
        <v>407</v>
      </c>
      <c r="G739" s="52" t="s">
        <v>406</v>
      </c>
      <c r="H739" s="54" t="s">
        <v>383</v>
      </c>
      <c r="I739" s="55">
        <v>1050</v>
      </c>
      <c r="J739" s="55">
        <v>10</v>
      </c>
      <c r="K739" s="54">
        <f t="shared" si="33"/>
        <v>10500</v>
      </c>
    </row>
    <row r="740" spans="1:11" x14ac:dyDescent="0.3">
      <c r="A740" s="52" t="s">
        <v>395</v>
      </c>
      <c r="B740" s="52">
        <f t="shared" si="34"/>
        <v>2016</v>
      </c>
      <c r="C740" s="52" t="s">
        <v>590</v>
      </c>
      <c r="D740" s="53">
        <v>42430</v>
      </c>
      <c r="E740" s="52">
        <f t="shared" si="35"/>
        <v>1569</v>
      </c>
      <c r="F740" s="54" t="s">
        <v>425</v>
      </c>
      <c r="G740" s="52" t="s">
        <v>399</v>
      </c>
      <c r="H740" s="54" t="s">
        <v>384</v>
      </c>
      <c r="I740" s="55">
        <v>200</v>
      </c>
      <c r="J740" s="55">
        <v>20</v>
      </c>
      <c r="K740" s="54">
        <f t="shared" si="33"/>
        <v>4000</v>
      </c>
    </row>
    <row r="741" spans="1:11" x14ac:dyDescent="0.3">
      <c r="A741" s="52" t="s">
        <v>395</v>
      </c>
      <c r="B741" s="52">
        <f t="shared" si="34"/>
        <v>2016</v>
      </c>
      <c r="C741" s="52" t="s">
        <v>590</v>
      </c>
      <c r="D741" s="53">
        <v>42430</v>
      </c>
      <c r="E741" s="52">
        <f t="shared" si="35"/>
        <v>1570</v>
      </c>
      <c r="F741" s="54" t="s">
        <v>426</v>
      </c>
      <c r="G741" s="52" t="s">
        <v>529</v>
      </c>
      <c r="H741" s="54" t="s">
        <v>387</v>
      </c>
      <c r="I741" s="55">
        <v>300</v>
      </c>
      <c r="J741" s="55">
        <v>35</v>
      </c>
      <c r="K741" s="54">
        <f t="shared" si="33"/>
        <v>10500</v>
      </c>
    </row>
    <row r="742" spans="1:11" x14ac:dyDescent="0.3">
      <c r="A742" s="52" t="s">
        <v>522</v>
      </c>
      <c r="B742" s="52">
        <f t="shared" si="34"/>
        <v>2016</v>
      </c>
      <c r="C742" s="52" t="s">
        <v>590</v>
      </c>
      <c r="D742" s="53">
        <v>42431</v>
      </c>
      <c r="E742" s="52">
        <f t="shared" si="35"/>
        <v>1571</v>
      </c>
      <c r="F742" s="54" t="s">
        <v>407</v>
      </c>
      <c r="G742" s="52" t="s">
        <v>406</v>
      </c>
      <c r="H742" s="54" t="s">
        <v>381</v>
      </c>
      <c r="I742" s="55">
        <v>210</v>
      </c>
      <c r="J742" s="55">
        <v>120</v>
      </c>
      <c r="K742" s="54">
        <f t="shared" si="33"/>
        <v>25200</v>
      </c>
    </row>
    <row r="743" spans="1:11" x14ac:dyDescent="0.3">
      <c r="A743" s="52" t="s">
        <v>395</v>
      </c>
      <c r="B743" s="52">
        <f t="shared" si="34"/>
        <v>2016</v>
      </c>
      <c r="C743" s="52" t="s">
        <v>590</v>
      </c>
      <c r="D743" s="53">
        <v>42431</v>
      </c>
      <c r="E743" s="52">
        <f t="shared" si="35"/>
        <v>1572</v>
      </c>
      <c r="F743" s="54" t="s">
        <v>425</v>
      </c>
      <c r="G743" s="52" t="s">
        <v>399</v>
      </c>
      <c r="H743" s="54" t="s">
        <v>387</v>
      </c>
      <c r="I743" s="55">
        <v>250</v>
      </c>
      <c r="J743" s="55">
        <v>35</v>
      </c>
      <c r="K743" s="54">
        <f t="shared" si="33"/>
        <v>8750</v>
      </c>
    </row>
    <row r="744" spans="1:11" x14ac:dyDescent="0.3">
      <c r="A744" s="52" t="s">
        <v>405</v>
      </c>
      <c r="B744" s="52">
        <f t="shared" si="34"/>
        <v>2016</v>
      </c>
      <c r="C744" s="52" t="s">
        <v>590</v>
      </c>
      <c r="D744" s="53">
        <v>42431</v>
      </c>
      <c r="E744" s="52">
        <f t="shared" si="35"/>
        <v>1573</v>
      </c>
      <c r="F744" s="54" t="s">
        <v>416</v>
      </c>
      <c r="G744" s="52" t="s">
        <v>403</v>
      </c>
      <c r="H744" s="54" t="s">
        <v>385</v>
      </c>
      <c r="I744" s="55">
        <v>100</v>
      </c>
      <c r="J744" s="55">
        <v>86</v>
      </c>
      <c r="K744" s="54">
        <f t="shared" si="33"/>
        <v>8600</v>
      </c>
    </row>
    <row r="745" spans="1:11" x14ac:dyDescent="0.3">
      <c r="A745" s="52" t="s">
        <v>522</v>
      </c>
      <c r="B745" s="52">
        <f t="shared" si="34"/>
        <v>2016</v>
      </c>
      <c r="C745" s="52" t="s">
        <v>590</v>
      </c>
      <c r="D745" s="53">
        <v>42432</v>
      </c>
      <c r="E745" s="52">
        <f t="shared" si="35"/>
        <v>1574</v>
      </c>
      <c r="F745" s="54" t="s">
        <v>407</v>
      </c>
      <c r="G745" s="52" t="s">
        <v>406</v>
      </c>
      <c r="H745" s="54" t="s">
        <v>381</v>
      </c>
      <c r="I745" s="55">
        <v>450</v>
      </c>
      <c r="J745" s="55">
        <v>120</v>
      </c>
      <c r="K745" s="54">
        <f t="shared" si="33"/>
        <v>54000</v>
      </c>
    </row>
    <row r="746" spans="1:11" x14ac:dyDescent="0.3">
      <c r="A746" s="52" t="s">
        <v>395</v>
      </c>
      <c r="B746" s="52">
        <f t="shared" si="34"/>
        <v>2016</v>
      </c>
      <c r="C746" s="52" t="s">
        <v>590</v>
      </c>
      <c r="D746" s="53">
        <v>42432</v>
      </c>
      <c r="E746" s="52">
        <f t="shared" si="35"/>
        <v>1575</v>
      </c>
      <c r="F746" s="54" t="s">
        <v>439</v>
      </c>
      <c r="G746" s="52" t="s">
        <v>528</v>
      </c>
      <c r="H746" s="54" t="s">
        <v>385</v>
      </c>
      <c r="I746" s="55">
        <v>150</v>
      </c>
      <c r="J746" s="55">
        <v>86</v>
      </c>
      <c r="K746" s="54">
        <f t="shared" si="33"/>
        <v>12900</v>
      </c>
    </row>
    <row r="747" spans="1:11" x14ac:dyDescent="0.3">
      <c r="A747" s="52" t="s">
        <v>395</v>
      </c>
      <c r="B747" s="52">
        <f t="shared" si="34"/>
        <v>2016</v>
      </c>
      <c r="C747" s="52" t="s">
        <v>590</v>
      </c>
      <c r="D747" s="53">
        <v>42432</v>
      </c>
      <c r="E747" s="52">
        <f t="shared" si="35"/>
        <v>1576</v>
      </c>
      <c r="F747" s="54" t="s">
        <v>425</v>
      </c>
      <c r="G747" s="52" t="s">
        <v>399</v>
      </c>
      <c r="H747" s="54" t="s">
        <v>384</v>
      </c>
      <c r="I747" s="55">
        <v>1500</v>
      </c>
      <c r="J747" s="55">
        <v>20</v>
      </c>
      <c r="K747" s="54">
        <f t="shared" si="33"/>
        <v>30000</v>
      </c>
    </row>
    <row r="748" spans="1:11" x14ac:dyDescent="0.3">
      <c r="A748" s="52" t="s">
        <v>522</v>
      </c>
      <c r="B748" s="52">
        <f t="shared" si="34"/>
        <v>2016</v>
      </c>
      <c r="C748" s="52" t="s">
        <v>590</v>
      </c>
      <c r="D748" s="53">
        <v>42433</v>
      </c>
      <c r="E748" s="52">
        <f t="shared" si="35"/>
        <v>1577</v>
      </c>
      <c r="F748" s="54" t="s">
        <v>407</v>
      </c>
      <c r="G748" s="52" t="s">
        <v>406</v>
      </c>
      <c r="H748" s="54" t="s">
        <v>383</v>
      </c>
      <c r="I748" s="55">
        <v>500</v>
      </c>
      <c r="J748" s="55">
        <v>10</v>
      </c>
      <c r="K748" s="54">
        <f t="shared" si="33"/>
        <v>5000</v>
      </c>
    </row>
    <row r="749" spans="1:11" x14ac:dyDescent="0.3">
      <c r="A749" s="52" t="s">
        <v>395</v>
      </c>
      <c r="B749" s="52">
        <f t="shared" si="34"/>
        <v>2016</v>
      </c>
      <c r="C749" s="52" t="s">
        <v>590</v>
      </c>
      <c r="D749" s="53">
        <v>42433</v>
      </c>
      <c r="E749" s="52">
        <f t="shared" si="35"/>
        <v>1578</v>
      </c>
      <c r="F749" s="54" t="s">
        <v>474</v>
      </c>
      <c r="G749" s="52" t="s">
        <v>526</v>
      </c>
      <c r="H749" s="54" t="s">
        <v>384</v>
      </c>
      <c r="I749" s="55">
        <v>2500</v>
      </c>
      <c r="J749" s="55">
        <v>20</v>
      </c>
      <c r="K749" s="54">
        <f t="shared" si="33"/>
        <v>50000</v>
      </c>
    </row>
    <row r="750" spans="1:11" x14ac:dyDescent="0.3">
      <c r="A750" s="52" t="s">
        <v>398</v>
      </c>
      <c r="B750" s="52">
        <f t="shared" si="34"/>
        <v>2016</v>
      </c>
      <c r="C750" s="52" t="s">
        <v>590</v>
      </c>
      <c r="D750" s="53">
        <v>42433</v>
      </c>
      <c r="E750" s="52">
        <f t="shared" si="35"/>
        <v>1579</v>
      </c>
      <c r="F750" s="54" t="s">
        <v>412</v>
      </c>
      <c r="G750" s="52" t="s">
        <v>523</v>
      </c>
      <c r="H750" s="54" t="s">
        <v>387</v>
      </c>
      <c r="I750" s="55">
        <v>1000</v>
      </c>
      <c r="J750" s="55">
        <v>35</v>
      </c>
      <c r="K750" s="54">
        <f t="shared" si="33"/>
        <v>35000</v>
      </c>
    </row>
    <row r="751" spans="1:11" x14ac:dyDescent="0.3">
      <c r="A751" s="52" t="s">
        <v>522</v>
      </c>
      <c r="B751" s="52">
        <f t="shared" si="34"/>
        <v>2016</v>
      </c>
      <c r="C751" s="52" t="s">
        <v>590</v>
      </c>
      <c r="D751" s="53">
        <v>42434</v>
      </c>
      <c r="E751" s="52">
        <f t="shared" si="35"/>
        <v>1580</v>
      </c>
      <c r="F751" s="54" t="s">
        <v>407</v>
      </c>
      <c r="G751" s="52" t="s">
        <v>406</v>
      </c>
      <c r="H751" s="54" t="s">
        <v>387</v>
      </c>
      <c r="I751" s="55">
        <v>250</v>
      </c>
      <c r="J751" s="55">
        <v>35</v>
      </c>
      <c r="K751" s="54">
        <f t="shared" si="33"/>
        <v>8750</v>
      </c>
    </row>
    <row r="752" spans="1:11" x14ac:dyDescent="0.3">
      <c r="A752" s="52" t="s">
        <v>395</v>
      </c>
      <c r="B752" s="52">
        <f t="shared" si="34"/>
        <v>2016</v>
      </c>
      <c r="C752" s="52" t="s">
        <v>590</v>
      </c>
      <c r="D752" s="53">
        <v>42434</v>
      </c>
      <c r="E752" s="52">
        <f t="shared" si="35"/>
        <v>1581</v>
      </c>
      <c r="F752" s="54" t="s">
        <v>474</v>
      </c>
      <c r="G752" s="52" t="s">
        <v>526</v>
      </c>
      <c r="H752" s="54" t="s">
        <v>387</v>
      </c>
      <c r="I752" s="55">
        <v>2000</v>
      </c>
      <c r="J752" s="55">
        <v>35</v>
      </c>
      <c r="K752" s="54">
        <f t="shared" si="33"/>
        <v>70000</v>
      </c>
    </row>
    <row r="753" spans="1:11" x14ac:dyDescent="0.3">
      <c r="A753" s="52" t="s">
        <v>405</v>
      </c>
      <c r="B753" s="52">
        <f t="shared" si="34"/>
        <v>2016</v>
      </c>
      <c r="C753" s="52" t="s">
        <v>590</v>
      </c>
      <c r="D753" s="53">
        <v>42434</v>
      </c>
      <c r="E753" s="52">
        <f t="shared" si="35"/>
        <v>1582</v>
      </c>
      <c r="F753" s="54" t="s">
        <v>424</v>
      </c>
      <c r="G753" s="52" t="s">
        <v>403</v>
      </c>
      <c r="H753" s="54" t="s">
        <v>385</v>
      </c>
      <c r="I753" s="55">
        <v>400</v>
      </c>
      <c r="J753" s="55">
        <v>86</v>
      </c>
      <c r="K753" s="54">
        <f t="shared" si="33"/>
        <v>34400</v>
      </c>
    </row>
    <row r="754" spans="1:11" x14ac:dyDescent="0.3">
      <c r="A754" s="52" t="s">
        <v>522</v>
      </c>
      <c r="B754" s="52">
        <f t="shared" si="34"/>
        <v>2016</v>
      </c>
      <c r="C754" s="52" t="s">
        <v>590</v>
      </c>
      <c r="D754" s="53">
        <v>42435</v>
      </c>
      <c r="E754" s="52">
        <f t="shared" si="35"/>
        <v>1583</v>
      </c>
      <c r="F754" s="54" t="s">
        <v>407</v>
      </c>
      <c r="G754" s="52" t="s">
        <v>406</v>
      </c>
      <c r="H754" s="54" t="s">
        <v>387</v>
      </c>
      <c r="I754" s="55">
        <v>250</v>
      </c>
      <c r="J754" s="55">
        <v>35</v>
      </c>
      <c r="K754" s="54">
        <f t="shared" si="33"/>
        <v>8750</v>
      </c>
    </row>
    <row r="755" spans="1:11" x14ac:dyDescent="0.3">
      <c r="A755" s="52" t="s">
        <v>395</v>
      </c>
      <c r="B755" s="52">
        <f t="shared" si="34"/>
        <v>2016</v>
      </c>
      <c r="C755" s="52" t="s">
        <v>590</v>
      </c>
      <c r="D755" s="53">
        <v>42435</v>
      </c>
      <c r="E755" s="52">
        <f t="shared" si="35"/>
        <v>1584</v>
      </c>
      <c r="F755" s="54" t="s">
        <v>474</v>
      </c>
      <c r="G755" s="52" t="s">
        <v>526</v>
      </c>
      <c r="H755" s="54" t="s">
        <v>385</v>
      </c>
      <c r="I755" s="55">
        <v>750</v>
      </c>
      <c r="J755" s="55">
        <v>86</v>
      </c>
      <c r="K755" s="54">
        <f t="shared" si="33"/>
        <v>64500</v>
      </c>
    </row>
    <row r="756" spans="1:11" x14ac:dyDescent="0.3">
      <c r="A756" s="52" t="s">
        <v>405</v>
      </c>
      <c r="B756" s="52">
        <f t="shared" si="34"/>
        <v>2016</v>
      </c>
      <c r="C756" s="52" t="s">
        <v>590</v>
      </c>
      <c r="D756" s="53">
        <v>42435</v>
      </c>
      <c r="E756" s="52">
        <f t="shared" si="35"/>
        <v>1585</v>
      </c>
      <c r="F756" s="54" t="s">
        <v>423</v>
      </c>
      <c r="G756" s="52" t="s">
        <v>403</v>
      </c>
      <c r="H756" s="54" t="s">
        <v>384</v>
      </c>
      <c r="I756" s="55">
        <v>100</v>
      </c>
      <c r="J756" s="55">
        <v>20</v>
      </c>
      <c r="K756" s="54">
        <f t="shared" si="33"/>
        <v>2000</v>
      </c>
    </row>
    <row r="757" spans="1:11" x14ac:dyDescent="0.3">
      <c r="A757" s="52" t="s">
        <v>522</v>
      </c>
      <c r="B757" s="52">
        <f t="shared" si="34"/>
        <v>2016</v>
      </c>
      <c r="C757" s="52" t="s">
        <v>590</v>
      </c>
      <c r="D757" s="53">
        <v>42436</v>
      </c>
      <c r="E757" s="52">
        <f t="shared" si="35"/>
        <v>1586</v>
      </c>
      <c r="F757" s="54" t="s">
        <v>407</v>
      </c>
      <c r="G757" s="52" t="s">
        <v>406</v>
      </c>
      <c r="H757" s="54" t="s">
        <v>385</v>
      </c>
      <c r="I757" s="55">
        <v>420</v>
      </c>
      <c r="J757" s="55">
        <v>86</v>
      </c>
      <c r="K757" s="54">
        <f t="shared" si="33"/>
        <v>36120</v>
      </c>
    </row>
    <row r="758" spans="1:11" x14ac:dyDescent="0.3">
      <c r="A758" s="52" t="s">
        <v>395</v>
      </c>
      <c r="B758" s="52">
        <f t="shared" si="34"/>
        <v>2016</v>
      </c>
      <c r="C758" s="52" t="s">
        <v>590</v>
      </c>
      <c r="D758" s="53">
        <v>42436</v>
      </c>
      <c r="E758" s="52">
        <f t="shared" si="35"/>
        <v>1587</v>
      </c>
      <c r="F758" s="54" t="s">
        <v>474</v>
      </c>
      <c r="G758" s="52" t="s">
        <v>526</v>
      </c>
      <c r="H758" s="54" t="s">
        <v>384</v>
      </c>
      <c r="I758" s="55">
        <v>750</v>
      </c>
      <c r="J758" s="55">
        <v>20</v>
      </c>
      <c r="K758" s="54">
        <f t="shared" si="33"/>
        <v>15000</v>
      </c>
    </row>
    <row r="759" spans="1:11" x14ac:dyDescent="0.3">
      <c r="A759" s="52" t="s">
        <v>405</v>
      </c>
      <c r="B759" s="52">
        <f t="shared" si="34"/>
        <v>2016</v>
      </c>
      <c r="C759" s="52" t="s">
        <v>590</v>
      </c>
      <c r="D759" s="53">
        <v>42436</v>
      </c>
      <c r="E759" s="52">
        <f t="shared" si="35"/>
        <v>1588</v>
      </c>
      <c r="F759" s="54" t="s">
        <v>423</v>
      </c>
      <c r="G759" s="52" t="s">
        <v>403</v>
      </c>
      <c r="H759" s="54" t="s">
        <v>387</v>
      </c>
      <c r="I759" s="55">
        <v>150</v>
      </c>
      <c r="J759" s="55">
        <v>35</v>
      </c>
      <c r="K759" s="54">
        <f t="shared" si="33"/>
        <v>5250</v>
      </c>
    </row>
    <row r="760" spans="1:11" x14ac:dyDescent="0.3">
      <c r="A760" s="52" t="s">
        <v>522</v>
      </c>
      <c r="B760" s="52">
        <f t="shared" si="34"/>
        <v>2016</v>
      </c>
      <c r="C760" s="52" t="s">
        <v>590</v>
      </c>
      <c r="D760" s="53">
        <v>42437</v>
      </c>
      <c r="E760" s="52">
        <f t="shared" si="35"/>
        <v>1589</v>
      </c>
      <c r="F760" s="54" t="s">
        <v>407</v>
      </c>
      <c r="G760" s="52" t="s">
        <v>406</v>
      </c>
      <c r="H760" s="54" t="s">
        <v>384</v>
      </c>
      <c r="I760" s="55">
        <v>250</v>
      </c>
      <c r="J760" s="55">
        <v>20</v>
      </c>
      <c r="K760" s="54">
        <f t="shared" si="33"/>
        <v>5000</v>
      </c>
    </row>
    <row r="761" spans="1:11" x14ac:dyDescent="0.3">
      <c r="A761" s="52" t="s">
        <v>395</v>
      </c>
      <c r="B761" s="52">
        <f t="shared" si="34"/>
        <v>2016</v>
      </c>
      <c r="C761" s="52" t="s">
        <v>590</v>
      </c>
      <c r="D761" s="53">
        <v>42437</v>
      </c>
      <c r="E761" s="52">
        <f t="shared" si="35"/>
        <v>1590</v>
      </c>
      <c r="F761" s="54" t="s">
        <v>474</v>
      </c>
      <c r="G761" s="52" t="s">
        <v>526</v>
      </c>
      <c r="H761" s="54" t="s">
        <v>383</v>
      </c>
      <c r="I761" s="55">
        <v>1000</v>
      </c>
      <c r="J761" s="55">
        <v>10</v>
      </c>
      <c r="K761" s="54">
        <f t="shared" si="33"/>
        <v>10000</v>
      </c>
    </row>
    <row r="762" spans="1:11" x14ac:dyDescent="0.3">
      <c r="A762" s="52" t="s">
        <v>395</v>
      </c>
      <c r="B762" s="52">
        <f t="shared" si="34"/>
        <v>2016</v>
      </c>
      <c r="C762" s="52" t="s">
        <v>590</v>
      </c>
      <c r="D762" s="53">
        <v>42437</v>
      </c>
      <c r="E762" s="52">
        <f t="shared" si="35"/>
        <v>1591</v>
      </c>
      <c r="F762" s="54" t="s">
        <v>422</v>
      </c>
      <c r="G762" s="52" t="s">
        <v>529</v>
      </c>
      <c r="H762" s="54" t="s">
        <v>385</v>
      </c>
      <c r="I762" s="55">
        <v>100</v>
      </c>
      <c r="J762" s="55">
        <v>86</v>
      </c>
      <c r="K762" s="54">
        <f t="shared" si="33"/>
        <v>8600</v>
      </c>
    </row>
    <row r="763" spans="1:11" x14ac:dyDescent="0.3">
      <c r="A763" s="52" t="s">
        <v>522</v>
      </c>
      <c r="B763" s="52">
        <f t="shared" si="34"/>
        <v>2016</v>
      </c>
      <c r="C763" s="52" t="s">
        <v>590</v>
      </c>
      <c r="D763" s="53">
        <v>42438</v>
      </c>
      <c r="E763" s="52">
        <f t="shared" si="35"/>
        <v>1592</v>
      </c>
      <c r="F763" s="54" t="s">
        <v>407</v>
      </c>
      <c r="G763" s="52" t="s">
        <v>406</v>
      </c>
      <c r="H763" s="54" t="s">
        <v>387</v>
      </c>
      <c r="I763" s="55">
        <v>2000</v>
      </c>
      <c r="J763" s="55">
        <v>35</v>
      </c>
      <c r="K763" s="54">
        <f t="shared" si="33"/>
        <v>70000</v>
      </c>
    </row>
    <row r="764" spans="1:11" x14ac:dyDescent="0.3">
      <c r="A764" s="52" t="s">
        <v>522</v>
      </c>
      <c r="B764" s="52">
        <f t="shared" si="34"/>
        <v>2016</v>
      </c>
      <c r="C764" s="52" t="s">
        <v>590</v>
      </c>
      <c r="D764" s="53">
        <v>42438</v>
      </c>
      <c r="E764" s="52">
        <f t="shared" si="35"/>
        <v>1593</v>
      </c>
      <c r="F764" s="54" t="s">
        <v>407</v>
      </c>
      <c r="G764" s="52" t="s">
        <v>406</v>
      </c>
      <c r="H764" s="54" t="s">
        <v>381</v>
      </c>
      <c r="I764" s="55">
        <v>100</v>
      </c>
      <c r="J764" s="55">
        <v>120</v>
      </c>
      <c r="K764" s="54">
        <f t="shared" si="33"/>
        <v>12000</v>
      </c>
    </row>
    <row r="765" spans="1:11" x14ac:dyDescent="0.3">
      <c r="A765" s="52" t="s">
        <v>395</v>
      </c>
      <c r="B765" s="52">
        <f t="shared" si="34"/>
        <v>2016</v>
      </c>
      <c r="C765" s="52" t="s">
        <v>590</v>
      </c>
      <c r="D765" s="53">
        <v>42438</v>
      </c>
      <c r="E765" s="52">
        <f t="shared" si="35"/>
        <v>1594</v>
      </c>
      <c r="F765" s="54" t="s">
        <v>422</v>
      </c>
      <c r="G765" s="52" t="s">
        <v>529</v>
      </c>
      <c r="H765" s="54" t="s">
        <v>384</v>
      </c>
      <c r="I765" s="55">
        <v>50</v>
      </c>
      <c r="J765" s="55">
        <v>20</v>
      </c>
      <c r="K765" s="54">
        <f t="shared" si="33"/>
        <v>1000</v>
      </c>
    </row>
    <row r="766" spans="1:11" x14ac:dyDescent="0.3">
      <c r="A766" s="52" t="s">
        <v>398</v>
      </c>
      <c r="B766" s="52">
        <f t="shared" si="34"/>
        <v>2016</v>
      </c>
      <c r="C766" s="52" t="s">
        <v>590</v>
      </c>
      <c r="D766" s="53">
        <v>42439</v>
      </c>
      <c r="E766" s="52">
        <f t="shared" si="35"/>
        <v>1595</v>
      </c>
      <c r="F766" s="54" t="s">
        <v>397</v>
      </c>
      <c r="G766" s="52" t="s">
        <v>396</v>
      </c>
      <c r="H766" s="54" t="s">
        <v>385</v>
      </c>
      <c r="I766" s="55">
        <v>10</v>
      </c>
      <c r="J766" s="55">
        <v>86</v>
      </c>
      <c r="K766" s="54">
        <f t="shared" si="33"/>
        <v>860</v>
      </c>
    </row>
    <row r="767" spans="1:11" x14ac:dyDescent="0.3">
      <c r="A767" s="52" t="s">
        <v>405</v>
      </c>
      <c r="B767" s="52">
        <f t="shared" si="34"/>
        <v>2016</v>
      </c>
      <c r="C767" s="52" t="s">
        <v>590</v>
      </c>
      <c r="D767" s="53">
        <v>42439</v>
      </c>
      <c r="E767" s="52">
        <f t="shared" si="35"/>
        <v>1596</v>
      </c>
      <c r="F767" s="54" t="s">
        <v>416</v>
      </c>
      <c r="G767" s="52" t="s">
        <v>403</v>
      </c>
      <c r="H767" s="54" t="s">
        <v>387</v>
      </c>
      <c r="I767" s="55">
        <v>5</v>
      </c>
      <c r="J767" s="55">
        <v>35</v>
      </c>
      <c r="K767" s="54">
        <f t="shared" si="33"/>
        <v>175</v>
      </c>
    </row>
    <row r="768" spans="1:11" x14ac:dyDescent="0.3">
      <c r="A768" s="52" t="s">
        <v>395</v>
      </c>
      <c r="B768" s="52">
        <f t="shared" si="34"/>
        <v>2016</v>
      </c>
      <c r="C768" s="52" t="s">
        <v>590</v>
      </c>
      <c r="D768" s="53">
        <v>42439</v>
      </c>
      <c r="E768" s="52">
        <f t="shared" si="35"/>
        <v>1597</v>
      </c>
      <c r="F768" s="54" t="s">
        <v>422</v>
      </c>
      <c r="G768" s="52" t="s">
        <v>529</v>
      </c>
      <c r="H768" s="54" t="s">
        <v>387</v>
      </c>
      <c r="I768" s="55">
        <v>50</v>
      </c>
      <c r="J768" s="55">
        <v>35</v>
      </c>
      <c r="K768" s="54">
        <f t="shared" si="33"/>
        <v>1750</v>
      </c>
    </row>
    <row r="769" spans="1:11" x14ac:dyDescent="0.3">
      <c r="A769" s="52" t="s">
        <v>398</v>
      </c>
      <c r="B769" s="52">
        <f t="shared" si="34"/>
        <v>2016</v>
      </c>
      <c r="C769" s="52" t="s">
        <v>590</v>
      </c>
      <c r="D769" s="53">
        <v>42440</v>
      </c>
      <c r="E769" s="52">
        <f t="shared" si="35"/>
        <v>1598</v>
      </c>
      <c r="F769" s="54" t="s">
        <v>397</v>
      </c>
      <c r="G769" s="52" t="s">
        <v>396</v>
      </c>
      <c r="H769" s="54" t="s">
        <v>384</v>
      </c>
      <c r="I769" s="55">
        <v>5</v>
      </c>
      <c r="J769" s="55">
        <v>20</v>
      </c>
      <c r="K769" s="54">
        <f t="shared" si="33"/>
        <v>100</v>
      </c>
    </row>
    <row r="770" spans="1:11" x14ac:dyDescent="0.3">
      <c r="A770" s="52" t="s">
        <v>405</v>
      </c>
      <c r="B770" s="52">
        <f t="shared" si="34"/>
        <v>2016</v>
      </c>
      <c r="C770" s="52" t="s">
        <v>590</v>
      </c>
      <c r="D770" s="53">
        <v>42440</v>
      </c>
      <c r="E770" s="52">
        <f t="shared" si="35"/>
        <v>1599</v>
      </c>
      <c r="F770" s="54" t="s">
        <v>416</v>
      </c>
      <c r="G770" s="52" t="s">
        <v>403</v>
      </c>
      <c r="H770" s="54" t="s">
        <v>385</v>
      </c>
      <c r="I770" s="55">
        <v>3</v>
      </c>
      <c r="J770" s="55">
        <v>86</v>
      </c>
      <c r="K770" s="54">
        <f t="shared" si="33"/>
        <v>258</v>
      </c>
    </row>
    <row r="771" spans="1:11" x14ac:dyDescent="0.3">
      <c r="A771" s="52" t="s">
        <v>395</v>
      </c>
      <c r="B771" s="52">
        <f t="shared" si="34"/>
        <v>2016</v>
      </c>
      <c r="C771" s="52" t="s">
        <v>590</v>
      </c>
      <c r="D771" s="53">
        <v>42440</v>
      </c>
      <c r="E771" s="52">
        <f t="shared" si="35"/>
        <v>1600</v>
      </c>
      <c r="F771" s="54" t="s">
        <v>422</v>
      </c>
      <c r="G771" s="52" t="s">
        <v>529</v>
      </c>
      <c r="H771" s="54" t="s">
        <v>385</v>
      </c>
      <c r="I771" s="55">
        <v>50</v>
      </c>
      <c r="J771" s="55">
        <v>86</v>
      </c>
      <c r="K771" s="54">
        <f t="shared" si="33"/>
        <v>4300</v>
      </c>
    </row>
    <row r="772" spans="1:11" x14ac:dyDescent="0.3">
      <c r="A772" s="52" t="s">
        <v>398</v>
      </c>
      <c r="B772" s="52">
        <f t="shared" si="34"/>
        <v>2016</v>
      </c>
      <c r="C772" s="52" t="s">
        <v>590</v>
      </c>
      <c r="D772" s="53">
        <v>42441</v>
      </c>
      <c r="E772" s="52">
        <f t="shared" si="35"/>
        <v>1601</v>
      </c>
      <c r="F772" s="54" t="s">
        <v>397</v>
      </c>
      <c r="G772" s="52" t="s">
        <v>396</v>
      </c>
      <c r="H772" s="54" t="s">
        <v>387</v>
      </c>
      <c r="I772" s="55">
        <v>480</v>
      </c>
      <c r="J772" s="55">
        <v>35</v>
      </c>
      <c r="K772" s="54">
        <f t="shared" si="33"/>
        <v>16800</v>
      </c>
    </row>
    <row r="773" spans="1:11" x14ac:dyDescent="0.3">
      <c r="A773" s="52" t="s">
        <v>405</v>
      </c>
      <c r="B773" s="52">
        <f t="shared" si="34"/>
        <v>2016</v>
      </c>
      <c r="C773" s="52" t="s">
        <v>590</v>
      </c>
      <c r="D773" s="53">
        <v>42441</v>
      </c>
      <c r="E773" s="52">
        <f t="shared" si="35"/>
        <v>1602</v>
      </c>
      <c r="F773" s="54" t="s">
        <v>416</v>
      </c>
      <c r="G773" s="52" t="s">
        <v>403</v>
      </c>
      <c r="H773" s="54" t="s">
        <v>384</v>
      </c>
      <c r="I773" s="55">
        <v>2</v>
      </c>
      <c r="J773" s="55">
        <v>20</v>
      </c>
      <c r="K773" s="54">
        <f t="shared" si="33"/>
        <v>40</v>
      </c>
    </row>
    <row r="774" spans="1:11" x14ac:dyDescent="0.3">
      <c r="A774" s="52" t="s">
        <v>398</v>
      </c>
      <c r="B774" s="52">
        <f t="shared" si="34"/>
        <v>2016</v>
      </c>
      <c r="C774" s="52" t="s">
        <v>590</v>
      </c>
      <c r="D774" s="53">
        <v>42441</v>
      </c>
      <c r="E774" s="52">
        <f t="shared" si="35"/>
        <v>1603</v>
      </c>
      <c r="F774" s="54" t="s">
        <v>421</v>
      </c>
      <c r="G774" s="52" t="s">
        <v>523</v>
      </c>
      <c r="H774" s="54" t="s">
        <v>384</v>
      </c>
      <c r="I774" s="55">
        <v>200</v>
      </c>
      <c r="J774" s="55">
        <v>20</v>
      </c>
      <c r="K774" s="54">
        <f t="shared" si="33"/>
        <v>4000</v>
      </c>
    </row>
    <row r="775" spans="1:11" x14ac:dyDescent="0.3">
      <c r="A775" s="52" t="s">
        <v>398</v>
      </c>
      <c r="B775" s="52">
        <f t="shared" si="34"/>
        <v>2016</v>
      </c>
      <c r="C775" s="52" t="s">
        <v>590</v>
      </c>
      <c r="D775" s="53">
        <v>42442</v>
      </c>
      <c r="E775" s="52">
        <f t="shared" si="35"/>
        <v>1604</v>
      </c>
      <c r="F775" s="54" t="s">
        <v>397</v>
      </c>
      <c r="G775" s="52" t="s">
        <v>396</v>
      </c>
      <c r="H775" s="54" t="s">
        <v>385</v>
      </c>
      <c r="I775" s="55">
        <v>8</v>
      </c>
      <c r="J775" s="55">
        <v>86</v>
      </c>
      <c r="K775" s="54">
        <f t="shared" ref="K775:K838" si="36">I775*J775</f>
        <v>688</v>
      </c>
    </row>
    <row r="776" spans="1:11" x14ac:dyDescent="0.3">
      <c r="A776" s="52" t="s">
        <v>405</v>
      </c>
      <c r="B776" s="52">
        <f t="shared" ref="B776:B839" si="37">YEAR(D776)</f>
        <v>2016</v>
      </c>
      <c r="C776" s="52" t="s">
        <v>590</v>
      </c>
      <c r="D776" s="53">
        <v>42442</v>
      </c>
      <c r="E776" s="52">
        <f t="shared" ref="E776:E839" si="38">E775+1</f>
        <v>1605</v>
      </c>
      <c r="F776" s="54" t="s">
        <v>416</v>
      </c>
      <c r="G776" s="52" t="s">
        <v>403</v>
      </c>
      <c r="H776" s="54" t="s">
        <v>383</v>
      </c>
      <c r="I776" s="55">
        <v>5</v>
      </c>
      <c r="J776" s="55">
        <v>10</v>
      </c>
      <c r="K776" s="54">
        <f t="shared" si="36"/>
        <v>50</v>
      </c>
    </row>
    <row r="777" spans="1:11" x14ac:dyDescent="0.3">
      <c r="A777" s="52" t="s">
        <v>398</v>
      </c>
      <c r="B777" s="52">
        <f t="shared" si="37"/>
        <v>2016</v>
      </c>
      <c r="C777" s="52" t="s">
        <v>590</v>
      </c>
      <c r="D777" s="53">
        <v>42442</v>
      </c>
      <c r="E777" s="52">
        <f t="shared" si="38"/>
        <v>1606</v>
      </c>
      <c r="F777" s="54" t="s">
        <v>420</v>
      </c>
      <c r="G777" s="52" t="s">
        <v>523</v>
      </c>
      <c r="H777" s="54" t="s">
        <v>383</v>
      </c>
      <c r="I777" s="55">
        <v>5</v>
      </c>
      <c r="J777" s="55">
        <v>10</v>
      </c>
      <c r="K777" s="54">
        <f t="shared" si="36"/>
        <v>50</v>
      </c>
    </row>
    <row r="778" spans="1:11" x14ac:dyDescent="0.3">
      <c r="A778" s="52" t="s">
        <v>398</v>
      </c>
      <c r="B778" s="52">
        <f t="shared" si="37"/>
        <v>2016</v>
      </c>
      <c r="C778" s="52" t="s">
        <v>590</v>
      </c>
      <c r="D778" s="53">
        <v>42443</v>
      </c>
      <c r="E778" s="52">
        <f t="shared" si="38"/>
        <v>1607</v>
      </c>
      <c r="F778" s="54" t="s">
        <v>446</v>
      </c>
      <c r="G778" s="52" t="s">
        <v>523</v>
      </c>
      <c r="H778" s="54" t="s">
        <v>384</v>
      </c>
      <c r="I778" s="55">
        <v>5</v>
      </c>
      <c r="J778" s="55">
        <v>20</v>
      </c>
      <c r="K778" s="54">
        <f t="shared" si="36"/>
        <v>100</v>
      </c>
    </row>
    <row r="779" spans="1:11" x14ac:dyDescent="0.3">
      <c r="A779" s="52" t="s">
        <v>398</v>
      </c>
      <c r="B779" s="52">
        <f t="shared" si="37"/>
        <v>2016</v>
      </c>
      <c r="C779" s="52" t="s">
        <v>590</v>
      </c>
      <c r="D779" s="53">
        <v>42443</v>
      </c>
      <c r="E779" s="52">
        <f t="shared" si="38"/>
        <v>1608</v>
      </c>
      <c r="F779" s="54" t="s">
        <v>409</v>
      </c>
      <c r="G779" s="52" t="s">
        <v>396</v>
      </c>
      <c r="H779" s="54" t="s">
        <v>381</v>
      </c>
      <c r="I779" s="55">
        <v>300</v>
      </c>
      <c r="J779" s="55">
        <v>120</v>
      </c>
      <c r="K779" s="54">
        <f t="shared" si="36"/>
        <v>36000</v>
      </c>
    </row>
    <row r="780" spans="1:11" x14ac:dyDescent="0.3">
      <c r="A780" s="52" t="s">
        <v>405</v>
      </c>
      <c r="B780" s="52">
        <f t="shared" si="37"/>
        <v>2016</v>
      </c>
      <c r="C780" s="52" t="s">
        <v>590</v>
      </c>
      <c r="D780" s="53">
        <v>42443</v>
      </c>
      <c r="E780" s="52">
        <f t="shared" si="38"/>
        <v>1609</v>
      </c>
      <c r="F780" s="54" t="s">
        <v>419</v>
      </c>
      <c r="G780" s="52" t="s">
        <v>403</v>
      </c>
      <c r="H780" s="54" t="s">
        <v>381</v>
      </c>
      <c r="I780" s="55">
        <v>5</v>
      </c>
      <c r="J780" s="55">
        <v>120</v>
      </c>
      <c r="K780" s="54">
        <f t="shared" si="36"/>
        <v>600</v>
      </c>
    </row>
    <row r="781" spans="1:11" x14ac:dyDescent="0.3">
      <c r="A781" s="52" t="s">
        <v>398</v>
      </c>
      <c r="B781" s="52">
        <f t="shared" si="37"/>
        <v>2016</v>
      </c>
      <c r="C781" s="52" t="s">
        <v>590</v>
      </c>
      <c r="D781" s="53">
        <v>42444</v>
      </c>
      <c r="E781" s="52">
        <f t="shared" si="38"/>
        <v>1610</v>
      </c>
      <c r="F781" s="54" t="s">
        <v>446</v>
      </c>
      <c r="G781" s="52" t="s">
        <v>523</v>
      </c>
      <c r="H781" s="54" t="s">
        <v>387</v>
      </c>
      <c r="I781" s="55">
        <v>70</v>
      </c>
      <c r="J781" s="55">
        <v>35</v>
      </c>
      <c r="K781" s="54">
        <f t="shared" si="36"/>
        <v>2450</v>
      </c>
    </row>
    <row r="782" spans="1:11" x14ac:dyDescent="0.3">
      <c r="A782" s="52" t="s">
        <v>398</v>
      </c>
      <c r="B782" s="52">
        <f t="shared" si="37"/>
        <v>2016</v>
      </c>
      <c r="C782" s="52" t="s">
        <v>590</v>
      </c>
      <c r="D782" s="53">
        <v>42444</v>
      </c>
      <c r="E782" s="52">
        <f t="shared" si="38"/>
        <v>1611</v>
      </c>
      <c r="F782" s="54" t="s">
        <v>409</v>
      </c>
      <c r="G782" s="52" t="s">
        <v>396</v>
      </c>
      <c r="H782" s="54" t="s">
        <v>387</v>
      </c>
      <c r="I782" s="55">
        <v>1000</v>
      </c>
      <c r="J782" s="55">
        <v>35</v>
      </c>
      <c r="K782" s="54">
        <f t="shared" si="36"/>
        <v>35000</v>
      </c>
    </row>
    <row r="783" spans="1:11" x14ac:dyDescent="0.3">
      <c r="A783" s="52" t="s">
        <v>395</v>
      </c>
      <c r="B783" s="52">
        <f t="shared" si="37"/>
        <v>2016</v>
      </c>
      <c r="C783" s="52" t="s">
        <v>590</v>
      </c>
      <c r="D783" s="53">
        <v>42444</v>
      </c>
      <c r="E783" s="52">
        <f t="shared" si="38"/>
        <v>1612</v>
      </c>
      <c r="F783" s="54" t="s">
        <v>418</v>
      </c>
      <c r="G783" s="52" t="s">
        <v>529</v>
      </c>
      <c r="H783" s="54" t="s">
        <v>387</v>
      </c>
      <c r="I783" s="55">
        <v>5</v>
      </c>
      <c r="J783" s="55">
        <v>35</v>
      </c>
      <c r="K783" s="54">
        <f t="shared" si="36"/>
        <v>175</v>
      </c>
    </row>
    <row r="784" spans="1:11" x14ac:dyDescent="0.3">
      <c r="A784" s="52" t="s">
        <v>398</v>
      </c>
      <c r="B784" s="52">
        <f t="shared" si="37"/>
        <v>2016</v>
      </c>
      <c r="C784" s="52" t="s">
        <v>590</v>
      </c>
      <c r="D784" s="53">
        <v>42445</v>
      </c>
      <c r="E784" s="52">
        <f t="shared" si="38"/>
        <v>1613</v>
      </c>
      <c r="F784" s="54" t="s">
        <v>446</v>
      </c>
      <c r="G784" s="52" t="s">
        <v>523</v>
      </c>
      <c r="H784" s="54" t="s">
        <v>385</v>
      </c>
      <c r="I784" s="55">
        <v>5</v>
      </c>
      <c r="J784" s="55">
        <v>86</v>
      </c>
      <c r="K784" s="54">
        <f t="shared" si="36"/>
        <v>430</v>
      </c>
    </row>
    <row r="785" spans="1:11" x14ac:dyDescent="0.3">
      <c r="A785" s="52" t="s">
        <v>398</v>
      </c>
      <c r="B785" s="52">
        <f t="shared" si="37"/>
        <v>2016</v>
      </c>
      <c r="C785" s="52" t="s">
        <v>590</v>
      </c>
      <c r="D785" s="53">
        <v>42445</v>
      </c>
      <c r="E785" s="52">
        <f t="shared" si="38"/>
        <v>1614</v>
      </c>
      <c r="F785" s="54" t="s">
        <v>409</v>
      </c>
      <c r="G785" s="52" t="s">
        <v>396</v>
      </c>
      <c r="H785" s="54" t="s">
        <v>385</v>
      </c>
      <c r="I785" s="55">
        <v>100</v>
      </c>
      <c r="J785" s="55">
        <v>86</v>
      </c>
      <c r="K785" s="54">
        <f t="shared" si="36"/>
        <v>8600</v>
      </c>
    </row>
    <row r="786" spans="1:11" x14ac:dyDescent="0.3">
      <c r="A786" s="52" t="s">
        <v>405</v>
      </c>
      <c r="B786" s="52">
        <f t="shared" si="37"/>
        <v>2016</v>
      </c>
      <c r="C786" s="52" t="s">
        <v>590</v>
      </c>
      <c r="D786" s="53">
        <v>42445</v>
      </c>
      <c r="E786" s="52">
        <f t="shared" si="38"/>
        <v>1615</v>
      </c>
      <c r="F786" s="54" t="s">
        <v>417</v>
      </c>
      <c r="G786" s="52" t="s">
        <v>403</v>
      </c>
      <c r="H786" s="54" t="s">
        <v>385</v>
      </c>
      <c r="I786" s="55">
        <v>5</v>
      </c>
      <c r="J786" s="55">
        <v>86</v>
      </c>
      <c r="K786" s="54">
        <f t="shared" si="36"/>
        <v>430</v>
      </c>
    </row>
    <row r="787" spans="1:11" x14ac:dyDescent="0.3">
      <c r="A787" s="52" t="s">
        <v>398</v>
      </c>
      <c r="B787" s="52">
        <f t="shared" si="37"/>
        <v>2016</v>
      </c>
      <c r="C787" s="52" t="s">
        <v>590</v>
      </c>
      <c r="D787" s="53">
        <v>42446</v>
      </c>
      <c r="E787" s="52">
        <f t="shared" si="38"/>
        <v>1616</v>
      </c>
      <c r="F787" s="54" t="s">
        <v>446</v>
      </c>
      <c r="G787" s="52" t="s">
        <v>523</v>
      </c>
      <c r="H787" s="54" t="s">
        <v>384</v>
      </c>
      <c r="I787" s="55">
        <v>15</v>
      </c>
      <c r="J787" s="55">
        <v>20</v>
      </c>
      <c r="K787" s="54">
        <f t="shared" si="36"/>
        <v>300</v>
      </c>
    </row>
    <row r="788" spans="1:11" x14ac:dyDescent="0.3">
      <c r="A788" s="52" t="s">
        <v>398</v>
      </c>
      <c r="B788" s="52">
        <f t="shared" si="37"/>
        <v>2016</v>
      </c>
      <c r="C788" s="52" t="s">
        <v>590</v>
      </c>
      <c r="D788" s="53">
        <v>42446</v>
      </c>
      <c r="E788" s="52">
        <f t="shared" si="38"/>
        <v>1617</v>
      </c>
      <c r="F788" s="54" t="s">
        <v>409</v>
      </c>
      <c r="G788" s="52" t="s">
        <v>396</v>
      </c>
      <c r="H788" s="54" t="s">
        <v>384</v>
      </c>
      <c r="I788" s="55">
        <v>300</v>
      </c>
      <c r="J788" s="55">
        <v>20</v>
      </c>
      <c r="K788" s="54">
        <f t="shared" si="36"/>
        <v>6000</v>
      </c>
    </row>
    <row r="789" spans="1:11" x14ac:dyDescent="0.3">
      <c r="A789" s="52" t="s">
        <v>405</v>
      </c>
      <c r="B789" s="52">
        <f t="shared" si="37"/>
        <v>2016</v>
      </c>
      <c r="C789" s="52" t="s">
        <v>590</v>
      </c>
      <c r="D789" s="53">
        <v>42446</v>
      </c>
      <c r="E789" s="52">
        <f t="shared" si="38"/>
        <v>1618</v>
      </c>
      <c r="F789" s="54" t="s">
        <v>416</v>
      </c>
      <c r="G789" s="52" t="s">
        <v>403</v>
      </c>
      <c r="H789" s="54" t="s">
        <v>384</v>
      </c>
      <c r="I789" s="55">
        <v>5</v>
      </c>
      <c r="J789" s="55">
        <v>20</v>
      </c>
      <c r="K789" s="54">
        <f t="shared" si="36"/>
        <v>100</v>
      </c>
    </row>
    <row r="790" spans="1:11" x14ac:dyDescent="0.3">
      <c r="A790" s="52" t="s">
        <v>398</v>
      </c>
      <c r="B790" s="52">
        <f t="shared" si="37"/>
        <v>2016</v>
      </c>
      <c r="C790" s="52" t="s">
        <v>590</v>
      </c>
      <c r="D790" s="53">
        <v>42447</v>
      </c>
      <c r="E790" s="52">
        <f t="shared" si="38"/>
        <v>1619</v>
      </c>
      <c r="F790" s="54" t="s">
        <v>446</v>
      </c>
      <c r="G790" s="52" t="s">
        <v>523</v>
      </c>
      <c r="H790" s="54" t="s">
        <v>387</v>
      </c>
      <c r="I790" s="55">
        <v>50</v>
      </c>
      <c r="J790" s="55">
        <v>35</v>
      </c>
      <c r="K790" s="54">
        <f t="shared" si="36"/>
        <v>1750</v>
      </c>
    </row>
    <row r="791" spans="1:11" x14ac:dyDescent="0.3">
      <c r="A791" s="52" t="s">
        <v>398</v>
      </c>
      <c r="B791" s="52">
        <f t="shared" si="37"/>
        <v>2016</v>
      </c>
      <c r="C791" s="52" t="s">
        <v>590</v>
      </c>
      <c r="D791" s="53">
        <v>42447</v>
      </c>
      <c r="E791" s="52">
        <f t="shared" si="38"/>
        <v>1620</v>
      </c>
      <c r="F791" s="54" t="s">
        <v>397</v>
      </c>
      <c r="G791" s="52" t="s">
        <v>396</v>
      </c>
      <c r="H791" s="54" t="s">
        <v>383</v>
      </c>
      <c r="I791" s="55">
        <v>1000</v>
      </c>
      <c r="J791" s="55">
        <v>10</v>
      </c>
      <c r="K791" s="54">
        <f t="shared" si="36"/>
        <v>10000</v>
      </c>
    </row>
    <row r="792" spans="1:11" x14ac:dyDescent="0.3">
      <c r="A792" s="52" t="s">
        <v>405</v>
      </c>
      <c r="B792" s="52">
        <f t="shared" si="37"/>
        <v>2016</v>
      </c>
      <c r="C792" s="52" t="s">
        <v>590</v>
      </c>
      <c r="D792" s="53">
        <v>42447</v>
      </c>
      <c r="E792" s="52">
        <f t="shared" si="38"/>
        <v>1621</v>
      </c>
      <c r="F792" s="54" t="s">
        <v>415</v>
      </c>
      <c r="G792" s="52" t="s">
        <v>524</v>
      </c>
      <c r="H792" s="54" t="s">
        <v>383</v>
      </c>
      <c r="I792" s="55">
        <v>500</v>
      </c>
      <c r="J792" s="55">
        <v>10</v>
      </c>
      <c r="K792" s="54">
        <f t="shared" si="36"/>
        <v>5000</v>
      </c>
    </row>
    <row r="793" spans="1:11" x14ac:dyDescent="0.3">
      <c r="A793" s="52" t="s">
        <v>395</v>
      </c>
      <c r="B793" s="52">
        <f t="shared" si="37"/>
        <v>2016</v>
      </c>
      <c r="C793" s="52" t="s">
        <v>590</v>
      </c>
      <c r="D793" s="53">
        <v>42448</v>
      </c>
      <c r="E793" s="52">
        <f t="shared" si="38"/>
        <v>1622</v>
      </c>
      <c r="F793" s="54" t="s">
        <v>447</v>
      </c>
      <c r="G793" s="52" t="s">
        <v>527</v>
      </c>
      <c r="H793" s="54" t="s">
        <v>385</v>
      </c>
      <c r="I793" s="55">
        <v>5</v>
      </c>
      <c r="J793" s="55">
        <v>86</v>
      </c>
      <c r="K793" s="54">
        <f t="shared" si="36"/>
        <v>430</v>
      </c>
    </row>
    <row r="794" spans="1:11" x14ac:dyDescent="0.3">
      <c r="A794" s="52" t="s">
        <v>398</v>
      </c>
      <c r="B794" s="52">
        <f t="shared" si="37"/>
        <v>2016</v>
      </c>
      <c r="C794" s="52" t="s">
        <v>590</v>
      </c>
      <c r="D794" s="53">
        <v>42448</v>
      </c>
      <c r="E794" s="52">
        <f t="shared" si="38"/>
        <v>1623</v>
      </c>
      <c r="F794" s="54" t="s">
        <v>397</v>
      </c>
      <c r="G794" s="52" t="s">
        <v>396</v>
      </c>
      <c r="H794" s="54" t="s">
        <v>387</v>
      </c>
      <c r="I794" s="55">
        <v>500</v>
      </c>
      <c r="J794" s="55">
        <v>35</v>
      </c>
      <c r="K794" s="54">
        <f t="shared" si="36"/>
        <v>17500</v>
      </c>
    </row>
    <row r="795" spans="1:11" x14ac:dyDescent="0.3">
      <c r="A795" s="52" t="s">
        <v>405</v>
      </c>
      <c r="B795" s="52">
        <f t="shared" si="37"/>
        <v>2016</v>
      </c>
      <c r="C795" s="52" t="s">
        <v>590</v>
      </c>
      <c r="D795" s="53">
        <v>42448</v>
      </c>
      <c r="E795" s="52">
        <f t="shared" si="38"/>
        <v>1624</v>
      </c>
      <c r="F795" s="54" t="s">
        <v>415</v>
      </c>
      <c r="G795" s="52" t="s">
        <v>524</v>
      </c>
      <c r="H795" s="54" t="s">
        <v>381</v>
      </c>
      <c r="I795" s="55">
        <v>500</v>
      </c>
      <c r="J795" s="55">
        <v>120</v>
      </c>
      <c r="K795" s="54">
        <f t="shared" si="36"/>
        <v>60000</v>
      </c>
    </row>
    <row r="796" spans="1:11" x14ac:dyDescent="0.3">
      <c r="A796" s="52" t="s">
        <v>395</v>
      </c>
      <c r="B796" s="52">
        <f t="shared" si="37"/>
        <v>2016</v>
      </c>
      <c r="C796" s="52" t="s">
        <v>590</v>
      </c>
      <c r="D796" s="53">
        <v>42449</v>
      </c>
      <c r="E796" s="52">
        <f t="shared" si="38"/>
        <v>1625</v>
      </c>
      <c r="F796" s="54" t="s">
        <v>447</v>
      </c>
      <c r="G796" s="52" t="s">
        <v>527</v>
      </c>
      <c r="H796" s="54" t="s">
        <v>384</v>
      </c>
      <c r="I796" s="55">
        <v>2</v>
      </c>
      <c r="J796" s="55">
        <v>20</v>
      </c>
      <c r="K796" s="54">
        <f t="shared" si="36"/>
        <v>40</v>
      </c>
    </row>
    <row r="797" spans="1:11" x14ac:dyDescent="0.3">
      <c r="A797" s="52" t="s">
        <v>398</v>
      </c>
      <c r="B797" s="52">
        <f t="shared" si="37"/>
        <v>2016</v>
      </c>
      <c r="C797" s="52" t="s">
        <v>590</v>
      </c>
      <c r="D797" s="53">
        <v>42449</v>
      </c>
      <c r="E797" s="52">
        <f t="shared" si="38"/>
        <v>1626</v>
      </c>
      <c r="F797" s="54" t="s">
        <v>397</v>
      </c>
      <c r="G797" s="52" t="s">
        <v>396</v>
      </c>
      <c r="H797" s="54" t="s">
        <v>385</v>
      </c>
      <c r="I797" s="55">
        <v>350</v>
      </c>
      <c r="J797" s="55">
        <v>86</v>
      </c>
      <c r="K797" s="54">
        <f t="shared" si="36"/>
        <v>30100</v>
      </c>
    </row>
    <row r="798" spans="1:11" x14ac:dyDescent="0.3">
      <c r="A798" s="52" t="s">
        <v>405</v>
      </c>
      <c r="B798" s="52">
        <f t="shared" si="37"/>
        <v>2016</v>
      </c>
      <c r="C798" s="52" t="s">
        <v>590</v>
      </c>
      <c r="D798" s="53">
        <v>42449</v>
      </c>
      <c r="E798" s="52">
        <f t="shared" si="38"/>
        <v>1627</v>
      </c>
      <c r="F798" s="54" t="s">
        <v>415</v>
      </c>
      <c r="G798" s="52" t="s">
        <v>524</v>
      </c>
      <c r="H798" s="54" t="s">
        <v>387</v>
      </c>
      <c r="I798" s="55">
        <v>500</v>
      </c>
      <c r="J798" s="55">
        <v>35</v>
      </c>
      <c r="K798" s="54">
        <f t="shared" si="36"/>
        <v>17500</v>
      </c>
    </row>
    <row r="799" spans="1:11" x14ac:dyDescent="0.3">
      <c r="A799" s="52" t="s">
        <v>395</v>
      </c>
      <c r="B799" s="52">
        <f t="shared" si="37"/>
        <v>2016</v>
      </c>
      <c r="C799" s="52" t="s">
        <v>590</v>
      </c>
      <c r="D799" s="53">
        <v>42450</v>
      </c>
      <c r="E799" s="52">
        <f t="shared" si="38"/>
        <v>1628</v>
      </c>
      <c r="F799" s="54" t="s">
        <v>447</v>
      </c>
      <c r="G799" s="52" t="s">
        <v>527</v>
      </c>
      <c r="H799" s="54" t="s">
        <v>387</v>
      </c>
      <c r="I799" s="55">
        <v>120</v>
      </c>
      <c r="J799" s="55">
        <v>35</v>
      </c>
      <c r="K799" s="54">
        <f t="shared" si="36"/>
        <v>4200</v>
      </c>
    </row>
    <row r="800" spans="1:11" x14ac:dyDescent="0.3">
      <c r="A800" s="52" t="s">
        <v>395</v>
      </c>
      <c r="B800" s="52">
        <f t="shared" si="37"/>
        <v>2016</v>
      </c>
      <c r="C800" s="52" t="s">
        <v>590</v>
      </c>
      <c r="D800" s="53">
        <v>42450</v>
      </c>
      <c r="E800" s="52">
        <f t="shared" si="38"/>
        <v>1629</v>
      </c>
      <c r="F800" s="54" t="s">
        <v>429</v>
      </c>
      <c r="G800" s="52" t="s">
        <v>528</v>
      </c>
      <c r="H800" s="54" t="s">
        <v>384</v>
      </c>
      <c r="I800" s="55">
        <v>100</v>
      </c>
      <c r="J800" s="55">
        <v>20</v>
      </c>
      <c r="K800" s="54">
        <f t="shared" si="36"/>
        <v>2000</v>
      </c>
    </row>
    <row r="801" spans="1:11" x14ac:dyDescent="0.3">
      <c r="A801" s="52" t="s">
        <v>405</v>
      </c>
      <c r="B801" s="52">
        <f t="shared" si="37"/>
        <v>2016</v>
      </c>
      <c r="C801" s="52" t="s">
        <v>590</v>
      </c>
      <c r="D801" s="53">
        <v>42450</v>
      </c>
      <c r="E801" s="52">
        <f t="shared" si="38"/>
        <v>1630</v>
      </c>
      <c r="F801" s="54" t="s">
        <v>415</v>
      </c>
      <c r="G801" s="52" t="s">
        <v>524</v>
      </c>
      <c r="H801" s="54" t="s">
        <v>385</v>
      </c>
      <c r="I801" s="55">
        <v>300</v>
      </c>
      <c r="J801" s="55">
        <v>86</v>
      </c>
      <c r="K801" s="54">
        <f t="shared" si="36"/>
        <v>25800</v>
      </c>
    </row>
    <row r="802" spans="1:11" x14ac:dyDescent="0.3">
      <c r="A802" s="52" t="s">
        <v>395</v>
      </c>
      <c r="B802" s="52">
        <f t="shared" si="37"/>
        <v>2016</v>
      </c>
      <c r="C802" s="52" t="s">
        <v>590</v>
      </c>
      <c r="D802" s="53">
        <v>42451</v>
      </c>
      <c r="E802" s="52">
        <f t="shared" si="38"/>
        <v>1631</v>
      </c>
      <c r="F802" s="54" t="s">
        <v>447</v>
      </c>
      <c r="G802" s="52" t="s">
        <v>527</v>
      </c>
      <c r="H802" s="54" t="s">
        <v>385</v>
      </c>
      <c r="I802" s="55">
        <v>2</v>
      </c>
      <c r="J802" s="55">
        <v>86</v>
      </c>
      <c r="K802" s="54">
        <f t="shared" si="36"/>
        <v>172</v>
      </c>
    </row>
    <row r="803" spans="1:11" x14ac:dyDescent="0.3">
      <c r="A803" s="52" t="s">
        <v>395</v>
      </c>
      <c r="B803" s="52">
        <f t="shared" si="37"/>
        <v>2016</v>
      </c>
      <c r="C803" s="52" t="s">
        <v>590</v>
      </c>
      <c r="D803" s="53">
        <v>42451</v>
      </c>
      <c r="E803" s="52">
        <f t="shared" si="38"/>
        <v>1632</v>
      </c>
      <c r="F803" s="54" t="s">
        <v>429</v>
      </c>
      <c r="G803" s="52" t="s">
        <v>528</v>
      </c>
      <c r="H803" s="54" t="s">
        <v>387</v>
      </c>
      <c r="I803" s="55">
        <v>200</v>
      </c>
      <c r="J803" s="55">
        <v>35</v>
      </c>
      <c r="K803" s="54">
        <f t="shared" si="36"/>
        <v>7000</v>
      </c>
    </row>
    <row r="804" spans="1:11" x14ac:dyDescent="0.3">
      <c r="A804" s="52" t="s">
        <v>405</v>
      </c>
      <c r="B804" s="52">
        <f t="shared" si="37"/>
        <v>2016</v>
      </c>
      <c r="C804" s="52" t="s">
        <v>590</v>
      </c>
      <c r="D804" s="53">
        <v>42451</v>
      </c>
      <c r="E804" s="52">
        <f t="shared" si="38"/>
        <v>1633</v>
      </c>
      <c r="F804" s="54" t="s">
        <v>415</v>
      </c>
      <c r="G804" s="52" t="s">
        <v>524</v>
      </c>
      <c r="H804" s="54" t="s">
        <v>387</v>
      </c>
      <c r="I804" s="55">
        <v>200</v>
      </c>
      <c r="J804" s="55">
        <v>35</v>
      </c>
      <c r="K804" s="54">
        <f t="shared" si="36"/>
        <v>7000</v>
      </c>
    </row>
    <row r="805" spans="1:11" x14ac:dyDescent="0.3">
      <c r="A805" s="52" t="s">
        <v>395</v>
      </c>
      <c r="B805" s="52">
        <f t="shared" si="37"/>
        <v>2016</v>
      </c>
      <c r="C805" s="52" t="s">
        <v>590</v>
      </c>
      <c r="D805" s="53">
        <v>42452</v>
      </c>
      <c r="E805" s="52">
        <f t="shared" si="38"/>
        <v>1634</v>
      </c>
      <c r="F805" s="54" t="s">
        <v>447</v>
      </c>
      <c r="G805" s="52" t="s">
        <v>527</v>
      </c>
      <c r="H805" s="54" t="s">
        <v>384</v>
      </c>
      <c r="I805" s="55">
        <v>1</v>
      </c>
      <c r="J805" s="55">
        <v>20</v>
      </c>
      <c r="K805" s="54">
        <f t="shared" si="36"/>
        <v>20</v>
      </c>
    </row>
    <row r="806" spans="1:11" x14ac:dyDescent="0.3">
      <c r="A806" s="52" t="s">
        <v>398</v>
      </c>
      <c r="B806" s="52">
        <f t="shared" si="37"/>
        <v>2016</v>
      </c>
      <c r="C806" s="52" t="s">
        <v>590</v>
      </c>
      <c r="D806" s="53">
        <v>42452</v>
      </c>
      <c r="E806" s="52">
        <f t="shared" si="38"/>
        <v>1635</v>
      </c>
      <c r="F806" s="54" t="s">
        <v>412</v>
      </c>
      <c r="G806" s="52" t="s">
        <v>523</v>
      </c>
      <c r="H806" s="54" t="s">
        <v>385</v>
      </c>
      <c r="I806" s="55">
        <v>1000</v>
      </c>
      <c r="J806" s="55">
        <v>86</v>
      </c>
      <c r="K806" s="54">
        <f t="shared" si="36"/>
        <v>86000</v>
      </c>
    </row>
    <row r="807" spans="1:11" x14ac:dyDescent="0.3">
      <c r="A807" s="52" t="s">
        <v>405</v>
      </c>
      <c r="B807" s="52">
        <f t="shared" si="37"/>
        <v>2016</v>
      </c>
      <c r="C807" s="52" t="s">
        <v>590</v>
      </c>
      <c r="D807" s="53">
        <v>42452</v>
      </c>
      <c r="E807" s="52">
        <f t="shared" si="38"/>
        <v>1636</v>
      </c>
      <c r="F807" s="54" t="s">
        <v>415</v>
      </c>
      <c r="G807" s="52" t="s">
        <v>524</v>
      </c>
      <c r="H807" s="54" t="s">
        <v>385</v>
      </c>
      <c r="I807" s="55">
        <v>500</v>
      </c>
      <c r="J807" s="55">
        <v>86</v>
      </c>
      <c r="K807" s="54">
        <f t="shared" si="36"/>
        <v>43000</v>
      </c>
    </row>
    <row r="808" spans="1:11" x14ac:dyDescent="0.3">
      <c r="A808" s="52" t="s">
        <v>522</v>
      </c>
      <c r="B808" s="52">
        <f t="shared" si="37"/>
        <v>2016</v>
      </c>
      <c r="C808" s="52" t="s">
        <v>590</v>
      </c>
      <c r="D808" s="53">
        <v>42453</v>
      </c>
      <c r="E808" s="52">
        <f t="shared" si="38"/>
        <v>1637</v>
      </c>
      <c r="F808" s="54" t="s">
        <v>407</v>
      </c>
      <c r="G808" s="52" t="s">
        <v>406</v>
      </c>
      <c r="H808" s="54" t="s">
        <v>387</v>
      </c>
      <c r="I808" s="55">
        <v>180</v>
      </c>
      <c r="J808" s="55">
        <v>35</v>
      </c>
      <c r="K808" s="54">
        <f t="shared" si="36"/>
        <v>6300</v>
      </c>
    </row>
    <row r="809" spans="1:11" x14ac:dyDescent="0.3">
      <c r="A809" s="52" t="s">
        <v>398</v>
      </c>
      <c r="B809" s="52">
        <f t="shared" si="37"/>
        <v>2016</v>
      </c>
      <c r="C809" s="52" t="s">
        <v>590</v>
      </c>
      <c r="D809" s="53">
        <v>42453</v>
      </c>
      <c r="E809" s="52">
        <f t="shared" si="38"/>
        <v>1638</v>
      </c>
      <c r="F809" s="54" t="s">
        <v>412</v>
      </c>
      <c r="G809" s="52" t="s">
        <v>523</v>
      </c>
      <c r="H809" s="54" t="s">
        <v>384</v>
      </c>
      <c r="I809" s="55">
        <v>50</v>
      </c>
      <c r="J809" s="55">
        <v>20</v>
      </c>
      <c r="K809" s="54">
        <f t="shared" si="36"/>
        <v>1000</v>
      </c>
    </row>
    <row r="810" spans="1:11" x14ac:dyDescent="0.3">
      <c r="A810" s="52" t="s">
        <v>405</v>
      </c>
      <c r="B810" s="52">
        <f t="shared" si="37"/>
        <v>2016</v>
      </c>
      <c r="C810" s="52" t="s">
        <v>590</v>
      </c>
      <c r="D810" s="53">
        <v>42453</v>
      </c>
      <c r="E810" s="52">
        <f t="shared" si="38"/>
        <v>1639</v>
      </c>
      <c r="F810" s="54" t="s">
        <v>415</v>
      </c>
      <c r="G810" s="52" t="s">
        <v>524</v>
      </c>
      <c r="H810" s="54" t="s">
        <v>384</v>
      </c>
      <c r="I810" s="55">
        <v>100</v>
      </c>
      <c r="J810" s="55">
        <v>20</v>
      </c>
      <c r="K810" s="54">
        <f t="shared" si="36"/>
        <v>2000</v>
      </c>
    </row>
    <row r="811" spans="1:11" x14ac:dyDescent="0.3">
      <c r="A811" s="52" t="s">
        <v>522</v>
      </c>
      <c r="B811" s="52">
        <f t="shared" si="37"/>
        <v>2016</v>
      </c>
      <c r="C811" s="52" t="s">
        <v>590</v>
      </c>
      <c r="D811" s="53">
        <v>42454</v>
      </c>
      <c r="E811" s="52">
        <f t="shared" si="38"/>
        <v>1640</v>
      </c>
      <c r="F811" s="54" t="s">
        <v>407</v>
      </c>
      <c r="G811" s="52" t="s">
        <v>406</v>
      </c>
      <c r="H811" s="54" t="s">
        <v>385</v>
      </c>
      <c r="I811" s="55">
        <v>5</v>
      </c>
      <c r="J811" s="55">
        <v>86</v>
      </c>
      <c r="K811" s="54">
        <f t="shared" si="36"/>
        <v>430</v>
      </c>
    </row>
    <row r="812" spans="1:11" x14ac:dyDescent="0.3">
      <c r="A812" s="52" t="s">
        <v>398</v>
      </c>
      <c r="B812" s="52">
        <f t="shared" si="37"/>
        <v>2016</v>
      </c>
      <c r="C812" s="52" t="s">
        <v>590</v>
      </c>
      <c r="D812" s="53">
        <v>42454</v>
      </c>
      <c r="E812" s="52">
        <f t="shared" si="38"/>
        <v>1641</v>
      </c>
      <c r="F812" s="54" t="s">
        <v>428</v>
      </c>
      <c r="G812" s="52" t="s">
        <v>396</v>
      </c>
      <c r="H812" s="54" t="s">
        <v>387</v>
      </c>
      <c r="I812" s="55">
        <v>200</v>
      </c>
      <c r="J812" s="55">
        <v>35</v>
      </c>
      <c r="K812" s="54">
        <f t="shared" si="36"/>
        <v>7000</v>
      </c>
    </row>
    <row r="813" spans="1:11" x14ac:dyDescent="0.3">
      <c r="A813" s="52" t="s">
        <v>405</v>
      </c>
      <c r="B813" s="52">
        <f t="shared" si="37"/>
        <v>2016</v>
      </c>
      <c r="C813" s="52" t="s">
        <v>590</v>
      </c>
      <c r="D813" s="53">
        <v>42454</v>
      </c>
      <c r="E813" s="52">
        <f t="shared" si="38"/>
        <v>1642</v>
      </c>
      <c r="F813" s="54" t="s">
        <v>415</v>
      </c>
      <c r="G813" s="52" t="s">
        <v>524</v>
      </c>
      <c r="H813" s="54" t="s">
        <v>387</v>
      </c>
      <c r="I813" s="55">
        <v>1000</v>
      </c>
      <c r="J813" s="55">
        <v>35</v>
      </c>
      <c r="K813" s="54">
        <f t="shared" si="36"/>
        <v>35000</v>
      </c>
    </row>
    <row r="814" spans="1:11" x14ac:dyDescent="0.3">
      <c r="A814" s="52" t="s">
        <v>522</v>
      </c>
      <c r="B814" s="52">
        <f t="shared" si="37"/>
        <v>2016</v>
      </c>
      <c r="C814" s="52" t="s">
        <v>590</v>
      </c>
      <c r="D814" s="53">
        <v>42455</v>
      </c>
      <c r="E814" s="52">
        <f t="shared" si="38"/>
        <v>1643</v>
      </c>
      <c r="F814" s="54" t="s">
        <v>407</v>
      </c>
      <c r="G814" s="52" t="s">
        <v>406</v>
      </c>
      <c r="H814" s="54" t="s">
        <v>384</v>
      </c>
      <c r="I814" s="55">
        <v>5</v>
      </c>
      <c r="J814" s="55">
        <v>20</v>
      </c>
      <c r="K814" s="54">
        <f t="shared" si="36"/>
        <v>100</v>
      </c>
    </row>
    <row r="815" spans="1:11" x14ac:dyDescent="0.3">
      <c r="A815" s="52" t="s">
        <v>398</v>
      </c>
      <c r="B815" s="52">
        <f t="shared" si="37"/>
        <v>2016</v>
      </c>
      <c r="C815" s="52" t="s">
        <v>590</v>
      </c>
      <c r="D815" s="53">
        <v>42455</v>
      </c>
      <c r="E815" s="52">
        <f t="shared" si="38"/>
        <v>1644</v>
      </c>
      <c r="F815" s="54" t="s">
        <v>428</v>
      </c>
      <c r="G815" s="52" t="s">
        <v>396</v>
      </c>
      <c r="H815" s="54" t="s">
        <v>385</v>
      </c>
      <c r="I815" s="55">
        <v>200</v>
      </c>
      <c r="J815" s="55">
        <v>86</v>
      </c>
      <c r="K815" s="54">
        <f t="shared" si="36"/>
        <v>17200</v>
      </c>
    </row>
    <row r="816" spans="1:11" x14ac:dyDescent="0.3">
      <c r="A816" s="52" t="s">
        <v>398</v>
      </c>
      <c r="B816" s="52">
        <f t="shared" si="37"/>
        <v>2016</v>
      </c>
      <c r="C816" s="52" t="s">
        <v>590</v>
      </c>
      <c r="D816" s="53">
        <v>42455</v>
      </c>
      <c r="E816" s="52">
        <f t="shared" si="38"/>
        <v>1645</v>
      </c>
      <c r="F816" s="54" t="s">
        <v>414</v>
      </c>
      <c r="G816" s="52" t="s">
        <v>396</v>
      </c>
      <c r="H816" s="54" t="s">
        <v>385</v>
      </c>
      <c r="I816" s="55">
        <v>500</v>
      </c>
      <c r="J816" s="55">
        <v>86</v>
      </c>
      <c r="K816" s="54">
        <f t="shared" si="36"/>
        <v>43000</v>
      </c>
    </row>
    <row r="817" spans="1:11" x14ac:dyDescent="0.3">
      <c r="A817" s="52" t="s">
        <v>522</v>
      </c>
      <c r="B817" s="52">
        <f t="shared" si="37"/>
        <v>2016</v>
      </c>
      <c r="C817" s="52" t="s">
        <v>590</v>
      </c>
      <c r="D817" s="53">
        <v>42456</v>
      </c>
      <c r="E817" s="52">
        <f t="shared" si="38"/>
        <v>1646</v>
      </c>
      <c r="F817" s="54" t="s">
        <v>407</v>
      </c>
      <c r="G817" s="52" t="s">
        <v>406</v>
      </c>
      <c r="H817" s="54" t="s">
        <v>387</v>
      </c>
      <c r="I817" s="55">
        <v>320</v>
      </c>
      <c r="J817" s="55">
        <v>35</v>
      </c>
      <c r="K817" s="54">
        <f t="shared" si="36"/>
        <v>11200</v>
      </c>
    </row>
    <row r="818" spans="1:11" x14ac:dyDescent="0.3">
      <c r="A818" s="52" t="s">
        <v>398</v>
      </c>
      <c r="B818" s="52">
        <f t="shared" si="37"/>
        <v>2016</v>
      </c>
      <c r="C818" s="52" t="s">
        <v>590</v>
      </c>
      <c r="D818" s="53">
        <v>42456</v>
      </c>
      <c r="E818" s="52">
        <f t="shared" si="38"/>
        <v>1647</v>
      </c>
      <c r="F818" s="54" t="s">
        <v>428</v>
      </c>
      <c r="G818" s="52" t="s">
        <v>396</v>
      </c>
      <c r="H818" s="54" t="s">
        <v>384</v>
      </c>
      <c r="I818" s="55">
        <v>200</v>
      </c>
      <c r="J818" s="55">
        <v>20</v>
      </c>
      <c r="K818" s="54">
        <f t="shared" si="36"/>
        <v>4000</v>
      </c>
    </row>
    <row r="819" spans="1:11" x14ac:dyDescent="0.3">
      <c r="A819" s="52" t="s">
        <v>395</v>
      </c>
      <c r="B819" s="52">
        <f t="shared" si="37"/>
        <v>2016</v>
      </c>
      <c r="C819" s="52" t="s">
        <v>590</v>
      </c>
      <c r="D819" s="53">
        <v>42456</v>
      </c>
      <c r="E819" s="52">
        <f t="shared" si="38"/>
        <v>1648</v>
      </c>
      <c r="F819" s="54" t="s">
        <v>413</v>
      </c>
      <c r="G819" s="52" t="s">
        <v>527</v>
      </c>
      <c r="H819" s="54" t="s">
        <v>384</v>
      </c>
      <c r="I819" s="55">
        <v>500</v>
      </c>
      <c r="J819" s="55">
        <v>20</v>
      </c>
      <c r="K819" s="54">
        <f t="shared" si="36"/>
        <v>10000</v>
      </c>
    </row>
    <row r="820" spans="1:11" x14ac:dyDescent="0.3">
      <c r="A820" s="52" t="s">
        <v>522</v>
      </c>
      <c r="B820" s="52">
        <f t="shared" si="37"/>
        <v>2016</v>
      </c>
      <c r="C820" s="52" t="s">
        <v>590</v>
      </c>
      <c r="D820" s="53">
        <v>42457</v>
      </c>
      <c r="E820" s="52">
        <f t="shared" si="38"/>
        <v>1649</v>
      </c>
      <c r="F820" s="54" t="s">
        <v>407</v>
      </c>
      <c r="G820" s="52" t="s">
        <v>406</v>
      </c>
      <c r="H820" s="54" t="s">
        <v>385</v>
      </c>
      <c r="I820" s="55">
        <v>5</v>
      </c>
      <c r="J820" s="55">
        <v>86</v>
      </c>
      <c r="K820" s="54">
        <f t="shared" si="36"/>
        <v>430</v>
      </c>
    </row>
    <row r="821" spans="1:11" x14ac:dyDescent="0.3">
      <c r="A821" s="52" t="s">
        <v>522</v>
      </c>
      <c r="B821" s="52">
        <f t="shared" si="37"/>
        <v>2016</v>
      </c>
      <c r="C821" s="52" t="s">
        <v>590</v>
      </c>
      <c r="D821" s="53">
        <v>42457</v>
      </c>
      <c r="E821" s="52">
        <f t="shared" si="38"/>
        <v>1650</v>
      </c>
      <c r="F821" s="54" t="s">
        <v>473</v>
      </c>
      <c r="G821" s="52" t="s">
        <v>525</v>
      </c>
      <c r="H821" s="54" t="s">
        <v>383</v>
      </c>
      <c r="I821" s="55">
        <v>50</v>
      </c>
      <c r="J821" s="55">
        <v>10</v>
      </c>
      <c r="K821" s="54">
        <f t="shared" si="36"/>
        <v>500</v>
      </c>
    </row>
    <row r="822" spans="1:11" x14ac:dyDescent="0.3">
      <c r="A822" s="52" t="s">
        <v>398</v>
      </c>
      <c r="B822" s="52">
        <f t="shared" si="37"/>
        <v>2016</v>
      </c>
      <c r="C822" s="52" t="s">
        <v>590</v>
      </c>
      <c r="D822" s="53">
        <v>42457</v>
      </c>
      <c r="E822" s="52">
        <f t="shared" si="38"/>
        <v>1651</v>
      </c>
      <c r="F822" s="54" t="s">
        <v>412</v>
      </c>
      <c r="G822" s="52" t="s">
        <v>523</v>
      </c>
      <c r="H822" s="54" t="s">
        <v>387</v>
      </c>
      <c r="I822" s="55">
        <v>150</v>
      </c>
      <c r="J822" s="55">
        <v>35</v>
      </c>
      <c r="K822" s="54">
        <f t="shared" si="36"/>
        <v>5250</v>
      </c>
    </row>
    <row r="823" spans="1:11" x14ac:dyDescent="0.3">
      <c r="A823" s="52" t="s">
        <v>398</v>
      </c>
      <c r="B823" s="52">
        <f t="shared" si="37"/>
        <v>2016</v>
      </c>
      <c r="C823" s="52" t="s">
        <v>590</v>
      </c>
      <c r="D823" s="53">
        <v>42458</v>
      </c>
      <c r="E823" s="52">
        <f t="shared" si="38"/>
        <v>1652</v>
      </c>
      <c r="F823" s="54" t="s">
        <v>449</v>
      </c>
      <c r="G823" s="52" t="s">
        <v>396</v>
      </c>
      <c r="H823" s="54" t="s">
        <v>384</v>
      </c>
      <c r="I823" s="55">
        <v>100</v>
      </c>
      <c r="J823" s="55">
        <v>20</v>
      </c>
      <c r="K823" s="54">
        <f t="shared" si="36"/>
        <v>2000</v>
      </c>
    </row>
    <row r="824" spans="1:11" x14ac:dyDescent="0.3">
      <c r="A824" s="52" t="s">
        <v>405</v>
      </c>
      <c r="B824" s="52">
        <f t="shared" si="37"/>
        <v>2016</v>
      </c>
      <c r="C824" s="52" t="s">
        <v>590</v>
      </c>
      <c r="D824" s="53">
        <v>42458</v>
      </c>
      <c r="E824" s="52">
        <f t="shared" si="38"/>
        <v>1653</v>
      </c>
      <c r="F824" s="54" t="s">
        <v>423</v>
      </c>
      <c r="G824" s="52" t="s">
        <v>403</v>
      </c>
      <c r="H824" s="54" t="s">
        <v>381</v>
      </c>
      <c r="I824" s="55">
        <v>50</v>
      </c>
      <c r="J824" s="55">
        <v>120</v>
      </c>
      <c r="K824" s="54">
        <f t="shared" si="36"/>
        <v>6000</v>
      </c>
    </row>
    <row r="825" spans="1:11" x14ac:dyDescent="0.3">
      <c r="A825" s="52" t="s">
        <v>522</v>
      </c>
      <c r="B825" s="52">
        <f t="shared" si="37"/>
        <v>2016</v>
      </c>
      <c r="C825" s="52" t="s">
        <v>590</v>
      </c>
      <c r="D825" s="53">
        <v>42458</v>
      </c>
      <c r="E825" s="52">
        <f t="shared" si="38"/>
        <v>1654</v>
      </c>
      <c r="F825" s="54" t="s">
        <v>411</v>
      </c>
      <c r="G825" s="52" t="s">
        <v>410</v>
      </c>
      <c r="H825" s="54" t="s">
        <v>385</v>
      </c>
      <c r="I825" s="55">
        <v>100</v>
      </c>
      <c r="J825" s="55">
        <v>86</v>
      </c>
      <c r="K825" s="54">
        <f t="shared" si="36"/>
        <v>8600</v>
      </c>
    </row>
    <row r="826" spans="1:11" x14ac:dyDescent="0.3">
      <c r="A826" s="52" t="s">
        <v>398</v>
      </c>
      <c r="B826" s="52">
        <f t="shared" si="37"/>
        <v>2016</v>
      </c>
      <c r="C826" s="52" t="s">
        <v>590</v>
      </c>
      <c r="D826" s="53">
        <v>42459</v>
      </c>
      <c r="E826" s="52">
        <f t="shared" si="38"/>
        <v>1655</v>
      </c>
      <c r="F826" s="54" t="s">
        <v>449</v>
      </c>
      <c r="G826" s="52" t="s">
        <v>396</v>
      </c>
      <c r="H826" s="54" t="s">
        <v>387</v>
      </c>
      <c r="I826" s="55">
        <v>200</v>
      </c>
      <c r="J826" s="55">
        <v>35</v>
      </c>
      <c r="K826" s="54">
        <f t="shared" si="36"/>
        <v>7000</v>
      </c>
    </row>
    <row r="827" spans="1:11" x14ac:dyDescent="0.3">
      <c r="A827" s="52" t="s">
        <v>405</v>
      </c>
      <c r="B827" s="52">
        <f t="shared" si="37"/>
        <v>2016</v>
      </c>
      <c r="C827" s="52" t="s">
        <v>590</v>
      </c>
      <c r="D827" s="53">
        <v>42459</v>
      </c>
      <c r="E827" s="52">
        <f t="shared" si="38"/>
        <v>1656</v>
      </c>
      <c r="F827" s="54" t="s">
        <v>423</v>
      </c>
      <c r="G827" s="52" t="s">
        <v>403</v>
      </c>
      <c r="H827" s="54" t="s">
        <v>387</v>
      </c>
      <c r="I827" s="55">
        <v>50</v>
      </c>
      <c r="J827" s="55">
        <v>35</v>
      </c>
      <c r="K827" s="54">
        <f t="shared" si="36"/>
        <v>1750</v>
      </c>
    </row>
    <row r="828" spans="1:11" x14ac:dyDescent="0.3">
      <c r="A828" s="52" t="s">
        <v>522</v>
      </c>
      <c r="B828" s="52">
        <f t="shared" si="37"/>
        <v>2016</v>
      </c>
      <c r="C828" s="52" t="s">
        <v>590</v>
      </c>
      <c r="D828" s="53">
        <v>42459</v>
      </c>
      <c r="E828" s="52">
        <f t="shared" si="38"/>
        <v>1657</v>
      </c>
      <c r="F828" s="54" t="s">
        <v>402</v>
      </c>
      <c r="G828" s="52" t="s">
        <v>525</v>
      </c>
      <c r="H828" s="54" t="s">
        <v>384</v>
      </c>
      <c r="I828" s="55">
        <v>700</v>
      </c>
      <c r="J828" s="55">
        <v>20</v>
      </c>
      <c r="K828" s="54">
        <f t="shared" si="36"/>
        <v>14000</v>
      </c>
    </row>
    <row r="829" spans="1:11" x14ac:dyDescent="0.3">
      <c r="A829" s="52" t="s">
        <v>398</v>
      </c>
      <c r="B829" s="52">
        <f t="shared" si="37"/>
        <v>2016</v>
      </c>
      <c r="C829" s="52" t="s">
        <v>590</v>
      </c>
      <c r="D829" s="53">
        <v>42460</v>
      </c>
      <c r="E829" s="52">
        <f t="shared" si="38"/>
        <v>1658</v>
      </c>
      <c r="F829" s="54" t="s">
        <v>449</v>
      </c>
      <c r="G829" s="52" t="s">
        <v>396</v>
      </c>
      <c r="H829" s="54" t="s">
        <v>385</v>
      </c>
      <c r="I829" s="55">
        <v>100</v>
      </c>
      <c r="J829" s="55">
        <v>86</v>
      </c>
      <c r="K829" s="54">
        <f t="shared" si="36"/>
        <v>8600</v>
      </c>
    </row>
    <row r="830" spans="1:11" x14ac:dyDescent="0.3">
      <c r="A830" s="52" t="s">
        <v>405</v>
      </c>
      <c r="B830" s="52">
        <f t="shared" si="37"/>
        <v>2016</v>
      </c>
      <c r="C830" s="52" t="s">
        <v>590</v>
      </c>
      <c r="D830" s="53">
        <v>42460</v>
      </c>
      <c r="E830" s="52">
        <f t="shared" si="38"/>
        <v>1659</v>
      </c>
      <c r="F830" s="54" t="s">
        <v>423</v>
      </c>
      <c r="G830" s="52" t="s">
        <v>403</v>
      </c>
      <c r="H830" s="54" t="s">
        <v>385</v>
      </c>
      <c r="I830" s="55">
        <v>100</v>
      </c>
      <c r="J830" s="55">
        <v>86</v>
      </c>
      <c r="K830" s="54">
        <f t="shared" si="36"/>
        <v>8600</v>
      </c>
    </row>
    <row r="831" spans="1:11" x14ac:dyDescent="0.3">
      <c r="A831" s="52" t="s">
        <v>398</v>
      </c>
      <c r="B831" s="52">
        <f t="shared" si="37"/>
        <v>2016</v>
      </c>
      <c r="C831" s="52" t="s">
        <v>590</v>
      </c>
      <c r="D831" s="53">
        <v>42460</v>
      </c>
      <c r="E831" s="52">
        <f t="shared" si="38"/>
        <v>1660</v>
      </c>
      <c r="F831" s="54" t="s">
        <v>409</v>
      </c>
      <c r="G831" s="52" t="s">
        <v>396</v>
      </c>
      <c r="H831" s="54" t="s">
        <v>383</v>
      </c>
      <c r="I831" s="55">
        <v>300</v>
      </c>
      <c r="J831" s="55">
        <v>10</v>
      </c>
      <c r="K831" s="54">
        <f t="shared" si="36"/>
        <v>3000</v>
      </c>
    </row>
    <row r="832" spans="1:11" x14ac:dyDescent="0.3">
      <c r="A832" s="52" t="s">
        <v>398</v>
      </c>
      <c r="B832" s="52">
        <f t="shared" si="37"/>
        <v>2016</v>
      </c>
      <c r="C832" s="52" t="s">
        <v>591</v>
      </c>
      <c r="D832" s="53">
        <v>42461</v>
      </c>
      <c r="E832" s="52">
        <f t="shared" si="38"/>
        <v>1661</v>
      </c>
      <c r="F832" s="54" t="s">
        <v>409</v>
      </c>
      <c r="G832" s="52" t="s">
        <v>396</v>
      </c>
      <c r="H832" s="54" t="s">
        <v>387</v>
      </c>
      <c r="I832" s="55">
        <v>100</v>
      </c>
      <c r="J832" s="55">
        <v>35</v>
      </c>
      <c r="K832" s="54">
        <f t="shared" si="36"/>
        <v>3500</v>
      </c>
    </row>
    <row r="833" spans="1:11" x14ac:dyDescent="0.3">
      <c r="A833" s="52" t="s">
        <v>405</v>
      </c>
      <c r="B833" s="52">
        <f t="shared" si="37"/>
        <v>2016</v>
      </c>
      <c r="C833" s="52" t="s">
        <v>591</v>
      </c>
      <c r="D833" s="53">
        <v>42461</v>
      </c>
      <c r="E833" s="52">
        <f t="shared" si="38"/>
        <v>1662</v>
      </c>
      <c r="F833" s="54" t="s">
        <v>441</v>
      </c>
      <c r="G833" s="52" t="s">
        <v>403</v>
      </c>
      <c r="H833" s="54" t="s">
        <v>384</v>
      </c>
      <c r="I833" s="55">
        <v>50</v>
      </c>
      <c r="J833" s="55">
        <v>20</v>
      </c>
      <c r="K833" s="54">
        <f t="shared" si="36"/>
        <v>1000</v>
      </c>
    </row>
    <row r="834" spans="1:11" x14ac:dyDescent="0.3">
      <c r="A834" s="52" t="s">
        <v>398</v>
      </c>
      <c r="B834" s="52">
        <f t="shared" si="37"/>
        <v>2016</v>
      </c>
      <c r="C834" s="52" t="s">
        <v>591</v>
      </c>
      <c r="D834" s="53">
        <v>42461</v>
      </c>
      <c r="E834" s="52">
        <f t="shared" si="38"/>
        <v>1663</v>
      </c>
      <c r="F834" s="54" t="s">
        <v>409</v>
      </c>
      <c r="G834" s="52" t="s">
        <v>396</v>
      </c>
      <c r="H834" s="54" t="s">
        <v>381</v>
      </c>
      <c r="I834" s="55">
        <v>200</v>
      </c>
      <c r="J834" s="55">
        <v>120</v>
      </c>
      <c r="K834" s="54">
        <f t="shared" si="36"/>
        <v>24000</v>
      </c>
    </row>
    <row r="835" spans="1:11" x14ac:dyDescent="0.3">
      <c r="A835" s="52" t="s">
        <v>398</v>
      </c>
      <c r="B835" s="52">
        <f t="shared" si="37"/>
        <v>2016</v>
      </c>
      <c r="C835" s="52" t="s">
        <v>591</v>
      </c>
      <c r="D835" s="53">
        <v>42462</v>
      </c>
      <c r="E835" s="52">
        <f t="shared" si="38"/>
        <v>1664</v>
      </c>
      <c r="F835" s="54" t="s">
        <v>409</v>
      </c>
      <c r="G835" s="52" t="s">
        <v>396</v>
      </c>
      <c r="H835" s="54" t="s">
        <v>385</v>
      </c>
      <c r="I835" s="55">
        <v>500</v>
      </c>
      <c r="J835" s="55">
        <v>86</v>
      </c>
      <c r="K835" s="54">
        <f t="shared" si="36"/>
        <v>43000</v>
      </c>
    </row>
    <row r="836" spans="1:11" x14ac:dyDescent="0.3">
      <c r="A836" s="52" t="s">
        <v>405</v>
      </c>
      <c r="B836" s="52">
        <f t="shared" si="37"/>
        <v>2016</v>
      </c>
      <c r="C836" s="52" t="s">
        <v>591</v>
      </c>
      <c r="D836" s="53">
        <v>42462</v>
      </c>
      <c r="E836" s="52">
        <f t="shared" si="38"/>
        <v>1665</v>
      </c>
      <c r="F836" s="54" t="s">
        <v>445</v>
      </c>
      <c r="G836" s="52" t="s">
        <v>403</v>
      </c>
      <c r="H836" s="54" t="s">
        <v>383</v>
      </c>
      <c r="I836" s="55">
        <v>200</v>
      </c>
      <c r="J836" s="55">
        <v>10</v>
      </c>
      <c r="K836" s="54">
        <f t="shared" si="36"/>
        <v>2000</v>
      </c>
    </row>
    <row r="837" spans="1:11" x14ac:dyDescent="0.3">
      <c r="A837" s="52" t="s">
        <v>395</v>
      </c>
      <c r="B837" s="52">
        <f t="shared" si="37"/>
        <v>2016</v>
      </c>
      <c r="C837" s="52" t="s">
        <v>591</v>
      </c>
      <c r="D837" s="53">
        <v>42462</v>
      </c>
      <c r="E837" s="52">
        <f t="shared" si="38"/>
        <v>1666</v>
      </c>
      <c r="F837" s="54" t="s">
        <v>393</v>
      </c>
      <c r="G837" s="52" t="s">
        <v>529</v>
      </c>
      <c r="H837" s="54" t="s">
        <v>387</v>
      </c>
      <c r="I837" s="55">
        <v>100</v>
      </c>
      <c r="J837" s="55">
        <v>35</v>
      </c>
      <c r="K837" s="54">
        <f t="shared" si="36"/>
        <v>3500</v>
      </c>
    </row>
    <row r="838" spans="1:11" x14ac:dyDescent="0.3">
      <c r="A838" s="52" t="s">
        <v>398</v>
      </c>
      <c r="B838" s="52">
        <f t="shared" si="37"/>
        <v>2016</v>
      </c>
      <c r="C838" s="52" t="s">
        <v>591</v>
      </c>
      <c r="D838" s="53">
        <v>42463</v>
      </c>
      <c r="E838" s="52">
        <f t="shared" si="38"/>
        <v>1667</v>
      </c>
      <c r="F838" s="54" t="s">
        <v>409</v>
      </c>
      <c r="G838" s="52" t="s">
        <v>396</v>
      </c>
      <c r="H838" s="54" t="s">
        <v>384</v>
      </c>
      <c r="I838" s="55">
        <v>300</v>
      </c>
      <c r="J838" s="55">
        <v>20</v>
      </c>
      <c r="K838" s="54">
        <f t="shared" si="36"/>
        <v>6000</v>
      </c>
    </row>
    <row r="839" spans="1:11" x14ac:dyDescent="0.3">
      <c r="A839" s="52" t="s">
        <v>405</v>
      </c>
      <c r="B839" s="52">
        <f t="shared" si="37"/>
        <v>2016</v>
      </c>
      <c r="C839" s="52" t="s">
        <v>591</v>
      </c>
      <c r="D839" s="53">
        <v>42463</v>
      </c>
      <c r="E839" s="52">
        <f t="shared" si="38"/>
        <v>1668</v>
      </c>
      <c r="F839" s="54" t="s">
        <v>445</v>
      </c>
      <c r="G839" s="52" t="s">
        <v>403</v>
      </c>
      <c r="H839" s="54" t="s">
        <v>381</v>
      </c>
      <c r="I839" s="55">
        <v>100</v>
      </c>
      <c r="J839" s="55">
        <v>120</v>
      </c>
      <c r="K839" s="54">
        <f t="shared" ref="K839:K902" si="39">I839*J839</f>
        <v>12000</v>
      </c>
    </row>
    <row r="840" spans="1:11" x14ac:dyDescent="0.3">
      <c r="A840" s="52" t="s">
        <v>398</v>
      </c>
      <c r="B840" s="52">
        <f t="shared" ref="B840:B903" si="40">YEAR(D840)</f>
        <v>2016</v>
      </c>
      <c r="C840" s="52" t="s">
        <v>591</v>
      </c>
      <c r="D840" s="53">
        <v>42463</v>
      </c>
      <c r="E840" s="52">
        <f t="shared" ref="E840:E903" si="41">E839+1</f>
        <v>1669</v>
      </c>
      <c r="F840" s="54" t="s">
        <v>397</v>
      </c>
      <c r="G840" s="52" t="s">
        <v>396</v>
      </c>
      <c r="H840" s="54" t="s">
        <v>385</v>
      </c>
      <c r="I840" s="55">
        <v>500</v>
      </c>
      <c r="J840" s="55">
        <v>86</v>
      </c>
      <c r="K840" s="54">
        <f t="shared" si="39"/>
        <v>43000</v>
      </c>
    </row>
    <row r="841" spans="1:11" x14ac:dyDescent="0.3">
      <c r="A841" s="52" t="s">
        <v>398</v>
      </c>
      <c r="B841" s="52">
        <f t="shared" si="40"/>
        <v>2016</v>
      </c>
      <c r="C841" s="52" t="s">
        <v>591</v>
      </c>
      <c r="D841" s="53">
        <v>42464</v>
      </c>
      <c r="E841" s="52">
        <f t="shared" si="41"/>
        <v>1670</v>
      </c>
      <c r="F841" s="54" t="s">
        <v>409</v>
      </c>
      <c r="G841" s="52" t="s">
        <v>396</v>
      </c>
      <c r="H841" s="54" t="s">
        <v>387</v>
      </c>
      <c r="I841" s="55">
        <v>300</v>
      </c>
      <c r="J841" s="55">
        <v>35</v>
      </c>
      <c r="K841" s="54">
        <f t="shared" si="39"/>
        <v>10500</v>
      </c>
    </row>
    <row r="842" spans="1:11" x14ac:dyDescent="0.3">
      <c r="A842" s="52" t="s">
        <v>405</v>
      </c>
      <c r="B842" s="52">
        <f t="shared" si="40"/>
        <v>2016</v>
      </c>
      <c r="C842" s="52" t="s">
        <v>591</v>
      </c>
      <c r="D842" s="53">
        <v>42464</v>
      </c>
      <c r="E842" s="52">
        <f t="shared" si="41"/>
        <v>1671</v>
      </c>
      <c r="F842" s="54" t="s">
        <v>472</v>
      </c>
      <c r="G842" s="52" t="s">
        <v>403</v>
      </c>
      <c r="H842" s="54" t="s">
        <v>387</v>
      </c>
      <c r="I842" s="55">
        <v>250</v>
      </c>
      <c r="J842" s="55">
        <v>35</v>
      </c>
      <c r="K842" s="54">
        <f t="shared" si="39"/>
        <v>8750</v>
      </c>
    </row>
    <row r="843" spans="1:11" x14ac:dyDescent="0.3">
      <c r="A843" s="52" t="s">
        <v>398</v>
      </c>
      <c r="B843" s="52">
        <f t="shared" si="40"/>
        <v>2016</v>
      </c>
      <c r="C843" s="52" t="s">
        <v>591</v>
      </c>
      <c r="D843" s="53">
        <v>42464</v>
      </c>
      <c r="E843" s="52">
        <f t="shared" si="41"/>
        <v>1672</v>
      </c>
      <c r="F843" s="54" t="s">
        <v>397</v>
      </c>
      <c r="G843" s="52" t="s">
        <v>396</v>
      </c>
      <c r="H843" s="54" t="s">
        <v>384</v>
      </c>
      <c r="I843" s="55">
        <v>100</v>
      </c>
      <c r="J843" s="55">
        <v>20</v>
      </c>
      <c r="K843" s="54">
        <f t="shared" si="39"/>
        <v>2000</v>
      </c>
    </row>
    <row r="844" spans="1:11" x14ac:dyDescent="0.3">
      <c r="A844" s="52" t="s">
        <v>405</v>
      </c>
      <c r="B844" s="52">
        <f t="shared" si="40"/>
        <v>2016</v>
      </c>
      <c r="C844" s="52" t="s">
        <v>591</v>
      </c>
      <c r="D844" s="53">
        <v>42465</v>
      </c>
      <c r="E844" s="52">
        <f t="shared" si="41"/>
        <v>1673</v>
      </c>
      <c r="F844" s="54" t="s">
        <v>453</v>
      </c>
      <c r="G844" s="52" t="s">
        <v>403</v>
      </c>
      <c r="H844" s="54" t="s">
        <v>385</v>
      </c>
      <c r="I844" s="55">
        <v>100</v>
      </c>
      <c r="J844" s="55">
        <v>86</v>
      </c>
      <c r="K844" s="54">
        <f t="shared" si="39"/>
        <v>8600</v>
      </c>
    </row>
    <row r="845" spans="1:11" x14ac:dyDescent="0.3">
      <c r="A845" s="52" t="s">
        <v>405</v>
      </c>
      <c r="B845" s="52">
        <f t="shared" si="40"/>
        <v>2016</v>
      </c>
      <c r="C845" s="52" t="s">
        <v>591</v>
      </c>
      <c r="D845" s="53">
        <v>42465</v>
      </c>
      <c r="E845" s="52">
        <f t="shared" si="41"/>
        <v>1674</v>
      </c>
      <c r="F845" s="54" t="s">
        <v>472</v>
      </c>
      <c r="G845" s="52" t="s">
        <v>403</v>
      </c>
      <c r="H845" s="54" t="s">
        <v>385</v>
      </c>
      <c r="I845" s="55">
        <v>300</v>
      </c>
      <c r="J845" s="55">
        <v>86</v>
      </c>
      <c r="K845" s="54">
        <f t="shared" si="39"/>
        <v>25800</v>
      </c>
    </row>
    <row r="846" spans="1:11" x14ac:dyDescent="0.3">
      <c r="A846" s="52" t="s">
        <v>395</v>
      </c>
      <c r="B846" s="52">
        <f t="shared" si="40"/>
        <v>2016</v>
      </c>
      <c r="C846" s="52" t="s">
        <v>591</v>
      </c>
      <c r="D846" s="53">
        <v>42465</v>
      </c>
      <c r="E846" s="52">
        <f t="shared" si="41"/>
        <v>1675</v>
      </c>
      <c r="F846" s="54" t="s">
        <v>408</v>
      </c>
      <c r="G846" s="52" t="s">
        <v>526</v>
      </c>
      <c r="H846" s="54" t="s">
        <v>383</v>
      </c>
      <c r="I846" s="55">
        <v>600</v>
      </c>
      <c r="J846" s="55">
        <v>10</v>
      </c>
      <c r="K846" s="54">
        <f t="shared" si="39"/>
        <v>6000</v>
      </c>
    </row>
    <row r="847" spans="1:11" x14ac:dyDescent="0.3">
      <c r="A847" s="52" t="s">
        <v>522</v>
      </c>
      <c r="B847" s="52">
        <f t="shared" si="40"/>
        <v>2016</v>
      </c>
      <c r="C847" s="52" t="s">
        <v>591</v>
      </c>
      <c r="D847" s="53">
        <v>42466</v>
      </c>
      <c r="E847" s="52">
        <f t="shared" si="41"/>
        <v>1676</v>
      </c>
      <c r="F847" s="54" t="s">
        <v>402</v>
      </c>
      <c r="G847" s="52" t="s">
        <v>525</v>
      </c>
      <c r="H847" s="54" t="s">
        <v>384</v>
      </c>
      <c r="I847" s="55">
        <v>100</v>
      </c>
      <c r="J847" s="55">
        <v>20</v>
      </c>
      <c r="K847" s="54">
        <f t="shared" si="39"/>
        <v>2000</v>
      </c>
    </row>
    <row r="848" spans="1:11" x14ac:dyDescent="0.3">
      <c r="A848" s="52" t="s">
        <v>405</v>
      </c>
      <c r="B848" s="52">
        <f t="shared" si="40"/>
        <v>2016</v>
      </c>
      <c r="C848" s="52" t="s">
        <v>591</v>
      </c>
      <c r="D848" s="53">
        <v>42466</v>
      </c>
      <c r="E848" s="52">
        <f t="shared" si="41"/>
        <v>1677</v>
      </c>
      <c r="F848" s="54" t="s">
        <v>423</v>
      </c>
      <c r="G848" s="52" t="s">
        <v>403</v>
      </c>
      <c r="H848" s="54" t="s">
        <v>384</v>
      </c>
      <c r="I848" s="55">
        <v>400</v>
      </c>
      <c r="J848" s="55">
        <v>20</v>
      </c>
      <c r="K848" s="54">
        <f t="shared" si="39"/>
        <v>8000</v>
      </c>
    </row>
    <row r="849" spans="1:11" x14ac:dyDescent="0.3">
      <c r="A849" s="52" t="s">
        <v>395</v>
      </c>
      <c r="B849" s="52">
        <f t="shared" si="40"/>
        <v>2016</v>
      </c>
      <c r="C849" s="52" t="s">
        <v>591</v>
      </c>
      <c r="D849" s="53">
        <v>42466</v>
      </c>
      <c r="E849" s="52">
        <f t="shared" si="41"/>
        <v>1678</v>
      </c>
      <c r="F849" s="54" t="s">
        <v>408</v>
      </c>
      <c r="G849" s="52" t="s">
        <v>526</v>
      </c>
      <c r="H849" s="54" t="s">
        <v>381</v>
      </c>
      <c r="I849" s="55">
        <v>200</v>
      </c>
      <c r="J849" s="55">
        <v>120</v>
      </c>
      <c r="K849" s="54">
        <f t="shared" si="39"/>
        <v>24000</v>
      </c>
    </row>
    <row r="850" spans="1:11" x14ac:dyDescent="0.3">
      <c r="A850" s="52" t="s">
        <v>522</v>
      </c>
      <c r="B850" s="52">
        <f t="shared" si="40"/>
        <v>2016</v>
      </c>
      <c r="C850" s="52" t="s">
        <v>591</v>
      </c>
      <c r="D850" s="53">
        <v>42467</v>
      </c>
      <c r="E850" s="52">
        <f t="shared" si="41"/>
        <v>1679</v>
      </c>
      <c r="F850" s="54" t="s">
        <v>402</v>
      </c>
      <c r="G850" s="52" t="s">
        <v>525</v>
      </c>
      <c r="H850" s="54" t="s">
        <v>387</v>
      </c>
      <c r="I850" s="55">
        <v>1000</v>
      </c>
      <c r="J850" s="55">
        <v>35</v>
      </c>
      <c r="K850" s="54">
        <f t="shared" si="39"/>
        <v>35000</v>
      </c>
    </row>
    <row r="851" spans="1:11" x14ac:dyDescent="0.3">
      <c r="A851" s="52" t="s">
        <v>522</v>
      </c>
      <c r="B851" s="52">
        <f t="shared" si="40"/>
        <v>2016</v>
      </c>
      <c r="C851" s="52" t="s">
        <v>591</v>
      </c>
      <c r="D851" s="53">
        <v>42467</v>
      </c>
      <c r="E851" s="52">
        <f t="shared" si="41"/>
        <v>1680</v>
      </c>
      <c r="F851" s="54" t="s">
        <v>450</v>
      </c>
      <c r="G851" s="52" t="s">
        <v>525</v>
      </c>
      <c r="H851" s="54" t="s">
        <v>383</v>
      </c>
      <c r="I851" s="55">
        <v>200</v>
      </c>
      <c r="J851" s="55">
        <v>10</v>
      </c>
      <c r="K851" s="54">
        <f t="shared" si="39"/>
        <v>2000</v>
      </c>
    </row>
    <row r="852" spans="1:11" x14ac:dyDescent="0.3">
      <c r="A852" s="52" t="s">
        <v>395</v>
      </c>
      <c r="B852" s="52">
        <f t="shared" si="40"/>
        <v>2016</v>
      </c>
      <c r="C852" s="52" t="s">
        <v>591</v>
      </c>
      <c r="D852" s="53">
        <v>42467</v>
      </c>
      <c r="E852" s="52">
        <f t="shared" si="41"/>
        <v>1681</v>
      </c>
      <c r="F852" s="54" t="s">
        <v>408</v>
      </c>
      <c r="G852" s="52" t="s">
        <v>526</v>
      </c>
      <c r="H852" s="54" t="s">
        <v>387</v>
      </c>
      <c r="I852" s="55">
        <v>100</v>
      </c>
      <c r="J852" s="55">
        <v>35</v>
      </c>
      <c r="K852" s="54">
        <f t="shared" si="39"/>
        <v>3500</v>
      </c>
    </row>
    <row r="853" spans="1:11" x14ac:dyDescent="0.3">
      <c r="A853" s="52" t="s">
        <v>522</v>
      </c>
      <c r="B853" s="52">
        <f t="shared" si="40"/>
        <v>2016</v>
      </c>
      <c r="C853" s="52" t="s">
        <v>591</v>
      </c>
      <c r="D853" s="53">
        <v>42468</v>
      </c>
      <c r="E853" s="52">
        <f t="shared" si="41"/>
        <v>1682</v>
      </c>
      <c r="F853" s="54" t="s">
        <v>402</v>
      </c>
      <c r="G853" s="52" t="s">
        <v>525</v>
      </c>
      <c r="H853" s="54" t="s">
        <v>385</v>
      </c>
      <c r="I853" s="55">
        <v>1000</v>
      </c>
      <c r="J853" s="55">
        <v>86</v>
      </c>
      <c r="K853" s="54">
        <f t="shared" si="39"/>
        <v>86000</v>
      </c>
    </row>
    <row r="854" spans="1:11" x14ac:dyDescent="0.3">
      <c r="A854" s="52" t="s">
        <v>405</v>
      </c>
      <c r="B854" s="52">
        <f t="shared" si="40"/>
        <v>2016</v>
      </c>
      <c r="C854" s="52" t="s">
        <v>591</v>
      </c>
      <c r="D854" s="53">
        <v>42468</v>
      </c>
      <c r="E854" s="52">
        <f t="shared" si="41"/>
        <v>1683</v>
      </c>
      <c r="F854" s="54" t="s">
        <v>419</v>
      </c>
      <c r="G854" s="52" t="s">
        <v>403</v>
      </c>
      <c r="H854" s="54" t="s">
        <v>381</v>
      </c>
      <c r="I854" s="55">
        <v>500</v>
      </c>
      <c r="J854" s="55">
        <v>120</v>
      </c>
      <c r="K854" s="54">
        <f t="shared" si="39"/>
        <v>60000</v>
      </c>
    </row>
    <row r="855" spans="1:11" x14ac:dyDescent="0.3">
      <c r="A855" s="52" t="s">
        <v>395</v>
      </c>
      <c r="B855" s="52">
        <f t="shared" si="40"/>
        <v>2016</v>
      </c>
      <c r="C855" s="52" t="s">
        <v>591</v>
      </c>
      <c r="D855" s="53">
        <v>42468</v>
      </c>
      <c r="E855" s="52">
        <f t="shared" si="41"/>
        <v>1684</v>
      </c>
      <c r="F855" s="54" t="s">
        <v>408</v>
      </c>
      <c r="G855" s="52" t="s">
        <v>526</v>
      </c>
      <c r="H855" s="54" t="s">
        <v>385</v>
      </c>
      <c r="I855" s="55">
        <v>100</v>
      </c>
      <c r="J855" s="55">
        <v>86</v>
      </c>
      <c r="K855" s="54">
        <f t="shared" si="39"/>
        <v>8600</v>
      </c>
    </row>
    <row r="856" spans="1:11" x14ac:dyDescent="0.3">
      <c r="A856" s="52" t="s">
        <v>405</v>
      </c>
      <c r="B856" s="52">
        <f t="shared" si="40"/>
        <v>2016</v>
      </c>
      <c r="C856" s="52" t="s">
        <v>591</v>
      </c>
      <c r="D856" s="53">
        <v>42469</v>
      </c>
      <c r="E856" s="52">
        <f t="shared" si="41"/>
        <v>1685</v>
      </c>
      <c r="F856" s="54" t="s">
        <v>415</v>
      </c>
      <c r="G856" s="52" t="s">
        <v>524</v>
      </c>
      <c r="H856" s="54" t="s">
        <v>384</v>
      </c>
      <c r="I856" s="55">
        <v>100</v>
      </c>
      <c r="J856" s="55">
        <v>20</v>
      </c>
      <c r="K856" s="54">
        <f t="shared" si="39"/>
        <v>2000</v>
      </c>
    </row>
    <row r="857" spans="1:11" x14ac:dyDescent="0.3">
      <c r="A857" s="52" t="s">
        <v>522</v>
      </c>
      <c r="B857" s="52">
        <f t="shared" si="40"/>
        <v>2016</v>
      </c>
      <c r="C857" s="52" t="s">
        <v>591</v>
      </c>
      <c r="D857" s="53">
        <v>42469</v>
      </c>
      <c r="E857" s="52">
        <f t="shared" si="41"/>
        <v>1686</v>
      </c>
      <c r="F857" s="54" t="s">
        <v>407</v>
      </c>
      <c r="G857" s="52" t="s">
        <v>406</v>
      </c>
      <c r="H857" s="54" t="s">
        <v>383</v>
      </c>
      <c r="I857" s="55">
        <v>210</v>
      </c>
      <c r="J857" s="55">
        <v>10</v>
      </c>
      <c r="K857" s="54">
        <f t="shared" si="39"/>
        <v>2100</v>
      </c>
    </row>
    <row r="858" spans="1:11" x14ac:dyDescent="0.3">
      <c r="A858" s="52" t="s">
        <v>522</v>
      </c>
      <c r="B858" s="52">
        <f t="shared" si="40"/>
        <v>2016</v>
      </c>
      <c r="C858" s="52" t="s">
        <v>591</v>
      </c>
      <c r="D858" s="53">
        <v>42469</v>
      </c>
      <c r="E858" s="52">
        <f t="shared" si="41"/>
        <v>1687</v>
      </c>
      <c r="F858" s="54" t="s">
        <v>407</v>
      </c>
      <c r="G858" s="52" t="s">
        <v>406</v>
      </c>
      <c r="H858" s="54" t="s">
        <v>384</v>
      </c>
      <c r="I858" s="55">
        <v>300</v>
      </c>
      <c r="J858" s="55">
        <v>20</v>
      </c>
      <c r="K858" s="54">
        <f t="shared" si="39"/>
        <v>6000</v>
      </c>
    </row>
    <row r="859" spans="1:11" x14ac:dyDescent="0.3">
      <c r="A859" s="52" t="s">
        <v>522</v>
      </c>
      <c r="B859" s="52">
        <f t="shared" si="40"/>
        <v>2016</v>
      </c>
      <c r="C859" s="52" t="s">
        <v>591</v>
      </c>
      <c r="D859" s="53">
        <v>42470</v>
      </c>
      <c r="E859" s="52">
        <f t="shared" si="41"/>
        <v>1688</v>
      </c>
      <c r="F859" s="54" t="s">
        <v>407</v>
      </c>
      <c r="G859" s="52" t="s">
        <v>406</v>
      </c>
      <c r="H859" s="54" t="s">
        <v>387</v>
      </c>
      <c r="I859" s="55">
        <v>360</v>
      </c>
      <c r="J859" s="55">
        <v>35</v>
      </c>
      <c r="K859" s="54">
        <f t="shared" si="39"/>
        <v>12600</v>
      </c>
    </row>
    <row r="860" spans="1:11" x14ac:dyDescent="0.3">
      <c r="A860" s="52" t="s">
        <v>522</v>
      </c>
      <c r="B860" s="52">
        <f t="shared" si="40"/>
        <v>2016</v>
      </c>
      <c r="C860" s="52" t="s">
        <v>591</v>
      </c>
      <c r="D860" s="53">
        <v>42470</v>
      </c>
      <c r="E860" s="52">
        <f t="shared" si="41"/>
        <v>1689</v>
      </c>
      <c r="F860" s="54" t="s">
        <v>407</v>
      </c>
      <c r="G860" s="52" t="s">
        <v>406</v>
      </c>
      <c r="H860" s="54" t="s">
        <v>381</v>
      </c>
      <c r="I860" s="55">
        <v>50</v>
      </c>
      <c r="J860" s="55">
        <v>120</v>
      </c>
      <c r="K860" s="54">
        <f t="shared" si="39"/>
        <v>6000</v>
      </c>
    </row>
    <row r="861" spans="1:11" x14ac:dyDescent="0.3">
      <c r="A861" s="52" t="s">
        <v>522</v>
      </c>
      <c r="B861" s="52">
        <f t="shared" si="40"/>
        <v>2016</v>
      </c>
      <c r="C861" s="52" t="s">
        <v>591</v>
      </c>
      <c r="D861" s="53">
        <v>42470</v>
      </c>
      <c r="E861" s="52">
        <f t="shared" si="41"/>
        <v>1690</v>
      </c>
      <c r="F861" s="54" t="s">
        <v>407</v>
      </c>
      <c r="G861" s="52" t="s">
        <v>406</v>
      </c>
      <c r="H861" s="54" t="s">
        <v>383</v>
      </c>
      <c r="I861" s="55">
        <v>50</v>
      </c>
      <c r="J861" s="55">
        <v>10</v>
      </c>
      <c r="K861" s="54">
        <f t="shared" si="39"/>
        <v>500</v>
      </c>
    </row>
    <row r="862" spans="1:11" x14ac:dyDescent="0.3">
      <c r="A862" s="52" t="s">
        <v>405</v>
      </c>
      <c r="B862" s="52">
        <f t="shared" si="40"/>
        <v>2016</v>
      </c>
      <c r="C862" s="52" t="s">
        <v>591</v>
      </c>
      <c r="D862" s="53">
        <v>42471</v>
      </c>
      <c r="E862" s="52">
        <f t="shared" si="41"/>
        <v>1691</v>
      </c>
      <c r="F862" s="54" t="s">
        <v>404</v>
      </c>
      <c r="G862" s="52" t="s">
        <v>403</v>
      </c>
      <c r="H862" s="54" t="s">
        <v>385</v>
      </c>
      <c r="I862" s="55">
        <v>2</v>
      </c>
      <c r="J862" s="55">
        <v>86</v>
      </c>
      <c r="K862" s="54">
        <f t="shared" si="39"/>
        <v>172</v>
      </c>
    </row>
    <row r="863" spans="1:11" x14ac:dyDescent="0.3">
      <c r="A863" s="52" t="s">
        <v>398</v>
      </c>
      <c r="B863" s="52">
        <f t="shared" si="40"/>
        <v>2016</v>
      </c>
      <c r="C863" s="52" t="s">
        <v>591</v>
      </c>
      <c r="D863" s="53">
        <v>42471</v>
      </c>
      <c r="E863" s="52">
        <f t="shared" si="41"/>
        <v>1692</v>
      </c>
      <c r="F863" s="54" t="s">
        <v>412</v>
      </c>
      <c r="G863" s="52" t="s">
        <v>523</v>
      </c>
      <c r="H863" s="54" t="s">
        <v>387</v>
      </c>
      <c r="I863" s="55">
        <v>5</v>
      </c>
      <c r="J863" s="55">
        <v>35</v>
      </c>
      <c r="K863" s="54">
        <f t="shared" si="39"/>
        <v>175</v>
      </c>
    </row>
    <row r="864" spans="1:11" x14ac:dyDescent="0.3">
      <c r="A864" s="52" t="s">
        <v>405</v>
      </c>
      <c r="B864" s="52">
        <f t="shared" si="40"/>
        <v>2016</v>
      </c>
      <c r="C864" s="52" t="s">
        <v>591</v>
      </c>
      <c r="D864" s="53">
        <v>42471</v>
      </c>
      <c r="E864" s="52">
        <f t="shared" si="41"/>
        <v>1693</v>
      </c>
      <c r="F864" s="54" t="s">
        <v>404</v>
      </c>
      <c r="G864" s="52" t="s">
        <v>403</v>
      </c>
      <c r="H864" s="54" t="s">
        <v>384</v>
      </c>
      <c r="I864" s="55">
        <v>2000</v>
      </c>
      <c r="J864" s="55">
        <v>20</v>
      </c>
      <c r="K864" s="54">
        <f t="shared" si="39"/>
        <v>40000</v>
      </c>
    </row>
    <row r="865" spans="1:11" x14ac:dyDescent="0.3">
      <c r="A865" s="52" t="s">
        <v>405</v>
      </c>
      <c r="B865" s="52">
        <f t="shared" si="40"/>
        <v>2016</v>
      </c>
      <c r="C865" s="52" t="s">
        <v>591</v>
      </c>
      <c r="D865" s="53">
        <v>42472</v>
      </c>
      <c r="E865" s="52">
        <f t="shared" si="41"/>
        <v>1694</v>
      </c>
      <c r="F865" s="54" t="s">
        <v>404</v>
      </c>
      <c r="G865" s="52" t="s">
        <v>403</v>
      </c>
      <c r="H865" s="54" t="s">
        <v>384</v>
      </c>
      <c r="I865" s="55">
        <v>5</v>
      </c>
      <c r="J865" s="55">
        <v>20</v>
      </c>
      <c r="K865" s="54">
        <f t="shared" si="39"/>
        <v>100</v>
      </c>
    </row>
    <row r="866" spans="1:11" x14ac:dyDescent="0.3">
      <c r="A866" s="52" t="s">
        <v>395</v>
      </c>
      <c r="B866" s="52">
        <f t="shared" si="40"/>
        <v>2016</v>
      </c>
      <c r="C866" s="52" t="s">
        <v>591</v>
      </c>
      <c r="D866" s="53">
        <v>42472</v>
      </c>
      <c r="E866" s="52">
        <f t="shared" si="41"/>
        <v>1695</v>
      </c>
      <c r="F866" s="54" t="s">
        <v>433</v>
      </c>
      <c r="G866" s="52" t="s">
        <v>528</v>
      </c>
      <c r="H866" s="54" t="s">
        <v>385</v>
      </c>
      <c r="I866" s="55">
        <v>5</v>
      </c>
      <c r="J866" s="55">
        <v>86</v>
      </c>
      <c r="K866" s="54">
        <f t="shared" si="39"/>
        <v>430</v>
      </c>
    </row>
    <row r="867" spans="1:11" x14ac:dyDescent="0.3">
      <c r="A867" s="52" t="s">
        <v>405</v>
      </c>
      <c r="B867" s="52">
        <f t="shared" si="40"/>
        <v>2016</v>
      </c>
      <c r="C867" s="52" t="s">
        <v>591</v>
      </c>
      <c r="D867" s="53">
        <v>42472</v>
      </c>
      <c r="E867" s="52">
        <f t="shared" si="41"/>
        <v>1696</v>
      </c>
      <c r="F867" s="54" t="s">
        <v>404</v>
      </c>
      <c r="G867" s="52" t="s">
        <v>403</v>
      </c>
      <c r="H867" s="54" t="s">
        <v>383</v>
      </c>
      <c r="I867" s="55">
        <v>200</v>
      </c>
      <c r="J867" s="55">
        <v>10</v>
      </c>
      <c r="K867" s="54">
        <f t="shared" si="39"/>
        <v>2000</v>
      </c>
    </row>
    <row r="868" spans="1:11" x14ac:dyDescent="0.3">
      <c r="A868" s="52" t="s">
        <v>522</v>
      </c>
      <c r="B868" s="52">
        <f t="shared" si="40"/>
        <v>2016</v>
      </c>
      <c r="C868" s="52" t="s">
        <v>591</v>
      </c>
      <c r="D868" s="53">
        <v>42473</v>
      </c>
      <c r="E868" s="52">
        <f t="shared" si="41"/>
        <v>1697</v>
      </c>
      <c r="F868" s="54" t="s">
        <v>407</v>
      </c>
      <c r="G868" s="52" t="s">
        <v>406</v>
      </c>
      <c r="H868" s="54" t="s">
        <v>387</v>
      </c>
      <c r="I868" s="55">
        <v>450</v>
      </c>
      <c r="J868" s="55">
        <v>35</v>
      </c>
      <c r="K868" s="54">
        <f t="shared" si="39"/>
        <v>15750</v>
      </c>
    </row>
    <row r="869" spans="1:11" x14ac:dyDescent="0.3">
      <c r="A869" s="52" t="s">
        <v>405</v>
      </c>
      <c r="B869" s="52">
        <f t="shared" si="40"/>
        <v>2016</v>
      </c>
      <c r="C869" s="52" t="s">
        <v>591</v>
      </c>
      <c r="D869" s="53">
        <v>42473</v>
      </c>
      <c r="E869" s="52">
        <f t="shared" si="41"/>
        <v>1698</v>
      </c>
      <c r="F869" s="54" t="s">
        <v>445</v>
      </c>
      <c r="G869" s="52" t="s">
        <v>403</v>
      </c>
      <c r="H869" s="54" t="s">
        <v>384</v>
      </c>
      <c r="I869" s="55">
        <v>5</v>
      </c>
      <c r="J869" s="55">
        <v>20</v>
      </c>
      <c r="K869" s="54">
        <f t="shared" si="39"/>
        <v>100</v>
      </c>
    </row>
    <row r="870" spans="1:11" x14ac:dyDescent="0.3">
      <c r="A870" s="52" t="s">
        <v>522</v>
      </c>
      <c r="B870" s="52">
        <f t="shared" si="40"/>
        <v>2016</v>
      </c>
      <c r="C870" s="52" t="s">
        <v>591</v>
      </c>
      <c r="D870" s="53">
        <v>42473</v>
      </c>
      <c r="E870" s="52">
        <f t="shared" si="41"/>
        <v>1699</v>
      </c>
      <c r="F870" s="54" t="s">
        <v>402</v>
      </c>
      <c r="G870" s="52" t="s">
        <v>525</v>
      </c>
      <c r="H870" s="54" t="s">
        <v>381</v>
      </c>
      <c r="I870" s="55">
        <v>500</v>
      </c>
      <c r="J870" s="55">
        <v>120</v>
      </c>
      <c r="K870" s="54">
        <f t="shared" si="39"/>
        <v>60000</v>
      </c>
    </row>
    <row r="871" spans="1:11" x14ac:dyDescent="0.3">
      <c r="A871" s="52" t="s">
        <v>522</v>
      </c>
      <c r="B871" s="52">
        <f t="shared" si="40"/>
        <v>2016</v>
      </c>
      <c r="C871" s="52" t="s">
        <v>591</v>
      </c>
      <c r="D871" s="53">
        <v>42474</v>
      </c>
      <c r="E871" s="52">
        <f t="shared" si="41"/>
        <v>1700</v>
      </c>
      <c r="F871" s="54" t="s">
        <v>407</v>
      </c>
      <c r="G871" s="52" t="s">
        <v>406</v>
      </c>
      <c r="H871" s="54" t="s">
        <v>385</v>
      </c>
      <c r="I871" s="55">
        <v>1</v>
      </c>
      <c r="J871" s="55">
        <v>86</v>
      </c>
      <c r="K871" s="54">
        <f t="shared" si="39"/>
        <v>86</v>
      </c>
    </row>
    <row r="872" spans="1:11" x14ac:dyDescent="0.3">
      <c r="A872" s="52" t="s">
        <v>405</v>
      </c>
      <c r="B872" s="52">
        <f t="shared" si="40"/>
        <v>2016</v>
      </c>
      <c r="C872" s="52" t="s">
        <v>591</v>
      </c>
      <c r="D872" s="53">
        <v>42474</v>
      </c>
      <c r="E872" s="52">
        <f t="shared" si="41"/>
        <v>1701</v>
      </c>
      <c r="F872" s="54" t="s">
        <v>445</v>
      </c>
      <c r="G872" s="52" t="s">
        <v>403</v>
      </c>
      <c r="H872" s="54" t="s">
        <v>383</v>
      </c>
      <c r="I872" s="55">
        <v>5</v>
      </c>
      <c r="J872" s="55">
        <v>10</v>
      </c>
      <c r="K872" s="54">
        <f t="shared" si="39"/>
        <v>50</v>
      </c>
    </row>
    <row r="873" spans="1:11" x14ac:dyDescent="0.3">
      <c r="A873" s="52" t="s">
        <v>522</v>
      </c>
      <c r="B873" s="52">
        <f t="shared" si="40"/>
        <v>2016</v>
      </c>
      <c r="C873" s="52" t="s">
        <v>591</v>
      </c>
      <c r="D873" s="53">
        <v>42474</v>
      </c>
      <c r="E873" s="52">
        <f t="shared" si="41"/>
        <v>1702</v>
      </c>
      <c r="F873" s="54" t="s">
        <v>402</v>
      </c>
      <c r="G873" s="52" t="s">
        <v>525</v>
      </c>
      <c r="H873" s="54" t="s">
        <v>387</v>
      </c>
      <c r="I873" s="55">
        <v>800</v>
      </c>
      <c r="J873" s="55">
        <v>35</v>
      </c>
      <c r="K873" s="54">
        <f t="shared" si="39"/>
        <v>28000</v>
      </c>
    </row>
    <row r="874" spans="1:11" x14ac:dyDescent="0.3">
      <c r="A874" s="52" t="s">
        <v>522</v>
      </c>
      <c r="B874" s="52">
        <f t="shared" si="40"/>
        <v>2016</v>
      </c>
      <c r="C874" s="52" t="s">
        <v>591</v>
      </c>
      <c r="D874" s="53">
        <v>42475</v>
      </c>
      <c r="E874" s="52">
        <f t="shared" si="41"/>
        <v>1703</v>
      </c>
      <c r="F874" s="54" t="s">
        <v>407</v>
      </c>
      <c r="G874" s="52" t="s">
        <v>406</v>
      </c>
      <c r="H874" s="54" t="s">
        <v>384</v>
      </c>
      <c r="I874" s="55">
        <v>1</v>
      </c>
      <c r="J874" s="55">
        <v>20</v>
      </c>
      <c r="K874" s="54">
        <f t="shared" si="39"/>
        <v>20</v>
      </c>
    </row>
    <row r="875" spans="1:11" x14ac:dyDescent="0.3">
      <c r="A875" s="52" t="s">
        <v>405</v>
      </c>
      <c r="B875" s="52">
        <f t="shared" si="40"/>
        <v>2016</v>
      </c>
      <c r="C875" s="52" t="s">
        <v>591</v>
      </c>
      <c r="D875" s="53">
        <v>42475</v>
      </c>
      <c r="E875" s="52">
        <f t="shared" si="41"/>
        <v>1704</v>
      </c>
      <c r="F875" s="54" t="s">
        <v>445</v>
      </c>
      <c r="G875" s="52" t="s">
        <v>403</v>
      </c>
      <c r="H875" s="54" t="s">
        <v>381</v>
      </c>
      <c r="I875" s="55">
        <v>3</v>
      </c>
      <c r="J875" s="55">
        <v>120</v>
      </c>
      <c r="K875" s="54">
        <f t="shared" si="39"/>
        <v>360</v>
      </c>
    </row>
    <row r="876" spans="1:11" x14ac:dyDescent="0.3">
      <c r="A876" s="52" t="s">
        <v>395</v>
      </c>
      <c r="B876" s="52">
        <f t="shared" si="40"/>
        <v>2016</v>
      </c>
      <c r="C876" s="52" t="s">
        <v>591</v>
      </c>
      <c r="D876" s="53">
        <v>42475</v>
      </c>
      <c r="E876" s="52">
        <f t="shared" si="41"/>
        <v>1705</v>
      </c>
      <c r="F876" s="54" t="s">
        <v>401</v>
      </c>
      <c r="G876" s="52" t="s">
        <v>526</v>
      </c>
      <c r="H876" s="54" t="s">
        <v>385</v>
      </c>
      <c r="I876" s="55">
        <v>50</v>
      </c>
      <c r="J876" s="55">
        <v>86</v>
      </c>
      <c r="K876" s="54">
        <f t="shared" si="39"/>
        <v>4300</v>
      </c>
    </row>
    <row r="877" spans="1:11" x14ac:dyDescent="0.3">
      <c r="A877" s="52" t="s">
        <v>522</v>
      </c>
      <c r="B877" s="52">
        <f t="shared" si="40"/>
        <v>2016</v>
      </c>
      <c r="C877" s="52" t="s">
        <v>591</v>
      </c>
      <c r="D877" s="53">
        <v>42476</v>
      </c>
      <c r="E877" s="52">
        <f t="shared" si="41"/>
        <v>1706</v>
      </c>
      <c r="F877" s="54" t="s">
        <v>407</v>
      </c>
      <c r="G877" s="52" t="s">
        <v>406</v>
      </c>
      <c r="H877" s="54" t="s">
        <v>387</v>
      </c>
      <c r="I877" s="55">
        <v>120</v>
      </c>
      <c r="J877" s="55">
        <v>35</v>
      </c>
      <c r="K877" s="54">
        <f t="shared" si="39"/>
        <v>4200</v>
      </c>
    </row>
    <row r="878" spans="1:11" x14ac:dyDescent="0.3">
      <c r="A878" s="52" t="s">
        <v>405</v>
      </c>
      <c r="B878" s="52">
        <f t="shared" si="40"/>
        <v>2016</v>
      </c>
      <c r="C878" s="52" t="s">
        <v>591</v>
      </c>
      <c r="D878" s="53">
        <v>42476</v>
      </c>
      <c r="E878" s="52">
        <f t="shared" si="41"/>
        <v>1707</v>
      </c>
      <c r="F878" s="54" t="s">
        <v>457</v>
      </c>
      <c r="G878" s="52" t="s">
        <v>403</v>
      </c>
      <c r="H878" s="54" t="s">
        <v>387</v>
      </c>
      <c r="I878" s="55">
        <v>2</v>
      </c>
      <c r="J878" s="55">
        <v>35</v>
      </c>
      <c r="K878" s="54">
        <f t="shared" si="39"/>
        <v>70</v>
      </c>
    </row>
    <row r="879" spans="1:11" x14ac:dyDescent="0.3">
      <c r="A879" s="52" t="s">
        <v>395</v>
      </c>
      <c r="B879" s="52">
        <f t="shared" si="40"/>
        <v>2016</v>
      </c>
      <c r="C879" s="52" t="s">
        <v>591</v>
      </c>
      <c r="D879" s="53">
        <v>42476</v>
      </c>
      <c r="E879" s="52">
        <f t="shared" si="41"/>
        <v>1708</v>
      </c>
      <c r="F879" s="54" t="s">
        <v>401</v>
      </c>
      <c r="G879" s="52" t="s">
        <v>526</v>
      </c>
      <c r="H879" s="54" t="s">
        <v>384</v>
      </c>
      <c r="I879" s="55">
        <v>50</v>
      </c>
      <c r="J879" s="55">
        <v>20</v>
      </c>
      <c r="K879" s="54">
        <f t="shared" si="39"/>
        <v>1000</v>
      </c>
    </row>
    <row r="880" spans="1:11" x14ac:dyDescent="0.3">
      <c r="A880" s="52" t="s">
        <v>522</v>
      </c>
      <c r="B880" s="52">
        <f t="shared" si="40"/>
        <v>2016</v>
      </c>
      <c r="C880" s="52" t="s">
        <v>591</v>
      </c>
      <c r="D880" s="53">
        <v>42477</v>
      </c>
      <c r="E880" s="52">
        <f t="shared" si="41"/>
        <v>1709</v>
      </c>
      <c r="F880" s="54" t="s">
        <v>407</v>
      </c>
      <c r="G880" s="52" t="s">
        <v>406</v>
      </c>
      <c r="H880" s="54" t="s">
        <v>385</v>
      </c>
      <c r="I880" s="55">
        <v>1</v>
      </c>
      <c r="J880" s="55">
        <v>86</v>
      </c>
      <c r="K880" s="54">
        <f t="shared" si="39"/>
        <v>86</v>
      </c>
    </row>
    <row r="881" spans="1:11" x14ac:dyDescent="0.3">
      <c r="A881" s="52" t="s">
        <v>522</v>
      </c>
      <c r="B881" s="52">
        <f t="shared" si="40"/>
        <v>2016</v>
      </c>
      <c r="C881" s="52" t="s">
        <v>591</v>
      </c>
      <c r="D881" s="53">
        <v>42477</v>
      </c>
      <c r="E881" s="52">
        <f t="shared" si="41"/>
        <v>1710</v>
      </c>
      <c r="F881" s="54" t="s">
        <v>402</v>
      </c>
      <c r="G881" s="52" t="s">
        <v>525</v>
      </c>
      <c r="H881" s="54" t="s">
        <v>385</v>
      </c>
      <c r="I881" s="55">
        <v>500</v>
      </c>
      <c r="J881" s="55">
        <v>86</v>
      </c>
      <c r="K881" s="54">
        <f t="shared" si="39"/>
        <v>43000</v>
      </c>
    </row>
    <row r="882" spans="1:11" x14ac:dyDescent="0.3">
      <c r="A882" s="52" t="s">
        <v>395</v>
      </c>
      <c r="B882" s="52">
        <f t="shared" si="40"/>
        <v>2016</v>
      </c>
      <c r="C882" s="52" t="s">
        <v>591</v>
      </c>
      <c r="D882" s="53">
        <v>42477</v>
      </c>
      <c r="E882" s="52">
        <f t="shared" si="41"/>
        <v>1711</v>
      </c>
      <c r="F882" s="54" t="s">
        <v>401</v>
      </c>
      <c r="G882" s="52" t="s">
        <v>526</v>
      </c>
      <c r="H882" s="54" t="s">
        <v>383</v>
      </c>
      <c r="I882" s="55">
        <v>20</v>
      </c>
      <c r="J882" s="55">
        <v>10</v>
      </c>
      <c r="K882" s="54">
        <f t="shared" si="39"/>
        <v>200</v>
      </c>
    </row>
    <row r="883" spans="1:11" x14ac:dyDescent="0.3">
      <c r="A883" s="52" t="s">
        <v>522</v>
      </c>
      <c r="B883" s="52">
        <f t="shared" si="40"/>
        <v>2016</v>
      </c>
      <c r="C883" s="52" t="s">
        <v>591</v>
      </c>
      <c r="D883" s="53">
        <v>42478</v>
      </c>
      <c r="E883" s="52">
        <f t="shared" si="41"/>
        <v>1712</v>
      </c>
      <c r="F883" s="54" t="s">
        <v>407</v>
      </c>
      <c r="G883" s="52" t="s">
        <v>406</v>
      </c>
      <c r="H883" s="54" t="s">
        <v>384</v>
      </c>
      <c r="I883" s="55">
        <v>1</v>
      </c>
      <c r="J883" s="55">
        <v>20</v>
      </c>
      <c r="K883" s="54">
        <f t="shared" si="39"/>
        <v>20</v>
      </c>
    </row>
    <row r="884" spans="1:11" x14ac:dyDescent="0.3">
      <c r="A884" s="52" t="s">
        <v>522</v>
      </c>
      <c r="B884" s="52">
        <f t="shared" si="40"/>
        <v>2016</v>
      </c>
      <c r="C884" s="52" t="s">
        <v>591</v>
      </c>
      <c r="D884" s="53">
        <v>42478</v>
      </c>
      <c r="E884" s="52">
        <f t="shared" si="41"/>
        <v>1713</v>
      </c>
      <c r="F884" s="54" t="s">
        <v>402</v>
      </c>
      <c r="G884" s="52" t="s">
        <v>525</v>
      </c>
      <c r="H884" s="54" t="s">
        <v>384</v>
      </c>
      <c r="I884" s="55">
        <v>200</v>
      </c>
      <c r="J884" s="55">
        <v>20</v>
      </c>
      <c r="K884" s="54">
        <f t="shared" si="39"/>
        <v>4000</v>
      </c>
    </row>
    <row r="885" spans="1:11" x14ac:dyDescent="0.3">
      <c r="A885" s="52" t="s">
        <v>395</v>
      </c>
      <c r="B885" s="52">
        <f t="shared" si="40"/>
        <v>2016</v>
      </c>
      <c r="C885" s="52" t="s">
        <v>591</v>
      </c>
      <c r="D885" s="53">
        <v>42478</v>
      </c>
      <c r="E885" s="52">
        <f t="shared" si="41"/>
        <v>1714</v>
      </c>
      <c r="F885" s="54" t="s">
        <v>400</v>
      </c>
      <c r="G885" s="52" t="s">
        <v>399</v>
      </c>
      <c r="H885" s="54" t="s">
        <v>381</v>
      </c>
      <c r="I885" s="55">
        <v>500</v>
      </c>
      <c r="J885" s="55">
        <v>120</v>
      </c>
      <c r="K885" s="54">
        <f t="shared" si="39"/>
        <v>60000</v>
      </c>
    </row>
    <row r="886" spans="1:11" x14ac:dyDescent="0.3">
      <c r="A886" s="52" t="s">
        <v>522</v>
      </c>
      <c r="B886" s="52">
        <f t="shared" si="40"/>
        <v>2016</v>
      </c>
      <c r="C886" s="52" t="s">
        <v>591</v>
      </c>
      <c r="D886" s="53">
        <v>42479</v>
      </c>
      <c r="E886" s="52">
        <f t="shared" si="41"/>
        <v>1715</v>
      </c>
      <c r="F886" s="54" t="s">
        <v>407</v>
      </c>
      <c r="G886" s="52" t="s">
        <v>406</v>
      </c>
      <c r="H886" s="54" t="s">
        <v>387</v>
      </c>
      <c r="I886" s="55">
        <v>150</v>
      </c>
      <c r="J886" s="55">
        <v>35</v>
      </c>
      <c r="K886" s="54">
        <f t="shared" si="39"/>
        <v>5250</v>
      </c>
    </row>
    <row r="887" spans="1:11" x14ac:dyDescent="0.3">
      <c r="A887" s="52" t="s">
        <v>395</v>
      </c>
      <c r="B887" s="52">
        <f t="shared" si="40"/>
        <v>2016</v>
      </c>
      <c r="C887" s="52" t="s">
        <v>591</v>
      </c>
      <c r="D887" s="53">
        <v>42479</v>
      </c>
      <c r="E887" s="52">
        <f t="shared" si="41"/>
        <v>1716</v>
      </c>
      <c r="F887" s="54" t="s">
        <v>393</v>
      </c>
      <c r="G887" s="52" t="s">
        <v>529</v>
      </c>
      <c r="H887" s="54" t="s">
        <v>387</v>
      </c>
      <c r="I887" s="55">
        <v>1000</v>
      </c>
      <c r="J887" s="55">
        <v>35</v>
      </c>
      <c r="K887" s="54">
        <f t="shared" si="39"/>
        <v>35000</v>
      </c>
    </row>
    <row r="888" spans="1:11" x14ac:dyDescent="0.3">
      <c r="A888" s="52" t="s">
        <v>395</v>
      </c>
      <c r="B888" s="52">
        <f t="shared" si="40"/>
        <v>2016</v>
      </c>
      <c r="C888" s="52" t="s">
        <v>591</v>
      </c>
      <c r="D888" s="53">
        <v>42479</v>
      </c>
      <c r="E888" s="52">
        <f t="shared" si="41"/>
        <v>1717</v>
      </c>
      <c r="F888" s="54" t="s">
        <v>400</v>
      </c>
      <c r="G888" s="52" t="s">
        <v>399</v>
      </c>
      <c r="H888" s="54" t="s">
        <v>387</v>
      </c>
      <c r="I888" s="55">
        <v>300</v>
      </c>
      <c r="J888" s="55">
        <v>35</v>
      </c>
      <c r="K888" s="54">
        <f t="shared" si="39"/>
        <v>10500</v>
      </c>
    </row>
    <row r="889" spans="1:11" x14ac:dyDescent="0.3">
      <c r="A889" s="52" t="s">
        <v>522</v>
      </c>
      <c r="B889" s="52">
        <f t="shared" si="40"/>
        <v>2016</v>
      </c>
      <c r="C889" s="52" t="s">
        <v>591</v>
      </c>
      <c r="D889" s="53">
        <v>42480</v>
      </c>
      <c r="E889" s="52">
        <f t="shared" si="41"/>
        <v>1718</v>
      </c>
      <c r="F889" s="54" t="s">
        <v>407</v>
      </c>
      <c r="G889" s="52" t="s">
        <v>406</v>
      </c>
      <c r="H889" s="54" t="s">
        <v>385</v>
      </c>
      <c r="I889" s="55">
        <v>1</v>
      </c>
      <c r="J889" s="55">
        <v>86</v>
      </c>
      <c r="K889" s="54">
        <f t="shared" si="39"/>
        <v>86</v>
      </c>
    </row>
    <row r="890" spans="1:11" x14ac:dyDescent="0.3">
      <c r="A890" s="52" t="s">
        <v>395</v>
      </c>
      <c r="B890" s="52">
        <f t="shared" si="40"/>
        <v>2016</v>
      </c>
      <c r="C890" s="52" t="s">
        <v>591</v>
      </c>
      <c r="D890" s="53">
        <v>42480</v>
      </c>
      <c r="E890" s="52">
        <f t="shared" si="41"/>
        <v>1719</v>
      </c>
      <c r="F890" s="54" t="s">
        <v>448</v>
      </c>
      <c r="G890" s="52" t="s">
        <v>529</v>
      </c>
      <c r="H890" s="54" t="s">
        <v>385</v>
      </c>
      <c r="I890" s="55">
        <v>400</v>
      </c>
      <c r="J890" s="55">
        <v>86</v>
      </c>
      <c r="K890" s="54">
        <f t="shared" si="39"/>
        <v>34400</v>
      </c>
    </row>
    <row r="891" spans="1:11" x14ac:dyDescent="0.3">
      <c r="A891" s="52" t="s">
        <v>395</v>
      </c>
      <c r="B891" s="52">
        <f t="shared" si="40"/>
        <v>2016</v>
      </c>
      <c r="C891" s="52" t="s">
        <v>591</v>
      </c>
      <c r="D891" s="53">
        <v>42480</v>
      </c>
      <c r="E891" s="52">
        <f t="shared" si="41"/>
        <v>1720</v>
      </c>
      <c r="F891" s="54" t="s">
        <v>400</v>
      </c>
      <c r="G891" s="52" t="s">
        <v>399</v>
      </c>
      <c r="H891" s="54" t="s">
        <v>385</v>
      </c>
      <c r="I891" s="55">
        <v>100</v>
      </c>
      <c r="J891" s="55">
        <v>86</v>
      </c>
      <c r="K891" s="54">
        <f t="shared" si="39"/>
        <v>8600</v>
      </c>
    </row>
    <row r="892" spans="1:11" x14ac:dyDescent="0.3">
      <c r="A892" s="52" t="s">
        <v>522</v>
      </c>
      <c r="B892" s="52">
        <f t="shared" si="40"/>
        <v>2016</v>
      </c>
      <c r="C892" s="52" t="s">
        <v>591</v>
      </c>
      <c r="D892" s="53">
        <v>42481</v>
      </c>
      <c r="E892" s="52">
        <f t="shared" si="41"/>
        <v>1721</v>
      </c>
      <c r="F892" s="54" t="s">
        <v>407</v>
      </c>
      <c r="G892" s="52" t="s">
        <v>406</v>
      </c>
      <c r="H892" s="54" t="s">
        <v>384</v>
      </c>
      <c r="I892" s="55">
        <v>1</v>
      </c>
      <c r="J892" s="55">
        <v>20</v>
      </c>
      <c r="K892" s="54">
        <f t="shared" si="39"/>
        <v>20</v>
      </c>
    </row>
    <row r="893" spans="1:11" x14ac:dyDescent="0.3">
      <c r="A893" s="52" t="s">
        <v>395</v>
      </c>
      <c r="B893" s="52">
        <f t="shared" si="40"/>
        <v>2016</v>
      </c>
      <c r="C893" s="52" t="s">
        <v>591</v>
      </c>
      <c r="D893" s="53">
        <v>42481</v>
      </c>
      <c r="E893" s="52">
        <f t="shared" si="41"/>
        <v>1722</v>
      </c>
      <c r="F893" s="54" t="s">
        <v>448</v>
      </c>
      <c r="G893" s="52" t="s">
        <v>529</v>
      </c>
      <c r="H893" s="54" t="s">
        <v>384</v>
      </c>
      <c r="I893" s="55">
        <v>600</v>
      </c>
      <c r="J893" s="55">
        <v>20</v>
      </c>
      <c r="K893" s="54">
        <f t="shared" si="39"/>
        <v>12000</v>
      </c>
    </row>
    <row r="894" spans="1:11" x14ac:dyDescent="0.3">
      <c r="A894" s="52" t="s">
        <v>398</v>
      </c>
      <c r="B894" s="52">
        <f t="shared" si="40"/>
        <v>2016</v>
      </c>
      <c r="C894" s="52" t="s">
        <v>591</v>
      </c>
      <c r="D894" s="53">
        <v>42481</v>
      </c>
      <c r="E894" s="52">
        <f t="shared" si="41"/>
        <v>1723</v>
      </c>
      <c r="F894" s="54" t="s">
        <v>397</v>
      </c>
      <c r="G894" s="52" t="s">
        <v>396</v>
      </c>
      <c r="H894" s="54" t="s">
        <v>384</v>
      </c>
      <c r="I894" s="55">
        <v>150</v>
      </c>
      <c r="J894" s="55">
        <v>20</v>
      </c>
      <c r="K894" s="54">
        <f t="shared" si="39"/>
        <v>3000</v>
      </c>
    </row>
    <row r="895" spans="1:11" x14ac:dyDescent="0.3">
      <c r="A895" s="52" t="s">
        <v>398</v>
      </c>
      <c r="B895" s="52">
        <f t="shared" si="40"/>
        <v>2016</v>
      </c>
      <c r="C895" s="52" t="s">
        <v>591</v>
      </c>
      <c r="D895" s="53">
        <v>42482</v>
      </c>
      <c r="E895" s="52">
        <f t="shared" si="41"/>
        <v>1724</v>
      </c>
      <c r="F895" s="54" t="s">
        <v>421</v>
      </c>
      <c r="G895" s="52" t="s">
        <v>523</v>
      </c>
      <c r="H895" s="54" t="s">
        <v>387</v>
      </c>
      <c r="I895" s="55">
        <v>630</v>
      </c>
      <c r="J895" s="55">
        <v>35</v>
      </c>
      <c r="K895" s="54">
        <f t="shared" si="39"/>
        <v>22050</v>
      </c>
    </row>
    <row r="896" spans="1:11" x14ac:dyDescent="0.3">
      <c r="A896" s="52" t="s">
        <v>395</v>
      </c>
      <c r="B896" s="52">
        <f t="shared" si="40"/>
        <v>2016</v>
      </c>
      <c r="C896" s="52" t="s">
        <v>591</v>
      </c>
      <c r="D896" s="53">
        <v>42482</v>
      </c>
      <c r="E896" s="52">
        <f t="shared" si="41"/>
        <v>1725</v>
      </c>
      <c r="F896" s="54" t="s">
        <v>425</v>
      </c>
      <c r="G896" s="52" t="s">
        <v>399</v>
      </c>
      <c r="H896" s="54" t="s">
        <v>387</v>
      </c>
      <c r="I896" s="55">
        <v>500</v>
      </c>
      <c r="J896" s="55">
        <v>35</v>
      </c>
      <c r="K896" s="54">
        <f t="shared" si="39"/>
        <v>17500</v>
      </c>
    </row>
    <row r="897" spans="1:11" x14ac:dyDescent="0.3">
      <c r="A897" s="52" t="s">
        <v>398</v>
      </c>
      <c r="B897" s="52">
        <f t="shared" si="40"/>
        <v>2016</v>
      </c>
      <c r="C897" s="52" t="s">
        <v>591</v>
      </c>
      <c r="D897" s="53">
        <v>42482</v>
      </c>
      <c r="E897" s="52">
        <f t="shared" si="41"/>
        <v>1726</v>
      </c>
      <c r="F897" s="54" t="s">
        <v>397</v>
      </c>
      <c r="G897" s="52" t="s">
        <v>396</v>
      </c>
      <c r="H897" s="54" t="s">
        <v>383</v>
      </c>
      <c r="I897" s="55">
        <v>40</v>
      </c>
      <c r="J897" s="55">
        <v>10</v>
      </c>
      <c r="K897" s="54">
        <f t="shared" si="39"/>
        <v>400</v>
      </c>
    </row>
    <row r="898" spans="1:11" x14ac:dyDescent="0.3">
      <c r="A898" s="52" t="s">
        <v>405</v>
      </c>
      <c r="B898" s="52">
        <f t="shared" si="40"/>
        <v>2016</v>
      </c>
      <c r="C898" s="52" t="s">
        <v>591</v>
      </c>
      <c r="D898" s="53">
        <v>42483</v>
      </c>
      <c r="E898" s="52">
        <f t="shared" si="41"/>
        <v>1727</v>
      </c>
      <c r="F898" s="54" t="s">
        <v>441</v>
      </c>
      <c r="G898" s="52" t="s">
        <v>403</v>
      </c>
      <c r="H898" s="54" t="s">
        <v>385</v>
      </c>
      <c r="I898" s="55">
        <v>1000</v>
      </c>
      <c r="J898" s="55">
        <v>86</v>
      </c>
      <c r="K898" s="54">
        <f t="shared" si="39"/>
        <v>86000</v>
      </c>
    </row>
    <row r="899" spans="1:11" x14ac:dyDescent="0.3">
      <c r="A899" s="52" t="s">
        <v>395</v>
      </c>
      <c r="B899" s="52">
        <f t="shared" si="40"/>
        <v>2016</v>
      </c>
      <c r="C899" s="52" t="s">
        <v>591</v>
      </c>
      <c r="D899" s="53">
        <v>42483</v>
      </c>
      <c r="E899" s="52">
        <f t="shared" si="41"/>
        <v>1728</v>
      </c>
      <c r="F899" s="54" t="s">
        <v>425</v>
      </c>
      <c r="G899" s="52" t="s">
        <v>399</v>
      </c>
      <c r="H899" s="54" t="s">
        <v>385</v>
      </c>
      <c r="I899" s="55">
        <v>600</v>
      </c>
      <c r="J899" s="55">
        <v>86</v>
      </c>
      <c r="K899" s="54">
        <f t="shared" si="39"/>
        <v>51600</v>
      </c>
    </row>
    <row r="900" spans="1:11" x14ac:dyDescent="0.3">
      <c r="A900" s="52" t="s">
        <v>395</v>
      </c>
      <c r="B900" s="52">
        <f t="shared" si="40"/>
        <v>2016</v>
      </c>
      <c r="C900" s="52" t="s">
        <v>591</v>
      </c>
      <c r="D900" s="53">
        <v>42483</v>
      </c>
      <c r="E900" s="52">
        <f t="shared" si="41"/>
        <v>1729</v>
      </c>
      <c r="F900" s="54" t="s">
        <v>393</v>
      </c>
      <c r="G900" s="52" t="s">
        <v>529</v>
      </c>
      <c r="H900" s="54" t="s">
        <v>381</v>
      </c>
      <c r="I900" s="55">
        <v>900</v>
      </c>
      <c r="J900" s="55">
        <v>120</v>
      </c>
      <c r="K900" s="54">
        <f t="shared" si="39"/>
        <v>108000</v>
      </c>
    </row>
    <row r="901" spans="1:11" x14ac:dyDescent="0.3">
      <c r="A901" s="52" t="s">
        <v>398</v>
      </c>
      <c r="B901" s="52">
        <f t="shared" si="40"/>
        <v>2016</v>
      </c>
      <c r="C901" s="52" t="s">
        <v>591</v>
      </c>
      <c r="D901" s="53">
        <v>42484</v>
      </c>
      <c r="E901" s="52">
        <f t="shared" si="41"/>
        <v>1730</v>
      </c>
      <c r="F901" s="54" t="s">
        <v>412</v>
      </c>
      <c r="G901" s="52" t="s">
        <v>523</v>
      </c>
      <c r="H901" s="54" t="s">
        <v>384</v>
      </c>
      <c r="I901" s="55">
        <v>250</v>
      </c>
      <c r="J901" s="55">
        <v>20</v>
      </c>
      <c r="K901" s="54">
        <f t="shared" si="39"/>
        <v>5000</v>
      </c>
    </row>
    <row r="902" spans="1:11" x14ac:dyDescent="0.3">
      <c r="A902" s="52" t="s">
        <v>522</v>
      </c>
      <c r="B902" s="52">
        <f t="shared" si="40"/>
        <v>2016</v>
      </c>
      <c r="C902" s="52" t="s">
        <v>591</v>
      </c>
      <c r="D902" s="53">
        <v>42484</v>
      </c>
      <c r="E902" s="52">
        <f t="shared" si="41"/>
        <v>1731</v>
      </c>
      <c r="F902" s="54" t="s">
        <v>471</v>
      </c>
      <c r="G902" s="52" t="s">
        <v>525</v>
      </c>
      <c r="H902" s="54" t="s">
        <v>384</v>
      </c>
      <c r="I902" s="55">
        <v>1500</v>
      </c>
      <c r="J902" s="55">
        <v>20</v>
      </c>
      <c r="K902" s="54">
        <f t="shared" si="39"/>
        <v>30000</v>
      </c>
    </row>
    <row r="903" spans="1:11" x14ac:dyDescent="0.3">
      <c r="A903" s="52" t="s">
        <v>398</v>
      </c>
      <c r="B903" s="52">
        <f t="shared" si="40"/>
        <v>2016</v>
      </c>
      <c r="C903" s="52" t="s">
        <v>591</v>
      </c>
      <c r="D903" s="53">
        <v>42485</v>
      </c>
      <c r="E903" s="52">
        <f t="shared" si="41"/>
        <v>1732</v>
      </c>
      <c r="F903" s="54" t="s">
        <v>412</v>
      </c>
      <c r="G903" s="52" t="s">
        <v>523</v>
      </c>
      <c r="H903" s="54" t="s">
        <v>387</v>
      </c>
      <c r="I903" s="55">
        <v>250</v>
      </c>
      <c r="J903" s="55">
        <v>35</v>
      </c>
      <c r="K903" s="54">
        <f t="shared" ref="K903:K966" si="42">I903*J903</f>
        <v>8750</v>
      </c>
    </row>
    <row r="904" spans="1:11" x14ac:dyDescent="0.3">
      <c r="A904" s="52" t="s">
        <v>395</v>
      </c>
      <c r="B904" s="52">
        <f t="shared" ref="B904:B967" si="43">YEAR(D904)</f>
        <v>2016</v>
      </c>
      <c r="C904" s="52" t="s">
        <v>591</v>
      </c>
      <c r="D904" s="53">
        <v>42485</v>
      </c>
      <c r="E904" s="52">
        <f t="shared" ref="E904:E967" si="44">E903+1</f>
        <v>1733</v>
      </c>
      <c r="F904" s="54" t="s">
        <v>413</v>
      </c>
      <c r="G904" s="52" t="s">
        <v>527</v>
      </c>
      <c r="H904" s="54" t="s">
        <v>383</v>
      </c>
      <c r="I904" s="55">
        <v>100</v>
      </c>
      <c r="J904" s="55">
        <v>10</v>
      </c>
      <c r="K904" s="54">
        <f t="shared" si="42"/>
        <v>1000</v>
      </c>
    </row>
    <row r="905" spans="1:11" x14ac:dyDescent="0.3">
      <c r="A905" s="52" t="s">
        <v>395</v>
      </c>
      <c r="B905" s="52">
        <f t="shared" si="43"/>
        <v>2016</v>
      </c>
      <c r="C905" s="52" t="s">
        <v>591</v>
      </c>
      <c r="D905" s="53">
        <v>42486</v>
      </c>
      <c r="E905" s="52">
        <f t="shared" si="44"/>
        <v>1734</v>
      </c>
      <c r="F905" s="54" t="s">
        <v>447</v>
      </c>
      <c r="G905" s="52" t="s">
        <v>527</v>
      </c>
      <c r="H905" s="54" t="s">
        <v>385</v>
      </c>
      <c r="I905" s="55">
        <v>100</v>
      </c>
      <c r="J905" s="55">
        <v>86</v>
      </c>
      <c r="K905" s="54">
        <f t="shared" si="42"/>
        <v>8600</v>
      </c>
    </row>
    <row r="906" spans="1:11" x14ac:dyDescent="0.3">
      <c r="A906" s="52" t="s">
        <v>522</v>
      </c>
      <c r="B906" s="52">
        <f t="shared" si="43"/>
        <v>2016</v>
      </c>
      <c r="C906" s="52" t="s">
        <v>591</v>
      </c>
      <c r="D906" s="53">
        <v>42486</v>
      </c>
      <c r="E906" s="52">
        <f t="shared" si="44"/>
        <v>1735</v>
      </c>
      <c r="F906" s="54" t="s">
        <v>407</v>
      </c>
      <c r="G906" s="52" t="s">
        <v>406</v>
      </c>
      <c r="H906" s="54" t="s">
        <v>381</v>
      </c>
      <c r="I906" s="55">
        <v>210</v>
      </c>
      <c r="J906" s="55">
        <v>120</v>
      </c>
      <c r="K906" s="54">
        <f t="shared" si="42"/>
        <v>25200</v>
      </c>
    </row>
    <row r="907" spans="1:11" x14ac:dyDescent="0.3">
      <c r="A907" s="52" t="s">
        <v>395</v>
      </c>
      <c r="B907" s="52">
        <f t="shared" si="43"/>
        <v>2016</v>
      </c>
      <c r="C907" s="52" t="s">
        <v>591</v>
      </c>
      <c r="D907" s="53">
        <v>42487</v>
      </c>
      <c r="E907" s="52">
        <f t="shared" si="44"/>
        <v>1736</v>
      </c>
      <c r="F907" s="54" t="s">
        <v>447</v>
      </c>
      <c r="G907" s="52" t="s">
        <v>527</v>
      </c>
      <c r="H907" s="54" t="s">
        <v>384</v>
      </c>
      <c r="I907" s="55">
        <v>100</v>
      </c>
      <c r="J907" s="55">
        <v>20</v>
      </c>
      <c r="K907" s="54">
        <f t="shared" si="42"/>
        <v>2000</v>
      </c>
    </row>
    <row r="908" spans="1:11" x14ac:dyDescent="0.3">
      <c r="A908" s="52" t="s">
        <v>522</v>
      </c>
      <c r="B908" s="52">
        <f t="shared" si="43"/>
        <v>2016</v>
      </c>
      <c r="C908" s="52" t="s">
        <v>591</v>
      </c>
      <c r="D908" s="53">
        <v>42487</v>
      </c>
      <c r="E908" s="52">
        <f t="shared" si="44"/>
        <v>1737</v>
      </c>
      <c r="F908" s="54" t="s">
        <v>407</v>
      </c>
      <c r="G908" s="52" t="s">
        <v>406</v>
      </c>
      <c r="H908" s="54" t="s">
        <v>387</v>
      </c>
      <c r="I908" s="55">
        <v>300</v>
      </c>
      <c r="J908" s="55">
        <v>35</v>
      </c>
      <c r="K908" s="54">
        <f t="shared" si="42"/>
        <v>10500</v>
      </c>
    </row>
    <row r="909" spans="1:11" x14ac:dyDescent="0.3">
      <c r="A909" s="52" t="s">
        <v>395</v>
      </c>
      <c r="B909" s="52">
        <f t="shared" si="43"/>
        <v>2016</v>
      </c>
      <c r="C909" s="52" t="s">
        <v>591</v>
      </c>
      <c r="D909" s="53">
        <v>42488</v>
      </c>
      <c r="E909" s="52">
        <f t="shared" si="44"/>
        <v>1738</v>
      </c>
      <c r="F909" s="54" t="s">
        <v>448</v>
      </c>
      <c r="G909" s="52" t="s">
        <v>529</v>
      </c>
      <c r="H909" s="54" t="s">
        <v>387</v>
      </c>
      <c r="I909" s="55">
        <v>500</v>
      </c>
      <c r="J909" s="55">
        <v>35</v>
      </c>
      <c r="K909" s="54">
        <f t="shared" si="42"/>
        <v>17500</v>
      </c>
    </row>
    <row r="910" spans="1:11" x14ac:dyDescent="0.3">
      <c r="A910" s="52" t="s">
        <v>522</v>
      </c>
      <c r="B910" s="52">
        <f t="shared" si="43"/>
        <v>2016</v>
      </c>
      <c r="C910" s="52" t="s">
        <v>591</v>
      </c>
      <c r="D910" s="53">
        <v>42488</v>
      </c>
      <c r="E910" s="52">
        <f t="shared" si="44"/>
        <v>1739</v>
      </c>
      <c r="F910" s="54" t="s">
        <v>402</v>
      </c>
      <c r="G910" s="52" t="s">
        <v>525</v>
      </c>
      <c r="H910" s="54" t="s">
        <v>385</v>
      </c>
      <c r="I910" s="55">
        <v>5</v>
      </c>
      <c r="J910" s="55">
        <v>86</v>
      </c>
      <c r="K910" s="54">
        <f t="shared" si="42"/>
        <v>430</v>
      </c>
    </row>
    <row r="911" spans="1:11" x14ac:dyDescent="0.3">
      <c r="A911" s="52" t="s">
        <v>395</v>
      </c>
      <c r="B911" s="52">
        <f t="shared" si="43"/>
        <v>2016</v>
      </c>
      <c r="C911" s="52" t="s">
        <v>591</v>
      </c>
      <c r="D911" s="53">
        <v>42489</v>
      </c>
      <c r="E911" s="52">
        <f t="shared" si="44"/>
        <v>1740</v>
      </c>
      <c r="F911" s="54" t="s">
        <v>448</v>
      </c>
      <c r="G911" s="52" t="s">
        <v>529</v>
      </c>
      <c r="H911" s="54" t="s">
        <v>385</v>
      </c>
      <c r="I911" s="55">
        <v>100</v>
      </c>
      <c r="J911" s="55">
        <v>86</v>
      </c>
      <c r="K911" s="54">
        <f t="shared" si="42"/>
        <v>8600</v>
      </c>
    </row>
    <row r="912" spans="1:11" x14ac:dyDescent="0.3">
      <c r="A912" s="52" t="s">
        <v>522</v>
      </c>
      <c r="B912" s="52">
        <f t="shared" si="43"/>
        <v>2016</v>
      </c>
      <c r="C912" s="52" t="s">
        <v>591</v>
      </c>
      <c r="D912" s="53">
        <v>42489</v>
      </c>
      <c r="E912" s="52">
        <f t="shared" si="44"/>
        <v>1741</v>
      </c>
      <c r="F912" s="54" t="s">
        <v>402</v>
      </c>
      <c r="G912" s="52" t="s">
        <v>525</v>
      </c>
      <c r="H912" s="54" t="s">
        <v>384</v>
      </c>
      <c r="I912" s="55">
        <v>5</v>
      </c>
      <c r="J912" s="55">
        <v>20</v>
      </c>
      <c r="K912" s="54">
        <f t="shared" si="42"/>
        <v>100</v>
      </c>
    </row>
    <row r="913" spans="1:11" x14ac:dyDescent="0.3">
      <c r="A913" s="52" t="s">
        <v>395</v>
      </c>
      <c r="B913" s="52">
        <f t="shared" si="43"/>
        <v>2016</v>
      </c>
      <c r="C913" s="52" t="s">
        <v>591</v>
      </c>
      <c r="D913" s="53">
        <v>42490</v>
      </c>
      <c r="E913" s="52">
        <f t="shared" si="44"/>
        <v>1742</v>
      </c>
      <c r="F913" s="54" t="s">
        <v>448</v>
      </c>
      <c r="G913" s="52" t="s">
        <v>529</v>
      </c>
      <c r="H913" s="54" t="s">
        <v>384</v>
      </c>
      <c r="I913" s="55">
        <v>450</v>
      </c>
      <c r="J913" s="55">
        <v>20</v>
      </c>
      <c r="K913" s="54">
        <f t="shared" si="42"/>
        <v>9000</v>
      </c>
    </row>
    <row r="914" spans="1:11" x14ac:dyDescent="0.3">
      <c r="A914" s="52" t="s">
        <v>398</v>
      </c>
      <c r="B914" s="52">
        <f t="shared" si="43"/>
        <v>2016</v>
      </c>
      <c r="C914" s="52" t="s">
        <v>591</v>
      </c>
      <c r="D914" s="53">
        <v>42490</v>
      </c>
      <c r="E914" s="52">
        <f t="shared" si="44"/>
        <v>1743</v>
      </c>
      <c r="F914" s="54" t="s">
        <v>446</v>
      </c>
      <c r="G914" s="52" t="s">
        <v>523</v>
      </c>
      <c r="H914" s="54" t="s">
        <v>383</v>
      </c>
      <c r="I914" s="55">
        <v>5</v>
      </c>
      <c r="J914" s="55">
        <v>10</v>
      </c>
      <c r="K914" s="54">
        <f t="shared" si="42"/>
        <v>50</v>
      </c>
    </row>
    <row r="915" spans="1:11" x14ac:dyDescent="0.3">
      <c r="A915" s="52" t="s">
        <v>398</v>
      </c>
      <c r="B915" s="52">
        <f t="shared" si="43"/>
        <v>2016</v>
      </c>
      <c r="C915" s="52" t="s">
        <v>586</v>
      </c>
      <c r="D915" s="53">
        <v>42491</v>
      </c>
      <c r="E915" s="52">
        <f t="shared" si="44"/>
        <v>1744</v>
      </c>
      <c r="F915" s="54" t="s">
        <v>412</v>
      </c>
      <c r="G915" s="52" t="s">
        <v>523</v>
      </c>
      <c r="H915" s="54" t="s">
        <v>387</v>
      </c>
      <c r="I915" s="55">
        <v>100</v>
      </c>
      <c r="J915" s="55">
        <v>35</v>
      </c>
      <c r="K915" s="54">
        <f t="shared" si="42"/>
        <v>3500</v>
      </c>
    </row>
    <row r="916" spans="1:11" x14ac:dyDescent="0.3">
      <c r="A916" s="52" t="s">
        <v>398</v>
      </c>
      <c r="B916" s="52">
        <f t="shared" si="43"/>
        <v>2016</v>
      </c>
      <c r="C916" s="52" t="s">
        <v>586</v>
      </c>
      <c r="D916" s="53">
        <v>42491</v>
      </c>
      <c r="E916" s="52">
        <f t="shared" si="44"/>
        <v>1745</v>
      </c>
      <c r="F916" s="54" t="s">
        <v>446</v>
      </c>
      <c r="G916" s="52" t="s">
        <v>523</v>
      </c>
      <c r="H916" s="54" t="s">
        <v>381</v>
      </c>
      <c r="I916" s="55">
        <v>5</v>
      </c>
      <c r="J916" s="55">
        <v>120</v>
      </c>
      <c r="K916" s="54">
        <f t="shared" si="42"/>
        <v>600</v>
      </c>
    </row>
    <row r="917" spans="1:11" x14ac:dyDescent="0.3">
      <c r="A917" s="52" t="s">
        <v>398</v>
      </c>
      <c r="B917" s="52">
        <f t="shared" si="43"/>
        <v>2016</v>
      </c>
      <c r="C917" s="52" t="s">
        <v>586</v>
      </c>
      <c r="D917" s="53">
        <v>42492</v>
      </c>
      <c r="E917" s="52">
        <f t="shared" si="44"/>
        <v>1746</v>
      </c>
      <c r="F917" s="54" t="s">
        <v>412</v>
      </c>
      <c r="G917" s="52" t="s">
        <v>523</v>
      </c>
      <c r="H917" s="54" t="s">
        <v>385</v>
      </c>
      <c r="I917" s="55">
        <v>50</v>
      </c>
      <c r="J917" s="55">
        <v>86</v>
      </c>
      <c r="K917" s="54">
        <f t="shared" si="42"/>
        <v>4300</v>
      </c>
    </row>
    <row r="918" spans="1:11" x14ac:dyDescent="0.3">
      <c r="A918" s="52" t="s">
        <v>405</v>
      </c>
      <c r="B918" s="52">
        <f t="shared" si="43"/>
        <v>2016</v>
      </c>
      <c r="C918" s="52" t="s">
        <v>586</v>
      </c>
      <c r="D918" s="53">
        <v>42492</v>
      </c>
      <c r="E918" s="52">
        <f t="shared" si="44"/>
        <v>1747</v>
      </c>
      <c r="F918" s="54" t="s">
        <v>416</v>
      </c>
      <c r="G918" s="52" t="s">
        <v>403</v>
      </c>
      <c r="H918" s="54" t="s">
        <v>387</v>
      </c>
      <c r="I918" s="55">
        <v>50</v>
      </c>
      <c r="J918" s="55">
        <v>35</v>
      </c>
      <c r="K918" s="54">
        <f t="shared" si="42"/>
        <v>1750</v>
      </c>
    </row>
    <row r="919" spans="1:11" x14ac:dyDescent="0.3">
      <c r="A919" s="52" t="s">
        <v>398</v>
      </c>
      <c r="B919" s="52">
        <f t="shared" si="43"/>
        <v>2016</v>
      </c>
      <c r="C919" s="52" t="s">
        <v>586</v>
      </c>
      <c r="D919" s="53">
        <v>42493</v>
      </c>
      <c r="E919" s="52">
        <f t="shared" si="44"/>
        <v>1748</v>
      </c>
      <c r="F919" s="54" t="s">
        <v>412</v>
      </c>
      <c r="G919" s="52" t="s">
        <v>523</v>
      </c>
      <c r="H919" s="54" t="s">
        <v>387</v>
      </c>
      <c r="I919" s="55">
        <v>100</v>
      </c>
      <c r="J919" s="55">
        <v>35</v>
      </c>
      <c r="K919" s="54">
        <f t="shared" si="42"/>
        <v>3500</v>
      </c>
    </row>
    <row r="920" spans="1:11" x14ac:dyDescent="0.3">
      <c r="A920" s="52" t="s">
        <v>405</v>
      </c>
      <c r="B920" s="52">
        <f t="shared" si="43"/>
        <v>2016</v>
      </c>
      <c r="C920" s="52" t="s">
        <v>586</v>
      </c>
      <c r="D920" s="53">
        <v>42493</v>
      </c>
      <c r="E920" s="52">
        <f t="shared" si="44"/>
        <v>1749</v>
      </c>
      <c r="F920" s="54" t="s">
        <v>416</v>
      </c>
      <c r="G920" s="52" t="s">
        <v>403</v>
      </c>
      <c r="H920" s="54" t="s">
        <v>385</v>
      </c>
      <c r="I920" s="55">
        <v>1000</v>
      </c>
      <c r="J920" s="55">
        <v>86</v>
      </c>
      <c r="K920" s="54">
        <f t="shared" si="42"/>
        <v>86000</v>
      </c>
    </row>
    <row r="921" spans="1:11" x14ac:dyDescent="0.3">
      <c r="A921" s="52" t="s">
        <v>398</v>
      </c>
      <c r="B921" s="52">
        <f t="shared" si="43"/>
        <v>2016</v>
      </c>
      <c r="C921" s="52" t="s">
        <v>586</v>
      </c>
      <c r="D921" s="53">
        <v>42494</v>
      </c>
      <c r="E921" s="52">
        <f t="shared" si="44"/>
        <v>1750</v>
      </c>
      <c r="F921" s="54" t="s">
        <v>412</v>
      </c>
      <c r="G921" s="52" t="s">
        <v>523</v>
      </c>
      <c r="H921" s="54" t="s">
        <v>385</v>
      </c>
      <c r="I921" s="55">
        <v>1000</v>
      </c>
      <c r="J921" s="55">
        <v>86</v>
      </c>
      <c r="K921" s="54">
        <f t="shared" si="42"/>
        <v>86000</v>
      </c>
    </row>
    <row r="922" spans="1:11" x14ac:dyDescent="0.3">
      <c r="A922" s="52" t="s">
        <v>395</v>
      </c>
      <c r="B922" s="52">
        <f t="shared" si="43"/>
        <v>2016</v>
      </c>
      <c r="C922" s="52" t="s">
        <v>586</v>
      </c>
      <c r="D922" s="53">
        <v>42494</v>
      </c>
      <c r="E922" s="52">
        <f t="shared" si="44"/>
        <v>1751</v>
      </c>
      <c r="F922" s="54" t="s">
        <v>400</v>
      </c>
      <c r="G922" s="52" t="s">
        <v>399</v>
      </c>
      <c r="H922" s="54" t="s">
        <v>384</v>
      </c>
      <c r="I922" s="55">
        <v>500</v>
      </c>
      <c r="J922" s="55">
        <v>20</v>
      </c>
      <c r="K922" s="54">
        <f t="shared" si="42"/>
        <v>10000</v>
      </c>
    </row>
    <row r="923" spans="1:11" x14ac:dyDescent="0.3">
      <c r="A923" s="52" t="s">
        <v>405</v>
      </c>
      <c r="B923" s="52">
        <f t="shared" si="43"/>
        <v>2016</v>
      </c>
      <c r="C923" s="52" t="s">
        <v>586</v>
      </c>
      <c r="D923" s="53">
        <v>42495</v>
      </c>
      <c r="E923" s="52">
        <f t="shared" si="44"/>
        <v>1752</v>
      </c>
      <c r="F923" s="54" t="s">
        <v>404</v>
      </c>
      <c r="G923" s="52" t="s">
        <v>403</v>
      </c>
      <c r="H923" s="54" t="s">
        <v>384</v>
      </c>
      <c r="I923" s="55">
        <v>2000</v>
      </c>
      <c r="J923" s="55">
        <v>20</v>
      </c>
      <c r="K923" s="54">
        <f t="shared" si="42"/>
        <v>40000</v>
      </c>
    </row>
    <row r="924" spans="1:11" x14ac:dyDescent="0.3">
      <c r="A924" s="52" t="s">
        <v>405</v>
      </c>
      <c r="B924" s="52">
        <f t="shared" si="43"/>
        <v>2016</v>
      </c>
      <c r="C924" s="52" t="s">
        <v>586</v>
      </c>
      <c r="D924" s="53">
        <v>42495</v>
      </c>
      <c r="E924" s="52">
        <f t="shared" si="44"/>
        <v>1753</v>
      </c>
      <c r="F924" s="54" t="s">
        <v>423</v>
      </c>
      <c r="G924" s="52" t="s">
        <v>403</v>
      </c>
      <c r="H924" s="54" t="s">
        <v>383</v>
      </c>
      <c r="I924" s="55">
        <v>1000</v>
      </c>
      <c r="J924" s="55">
        <v>10</v>
      </c>
      <c r="K924" s="54">
        <f t="shared" si="42"/>
        <v>10000</v>
      </c>
    </row>
    <row r="925" spans="1:11" x14ac:dyDescent="0.3">
      <c r="A925" s="52" t="s">
        <v>398</v>
      </c>
      <c r="B925" s="52">
        <f t="shared" si="43"/>
        <v>2016</v>
      </c>
      <c r="C925" s="52" t="s">
        <v>586</v>
      </c>
      <c r="D925" s="53">
        <v>42496</v>
      </c>
      <c r="E925" s="52">
        <f t="shared" si="44"/>
        <v>1754</v>
      </c>
      <c r="F925" s="54" t="s">
        <v>409</v>
      </c>
      <c r="G925" s="52" t="s">
        <v>396</v>
      </c>
      <c r="H925" s="54" t="s">
        <v>387</v>
      </c>
      <c r="I925" s="55">
        <v>100</v>
      </c>
      <c r="J925" s="55">
        <v>35</v>
      </c>
      <c r="K925" s="54">
        <f t="shared" si="42"/>
        <v>3500</v>
      </c>
    </row>
    <row r="926" spans="1:11" x14ac:dyDescent="0.3">
      <c r="A926" s="52" t="s">
        <v>398</v>
      </c>
      <c r="B926" s="52">
        <f t="shared" si="43"/>
        <v>2016</v>
      </c>
      <c r="C926" s="52" t="s">
        <v>586</v>
      </c>
      <c r="D926" s="53">
        <v>42496</v>
      </c>
      <c r="E926" s="52">
        <f t="shared" si="44"/>
        <v>1755</v>
      </c>
      <c r="F926" s="54" t="s">
        <v>409</v>
      </c>
      <c r="G926" s="52" t="s">
        <v>396</v>
      </c>
      <c r="H926" s="54" t="s">
        <v>381</v>
      </c>
      <c r="I926" s="55">
        <v>1000</v>
      </c>
      <c r="J926" s="55">
        <v>120</v>
      </c>
      <c r="K926" s="54">
        <f t="shared" si="42"/>
        <v>120000</v>
      </c>
    </row>
    <row r="927" spans="1:11" x14ac:dyDescent="0.3">
      <c r="A927" s="52" t="s">
        <v>405</v>
      </c>
      <c r="B927" s="52">
        <f t="shared" si="43"/>
        <v>2016</v>
      </c>
      <c r="C927" s="52" t="s">
        <v>586</v>
      </c>
      <c r="D927" s="53">
        <v>42497</v>
      </c>
      <c r="E927" s="52">
        <f t="shared" si="44"/>
        <v>1756</v>
      </c>
      <c r="F927" s="54" t="s">
        <v>445</v>
      </c>
      <c r="G927" s="52" t="s">
        <v>403</v>
      </c>
      <c r="H927" s="54" t="s">
        <v>385</v>
      </c>
      <c r="I927" s="55">
        <v>500</v>
      </c>
      <c r="J927" s="55">
        <v>86</v>
      </c>
      <c r="K927" s="54">
        <f t="shared" si="42"/>
        <v>43000</v>
      </c>
    </row>
    <row r="928" spans="1:11" x14ac:dyDescent="0.3">
      <c r="A928" s="52" t="s">
        <v>398</v>
      </c>
      <c r="B928" s="52">
        <f t="shared" si="43"/>
        <v>2016</v>
      </c>
      <c r="C928" s="52" t="s">
        <v>586</v>
      </c>
      <c r="D928" s="53">
        <v>42497</v>
      </c>
      <c r="E928" s="52">
        <f t="shared" si="44"/>
        <v>1757</v>
      </c>
      <c r="F928" s="54" t="s">
        <v>397</v>
      </c>
      <c r="G928" s="52" t="s">
        <v>396</v>
      </c>
      <c r="H928" s="54" t="s">
        <v>384</v>
      </c>
      <c r="I928" s="55">
        <v>1500</v>
      </c>
      <c r="J928" s="55">
        <v>20</v>
      </c>
      <c r="K928" s="54">
        <f t="shared" si="42"/>
        <v>30000</v>
      </c>
    </row>
    <row r="929" spans="1:11" x14ac:dyDescent="0.3">
      <c r="A929" s="52" t="s">
        <v>395</v>
      </c>
      <c r="B929" s="52">
        <f t="shared" si="43"/>
        <v>2016</v>
      </c>
      <c r="C929" s="52" t="s">
        <v>586</v>
      </c>
      <c r="D929" s="53">
        <v>42498</v>
      </c>
      <c r="E929" s="52">
        <f t="shared" si="44"/>
        <v>1758</v>
      </c>
      <c r="F929" s="54" t="s">
        <v>435</v>
      </c>
      <c r="G929" s="52" t="s">
        <v>399</v>
      </c>
      <c r="H929" s="54" t="s">
        <v>384</v>
      </c>
      <c r="I929" s="55">
        <v>30</v>
      </c>
      <c r="J929" s="55">
        <v>20</v>
      </c>
      <c r="K929" s="54">
        <f t="shared" si="42"/>
        <v>600</v>
      </c>
    </row>
    <row r="930" spans="1:11" x14ac:dyDescent="0.3">
      <c r="A930" s="52" t="s">
        <v>522</v>
      </c>
      <c r="B930" s="52">
        <f t="shared" si="43"/>
        <v>2016</v>
      </c>
      <c r="C930" s="52" t="s">
        <v>586</v>
      </c>
      <c r="D930" s="53">
        <v>42498</v>
      </c>
      <c r="E930" s="52">
        <f t="shared" si="44"/>
        <v>1759</v>
      </c>
      <c r="F930" s="54" t="s">
        <v>411</v>
      </c>
      <c r="G930" s="52" t="s">
        <v>410</v>
      </c>
      <c r="H930" s="54" t="s">
        <v>387</v>
      </c>
      <c r="I930" s="55">
        <v>2000</v>
      </c>
      <c r="J930" s="55">
        <v>35</v>
      </c>
      <c r="K930" s="54">
        <f t="shared" si="42"/>
        <v>70000</v>
      </c>
    </row>
    <row r="931" spans="1:11" x14ac:dyDescent="0.3">
      <c r="A931" s="52" t="s">
        <v>395</v>
      </c>
      <c r="B931" s="52">
        <f t="shared" si="43"/>
        <v>2016</v>
      </c>
      <c r="C931" s="52" t="s">
        <v>586</v>
      </c>
      <c r="D931" s="53">
        <v>42499</v>
      </c>
      <c r="E931" s="52">
        <f t="shared" si="44"/>
        <v>1760</v>
      </c>
      <c r="F931" s="54" t="s">
        <v>435</v>
      </c>
      <c r="G931" s="52" t="s">
        <v>399</v>
      </c>
      <c r="H931" s="54" t="s">
        <v>387</v>
      </c>
      <c r="I931" s="55">
        <v>100</v>
      </c>
      <c r="J931" s="55">
        <v>35</v>
      </c>
      <c r="K931" s="54">
        <f t="shared" si="42"/>
        <v>3500</v>
      </c>
    </row>
    <row r="932" spans="1:11" x14ac:dyDescent="0.3">
      <c r="A932" s="52" t="s">
        <v>395</v>
      </c>
      <c r="B932" s="52">
        <f t="shared" si="43"/>
        <v>2016</v>
      </c>
      <c r="C932" s="52" t="s">
        <v>586</v>
      </c>
      <c r="D932" s="53">
        <v>42499</v>
      </c>
      <c r="E932" s="52">
        <f t="shared" si="44"/>
        <v>1761</v>
      </c>
      <c r="F932" s="54" t="s">
        <v>422</v>
      </c>
      <c r="G932" s="52" t="s">
        <v>529</v>
      </c>
      <c r="H932" s="54" t="s">
        <v>385</v>
      </c>
      <c r="I932" s="55">
        <v>100</v>
      </c>
      <c r="J932" s="55">
        <v>86</v>
      </c>
      <c r="K932" s="54">
        <f t="shared" si="42"/>
        <v>8600</v>
      </c>
    </row>
    <row r="933" spans="1:11" x14ac:dyDescent="0.3">
      <c r="A933" s="52" t="s">
        <v>395</v>
      </c>
      <c r="B933" s="52">
        <f t="shared" si="43"/>
        <v>2016</v>
      </c>
      <c r="C933" s="52" t="s">
        <v>586</v>
      </c>
      <c r="D933" s="53">
        <v>42500</v>
      </c>
      <c r="E933" s="52">
        <f t="shared" si="44"/>
        <v>1762</v>
      </c>
      <c r="F933" s="54" t="s">
        <v>435</v>
      </c>
      <c r="G933" s="52" t="s">
        <v>399</v>
      </c>
      <c r="H933" s="54" t="s">
        <v>385</v>
      </c>
      <c r="I933" s="55">
        <v>50</v>
      </c>
      <c r="J933" s="55">
        <v>86</v>
      </c>
      <c r="K933" s="54">
        <f t="shared" si="42"/>
        <v>4300</v>
      </c>
    </row>
    <row r="934" spans="1:11" x14ac:dyDescent="0.3">
      <c r="A934" s="52" t="s">
        <v>395</v>
      </c>
      <c r="B934" s="52">
        <f t="shared" si="43"/>
        <v>2016</v>
      </c>
      <c r="C934" s="52" t="s">
        <v>586</v>
      </c>
      <c r="D934" s="53">
        <v>42500</v>
      </c>
      <c r="E934" s="52">
        <f t="shared" si="44"/>
        <v>1763</v>
      </c>
      <c r="F934" s="54" t="s">
        <v>439</v>
      </c>
      <c r="G934" s="52" t="s">
        <v>528</v>
      </c>
      <c r="H934" s="54" t="s">
        <v>384</v>
      </c>
      <c r="I934" s="55">
        <v>50</v>
      </c>
      <c r="J934" s="55">
        <v>20</v>
      </c>
      <c r="K934" s="54">
        <f t="shared" si="42"/>
        <v>1000</v>
      </c>
    </row>
    <row r="935" spans="1:11" x14ac:dyDescent="0.3">
      <c r="A935" s="52" t="s">
        <v>395</v>
      </c>
      <c r="B935" s="52">
        <f t="shared" si="43"/>
        <v>2016</v>
      </c>
      <c r="C935" s="52" t="s">
        <v>586</v>
      </c>
      <c r="D935" s="53">
        <v>42501</v>
      </c>
      <c r="E935" s="52">
        <f t="shared" si="44"/>
        <v>1764</v>
      </c>
      <c r="F935" s="54" t="s">
        <v>435</v>
      </c>
      <c r="G935" s="52" t="s">
        <v>399</v>
      </c>
      <c r="H935" s="54" t="s">
        <v>384</v>
      </c>
      <c r="I935" s="55">
        <v>40</v>
      </c>
      <c r="J935" s="55">
        <v>20</v>
      </c>
      <c r="K935" s="54">
        <f t="shared" si="42"/>
        <v>800</v>
      </c>
    </row>
    <row r="936" spans="1:11" x14ac:dyDescent="0.3">
      <c r="A936" s="52" t="s">
        <v>405</v>
      </c>
      <c r="B936" s="52">
        <f t="shared" si="43"/>
        <v>2016</v>
      </c>
      <c r="C936" s="52" t="s">
        <v>586</v>
      </c>
      <c r="D936" s="53">
        <v>42501</v>
      </c>
      <c r="E936" s="52">
        <f t="shared" si="44"/>
        <v>1765</v>
      </c>
      <c r="F936" s="54" t="s">
        <v>417</v>
      </c>
      <c r="G936" s="52" t="s">
        <v>403</v>
      </c>
      <c r="H936" s="54" t="s">
        <v>383</v>
      </c>
      <c r="I936" s="55">
        <v>350</v>
      </c>
      <c r="J936" s="55">
        <v>10</v>
      </c>
      <c r="K936" s="54">
        <f t="shared" si="42"/>
        <v>3500</v>
      </c>
    </row>
    <row r="937" spans="1:11" x14ac:dyDescent="0.3">
      <c r="A937" s="52" t="s">
        <v>395</v>
      </c>
      <c r="B937" s="52">
        <f t="shared" si="43"/>
        <v>2016</v>
      </c>
      <c r="C937" s="52" t="s">
        <v>586</v>
      </c>
      <c r="D937" s="53">
        <v>42502</v>
      </c>
      <c r="E937" s="52">
        <f t="shared" si="44"/>
        <v>1766</v>
      </c>
      <c r="F937" s="54" t="s">
        <v>436</v>
      </c>
      <c r="G937" s="52" t="s">
        <v>399</v>
      </c>
      <c r="H937" s="54" t="s">
        <v>384</v>
      </c>
      <c r="I937" s="55">
        <v>100</v>
      </c>
      <c r="J937" s="55">
        <v>20</v>
      </c>
      <c r="K937" s="54">
        <f t="shared" si="42"/>
        <v>2000</v>
      </c>
    </row>
    <row r="938" spans="1:11" x14ac:dyDescent="0.3">
      <c r="A938" s="52" t="s">
        <v>522</v>
      </c>
      <c r="B938" s="52">
        <f t="shared" si="43"/>
        <v>2016</v>
      </c>
      <c r="C938" s="52" t="s">
        <v>586</v>
      </c>
      <c r="D938" s="53">
        <v>42502</v>
      </c>
      <c r="E938" s="52">
        <f t="shared" si="44"/>
        <v>1767</v>
      </c>
      <c r="F938" s="54" t="s">
        <v>407</v>
      </c>
      <c r="G938" s="52" t="s">
        <v>406</v>
      </c>
      <c r="H938" s="54" t="s">
        <v>381</v>
      </c>
      <c r="I938" s="55">
        <v>50</v>
      </c>
      <c r="J938" s="55">
        <v>120</v>
      </c>
      <c r="K938" s="54">
        <f t="shared" si="42"/>
        <v>6000</v>
      </c>
    </row>
    <row r="939" spans="1:11" x14ac:dyDescent="0.3">
      <c r="A939" s="52" t="s">
        <v>395</v>
      </c>
      <c r="B939" s="52">
        <f t="shared" si="43"/>
        <v>2016</v>
      </c>
      <c r="C939" s="52" t="s">
        <v>586</v>
      </c>
      <c r="D939" s="53">
        <v>42503</v>
      </c>
      <c r="E939" s="52">
        <f t="shared" si="44"/>
        <v>1768</v>
      </c>
      <c r="F939" s="54" t="s">
        <v>436</v>
      </c>
      <c r="G939" s="52" t="s">
        <v>399</v>
      </c>
      <c r="H939" s="54" t="s">
        <v>387</v>
      </c>
      <c r="I939" s="55">
        <v>50</v>
      </c>
      <c r="J939" s="55">
        <v>35</v>
      </c>
      <c r="K939" s="54">
        <f t="shared" si="42"/>
        <v>1750</v>
      </c>
    </row>
    <row r="940" spans="1:11" x14ac:dyDescent="0.3">
      <c r="A940" s="52" t="s">
        <v>522</v>
      </c>
      <c r="B940" s="52">
        <f t="shared" si="43"/>
        <v>2016</v>
      </c>
      <c r="C940" s="52" t="s">
        <v>586</v>
      </c>
      <c r="D940" s="53">
        <v>42503</v>
      </c>
      <c r="E940" s="52">
        <f t="shared" si="44"/>
        <v>1769</v>
      </c>
      <c r="F940" s="54" t="s">
        <v>407</v>
      </c>
      <c r="G940" s="52" t="s">
        <v>406</v>
      </c>
      <c r="H940" s="54" t="s">
        <v>387</v>
      </c>
      <c r="I940" s="55">
        <v>5</v>
      </c>
      <c r="J940" s="55">
        <v>35</v>
      </c>
      <c r="K940" s="54">
        <f t="shared" si="42"/>
        <v>175</v>
      </c>
    </row>
    <row r="941" spans="1:11" x14ac:dyDescent="0.3">
      <c r="A941" s="52" t="s">
        <v>522</v>
      </c>
      <c r="B941" s="52">
        <f t="shared" si="43"/>
        <v>2016</v>
      </c>
      <c r="C941" s="52" t="s">
        <v>586</v>
      </c>
      <c r="D941" s="53">
        <v>42504</v>
      </c>
      <c r="E941" s="52">
        <f t="shared" si="44"/>
        <v>1770</v>
      </c>
      <c r="F941" s="54" t="s">
        <v>407</v>
      </c>
      <c r="G941" s="52" t="s">
        <v>406</v>
      </c>
      <c r="H941" s="54" t="s">
        <v>385</v>
      </c>
      <c r="I941" s="55">
        <v>250</v>
      </c>
      <c r="J941" s="55">
        <v>86</v>
      </c>
      <c r="K941" s="54">
        <f t="shared" si="42"/>
        <v>21500</v>
      </c>
    </row>
    <row r="942" spans="1:11" x14ac:dyDescent="0.3">
      <c r="A942" s="52" t="s">
        <v>522</v>
      </c>
      <c r="B942" s="52">
        <f t="shared" si="43"/>
        <v>2016</v>
      </c>
      <c r="C942" s="52" t="s">
        <v>586</v>
      </c>
      <c r="D942" s="53">
        <v>42504</v>
      </c>
      <c r="E942" s="52">
        <f t="shared" si="44"/>
        <v>1771</v>
      </c>
      <c r="F942" s="54" t="s">
        <v>407</v>
      </c>
      <c r="G942" s="52" t="s">
        <v>406</v>
      </c>
      <c r="H942" s="54" t="s">
        <v>385</v>
      </c>
      <c r="I942" s="55">
        <v>1</v>
      </c>
      <c r="J942" s="55">
        <v>86</v>
      </c>
      <c r="K942" s="54">
        <f t="shared" si="42"/>
        <v>86</v>
      </c>
    </row>
    <row r="943" spans="1:11" x14ac:dyDescent="0.3">
      <c r="A943" s="52" t="s">
        <v>398</v>
      </c>
      <c r="B943" s="52">
        <f t="shared" si="43"/>
        <v>2016</v>
      </c>
      <c r="C943" s="52" t="s">
        <v>586</v>
      </c>
      <c r="D943" s="53">
        <v>42505</v>
      </c>
      <c r="E943" s="52">
        <f t="shared" si="44"/>
        <v>1772</v>
      </c>
      <c r="F943" s="54" t="s">
        <v>462</v>
      </c>
      <c r="G943" s="52" t="s">
        <v>523</v>
      </c>
      <c r="H943" s="54" t="s">
        <v>387</v>
      </c>
      <c r="I943" s="55">
        <v>160</v>
      </c>
      <c r="J943" s="55">
        <v>35</v>
      </c>
      <c r="K943" s="54">
        <f t="shared" si="42"/>
        <v>5600</v>
      </c>
    </row>
    <row r="944" spans="1:11" x14ac:dyDescent="0.3">
      <c r="A944" s="52" t="s">
        <v>405</v>
      </c>
      <c r="B944" s="52">
        <f t="shared" si="43"/>
        <v>2016</v>
      </c>
      <c r="C944" s="52" t="s">
        <v>586</v>
      </c>
      <c r="D944" s="53">
        <v>42505</v>
      </c>
      <c r="E944" s="52">
        <f t="shared" si="44"/>
        <v>1773</v>
      </c>
      <c r="F944" s="54" t="s">
        <v>416</v>
      </c>
      <c r="G944" s="52" t="s">
        <v>403</v>
      </c>
      <c r="H944" s="54" t="s">
        <v>384</v>
      </c>
      <c r="I944" s="55">
        <v>200</v>
      </c>
      <c r="J944" s="55">
        <v>20</v>
      </c>
      <c r="K944" s="54">
        <f t="shared" si="42"/>
        <v>4000</v>
      </c>
    </row>
    <row r="945" spans="1:11" x14ac:dyDescent="0.3">
      <c r="A945" s="52" t="s">
        <v>405</v>
      </c>
      <c r="B945" s="52">
        <f t="shared" si="43"/>
        <v>2016</v>
      </c>
      <c r="C945" s="52" t="s">
        <v>586</v>
      </c>
      <c r="D945" s="53">
        <v>42506</v>
      </c>
      <c r="E945" s="52">
        <f t="shared" si="44"/>
        <v>1774</v>
      </c>
      <c r="F945" s="54" t="s">
        <v>415</v>
      </c>
      <c r="G945" s="52" t="s">
        <v>524</v>
      </c>
      <c r="H945" s="54" t="s">
        <v>385</v>
      </c>
      <c r="I945" s="55">
        <v>100</v>
      </c>
      <c r="J945" s="55">
        <v>86</v>
      </c>
      <c r="K945" s="54">
        <f t="shared" si="42"/>
        <v>8600</v>
      </c>
    </row>
    <row r="946" spans="1:11" x14ac:dyDescent="0.3">
      <c r="A946" s="52" t="s">
        <v>405</v>
      </c>
      <c r="B946" s="52">
        <f t="shared" si="43"/>
        <v>2016</v>
      </c>
      <c r="C946" s="52" t="s">
        <v>586</v>
      </c>
      <c r="D946" s="53">
        <v>42506</v>
      </c>
      <c r="E946" s="52">
        <f t="shared" si="44"/>
        <v>1775</v>
      </c>
      <c r="F946" s="54" t="s">
        <v>416</v>
      </c>
      <c r="G946" s="52" t="s">
        <v>403</v>
      </c>
      <c r="H946" s="54" t="s">
        <v>383</v>
      </c>
      <c r="I946" s="55">
        <v>50</v>
      </c>
      <c r="J946" s="55">
        <v>10</v>
      </c>
      <c r="K946" s="54">
        <f t="shared" si="42"/>
        <v>500</v>
      </c>
    </row>
    <row r="947" spans="1:11" x14ac:dyDescent="0.3">
      <c r="A947" s="52" t="s">
        <v>395</v>
      </c>
      <c r="B947" s="52">
        <f t="shared" si="43"/>
        <v>2016</v>
      </c>
      <c r="C947" s="52" t="s">
        <v>586</v>
      </c>
      <c r="D947" s="53">
        <v>42507</v>
      </c>
      <c r="E947" s="52">
        <f t="shared" si="44"/>
        <v>1776</v>
      </c>
      <c r="F947" s="54" t="s">
        <v>433</v>
      </c>
      <c r="G947" s="52" t="s">
        <v>528</v>
      </c>
      <c r="H947" s="54" t="s">
        <v>384</v>
      </c>
      <c r="I947" s="55">
        <v>400</v>
      </c>
      <c r="J947" s="55">
        <v>20</v>
      </c>
      <c r="K947" s="54">
        <f t="shared" si="42"/>
        <v>8000</v>
      </c>
    </row>
    <row r="948" spans="1:11" x14ac:dyDescent="0.3">
      <c r="A948" s="52" t="s">
        <v>398</v>
      </c>
      <c r="B948" s="52">
        <f t="shared" si="43"/>
        <v>2016</v>
      </c>
      <c r="C948" s="52" t="s">
        <v>586</v>
      </c>
      <c r="D948" s="53">
        <v>42507</v>
      </c>
      <c r="E948" s="52">
        <f t="shared" si="44"/>
        <v>1777</v>
      </c>
      <c r="F948" s="54" t="s">
        <v>412</v>
      </c>
      <c r="G948" s="52" t="s">
        <v>523</v>
      </c>
      <c r="H948" s="54" t="s">
        <v>381</v>
      </c>
      <c r="I948" s="55">
        <v>200</v>
      </c>
      <c r="J948" s="55">
        <v>120</v>
      </c>
      <c r="K948" s="54">
        <f t="shared" si="42"/>
        <v>24000</v>
      </c>
    </row>
    <row r="949" spans="1:11" x14ac:dyDescent="0.3">
      <c r="A949" s="52" t="s">
        <v>395</v>
      </c>
      <c r="B949" s="52">
        <f t="shared" si="43"/>
        <v>2016</v>
      </c>
      <c r="C949" s="52" t="s">
        <v>586</v>
      </c>
      <c r="D949" s="53">
        <v>42508</v>
      </c>
      <c r="E949" s="52">
        <f t="shared" si="44"/>
        <v>1778</v>
      </c>
      <c r="F949" s="54" t="s">
        <v>433</v>
      </c>
      <c r="G949" s="52" t="s">
        <v>528</v>
      </c>
      <c r="H949" s="54" t="s">
        <v>387</v>
      </c>
      <c r="I949" s="55">
        <v>100</v>
      </c>
      <c r="J949" s="55">
        <v>35</v>
      </c>
      <c r="K949" s="54">
        <f t="shared" si="42"/>
        <v>3500</v>
      </c>
    </row>
    <row r="950" spans="1:11" x14ac:dyDescent="0.3">
      <c r="A950" s="52" t="s">
        <v>395</v>
      </c>
      <c r="B950" s="52">
        <f t="shared" si="43"/>
        <v>2016</v>
      </c>
      <c r="C950" s="52" t="s">
        <v>586</v>
      </c>
      <c r="D950" s="53">
        <v>42508</v>
      </c>
      <c r="E950" s="52">
        <f t="shared" si="44"/>
        <v>1779</v>
      </c>
      <c r="F950" s="54" t="s">
        <v>447</v>
      </c>
      <c r="G950" s="52" t="s">
        <v>527</v>
      </c>
      <c r="H950" s="54" t="s">
        <v>387</v>
      </c>
      <c r="I950" s="55">
        <v>50</v>
      </c>
      <c r="J950" s="55">
        <v>35</v>
      </c>
      <c r="K950" s="54">
        <f t="shared" si="42"/>
        <v>1750</v>
      </c>
    </row>
    <row r="951" spans="1:11" x14ac:dyDescent="0.3">
      <c r="A951" s="52" t="s">
        <v>395</v>
      </c>
      <c r="B951" s="52">
        <f t="shared" si="43"/>
        <v>2016</v>
      </c>
      <c r="C951" s="52" t="s">
        <v>586</v>
      </c>
      <c r="D951" s="53">
        <v>42509</v>
      </c>
      <c r="E951" s="52">
        <f t="shared" si="44"/>
        <v>1780</v>
      </c>
      <c r="F951" s="54" t="s">
        <v>433</v>
      </c>
      <c r="G951" s="52" t="s">
        <v>528</v>
      </c>
      <c r="H951" s="54" t="s">
        <v>385</v>
      </c>
      <c r="I951" s="55">
        <v>100</v>
      </c>
      <c r="J951" s="55">
        <v>86</v>
      </c>
      <c r="K951" s="54">
        <f t="shared" si="42"/>
        <v>8600</v>
      </c>
    </row>
    <row r="952" spans="1:11" x14ac:dyDescent="0.3">
      <c r="A952" s="52" t="s">
        <v>395</v>
      </c>
      <c r="B952" s="52">
        <f t="shared" si="43"/>
        <v>2016</v>
      </c>
      <c r="C952" s="52" t="s">
        <v>586</v>
      </c>
      <c r="D952" s="53">
        <v>42509</v>
      </c>
      <c r="E952" s="52">
        <f t="shared" si="44"/>
        <v>1781</v>
      </c>
      <c r="F952" s="54" t="s">
        <v>447</v>
      </c>
      <c r="G952" s="52" t="s">
        <v>527</v>
      </c>
      <c r="H952" s="54" t="s">
        <v>385</v>
      </c>
      <c r="I952" s="55">
        <v>50</v>
      </c>
      <c r="J952" s="55">
        <v>86</v>
      </c>
      <c r="K952" s="54">
        <f t="shared" si="42"/>
        <v>4300</v>
      </c>
    </row>
    <row r="953" spans="1:11" x14ac:dyDescent="0.3">
      <c r="A953" s="52" t="s">
        <v>398</v>
      </c>
      <c r="B953" s="52">
        <f t="shared" si="43"/>
        <v>2016</v>
      </c>
      <c r="C953" s="52" t="s">
        <v>586</v>
      </c>
      <c r="D953" s="53">
        <v>42510</v>
      </c>
      <c r="E953" s="52">
        <f t="shared" si="44"/>
        <v>1782</v>
      </c>
      <c r="F953" s="54" t="s">
        <v>412</v>
      </c>
      <c r="G953" s="52" t="s">
        <v>523</v>
      </c>
      <c r="H953" s="54" t="s">
        <v>384</v>
      </c>
      <c r="I953" s="55">
        <v>250</v>
      </c>
      <c r="J953" s="55">
        <v>20</v>
      </c>
      <c r="K953" s="54">
        <f t="shared" si="42"/>
        <v>5000</v>
      </c>
    </row>
    <row r="954" spans="1:11" x14ac:dyDescent="0.3">
      <c r="A954" s="52" t="s">
        <v>395</v>
      </c>
      <c r="B954" s="52">
        <f t="shared" si="43"/>
        <v>2016</v>
      </c>
      <c r="C954" s="52" t="s">
        <v>586</v>
      </c>
      <c r="D954" s="53">
        <v>42510</v>
      </c>
      <c r="E954" s="52">
        <f t="shared" si="44"/>
        <v>1783</v>
      </c>
      <c r="F954" s="54" t="s">
        <v>447</v>
      </c>
      <c r="G954" s="52" t="s">
        <v>527</v>
      </c>
      <c r="H954" s="54" t="s">
        <v>387</v>
      </c>
      <c r="I954" s="55">
        <v>50</v>
      </c>
      <c r="J954" s="55">
        <v>35</v>
      </c>
      <c r="K954" s="54">
        <f t="shared" si="42"/>
        <v>1750</v>
      </c>
    </row>
    <row r="955" spans="1:11" x14ac:dyDescent="0.3">
      <c r="A955" s="52" t="s">
        <v>398</v>
      </c>
      <c r="B955" s="52">
        <f t="shared" si="43"/>
        <v>2016</v>
      </c>
      <c r="C955" s="52" t="s">
        <v>586</v>
      </c>
      <c r="D955" s="53">
        <v>42511</v>
      </c>
      <c r="E955" s="52">
        <f t="shared" si="44"/>
        <v>1784</v>
      </c>
      <c r="F955" s="54" t="s">
        <v>397</v>
      </c>
      <c r="G955" s="52" t="s">
        <v>396</v>
      </c>
      <c r="H955" s="54" t="s">
        <v>387</v>
      </c>
      <c r="I955" s="55">
        <v>150</v>
      </c>
      <c r="J955" s="55">
        <v>35</v>
      </c>
      <c r="K955" s="54">
        <f t="shared" si="42"/>
        <v>5250</v>
      </c>
    </row>
    <row r="956" spans="1:11" x14ac:dyDescent="0.3">
      <c r="A956" s="52" t="s">
        <v>395</v>
      </c>
      <c r="B956" s="52">
        <f t="shared" si="43"/>
        <v>2016</v>
      </c>
      <c r="C956" s="52" t="s">
        <v>586</v>
      </c>
      <c r="D956" s="53">
        <v>42511</v>
      </c>
      <c r="E956" s="52">
        <f t="shared" si="44"/>
        <v>1785</v>
      </c>
      <c r="F956" s="54" t="s">
        <v>400</v>
      </c>
      <c r="G956" s="52" t="s">
        <v>399</v>
      </c>
      <c r="H956" s="54" t="s">
        <v>385</v>
      </c>
      <c r="I956" s="55">
        <v>300</v>
      </c>
      <c r="J956" s="55">
        <v>86</v>
      </c>
      <c r="K956" s="54">
        <f t="shared" si="42"/>
        <v>25800</v>
      </c>
    </row>
    <row r="957" spans="1:11" x14ac:dyDescent="0.3">
      <c r="A957" s="52" t="s">
        <v>398</v>
      </c>
      <c r="B957" s="52">
        <f t="shared" si="43"/>
        <v>2016</v>
      </c>
      <c r="C957" s="52" t="s">
        <v>586</v>
      </c>
      <c r="D957" s="53">
        <v>42512</v>
      </c>
      <c r="E957" s="52">
        <f t="shared" si="44"/>
        <v>1786</v>
      </c>
      <c r="F957" s="54" t="s">
        <v>397</v>
      </c>
      <c r="G957" s="52" t="s">
        <v>396</v>
      </c>
      <c r="H957" s="54" t="s">
        <v>385</v>
      </c>
      <c r="I957" s="55">
        <v>300</v>
      </c>
      <c r="J957" s="55">
        <v>86</v>
      </c>
      <c r="K957" s="54">
        <f t="shared" si="42"/>
        <v>25800</v>
      </c>
    </row>
    <row r="958" spans="1:11" x14ac:dyDescent="0.3">
      <c r="A958" s="52" t="s">
        <v>398</v>
      </c>
      <c r="B958" s="52">
        <f t="shared" si="43"/>
        <v>2016</v>
      </c>
      <c r="C958" s="52" t="s">
        <v>586</v>
      </c>
      <c r="D958" s="53">
        <v>42512</v>
      </c>
      <c r="E958" s="52">
        <f t="shared" si="44"/>
        <v>1787</v>
      </c>
      <c r="F958" s="54" t="s">
        <v>409</v>
      </c>
      <c r="G958" s="52" t="s">
        <v>396</v>
      </c>
      <c r="H958" s="54" t="s">
        <v>384</v>
      </c>
      <c r="I958" s="55">
        <v>300</v>
      </c>
      <c r="J958" s="55">
        <v>20</v>
      </c>
      <c r="K958" s="54">
        <f t="shared" si="42"/>
        <v>6000</v>
      </c>
    </row>
    <row r="959" spans="1:11" x14ac:dyDescent="0.3">
      <c r="A959" s="52" t="s">
        <v>522</v>
      </c>
      <c r="B959" s="52">
        <f t="shared" si="43"/>
        <v>2016</v>
      </c>
      <c r="C959" s="52" t="s">
        <v>586</v>
      </c>
      <c r="D959" s="53">
        <v>42513</v>
      </c>
      <c r="E959" s="52">
        <f t="shared" si="44"/>
        <v>1788</v>
      </c>
      <c r="F959" s="54" t="s">
        <v>458</v>
      </c>
      <c r="G959" s="52" t="s">
        <v>525</v>
      </c>
      <c r="H959" s="54" t="s">
        <v>384</v>
      </c>
      <c r="I959" s="55">
        <v>50</v>
      </c>
      <c r="J959" s="55">
        <v>20</v>
      </c>
      <c r="K959" s="54">
        <f t="shared" si="42"/>
        <v>1000</v>
      </c>
    </row>
    <row r="960" spans="1:11" x14ac:dyDescent="0.3">
      <c r="A960" s="52" t="s">
        <v>398</v>
      </c>
      <c r="B960" s="52">
        <f t="shared" si="43"/>
        <v>2016</v>
      </c>
      <c r="C960" s="52" t="s">
        <v>586</v>
      </c>
      <c r="D960" s="53">
        <v>42513</v>
      </c>
      <c r="E960" s="52">
        <f t="shared" si="44"/>
        <v>1789</v>
      </c>
      <c r="F960" s="54" t="s">
        <v>409</v>
      </c>
      <c r="G960" s="52" t="s">
        <v>396</v>
      </c>
      <c r="H960" s="54" t="s">
        <v>387</v>
      </c>
      <c r="I960" s="55">
        <v>200</v>
      </c>
      <c r="J960" s="55">
        <v>35</v>
      </c>
      <c r="K960" s="54">
        <f t="shared" si="42"/>
        <v>7000</v>
      </c>
    </row>
    <row r="961" spans="1:11" x14ac:dyDescent="0.3">
      <c r="A961" s="52" t="s">
        <v>395</v>
      </c>
      <c r="B961" s="52">
        <f t="shared" si="43"/>
        <v>2016</v>
      </c>
      <c r="C961" s="52" t="s">
        <v>586</v>
      </c>
      <c r="D961" s="53">
        <v>42514</v>
      </c>
      <c r="E961" s="52">
        <f t="shared" si="44"/>
        <v>1790</v>
      </c>
      <c r="F961" s="54" t="s">
        <v>408</v>
      </c>
      <c r="G961" s="52" t="s">
        <v>526</v>
      </c>
      <c r="H961" s="54" t="s">
        <v>383</v>
      </c>
      <c r="I961" s="55">
        <v>500</v>
      </c>
      <c r="J961" s="55">
        <v>10</v>
      </c>
      <c r="K961" s="54">
        <f t="shared" si="42"/>
        <v>5000</v>
      </c>
    </row>
    <row r="962" spans="1:11" x14ac:dyDescent="0.3">
      <c r="A962" s="52" t="s">
        <v>405</v>
      </c>
      <c r="B962" s="52">
        <f t="shared" si="43"/>
        <v>2016</v>
      </c>
      <c r="C962" s="52" t="s">
        <v>586</v>
      </c>
      <c r="D962" s="53">
        <v>42514</v>
      </c>
      <c r="E962" s="52">
        <f t="shared" si="44"/>
        <v>1791</v>
      </c>
      <c r="F962" s="54" t="s">
        <v>430</v>
      </c>
      <c r="G962" s="52" t="s">
        <v>403</v>
      </c>
      <c r="H962" s="54" t="s">
        <v>385</v>
      </c>
      <c r="I962" s="55">
        <v>100</v>
      </c>
      <c r="J962" s="55">
        <v>86</v>
      </c>
      <c r="K962" s="54">
        <f t="shared" si="42"/>
        <v>8600</v>
      </c>
    </row>
    <row r="963" spans="1:11" x14ac:dyDescent="0.3">
      <c r="A963" s="52" t="s">
        <v>395</v>
      </c>
      <c r="B963" s="52">
        <f t="shared" si="43"/>
        <v>2016</v>
      </c>
      <c r="C963" s="52" t="s">
        <v>586</v>
      </c>
      <c r="D963" s="53">
        <v>42515</v>
      </c>
      <c r="E963" s="52">
        <f t="shared" si="44"/>
        <v>1792</v>
      </c>
      <c r="F963" s="54" t="s">
        <v>408</v>
      </c>
      <c r="G963" s="52" t="s">
        <v>526</v>
      </c>
      <c r="H963" s="54" t="s">
        <v>381</v>
      </c>
      <c r="I963" s="55">
        <v>1000</v>
      </c>
      <c r="J963" s="55">
        <v>120</v>
      </c>
      <c r="K963" s="54">
        <f t="shared" si="42"/>
        <v>120000</v>
      </c>
    </row>
    <row r="964" spans="1:11" x14ac:dyDescent="0.3">
      <c r="A964" s="52" t="s">
        <v>405</v>
      </c>
      <c r="B964" s="52">
        <f t="shared" si="43"/>
        <v>2016</v>
      </c>
      <c r="C964" s="52" t="s">
        <v>586</v>
      </c>
      <c r="D964" s="53">
        <v>42515</v>
      </c>
      <c r="E964" s="52">
        <f t="shared" si="44"/>
        <v>1793</v>
      </c>
      <c r="F964" s="54" t="s">
        <v>430</v>
      </c>
      <c r="G964" s="52" t="s">
        <v>403</v>
      </c>
      <c r="H964" s="54" t="s">
        <v>384</v>
      </c>
      <c r="I964" s="55">
        <v>500</v>
      </c>
      <c r="J964" s="55">
        <v>20</v>
      </c>
      <c r="K964" s="54">
        <f t="shared" si="42"/>
        <v>10000</v>
      </c>
    </row>
    <row r="965" spans="1:11" x14ac:dyDescent="0.3">
      <c r="A965" s="52" t="s">
        <v>395</v>
      </c>
      <c r="B965" s="52">
        <f t="shared" si="43"/>
        <v>2016</v>
      </c>
      <c r="C965" s="52" t="s">
        <v>586</v>
      </c>
      <c r="D965" s="53">
        <v>42516</v>
      </c>
      <c r="E965" s="52">
        <f t="shared" si="44"/>
        <v>1794</v>
      </c>
      <c r="F965" s="54" t="s">
        <v>408</v>
      </c>
      <c r="G965" s="52" t="s">
        <v>526</v>
      </c>
      <c r="H965" s="54" t="s">
        <v>387</v>
      </c>
      <c r="I965" s="55">
        <v>680</v>
      </c>
      <c r="J965" s="55">
        <v>35</v>
      </c>
      <c r="K965" s="54">
        <f t="shared" si="42"/>
        <v>23800</v>
      </c>
    </row>
    <row r="966" spans="1:11" x14ac:dyDescent="0.3">
      <c r="A966" s="52" t="s">
        <v>405</v>
      </c>
      <c r="B966" s="52">
        <f t="shared" si="43"/>
        <v>2016</v>
      </c>
      <c r="C966" s="52" t="s">
        <v>586</v>
      </c>
      <c r="D966" s="53">
        <v>42516</v>
      </c>
      <c r="E966" s="52">
        <f t="shared" si="44"/>
        <v>1795</v>
      </c>
      <c r="F966" s="54" t="s">
        <v>404</v>
      </c>
      <c r="G966" s="52" t="s">
        <v>403</v>
      </c>
      <c r="H966" s="54" t="s">
        <v>387</v>
      </c>
      <c r="I966" s="55">
        <v>200</v>
      </c>
      <c r="J966" s="55">
        <v>35</v>
      </c>
      <c r="K966" s="54">
        <f t="shared" si="42"/>
        <v>7000</v>
      </c>
    </row>
    <row r="967" spans="1:11" x14ac:dyDescent="0.3">
      <c r="A967" s="52" t="s">
        <v>522</v>
      </c>
      <c r="B967" s="52">
        <f t="shared" si="43"/>
        <v>2016</v>
      </c>
      <c r="C967" s="52" t="s">
        <v>586</v>
      </c>
      <c r="D967" s="53">
        <v>42517</v>
      </c>
      <c r="E967" s="52">
        <f t="shared" si="44"/>
        <v>1796</v>
      </c>
      <c r="F967" s="54" t="s">
        <v>402</v>
      </c>
      <c r="G967" s="52" t="s">
        <v>525</v>
      </c>
      <c r="H967" s="54" t="s">
        <v>385</v>
      </c>
      <c r="I967" s="55">
        <v>500</v>
      </c>
      <c r="J967" s="55">
        <v>86</v>
      </c>
      <c r="K967" s="54">
        <f t="shared" ref="K967:K1030" si="45">I967*J967</f>
        <v>43000</v>
      </c>
    </row>
    <row r="968" spans="1:11" x14ac:dyDescent="0.3">
      <c r="A968" s="52" t="s">
        <v>405</v>
      </c>
      <c r="B968" s="52">
        <f t="shared" ref="B968:B1031" si="46">YEAR(D968)</f>
        <v>2016</v>
      </c>
      <c r="C968" s="52" t="s">
        <v>586</v>
      </c>
      <c r="D968" s="53">
        <v>42517</v>
      </c>
      <c r="E968" s="52">
        <f t="shared" ref="E968:E1031" si="47">E967+1</f>
        <v>1797</v>
      </c>
      <c r="F968" s="54" t="s">
        <v>404</v>
      </c>
      <c r="G968" s="52" t="s">
        <v>403</v>
      </c>
      <c r="H968" s="54" t="s">
        <v>385</v>
      </c>
      <c r="I968" s="55">
        <v>200</v>
      </c>
      <c r="J968" s="55">
        <v>86</v>
      </c>
      <c r="K968" s="54">
        <f t="shared" si="45"/>
        <v>17200</v>
      </c>
    </row>
    <row r="969" spans="1:11" x14ac:dyDescent="0.3">
      <c r="A969" s="52" t="s">
        <v>522</v>
      </c>
      <c r="B969" s="52">
        <f t="shared" si="46"/>
        <v>2016</v>
      </c>
      <c r="C969" s="52" t="s">
        <v>586</v>
      </c>
      <c r="D969" s="53">
        <v>42518</v>
      </c>
      <c r="E969" s="52">
        <f t="shared" si="47"/>
        <v>1798</v>
      </c>
      <c r="F969" s="54" t="s">
        <v>402</v>
      </c>
      <c r="G969" s="52" t="s">
        <v>525</v>
      </c>
      <c r="H969" s="54" t="s">
        <v>384</v>
      </c>
      <c r="I969" s="55">
        <v>1000</v>
      </c>
      <c r="J969" s="55">
        <v>20</v>
      </c>
      <c r="K969" s="54">
        <f t="shared" si="45"/>
        <v>20000</v>
      </c>
    </row>
    <row r="970" spans="1:11" x14ac:dyDescent="0.3">
      <c r="A970" s="52" t="s">
        <v>398</v>
      </c>
      <c r="B970" s="52">
        <f t="shared" si="46"/>
        <v>2016</v>
      </c>
      <c r="C970" s="52" t="s">
        <v>586</v>
      </c>
      <c r="D970" s="53">
        <v>42518</v>
      </c>
      <c r="E970" s="52">
        <f t="shared" si="47"/>
        <v>1799</v>
      </c>
      <c r="F970" s="54" t="s">
        <v>428</v>
      </c>
      <c r="G970" s="52" t="s">
        <v>396</v>
      </c>
      <c r="H970" s="54" t="s">
        <v>384</v>
      </c>
      <c r="I970" s="55">
        <v>100</v>
      </c>
      <c r="J970" s="55">
        <v>20</v>
      </c>
      <c r="K970" s="54">
        <f t="shared" si="45"/>
        <v>2000</v>
      </c>
    </row>
    <row r="971" spans="1:11" x14ac:dyDescent="0.3">
      <c r="A971" s="52" t="s">
        <v>405</v>
      </c>
      <c r="B971" s="52">
        <f t="shared" si="46"/>
        <v>2016</v>
      </c>
      <c r="C971" s="52" t="s">
        <v>586</v>
      </c>
      <c r="D971" s="53">
        <v>42519</v>
      </c>
      <c r="E971" s="52">
        <f t="shared" si="47"/>
        <v>1800</v>
      </c>
      <c r="F971" s="54" t="s">
        <v>445</v>
      </c>
      <c r="G971" s="52" t="s">
        <v>403</v>
      </c>
      <c r="H971" s="54" t="s">
        <v>383</v>
      </c>
      <c r="I971" s="55">
        <v>500</v>
      </c>
      <c r="J971" s="55">
        <v>10</v>
      </c>
      <c r="K971" s="54">
        <f t="shared" si="45"/>
        <v>5000</v>
      </c>
    </row>
    <row r="972" spans="1:11" x14ac:dyDescent="0.3">
      <c r="A972" s="52" t="s">
        <v>395</v>
      </c>
      <c r="B972" s="52">
        <f t="shared" si="46"/>
        <v>2016</v>
      </c>
      <c r="C972" s="52" t="s">
        <v>586</v>
      </c>
      <c r="D972" s="53">
        <v>42519</v>
      </c>
      <c r="E972" s="52">
        <f t="shared" si="47"/>
        <v>1801</v>
      </c>
      <c r="F972" s="54" t="s">
        <v>429</v>
      </c>
      <c r="G972" s="52" t="s">
        <v>528</v>
      </c>
      <c r="H972" s="54" t="s">
        <v>383</v>
      </c>
      <c r="I972" s="55">
        <v>200</v>
      </c>
      <c r="J972" s="55">
        <v>10</v>
      </c>
      <c r="K972" s="54">
        <f t="shared" si="45"/>
        <v>2000</v>
      </c>
    </row>
    <row r="973" spans="1:11" x14ac:dyDescent="0.3">
      <c r="A973" s="52" t="s">
        <v>405</v>
      </c>
      <c r="B973" s="52">
        <f t="shared" si="46"/>
        <v>2016</v>
      </c>
      <c r="C973" s="52" t="s">
        <v>586</v>
      </c>
      <c r="D973" s="53">
        <v>42520</v>
      </c>
      <c r="E973" s="52">
        <f t="shared" si="47"/>
        <v>1802</v>
      </c>
      <c r="F973" s="54" t="s">
        <v>416</v>
      </c>
      <c r="G973" s="52" t="s">
        <v>403</v>
      </c>
      <c r="H973" s="54" t="s">
        <v>381</v>
      </c>
      <c r="I973" s="55">
        <v>5</v>
      </c>
      <c r="J973" s="55">
        <v>120</v>
      </c>
      <c r="K973" s="54">
        <f t="shared" si="45"/>
        <v>600</v>
      </c>
    </row>
    <row r="974" spans="1:11" x14ac:dyDescent="0.3">
      <c r="A974" s="52" t="s">
        <v>395</v>
      </c>
      <c r="B974" s="52">
        <f t="shared" si="46"/>
        <v>2016</v>
      </c>
      <c r="C974" s="52" t="s">
        <v>586</v>
      </c>
      <c r="D974" s="53">
        <v>42520</v>
      </c>
      <c r="E974" s="52">
        <f t="shared" si="47"/>
        <v>1803</v>
      </c>
      <c r="F974" s="54" t="s">
        <v>429</v>
      </c>
      <c r="G974" s="52" t="s">
        <v>528</v>
      </c>
      <c r="H974" s="54" t="s">
        <v>381</v>
      </c>
      <c r="I974" s="55">
        <v>300</v>
      </c>
      <c r="J974" s="55">
        <v>120</v>
      </c>
      <c r="K974" s="54">
        <f t="shared" si="45"/>
        <v>36000</v>
      </c>
    </row>
    <row r="975" spans="1:11" x14ac:dyDescent="0.3">
      <c r="A975" s="52" t="s">
        <v>398</v>
      </c>
      <c r="B975" s="52">
        <f t="shared" si="46"/>
        <v>2016</v>
      </c>
      <c r="C975" s="52" t="s">
        <v>586</v>
      </c>
      <c r="D975" s="53">
        <v>42521</v>
      </c>
      <c r="E975" s="52">
        <f t="shared" si="47"/>
        <v>1804</v>
      </c>
      <c r="F975" s="54" t="s">
        <v>397</v>
      </c>
      <c r="G975" s="52" t="s">
        <v>396</v>
      </c>
      <c r="H975" s="54" t="s">
        <v>387</v>
      </c>
      <c r="I975" s="55">
        <v>150</v>
      </c>
      <c r="J975" s="55">
        <v>35</v>
      </c>
      <c r="K975" s="54">
        <f t="shared" si="45"/>
        <v>5250</v>
      </c>
    </row>
    <row r="976" spans="1:11" x14ac:dyDescent="0.3">
      <c r="A976" s="52" t="s">
        <v>405</v>
      </c>
      <c r="B976" s="52">
        <f t="shared" si="46"/>
        <v>2016</v>
      </c>
      <c r="C976" s="52" t="s">
        <v>586</v>
      </c>
      <c r="D976" s="53">
        <v>42521</v>
      </c>
      <c r="E976" s="52">
        <f t="shared" si="47"/>
        <v>1805</v>
      </c>
      <c r="F976" s="54" t="s">
        <v>404</v>
      </c>
      <c r="G976" s="52" t="s">
        <v>403</v>
      </c>
      <c r="H976" s="54" t="s">
        <v>387</v>
      </c>
      <c r="I976" s="55">
        <v>5</v>
      </c>
      <c r="J976" s="55">
        <v>35</v>
      </c>
      <c r="K976" s="54">
        <f t="shared" si="45"/>
        <v>175</v>
      </c>
    </row>
    <row r="977" spans="1:11" x14ac:dyDescent="0.3">
      <c r="A977" s="52" t="s">
        <v>398</v>
      </c>
      <c r="B977" s="52">
        <f t="shared" si="46"/>
        <v>2016</v>
      </c>
      <c r="C977" s="52" t="s">
        <v>592</v>
      </c>
      <c r="D977" s="53">
        <v>42522</v>
      </c>
      <c r="E977" s="52">
        <f t="shared" si="47"/>
        <v>1806</v>
      </c>
      <c r="F977" s="54" t="s">
        <v>397</v>
      </c>
      <c r="G977" s="52" t="s">
        <v>396</v>
      </c>
      <c r="H977" s="54" t="s">
        <v>385</v>
      </c>
      <c r="I977" s="55">
        <v>200</v>
      </c>
      <c r="J977" s="55">
        <v>86</v>
      </c>
      <c r="K977" s="54">
        <f t="shared" si="45"/>
        <v>17200</v>
      </c>
    </row>
    <row r="978" spans="1:11" x14ac:dyDescent="0.3">
      <c r="A978" s="52" t="s">
        <v>405</v>
      </c>
      <c r="B978" s="52">
        <f t="shared" si="46"/>
        <v>2016</v>
      </c>
      <c r="C978" s="52" t="s">
        <v>592</v>
      </c>
      <c r="D978" s="53">
        <v>42522</v>
      </c>
      <c r="E978" s="52">
        <f t="shared" si="47"/>
        <v>1807</v>
      </c>
      <c r="F978" s="54" t="s">
        <v>404</v>
      </c>
      <c r="G978" s="52" t="s">
        <v>403</v>
      </c>
      <c r="H978" s="54" t="s">
        <v>385</v>
      </c>
      <c r="I978" s="55">
        <v>5</v>
      </c>
      <c r="J978" s="55">
        <v>86</v>
      </c>
      <c r="K978" s="54">
        <f t="shared" si="45"/>
        <v>430</v>
      </c>
    </row>
    <row r="979" spans="1:11" x14ac:dyDescent="0.3">
      <c r="A979" s="52" t="s">
        <v>398</v>
      </c>
      <c r="B979" s="52">
        <f t="shared" si="46"/>
        <v>2016</v>
      </c>
      <c r="C979" s="52" t="s">
        <v>592</v>
      </c>
      <c r="D979" s="53">
        <v>42523</v>
      </c>
      <c r="E979" s="52">
        <f t="shared" si="47"/>
        <v>1808</v>
      </c>
      <c r="F979" s="54" t="s">
        <v>397</v>
      </c>
      <c r="G979" s="52" t="s">
        <v>396</v>
      </c>
      <c r="H979" s="54" t="s">
        <v>384</v>
      </c>
      <c r="I979" s="55">
        <v>50</v>
      </c>
      <c r="J979" s="55">
        <v>20</v>
      </c>
      <c r="K979" s="54">
        <f t="shared" si="45"/>
        <v>1000</v>
      </c>
    </row>
    <row r="980" spans="1:11" x14ac:dyDescent="0.3">
      <c r="A980" s="52" t="s">
        <v>405</v>
      </c>
      <c r="B980" s="52">
        <f t="shared" si="46"/>
        <v>2016</v>
      </c>
      <c r="C980" s="52" t="s">
        <v>592</v>
      </c>
      <c r="D980" s="53">
        <v>42523</v>
      </c>
      <c r="E980" s="52">
        <f t="shared" si="47"/>
        <v>1809</v>
      </c>
      <c r="F980" s="54" t="s">
        <v>453</v>
      </c>
      <c r="G980" s="52" t="s">
        <v>403</v>
      </c>
      <c r="H980" s="54" t="s">
        <v>384</v>
      </c>
      <c r="I980" s="55">
        <v>100</v>
      </c>
      <c r="J980" s="55">
        <v>20</v>
      </c>
      <c r="K980" s="54">
        <f t="shared" si="45"/>
        <v>2000</v>
      </c>
    </row>
    <row r="981" spans="1:11" x14ac:dyDescent="0.3">
      <c r="A981" s="52" t="s">
        <v>395</v>
      </c>
      <c r="B981" s="52">
        <f t="shared" si="46"/>
        <v>2016</v>
      </c>
      <c r="C981" s="52" t="s">
        <v>592</v>
      </c>
      <c r="D981" s="53">
        <v>42524</v>
      </c>
      <c r="E981" s="52">
        <f t="shared" si="47"/>
        <v>1810</v>
      </c>
      <c r="F981" s="54" t="s">
        <v>400</v>
      </c>
      <c r="G981" s="52" t="s">
        <v>399</v>
      </c>
      <c r="H981" s="54" t="s">
        <v>383</v>
      </c>
      <c r="I981" s="55">
        <v>300</v>
      </c>
      <c r="J981" s="55">
        <v>10</v>
      </c>
      <c r="K981" s="54">
        <f t="shared" si="45"/>
        <v>3000</v>
      </c>
    </row>
    <row r="982" spans="1:11" x14ac:dyDescent="0.3">
      <c r="A982" s="52" t="s">
        <v>398</v>
      </c>
      <c r="B982" s="52">
        <f t="shared" si="46"/>
        <v>2016</v>
      </c>
      <c r="C982" s="52" t="s">
        <v>592</v>
      </c>
      <c r="D982" s="53">
        <v>42524</v>
      </c>
      <c r="E982" s="52">
        <f t="shared" si="47"/>
        <v>1811</v>
      </c>
      <c r="F982" s="54" t="s">
        <v>397</v>
      </c>
      <c r="G982" s="52" t="s">
        <v>396</v>
      </c>
      <c r="H982" s="54" t="s">
        <v>383</v>
      </c>
      <c r="I982" s="55">
        <v>250</v>
      </c>
      <c r="J982" s="55">
        <v>10</v>
      </c>
      <c r="K982" s="54">
        <f t="shared" si="45"/>
        <v>2500</v>
      </c>
    </row>
    <row r="983" spans="1:11" x14ac:dyDescent="0.3">
      <c r="A983" s="52" t="s">
        <v>395</v>
      </c>
      <c r="B983" s="52">
        <f t="shared" si="46"/>
        <v>2016</v>
      </c>
      <c r="C983" s="52" t="s">
        <v>592</v>
      </c>
      <c r="D983" s="53">
        <v>42525</v>
      </c>
      <c r="E983" s="52">
        <f t="shared" si="47"/>
        <v>1812</v>
      </c>
      <c r="F983" s="54" t="s">
        <v>400</v>
      </c>
      <c r="G983" s="52" t="s">
        <v>399</v>
      </c>
      <c r="H983" s="54" t="s">
        <v>381</v>
      </c>
      <c r="I983" s="55">
        <v>200</v>
      </c>
      <c r="J983" s="55">
        <v>120</v>
      </c>
      <c r="K983" s="54">
        <f t="shared" si="45"/>
        <v>24000</v>
      </c>
    </row>
    <row r="984" spans="1:11" x14ac:dyDescent="0.3">
      <c r="A984" s="52" t="s">
        <v>395</v>
      </c>
      <c r="B984" s="52">
        <f t="shared" si="46"/>
        <v>2016</v>
      </c>
      <c r="C984" s="52" t="s">
        <v>592</v>
      </c>
      <c r="D984" s="53">
        <v>42525</v>
      </c>
      <c r="E984" s="52">
        <f t="shared" si="47"/>
        <v>1813</v>
      </c>
      <c r="F984" s="54" t="s">
        <v>400</v>
      </c>
      <c r="G984" s="52" t="s">
        <v>399</v>
      </c>
      <c r="H984" s="54" t="s">
        <v>381</v>
      </c>
      <c r="I984" s="55">
        <v>150</v>
      </c>
      <c r="J984" s="55">
        <v>120</v>
      </c>
      <c r="K984" s="54">
        <f t="shared" si="45"/>
        <v>18000</v>
      </c>
    </row>
    <row r="985" spans="1:11" x14ac:dyDescent="0.3">
      <c r="A985" s="52" t="s">
        <v>395</v>
      </c>
      <c r="B985" s="52">
        <f t="shared" si="46"/>
        <v>2016</v>
      </c>
      <c r="C985" s="52" t="s">
        <v>592</v>
      </c>
      <c r="D985" s="53">
        <v>42526</v>
      </c>
      <c r="E985" s="52">
        <f t="shared" si="47"/>
        <v>1814</v>
      </c>
      <c r="F985" s="54" t="s">
        <v>400</v>
      </c>
      <c r="G985" s="52" t="s">
        <v>399</v>
      </c>
      <c r="H985" s="54" t="s">
        <v>385</v>
      </c>
      <c r="I985" s="55">
        <v>200</v>
      </c>
      <c r="J985" s="55">
        <v>86</v>
      </c>
      <c r="K985" s="54">
        <f t="shared" si="45"/>
        <v>17200</v>
      </c>
    </row>
    <row r="986" spans="1:11" x14ac:dyDescent="0.3">
      <c r="A986" s="52" t="s">
        <v>395</v>
      </c>
      <c r="B986" s="52">
        <f t="shared" si="46"/>
        <v>2016</v>
      </c>
      <c r="C986" s="52" t="s">
        <v>592</v>
      </c>
      <c r="D986" s="53">
        <v>42526</v>
      </c>
      <c r="E986" s="52">
        <f t="shared" si="47"/>
        <v>1815</v>
      </c>
      <c r="F986" s="54" t="s">
        <v>400</v>
      </c>
      <c r="G986" s="52" t="s">
        <v>399</v>
      </c>
      <c r="H986" s="54" t="s">
        <v>387</v>
      </c>
      <c r="I986" s="55">
        <v>450</v>
      </c>
      <c r="J986" s="55">
        <v>35</v>
      </c>
      <c r="K986" s="54">
        <f t="shared" si="45"/>
        <v>15750</v>
      </c>
    </row>
    <row r="987" spans="1:11" x14ac:dyDescent="0.3">
      <c r="A987" s="52" t="s">
        <v>395</v>
      </c>
      <c r="B987" s="52">
        <f t="shared" si="46"/>
        <v>2016</v>
      </c>
      <c r="C987" s="52" t="s">
        <v>592</v>
      </c>
      <c r="D987" s="53">
        <v>42527</v>
      </c>
      <c r="E987" s="52">
        <f t="shared" si="47"/>
        <v>1816</v>
      </c>
      <c r="F987" s="54" t="s">
        <v>429</v>
      </c>
      <c r="G987" s="52" t="s">
        <v>528</v>
      </c>
      <c r="H987" s="54" t="s">
        <v>387</v>
      </c>
      <c r="I987" s="55">
        <v>50</v>
      </c>
      <c r="J987" s="55">
        <v>35</v>
      </c>
      <c r="K987" s="54">
        <f t="shared" si="45"/>
        <v>1750</v>
      </c>
    </row>
    <row r="988" spans="1:11" x14ac:dyDescent="0.3">
      <c r="A988" s="52" t="s">
        <v>395</v>
      </c>
      <c r="B988" s="52">
        <f t="shared" si="46"/>
        <v>2016</v>
      </c>
      <c r="C988" s="52" t="s">
        <v>592</v>
      </c>
      <c r="D988" s="53">
        <v>42527</v>
      </c>
      <c r="E988" s="52">
        <f t="shared" si="47"/>
        <v>1817</v>
      </c>
      <c r="F988" s="54" t="s">
        <v>400</v>
      </c>
      <c r="G988" s="52" t="s">
        <v>399</v>
      </c>
      <c r="H988" s="54" t="s">
        <v>385</v>
      </c>
      <c r="I988" s="55">
        <v>100</v>
      </c>
      <c r="J988" s="55">
        <v>86</v>
      </c>
      <c r="K988" s="54">
        <f t="shared" si="45"/>
        <v>8600</v>
      </c>
    </row>
    <row r="989" spans="1:11" x14ac:dyDescent="0.3">
      <c r="A989" s="52" t="s">
        <v>398</v>
      </c>
      <c r="B989" s="52">
        <f t="shared" si="46"/>
        <v>2016</v>
      </c>
      <c r="C989" s="52" t="s">
        <v>592</v>
      </c>
      <c r="D989" s="53">
        <v>42528</v>
      </c>
      <c r="E989" s="52">
        <f t="shared" si="47"/>
        <v>1818</v>
      </c>
      <c r="F989" s="54" t="s">
        <v>412</v>
      </c>
      <c r="G989" s="52" t="s">
        <v>523</v>
      </c>
      <c r="H989" s="54" t="s">
        <v>385</v>
      </c>
      <c r="I989" s="55">
        <v>100</v>
      </c>
      <c r="J989" s="55">
        <v>86</v>
      </c>
      <c r="K989" s="54">
        <f t="shared" si="45"/>
        <v>8600</v>
      </c>
    </row>
    <row r="990" spans="1:11" x14ac:dyDescent="0.3">
      <c r="A990" s="52" t="s">
        <v>398</v>
      </c>
      <c r="B990" s="52">
        <f t="shared" si="46"/>
        <v>2016</v>
      </c>
      <c r="C990" s="52" t="s">
        <v>592</v>
      </c>
      <c r="D990" s="53">
        <v>42528</v>
      </c>
      <c r="E990" s="52">
        <f t="shared" si="47"/>
        <v>1819</v>
      </c>
      <c r="F990" s="54" t="s">
        <v>409</v>
      </c>
      <c r="G990" s="52" t="s">
        <v>396</v>
      </c>
      <c r="H990" s="54" t="s">
        <v>384</v>
      </c>
      <c r="I990" s="55">
        <v>300</v>
      </c>
      <c r="J990" s="55">
        <v>20</v>
      </c>
      <c r="K990" s="54">
        <f t="shared" si="45"/>
        <v>6000</v>
      </c>
    </row>
    <row r="991" spans="1:11" x14ac:dyDescent="0.3">
      <c r="A991" s="52" t="s">
        <v>398</v>
      </c>
      <c r="B991" s="52">
        <f t="shared" si="46"/>
        <v>2016</v>
      </c>
      <c r="C991" s="52" t="s">
        <v>592</v>
      </c>
      <c r="D991" s="53">
        <v>42529</v>
      </c>
      <c r="E991" s="52">
        <f t="shared" si="47"/>
        <v>1820</v>
      </c>
      <c r="F991" s="54" t="s">
        <v>409</v>
      </c>
      <c r="G991" s="52" t="s">
        <v>396</v>
      </c>
      <c r="H991" s="54" t="s">
        <v>384</v>
      </c>
      <c r="I991" s="55">
        <v>300</v>
      </c>
      <c r="J991" s="55">
        <v>20</v>
      </c>
      <c r="K991" s="54">
        <f t="shared" si="45"/>
        <v>6000</v>
      </c>
    </row>
    <row r="992" spans="1:11" x14ac:dyDescent="0.3">
      <c r="A992" s="52" t="s">
        <v>522</v>
      </c>
      <c r="B992" s="52">
        <f t="shared" si="46"/>
        <v>2016</v>
      </c>
      <c r="C992" s="52" t="s">
        <v>592</v>
      </c>
      <c r="D992" s="53">
        <v>42529</v>
      </c>
      <c r="E992" s="52">
        <f t="shared" si="47"/>
        <v>1821</v>
      </c>
      <c r="F992" s="54" t="s">
        <v>402</v>
      </c>
      <c r="G992" s="52" t="s">
        <v>525</v>
      </c>
      <c r="H992" s="54" t="s">
        <v>383</v>
      </c>
      <c r="I992" s="55">
        <v>1500</v>
      </c>
      <c r="J992" s="55">
        <v>10</v>
      </c>
      <c r="K992" s="54">
        <f t="shared" si="45"/>
        <v>15000</v>
      </c>
    </row>
    <row r="993" spans="1:11" x14ac:dyDescent="0.3">
      <c r="A993" s="52" t="s">
        <v>398</v>
      </c>
      <c r="B993" s="52">
        <f t="shared" si="46"/>
        <v>2016</v>
      </c>
      <c r="C993" s="52" t="s">
        <v>592</v>
      </c>
      <c r="D993" s="53">
        <v>42530</v>
      </c>
      <c r="E993" s="52">
        <f t="shared" si="47"/>
        <v>1822</v>
      </c>
      <c r="F993" s="54" t="s">
        <v>409</v>
      </c>
      <c r="G993" s="52" t="s">
        <v>396</v>
      </c>
      <c r="H993" s="54" t="s">
        <v>383</v>
      </c>
      <c r="I993" s="55">
        <v>300</v>
      </c>
      <c r="J993" s="55">
        <v>10</v>
      </c>
      <c r="K993" s="54">
        <f t="shared" si="45"/>
        <v>3000</v>
      </c>
    </row>
    <row r="994" spans="1:11" x14ac:dyDescent="0.3">
      <c r="A994" s="52" t="s">
        <v>395</v>
      </c>
      <c r="B994" s="52">
        <f t="shared" si="46"/>
        <v>2016</v>
      </c>
      <c r="C994" s="52" t="s">
        <v>592</v>
      </c>
      <c r="D994" s="53">
        <v>42530</v>
      </c>
      <c r="E994" s="52">
        <f t="shared" si="47"/>
        <v>1823</v>
      </c>
      <c r="F994" s="54" t="s">
        <v>433</v>
      </c>
      <c r="G994" s="52" t="s">
        <v>528</v>
      </c>
      <c r="H994" s="54" t="s">
        <v>381</v>
      </c>
      <c r="I994" s="55">
        <v>200</v>
      </c>
      <c r="J994" s="55">
        <v>120</v>
      </c>
      <c r="K994" s="54">
        <f t="shared" si="45"/>
        <v>24000</v>
      </c>
    </row>
    <row r="995" spans="1:11" x14ac:dyDescent="0.3">
      <c r="A995" s="52" t="s">
        <v>522</v>
      </c>
      <c r="B995" s="52">
        <f t="shared" si="46"/>
        <v>2016</v>
      </c>
      <c r="C995" s="52" t="s">
        <v>592</v>
      </c>
      <c r="D995" s="53">
        <v>42531</v>
      </c>
      <c r="E995" s="52">
        <f t="shared" si="47"/>
        <v>1824</v>
      </c>
      <c r="F995" s="54" t="s">
        <v>450</v>
      </c>
      <c r="G995" s="52" t="s">
        <v>525</v>
      </c>
      <c r="H995" s="54" t="s">
        <v>381</v>
      </c>
      <c r="I995" s="55">
        <v>100</v>
      </c>
      <c r="J995" s="55">
        <v>120</v>
      </c>
      <c r="K995" s="54">
        <f t="shared" si="45"/>
        <v>12000</v>
      </c>
    </row>
    <row r="996" spans="1:11" x14ac:dyDescent="0.3">
      <c r="A996" s="52" t="s">
        <v>395</v>
      </c>
      <c r="B996" s="52">
        <f t="shared" si="46"/>
        <v>2016</v>
      </c>
      <c r="C996" s="52" t="s">
        <v>592</v>
      </c>
      <c r="D996" s="53">
        <v>42531</v>
      </c>
      <c r="E996" s="52">
        <f t="shared" si="47"/>
        <v>1825</v>
      </c>
      <c r="F996" s="54" t="s">
        <v>433</v>
      </c>
      <c r="G996" s="52" t="s">
        <v>528</v>
      </c>
      <c r="H996" s="54" t="s">
        <v>385</v>
      </c>
      <c r="I996" s="55">
        <v>200</v>
      </c>
      <c r="J996" s="55">
        <v>86</v>
      </c>
      <c r="K996" s="54">
        <f t="shared" si="45"/>
        <v>17200</v>
      </c>
    </row>
    <row r="997" spans="1:11" x14ac:dyDescent="0.3">
      <c r="A997" s="52" t="s">
        <v>398</v>
      </c>
      <c r="B997" s="52">
        <f t="shared" si="46"/>
        <v>2016</v>
      </c>
      <c r="C997" s="52" t="s">
        <v>592</v>
      </c>
      <c r="D997" s="53">
        <v>42532</v>
      </c>
      <c r="E997" s="52">
        <f t="shared" si="47"/>
        <v>1826</v>
      </c>
      <c r="F997" s="54" t="s">
        <v>397</v>
      </c>
      <c r="G997" s="52" t="s">
        <v>396</v>
      </c>
      <c r="H997" s="54" t="s">
        <v>387</v>
      </c>
      <c r="I997" s="55">
        <v>700</v>
      </c>
      <c r="J997" s="55">
        <v>35</v>
      </c>
      <c r="K997" s="54">
        <f t="shared" si="45"/>
        <v>24500</v>
      </c>
    </row>
    <row r="998" spans="1:11" x14ac:dyDescent="0.3">
      <c r="A998" s="52" t="s">
        <v>405</v>
      </c>
      <c r="B998" s="52">
        <f t="shared" si="46"/>
        <v>2016</v>
      </c>
      <c r="C998" s="52" t="s">
        <v>592</v>
      </c>
      <c r="D998" s="53">
        <v>42532</v>
      </c>
      <c r="E998" s="52">
        <f t="shared" si="47"/>
        <v>1827</v>
      </c>
      <c r="F998" s="54" t="s">
        <v>457</v>
      </c>
      <c r="G998" s="52" t="s">
        <v>403</v>
      </c>
      <c r="H998" s="54" t="s">
        <v>384</v>
      </c>
      <c r="I998" s="55">
        <v>400</v>
      </c>
      <c r="J998" s="55">
        <v>20</v>
      </c>
      <c r="K998" s="54">
        <f t="shared" si="45"/>
        <v>8000</v>
      </c>
    </row>
    <row r="999" spans="1:11" x14ac:dyDescent="0.3">
      <c r="A999" s="52" t="s">
        <v>398</v>
      </c>
      <c r="B999" s="52">
        <f t="shared" si="46"/>
        <v>2016</v>
      </c>
      <c r="C999" s="52" t="s">
        <v>592</v>
      </c>
      <c r="D999" s="53">
        <v>42533</v>
      </c>
      <c r="E999" s="52">
        <f t="shared" si="47"/>
        <v>1828</v>
      </c>
      <c r="F999" s="54" t="s">
        <v>397</v>
      </c>
      <c r="G999" s="52" t="s">
        <v>396</v>
      </c>
      <c r="H999" s="54" t="s">
        <v>385</v>
      </c>
      <c r="I999" s="55">
        <v>150</v>
      </c>
      <c r="J999" s="55">
        <v>86</v>
      </c>
      <c r="K999" s="54">
        <f t="shared" si="45"/>
        <v>12900</v>
      </c>
    </row>
    <row r="1000" spans="1:11" x14ac:dyDescent="0.3">
      <c r="A1000" s="52" t="s">
        <v>405</v>
      </c>
      <c r="B1000" s="52">
        <f t="shared" si="46"/>
        <v>2016</v>
      </c>
      <c r="C1000" s="52" t="s">
        <v>592</v>
      </c>
      <c r="D1000" s="53">
        <v>42533</v>
      </c>
      <c r="E1000" s="52">
        <f t="shared" si="47"/>
        <v>1829</v>
      </c>
      <c r="F1000" s="54" t="s">
        <v>457</v>
      </c>
      <c r="G1000" s="52" t="s">
        <v>403</v>
      </c>
      <c r="H1000" s="54" t="s">
        <v>387</v>
      </c>
      <c r="I1000" s="55">
        <v>50</v>
      </c>
      <c r="J1000" s="55">
        <v>35</v>
      </c>
      <c r="K1000" s="54">
        <f t="shared" si="45"/>
        <v>1750</v>
      </c>
    </row>
    <row r="1001" spans="1:11" x14ac:dyDescent="0.3">
      <c r="A1001" s="52" t="s">
        <v>398</v>
      </c>
      <c r="B1001" s="52">
        <f t="shared" si="46"/>
        <v>2016</v>
      </c>
      <c r="C1001" s="52" t="s">
        <v>592</v>
      </c>
      <c r="D1001" s="53">
        <v>42534</v>
      </c>
      <c r="E1001" s="52">
        <f t="shared" si="47"/>
        <v>1830</v>
      </c>
      <c r="F1001" s="54" t="s">
        <v>397</v>
      </c>
      <c r="G1001" s="52" t="s">
        <v>396</v>
      </c>
      <c r="H1001" s="54" t="s">
        <v>384</v>
      </c>
      <c r="I1001" s="55">
        <v>250</v>
      </c>
      <c r="J1001" s="55">
        <v>20</v>
      </c>
      <c r="K1001" s="54">
        <f t="shared" si="45"/>
        <v>5000</v>
      </c>
    </row>
    <row r="1002" spans="1:11" x14ac:dyDescent="0.3">
      <c r="A1002" s="52" t="s">
        <v>405</v>
      </c>
      <c r="B1002" s="52">
        <f t="shared" si="46"/>
        <v>2016</v>
      </c>
      <c r="C1002" s="52" t="s">
        <v>592</v>
      </c>
      <c r="D1002" s="53">
        <v>42534</v>
      </c>
      <c r="E1002" s="52">
        <f t="shared" si="47"/>
        <v>1831</v>
      </c>
      <c r="F1002" s="54" t="s">
        <v>457</v>
      </c>
      <c r="G1002" s="52" t="s">
        <v>403</v>
      </c>
      <c r="H1002" s="54" t="s">
        <v>385</v>
      </c>
      <c r="I1002" s="55">
        <v>50</v>
      </c>
      <c r="J1002" s="55">
        <v>86</v>
      </c>
      <c r="K1002" s="54">
        <f t="shared" si="45"/>
        <v>4300</v>
      </c>
    </row>
    <row r="1003" spans="1:11" x14ac:dyDescent="0.3">
      <c r="A1003" s="52" t="s">
        <v>398</v>
      </c>
      <c r="B1003" s="52">
        <f t="shared" si="46"/>
        <v>2016</v>
      </c>
      <c r="C1003" s="52" t="s">
        <v>592</v>
      </c>
      <c r="D1003" s="53">
        <v>42535</v>
      </c>
      <c r="E1003" s="52">
        <f t="shared" si="47"/>
        <v>1832</v>
      </c>
      <c r="F1003" s="54" t="s">
        <v>397</v>
      </c>
      <c r="G1003" s="52" t="s">
        <v>396</v>
      </c>
      <c r="H1003" s="54" t="s">
        <v>387</v>
      </c>
      <c r="I1003" s="55">
        <v>850</v>
      </c>
      <c r="J1003" s="55">
        <v>35</v>
      </c>
      <c r="K1003" s="54">
        <f t="shared" si="45"/>
        <v>29750</v>
      </c>
    </row>
    <row r="1004" spans="1:11" x14ac:dyDescent="0.3">
      <c r="A1004" s="52" t="s">
        <v>395</v>
      </c>
      <c r="B1004" s="52">
        <f t="shared" si="46"/>
        <v>2016</v>
      </c>
      <c r="C1004" s="52" t="s">
        <v>592</v>
      </c>
      <c r="D1004" s="53">
        <v>42535</v>
      </c>
      <c r="E1004" s="52">
        <f t="shared" si="47"/>
        <v>1833</v>
      </c>
      <c r="F1004" s="54" t="s">
        <v>422</v>
      </c>
      <c r="G1004" s="52" t="s">
        <v>529</v>
      </c>
      <c r="H1004" s="54" t="s">
        <v>384</v>
      </c>
      <c r="I1004" s="55">
        <v>250</v>
      </c>
      <c r="J1004" s="55">
        <v>20</v>
      </c>
      <c r="K1004" s="54">
        <f t="shared" si="45"/>
        <v>5000</v>
      </c>
    </row>
    <row r="1005" spans="1:11" x14ac:dyDescent="0.3">
      <c r="A1005" s="52" t="s">
        <v>405</v>
      </c>
      <c r="B1005" s="52">
        <f t="shared" si="46"/>
        <v>2016</v>
      </c>
      <c r="C1005" s="52" t="s">
        <v>592</v>
      </c>
      <c r="D1005" s="53">
        <v>42536</v>
      </c>
      <c r="E1005" s="52">
        <f t="shared" si="47"/>
        <v>1834</v>
      </c>
      <c r="F1005" s="54" t="s">
        <v>430</v>
      </c>
      <c r="G1005" s="52" t="s">
        <v>403</v>
      </c>
      <c r="H1005" s="54" t="s">
        <v>385</v>
      </c>
      <c r="I1005" s="55">
        <v>500</v>
      </c>
      <c r="J1005" s="55">
        <v>86</v>
      </c>
      <c r="K1005" s="54">
        <f t="shared" si="45"/>
        <v>43000</v>
      </c>
    </row>
    <row r="1006" spans="1:11" x14ac:dyDescent="0.3">
      <c r="A1006" s="52" t="s">
        <v>395</v>
      </c>
      <c r="B1006" s="52">
        <f t="shared" si="46"/>
        <v>2016</v>
      </c>
      <c r="C1006" s="52" t="s">
        <v>592</v>
      </c>
      <c r="D1006" s="53">
        <v>42536</v>
      </c>
      <c r="E1006" s="52">
        <f t="shared" si="47"/>
        <v>1835</v>
      </c>
      <c r="F1006" s="54" t="s">
        <v>436</v>
      </c>
      <c r="G1006" s="52" t="s">
        <v>399</v>
      </c>
      <c r="H1006" s="54" t="s">
        <v>387</v>
      </c>
      <c r="I1006" s="55">
        <v>100</v>
      </c>
      <c r="J1006" s="55">
        <v>35</v>
      </c>
      <c r="K1006" s="54">
        <f t="shared" si="45"/>
        <v>3500</v>
      </c>
    </row>
    <row r="1007" spans="1:11" x14ac:dyDescent="0.3">
      <c r="A1007" s="52" t="s">
        <v>405</v>
      </c>
      <c r="B1007" s="52">
        <f t="shared" si="46"/>
        <v>2016</v>
      </c>
      <c r="C1007" s="52" t="s">
        <v>592</v>
      </c>
      <c r="D1007" s="53">
        <v>42537</v>
      </c>
      <c r="E1007" s="52">
        <f t="shared" si="47"/>
        <v>1836</v>
      </c>
      <c r="F1007" s="54" t="s">
        <v>404</v>
      </c>
      <c r="G1007" s="52" t="s">
        <v>403</v>
      </c>
      <c r="H1007" s="54" t="s">
        <v>384</v>
      </c>
      <c r="I1007" s="55">
        <v>300</v>
      </c>
      <c r="J1007" s="55">
        <v>20</v>
      </c>
      <c r="K1007" s="54">
        <f t="shared" si="45"/>
        <v>6000</v>
      </c>
    </row>
    <row r="1008" spans="1:11" x14ac:dyDescent="0.3">
      <c r="A1008" s="52" t="s">
        <v>395</v>
      </c>
      <c r="B1008" s="52">
        <f t="shared" si="46"/>
        <v>2016</v>
      </c>
      <c r="C1008" s="52" t="s">
        <v>592</v>
      </c>
      <c r="D1008" s="53">
        <v>42537</v>
      </c>
      <c r="E1008" s="52">
        <f t="shared" si="47"/>
        <v>1837</v>
      </c>
      <c r="F1008" s="54" t="s">
        <v>433</v>
      </c>
      <c r="G1008" s="52" t="s">
        <v>528</v>
      </c>
      <c r="H1008" s="54" t="s">
        <v>385</v>
      </c>
      <c r="I1008" s="55">
        <v>300</v>
      </c>
      <c r="J1008" s="55">
        <v>86</v>
      </c>
      <c r="K1008" s="54">
        <f t="shared" si="45"/>
        <v>25800</v>
      </c>
    </row>
    <row r="1009" spans="1:11" x14ac:dyDescent="0.3">
      <c r="A1009" s="52" t="s">
        <v>405</v>
      </c>
      <c r="B1009" s="52">
        <f t="shared" si="46"/>
        <v>2016</v>
      </c>
      <c r="C1009" s="52" t="s">
        <v>592</v>
      </c>
      <c r="D1009" s="53">
        <v>42538</v>
      </c>
      <c r="E1009" s="52">
        <f t="shared" si="47"/>
        <v>1838</v>
      </c>
      <c r="F1009" s="54" t="s">
        <v>453</v>
      </c>
      <c r="G1009" s="52" t="s">
        <v>403</v>
      </c>
      <c r="H1009" s="54" t="s">
        <v>387</v>
      </c>
      <c r="I1009" s="55">
        <v>250</v>
      </c>
      <c r="J1009" s="55">
        <v>35</v>
      </c>
      <c r="K1009" s="54">
        <f t="shared" si="45"/>
        <v>8750</v>
      </c>
    </row>
    <row r="1010" spans="1:11" x14ac:dyDescent="0.3">
      <c r="A1010" s="52" t="s">
        <v>395</v>
      </c>
      <c r="B1010" s="52">
        <f t="shared" si="46"/>
        <v>2016</v>
      </c>
      <c r="C1010" s="52" t="s">
        <v>592</v>
      </c>
      <c r="D1010" s="53">
        <v>42538</v>
      </c>
      <c r="E1010" s="52">
        <f t="shared" si="47"/>
        <v>1839</v>
      </c>
      <c r="F1010" s="54" t="s">
        <v>433</v>
      </c>
      <c r="G1010" s="52" t="s">
        <v>528</v>
      </c>
      <c r="H1010" s="54" t="s">
        <v>384</v>
      </c>
      <c r="I1010" s="55">
        <v>100</v>
      </c>
      <c r="J1010" s="55">
        <v>20</v>
      </c>
      <c r="K1010" s="54">
        <f t="shared" si="45"/>
        <v>2000</v>
      </c>
    </row>
    <row r="1011" spans="1:11" x14ac:dyDescent="0.3">
      <c r="A1011" s="52" t="s">
        <v>522</v>
      </c>
      <c r="B1011" s="52">
        <f t="shared" si="46"/>
        <v>2016</v>
      </c>
      <c r="C1011" s="52" t="s">
        <v>592</v>
      </c>
      <c r="D1011" s="53">
        <v>42539</v>
      </c>
      <c r="E1011" s="52">
        <f t="shared" si="47"/>
        <v>1840</v>
      </c>
      <c r="F1011" s="54" t="s">
        <v>407</v>
      </c>
      <c r="G1011" s="52" t="s">
        <v>406</v>
      </c>
      <c r="H1011" s="54" t="s">
        <v>385</v>
      </c>
      <c r="I1011" s="55">
        <v>250</v>
      </c>
      <c r="J1011" s="55">
        <v>86</v>
      </c>
      <c r="K1011" s="54">
        <f t="shared" si="45"/>
        <v>21500</v>
      </c>
    </row>
    <row r="1012" spans="1:11" x14ac:dyDescent="0.3">
      <c r="A1012" s="52" t="s">
        <v>395</v>
      </c>
      <c r="B1012" s="52">
        <f t="shared" si="46"/>
        <v>2016</v>
      </c>
      <c r="C1012" s="52" t="s">
        <v>592</v>
      </c>
      <c r="D1012" s="53">
        <v>42539</v>
      </c>
      <c r="E1012" s="52">
        <f t="shared" si="47"/>
        <v>1841</v>
      </c>
      <c r="F1012" s="54" t="s">
        <v>433</v>
      </c>
      <c r="G1012" s="52" t="s">
        <v>528</v>
      </c>
      <c r="H1012" s="54" t="s">
        <v>387</v>
      </c>
      <c r="I1012" s="55">
        <v>100</v>
      </c>
      <c r="J1012" s="55">
        <v>35</v>
      </c>
      <c r="K1012" s="54">
        <f t="shared" si="45"/>
        <v>3500</v>
      </c>
    </row>
    <row r="1013" spans="1:11" x14ac:dyDescent="0.3">
      <c r="A1013" s="52" t="s">
        <v>395</v>
      </c>
      <c r="B1013" s="52">
        <f t="shared" si="46"/>
        <v>2016</v>
      </c>
      <c r="C1013" s="52" t="s">
        <v>592</v>
      </c>
      <c r="D1013" s="53">
        <v>42540</v>
      </c>
      <c r="E1013" s="52">
        <f t="shared" si="47"/>
        <v>1842</v>
      </c>
      <c r="F1013" s="54" t="s">
        <v>433</v>
      </c>
      <c r="G1013" s="52" t="s">
        <v>528</v>
      </c>
      <c r="H1013" s="54" t="s">
        <v>384</v>
      </c>
      <c r="I1013" s="55">
        <v>250</v>
      </c>
      <c r="J1013" s="55">
        <v>20</v>
      </c>
      <c r="K1013" s="54">
        <f t="shared" si="45"/>
        <v>5000</v>
      </c>
    </row>
    <row r="1014" spans="1:11" x14ac:dyDescent="0.3">
      <c r="A1014" s="52" t="s">
        <v>398</v>
      </c>
      <c r="B1014" s="52">
        <f t="shared" si="46"/>
        <v>2016</v>
      </c>
      <c r="C1014" s="52" t="s">
        <v>592</v>
      </c>
      <c r="D1014" s="53">
        <v>42540</v>
      </c>
      <c r="E1014" s="52">
        <f t="shared" si="47"/>
        <v>1843</v>
      </c>
      <c r="F1014" s="54" t="s">
        <v>421</v>
      </c>
      <c r="G1014" s="52" t="s">
        <v>523</v>
      </c>
      <c r="H1014" s="54" t="s">
        <v>385</v>
      </c>
      <c r="I1014" s="55">
        <v>1050</v>
      </c>
      <c r="J1014" s="55">
        <v>86</v>
      </c>
      <c r="K1014" s="54">
        <f t="shared" si="45"/>
        <v>90300</v>
      </c>
    </row>
    <row r="1015" spans="1:11" x14ac:dyDescent="0.3">
      <c r="A1015" s="52" t="s">
        <v>395</v>
      </c>
      <c r="B1015" s="52">
        <f t="shared" si="46"/>
        <v>2016</v>
      </c>
      <c r="C1015" s="52" t="s">
        <v>592</v>
      </c>
      <c r="D1015" s="53">
        <v>42541</v>
      </c>
      <c r="E1015" s="52">
        <f t="shared" si="47"/>
        <v>1844</v>
      </c>
      <c r="F1015" s="54" t="s">
        <v>448</v>
      </c>
      <c r="G1015" s="52" t="s">
        <v>529</v>
      </c>
      <c r="H1015" s="54" t="s">
        <v>383</v>
      </c>
      <c r="I1015" s="55">
        <v>50</v>
      </c>
      <c r="J1015" s="55">
        <v>10</v>
      </c>
      <c r="K1015" s="54">
        <f t="shared" si="45"/>
        <v>500</v>
      </c>
    </row>
    <row r="1016" spans="1:11" x14ac:dyDescent="0.3">
      <c r="A1016" s="52" t="s">
        <v>398</v>
      </c>
      <c r="B1016" s="52">
        <f t="shared" si="46"/>
        <v>2016</v>
      </c>
      <c r="C1016" s="52" t="s">
        <v>592</v>
      </c>
      <c r="D1016" s="53">
        <v>42541</v>
      </c>
      <c r="E1016" s="52">
        <f t="shared" si="47"/>
        <v>1845</v>
      </c>
      <c r="F1016" s="54" t="s">
        <v>421</v>
      </c>
      <c r="G1016" s="52" t="s">
        <v>523</v>
      </c>
      <c r="H1016" s="54" t="s">
        <v>384</v>
      </c>
      <c r="I1016" s="55">
        <v>1050</v>
      </c>
      <c r="J1016" s="55">
        <v>20</v>
      </c>
      <c r="K1016" s="54">
        <f t="shared" si="45"/>
        <v>21000</v>
      </c>
    </row>
    <row r="1017" spans="1:11" x14ac:dyDescent="0.3">
      <c r="A1017" s="52" t="s">
        <v>395</v>
      </c>
      <c r="B1017" s="52">
        <f t="shared" si="46"/>
        <v>2016</v>
      </c>
      <c r="C1017" s="52" t="s">
        <v>592</v>
      </c>
      <c r="D1017" s="53">
        <v>42542</v>
      </c>
      <c r="E1017" s="52">
        <f t="shared" si="47"/>
        <v>1846</v>
      </c>
      <c r="F1017" s="54" t="s">
        <v>448</v>
      </c>
      <c r="G1017" s="52" t="s">
        <v>529</v>
      </c>
      <c r="H1017" s="54" t="s">
        <v>381</v>
      </c>
      <c r="I1017" s="55">
        <v>100</v>
      </c>
      <c r="J1017" s="55">
        <v>120</v>
      </c>
      <c r="K1017" s="54">
        <f t="shared" si="45"/>
        <v>12000</v>
      </c>
    </row>
    <row r="1018" spans="1:11" x14ac:dyDescent="0.3">
      <c r="A1018" s="52" t="s">
        <v>398</v>
      </c>
      <c r="B1018" s="52">
        <f t="shared" si="46"/>
        <v>2016</v>
      </c>
      <c r="C1018" s="52" t="s">
        <v>592</v>
      </c>
      <c r="D1018" s="53">
        <v>42542</v>
      </c>
      <c r="E1018" s="52">
        <f t="shared" si="47"/>
        <v>1847</v>
      </c>
      <c r="F1018" s="54" t="s">
        <v>412</v>
      </c>
      <c r="G1018" s="52" t="s">
        <v>523</v>
      </c>
      <c r="H1018" s="54" t="s">
        <v>383</v>
      </c>
      <c r="I1018" s="55">
        <v>100</v>
      </c>
      <c r="J1018" s="55">
        <v>10</v>
      </c>
      <c r="K1018" s="54">
        <f t="shared" si="45"/>
        <v>1000</v>
      </c>
    </row>
    <row r="1019" spans="1:11" x14ac:dyDescent="0.3">
      <c r="A1019" s="52" t="s">
        <v>395</v>
      </c>
      <c r="B1019" s="52">
        <f t="shared" si="46"/>
        <v>2016</v>
      </c>
      <c r="C1019" s="52" t="s">
        <v>592</v>
      </c>
      <c r="D1019" s="53">
        <v>42543</v>
      </c>
      <c r="E1019" s="52">
        <f t="shared" si="47"/>
        <v>1848</v>
      </c>
      <c r="F1019" s="54" t="s">
        <v>422</v>
      </c>
      <c r="G1019" s="52" t="s">
        <v>529</v>
      </c>
      <c r="H1019" s="54" t="s">
        <v>387</v>
      </c>
      <c r="I1019" s="55">
        <v>500</v>
      </c>
      <c r="J1019" s="55">
        <v>35</v>
      </c>
      <c r="K1019" s="54">
        <f t="shared" si="45"/>
        <v>17500</v>
      </c>
    </row>
    <row r="1020" spans="1:11" x14ac:dyDescent="0.3">
      <c r="A1020" s="52" t="s">
        <v>405</v>
      </c>
      <c r="B1020" s="52">
        <f t="shared" si="46"/>
        <v>2016</v>
      </c>
      <c r="C1020" s="52" t="s">
        <v>592</v>
      </c>
      <c r="D1020" s="53">
        <v>42543</v>
      </c>
      <c r="E1020" s="52">
        <f t="shared" si="47"/>
        <v>1849</v>
      </c>
      <c r="F1020" s="54" t="s">
        <v>416</v>
      </c>
      <c r="G1020" s="52" t="s">
        <v>403</v>
      </c>
      <c r="H1020" s="54" t="s">
        <v>381</v>
      </c>
      <c r="I1020" s="55">
        <v>400</v>
      </c>
      <c r="J1020" s="55">
        <v>120</v>
      </c>
      <c r="K1020" s="54">
        <f t="shared" si="45"/>
        <v>48000</v>
      </c>
    </row>
    <row r="1021" spans="1:11" x14ac:dyDescent="0.3">
      <c r="A1021" s="52" t="s">
        <v>398</v>
      </c>
      <c r="B1021" s="52">
        <f t="shared" si="46"/>
        <v>2016</v>
      </c>
      <c r="C1021" s="52" t="s">
        <v>592</v>
      </c>
      <c r="D1021" s="53">
        <v>42544</v>
      </c>
      <c r="E1021" s="52">
        <f t="shared" si="47"/>
        <v>1850</v>
      </c>
      <c r="F1021" s="54" t="s">
        <v>397</v>
      </c>
      <c r="G1021" s="52" t="s">
        <v>396</v>
      </c>
      <c r="H1021" s="54" t="s">
        <v>385</v>
      </c>
      <c r="I1021" s="55">
        <v>50</v>
      </c>
      <c r="J1021" s="55">
        <v>86</v>
      </c>
      <c r="K1021" s="54">
        <f t="shared" si="45"/>
        <v>4300</v>
      </c>
    </row>
    <row r="1022" spans="1:11" x14ac:dyDescent="0.3">
      <c r="A1022" s="52" t="s">
        <v>398</v>
      </c>
      <c r="B1022" s="52">
        <f t="shared" si="46"/>
        <v>2016</v>
      </c>
      <c r="C1022" s="52" t="s">
        <v>592</v>
      </c>
      <c r="D1022" s="53">
        <v>42544</v>
      </c>
      <c r="E1022" s="52">
        <f t="shared" si="47"/>
        <v>1851</v>
      </c>
      <c r="F1022" s="54" t="s">
        <v>397</v>
      </c>
      <c r="G1022" s="52" t="s">
        <v>396</v>
      </c>
      <c r="H1022" s="54" t="s">
        <v>387</v>
      </c>
      <c r="I1022" s="55">
        <v>500</v>
      </c>
      <c r="J1022" s="55">
        <v>35</v>
      </c>
      <c r="K1022" s="54">
        <f t="shared" si="45"/>
        <v>17500</v>
      </c>
    </row>
    <row r="1023" spans="1:11" x14ac:dyDescent="0.3">
      <c r="A1023" s="52" t="s">
        <v>522</v>
      </c>
      <c r="B1023" s="52">
        <f t="shared" si="46"/>
        <v>2016</v>
      </c>
      <c r="C1023" s="52" t="s">
        <v>592</v>
      </c>
      <c r="D1023" s="53">
        <v>42545</v>
      </c>
      <c r="E1023" s="52">
        <f t="shared" si="47"/>
        <v>1852</v>
      </c>
      <c r="F1023" s="54" t="s">
        <v>461</v>
      </c>
      <c r="G1023" s="52" t="s">
        <v>525</v>
      </c>
      <c r="H1023" s="54" t="s">
        <v>384</v>
      </c>
      <c r="I1023" s="55">
        <v>450</v>
      </c>
      <c r="J1023" s="55">
        <v>20</v>
      </c>
      <c r="K1023" s="54">
        <f t="shared" si="45"/>
        <v>9000</v>
      </c>
    </row>
    <row r="1024" spans="1:11" x14ac:dyDescent="0.3">
      <c r="A1024" s="52" t="s">
        <v>395</v>
      </c>
      <c r="B1024" s="52">
        <f t="shared" si="46"/>
        <v>2016</v>
      </c>
      <c r="C1024" s="52" t="s">
        <v>592</v>
      </c>
      <c r="D1024" s="53">
        <v>42545</v>
      </c>
      <c r="E1024" s="52">
        <f t="shared" si="47"/>
        <v>1853</v>
      </c>
      <c r="F1024" s="54" t="s">
        <v>393</v>
      </c>
      <c r="G1024" s="52" t="s">
        <v>529</v>
      </c>
      <c r="H1024" s="54" t="s">
        <v>385</v>
      </c>
      <c r="I1024" s="55">
        <v>1000</v>
      </c>
      <c r="J1024" s="55">
        <v>86</v>
      </c>
      <c r="K1024" s="54">
        <f t="shared" si="45"/>
        <v>86000</v>
      </c>
    </row>
    <row r="1025" spans="1:11" x14ac:dyDescent="0.3">
      <c r="A1025" s="52" t="s">
        <v>398</v>
      </c>
      <c r="B1025" s="52">
        <f t="shared" si="46"/>
        <v>2016</v>
      </c>
      <c r="C1025" s="52" t="s">
        <v>592</v>
      </c>
      <c r="D1025" s="53">
        <v>42546</v>
      </c>
      <c r="E1025" s="52">
        <f t="shared" si="47"/>
        <v>1854</v>
      </c>
      <c r="F1025" s="54" t="s">
        <v>446</v>
      </c>
      <c r="G1025" s="52" t="s">
        <v>523</v>
      </c>
      <c r="H1025" s="54" t="s">
        <v>383</v>
      </c>
      <c r="I1025" s="55">
        <v>50</v>
      </c>
      <c r="J1025" s="55">
        <v>10</v>
      </c>
      <c r="K1025" s="54">
        <f t="shared" si="45"/>
        <v>500</v>
      </c>
    </row>
    <row r="1026" spans="1:11" x14ac:dyDescent="0.3">
      <c r="A1026" s="52" t="s">
        <v>395</v>
      </c>
      <c r="B1026" s="52">
        <f t="shared" si="46"/>
        <v>2016</v>
      </c>
      <c r="C1026" s="52" t="s">
        <v>592</v>
      </c>
      <c r="D1026" s="53">
        <v>42546</v>
      </c>
      <c r="E1026" s="52">
        <f t="shared" si="47"/>
        <v>1855</v>
      </c>
      <c r="F1026" s="54" t="s">
        <v>470</v>
      </c>
      <c r="G1026" s="52" t="s">
        <v>529</v>
      </c>
      <c r="H1026" s="54" t="s">
        <v>384</v>
      </c>
      <c r="I1026" s="55">
        <v>300</v>
      </c>
      <c r="J1026" s="55">
        <v>20</v>
      </c>
      <c r="K1026" s="54">
        <f t="shared" si="45"/>
        <v>6000</v>
      </c>
    </row>
    <row r="1027" spans="1:11" x14ac:dyDescent="0.3">
      <c r="A1027" s="52" t="s">
        <v>398</v>
      </c>
      <c r="B1027" s="52">
        <f t="shared" si="46"/>
        <v>2016</v>
      </c>
      <c r="C1027" s="52" t="s">
        <v>592</v>
      </c>
      <c r="D1027" s="53">
        <v>42547</v>
      </c>
      <c r="E1027" s="52">
        <f t="shared" si="47"/>
        <v>1856</v>
      </c>
      <c r="F1027" s="54" t="s">
        <v>409</v>
      </c>
      <c r="G1027" s="52" t="s">
        <v>396</v>
      </c>
      <c r="H1027" s="54" t="s">
        <v>381</v>
      </c>
      <c r="I1027" s="55">
        <v>1000</v>
      </c>
      <c r="J1027" s="55">
        <v>120</v>
      </c>
      <c r="K1027" s="54">
        <f t="shared" si="45"/>
        <v>120000</v>
      </c>
    </row>
    <row r="1028" spans="1:11" x14ac:dyDescent="0.3">
      <c r="A1028" s="52" t="s">
        <v>522</v>
      </c>
      <c r="B1028" s="52">
        <f t="shared" si="46"/>
        <v>2016</v>
      </c>
      <c r="C1028" s="52" t="s">
        <v>592</v>
      </c>
      <c r="D1028" s="53">
        <v>42547</v>
      </c>
      <c r="E1028" s="52">
        <f t="shared" si="47"/>
        <v>1857</v>
      </c>
      <c r="F1028" s="54" t="s">
        <v>469</v>
      </c>
      <c r="G1028" s="52" t="s">
        <v>525</v>
      </c>
      <c r="H1028" s="54" t="s">
        <v>383</v>
      </c>
      <c r="I1028" s="55">
        <v>25</v>
      </c>
      <c r="J1028" s="55">
        <v>10</v>
      </c>
      <c r="K1028" s="54">
        <f t="shared" si="45"/>
        <v>250</v>
      </c>
    </row>
    <row r="1029" spans="1:11" x14ac:dyDescent="0.3">
      <c r="A1029" s="52" t="s">
        <v>398</v>
      </c>
      <c r="B1029" s="52">
        <f t="shared" si="46"/>
        <v>2016</v>
      </c>
      <c r="C1029" s="52" t="s">
        <v>592</v>
      </c>
      <c r="D1029" s="53">
        <v>42548</v>
      </c>
      <c r="E1029" s="52">
        <f t="shared" si="47"/>
        <v>1858</v>
      </c>
      <c r="F1029" s="54" t="s">
        <v>409</v>
      </c>
      <c r="G1029" s="52" t="s">
        <v>396</v>
      </c>
      <c r="H1029" s="54" t="s">
        <v>387</v>
      </c>
      <c r="I1029" s="55">
        <v>200</v>
      </c>
      <c r="J1029" s="55">
        <v>35</v>
      </c>
      <c r="K1029" s="54">
        <f t="shared" si="45"/>
        <v>7000</v>
      </c>
    </row>
    <row r="1030" spans="1:11" x14ac:dyDescent="0.3">
      <c r="A1030" s="52" t="s">
        <v>395</v>
      </c>
      <c r="B1030" s="52">
        <f t="shared" si="46"/>
        <v>2016</v>
      </c>
      <c r="C1030" s="52" t="s">
        <v>592</v>
      </c>
      <c r="D1030" s="53">
        <v>42548</v>
      </c>
      <c r="E1030" s="52">
        <f t="shared" si="47"/>
        <v>1859</v>
      </c>
      <c r="F1030" s="54" t="s">
        <v>468</v>
      </c>
      <c r="G1030" s="52" t="s">
        <v>399</v>
      </c>
      <c r="H1030" s="54" t="s">
        <v>381</v>
      </c>
      <c r="I1030" s="55">
        <v>50</v>
      </c>
      <c r="J1030" s="55">
        <v>120</v>
      </c>
      <c r="K1030" s="54">
        <f t="shared" si="45"/>
        <v>6000</v>
      </c>
    </row>
    <row r="1031" spans="1:11" x14ac:dyDescent="0.3">
      <c r="A1031" s="52" t="s">
        <v>395</v>
      </c>
      <c r="B1031" s="52">
        <f t="shared" si="46"/>
        <v>2016</v>
      </c>
      <c r="C1031" s="52" t="s">
        <v>592</v>
      </c>
      <c r="D1031" s="53">
        <v>42549</v>
      </c>
      <c r="E1031" s="52">
        <f t="shared" si="47"/>
        <v>1860</v>
      </c>
      <c r="F1031" s="54" t="s">
        <v>401</v>
      </c>
      <c r="G1031" s="52" t="s">
        <v>526</v>
      </c>
      <c r="H1031" s="54" t="s">
        <v>385</v>
      </c>
      <c r="I1031" s="55">
        <v>300</v>
      </c>
      <c r="J1031" s="55">
        <v>86</v>
      </c>
      <c r="K1031" s="54">
        <f t="shared" ref="K1031:K1094" si="48">I1031*J1031</f>
        <v>25800</v>
      </c>
    </row>
    <row r="1032" spans="1:11" x14ac:dyDescent="0.3">
      <c r="A1032" s="52" t="s">
        <v>522</v>
      </c>
      <c r="B1032" s="52">
        <f t="shared" ref="B1032:B1095" si="49">YEAR(D1032)</f>
        <v>2016</v>
      </c>
      <c r="C1032" s="52" t="s">
        <v>592</v>
      </c>
      <c r="D1032" s="53">
        <v>42549</v>
      </c>
      <c r="E1032" s="52">
        <f t="shared" ref="E1032:E1095" si="50">E1031+1</f>
        <v>1861</v>
      </c>
      <c r="F1032" s="54" t="s">
        <v>450</v>
      </c>
      <c r="G1032" s="52" t="s">
        <v>525</v>
      </c>
      <c r="H1032" s="54" t="s">
        <v>387</v>
      </c>
      <c r="I1032" s="55">
        <v>1250</v>
      </c>
      <c r="J1032" s="55">
        <v>35</v>
      </c>
      <c r="K1032" s="54">
        <f t="shared" si="48"/>
        <v>43750</v>
      </c>
    </row>
    <row r="1033" spans="1:11" x14ac:dyDescent="0.3">
      <c r="A1033" s="52" t="s">
        <v>395</v>
      </c>
      <c r="B1033" s="52">
        <f t="shared" si="49"/>
        <v>2016</v>
      </c>
      <c r="C1033" s="52" t="s">
        <v>592</v>
      </c>
      <c r="D1033" s="53">
        <v>42550</v>
      </c>
      <c r="E1033" s="52">
        <f t="shared" si="50"/>
        <v>1862</v>
      </c>
      <c r="F1033" s="54" t="s">
        <v>401</v>
      </c>
      <c r="G1033" s="52" t="s">
        <v>526</v>
      </c>
      <c r="H1033" s="54" t="s">
        <v>384</v>
      </c>
      <c r="I1033" s="55">
        <v>10</v>
      </c>
      <c r="J1033" s="55">
        <v>20</v>
      </c>
      <c r="K1033" s="54">
        <f t="shared" si="48"/>
        <v>200</v>
      </c>
    </row>
    <row r="1034" spans="1:11" x14ac:dyDescent="0.3">
      <c r="A1034" s="52" t="s">
        <v>522</v>
      </c>
      <c r="B1034" s="52">
        <f t="shared" si="49"/>
        <v>2016</v>
      </c>
      <c r="C1034" s="52" t="s">
        <v>592</v>
      </c>
      <c r="D1034" s="53">
        <v>42550</v>
      </c>
      <c r="E1034" s="52">
        <f t="shared" si="50"/>
        <v>1863</v>
      </c>
      <c r="F1034" s="54" t="s">
        <v>450</v>
      </c>
      <c r="G1034" s="52" t="s">
        <v>525</v>
      </c>
      <c r="H1034" s="54" t="s">
        <v>385</v>
      </c>
      <c r="I1034" s="55">
        <v>250</v>
      </c>
      <c r="J1034" s="55">
        <v>86</v>
      </c>
      <c r="K1034" s="54">
        <f t="shared" si="48"/>
        <v>21500</v>
      </c>
    </row>
    <row r="1035" spans="1:11" x14ac:dyDescent="0.3">
      <c r="A1035" s="52" t="s">
        <v>405</v>
      </c>
      <c r="B1035" s="52">
        <f t="shared" si="49"/>
        <v>2016</v>
      </c>
      <c r="C1035" s="52" t="s">
        <v>592</v>
      </c>
      <c r="D1035" s="53">
        <v>42551</v>
      </c>
      <c r="E1035" s="52">
        <f t="shared" si="50"/>
        <v>1864</v>
      </c>
      <c r="F1035" s="54" t="s">
        <v>453</v>
      </c>
      <c r="G1035" s="52" t="s">
        <v>403</v>
      </c>
      <c r="H1035" s="54" t="s">
        <v>383</v>
      </c>
      <c r="I1035" s="55">
        <v>250</v>
      </c>
      <c r="J1035" s="55">
        <v>10</v>
      </c>
      <c r="K1035" s="54">
        <f t="shared" si="48"/>
        <v>2500</v>
      </c>
    </row>
    <row r="1036" spans="1:11" x14ac:dyDescent="0.3">
      <c r="A1036" s="52" t="s">
        <v>522</v>
      </c>
      <c r="B1036" s="52">
        <f t="shared" si="49"/>
        <v>2016</v>
      </c>
      <c r="C1036" s="52" t="s">
        <v>592</v>
      </c>
      <c r="D1036" s="53">
        <v>42551</v>
      </c>
      <c r="E1036" s="52">
        <f t="shared" si="50"/>
        <v>1865</v>
      </c>
      <c r="F1036" s="54" t="s">
        <v>450</v>
      </c>
      <c r="G1036" s="52" t="s">
        <v>525</v>
      </c>
      <c r="H1036" s="54" t="s">
        <v>384</v>
      </c>
      <c r="I1036" s="55">
        <v>600</v>
      </c>
      <c r="J1036" s="55">
        <v>20</v>
      </c>
      <c r="K1036" s="54">
        <f t="shared" si="48"/>
        <v>12000</v>
      </c>
    </row>
    <row r="1037" spans="1:11" x14ac:dyDescent="0.3">
      <c r="A1037" s="52" t="s">
        <v>398</v>
      </c>
      <c r="B1037" s="52">
        <f t="shared" si="49"/>
        <v>2016</v>
      </c>
      <c r="C1037" s="52" t="s">
        <v>593</v>
      </c>
      <c r="D1037" s="53">
        <v>42552</v>
      </c>
      <c r="E1037" s="52">
        <f t="shared" si="50"/>
        <v>1866</v>
      </c>
      <c r="F1037" s="54" t="s">
        <v>420</v>
      </c>
      <c r="G1037" s="52" t="s">
        <v>523</v>
      </c>
      <c r="H1037" s="54" t="s">
        <v>387</v>
      </c>
      <c r="I1037" s="55">
        <v>250</v>
      </c>
      <c r="J1037" s="55">
        <v>35</v>
      </c>
      <c r="K1037" s="54">
        <f t="shared" si="48"/>
        <v>8750</v>
      </c>
    </row>
    <row r="1038" spans="1:11" x14ac:dyDescent="0.3">
      <c r="A1038" s="52" t="s">
        <v>398</v>
      </c>
      <c r="B1038" s="52">
        <f t="shared" si="49"/>
        <v>2016</v>
      </c>
      <c r="C1038" s="52" t="s">
        <v>593</v>
      </c>
      <c r="D1038" s="53">
        <v>42552</v>
      </c>
      <c r="E1038" s="52">
        <f t="shared" si="50"/>
        <v>1867</v>
      </c>
      <c r="F1038" s="54" t="s">
        <v>397</v>
      </c>
      <c r="G1038" s="52" t="s">
        <v>396</v>
      </c>
      <c r="H1038" s="54" t="s">
        <v>387</v>
      </c>
      <c r="I1038" s="55">
        <v>200</v>
      </c>
      <c r="J1038" s="55">
        <v>35</v>
      </c>
      <c r="K1038" s="54">
        <f t="shared" si="48"/>
        <v>7000</v>
      </c>
    </row>
    <row r="1039" spans="1:11" x14ac:dyDescent="0.3">
      <c r="A1039" s="52" t="s">
        <v>405</v>
      </c>
      <c r="B1039" s="52">
        <f t="shared" si="49"/>
        <v>2016</v>
      </c>
      <c r="C1039" s="52" t="s">
        <v>593</v>
      </c>
      <c r="D1039" s="53">
        <v>42553</v>
      </c>
      <c r="E1039" s="52">
        <f t="shared" si="50"/>
        <v>1868</v>
      </c>
      <c r="F1039" s="54" t="s">
        <v>437</v>
      </c>
      <c r="G1039" s="52" t="s">
        <v>403</v>
      </c>
      <c r="H1039" s="54" t="s">
        <v>385</v>
      </c>
      <c r="I1039" s="55">
        <v>250</v>
      </c>
      <c r="J1039" s="55">
        <v>86</v>
      </c>
      <c r="K1039" s="54">
        <f t="shared" si="48"/>
        <v>21500</v>
      </c>
    </row>
    <row r="1040" spans="1:11" x14ac:dyDescent="0.3">
      <c r="A1040" s="52" t="s">
        <v>398</v>
      </c>
      <c r="B1040" s="52">
        <f t="shared" si="49"/>
        <v>2016</v>
      </c>
      <c r="C1040" s="52" t="s">
        <v>593</v>
      </c>
      <c r="D1040" s="53">
        <v>42553</v>
      </c>
      <c r="E1040" s="52">
        <f t="shared" si="50"/>
        <v>1869</v>
      </c>
      <c r="F1040" s="54" t="s">
        <v>446</v>
      </c>
      <c r="G1040" s="52" t="s">
        <v>523</v>
      </c>
      <c r="H1040" s="54" t="s">
        <v>385</v>
      </c>
      <c r="I1040" s="55">
        <v>250</v>
      </c>
      <c r="J1040" s="55">
        <v>86</v>
      </c>
      <c r="K1040" s="54">
        <f t="shared" si="48"/>
        <v>21500</v>
      </c>
    </row>
    <row r="1041" spans="1:11" x14ac:dyDescent="0.3">
      <c r="A1041" s="52" t="s">
        <v>405</v>
      </c>
      <c r="B1041" s="52">
        <f t="shared" si="49"/>
        <v>2016</v>
      </c>
      <c r="C1041" s="52" t="s">
        <v>593</v>
      </c>
      <c r="D1041" s="53">
        <v>42554</v>
      </c>
      <c r="E1041" s="52">
        <f t="shared" si="50"/>
        <v>1870</v>
      </c>
      <c r="F1041" s="54" t="s">
        <v>437</v>
      </c>
      <c r="G1041" s="52" t="s">
        <v>403</v>
      </c>
      <c r="H1041" s="54" t="s">
        <v>384</v>
      </c>
      <c r="I1041" s="55">
        <v>250</v>
      </c>
      <c r="J1041" s="55">
        <v>20</v>
      </c>
      <c r="K1041" s="54">
        <f t="shared" si="48"/>
        <v>5000</v>
      </c>
    </row>
    <row r="1042" spans="1:11" x14ac:dyDescent="0.3">
      <c r="A1042" s="52" t="s">
        <v>398</v>
      </c>
      <c r="B1042" s="52">
        <f t="shared" si="49"/>
        <v>2016</v>
      </c>
      <c r="C1042" s="52" t="s">
        <v>593</v>
      </c>
      <c r="D1042" s="53">
        <v>42554</v>
      </c>
      <c r="E1042" s="52">
        <f t="shared" si="50"/>
        <v>1871</v>
      </c>
      <c r="F1042" s="54" t="s">
        <v>446</v>
      </c>
      <c r="G1042" s="52" t="s">
        <v>523</v>
      </c>
      <c r="H1042" s="54" t="s">
        <v>384</v>
      </c>
      <c r="I1042" s="55">
        <v>250</v>
      </c>
      <c r="J1042" s="55">
        <v>20</v>
      </c>
      <c r="K1042" s="54">
        <f t="shared" si="48"/>
        <v>5000</v>
      </c>
    </row>
    <row r="1043" spans="1:11" x14ac:dyDescent="0.3">
      <c r="A1043" s="52" t="s">
        <v>405</v>
      </c>
      <c r="B1043" s="52">
        <f t="shared" si="49"/>
        <v>2016</v>
      </c>
      <c r="C1043" s="52" t="s">
        <v>593</v>
      </c>
      <c r="D1043" s="53">
        <v>42555</v>
      </c>
      <c r="E1043" s="52">
        <f t="shared" si="50"/>
        <v>1872</v>
      </c>
      <c r="F1043" s="54" t="s">
        <v>437</v>
      </c>
      <c r="G1043" s="52" t="s">
        <v>403</v>
      </c>
      <c r="H1043" s="54" t="s">
        <v>387</v>
      </c>
      <c r="I1043" s="55">
        <v>250</v>
      </c>
      <c r="J1043" s="55">
        <v>35</v>
      </c>
      <c r="K1043" s="54">
        <f t="shared" si="48"/>
        <v>8750</v>
      </c>
    </row>
    <row r="1044" spans="1:11" x14ac:dyDescent="0.3">
      <c r="A1044" s="52" t="s">
        <v>398</v>
      </c>
      <c r="B1044" s="52">
        <f t="shared" si="49"/>
        <v>2016</v>
      </c>
      <c r="C1044" s="52" t="s">
        <v>593</v>
      </c>
      <c r="D1044" s="53">
        <v>42555</v>
      </c>
      <c r="E1044" s="52">
        <f t="shared" si="50"/>
        <v>1873</v>
      </c>
      <c r="F1044" s="54" t="s">
        <v>428</v>
      </c>
      <c r="G1044" s="52" t="s">
        <v>396</v>
      </c>
      <c r="H1044" s="54" t="s">
        <v>387</v>
      </c>
      <c r="I1044" s="55">
        <v>400</v>
      </c>
      <c r="J1044" s="55">
        <v>35</v>
      </c>
      <c r="K1044" s="54">
        <f t="shared" si="48"/>
        <v>14000</v>
      </c>
    </row>
    <row r="1045" spans="1:11" x14ac:dyDescent="0.3">
      <c r="A1045" s="52" t="s">
        <v>405</v>
      </c>
      <c r="B1045" s="52">
        <f t="shared" si="49"/>
        <v>2016</v>
      </c>
      <c r="C1045" s="52" t="s">
        <v>593</v>
      </c>
      <c r="D1045" s="53">
        <v>42556</v>
      </c>
      <c r="E1045" s="52">
        <f t="shared" si="50"/>
        <v>1874</v>
      </c>
      <c r="F1045" s="54" t="s">
        <v>437</v>
      </c>
      <c r="G1045" s="52" t="s">
        <v>403</v>
      </c>
      <c r="H1045" s="54" t="s">
        <v>385</v>
      </c>
      <c r="I1045" s="55">
        <v>250</v>
      </c>
      <c r="J1045" s="55">
        <v>86</v>
      </c>
      <c r="K1045" s="54">
        <f t="shared" si="48"/>
        <v>21500</v>
      </c>
    </row>
    <row r="1046" spans="1:11" x14ac:dyDescent="0.3">
      <c r="A1046" s="52" t="s">
        <v>398</v>
      </c>
      <c r="B1046" s="52">
        <f t="shared" si="49"/>
        <v>2016</v>
      </c>
      <c r="C1046" s="52" t="s">
        <v>593</v>
      </c>
      <c r="D1046" s="53">
        <v>42556</v>
      </c>
      <c r="E1046" s="52">
        <f t="shared" si="50"/>
        <v>1875</v>
      </c>
      <c r="F1046" s="54" t="s">
        <v>428</v>
      </c>
      <c r="G1046" s="52" t="s">
        <v>396</v>
      </c>
      <c r="H1046" s="54" t="s">
        <v>385</v>
      </c>
      <c r="I1046" s="55">
        <v>200</v>
      </c>
      <c r="J1046" s="55">
        <v>86</v>
      </c>
      <c r="K1046" s="54">
        <f t="shared" si="48"/>
        <v>17200</v>
      </c>
    </row>
    <row r="1047" spans="1:11" x14ac:dyDescent="0.3">
      <c r="A1047" s="52" t="s">
        <v>405</v>
      </c>
      <c r="B1047" s="52">
        <f t="shared" si="49"/>
        <v>2016</v>
      </c>
      <c r="C1047" s="52" t="s">
        <v>593</v>
      </c>
      <c r="D1047" s="53">
        <v>42557</v>
      </c>
      <c r="E1047" s="52">
        <f t="shared" si="50"/>
        <v>1876</v>
      </c>
      <c r="F1047" s="54" t="s">
        <v>437</v>
      </c>
      <c r="G1047" s="52" t="s">
        <v>403</v>
      </c>
      <c r="H1047" s="54" t="s">
        <v>384</v>
      </c>
      <c r="I1047" s="55">
        <v>250</v>
      </c>
      <c r="J1047" s="55">
        <v>20</v>
      </c>
      <c r="K1047" s="54">
        <f t="shared" si="48"/>
        <v>5000</v>
      </c>
    </row>
    <row r="1048" spans="1:11" x14ac:dyDescent="0.3">
      <c r="A1048" s="52" t="s">
        <v>395</v>
      </c>
      <c r="B1048" s="52">
        <f t="shared" si="49"/>
        <v>2016</v>
      </c>
      <c r="C1048" s="52" t="s">
        <v>593</v>
      </c>
      <c r="D1048" s="53">
        <v>42557</v>
      </c>
      <c r="E1048" s="52">
        <f t="shared" si="50"/>
        <v>1877</v>
      </c>
      <c r="F1048" s="54" t="s">
        <v>425</v>
      </c>
      <c r="G1048" s="52" t="s">
        <v>399</v>
      </c>
      <c r="H1048" s="54" t="s">
        <v>384</v>
      </c>
      <c r="I1048" s="55">
        <v>200</v>
      </c>
      <c r="J1048" s="55">
        <v>20</v>
      </c>
      <c r="K1048" s="54">
        <f t="shared" si="48"/>
        <v>4000</v>
      </c>
    </row>
    <row r="1049" spans="1:11" x14ac:dyDescent="0.3">
      <c r="A1049" s="52" t="s">
        <v>405</v>
      </c>
      <c r="B1049" s="52">
        <f t="shared" si="49"/>
        <v>2016</v>
      </c>
      <c r="C1049" s="52" t="s">
        <v>593</v>
      </c>
      <c r="D1049" s="53">
        <v>42558</v>
      </c>
      <c r="E1049" s="52">
        <f t="shared" si="50"/>
        <v>1878</v>
      </c>
      <c r="F1049" s="54" t="s">
        <v>437</v>
      </c>
      <c r="G1049" s="52" t="s">
        <v>403</v>
      </c>
      <c r="H1049" s="54" t="s">
        <v>387</v>
      </c>
      <c r="I1049" s="55">
        <v>250</v>
      </c>
      <c r="J1049" s="55">
        <v>35</v>
      </c>
      <c r="K1049" s="54">
        <f t="shared" si="48"/>
        <v>8750</v>
      </c>
    </row>
    <row r="1050" spans="1:11" x14ac:dyDescent="0.3">
      <c r="A1050" s="52" t="s">
        <v>395</v>
      </c>
      <c r="B1050" s="52">
        <f t="shared" si="49"/>
        <v>2016</v>
      </c>
      <c r="C1050" s="52" t="s">
        <v>593</v>
      </c>
      <c r="D1050" s="53">
        <v>42558</v>
      </c>
      <c r="E1050" s="52">
        <f t="shared" si="50"/>
        <v>1879</v>
      </c>
      <c r="F1050" s="54" t="s">
        <v>425</v>
      </c>
      <c r="G1050" s="52" t="s">
        <v>399</v>
      </c>
      <c r="H1050" s="54" t="s">
        <v>387</v>
      </c>
      <c r="I1050" s="55">
        <v>100</v>
      </c>
      <c r="J1050" s="55">
        <v>35</v>
      </c>
      <c r="K1050" s="54">
        <f t="shared" si="48"/>
        <v>3500</v>
      </c>
    </row>
    <row r="1051" spans="1:11" x14ac:dyDescent="0.3">
      <c r="A1051" s="52" t="s">
        <v>405</v>
      </c>
      <c r="B1051" s="52">
        <f t="shared" si="49"/>
        <v>2016</v>
      </c>
      <c r="C1051" s="52" t="s">
        <v>593</v>
      </c>
      <c r="D1051" s="53">
        <v>42559</v>
      </c>
      <c r="E1051" s="52">
        <f t="shared" si="50"/>
        <v>1880</v>
      </c>
      <c r="F1051" s="54" t="s">
        <v>437</v>
      </c>
      <c r="G1051" s="52" t="s">
        <v>403</v>
      </c>
      <c r="H1051" s="54" t="s">
        <v>385</v>
      </c>
      <c r="I1051" s="55">
        <v>250</v>
      </c>
      <c r="J1051" s="55">
        <v>86</v>
      </c>
      <c r="K1051" s="54">
        <f t="shared" si="48"/>
        <v>21500</v>
      </c>
    </row>
    <row r="1052" spans="1:11" x14ac:dyDescent="0.3">
      <c r="A1052" s="52" t="s">
        <v>405</v>
      </c>
      <c r="B1052" s="52">
        <f t="shared" si="49"/>
        <v>2016</v>
      </c>
      <c r="C1052" s="52" t="s">
        <v>593</v>
      </c>
      <c r="D1052" s="53">
        <v>42559</v>
      </c>
      <c r="E1052" s="52">
        <f t="shared" si="50"/>
        <v>1881</v>
      </c>
      <c r="F1052" s="54" t="s">
        <v>431</v>
      </c>
      <c r="G1052" s="52" t="s">
        <v>524</v>
      </c>
      <c r="H1052" s="54" t="s">
        <v>385</v>
      </c>
      <c r="I1052" s="55">
        <v>1000</v>
      </c>
      <c r="J1052" s="55">
        <v>86</v>
      </c>
      <c r="K1052" s="54">
        <f t="shared" si="48"/>
        <v>86000</v>
      </c>
    </row>
    <row r="1053" spans="1:11" x14ac:dyDescent="0.3">
      <c r="A1053" s="52" t="s">
        <v>405</v>
      </c>
      <c r="B1053" s="52">
        <f t="shared" si="49"/>
        <v>2016</v>
      </c>
      <c r="C1053" s="52" t="s">
        <v>593</v>
      </c>
      <c r="D1053" s="53">
        <v>42560</v>
      </c>
      <c r="E1053" s="52">
        <f t="shared" si="50"/>
        <v>1882</v>
      </c>
      <c r="F1053" s="54" t="s">
        <v>437</v>
      </c>
      <c r="G1053" s="52" t="s">
        <v>403</v>
      </c>
      <c r="H1053" s="54" t="s">
        <v>384</v>
      </c>
      <c r="I1053" s="55">
        <v>250</v>
      </c>
      <c r="J1053" s="55">
        <v>20</v>
      </c>
      <c r="K1053" s="54">
        <f t="shared" si="48"/>
        <v>5000</v>
      </c>
    </row>
    <row r="1054" spans="1:11" x14ac:dyDescent="0.3">
      <c r="A1054" s="52" t="s">
        <v>405</v>
      </c>
      <c r="B1054" s="52">
        <f t="shared" si="49"/>
        <v>2016</v>
      </c>
      <c r="C1054" s="52" t="s">
        <v>593</v>
      </c>
      <c r="D1054" s="53">
        <v>42560</v>
      </c>
      <c r="E1054" s="52">
        <f t="shared" si="50"/>
        <v>1883</v>
      </c>
      <c r="F1054" s="54" t="s">
        <v>431</v>
      </c>
      <c r="G1054" s="52" t="s">
        <v>524</v>
      </c>
      <c r="H1054" s="54" t="s">
        <v>384</v>
      </c>
      <c r="I1054" s="55">
        <v>500</v>
      </c>
      <c r="J1054" s="55">
        <v>20</v>
      </c>
      <c r="K1054" s="54">
        <f t="shared" si="48"/>
        <v>10000</v>
      </c>
    </row>
    <row r="1055" spans="1:11" x14ac:dyDescent="0.3">
      <c r="A1055" s="52" t="s">
        <v>395</v>
      </c>
      <c r="B1055" s="52">
        <f t="shared" si="49"/>
        <v>2016</v>
      </c>
      <c r="C1055" s="52" t="s">
        <v>593</v>
      </c>
      <c r="D1055" s="53">
        <v>42561</v>
      </c>
      <c r="E1055" s="52">
        <f t="shared" si="50"/>
        <v>1884</v>
      </c>
      <c r="F1055" s="54" t="s">
        <v>401</v>
      </c>
      <c r="G1055" s="52" t="s">
        <v>526</v>
      </c>
      <c r="H1055" s="54" t="s">
        <v>383</v>
      </c>
      <c r="I1055" s="55">
        <v>1000</v>
      </c>
      <c r="J1055" s="55">
        <v>10</v>
      </c>
      <c r="K1055" s="54">
        <f t="shared" si="48"/>
        <v>10000</v>
      </c>
    </row>
    <row r="1056" spans="1:11" x14ac:dyDescent="0.3">
      <c r="A1056" s="52" t="s">
        <v>405</v>
      </c>
      <c r="B1056" s="52">
        <f t="shared" si="49"/>
        <v>2016</v>
      </c>
      <c r="C1056" s="52" t="s">
        <v>593</v>
      </c>
      <c r="D1056" s="53">
        <v>42561</v>
      </c>
      <c r="E1056" s="52">
        <f t="shared" si="50"/>
        <v>1885</v>
      </c>
      <c r="F1056" s="54" t="s">
        <v>431</v>
      </c>
      <c r="G1056" s="52" t="s">
        <v>524</v>
      </c>
      <c r="H1056" s="54" t="s">
        <v>383</v>
      </c>
      <c r="I1056" s="55">
        <v>200</v>
      </c>
      <c r="J1056" s="55">
        <v>10</v>
      </c>
      <c r="K1056" s="54">
        <f t="shared" si="48"/>
        <v>2000</v>
      </c>
    </row>
    <row r="1057" spans="1:11" x14ac:dyDescent="0.3">
      <c r="A1057" s="52" t="s">
        <v>405</v>
      </c>
      <c r="B1057" s="52">
        <f t="shared" si="49"/>
        <v>2016</v>
      </c>
      <c r="C1057" s="52" t="s">
        <v>593</v>
      </c>
      <c r="D1057" s="53">
        <v>42562</v>
      </c>
      <c r="E1057" s="52">
        <f t="shared" si="50"/>
        <v>1886</v>
      </c>
      <c r="F1057" s="54" t="s">
        <v>443</v>
      </c>
      <c r="G1057" s="52" t="s">
        <v>403</v>
      </c>
      <c r="H1057" s="54" t="s">
        <v>381</v>
      </c>
      <c r="I1057" s="55">
        <v>1000</v>
      </c>
      <c r="J1057" s="55">
        <v>120</v>
      </c>
      <c r="K1057" s="54">
        <f t="shared" si="48"/>
        <v>120000</v>
      </c>
    </row>
    <row r="1058" spans="1:11" x14ac:dyDescent="0.3">
      <c r="A1058" s="52" t="s">
        <v>405</v>
      </c>
      <c r="B1058" s="52">
        <f t="shared" si="49"/>
        <v>2016</v>
      </c>
      <c r="C1058" s="52" t="s">
        <v>593</v>
      </c>
      <c r="D1058" s="53">
        <v>42562</v>
      </c>
      <c r="E1058" s="52">
        <f t="shared" si="50"/>
        <v>1887</v>
      </c>
      <c r="F1058" s="54" t="s">
        <v>431</v>
      </c>
      <c r="G1058" s="52" t="s">
        <v>524</v>
      </c>
      <c r="H1058" s="54" t="s">
        <v>381</v>
      </c>
      <c r="I1058" s="55">
        <v>250</v>
      </c>
      <c r="J1058" s="55">
        <v>120</v>
      </c>
      <c r="K1058" s="54">
        <f t="shared" si="48"/>
        <v>30000</v>
      </c>
    </row>
    <row r="1059" spans="1:11" x14ac:dyDescent="0.3">
      <c r="A1059" s="52" t="s">
        <v>398</v>
      </c>
      <c r="B1059" s="52">
        <f t="shared" si="49"/>
        <v>2016</v>
      </c>
      <c r="C1059" s="52" t="s">
        <v>593</v>
      </c>
      <c r="D1059" s="53">
        <v>42563</v>
      </c>
      <c r="E1059" s="52">
        <f t="shared" si="50"/>
        <v>1888</v>
      </c>
      <c r="F1059" s="54" t="s">
        <v>412</v>
      </c>
      <c r="G1059" s="52" t="s">
        <v>523</v>
      </c>
      <c r="H1059" s="54" t="s">
        <v>387</v>
      </c>
      <c r="I1059" s="55">
        <v>450</v>
      </c>
      <c r="J1059" s="55">
        <v>35</v>
      </c>
      <c r="K1059" s="54">
        <f t="shared" si="48"/>
        <v>15750</v>
      </c>
    </row>
    <row r="1060" spans="1:11" x14ac:dyDescent="0.3">
      <c r="A1060" s="52" t="s">
        <v>405</v>
      </c>
      <c r="B1060" s="52">
        <f t="shared" si="49"/>
        <v>2016</v>
      </c>
      <c r="C1060" s="52" t="s">
        <v>593</v>
      </c>
      <c r="D1060" s="53">
        <v>42563</v>
      </c>
      <c r="E1060" s="52">
        <f t="shared" si="50"/>
        <v>1889</v>
      </c>
      <c r="F1060" s="54" t="s">
        <v>467</v>
      </c>
      <c r="G1060" s="52" t="s">
        <v>403</v>
      </c>
      <c r="H1060" s="54" t="s">
        <v>387</v>
      </c>
      <c r="I1060" s="55">
        <v>200</v>
      </c>
      <c r="J1060" s="55">
        <v>35</v>
      </c>
      <c r="K1060" s="54">
        <f t="shared" si="48"/>
        <v>7000</v>
      </c>
    </row>
    <row r="1061" spans="1:11" x14ac:dyDescent="0.3">
      <c r="A1061" s="52" t="s">
        <v>395</v>
      </c>
      <c r="B1061" s="52">
        <f t="shared" si="49"/>
        <v>2016</v>
      </c>
      <c r="C1061" s="52" t="s">
        <v>593</v>
      </c>
      <c r="D1061" s="53">
        <v>42564</v>
      </c>
      <c r="E1061" s="52">
        <f t="shared" si="50"/>
        <v>1890</v>
      </c>
      <c r="F1061" s="54" t="s">
        <v>425</v>
      </c>
      <c r="G1061" s="52" t="s">
        <v>399</v>
      </c>
      <c r="H1061" s="54" t="s">
        <v>385</v>
      </c>
      <c r="I1061" s="55">
        <v>200</v>
      </c>
      <c r="J1061" s="55">
        <v>86</v>
      </c>
      <c r="K1061" s="54">
        <f t="shared" si="48"/>
        <v>17200</v>
      </c>
    </row>
    <row r="1062" spans="1:11" x14ac:dyDescent="0.3">
      <c r="A1062" s="52" t="s">
        <v>398</v>
      </c>
      <c r="B1062" s="52">
        <f t="shared" si="49"/>
        <v>2016</v>
      </c>
      <c r="C1062" s="52" t="s">
        <v>593</v>
      </c>
      <c r="D1062" s="53">
        <v>42564</v>
      </c>
      <c r="E1062" s="52">
        <f t="shared" si="50"/>
        <v>1891</v>
      </c>
      <c r="F1062" s="54" t="s">
        <v>397</v>
      </c>
      <c r="G1062" s="52" t="s">
        <v>396</v>
      </c>
      <c r="H1062" s="54" t="s">
        <v>385</v>
      </c>
      <c r="I1062" s="55">
        <v>400</v>
      </c>
      <c r="J1062" s="55">
        <v>86</v>
      </c>
      <c r="K1062" s="54">
        <f t="shared" si="48"/>
        <v>34400</v>
      </c>
    </row>
    <row r="1063" spans="1:11" x14ac:dyDescent="0.3">
      <c r="A1063" s="52" t="s">
        <v>395</v>
      </c>
      <c r="B1063" s="52">
        <f t="shared" si="49"/>
        <v>2016</v>
      </c>
      <c r="C1063" s="52" t="s">
        <v>593</v>
      </c>
      <c r="D1063" s="53">
        <v>42565</v>
      </c>
      <c r="E1063" s="52">
        <f t="shared" si="50"/>
        <v>1892</v>
      </c>
      <c r="F1063" s="54" t="s">
        <v>425</v>
      </c>
      <c r="G1063" s="52" t="s">
        <v>399</v>
      </c>
      <c r="H1063" s="54" t="s">
        <v>384</v>
      </c>
      <c r="I1063" s="55">
        <v>300</v>
      </c>
      <c r="J1063" s="55">
        <v>20</v>
      </c>
      <c r="K1063" s="54">
        <f t="shared" si="48"/>
        <v>6000</v>
      </c>
    </row>
    <row r="1064" spans="1:11" x14ac:dyDescent="0.3">
      <c r="A1064" s="52" t="s">
        <v>405</v>
      </c>
      <c r="B1064" s="52">
        <f t="shared" si="49"/>
        <v>2016</v>
      </c>
      <c r="C1064" s="52" t="s">
        <v>593</v>
      </c>
      <c r="D1064" s="53">
        <v>42565</v>
      </c>
      <c r="E1064" s="52">
        <f t="shared" si="50"/>
        <v>1893</v>
      </c>
      <c r="F1064" s="54" t="s">
        <v>430</v>
      </c>
      <c r="G1064" s="52" t="s">
        <v>403</v>
      </c>
      <c r="H1064" s="54" t="s">
        <v>384</v>
      </c>
      <c r="I1064" s="55">
        <v>50</v>
      </c>
      <c r="J1064" s="55">
        <v>20</v>
      </c>
      <c r="K1064" s="54">
        <f t="shared" si="48"/>
        <v>1000</v>
      </c>
    </row>
    <row r="1065" spans="1:11" x14ac:dyDescent="0.3">
      <c r="A1065" s="52" t="s">
        <v>395</v>
      </c>
      <c r="B1065" s="52">
        <f t="shared" si="49"/>
        <v>2016</v>
      </c>
      <c r="C1065" s="52" t="s">
        <v>593</v>
      </c>
      <c r="D1065" s="53">
        <v>42566</v>
      </c>
      <c r="E1065" s="52">
        <f t="shared" si="50"/>
        <v>1894</v>
      </c>
      <c r="F1065" s="54" t="s">
        <v>433</v>
      </c>
      <c r="G1065" s="52" t="s">
        <v>528</v>
      </c>
      <c r="H1065" s="54" t="s">
        <v>383</v>
      </c>
      <c r="I1065" s="55">
        <v>500</v>
      </c>
      <c r="J1065" s="55">
        <v>10</v>
      </c>
      <c r="K1065" s="54">
        <f t="shared" si="48"/>
        <v>5000</v>
      </c>
    </row>
    <row r="1066" spans="1:11" x14ac:dyDescent="0.3">
      <c r="A1066" s="52" t="s">
        <v>405</v>
      </c>
      <c r="B1066" s="52">
        <f t="shared" si="49"/>
        <v>2016</v>
      </c>
      <c r="C1066" s="52" t="s">
        <v>593</v>
      </c>
      <c r="D1066" s="53">
        <v>42566</v>
      </c>
      <c r="E1066" s="52">
        <f t="shared" si="50"/>
        <v>1895</v>
      </c>
      <c r="F1066" s="54" t="s">
        <v>453</v>
      </c>
      <c r="G1066" s="52" t="s">
        <v>403</v>
      </c>
      <c r="H1066" s="54" t="s">
        <v>383</v>
      </c>
      <c r="I1066" s="55">
        <v>100</v>
      </c>
      <c r="J1066" s="55">
        <v>10</v>
      </c>
      <c r="K1066" s="54">
        <f t="shared" si="48"/>
        <v>1000</v>
      </c>
    </row>
    <row r="1067" spans="1:11" x14ac:dyDescent="0.3">
      <c r="A1067" s="52" t="s">
        <v>395</v>
      </c>
      <c r="B1067" s="52">
        <f t="shared" si="49"/>
        <v>2016</v>
      </c>
      <c r="C1067" s="52" t="s">
        <v>593</v>
      </c>
      <c r="D1067" s="53">
        <v>42567</v>
      </c>
      <c r="E1067" s="52">
        <f t="shared" si="50"/>
        <v>1896</v>
      </c>
      <c r="F1067" s="54" t="s">
        <v>433</v>
      </c>
      <c r="G1067" s="52" t="s">
        <v>528</v>
      </c>
      <c r="H1067" s="54" t="s">
        <v>381</v>
      </c>
      <c r="I1067" s="55">
        <v>200</v>
      </c>
      <c r="J1067" s="55">
        <v>120</v>
      </c>
      <c r="K1067" s="54">
        <f t="shared" si="48"/>
        <v>24000</v>
      </c>
    </row>
    <row r="1068" spans="1:11" x14ac:dyDescent="0.3">
      <c r="A1068" s="52" t="s">
        <v>395</v>
      </c>
      <c r="B1068" s="52">
        <f t="shared" si="49"/>
        <v>2016</v>
      </c>
      <c r="C1068" s="52" t="s">
        <v>593</v>
      </c>
      <c r="D1068" s="53">
        <v>42567</v>
      </c>
      <c r="E1068" s="52">
        <f t="shared" si="50"/>
        <v>1897</v>
      </c>
      <c r="F1068" s="54" t="s">
        <v>432</v>
      </c>
      <c r="G1068" s="52" t="s">
        <v>529</v>
      </c>
      <c r="H1068" s="54" t="s">
        <v>381</v>
      </c>
      <c r="I1068" s="55">
        <v>200</v>
      </c>
      <c r="J1068" s="55">
        <v>120</v>
      </c>
      <c r="K1068" s="54">
        <f t="shared" si="48"/>
        <v>24000</v>
      </c>
    </row>
    <row r="1069" spans="1:11" x14ac:dyDescent="0.3">
      <c r="A1069" s="52" t="s">
        <v>395</v>
      </c>
      <c r="B1069" s="52">
        <f t="shared" si="49"/>
        <v>2016</v>
      </c>
      <c r="C1069" s="52" t="s">
        <v>593</v>
      </c>
      <c r="D1069" s="53">
        <v>42568</v>
      </c>
      <c r="E1069" s="52">
        <f t="shared" si="50"/>
        <v>1898</v>
      </c>
      <c r="F1069" s="54" t="s">
        <v>433</v>
      </c>
      <c r="G1069" s="52" t="s">
        <v>528</v>
      </c>
      <c r="H1069" s="54" t="s">
        <v>387</v>
      </c>
      <c r="I1069" s="55">
        <v>50</v>
      </c>
      <c r="J1069" s="55">
        <v>35</v>
      </c>
      <c r="K1069" s="54">
        <f t="shared" si="48"/>
        <v>1750</v>
      </c>
    </row>
    <row r="1070" spans="1:11" x14ac:dyDescent="0.3">
      <c r="A1070" s="52" t="s">
        <v>395</v>
      </c>
      <c r="B1070" s="52">
        <f t="shared" si="49"/>
        <v>2016</v>
      </c>
      <c r="C1070" s="52" t="s">
        <v>593</v>
      </c>
      <c r="D1070" s="53">
        <v>42568</v>
      </c>
      <c r="E1070" s="52">
        <f t="shared" si="50"/>
        <v>1899</v>
      </c>
      <c r="F1070" s="54" t="s">
        <v>433</v>
      </c>
      <c r="G1070" s="52" t="s">
        <v>528</v>
      </c>
      <c r="H1070" s="54" t="s">
        <v>387</v>
      </c>
      <c r="I1070" s="55">
        <v>5</v>
      </c>
      <c r="J1070" s="55">
        <v>35</v>
      </c>
      <c r="K1070" s="54">
        <f t="shared" si="48"/>
        <v>175</v>
      </c>
    </row>
    <row r="1071" spans="1:11" x14ac:dyDescent="0.3">
      <c r="A1071" s="52" t="s">
        <v>395</v>
      </c>
      <c r="B1071" s="52">
        <f t="shared" si="49"/>
        <v>2016</v>
      </c>
      <c r="C1071" s="52" t="s">
        <v>593</v>
      </c>
      <c r="D1071" s="53">
        <v>42569</v>
      </c>
      <c r="E1071" s="52">
        <f t="shared" si="50"/>
        <v>1900</v>
      </c>
      <c r="F1071" s="54" t="s">
        <v>433</v>
      </c>
      <c r="G1071" s="52" t="s">
        <v>528</v>
      </c>
      <c r="H1071" s="54" t="s">
        <v>385</v>
      </c>
      <c r="I1071" s="55">
        <v>50</v>
      </c>
      <c r="J1071" s="55">
        <v>86</v>
      </c>
      <c r="K1071" s="54">
        <f t="shared" si="48"/>
        <v>4300</v>
      </c>
    </row>
    <row r="1072" spans="1:11" x14ac:dyDescent="0.3">
      <c r="A1072" s="52" t="s">
        <v>398</v>
      </c>
      <c r="B1072" s="52">
        <f t="shared" si="49"/>
        <v>2016</v>
      </c>
      <c r="C1072" s="52" t="s">
        <v>593</v>
      </c>
      <c r="D1072" s="53">
        <v>42569</v>
      </c>
      <c r="E1072" s="52">
        <f t="shared" si="50"/>
        <v>1901</v>
      </c>
      <c r="F1072" s="54" t="s">
        <v>397</v>
      </c>
      <c r="G1072" s="52" t="s">
        <v>396</v>
      </c>
      <c r="H1072" s="54" t="s">
        <v>385</v>
      </c>
      <c r="I1072" s="55">
        <v>5</v>
      </c>
      <c r="J1072" s="55">
        <v>86</v>
      </c>
      <c r="K1072" s="54">
        <f t="shared" si="48"/>
        <v>430</v>
      </c>
    </row>
    <row r="1073" spans="1:11" x14ac:dyDescent="0.3">
      <c r="A1073" s="52" t="s">
        <v>395</v>
      </c>
      <c r="B1073" s="52">
        <f t="shared" si="49"/>
        <v>2016</v>
      </c>
      <c r="C1073" s="52" t="s">
        <v>593</v>
      </c>
      <c r="D1073" s="53">
        <v>42570</v>
      </c>
      <c r="E1073" s="52">
        <f t="shared" si="50"/>
        <v>1902</v>
      </c>
      <c r="F1073" s="54" t="s">
        <v>433</v>
      </c>
      <c r="G1073" s="52" t="s">
        <v>528</v>
      </c>
      <c r="H1073" s="54" t="s">
        <v>384</v>
      </c>
      <c r="I1073" s="55">
        <v>100</v>
      </c>
      <c r="J1073" s="55">
        <v>20</v>
      </c>
      <c r="K1073" s="54">
        <f t="shared" si="48"/>
        <v>2000</v>
      </c>
    </row>
    <row r="1074" spans="1:11" x14ac:dyDescent="0.3">
      <c r="A1074" s="52" t="s">
        <v>398</v>
      </c>
      <c r="B1074" s="52">
        <f t="shared" si="49"/>
        <v>2016</v>
      </c>
      <c r="C1074" s="52" t="s">
        <v>593</v>
      </c>
      <c r="D1074" s="53">
        <v>42570</v>
      </c>
      <c r="E1074" s="52">
        <f t="shared" si="50"/>
        <v>1903</v>
      </c>
      <c r="F1074" s="54" t="s">
        <v>397</v>
      </c>
      <c r="G1074" s="52" t="s">
        <v>396</v>
      </c>
      <c r="H1074" s="54" t="s">
        <v>387</v>
      </c>
      <c r="I1074" s="55">
        <v>2</v>
      </c>
      <c r="J1074" s="55">
        <v>35</v>
      </c>
      <c r="K1074" s="54">
        <f t="shared" si="48"/>
        <v>70</v>
      </c>
    </row>
    <row r="1075" spans="1:11" x14ac:dyDescent="0.3">
      <c r="A1075" s="52" t="s">
        <v>398</v>
      </c>
      <c r="B1075" s="52">
        <f t="shared" si="49"/>
        <v>2016</v>
      </c>
      <c r="C1075" s="52" t="s">
        <v>593</v>
      </c>
      <c r="D1075" s="53">
        <v>42571</v>
      </c>
      <c r="E1075" s="52">
        <f t="shared" si="50"/>
        <v>1904</v>
      </c>
      <c r="F1075" s="54" t="s">
        <v>449</v>
      </c>
      <c r="G1075" s="52" t="s">
        <v>396</v>
      </c>
      <c r="H1075" s="54" t="s">
        <v>383</v>
      </c>
      <c r="I1075" s="55">
        <v>100</v>
      </c>
      <c r="J1075" s="55">
        <v>10</v>
      </c>
      <c r="K1075" s="54">
        <f t="shared" si="48"/>
        <v>1000</v>
      </c>
    </row>
    <row r="1076" spans="1:11" x14ac:dyDescent="0.3">
      <c r="A1076" s="52" t="s">
        <v>398</v>
      </c>
      <c r="B1076" s="52">
        <f t="shared" si="49"/>
        <v>2016</v>
      </c>
      <c r="C1076" s="52" t="s">
        <v>593</v>
      </c>
      <c r="D1076" s="53">
        <v>42571</v>
      </c>
      <c r="E1076" s="52">
        <f t="shared" si="50"/>
        <v>1905</v>
      </c>
      <c r="F1076" s="54" t="s">
        <v>397</v>
      </c>
      <c r="G1076" s="52" t="s">
        <v>396</v>
      </c>
      <c r="H1076" s="54" t="s">
        <v>385</v>
      </c>
      <c r="I1076" s="55">
        <v>4</v>
      </c>
      <c r="J1076" s="55">
        <v>86</v>
      </c>
      <c r="K1076" s="54">
        <f t="shared" si="48"/>
        <v>344</v>
      </c>
    </row>
    <row r="1077" spans="1:11" x14ac:dyDescent="0.3">
      <c r="A1077" s="52" t="s">
        <v>398</v>
      </c>
      <c r="B1077" s="52">
        <f t="shared" si="49"/>
        <v>2016</v>
      </c>
      <c r="C1077" s="52" t="s">
        <v>593</v>
      </c>
      <c r="D1077" s="53">
        <v>42572</v>
      </c>
      <c r="E1077" s="52">
        <f t="shared" si="50"/>
        <v>1906</v>
      </c>
      <c r="F1077" s="54" t="s">
        <v>449</v>
      </c>
      <c r="G1077" s="52" t="s">
        <v>396</v>
      </c>
      <c r="H1077" s="54" t="s">
        <v>381</v>
      </c>
      <c r="I1077" s="55">
        <v>200</v>
      </c>
      <c r="J1077" s="55">
        <v>120</v>
      </c>
      <c r="K1077" s="54">
        <f t="shared" si="48"/>
        <v>24000</v>
      </c>
    </row>
    <row r="1078" spans="1:11" x14ac:dyDescent="0.3">
      <c r="A1078" s="52" t="s">
        <v>398</v>
      </c>
      <c r="B1078" s="52">
        <f t="shared" si="49"/>
        <v>2016</v>
      </c>
      <c r="C1078" s="52" t="s">
        <v>593</v>
      </c>
      <c r="D1078" s="53">
        <v>42572</v>
      </c>
      <c r="E1078" s="52">
        <f t="shared" si="50"/>
        <v>1907</v>
      </c>
      <c r="F1078" s="54" t="s">
        <v>397</v>
      </c>
      <c r="G1078" s="52" t="s">
        <v>396</v>
      </c>
      <c r="H1078" s="54" t="s">
        <v>384</v>
      </c>
      <c r="I1078" s="55">
        <v>2</v>
      </c>
      <c r="J1078" s="55">
        <v>20</v>
      </c>
      <c r="K1078" s="54">
        <f t="shared" si="48"/>
        <v>40</v>
      </c>
    </row>
    <row r="1079" spans="1:11" x14ac:dyDescent="0.3">
      <c r="A1079" s="52" t="s">
        <v>395</v>
      </c>
      <c r="B1079" s="52">
        <f t="shared" si="49"/>
        <v>2016</v>
      </c>
      <c r="C1079" s="52" t="s">
        <v>593</v>
      </c>
      <c r="D1079" s="53">
        <v>42573</v>
      </c>
      <c r="E1079" s="52">
        <f t="shared" si="50"/>
        <v>1908</v>
      </c>
      <c r="F1079" s="54" t="s">
        <v>451</v>
      </c>
      <c r="G1079" s="52" t="s">
        <v>399</v>
      </c>
      <c r="H1079" s="54" t="s">
        <v>383</v>
      </c>
      <c r="I1079" s="55">
        <v>500</v>
      </c>
      <c r="J1079" s="55">
        <v>10</v>
      </c>
      <c r="K1079" s="54">
        <f t="shared" si="48"/>
        <v>5000</v>
      </c>
    </row>
    <row r="1080" spans="1:11" x14ac:dyDescent="0.3">
      <c r="A1080" s="52" t="s">
        <v>398</v>
      </c>
      <c r="B1080" s="52">
        <f t="shared" si="49"/>
        <v>2016</v>
      </c>
      <c r="C1080" s="52" t="s">
        <v>593</v>
      </c>
      <c r="D1080" s="53">
        <v>42573</v>
      </c>
      <c r="E1080" s="52">
        <f t="shared" si="50"/>
        <v>1909</v>
      </c>
      <c r="F1080" s="54" t="s">
        <v>397</v>
      </c>
      <c r="G1080" s="52" t="s">
        <v>396</v>
      </c>
      <c r="H1080" s="54" t="s">
        <v>387</v>
      </c>
      <c r="I1080" s="55">
        <v>3</v>
      </c>
      <c r="J1080" s="55">
        <v>35</v>
      </c>
      <c r="K1080" s="54">
        <f t="shared" si="48"/>
        <v>105</v>
      </c>
    </row>
    <row r="1081" spans="1:11" x14ac:dyDescent="0.3">
      <c r="A1081" s="52" t="s">
        <v>395</v>
      </c>
      <c r="B1081" s="52">
        <f t="shared" si="49"/>
        <v>2016</v>
      </c>
      <c r="C1081" s="52" t="s">
        <v>593</v>
      </c>
      <c r="D1081" s="53">
        <v>42574</v>
      </c>
      <c r="E1081" s="52">
        <f t="shared" si="50"/>
        <v>1910</v>
      </c>
      <c r="F1081" s="54" t="s">
        <v>400</v>
      </c>
      <c r="G1081" s="52" t="s">
        <v>399</v>
      </c>
      <c r="H1081" s="54" t="s">
        <v>381</v>
      </c>
      <c r="I1081" s="55">
        <v>400</v>
      </c>
      <c r="J1081" s="55">
        <v>120</v>
      </c>
      <c r="K1081" s="54">
        <f t="shared" si="48"/>
        <v>48000</v>
      </c>
    </row>
    <row r="1082" spans="1:11" x14ac:dyDescent="0.3">
      <c r="A1082" s="52" t="s">
        <v>398</v>
      </c>
      <c r="B1082" s="52">
        <f t="shared" si="49"/>
        <v>2016</v>
      </c>
      <c r="C1082" s="52" t="s">
        <v>593</v>
      </c>
      <c r="D1082" s="53">
        <v>42574</v>
      </c>
      <c r="E1082" s="52">
        <f t="shared" si="50"/>
        <v>1911</v>
      </c>
      <c r="F1082" s="54" t="s">
        <v>397</v>
      </c>
      <c r="G1082" s="52" t="s">
        <v>396</v>
      </c>
      <c r="H1082" s="54" t="s">
        <v>385</v>
      </c>
      <c r="I1082" s="55">
        <v>5</v>
      </c>
      <c r="J1082" s="55">
        <v>86</v>
      </c>
      <c r="K1082" s="54">
        <f t="shared" si="48"/>
        <v>430</v>
      </c>
    </row>
    <row r="1083" spans="1:11" x14ac:dyDescent="0.3">
      <c r="A1083" s="52" t="s">
        <v>395</v>
      </c>
      <c r="B1083" s="52">
        <f t="shared" si="49"/>
        <v>2016</v>
      </c>
      <c r="C1083" s="52" t="s">
        <v>593</v>
      </c>
      <c r="D1083" s="53">
        <v>42575</v>
      </c>
      <c r="E1083" s="52">
        <f t="shared" si="50"/>
        <v>1912</v>
      </c>
      <c r="F1083" s="54" t="s">
        <v>400</v>
      </c>
      <c r="G1083" s="52" t="s">
        <v>399</v>
      </c>
      <c r="H1083" s="54" t="s">
        <v>387</v>
      </c>
      <c r="I1083" s="55">
        <v>750</v>
      </c>
      <c r="J1083" s="55">
        <v>35</v>
      </c>
      <c r="K1083" s="54">
        <f t="shared" si="48"/>
        <v>26250</v>
      </c>
    </row>
    <row r="1084" spans="1:11" x14ac:dyDescent="0.3">
      <c r="A1084" s="52" t="s">
        <v>398</v>
      </c>
      <c r="B1084" s="52">
        <f t="shared" si="49"/>
        <v>2016</v>
      </c>
      <c r="C1084" s="52" t="s">
        <v>593</v>
      </c>
      <c r="D1084" s="53">
        <v>42575</v>
      </c>
      <c r="E1084" s="52">
        <f t="shared" si="50"/>
        <v>1913</v>
      </c>
      <c r="F1084" s="54" t="s">
        <v>397</v>
      </c>
      <c r="G1084" s="52" t="s">
        <v>396</v>
      </c>
      <c r="H1084" s="54" t="s">
        <v>384</v>
      </c>
      <c r="I1084" s="55">
        <v>4</v>
      </c>
      <c r="J1084" s="55">
        <v>20</v>
      </c>
      <c r="K1084" s="54">
        <f t="shared" si="48"/>
        <v>80</v>
      </c>
    </row>
    <row r="1085" spans="1:11" x14ac:dyDescent="0.3">
      <c r="A1085" s="52" t="s">
        <v>395</v>
      </c>
      <c r="B1085" s="52">
        <f t="shared" si="49"/>
        <v>2016</v>
      </c>
      <c r="C1085" s="52" t="s">
        <v>593</v>
      </c>
      <c r="D1085" s="53">
        <v>42576</v>
      </c>
      <c r="E1085" s="52">
        <f t="shared" si="50"/>
        <v>1914</v>
      </c>
      <c r="F1085" s="54" t="s">
        <v>400</v>
      </c>
      <c r="G1085" s="52" t="s">
        <v>399</v>
      </c>
      <c r="H1085" s="54" t="s">
        <v>385</v>
      </c>
      <c r="I1085" s="55">
        <v>1125</v>
      </c>
      <c r="J1085" s="55">
        <v>86</v>
      </c>
      <c r="K1085" s="54">
        <f t="shared" si="48"/>
        <v>96750</v>
      </c>
    </row>
    <row r="1086" spans="1:11" x14ac:dyDescent="0.3">
      <c r="A1086" s="52" t="s">
        <v>398</v>
      </c>
      <c r="B1086" s="52">
        <f t="shared" si="49"/>
        <v>2016</v>
      </c>
      <c r="C1086" s="52" t="s">
        <v>593</v>
      </c>
      <c r="D1086" s="53">
        <v>42576</v>
      </c>
      <c r="E1086" s="52">
        <f t="shared" si="50"/>
        <v>1915</v>
      </c>
      <c r="F1086" s="54" t="s">
        <v>397</v>
      </c>
      <c r="G1086" s="52" t="s">
        <v>396</v>
      </c>
      <c r="H1086" s="54" t="s">
        <v>387</v>
      </c>
      <c r="I1086" s="55">
        <v>3</v>
      </c>
      <c r="J1086" s="55">
        <v>35</v>
      </c>
      <c r="K1086" s="54">
        <f t="shared" si="48"/>
        <v>105</v>
      </c>
    </row>
    <row r="1087" spans="1:11" x14ac:dyDescent="0.3">
      <c r="A1087" s="52" t="s">
        <v>395</v>
      </c>
      <c r="B1087" s="52">
        <f t="shared" si="49"/>
        <v>2016</v>
      </c>
      <c r="C1087" s="52" t="s">
        <v>593</v>
      </c>
      <c r="D1087" s="53">
        <v>42577</v>
      </c>
      <c r="E1087" s="52">
        <f t="shared" si="50"/>
        <v>1916</v>
      </c>
      <c r="F1087" s="54" t="s">
        <v>451</v>
      </c>
      <c r="G1087" s="52" t="s">
        <v>399</v>
      </c>
      <c r="H1087" s="54" t="s">
        <v>384</v>
      </c>
      <c r="I1087" s="55">
        <v>500</v>
      </c>
      <c r="J1087" s="55">
        <v>20</v>
      </c>
      <c r="K1087" s="54">
        <f t="shared" si="48"/>
        <v>10000</v>
      </c>
    </row>
    <row r="1088" spans="1:11" x14ac:dyDescent="0.3">
      <c r="A1088" s="52" t="s">
        <v>398</v>
      </c>
      <c r="B1088" s="52">
        <f t="shared" si="49"/>
        <v>2016</v>
      </c>
      <c r="C1088" s="52" t="s">
        <v>593</v>
      </c>
      <c r="D1088" s="53">
        <v>42577</v>
      </c>
      <c r="E1088" s="52">
        <f t="shared" si="50"/>
        <v>1917</v>
      </c>
      <c r="F1088" s="54" t="s">
        <v>397</v>
      </c>
      <c r="G1088" s="52" t="s">
        <v>396</v>
      </c>
      <c r="H1088" s="54" t="s">
        <v>385</v>
      </c>
      <c r="I1088" s="55">
        <v>2</v>
      </c>
      <c r="J1088" s="55">
        <v>86</v>
      </c>
      <c r="K1088" s="54">
        <f t="shared" si="48"/>
        <v>172</v>
      </c>
    </row>
    <row r="1089" spans="1:11" x14ac:dyDescent="0.3">
      <c r="A1089" s="52" t="s">
        <v>405</v>
      </c>
      <c r="B1089" s="52">
        <f t="shared" si="49"/>
        <v>2016</v>
      </c>
      <c r="C1089" s="52" t="s">
        <v>593</v>
      </c>
      <c r="D1089" s="53">
        <v>42578</v>
      </c>
      <c r="E1089" s="52">
        <f t="shared" si="50"/>
        <v>1918</v>
      </c>
      <c r="F1089" s="54" t="s">
        <v>430</v>
      </c>
      <c r="G1089" s="52" t="s">
        <v>403</v>
      </c>
      <c r="H1089" s="54" t="s">
        <v>383</v>
      </c>
      <c r="I1089" s="55">
        <v>300</v>
      </c>
      <c r="J1089" s="55">
        <v>10</v>
      </c>
      <c r="K1089" s="54">
        <f t="shared" si="48"/>
        <v>3000</v>
      </c>
    </row>
    <row r="1090" spans="1:11" x14ac:dyDescent="0.3">
      <c r="A1090" s="52" t="s">
        <v>398</v>
      </c>
      <c r="B1090" s="52">
        <f t="shared" si="49"/>
        <v>2016</v>
      </c>
      <c r="C1090" s="52" t="s">
        <v>593</v>
      </c>
      <c r="D1090" s="53">
        <v>42578</v>
      </c>
      <c r="E1090" s="52">
        <f t="shared" si="50"/>
        <v>1919</v>
      </c>
      <c r="F1090" s="54" t="s">
        <v>397</v>
      </c>
      <c r="G1090" s="52" t="s">
        <v>396</v>
      </c>
      <c r="H1090" s="54" t="s">
        <v>384</v>
      </c>
      <c r="I1090" s="55">
        <v>1</v>
      </c>
      <c r="J1090" s="55">
        <v>20</v>
      </c>
      <c r="K1090" s="54">
        <f t="shared" si="48"/>
        <v>20</v>
      </c>
    </row>
    <row r="1091" spans="1:11" x14ac:dyDescent="0.3">
      <c r="A1091" s="52" t="s">
        <v>395</v>
      </c>
      <c r="B1091" s="52">
        <f t="shared" si="49"/>
        <v>2016</v>
      </c>
      <c r="C1091" s="52" t="s">
        <v>593</v>
      </c>
      <c r="D1091" s="53">
        <v>42579</v>
      </c>
      <c r="E1091" s="52">
        <f t="shared" si="50"/>
        <v>1920</v>
      </c>
      <c r="F1091" s="54" t="s">
        <v>401</v>
      </c>
      <c r="G1091" s="52" t="s">
        <v>526</v>
      </c>
      <c r="H1091" s="54" t="s">
        <v>381</v>
      </c>
      <c r="I1091" s="55">
        <v>1190</v>
      </c>
      <c r="J1091" s="55">
        <v>120</v>
      </c>
      <c r="K1091" s="54">
        <f t="shared" si="48"/>
        <v>142800</v>
      </c>
    </row>
    <row r="1092" spans="1:11" x14ac:dyDescent="0.3">
      <c r="A1092" s="52" t="s">
        <v>398</v>
      </c>
      <c r="B1092" s="52">
        <f t="shared" si="49"/>
        <v>2016</v>
      </c>
      <c r="C1092" s="52" t="s">
        <v>593</v>
      </c>
      <c r="D1092" s="53">
        <v>42579</v>
      </c>
      <c r="E1092" s="52">
        <f t="shared" si="50"/>
        <v>1921</v>
      </c>
      <c r="F1092" s="54" t="s">
        <v>397</v>
      </c>
      <c r="G1092" s="52" t="s">
        <v>396</v>
      </c>
      <c r="H1092" s="54" t="s">
        <v>383</v>
      </c>
      <c r="I1092" s="55">
        <v>2</v>
      </c>
      <c r="J1092" s="55">
        <v>10</v>
      </c>
      <c r="K1092" s="54">
        <f t="shared" si="48"/>
        <v>20</v>
      </c>
    </row>
    <row r="1093" spans="1:11" x14ac:dyDescent="0.3">
      <c r="A1093" s="52" t="s">
        <v>398</v>
      </c>
      <c r="B1093" s="52">
        <f t="shared" si="49"/>
        <v>2016</v>
      </c>
      <c r="C1093" s="52" t="s">
        <v>593</v>
      </c>
      <c r="D1093" s="53">
        <v>42580</v>
      </c>
      <c r="E1093" s="52">
        <f t="shared" si="50"/>
        <v>1922</v>
      </c>
      <c r="F1093" s="54" t="s">
        <v>465</v>
      </c>
      <c r="G1093" s="52" t="s">
        <v>396</v>
      </c>
      <c r="H1093" s="54" t="s">
        <v>387</v>
      </c>
      <c r="I1093" s="55">
        <v>210</v>
      </c>
      <c r="J1093" s="55">
        <v>35</v>
      </c>
      <c r="K1093" s="54">
        <f t="shared" si="48"/>
        <v>7350</v>
      </c>
    </row>
    <row r="1094" spans="1:11" x14ac:dyDescent="0.3">
      <c r="A1094" s="52" t="s">
        <v>398</v>
      </c>
      <c r="B1094" s="52">
        <f t="shared" si="49"/>
        <v>2016</v>
      </c>
      <c r="C1094" s="52" t="s">
        <v>593</v>
      </c>
      <c r="D1094" s="53">
        <v>42580</v>
      </c>
      <c r="E1094" s="52">
        <f t="shared" si="50"/>
        <v>1923</v>
      </c>
      <c r="F1094" s="54" t="s">
        <v>397</v>
      </c>
      <c r="G1094" s="52" t="s">
        <v>396</v>
      </c>
      <c r="H1094" s="54" t="s">
        <v>381</v>
      </c>
      <c r="I1094" s="55">
        <v>5</v>
      </c>
      <c r="J1094" s="55">
        <v>120</v>
      </c>
      <c r="K1094" s="54">
        <f t="shared" si="48"/>
        <v>600</v>
      </c>
    </row>
    <row r="1095" spans="1:11" x14ac:dyDescent="0.3">
      <c r="A1095" s="52" t="s">
        <v>398</v>
      </c>
      <c r="B1095" s="52">
        <f t="shared" si="49"/>
        <v>2016</v>
      </c>
      <c r="C1095" s="52" t="s">
        <v>593</v>
      </c>
      <c r="D1095" s="53">
        <v>42581</v>
      </c>
      <c r="E1095" s="52">
        <f t="shared" si="50"/>
        <v>1924</v>
      </c>
      <c r="F1095" s="54" t="s">
        <v>465</v>
      </c>
      <c r="G1095" s="52" t="s">
        <v>396</v>
      </c>
      <c r="H1095" s="54" t="s">
        <v>385</v>
      </c>
      <c r="I1095" s="55">
        <v>5</v>
      </c>
      <c r="J1095" s="55">
        <v>86</v>
      </c>
      <c r="K1095" s="54">
        <f t="shared" ref="K1095:K1158" si="51">I1095*J1095</f>
        <v>430</v>
      </c>
    </row>
    <row r="1096" spans="1:11" x14ac:dyDescent="0.3">
      <c r="A1096" s="52" t="s">
        <v>398</v>
      </c>
      <c r="B1096" s="52">
        <f t="shared" ref="B1096:B1159" si="52">YEAR(D1096)</f>
        <v>2016</v>
      </c>
      <c r="C1096" s="52" t="s">
        <v>593</v>
      </c>
      <c r="D1096" s="53">
        <v>42581</v>
      </c>
      <c r="E1096" s="52">
        <f t="shared" ref="E1096:E1159" si="53">E1095+1</f>
        <v>1925</v>
      </c>
      <c r="F1096" s="54" t="s">
        <v>397</v>
      </c>
      <c r="G1096" s="52" t="s">
        <v>396</v>
      </c>
      <c r="H1096" s="54" t="s">
        <v>387</v>
      </c>
      <c r="I1096" s="55">
        <v>3</v>
      </c>
      <c r="J1096" s="55">
        <v>35</v>
      </c>
      <c r="K1096" s="54">
        <f t="shared" si="51"/>
        <v>105</v>
      </c>
    </row>
    <row r="1097" spans="1:11" x14ac:dyDescent="0.3">
      <c r="A1097" s="52" t="s">
        <v>398</v>
      </c>
      <c r="B1097" s="52">
        <f t="shared" si="52"/>
        <v>2016</v>
      </c>
      <c r="C1097" s="52" t="s">
        <v>593</v>
      </c>
      <c r="D1097" s="53">
        <v>42582</v>
      </c>
      <c r="E1097" s="52">
        <f t="shared" si="53"/>
        <v>1926</v>
      </c>
      <c r="F1097" s="54" t="s">
        <v>465</v>
      </c>
      <c r="G1097" s="52" t="s">
        <v>396</v>
      </c>
      <c r="H1097" s="54" t="s">
        <v>384</v>
      </c>
      <c r="I1097" s="55">
        <v>5</v>
      </c>
      <c r="J1097" s="55">
        <v>20</v>
      </c>
      <c r="K1097" s="54">
        <f t="shared" si="51"/>
        <v>100</v>
      </c>
    </row>
    <row r="1098" spans="1:11" x14ac:dyDescent="0.3">
      <c r="A1098" s="52" t="s">
        <v>395</v>
      </c>
      <c r="B1098" s="52">
        <f t="shared" si="52"/>
        <v>2016</v>
      </c>
      <c r="C1098" s="52" t="s">
        <v>593</v>
      </c>
      <c r="D1098" s="53">
        <v>42582</v>
      </c>
      <c r="E1098" s="52">
        <f t="shared" si="53"/>
        <v>1927</v>
      </c>
      <c r="F1098" s="54" t="s">
        <v>425</v>
      </c>
      <c r="G1098" s="52" t="s">
        <v>399</v>
      </c>
      <c r="H1098" s="54" t="s">
        <v>385</v>
      </c>
      <c r="I1098" s="55">
        <v>100</v>
      </c>
      <c r="J1098" s="55">
        <v>86</v>
      </c>
      <c r="K1098" s="54">
        <f t="shared" si="51"/>
        <v>8600</v>
      </c>
    </row>
    <row r="1099" spans="1:11" x14ac:dyDescent="0.3">
      <c r="A1099" s="52" t="s">
        <v>398</v>
      </c>
      <c r="B1099" s="52">
        <f t="shared" si="52"/>
        <v>2016</v>
      </c>
      <c r="C1099" s="52" t="s">
        <v>594</v>
      </c>
      <c r="D1099" s="53">
        <v>42583</v>
      </c>
      <c r="E1099" s="52">
        <f t="shared" si="53"/>
        <v>1928</v>
      </c>
      <c r="F1099" s="54" t="s">
        <v>465</v>
      </c>
      <c r="G1099" s="52" t="s">
        <v>396</v>
      </c>
      <c r="H1099" s="54" t="s">
        <v>387</v>
      </c>
      <c r="I1099" s="55">
        <v>350</v>
      </c>
      <c r="J1099" s="55">
        <v>35</v>
      </c>
      <c r="K1099" s="54">
        <f t="shared" si="51"/>
        <v>12250</v>
      </c>
    </row>
    <row r="1100" spans="1:11" x14ac:dyDescent="0.3">
      <c r="A1100" s="52" t="s">
        <v>395</v>
      </c>
      <c r="B1100" s="52">
        <f t="shared" si="52"/>
        <v>2016</v>
      </c>
      <c r="C1100" s="52" t="s">
        <v>594</v>
      </c>
      <c r="D1100" s="53">
        <v>42583</v>
      </c>
      <c r="E1100" s="52">
        <f t="shared" si="53"/>
        <v>1929</v>
      </c>
      <c r="F1100" s="54" t="s">
        <v>433</v>
      </c>
      <c r="G1100" s="52" t="s">
        <v>528</v>
      </c>
      <c r="H1100" s="54" t="s">
        <v>384</v>
      </c>
      <c r="I1100" s="55">
        <v>250</v>
      </c>
      <c r="J1100" s="55">
        <v>20</v>
      </c>
      <c r="K1100" s="54">
        <f t="shared" si="51"/>
        <v>5000</v>
      </c>
    </row>
    <row r="1101" spans="1:11" x14ac:dyDescent="0.3">
      <c r="A1101" s="52" t="s">
        <v>398</v>
      </c>
      <c r="B1101" s="52">
        <f t="shared" si="52"/>
        <v>2016</v>
      </c>
      <c r="C1101" s="52" t="s">
        <v>594</v>
      </c>
      <c r="D1101" s="53">
        <v>42584</v>
      </c>
      <c r="E1101" s="52">
        <f t="shared" si="53"/>
        <v>1930</v>
      </c>
      <c r="F1101" s="54" t="s">
        <v>465</v>
      </c>
      <c r="G1101" s="52" t="s">
        <v>396</v>
      </c>
      <c r="H1101" s="54" t="s">
        <v>385</v>
      </c>
      <c r="I1101" s="55">
        <v>10</v>
      </c>
      <c r="J1101" s="55">
        <v>86</v>
      </c>
      <c r="K1101" s="54">
        <f t="shared" si="51"/>
        <v>860</v>
      </c>
    </row>
    <row r="1102" spans="1:11" x14ac:dyDescent="0.3">
      <c r="A1102" s="52" t="s">
        <v>395</v>
      </c>
      <c r="B1102" s="52">
        <f t="shared" si="52"/>
        <v>2016</v>
      </c>
      <c r="C1102" s="52" t="s">
        <v>594</v>
      </c>
      <c r="D1102" s="53">
        <v>42584</v>
      </c>
      <c r="E1102" s="52">
        <f t="shared" si="53"/>
        <v>1931</v>
      </c>
      <c r="F1102" s="54" t="s">
        <v>433</v>
      </c>
      <c r="G1102" s="52" t="s">
        <v>528</v>
      </c>
      <c r="H1102" s="54" t="s">
        <v>383</v>
      </c>
      <c r="I1102" s="55">
        <v>50</v>
      </c>
      <c r="J1102" s="55">
        <v>10</v>
      </c>
      <c r="K1102" s="54">
        <f t="shared" si="51"/>
        <v>500</v>
      </c>
    </row>
    <row r="1103" spans="1:11" x14ac:dyDescent="0.3">
      <c r="A1103" s="52" t="s">
        <v>398</v>
      </c>
      <c r="B1103" s="52">
        <f t="shared" si="52"/>
        <v>2016</v>
      </c>
      <c r="C1103" s="52" t="s">
        <v>594</v>
      </c>
      <c r="D1103" s="53">
        <v>42585</v>
      </c>
      <c r="E1103" s="52">
        <f t="shared" si="53"/>
        <v>1932</v>
      </c>
      <c r="F1103" s="54" t="s">
        <v>465</v>
      </c>
      <c r="G1103" s="52" t="s">
        <v>396</v>
      </c>
      <c r="H1103" s="54" t="s">
        <v>384</v>
      </c>
      <c r="I1103" s="55">
        <v>5</v>
      </c>
      <c r="J1103" s="55">
        <v>20</v>
      </c>
      <c r="K1103" s="54">
        <f t="shared" si="51"/>
        <v>100</v>
      </c>
    </row>
    <row r="1104" spans="1:11" x14ac:dyDescent="0.3">
      <c r="A1104" s="52" t="s">
        <v>395</v>
      </c>
      <c r="B1104" s="52">
        <f t="shared" si="52"/>
        <v>2016</v>
      </c>
      <c r="C1104" s="52" t="s">
        <v>594</v>
      </c>
      <c r="D1104" s="53">
        <v>42585</v>
      </c>
      <c r="E1104" s="52">
        <f t="shared" si="53"/>
        <v>1933</v>
      </c>
      <c r="F1104" s="54" t="s">
        <v>433</v>
      </c>
      <c r="G1104" s="52" t="s">
        <v>528</v>
      </c>
      <c r="H1104" s="54" t="s">
        <v>381</v>
      </c>
      <c r="I1104" s="55">
        <v>250</v>
      </c>
      <c r="J1104" s="55">
        <v>120</v>
      </c>
      <c r="K1104" s="54">
        <f t="shared" si="51"/>
        <v>30000</v>
      </c>
    </row>
    <row r="1105" spans="1:11" x14ac:dyDescent="0.3">
      <c r="A1105" s="52" t="s">
        <v>398</v>
      </c>
      <c r="B1105" s="52">
        <f t="shared" si="52"/>
        <v>2016</v>
      </c>
      <c r="C1105" s="52" t="s">
        <v>594</v>
      </c>
      <c r="D1105" s="53">
        <v>42586</v>
      </c>
      <c r="E1105" s="52">
        <f t="shared" si="53"/>
        <v>1934</v>
      </c>
      <c r="F1105" s="54" t="s">
        <v>465</v>
      </c>
      <c r="G1105" s="52" t="s">
        <v>396</v>
      </c>
      <c r="H1105" s="54" t="s">
        <v>387</v>
      </c>
      <c r="I1105" s="55">
        <v>450</v>
      </c>
      <c r="J1105" s="55">
        <v>35</v>
      </c>
      <c r="K1105" s="54">
        <f t="shared" si="51"/>
        <v>15750</v>
      </c>
    </row>
    <row r="1106" spans="1:11" x14ac:dyDescent="0.3">
      <c r="A1106" s="52" t="s">
        <v>395</v>
      </c>
      <c r="B1106" s="52">
        <f t="shared" si="52"/>
        <v>2016</v>
      </c>
      <c r="C1106" s="52" t="s">
        <v>594</v>
      </c>
      <c r="D1106" s="53">
        <v>42586</v>
      </c>
      <c r="E1106" s="52">
        <f t="shared" si="53"/>
        <v>1935</v>
      </c>
      <c r="F1106" s="54" t="s">
        <v>433</v>
      </c>
      <c r="G1106" s="52" t="s">
        <v>528</v>
      </c>
      <c r="H1106" s="54" t="s">
        <v>387</v>
      </c>
      <c r="I1106" s="55">
        <v>100</v>
      </c>
      <c r="J1106" s="55">
        <v>35</v>
      </c>
      <c r="K1106" s="54">
        <f t="shared" si="51"/>
        <v>3500</v>
      </c>
    </row>
    <row r="1107" spans="1:11" x14ac:dyDescent="0.3">
      <c r="A1107" s="52" t="s">
        <v>398</v>
      </c>
      <c r="B1107" s="52">
        <f t="shared" si="52"/>
        <v>2016</v>
      </c>
      <c r="C1107" s="52" t="s">
        <v>594</v>
      </c>
      <c r="D1107" s="53">
        <v>42587</v>
      </c>
      <c r="E1107" s="52">
        <f t="shared" si="53"/>
        <v>1936</v>
      </c>
      <c r="F1107" s="54" t="s">
        <v>465</v>
      </c>
      <c r="G1107" s="52" t="s">
        <v>396</v>
      </c>
      <c r="H1107" s="54" t="s">
        <v>385</v>
      </c>
      <c r="I1107" s="55">
        <v>2</v>
      </c>
      <c r="J1107" s="55">
        <v>86</v>
      </c>
      <c r="K1107" s="54">
        <f t="shared" si="51"/>
        <v>172</v>
      </c>
    </row>
    <row r="1108" spans="1:11" x14ac:dyDescent="0.3">
      <c r="A1108" s="52" t="s">
        <v>395</v>
      </c>
      <c r="B1108" s="52">
        <f t="shared" si="52"/>
        <v>2016</v>
      </c>
      <c r="C1108" s="52" t="s">
        <v>594</v>
      </c>
      <c r="D1108" s="53">
        <v>42587</v>
      </c>
      <c r="E1108" s="52">
        <f t="shared" si="53"/>
        <v>1937</v>
      </c>
      <c r="F1108" s="54" t="s">
        <v>433</v>
      </c>
      <c r="G1108" s="52" t="s">
        <v>528</v>
      </c>
      <c r="H1108" s="54" t="s">
        <v>385</v>
      </c>
      <c r="I1108" s="55">
        <v>250</v>
      </c>
      <c r="J1108" s="55">
        <v>86</v>
      </c>
      <c r="K1108" s="54">
        <f t="shared" si="51"/>
        <v>21500</v>
      </c>
    </row>
    <row r="1109" spans="1:11" x14ac:dyDescent="0.3">
      <c r="A1109" s="52" t="s">
        <v>398</v>
      </c>
      <c r="B1109" s="52">
        <f t="shared" si="52"/>
        <v>2016</v>
      </c>
      <c r="C1109" s="52" t="s">
        <v>594</v>
      </c>
      <c r="D1109" s="53">
        <v>42588</v>
      </c>
      <c r="E1109" s="52">
        <f t="shared" si="53"/>
        <v>1938</v>
      </c>
      <c r="F1109" s="54" t="s">
        <v>465</v>
      </c>
      <c r="G1109" s="52" t="s">
        <v>396</v>
      </c>
      <c r="H1109" s="54" t="s">
        <v>384</v>
      </c>
      <c r="I1109" s="55">
        <v>5</v>
      </c>
      <c r="J1109" s="55">
        <v>20</v>
      </c>
      <c r="K1109" s="54">
        <f t="shared" si="51"/>
        <v>100</v>
      </c>
    </row>
    <row r="1110" spans="1:11" x14ac:dyDescent="0.3">
      <c r="A1110" s="52" t="s">
        <v>395</v>
      </c>
      <c r="B1110" s="52">
        <f t="shared" si="52"/>
        <v>2016</v>
      </c>
      <c r="C1110" s="52" t="s">
        <v>594</v>
      </c>
      <c r="D1110" s="53">
        <v>42588</v>
      </c>
      <c r="E1110" s="52">
        <f t="shared" si="53"/>
        <v>1939</v>
      </c>
      <c r="F1110" s="54" t="s">
        <v>433</v>
      </c>
      <c r="G1110" s="52" t="s">
        <v>528</v>
      </c>
      <c r="H1110" s="54" t="s">
        <v>384</v>
      </c>
      <c r="I1110" s="55">
        <v>50</v>
      </c>
      <c r="J1110" s="55">
        <v>20</v>
      </c>
      <c r="K1110" s="54">
        <f t="shared" si="51"/>
        <v>1000</v>
      </c>
    </row>
    <row r="1111" spans="1:11" x14ac:dyDescent="0.3">
      <c r="A1111" s="52" t="s">
        <v>398</v>
      </c>
      <c r="B1111" s="52">
        <f t="shared" si="52"/>
        <v>2016</v>
      </c>
      <c r="C1111" s="52" t="s">
        <v>594</v>
      </c>
      <c r="D1111" s="53">
        <v>42589</v>
      </c>
      <c r="E1111" s="52">
        <f t="shared" si="53"/>
        <v>1940</v>
      </c>
      <c r="F1111" s="54" t="s">
        <v>465</v>
      </c>
      <c r="G1111" s="52" t="s">
        <v>396</v>
      </c>
      <c r="H1111" s="54" t="s">
        <v>383</v>
      </c>
      <c r="I1111" s="55">
        <v>5</v>
      </c>
      <c r="J1111" s="55">
        <v>10</v>
      </c>
      <c r="K1111" s="54">
        <f t="shared" si="51"/>
        <v>50</v>
      </c>
    </row>
    <row r="1112" spans="1:11" x14ac:dyDescent="0.3">
      <c r="A1112" s="52" t="s">
        <v>395</v>
      </c>
      <c r="B1112" s="52">
        <f t="shared" si="52"/>
        <v>2016</v>
      </c>
      <c r="C1112" s="52" t="s">
        <v>594</v>
      </c>
      <c r="D1112" s="53">
        <v>42589</v>
      </c>
      <c r="E1112" s="52">
        <f t="shared" si="53"/>
        <v>1941</v>
      </c>
      <c r="F1112" s="54" t="s">
        <v>422</v>
      </c>
      <c r="G1112" s="52" t="s">
        <v>529</v>
      </c>
      <c r="H1112" s="54" t="s">
        <v>383</v>
      </c>
      <c r="I1112" s="55">
        <v>2100</v>
      </c>
      <c r="J1112" s="55">
        <v>10</v>
      </c>
      <c r="K1112" s="54">
        <f t="shared" si="51"/>
        <v>21000</v>
      </c>
    </row>
    <row r="1113" spans="1:11" x14ac:dyDescent="0.3">
      <c r="A1113" s="52" t="s">
        <v>398</v>
      </c>
      <c r="B1113" s="52">
        <f t="shared" si="52"/>
        <v>2016</v>
      </c>
      <c r="C1113" s="52" t="s">
        <v>594</v>
      </c>
      <c r="D1113" s="53">
        <v>42590</v>
      </c>
      <c r="E1113" s="52">
        <f t="shared" si="53"/>
        <v>1942</v>
      </c>
      <c r="F1113" s="54" t="s">
        <v>465</v>
      </c>
      <c r="G1113" s="52" t="s">
        <v>396</v>
      </c>
      <c r="H1113" s="54" t="s">
        <v>381</v>
      </c>
      <c r="I1113" s="55">
        <v>5</v>
      </c>
      <c r="J1113" s="55">
        <v>120</v>
      </c>
      <c r="K1113" s="54">
        <f t="shared" si="51"/>
        <v>600</v>
      </c>
    </row>
    <row r="1114" spans="1:11" x14ac:dyDescent="0.3">
      <c r="A1114" s="52" t="s">
        <v>405</v>
      </c>
      <c r="B1114" s="52">
        <f t="shared" si="52"/>
        <v>2016</v>
      </c>
      <c r="C1114" s="52" t="s">
        <v>594</v>
      </c>
      <c r="D1114" s="53">
        <v>42590</v>
      </c>
      <c r="E1114" s="52">
        <f t="shared" si="53"/>
        <v>1943</v>
      </c>
      <c r="F1114" s="54" t="s">
        <v>404</v>
      </c>
      <c r="G1114" s="52" t="s">
        <v>403</v>
      </c>
      <c r="H1114" s="54" t="s">
        <v>384</v>
      </c>
      <c r="I1114" s="55">
        <v>300</v>
      </c>
      <c r="J1114" s="55">
        <v>20</v>
      </c>
      <c r="K1114" s="54">
        <f t="shared" si="51"/>
        <v>6000</v>
      </c>
    </row>
    <row r="1115" spans="1:11" x14ac:dyDescent="0.3">
      <c r="A1115" s="52" t="s">
        <v>398</v>
      </c>
      <c r="B1115" s="52">
        <f t="shared" si="52"/>
        <v>2016</v>
      </c>
      <c r="C1115" s="52" t="s">
        <v>594</v>
      </c>
      <c r="D1115" s="53">
        <v>42591</v>
      </c>
      <c r="E1115" s="52">
        <f t="shared" si="53"/>
        <v>1944</v>
      </c>
      <c r="F1115" s="54" t="s">
        <v>465</v>
      </c>
      <c r="G1115" s="52" t="s">
        <v>396</v>
      </c>
      <c r="H1115" s="54" t="s">
        <v>387</v>
      </c>
      <c r="I1115" s="55">
        <v>450</v>
      </c>
      <c r="J1115" s="55">
        <v>35</v>
      </c>
      <c r="K1115" s="54">
        <f t="shared" si="51"/>
        <v>15750</v>
      </c>
    </row>
    <row r="1116" spans="1:11" x14ac:dyDescent="0.3">
      <c r="A1116" s="52" t="s">
        <v>522</v>
      </c>
      <c r="B1116" s="52">
        <f t="shared" si="52"/>
        <v>2016</v>
      </c>
      <c r="C1116" s="52" t="s">
        <v>594</v>
      </c>
      <c r="D1116" s="53">
        <v>42591</v>
      </c>
      <c r="E1116" s="52">
        <f t="shared" si="53"/>
        <v>1945</v>
      </c>
      <c r="F1116" s="54" t="s">
        <v>402</v>
      </c>
      <c r="G1116" s="52" t="s">
        <v>525</v>
      </c>
      <c r="H1116" s="54" t="s">
        <v>383</v>
      </c>
      <c r="I1116" s="55">
        <v>500</v>
      </c>
      <c r="J1116" s="55">
        <v>10</v>
      </c>
      <c r="K1116" s="54">
        <f t="shared" si="51"/>
        <v>5000</v>
      </c>
    </row>
    <row r="1117" spans="1:11" x14ac:dyDescent="0.3">
      <c r="A1117" s="52" t="s">
        <v>398</v>
      </c>
      <c r="B1117" s="52">
        <f t="shared" si="52"/>
        <v>2016</v>
      </c>
      <c r="C1117" s="52" t="s">
        <v>594</v>
      </c>
      <c r="D1117" s="53">
        <v>42592</v>
      </c>
      <c r="E1117" s="52">
        <f t="shared" si="53"/>
        <v>1946</v>
      </c>
      <c r="F1117" s="54" t="s">
        <v>465</v>
      </c>
      <c r="G1117" s="52" t="s">
        <v>396</v>
      </c>
      <c r="H1117" s="54" t="s">
        <v>385</v>
      </c>
      <c r="I1117" s="55">
        <v>5</v>
      </c>
      <c r="J1117" s="55">
        <v>86</v>
      </c>
      <c r="K1117" s="54">
        <f t="shared" si="51"/>
        <v>430</v>
      </c>
    </row>
    <row r="1118" spans="1:11" x14ac:dyDescent="0.3">
      <c r="A1118" s="52" t="s">
        <v>522</v>
      </c>
      <c r="B1118" s="52">
        <f t="shared" si="52"/>
        <v>2016</v>
      </c>
      <c r="C1118" s="52" t="s">
        <v>594</v>
      </c>
      <c r="D1118" s="53">
        <v>42592</v>
      </c>
      <c r="E1118" s="52">
        <f t="shared" si="53"/>
        <v>1947</v>
      </c>
      <c r="F1118" s="54" t="s">
        <v>402</v>
      </c>
      <c r="G1118" s="52" t="s">
        <v>525</v>
      </c>
      <c r="H1118" s="54" t="s">
        <v>381</v>
      </c>
      <c r="I1118" s="55">
        <v>1000</v>
      </c>
      <c r="J1118" s="55">
        <v>120</v>
      </c>
      <c r="K1118" s="54">
        <f t="shared" si="51"/>
        <v>120000</v>
      </c>
    </row>
    <row r="1119" spans="1:11" x14ac:dyDescent="0.3">
      <c r="A1119" s="52" t="s">
        <v>398</v>
      </c>
      <c r="B1119" s="52">
        <f t="shared" si="52"/>
        <v>2016</v>
      </c>
      <c r="C1119" s="52" t="s">
        <v>594</v>
      </c>
      <c r="D1119" s="53">
        <v>42593</v>
      </c>
      <c r="E1119" s="52">
        <f t="shared" si="53"/>
        <v>1948</v>
      </c>
      <c r="F1119" s="54" t="s">
        <v>465</v>
      </c>
      <c r="G1119" s="52" t="s">
        <v>396</v>
      </c>
      <c r="H1119" s="54" t="s">
        <v>384</v>
      </c>
      <c r="I1119" s="55">
        <v>2</v>
      </c>
      <c r="J1119" s="55">
        <v>20</v>
      </c>
      <c r="K1119" s="54">
        <f t="shared" si="51"/>
        <v>40</v>
      </c>
    </row>
    <row r="1120" spans="1:11" x14ac:dyDescent="0.3">
      <c r="A1120" s="52" t="s">
        <v>522</v>
      </c>
      <c r="B1120" s="52">
        <f t="shared" si="52"/>
        <v>2016</v>
      </c>
      <c r="C1120" s="52" t="s">
        <v>594</v>
      </c>
      <c r="D1120" s="53">
        <v>42593</v>
      </c>
      <c r="E1120" s="52">
        <f t="shared" si="53"/>
        <v>1949</v>
      </c>
      <c r="F1120" s="54" t="s">
        <v>402</v>
      </c>
      <c r="G1120" s="52" t="s">
        <v>525</v>
      </c>
      <c r="H1120" s="54" t="s">
        <v>387</v>
      </c>
      <c r="I1120" s="55">
        <v>5</v>
      </c>
      <c r="J1120" s="55">
        <v>35</v>
      </c>
      <c r="K1120" s="54">
        <f t="shared" si="51"/>
        <v>175</v>
      </c>
    </row>
    <row r="1121" spans="1:11" x14ac:dyDescent="0.3">
      <c r="A1121" s="52" t="s">
        <v>398</v>
      </c>
      <c r="B1121" s="52">
        <f t="shared" si="52"/>
        <v>2016</v>
      </c>
      <c r="C1121" s="52" t="s">
        <v>594</v>
      </c>
      <c r="D1121" s="53">
        <v>42594</v>
      </c>
      <c r="E1121" s="52">
        <f t="shared" si="53"/>
        <v>1950</v>
      </c>
      <c r="F1121" s="54" t="s">
        <v>465</v>
      </c>
      <c r="G1121" s="52" t="s">
        <v>396</v>
      </c>
      <c r="H1121" s="54" t="s">
        <v>383</v>
      </c>
      <c r="I1121" s="55">
        <v>5</v>
      </c>
      <c r="J1121" s="55">
        <v>10</v>
      </c>
      <c r="K1121" s="54">
        <f t="shared" si="51"/>
        <v>50</v>
      </c>
    </row>
    <row r="1122" spans="1:11" x14ac:dyDescent="0.3">
      <c r="A1122" s="52" t="s">
        <v>405</v>
      </c>
      <c r="B1122" s="52">
        <f t="shared" si="52"/>
        <v>2016</v>
      </c>
      <c r="C1122" s="52" t="s">
        <v>594</v>
      </c>
      <c r="D1122" s="53">
        <v>42594</v>
      </c>
      <c r="E1122" s="52">
        <f t="shared" si="53"/>
        <v>1951</v>
      </c>
      <c r="F1122" s="54" t="s">
        <v>441</v>
      </c>
      <c r="G1122" s="52" t="s">
        <v>403</v>
      </c>
      <c r="H1122" s="54" t="s">
        <v>385</v>
      </c>
      <c r="I1122" s="55">
        <v>5</v>
      </c>
      <c r="J1122" s="55">
        <v>86</v>
      </c>
      <c r="K1122" s="54">
        <f t="shared" si="51"/>
        <v>430</v>
      </c>
    </row>
    <row r="1123" spans="1:11" x14ac:dyDescent="0.3">
      <c r="A1123" s="52" t="s">
        <v>398</v>
      </c>
      <c r="B1123" s="52">
        <f t="shared" si="52"/>
        <v>2016</v>
      </c>
      <c r="C1123" s="52" t="s">
        <v>594</v>
      </c>
      <c r="D1123" s="53">
        <v>42595</v>
      </c>
      <c r="E1123" s="52">
        <f t="shared" si="53"/>
        <v>1952</v>
      </c>
      <c r="F1123" s="54" t="s">
        <v>465</v>
      </c>
      <c r="G1123" s="52" t="s">
        <v>396</v>
      </c>
      <c r="H1123" s="54" t="s">
        <v>381</v>
      </c>
      <c r="I1123" s="55">
        <v>5</v>
      </c>
      <c r="J1123" s="55">
        <v>120</v>
      </c>
      <c r="K1123" s="54">
        <f t="shared" si="51"/>
        <v>600</v>
      </c>
    </row>
    <row r="1124" spans="1:11" x14ac:dyDescent="0.3">
      <c r="A1124" s="52" t="s">
        <v>405</v>
      </c>
      <c r="B1124" s="52">
        <f t="shared" si="52"/>
        <v>2016</v>
      </c>
      <c r="C1124" s="52" t="s">
        <v>594</v>
      </c>
      <c r="D1124" s="53">
        <v>42595</v>
      </c>
      <c r="E1124" s="52">
        <f t="shared" si="53"/>
        <v>1953</v>
      </c>
      <c r="F1124" s="54" t="s">
        <v>431</v>
      </c>
      <c r="G1124" s="52" t="s">
        <v>524</v>
      </c>
      <c r="H1124" s="54" t="s">
        <v>384</v>
      </c>
      <c r="I1124" s="55">
        <v>40</v>
      </c>
      <c r="J1124" s="55">
        <v>20</v>
      </c>
      <c r="K1124" s="54">
        <f t="shared" si="51"/>
        <v>800</v>
      </c>
    </row>
    <row r="1125" spans="1:11" x14ac:dyDescent="0.3">
      <c r="A1125" s="52" t="s">
        <v>398</v>
      </c>
      <c r="B1125" s="52">
        <f t="shared" si="52"/>
        <v>2016</v>
      </c>
      <c r="C1125" s="52" t="s">
        <v>594</v>
      </c>
      <c r="D1125" s="53">
        <v>42596</v>
      </c>
      <c r="E1125" s="52">
        <f t="shared" si="53"/>
        <v>1954</v>
      </c>
      <c r="F1125" s="54" t="s">
        <v>465</v>
      </c>
      <c r="G1125" s="52" t="s">
        <v>396</v>
      </c>
      <c r="H1125" s="54" t="s">
        <v>387</v>
      </c>
      <c r="I1125" s="55">
        <v>120</v>
      </c>
      <c r="J1125" s="55">
        <v>35</v>
      </c>
      <c r="K1125" s="54">
        <f t="shared" si="51"/>
        <v>4200</v>
      </c>
    </row>
    <row r="1126" spans="1:11" x14ac:dyDescent="0.3">
      <c r="A1126" s="52" t="s">
        <v>405</v>
      </c>
      <c r="B1126" s="52">
        <f t="shared" si="52"/>
        <v>2016</v>
      </c>
      <c r="C1126" s="52" t="s">
        <v>594</v>
      </c>
      <c r="D1126" s="53">
        <v>42596</v>
      </c>
      <c r="E1126" s="52">
        <f t="shared" si="53"/>
        <v>1955</v>
      </c>
      <c r="F1126" s="54" t="s">
        <v>431</v>
      </c>
      <c r="G1126" s="52" t="s">
        <v>524</v>
      </c>
      <c r="H1126" s="54" t="s">
        <v>383</v>
      </c>
      <c r="I1126" s="55">
        <v>500</v>
      </c>
      <c r="J1126" s="55">
        <v>10</v>
      </c>
      <c r="K1126" s="54">
        <f t="shared" si="51"/>
        <v>5000</v>
      </c>
    </row>
    <row r="1127" spans="1:11" x14ac:dyDescent="0.3">
      <c r="A1127" s="52" t="s">
        <v>398</v>
      </c>
      <c r="B1127" s="52">
        <f t="shared" si="52"/>
        <v>2016</v>
      </c>
      <c r="C1127" s="52" t="s">
        <v>594</v>
      </c>
      <c r="D1127" s="53">
        <v>42597</v>
      </c>
      <c r="E1127" s="52">
        <f t="shared" si="53"/>
        <v>1956</v>
      </c>
      <c r="F1127" s="54" t="s">
        <v>428</v>
      </c>
      <c r="G1127" s="52" t="s">
        <v>396</v>
      </c>
      <c r="H1127" s="54" t="s">
        <v>385</v>
      </c>
      <c r="I1127" s="55">
        <v>200</v>
      </c>
      <c r="J1127" s="55">
        <v>86</v>
      </c>
      <c r="K1127" s="54">
        <f t="shared" si="51"/>
        <v>17200</v>
      </c>
    </row>
    <row r="1128" spans="1:11" x14ac:dyDescent="0.3">
      <c r="A1128" s="52" t="s">
        <v>405</v>
      </c>
      <c r="B1128" s="52">
        <f t="shared" si="52"/>
        <v>2016</v>
      </c>
      <c r="C1128" s="52" t="s">
        <v>594</v>
      </c>
      <c r="D1128" s="53">
        <v>42597</v>
      </c>
      <c r="E1128" s="52">
        <f t="shared" si="53"/>
        <v>1957</v>
      </c>
      <c r="F1128" s="54" t="s">
        <v>431</v>
      </c>
      <c r="G1128" s="52" t="s">
        <v>524</v>
      </c>
      <c r="H1128" s="54" t="s">
        <v>381</v>
      </c>
      <c r="I1128" s="55">
        <v>500</v>
      </c>
      <c r="J1128" s="55">
        <v>120</v>
      </c>
      <c r="K1128" s="54">
        <f t="shared" si="51"/>
        <v>60000</v>
      </c>
    </row>
    <row r="1129" spans="1:11" x14ac:dyDescent="0.3">
      <c r="A1129" s="52" t="s">
        <v>398</v>
      </c>
      <c r="B1129" s="52">
        <f t="shared" si="52"/>
        <v>2016</v>
      </c>
      <c r="C1129" s="52" t="s">
        <v>594</v>
      </c>
      <c r="D1129" s="53">
        <v>42598</v>
      </c>
      <c r="E1129" s="52">
        <f t="shared" si="53"/>
        <v>1958</v>
      </c>
      <c r="F1129" s="54" t="s">
        <v>428</v>
      </c>
      <c r="G1129" s="52" t="s">
        <v>396</v>
      </c>
      <c r="H1129" s="54" t="s">
        <v>384</v>
      </c>
      <c r="I1129" s="55">
        <v>200</v>
      </c>
      <c r="J1129" s="55">
        <v>20</v>
      </c>
      <c r="K1129" s="54">
        <f t="shared" si="51"/>
        <v>4000</v>
      </c>
    </row>
    <row r="1130" spans="1:11" x14ac:dyDescent="0.3">
      <c r="A1130" s="52" t="s">
        <v>405</v>
      </c>
      <c r="B1130" s="52">
        <f t="shared" si="52"/>
        <v>2016</v>
      </c>
      <c r="C1130" s="52" t="s">
        <v>594</v>
      </c>
      <c r="D1130" s="53">
        <v>42598</v>
      </c>
      <c r="E1130" s="52">
        <f t="shared" si="53"/>
        <v>1959</v>
      </c>
      <c r="F1130" s="54" t="s">
        <v>431</v>
      </c>
      <c r="G1130" s="52" t="s">
        <v>524</v>
      </c>
      <c r="H1130" s="54" t="s">
        <v>387</v>
      </c>
      <c r="I1130" s="55">
        <v>100</v>
      </c>
      <c r="J1130" s="55">
        <v>35</v>
      </c>
      <c r="K1130" s="54">
        <f t="shared" si="51"/>
        <v>3500</v>
      </c>
    </row>
    <row r="1131" spans="1:11" x14ac:dyDescent="0.3">
      <c r="A1131" s="52" t="s">
        <v>398</v>
      </c>
      <c r="B1131" s="52">
        <f t="shared" si="52"/>
        <v>2016</v>
      </c>
      <c r="C1131" s="52" t="s">
        <v>594</v>
      </c>
      <c r="D1131" s="53">
        <v>42599</v>
      </c>
      <c r="E1131" s="52">
        <f t="shared" si="53"/>
        <v>1960</v>
      </c>
      <c r="F1131" s="54" t="s">
        <v>428</v>
      </c>
      <c r="G1131" s="52" t="s">
        <v>396</v>
      </c>
      <c r="H1131" s="54" t="s">
        <v>383</v>
      </c>
      <c r="I1131" s="55">
        <v>50</v>
      </c>
      <c r="J1131" s="55">
        <v>10</v>
      </c>
      <c r="K1131" s="54">
        <f t="shared" si="51"/>
        <v>500</v>
      </c>
    </row>
    <row r="1132" spans="1:11" x14ac:dyDescent="0.3">
      <c r="A1132" s="52" t="s">
        <v>405</v>
      </c>
      <c r="B1132" s="52">
        <f t="shared" si="52"/>
        <v>2016</v>
      </c>
      <c r="C1132" s="52" t="s">
        <v>594</v>
      </c>
      <c r="D1132" s="53">
        <v>42599</v>
      </c>
      <c r="E1132" s="52">
        <f t="shared" si="53"/>
        <v>1961</v>
      </c>
      <c r="F1132" s="54" t="s">
        <v>431</v>
      </c>
      <c r="G1132" s="52" t="s">
        <v>524</v>
      </c>
      <c r="H1132" s="54" t="s">
        <v>385</v>
      </c>
      <c r="I1132" s="55">
        <v>40</v>
      </c>
      <c r="J1132" s="55">
        <v>86</v>
      </c>
      <c r="K1132" s="54">
        <f t="shared" si="51"/>
        <v>3440</v>
      </c>
    </row>
    <row r="1133" spans="1:11" x14ac:dyDescent="0.3">
      <c r="A1133" s="52" t="s">
        <v>395</v>
      </c>
      <c r="B1133" s="52">
        <f t="shared" si="52"/>
        <v>2016</v>
      </c>
      <c r="C1133" s="52" t="s">
        <v>594</v>
      </c>
      <c r="D1133" s="53">
        <v>42600</v>
      </c>
      <c r="E1133" s="52">
        <f t="shared" si="53"/>
        <v>1962</v>
      </c>
      <c r="F1133" s="54" t="s">
        <v>425</v>
      </c>
      <c r="G1133" s="52" t="s">
        <v>399</v>
      </c>
      <c r="H1133" s="54" t="s">
        <v>381</v>
      </c>
      <c r="I1133" s="55">
        <v>600</v>
      </c>
      <c r="J1133" s="55">
        <v>120</v>
      </c>
      <c r="K1133" s="54">
        <f t="shared" si="51"/>
        <v>72000</v>
      </c>
    </row>
    <row r="1134" spans="1:11" x14ac:dyDescent="0.3">
      <c r="A1134" s="52" t="s">
        <v>405</v>
      </c>
      <c r="B1134" s="52">
        <f t="shared" si="52"/>
        <v>2016</v>
      </c>
      <c r="C1134" s="52" t="s">
        <v>594</v>
      </c>
      <c r="D1134" s="53">
        <v>42600</v>
      </c>
      <c r="E1134" s="52">
        <f t="shared" si="53"/>
        <v>1963</v>
      </c>
      <c r="F1134" s="54" t="s">
        <v>431</v>
      </c>
      <c r="G1134" s="52" t="s">
        <v>524</v>
      </c>
      <c r="H1134" s="54" t="s">
        <v>384</v>
      </c>
      <c r="I1134" s="55">
        <v>500</v>
      </c>
      <c r="J1134" s="55">
        <v>20</v>
      </c>
      <c r="K1134" s="54">
        <f t="shared" si="51"/>
        <v>10000</v>
      </c>
    </row>
    <row r="1135" spans="1:11" x14ac:dyDescent="0.3">
      <c r="A1135" s="52" t="s">
        <v>395</v>
      </c>
      <c r="B1135" s="52">
        <f t="shared" si="52"/>
        <v>2016</v>
      </c>
      <c r="C1135" s="52" t="s">
        <v>594</v>
      </c>
      <c r="D1135" s="53">
        <v>42601</v>
      </c>
      <c r="E1135" s="52">
        <f t="shared" si="53"/>
        <v>1964</v>
      </c>
      <c r="F1135" s="54" t="s">
        <v>425</v>
      </c>
      <c r="G1135" s="52" t="s">
        <v>399</v>
      </c>
      <c r="H1135" s="54" t="s">
        <v>384</v>
      </c>
      <c r="I1135" s="55">
        <v>100</v>
      </c>
      <c r="J1135" s="55">
        <v>20</v>
      </c>
      <c r="K1135" s="54">
        <f t="shared" si="51"/>
        <v>2000</v>
      </c>
    </row>
    <row r="1136" spans="1:11" x14ac:dyDescent="0.3">
      <c r="A1136" s="52" t="s">
        <v>405</v>
      </c>
      <c r="B1136" s="52">
        <f t="shared" si="52"/>
        <v>2016</v>
      </c>
      <c r="C1136" s="52" t="s">
        <v>594</v>
      </c>
      <c r="D1136" s="53">
        <v>42601</v>
      </c>
      <c r="E1136" s="52">
        <f t="shared" si="53"/>
        <v>1965</v>
      </c>
      <c r="F1136" s="54" t="s">
        <v>431</v>
      </c>
      <c r="G1136" s="52" t="s">
        <v>524</v>
      </c>
      <c r="H1136" s="54" t="s">
        <v>383</v>
      </c>
      <c r="I1136" s="55">
        <v>600</v>
      </c>
      <c r="J1136" s="55">
        <v>10</v>
      </c>
      <c r="K1136" s="54">
        <f t="shared" si="51"/>
        <v>6000</v>
      </c>
    </row>
    <row r="1137" spans="1:11" x14ac:dyDescent="0.3">
      <c r="A1137" s="52" t="s">
        <v>395</v>
      </c>
      <c r="B1137" s="52">
        <f t="shared" si="52"/>
        <v>2016</v>
      </c>
      <c r="C1137" s="52" t="s">
        <v>594</v>
      </c>
      <c r="D1137" s="53">
        <v>42602</v>
      </c>
      <c r="E1137" s="52">
        <f t="shared" si="53"/>
        <v>1966</v>
      </c>
      <c r="F1137" s="54" t="s">
        <v>433</v>
      </c>
      <c r="G1137" s="52" t="s">
        <v>528</v>
      </c>
      <c r="H1137" s="54" t="s">
        <v>387</v>
      </c>
      <c r="I1137" s="55">
        <v>100</v>
      </c>
      <c r="J1137" s="55">
        <v>35</v>
      </c>
      <c r="K1137" s="54">
        <f t="shared" si="51"/>
        <v>3500</v>
      </c>
    </row>
    <row r="1138" spans="1:11" x14ac:dyDescent="0.3">
      <c r="A1138" s="52" t="s">
        <v>405</v>
      </c>
      <c r="B1138" s="52">
        <f t="shared" si="52"/>
        <v>2016</v>
      </c>
      <c r="C1138" s="52" t="s">
        <v>594</v>
      </c>
      <c r="D1138" s="53">
        <v>42602</v>
      </c>
      <c r="E1138" s="52">
        <f t="shared" si="53"/>
        <v>1967</v>
      </c>
      <c r="F1138" s="54" t="s">
        <v>431</v>
      </c>
      <c r="G1138" s="52" t="s">
        <v>524</v>
      </c>
      <c r="H1138" s="54" t="s">
        <v>381</v>
      </c>
      <c r="I1138" s="55">
        <v>500</v>
      </c>
      <c r="J1138" s="55">
        <v>120</v>
      </c>
      <c r="K1138" s="54">
        <f t="shared" si="51"/>
        <v>60000</v>
      </c>
    </row>
    <row r="1139" spans="1:11" x14ac:dyDescent="0.3">
      <c r="A1139" s="52" t="s">
        <v>395</v>
      </c>
      <c r="B1139" s="52">
        <f t="shared" si="52"/>
        <v>2016</v>
      </c>
      <c r="C1139" s="52" t="s">
        <v>594</v>
      </c>
      <c r="D1139" s="53">
        <v>42603</v>
      </c>
      <c r="E1139" s="52">
        <f t="shared" si="53"/>
        <v>1968</v>
      </c>
      <c r="F1139" s="54" t="s">
        <v>433</v>
      </c>
      <c r="G1139" s="52" t="s">
        <v>528</v>
      </c>
      <c r="H1139" s="54" t="s">
        <v>385</v>
      </c>
      <c r="I1139" s="55">
        <v>50</v>
      </c>
      <c r="J1139" s="55">
        <v>86</v>
      </c>
      <c r="K1139" s="54">
        <f t="shared" si="51"/>
        <v>4300</v>
      </c>
    </row>
    <row r="1140" spans="1:11" x14ac:dyDescent="0.3">
      <c r="A1140" s="52" t="s">
        <v>395</v>
      </c>
      <c r="B1140" s="52">
        <f t="shared" si="52"/>
        <v>2016</v>
      </c>
      <c r="C1140" s="52" t="s">
        <v>594</v>
      </c>
      <c r="D1140" s="53">
        <v>42603</v>
      </c>
      <c r="E1140" s="52">
        <f t="shared" si="53"/>
        <v>1969</v>
      </c>
      <c r="F1140" s="54" t="s">
        <v>425</v>
      </c>
      <c r="G1140" s="52" t="s">
        <v>399</v>
      </c>
      <c r="H1140" s="54" t="s">
        <v>383</v>
      </c>
      <c r="I1140" s="55">
        <v>600</v>
      </c>
      <c r="J1140" s="55">
        <v>10</v>
      </c>
      <c r="K1140" s="54">
        <f t="shared" si="51"/>
        <v>6000</v>
      </c>
    </row>
    <row r="1141" spans="1:11" x14ac:dyDescent="0.3">
      <c r="A1141" s="52" t="s">
        <v>395</v>
      </c>
      <c r="B1141" s="52">
        <f t="shared" si="52"/>
        <v>2016</v>
      </c>
      <c r="C1141" s="52" t="s">
        <v>594</v>
      </c>
      <c r="D1141" s="53">
        <v>42604</v>
      </c>
      <c r="E1141" s="52">
        <f t="shared" si="53"/>
        <v>1970</v>
      </c>
      <c r="F1141" s="54" t="s">
        <v>433</v>
      </c>
      <c r="G1141" s="52" t="s">
        <v>528</v>
      </c>
      <c r="H1141" s="54" t="s">
        <v>384</v>
      </c>
      <c r="I1141" s="55">
        <v>1000</v>
      </c>
      <c r="J1141" s="55">
        <v>20</v>
      </c>
      <c r="K1141" s="54">
        <f t="shared" si="51"/>
        <v>20000</v>
      </c>
    </row>
    <row r="1142" spans="1:11" x14ac:dyDescent="0.3">
      <c r="A1142" s="52" t="s">
        <v>395</v>
      </c>
      <c r="B1142" s="52">
        <f t="shared" si="52"/>
        <v>2016</v>
      </c>
      <c r="C1142" s="52" t="s">
        <v>594</v>
      </c>
      <c r="D1142" s="53">
        <v>42604</v>
      </c>
      <c r="E1142" s="52">
        <f t="shared" si="53"/>
        <v>1971</v>
      </c>
      <c r="F1142" s="54" t="s">
        <v>425</v>
      </c>
      <c r="G1142" s="52" t="s">
        <v>399</v>
      </c>
      <c r="H1142" s="54" t="s">
        <v>381</v>
      </c>
      <c r="I1142" s="55">
        <v>350</v>
      </c>
      <c r="J1142" s="55">
        <v>120</v>
      </c>
      <c r="K1142" s="54">
        <f t="shared" si="51"/>
        <v>42000</v>
      </c>
    </row>
    <row r="1143" spans="1:11" x14ac:dyDescent="0.3">
      <c r="A1143" s="52" t="s">
        <v>395</v>
      </c>
      <c r="B1143" s="52">
        <f t="shared" si="52"/>
        <v>2016</v>
      </c>
      <c r="C1143" s="52" t="s">
        <v>594</v>
      </c>
      <c r="D1143" s="53">
        <v>42605</v>
      </c>
      <c r="E1143" s="52">
        <f t="shared" si="53"/>
        <v>1972</v>
      </c>
      <c r="F1143" s="54" t="s">
        <v>433</v>
      </c>
      <c r="G1143" s="52" t="s">
        <v>528</v>
      </c>
      <c r="H1143" s="54" t="s">
        <v>383</v>
      </c>
      <c r="I1143" s="55">
        <v>100</v>
      </c>
      <c r="J1143" s="55">
        <v>10</v>
      </c>
      <c r="K1143" s="54">
        <f t="shared" si="51"/>
        <v>1000</v>
      </c>
    </row>
    <row r="1144" spans="1:11" x14ac:dyDescent="0.3">
      <c r="A1144" s="52" t="s">
        <v>395</v>
      </c>
      <c r="B1144" s="52">
        <f t="shared" si="52"/>
        <v>2016</v>
      </c>
      <c r="C1144" s="52" t="s">
        <v>594</v>
      </c>
      <c r="D1144" s="53">
        <v>42605</v>
      </c>
      <c r="E1144" s="52">
        <f t="shared" si="53"/>
        <v>1973</v>
      </c>
      <c r="F1144" s="54" t="s">
        <v>425</v>
      </c>
      <c r="G1144" s="52" t="s">
        <v>399</v>
      </c>
      <c r="H1144" s="54" t="s">
        <v>383</v>
      </c>
      <c r="I1144" s="55">
        <v>400</v>
      </c>
      <c r="J1144" s="55">
        <v>10</v>
      </c>
      <c r="K1144" s="54">
        <f t="shared" si="51"/>
        <v>4000</v>
      </c>
    </row>
    <row r="1145" spans="1:11" x14ac:dyDescent="0.3">
      <c r="A1145" s="52" t="s">
        <v>395</v>
      </c>
      <c r="B1145" s="52">
        <f t="shared" si="52"/>
        <v>2016</v>
      </c>
      <c r="C1145" s="52" t="s">
        <v>594</v>
      </c>
      <c r="D1145" s="53">
        <v>42606</v>
      </c>
      <c r="E1145" s="52">
        <f t="shared" si="53"/>
        <v>1974</v>
      </c>
      <c r="F1145" s="54" t="s">
        <v>401</v>
      </c>
      <c r="G1145" s="52" t="s">
        <v>526</v>
      </c>
      <c r="H1145" s="54" t="s">
        <v>381</v>
      </c>
      <c r="I1145" s="55">
        <v>500</v>
      </c>
      <c r="J1145" s="55">
        <v>120</v>
      </c>
      <c r="K1145" s="54">
        <f t="shared" si="51"/>
        <v>60000</v>
      </c>
    </row>
    <row r="1146" spans="1:11" x14ac:dyDescent="0.3">
      <c r="A1146" s="52" t="s">
        <v>395</v>
      </c>
      <c r="B1146" s="52">
        <f t="shared" si="52"/>
        <v>2016</v>
      </c>
      <c r="C1146" s="52" t="s">
        <v>594</v>
      </c>
      <c r="D1146" s="53">
        <v>42606</v>
      </c>
      <c r="E1146" s="52">
        <f t="shared" si="53"/>
        <v>1975</v>
      </c>
      <c r="F1146" s="54" t="s">
        <v>425</v>
      </c>
      <c r="G1146" s="52" t="s">
        <v>399</v>
      </c>
      <c r="H1146" s="54" t="s">
        <v>381</v>
      </c>
      <c r="I1146" s="55">
        <v>20</v>
      </c>
      <c r="J1146" s="55">
        <v>120</v>
      </c>
      <c r="K1146" s="54">
        <f t="shared" si="51"/>
        <v>2400</v>
      </c>
    </row>
    <row r="1147" spans="1:11" x14ac:dyDescent="0.3">
      <c r="A1147" s="52" t="s">
        <v>522</v>
      </c>
      <c r="B1147" s="52">
        <f t="shared" si="52"/>
        <v>2016</v>
      </c>
      <c r="C1147" s="52" t="s">
        <v>594</v>
      </c>
      <c r="D1147" s="53">
        <v>42607</v>
      </c>
      <c r="E1147" s="52">
        <f t="shared" si="53"/>
        <v>1976</v>
      </c>
      <c r="F1147" s="54" t="s">
        <v>402</v>
      </c>
      <c r="G1147" s="52" t="s">
        <v>525</v>
      </c>
      <c r="H1147" s="54" t="s">
        <v>387</v>
      </c>
      <c r="I1147" s="55">
        <v>450</v>
      </c>
      <c r="J1147" s="55">
        <v>35</v>
      </c>
      <c r="K1147" s="54">
        <f t="shared" si="51"/>
        <v>15750</v>
      </c>
    </row>
    <row r="1148" spans="1:11" x14ac:dyDescent="0.3">
      <c r="A1148" s="52" t="s">
        <v>395</v>
      </c>
      <c r="B1148" s="52">
        <f t="shared" si="52"/>
        <v>2016</v>
      </c>
      <c r="C1148" s="52" t="s">
        <v>594</v>
      </c>
      <c r="D1148" s="53">
        <v>42607</v>
      </c>
      <c r="E1148" s="52">
        <f t="shared" si="53"/>
        <v>1977</v>
      </c>
      <c r="F1148" s="54" t="s">
        <v>425</v>
      </c>
      <c r="G1148" s="52" t="s">
        <v>399</v>
      </c>
      <c r="H1148" s="54" t="s">
        <v>383</v>
      </c>
      <c r="I1148" s="55">
        <v>10</v>
      </c>
      <c r="J1148" s="55">
        <v>10</v>
      </c>
      <c r="K1148" s="54">
        <f t="shared" si="51"/>
        <v>100</v>
      </c>
    </row>
    <row r="1149" spans="1:11" x14ac:dyDescent="0.3">
      <c r="A1149" s="52" t="s">
        <v>522</v>
      </c>
      <c r="B1149" s="52">
        <f t="shared" si="52"/>
        <v>2016</v>
      </c>
      <c r="C1149" s="52" t="s">
        <v>594</v>
      </c>
      <c r="D1149" s="53">
        <v>42608</v>
      </c>
      <c r="E1149" s="52">
        <f t="shared" si="53"/>
        <v>1978</v>
      </c>
      <c r="F1149" s="54" t="s">
        <v>402</v>
      </c>
      <c r="G1149" s="52" t="s">
        <v>525</v>
      </c>
      <c r="H1149" s="54" t="s">
        <v>385</v>
      </c>
      <c r="I1149" s="55">
        <v>5</v>
      </c>
      <c r="J1149" s="55">
        <v>86</v>
      </c>
      <c r="K1149" s="54">
        <f t="shared" si="51"/>
        <v>430</v>
      </c>
    </row>
    <row r="1150" spans="1:11" x14ac:dyDescent="0.3">
      <c r="A1150" s="52" t="s">
        <v>395</v>
      </c>
      <c r="B1150" s="52">
        <f t="shared" si="52"/>
        <v>2016</v>
      </c>
      <c r="C1150" s="52" t="s">
        <v>594</v>
      </c>
      <c r="D1150" s="53">
        <v>42608</v>
      </c>
      <c r="E1150" s="52">
        <f t="shared" si="53"/>
        <v>1979</v>
      </c>
      <c r="F1150" s="54" t="s">
        <v>425</v>
      </c>
      <c r="G1150" s="52" t="s">
        <v>399</v>
      </c>
      <c r="H1150" s="54" t="s">
        <v>381</v>
      </c>
      <c r="I1150" s="55">
        <v>150</v>
      </c>
      <c r="J1150" s="55">
        <v>120</v>
      </c>
      <c r="K1150" s="54">
        <f t="shared" si="51"/>
        <v>18000</v>
      </c>
    </row>
    <row r="1151" spans="1:11" x14ac:dyDescent="0.3">
      <c r="A1151" s="52" t="s">
        <v>395</v>
      </c>
      <c r="B1151" s="52">
        <f t="shared" si="52"/>
        <v>2016</v>
      </c>
      <c r="C1151" s="52" t="s">
        <v>594</v>
      </c>
      <c r="D1151" s="53">
        <v>42609</v>
      </c>
      <c r="E1151" s="52">
        <f t="shared" si="53"/>
        <v>1980</v>
      </c>
      <c r="F1151" s="54" t="s">
        <v>425</v>
      </c>
      <c r="G1151" s="52" t="s">
        <v>399</v>
      </c>
      <c r="H1151" s="54" t="s">
        <v>384</v>
      </c>
      <c r="I1151" s="55">
        <v>900</v>
      </c>
      <c r="J1151" s="55">
        <v>20</v>
      </c>
      <c r="K1151" s="54">
        <f t="shared" si="51"/>
        <v>18000</v>
      </c>
    </row>
    <row r="1152" spans="1:11" x14ac:dyDescent="0.3">
      <c r="A1152" s="52" t="s">
        <v>395</v>
      </c>
      <c r="B1152" s="52">
        <f t="shared" si="52"/>
        <v>2016</v>
      </c>
      <c r="C1152" s="52" t="s">
        <v>594</v>
      </c>
      <c r="D1152" s="53">
        <v>42609</v>
      </c>
      <c r="E1152" s="52">
        <f t="shared" si="53"/>
        <v>1981</v>
      </c>
      <c r="F1152" s="54" t="s">
        <v>425</v>
      </c>
      <c r="G1152" s="52" t="s">
        <v>399</v>
      </c>
      <c r="H1152" s="54" t="s">
        <v>387</v>
      </c>
      <c r="I1152" s="55">
        <v>100</v>
      </c>
      <c r="J1152" s="55">
        <v>35</v>
      </c>
      <c r="K1152" s="54">
        <f t="shared" si="51"/>
        <v>3500</v>
      </c>
    </row>
    <row r="1153" spans="1:11" x14ac:dyDescent="0.3">
      <c r="A1153" s="52" t="s">
        <v>395</v>
      </c>
      <c r="B1153" s="52">
        <f t="shared" si="52"/>
        <v>2016</v>
      </c>
      <c r="C1153" s="52" t="s">
        <v>594</v>
      </c>
      <c r="D1153" s="53">
        <v>42610</v>
      </c>
      <c r="E1153" s="52">
        <f t="shared" si="53"/>
        <v>1982</v>
      </c>
      <c r="F1153" s="54" t="s">
        <v>429</v>
      </c>
      <c r="G1153" s="52" t="s">
        <v>528</v>
      </c>
      <c r="H1153" s="54" t="s">
        <v>383</v>
      </c>
      <c r="I1153" s="55">
        <v>50</v>
      </c>
      <c r="J1153" s="55">
        <v>10</v>
      </c>
      <c r="K1153" s="54">
        <f t="shared" si="51"/>
        <v>500</v>
      </c>
    </row>
    <row r="1154" spans="1:11" x14ac:dyDescent="0.3">
      <c r="A1154" s="52" t="s">
        <v>395</v>
      </c>
      <c r="B1154" s="52">
        <f t="shared" si="52"/>
        <v>2016</v>
      </c>
      <c r="C1154" s="52" t="s">
        <v>594</v>
      </c>
      <c r="D1154" s="53">
        <v>42610</v>
      </c>
      <c r="E1154" s="52">
        <f t="shared" si="53"/>
        <v>1983</v>
      </c>
      <c r="F1154" s="54" t="s">
        <v>425</v>
      </c>
      <c r="G1154" s="52" t="s">
        <v>399</v>
      </c>
      <c r="H1154" s="54" t="s">
        <v>385</v>
      </c>
      <c r="I1154" s="55">
        <v>700</v>
      </c>
      <c r="J1154" s="55">
        <v>86</v>
      </c>
      <c r="K1154" s="54">
        <f t="shared" si="51"/>
        <v>60200</v>
      </c>
    </row>
    <row r="1155" spans="1:11" x14ac:dyDescent="0.3">
      <c r="A1155" s="52" t="s">
        <v>395</v>
      </c>
      <c r="B1155" s="52">
        <f t="shared" si="52"/>
        <v>2016</v>
      </c>
      <c r="C1155" s="52" t="s">
        <v>594</v>
      </c>
      <c r="D1155" s="53">
        <v>42611</v>
      </c>
      <c r="E1155" s="52">
        <f t="shared" si="53"/>
        <v>1984</v>
      </c>
      <c r="F1155" s="54" t="s">
        <v>432</v>
      </c>
      <c r="G1155" s="52" t="s">
        <v>529</v>
      </c>
      <c r="H1155" s="54" t="s">
        <v>381</v>
      </c>
      <c r="I1155" s="55">
        <v>300</v>
      </c>
      <c r="J1155" s="55">
        <v>120</v>
      </c>
      <c r="K1155" s="54">
        <f t="shared" si="51"/>
        <v>36000</v>
      </c>
    </row>
    <row r="1156" spans="1:11" x14ac:dyDescent="0.3">
      <c r="A1156" s="52" t="s">
        <v>395</v>
      </c>
      <c r="B1156" s="52">
        <f t="shared" si="52"/>
        <v>2016</v>
      </c>
      <c r="C1156" s="52" t="s">
        <v>594</v>
      </c>
      <c r="D1156" s="53">
        <v>42611</v>
      </c>
      <c r="E1156" s="52">
        <f t="shared" si="53"/>
        <v>1985</v>
      </c>
      <c r="F1156" s="54" t="s">
        <v>413</v>
      </c>
      <c r="G1156" s="52" t="s">
        <v>527</v>
      </c>
      <c r="H1156" s="54" t="s">
        <v>384</v>
      </c>
      <c r="I1156" s="55">
        <v>100</v>
      </c>
      <c r="J1156" s="55">
        <v>20</v>
      </c>
      <c r="K1156" s="54">
        <f t="shared" si="51"/>
        <v>2000</v>
      </c>
    </row>
    <row r="1157" spans="1:11" x14ac:dyDescent="0.3">
      <c r="A1157" s="52" t="s">
        <v>395</v>
      </c>
      <c r="B1157" s="52">
        <f t="shared" si="52"/>
        <v>2016</v>
      </c>
      <c r="C1157" s="52" t="s">
        <v>594</v>
      </c>
      <c r="D1157" s="53">
        <v>42612</v>
      </c>
      <c r="E1157" s="52">
        <f t="shared" si="53"/>
        <v>1986</v>
      </c>
      <c r="F1157" s="54" t="s">
        <v>434</v>
      </c>
      <c r="G1157" s="52" t="s">
        <v>399</v>
      </c>
      <c r="H1157" s="54" t="s">
        <v>387</v>
      </c>
      <c r="I1157" s="55">
        <v>500</v>
      </c>
      <c r="J1157" s="55">
        <v>35</v>
      </c>
      <c r="K1157" s="54">
        <f t="shared" si="51"/>
        <v>17500</v>
      </c>
    </row>
    <row r="1158" spans="1:11" x14ac:dyDescent="0.3">
      <c r="A1158" s="52" t="s">
        <v>395</v>
      </c>
      <c r="B1158" s="52">
        <f t="shared" si="52"/>
        <v>2016</v>
      </c>
      <c r="C1158" s="52" t="s">
        <v>594</v>
      </c>
      <c r="D1158" s="53">
        <v>42612</v>
      </c>
      <c r="E1158" s="52">
        <f t="shared" si="53"/>
        <v>1987</v>
      </c>
      <c r="F1158" s="54" t="s">
        <v>413</v>
      </c>
      <c r="G1158" s="52" t="s">
        <v>527</v>
      </c>
      <c r="H1158" s="54" t="s">
        <v>383</v>
      </c>
      <c r="I1158" s="55">
        <v>1000</v>
      </c>
      <c r="J1158" s="55">
        <v>10</v>
      </c>
      <c r="K1158" s="54">
        <f t="shared" si="51"/>
        <v>10000</v>
      </c>
    </row>
    <row r="1159" spans="1:11" x14ac:dyDescent="0.3">
      <c r="A1159" s="52" t="s">
        <v>522</v>
      </c>
      <c r="B1159" s="52">
        <f t="shared" si="52"/>
        <v>2016</v>
      </c>
      <c r="C1159" s="52" t="s">
        <v>594</v>
      </c>
      <c r="D1159" s="53">
        <v>42613</v>
      </c>
      <c r="E1159" s="52">
        <f t="shared" si="53"/>
        <v>1988</v>
      </c>
      <c r="F1159" s="54" t="s">
        <v>452</v>
      </c>
      <c r="G1159" s="52" t="s">
        <v>525</v>
      </c>
      <c r="H1159" s="54" t="s">
        <v>385</v>
      </c>
      <c r="I1159" s="55">
        <v>500</v>
      </c>
      <c r="J1159" s="55">
        <v>86</v>
      </c>
      <c r="K1159" s="54">
        <f t="shared" ref="K1159:K1222" si="54">I1159*J1159</f>
        <v>43000</v>
      </c>
    </row>
    <row r="1160" spans="1:11" x14ac:dyDescent="0.3">
      <c r="A1160" s="52" t="s">
        <v>522</v>
      </c>
      <c r="B1160" s="52">
        <f t="shared" ref="B1160:B1223" si="55">YEAR(D1160)</f>
        <v>2016</v>
      </c>
      <c r="C1160" s="52" t="s">
        <v>594</v>
      </c>
      <c r="D1160" s="53">
        <v>42613</v>
      </c>
      <c r="E1160" s="52">
        <f t="shared" ref="E1160:E1223" si="56">E1159+1</f>
        <v>1989</v>
      </c>
      <c r="F1160" s="54" t="s">
        <v>463</v>
      </c>
      <c r="G1160" s="52" t="s">
        <v>525</v>
      </c>
      <c r="H1160" s="54" t="s">
        <v>385</v>
      </c>
      <c r="I1160" s="55">
        <v>150</v>
      </c>
      <c r="J1160" s="55">
        <v>86</v>
      </c>
      <c r="K1160" s="54">
        <f t="shared" si="54"/>
        <v>12900</v>
      </c>
    </row>
    <row r="1161" spans="1:11" x14ac:dyDescent="0.3">
      <c r="A1161" s="52" t="s">
        <v>395</v>
      </c>
      <c r="B1161" s="52">
        <f t="shared" si="55"/>
        <v>2016</v>
      </c>
      <c r="C1161" s="52" t="s">
        <v>595</v>
      </c>
      <c r="D1161" s="53">
        <v>42614</v>
      </c>
      <c r="E1161" s="52">
        <f t="shared" si="56"/>
        <v>1990</v>
      </c>
      <c r="F1161" s="54" t="s">
        <v>439</v>
      </c>
      <c r="G1161" s="52" t="s">
        <v>528</v>
      </c>
      <c r="H1161" s="54" t="s">
        <v>387</v>
      </c>
      <c r="I1161" s="55">
        <v>300</v>
      </c>
      <c r="J1161" s="55">
        <v>35</v>
      </c>
      <c r="K1161" s="54">
        <f t="shared" si="54"/>
        <v>10500</v>
      </c>
    </row>
    <row r="1162" spans="1:11" x14ac:dyDescent="0.3">
      <c r="A1162" s="52" t="s">
        <v>398</v>
      </c>
      <c r="B1162" s="52">
        <f t="shared" si="55"/>
        <v>2016</v>
      </c>
      <c r="C1162" s="52" t="s">
        <v>595</v>
      </c>
      <c r="D1162" s="53">
        <v>42614</v>
      </c>
      <c r="E1162" s="52">
        <f t="shared" si="56"/>
        <v>1991</v>
      </c>
      <c r="F1162" s="54" t="s">
        <v>409</v>
      </c>
      <c r="G1162" s="52" t="s">
        <v>396</v>
      </c>
      <c r="H1162" s="54" t="s">
        <v>384</v>
      </c>
      <c r="I1162" s="55">
        <v>400</v>
      </c>
      <c r="J1162" s="55">
        <v>20</v>
      </c>
      <c r="K1162" s="54">
        <f t="shared" si="54"/>
        <v>8000</v>
      </c>
    </row>
    <row r="1163" spans="1:11" x14ac:dyDescent="0.3">
      <c r="A1163" s="52" t="s">
        <v>395</v>
      </c>
      <c r="B1163" s="52">
        <f t="shared" si="55"/>
        <v>2016</v>
      </c>
      <c r="C1163" s="52" t="s">
        <v>595</v>
      </c>
      <c r="D1163" s="53">
        <v>42615</v>
      </c>
      <c r="E1163" s="52">
        <f t="shared" si="56"/>
        <v>1992</v>
      </c>
      <c r="F1163" s="54" t="s">
        <v>439</v>
      </c>
      <c r="G1163" s="52" t="s">
        <v>528</v>
      </c>
      <c r="H1163" s="54" t="s">
        <v>385</v>
      </c>
      <c r="I1163" s="55">
        <v>100</v>
      </c>
      <c r="J1163" s="55">
        <v>86</v>
      </c>
      <c r="K1163" s="54">
        <f t="shared" si="54"/>
        <v>8600</v>
      </c>
    </row>
    <row r="1164" spans="1:11" x14ac:dyDescent="0.3">
      <c r="A1164" s="52" t="s">
        <v>395</v>
      </c>
      <c r="B1164" s="52">
        <f t="shared" si="55"/>
        <v>2016</v>
      </c>
      <c r="C1164" s="52" t="s">
        <v>595</v>
      </c>
      <c r="D1164" s="53">
        <v>42615</v>
      </c>
      <c r="E1164" s="52">
        <f t="shared" si="56"/>
        <v>1993</v>
      </c>
      <c r="F1164" s="54" t="s">
        <v>434</v>
      </c>
      <c r="G1164" s="52" t="s">
        <v>399</v>
      </c>
      <c r="H1164" s="54" t="s">
        <v>383</v>
      </c>
      <c r="I1164" s="55">
        <v>500</v>
      </c>
      <c r="J1164" s="55">
        <v>10</v>
      </c>
      <c r="K1164" s="54">
        <f t="shared" si="54"/>
        <v>5000</v>
      </c>
    </row>
    <row r="1165" spans="1:11" x14ac:dyDescent="0.3">
      <c r="A1165" s="52" t="s">
        <v>395</v>
      </c>
      <c r="B1165" s="52">
        <f t="shared" si="55"/>
        <v>2016</v>
      </c>
      <c r="C1165" s="52" t="s">
        <v>595</v>
      </c>
      <c r="D1165" s="53">
        <v>42616</v>
      </c>
      <c r="E1165" s="52">
        <f t="shared" si="56"/>
        <v>1994</v>
      </c>
      <c r="F1165" s="54" t="s">
        <v>436</v>
      </c>
      <c r="G1165" s="52" t="s">
        <v>399</v>
      </c>
      <c r="H1165" s="54" t="s">
        <v>384</v>
      </c>
      <c r="I1165" s="55">
        <v>50</v>
      </c>
      <c r="J1165" s="55">
        <v>20</v>
      </c>
      <c r="K1165" s="54">
        <f t="shared" si="54"/>
        <v>1000</v>
      </c>
    </row>
    <row r="1166" spans="1:11" x14ac:dyDescent="0.3">
      <c r="A1166" s="52" t="s">
        <v>395</v>
      </c>
      <c r="B1166" s="52">
        <f t="shared" si="55"/>
        <v>2016</v>
      </c>
      <c r="C1166" s="52" t="s">
        <v>595</v>
      </c>
      <c r="D1166" s="53">
        <v>42616</v>
      </c>
      <c r="E1166" s="52">
        <f t="shared" si="56"/>
        <v>1995</v>
      </c>
      <c r="F1166" s="54" t="s">
        <v>434</v>
      </c>
      <c r="G1166" s="52" t="s">
        <v>399</v>
      </c>
      <c r="H1166" s="54" t="s">
        <v>387</v>
      </c>
      <c r="I1166" s="55">
        <v>500</v>
      </c>
      <c r="J1166" s="55">
        <v>35</v>
      </c>
      <c r="K1166" s="54">
        <f t="shared" si="54"/>
        <v>17500</v>
      </c>
    </row>
    <row r="1167" spans="1:11" x14ac:dyDescent="0.3">
      <c r="A1167" s="52" t="s">
        <v>395</v>
      </c>
      <c r="B1167" s="52">
        <f t="shared" si="55"/>
        <v>2016</v>
      </c>
      <c r="C1167" s="52" t="s">
        <v>595</v>
      </c>
      <c r="D1167" s="53">
        <v>42617</v>
      </c>
      <c r="E1167" s="52">
        <f t="shared" si="56"/>
        <v>1996</v>
      </c>
      <c r="F1167" s="54" t="s">
        <v>436</v>
      </c>
      <c r="G1167" s="52" t="s">
        <v>399</v>
      </c>
      <c r="H1167" s="54" t="s">
        <v>387</v>
      </c>
      <c r="I1167" s="55">
        <v>50</v>
      </c>
      <c r="J1167" s="55">
        <v>35</v>
      </c>
      <c r="K1167" s="54">
        <f t="shared" si="54"/>
        <v>1750</v>
      </c>
    </row>
    <row r="1168" spans="1:11" x14ac:dyDescent="0.3">
      <c r="A1168" s="52" t="s">
        <v>522</v>
      </c>
      <c r="B1168" s="52">
        <f t="shared" si="55"/>
        <v>2016</v>
      </c>
      <c r="C1168" s="52" t="s">
        <v>595</v>
      </c>
      <c r="D1168" s="53">
        <v>42617</v>
      </c>
      <c r="E1168" s="52">
        <f t="shared" si="56"/>
        <v>1997</v>
      </c>
      <c r="F1168" s="54" t="s">
        <v>407</v>
      </c>
      <c r="G1168" s="52" t="s">
        <v>406</v>
      </c>
      <c r="H1168" s="54" t="s">
        <v>385</v>
      </c>
      <c r="I1168" s="55">
        <v>250</v>
      </c>
      <c r="J1168" s="55">
        <v>86</v>
      </c>
      <c r="K1168" s="54">
        <f t="shared" si="54"/>
        <v>21500</v>
      </c>
    </row>
    <row r="1169" spans="1:11" x14ac:dyDescent="0.3">
      <c r="A1169" s="52" t="s">
        <v>395</v>
      </c>
      <c r="B1169" s="52">
        <f t="shared" si="55"/>
        <v>2016</v>
      </c>
      <c r="C1169" s="52" t="s">
        <v>595</v>
      </c>
      <c r="D1169" s="53">
        <v>42618</v>
      </c>
      <c r="E1169" s="52">
        <f t="shared" si="56"/>
        <v>1998</v>
      </c>
      <c r="F1169" s="54" t="s">
        <v>436</v>
      </c>
      <c r="G1169" s="52" t="s">
        <v>399</v>
      </c>
      <c r="H1169" s="54" t="s">
        <v>385</v>
      </c>
      <c r="I1169" s="55">
        <v>50</v>
      </c>
      <c r="J1169" s="55">
        <v>86</v>
      </c>
      <c r="K1169" s="54">
        <f t="shared" si="54"/>
        <v>4300</v>
      </c>
    </row>
    <row r="1170" spans="1:11" x14ac:dyDescent="0.3">
      <c r="A1170" s="52" t="s">
        <v>522</v>
      </c>
      <c r="B1170" s="52">
        <f t="shared" si="55"/>
        <v>2016</v>
      </c>
      <c r="C1170" s="52" t="s">
        <v>595</v>
      </c>
      <c r="D1170" s="53">
        <v>42618</v>
      </c>
      <c r="E1170" s="52">
        <f t="shared" si="56"/>
        <v>1999</v>
      </c>
      <c r="F1170" s="54" t="s">
        <v>407</v>
      </c>
      <c r="G1170" s="52" t="s">
        <v>406</v>
      </c>
      <c r="H1170" s="54" t="s">
        <v>384</v>
      </c>
      <c r="I1170" s="55">
        <v>1000</v>
      </c>
      <c r="J1170" s="55">
        <v>20</v>
      </c>
      <c r="K1170" s="54">
        <f t="shared" si="54"/>
        <v>20000</v>
      </c>
    </row>
    <row r="1171" spans="1:11" x14ac:dyDescent="0.3">
      <c r="A1171" s="52" t="s">
        <v>398</v>
      </c>
      <c r="B1171" s="52">
        <f t="shared" si="55"/>
        <v>2016</v>
      </c>
      <c r="C1171" s="52" t="s">
        <v>595</v>
      </c>
      <c r="D1171" s="53">
        <v>42619</v>
      </c>
      <c r="E1171" s="52">
        <f t="shared" si="56"/>
        <v>2000</v>
      </c>
      <c r="F1171" s="54" t="s">
        <v>397</v>
      </c>
      <c r="G1171" s="52" t="s">
        <v>396</v>
      </c>
      <c r="H1171" s="54" t="s">
        <v>384</v>
      </c>
      <c r="I1171" s="55">
        <v>1500</v>
      </c>
      <c r="J1171" s="55">
        <v>20</v>
      </c>
      <c r="K1171" s="54">
        <f t="shared" si="54"/>
        <v>30000</v>
      </c>
    </row>
    <row r="1172" spans="1:11" x14ac:dyDescent="0.3">
      <c r="A1172" s="52" t="s">
        <v>522</v>
      </c>
      <c r="B1172" s="52">
        <f t="shared" si="55"/>
        <v>2016</v>
      </c>
      <c r="C1172" s="52" t="s">
        <v>595</v>
      </c>
      <c r="D1172" s="53">
        <v>42619</v>
      </c>
      <c r="E1172" s="52">
        <f t="shared" si="56"/>
        <v>2001</v>
      </c>
      <c r="F1172" s="54" t="s">
        <v>407</v>
      </c>
      <c r="G1172" s="52" t="s">
        <v>406</v>
      </c>
      <c r="H1172" s="54" t="s">
        <v>387</v>
      </c>
      <c r="I1172" s="55">
        <v>250</v>
      </c>
      <c r="J1172" s="55">
        <v>35</v>
      </c>
      <c r="K1172" s="54">
        <f t="shared" si="54"/>
        <v>8750</v>
      </c>
    </row>
    <row r="1173" spans="1:11" x14ac:dyDescent="0.3">
      <c r="A1173" s="52" t="s">
        <v>398</v>
      </c>
      <c r="B1173" s="52">
        <f t="shared" si="55"/>
        <v>2016</v>
      </c>
      <c r="C1173" s="52" t="s">
        <v>595</v>
      </c>
      <c r="D1173" s="53">
        <v>42620</v>
      </c>
      <c r="E1173" s="52">
        <f t="shared" si="56"/>
        <v>2002</v>
      </c>
      <c r="F1173" s="54" t="s">
        <v>397</v>
      </c>
      <c r="G1173" s="52" t="s">
        <v>396</v>
      </c>
      <c r="H1173" s="54" t="s">
        <v>387</v>
      </c>
      <c r="I1173" s="55">
        <v>200</v>
      </c>
      <c r="J1173" s="55">
        <v>35</v>
      </c>
      <c r="K1173" s="54">
        <f t="shared" si="54"/>
        <v>7000</v>
      </c>
    </row>
    <row r="1174" spans="1:11" x14ac:dyDescent="0.3">
      <c r="A1174" s="52" t="s">
        <v>522</v>
      </c>
      <c r="B1174" s="52">
        <f t="shared" si="55"/>
        <v>2016</v>
      </c>
      <c r="C1174" s="52" t="s">
        <v>595</v>
      </c>
      <c r="D1174" s="53">
        <v>42620</v>
      </c>
      <c r="E1174" s="52">
        <f t="shared" si="56"/>
        <v>2003</v>
      </c>
      <c r="F1174" s="54" t="s">
        <v>407</v>
      </c>
      <c r="G1174" s="52" t="s">
        <v>406</v>
      </c>
      <c r="H1174" s="54" t="s">
        <v>385</v>
      </c>
      <c r="I1174" s="55">
        <v>250</v>
      </c>
      <c r="J1174" s="55">
        <v>86</v>
      </c>
      <c r="K1174" s="54">
        <f t="shared" si="54"/>
        <v>21500</v>
      </c>
    </row>
    <row r="1175" spans="1:11" x14ac:dyDescent="0.3">
      <c r="A1175" s="52" t="s">
        <v>395</v>
      </c>
      <c r="B1175" s="52">
        <f t="shared" si="55"/>
        <v>2016</v>
      </c>
      <c r="C1175" s="52" t="s">
        <v>595</v>
      </c>
      <c r="D1175" s="53">
        <v>42621</v>
      </c>
      <c r="E1175" s="52">
        <f t="shared" si="56"/>
        <v>2004</v>
      </c>
      <c r="F1175" s="54" t="s">
        <v>400</v>
      </c>
      <c r="G1175" s="52" t="s">
        <v>399</v>
      </c>
      <c r="H1175" s="54" t="s">
        <v>385</v>
      </c>
      <c r="I1175" s="55">
        <v>500</v>
      </c>
      <c r="J1175" s="55">
        <v>86</v>
      </c>
      <c r="K1175" s="54">
        <f t="shared" si="54"/>
        <v>43000</v>
      </c>
    </row>
    <row r="1176" spans="1:11" x14ac:dyDescent="0.3">
      <c r="A1176" s="52" t="s">
        <v>522</v>
      </c>
      <c r="B1176" s="52">
        <f t="shared" si="55"/>
        <v>2016</v>
      </c>
      <c r="C1176" s="52" t="s">
        <v>595</v>
      </c>
      <c r="D1176" s="53">
        <v>42621</v>
      </c>
      <c r="E1176" s="52">
        <f t="shared" si="56"/>
        <v>2005</v>
      </c>
      <c r="F1176" s="54" t="s">
        <v>407</v>
      </c>
      <c r="G1176" s="52" t="s">
        <v>406</v>
      </c>
      <c r="H1176" s="54" t="s">
        <v>384</v>
      </c>
      <c r="I1176" s="55">
        <v>250</v>
      </c>
      <c r="J1176" s="55">
        <v>20</v>
      </c>
      <c r="K1176" s="54">
        <f t="shared" si="54"/>
        <v>5000</v>
      </c>
    </row>
    <row r="1177" spans="1:11" x14ac:dyDescent="0.3">
      <c r="A1177" s="52" t="s">
        <v>395</v>
      </c>
      <c r="B1177" s="52">
        <f t="shared" si="55"/>
        <v>2016</v>
      </c>
      <c r="C1177" s="52" t="s">
        <v>595</v>
      </c>
      <c r="D1177" s="53">
        <v>42622</v>
      </c>
      <c r="E1177" s="52">
        <f t="shared" si="56"/>
        <v>2006</v>
      </c>
      <c r="F1177" s="54" t="s">
        <v>400</v>
      </c>
      <c r="G1177" s="52" t="s">
        <v>399</v>
      </c>
      <c r="H1177" s="54" t="s">
        <v>384</v>
      </c>
      <c r="I1177" s="55">
        <v>100</v>
      </c>
      <c r="J1177" s="55">
        <v>20</v>
      </c>
      <c r="K1177" s="54">
        <f t="shared" si="54"/>
        <v>2000</v>
      </c>
    </row>
    <row r="1178" spans="1:11" x14ac:dyDescent="0.3">
      <c r="A1178" s="52" t="s">
        <v>522</v>
      </c>
      <c r="B1178" s="52">
        <f t="shared" si="55"/>
        <v>2016</v>
      </c>
      <c r="C1178" s="52" t="s">
        <v>595</v>
      </c>
      <c r="D1178" s="53">
        <v>42622</v>
      </c>
      <c r="E1178" s="52">
        <f t="shared" si="56"/>
        <v>2007</v>
      </c>
      <c r="F1178" s="54" t="s">
        <v>407</v>
      </c>
      <c r="G1178" s="52" t="s">
        <v>406</v>
      </c>
      <c r="H1178" s="54" t="s">
        <v>387</v>
      </c>
      <c r="I1178" s="55">
        <v>50</v>
      </c>
      <c r="J1178" s="55">
        <v>35</v>
      </c>
      <c r="K1178" s="54">
        <f t="shared" si="54"/>
        <v>1750</v>
      </c>
    </row>
    <row r="1179" spans="1:11" x14ac:dyDescent="0.3">
      <c r="A1179" s="52" t="s">
        <v>405</v>
      </c>
      <c r="B1179" s="52">
        <f t="shared" si="55"/>
        <v>2016</v>
      </c>
      <c r="C1179" s="52" t="s">
        <v>595</v>
      </c>
      <c r="D1179" s="53">
        <v>42623</v>
      </c>
      <c r="E1179" s="52">
        <f t="shared" si="56"/>
        <v>2008</v>
      </c>
      <c r="F1179" s="54" t="s">
        <v>430</v>
      </c>
      <c r="G1179" s="52" t="s">
        <v>403</v>
      </c>
      <c r="H1179" s="54" t="s">
        <v>383</v>
      </c>
      <c r="I1179" s="55">
        <v>50</v>
      </c>
      <c r="J1179" s="55">
        <v>10</v>
      </c>
      <c r="K1179" s="54">
        <f t="shared" si="54"/>
        <v>500</v>
      </c>
    </row>
    <row r="1180" spans="1:11" x14ac:dyDescent="0.3">
      <c r="A1180" s="52" t="s">
        <v>522</v>
      </c>
      <c r="B1180" s="52">
        <f t="shared" si="55"/>
        <v>2016</v>
      </c>
      <c r="C1180" s="52" t="s">
        <v>595</v>
      </c>
      <c r="D1180" s="53">
        <v>42623</v>
      </c>
      <c r="E1180" s="52">
        <f t="shared" si="56"/>
        <v>2009</v>
      </c>
      <c r="F1180" s="54" t="s">
        <v>407</v>
      </c>
      <c r="G1180" s="52" t="s">
        <v>406</v>
      </c>
      <c r="H1180" s="54" t="s">
        <v>385</v>
      </c>
      <c r="I1180" s="55">
        <v>50</v>
      </c>
      <c r="J1180" s="55">
        <v>86</v>
      </c>
      <c r="K1180" s="54">
        <f t="shared" si="54"/>
        <v>4300</v>
      </c>
    </row>
    <row r="1181" spans="1:11" x14ac:dyDescent="0.3">
      <c r="A1181" s="52" t="s">
        <v>405</v>
      </c>
      <c r="B1181" s="52">
        <f t="shared" si="55"/>
        <v>2016</v>
      </c>
      <c r="C1181" s="52" t="s">
        <v>595</v>
      </c>
      <c r="D1181" s="53">
        <v>42624</v>
      </c>
      <c r="E1181" s="52">
        <f t="shared" si="56"/>
        <v>2010</v>
      </c>
      <c r="F1181" s="54" t="s">
        <v>404</v>
      </c>
      <c r="G1181" s="52" t="s">
        <v>403</v>
      </c>
      <c r="H1181" s="54" t="s">
        <v>381</v>
      </c>
      <c r="I1181" s="55">
        <v>2000</v>
      </c>
      <c r="J1181" s="55">
        <v>120</v>
      </c>
      <c r="K1181" s="54">
        <f t="shared" si="54"/>
        <v>240000</v>
      </c>
    </row>
    <row r="1182" spans="1:11" x14ac:dyDescent="0.3">
      <c r="A1182" s="52" t="s">
        <v>522</v>
      </c>
      <c r="B1182" s="52">
        <f t="shared" si="55"/>
        <v>2016</v>
      </c>
      <c r="C1182" s="52" t="s">
        <v>595</v>
      </c>
      <c r="D1182" s="53">
        <v>42624</v>
      </c>
      <c r="E1182" s="52">
        <f t="shared" si="56"/>
        <v>2011</v>
      </c>
      <c r="F1182" s="54" t="s">
        <v>407</v>
      </c>
      <c r="G1182" s="52" t="s">
        <v>406</v>
      </c>
      <c r="H1182" s="54" t="s">
        <v>384</v>
      </c>
      <c r="I1182" s="55">
        <v>1000</v>
      </c>
      <c r="J1182" s="55">
        <v>20</v>
      </c>
      <c r="K1182" s="54">
        <f t="shared" si="54"/>
        <v>20000</v>
      </c>
    </row>
    <row r="1183" spans="1:11" x14ac:dyDescent="0.3">
      <c r="A1183" s="52" t="s">
        <v>405</v>
      </c>
      <c r="B1183" s="52">
        <f t="shared" si="55"/>
        <v>2016</v>
      </c>
      <c r="C1183" s="52" t="s">
        <v>595</v>
      </c>
      <c r="D1183" s="53">
        <v>42625</v>
      </c>
      <c r="E1183" s="52">
        <f t="shared" si="56"/>
        <v>2012</v>
      </c>
      <c r="F1183" s="54" t="s">
        <v>404</v>
      </c>
      <c r="G1183" s="52" t="s">
        <v>403</v>
      </c>
      <c r="H1183" s="54" t="s">
        <v>387</v>
      </c>
      <c r="I1183" s="55">
        <v>200</v>
      </c>
      <c r="J1183" s="55">
        <v>35</v>
      </c>
      <c r="K1183" s="54">
        <f t="shared" si="54"/>
        <v>7000</v>
      </c>
    </row>
    <row r="1184" spans="1:11" x14ac:dyDescent="0.3">
      <c r="A1184" s="52" t="s">
        <v>522</v>
      </c>
      <c r="B1184" s="52">
        <f t="shared" si="55"/>
        <v>2016</v>
      </c>
      <c r="C1184" s="52" t="s">
        <v>595</v>
      </c>
      <c r="D1184" s="53">
        <v>42625</v>
      </c>
      <c r="E1184" s="52">
        <f t="shared" si="56"/>
        <v>2013</v>
      </c>
      <c r="F1184" s="54" t="s">
        <v>407</v>
      </c>
      <c r="G1184" s="52" t="s">
        <v>406</v>
      </c>
      <c r="H1184" s="54" t="s">
        <v>383</v>
      </c>
      <c r="I1184" s="55">
        <v>2000</v>
      </c>
      <c r="J1184" s="55">
        <v>10</v>
      </c>
      <c r="K1184" s="54">
        <f t="shared" si="54"/>
        <v>20000</v>
      </c>
    </row>
    <row r="1185" spans="1:11" x14ac:dyDescent="0.3">
      <c r="A1185" s="52" t="s">
        <v>398</v>
      </c>
      <c r="B1185" s="52">
        <f t="shared" si="55"/>
        <v>2016</v>
      </c>
      <c r="C1185" s="52" t="s">
        <v>595</v>
      </c>
      <c r="D1185" s="53">
        <v>42626</v>
      </c>
      <c r="E1185" s="52">
        <f t="shared" si="56"/>
        <v>2014</v>
      </c>
      <c r="F1185" s="54" t="s">
        <v>409</v>
      </c>
      <c r="G1185" s="52" t="s">
        <v>396</v>
      </c>
      <c r="H1185" s="54" t="s">
        <v>385</v>
      </c>
      <c r="I1185" s="55">
        <v>1000</v>
      </c>
      <c r="J1185" s="55">
        <v>86</v>
      </c>
      <c r="K1185" s="54">
        <f t="shared" si="54"/>
        <v>86000</v>
      </c>
    </row>
    <row r="1186" spans="1:11" x14ac:dyDescent="0.3">
      <c r="A1186" s="52" t="s">
        <v>522</v>
      </c>
      <c r="B1186" s="52">
        <f t="shared" si="55"/>
        <v>2016</v>
      </c>
      <c r="C1186" s="52" t="s">
        <v>595</v>
      </c>
      <c r="D1186" s="53">
        <v>42626</v>
      </c>
      <c r="E1186" s="52">
        <f t="shared" si="56"/>
        <v>2015</v>
      </c>
      <c r="F1186" s="54" t="s">
        <v>407</v>
      </c>
      <c r="G1186" s="52" t="s">
        <v>406</v>
      </c>
      <c r="H1186" s="54" t="s">
        <v>381</v>
      </c>
      <c r="I1186" s="55">
        <v>8400</v>
      </c>
      <c r="J1186" s="55">
        <v>120</v>
      </c>
      <c r="K1186" s="54">
        <f t="shared" si="54"/>
        <v>1008000</v>
      </c>
    </row>
    <row r="1187" spans="1:11" x14ac:dyDescent="0.3">
      <c r="A1187" s="52" t="s">
        <v>395</v>
      </c>
      <c r="B1187" s="52">
        <f t="shared" si="55"/>
        <v>2016</v>
      </c>
      <c r="C1187" s="52" t="s">
        <v>595</v>
      </c>
      <c r="D1187" s="53">
        <v>42627</v>
      </c>
      <c r="E1187" s="52">
        <f t="shared" si="56"/>
        <v>2016</v>
      </c>
      <c r="F1187" s="54" t="s">
        <v>429</v>
      </c>
      <c r="G1187" s="52" t="s">
        <v>528</v>
      </c>
      <c r="H1187" s="54" t="s">
        <v>384</v>
      </c>
      <c r="I1187" s="55">
        <v>200</v>
      </c>
      <c r="J1187" s="55">
        <v>20</v>
      </c>
      <c r="K1187" s="54">
        <f t="shared" si="54"/>
        <v>4000</v>
      </c>
    </row>
    <row r="1188" spans="1:11" x14ac:dyDescent="0.3">
      <c r="A1188" s="52" t="s">
        <v>522</v>
      </c>
      <c r="B1188" s="52">
        <f t="shared" si="55"/>
        <v>2016</v>
      </c>
      <c r="C1188" s="52" t="s">
        <v>595</v>
      </c>
      <c r="D1188" s="53">
        <v>42627</v>
      </c>
      <c r="E1188" s="52">
        <f t="shared" si="56"/>
        <v>2017</v>
      </c>
      <c r="F1188" s="54" t="s">
        <v>407</v>
      </c>
      <c r="G1188" s="52" t="s">
        <v>406</v>
      </c>
      <c r="H1188" s="54" t="s">
        <v>387</v>
      </c>
      <c r="I1188" s="55">
        <v>250</v>
      </c>
      <c r="J1188" s="55">
        <v>35</v>
      </c>
      <c r="K1188" s="54">
        <f t="shared" si="54"/>
        <v>8750</v>
      </c>
    </row>
    <row r="1189" spans="1:11" x14ac:dyDescent="0.3">
      <c r="A1189" s="52" t="s">
        <v>522</v>
      </c>
      <c r="B1189" s="52">
        <f t="shared" si="55"/>
        <v>2016</v>
      </c>
      <c r="C1189" s="52" t="s">
        <v>595</v>
      </c>
      <c r="D1189" s="53">
        <v>42628</v>
      </c>
      <c r="E1189" s="52">
        <f t="shared" si="56"/>
        <v>2018</v>
      </c>
      <c r="F1189" s="54" t="s">
        <v>450</v>
      </c>
      <c r="G1189" s="52" t="s">
        <v>525</v>
      </c>
      <c r="H1189" s="54" t="s">
        <v>383</v>
      </c>
      <c r="I1189" s="55">
        <v>50</v>
      </c>
      <c r="J1189" s="55">
        <v>10</v>
      </c>
      <c r="K1189" s="54">
        <f t="shared" si="54"/>
        <v>500</v>
      </c>
    </row>
    <row r="1190" spans="1:11" x14ac:dyDescent="0.3">
      <c r="A1190" s="52" t="s">
        <v>522</v>
      </c>
      <c r="B1190" s="52">
        <f t="shared" si="55"/>
        <v>2016</v>
      </c>
      <c r="C1190" s="52" t="s">
        <v>595</v>
      </c>
      <c r="D1190" s="53">
        <v>42628</v>
      </c>
      <c r="E1190" s="52">
        <f t="shared" si="56"/>
        <v>2019</v>
      </c>
      <c r="F1190" s="54" t="s">
        <v>407</v>
      </c>
      <c r="G1190" s="52" t="s">
        <v>406</v>
      </c>
      <c r="H1190" s="54" t="s">
        <v>385</v>
      </c>
      <c r="I1190" s="55">
        <v>250</v>
      </c>
      <c r="J1190" s="55">
        <v>86</v>
      </c>
      <c r="K1190" s="54">
        <f t="shared" si="54"/>
        <v>21500</v>
      </c>
    </row>
    <row r="1191" spans="1:11" x14ac:dyDescent="0.3">
      <c r="A1191" s="52" t="s">
        <v>522</v>
      </c>
      <c r="B1191" s="52">
        <f t="shared" si="55"/>
        <v>2016</v>
      </c>
      <c r="C1191" s="52" t="s">
        <v>595</v>
      </c>
      <c r="D1191" s="53">
        <v>42629</v>
      </c>
      <c r="E1191" s="52">
        <f t="shared" si="56"/>
        <v>2020</v>
      </c>
      <c r="F1191" s="54" t="s">
        <v>450</v>
      </c>
      <c r="G1191" s="52" t="s">
        <v>525</v>
      </c>
      <c r="H1191" s="54" t="s">
        <v>381</v>
      </c>
      <c r="I1191" s="55">
        <v>50</v>
      </c>
      <c r="J1191" s="55">
        <v>120</v>
      </c>
      <c r="K1191" s="54">
        <f t="shared" si="54"/>
        <v>6000</v>
      </c>
    </row>
    <row r="1192" spans="1:11" x14ac:dyDescent="0.3">
      <c r="A1192" s="52" t="s">
        <v>522</v>
      </c>
      <c r="B1192" s="52">
        <f t="shared" si="55"/>
        <v>2016</v>
      </c>
      <c r="C1192" s="52" t="s">
        <v>595</v>
      </c>
      <c r="D1192" s="53">
        <v>42629</v>
      </c>
      <c r="E1192" s="52">
        <f t="shared" si="56"/>
        <v>2021</v>
      </c>
      <c r="F1192" s="54" t="s">
        <v>407</v>
      </c>
      <c r="G1192" s="52" t="s">
        <v>406</v>
      </c>
      <c r="H1192" s="54" t="s">
        <v>384</v>
      </c>
      <c r="I1192" s="55">
        <v>40</v>
      </c>
      <c r="J1192" s="55">
        <v>20</v>
      </c>
      <c r="K1192" s="54">
        <f t="shared" si="54"/>
        <v>800</v>
      </c>
    </row>
    <row r="1193" spans="1:11" x14ac:dyDescent="0.3">
      <c r="A1193" s="52" t="s">
        <v>522</v>
      </c>
      <c r="B1193" s="52">
        <f t="shared" si="55"/>
        <v>2016</v>
      </c>
      <c r="C1193" s="52" t="s">
        <v>595</v>
      </c>
      <c r="D1193" s="53">
        <v>42630</v>
      </c>
      <c r="E1193" s="52">
        <f t="shared" si="56"/>
        <v>2022</v>
      </c>
      <c r="F1193" s="54" t="s">
        <v>450</v>
      </c>
      <c r="G1193" s="52" t="s">
        <v>525</v>
      </c>
      <c r="H1193" s="54" t="s">
        <v>387</v>
      </c>
      <c r="I1193" s="55">
        <v>50</v>
      </c>
      <c r="J1193" s="55">
        <v>35</v>
      </c>
      <c r="K1193" s="54">
        <f t="shared" si="54"/>
        <v>1750</v>
      </c>
    </row>
    <row r="1194" spans="1:11" x14ac:dyDescent="0.3">
      <c r="A1194" s="52" t="s">
        <v>522</v>
      </c>
      <c r="B1194" s="52">
        <f t="shared" si="55"/>
        <v>2016</v>
      </c>
      <c r="C1194" s="52" t="s">
        <v>595</v>
      </c>
      <c r="D1194" s="53">
        <v>42630</v>
      </c>
      <c r="E1194" s="52">
        <f t="shared" si="56"/>
        <v>2023</v>
      </c>
      <c r="F1194" s="54" t="s">
        <v>407</v>
      </c>
      <c r="G1194" s="52" t="s">
        <v>406</v>
      </c>
      <c r="H1194" s="54" t="s">
        <v>383</v>
      </c>
      <c r="I1194" s="55">
        <v>5</v>
      </c>
      <c r="J1194" s="55">
        <v>10</v>
      </c>
      <c r="K1194" s="54">
        <f t="shared" si="54"/>
        <v>50</v>
      </c>
    </row>
    <row r="1195" spans="1:11" x14ac:dyDescent="0.3">
      <c r="A1195" s="52" t="s">
        <v>522</v>
      </c>
      <c r="B1195" s="52">
        <f t="shared" si="55"/>
        <v>2016</v>
      </c>
      <c r="C1195" s="52" t="s">
        <v>595</v>
      </c>
      <c r="D1195" s="53">
        <v>42631</v>
      </c>
      <c r="E1195" s="52">
        <f t="shared" si="56"/>
        <v>2024</v>
      </c>
      <c r="F1195" s="54" t="s">
        <v>450</v>
      </c>
      <c r="G1195" s="52" t="s">
        <v>525</v>
      </c>
      <c r="H1195" s="54" t="s">
        <v>385</v>
      </c>
      <c r="I1195" s="55">
        <v>50</v>
      </c>
      <c r="J1195" s="55">
        <v>86</v>
      </c>
      <c r="K1195" s="54">
        <f t="shared" si="54"/>
        <v>4300</v>
      </c>
    </row>
    <row r="1196" spans="1:11" x14ac:dyDescent="0.3">
      <c r="A1196" s="52" t="s">
        <v>522</v>
      </c>
      <c r="B1196" s="52">
        <f t="shared" si="55"/>
        <v>2016</v>
      </c>
      <c r="C1196" s="52" t="s">
        <v>595</v>
      </c>
      <c r="D1196" s="53">
        <v>42631</v>
      </c>
      <c r="E1196" s="52">
        <f t="shared" si="56"/>
        <v>2025</v>
      </c>
      <c r="F1196" s="54" t="s">
        <v>407</v>
      </c>
      <c r="G1196" s="52" t="s">
        <v>406</v>
      </c>
      <c r="H1196" s="54" t="s">
        <v>381</v>
      </c>
      <c r="I1196" s="55">
        <v>5</v>
      </c>
      <c r="J1196" s="55">
        <v>120</v>
      </c>
      <c r="K1196" s="54">
        <f t="shared" si="54"/>
        <v>600</v>
      </c>
    </row>
    <row r="1197" spans="1:11" x14ac:dyDescent="0.3">
      <c r="A1197" s="52" t="s">
        <v>522</v>
      </c>
      <c r="B1197" s="52">
        <f t="shared" si="55"/>
        <v>2016</v>
      </c>
      <c r="C1197" s="52" t="s">
        <v>595</v>
      </c>
      <c r="D1197" s="53">
        <v>42632</v>
      </c>
      <c r="E1197" s="52">
        <f t="shared" si="56"/>
        <v>2026</v>
      </c>
      <c r="F1197" s="54" t="s">
        <v>450</v>
      </c>
      <c r="G1197" s="52" t="s">
        <v>525</v>
      </c>
      <c r="H1197" s="54" t="s">
        <v>384</v>
      </c>
      <c r="I1197" s="55">
        <v>50</v>
      </c>
      <c r="J1197" s="55">
        <v>20</v>
      </c>
      <c r="K1197" s="54">
        <f t="shared" si="54"/>
        <v>1000</v>
      </c>
    </row>
    <row r="1198" spans="1:11" x14ac:dyDescent="0.3">
      <c r="A1198" s="52" t="s">
        <v>522</v>
      </c>
      <c r="B1198" s="52">
        <f t="shared" si="55"/>
        <v>2016</v>
      </c>
      <c r="C1198" s="52" t="s">
        <v>595</v>
      </c>
      <c r="D1198" s="53">
        <v>42632</v>
      </c>
      <c r="E1198" s="52">
        <f t="shared" si="56"/>
        <v>2027</v>
      </c>
      <c r="F1198" s="54" t="s">
        <v>407</v>
      </c>
      <c r="G1198" s="52" t="s">
        <v>406</v>
      </c>
      <c r="H1198" s="54" t="s">
        <v>387</v>
      </c>
      <c r="I1198" s="55">
        <v>5</v>
      </c>
      <c r="J1198" s="55">
        <v>35</v>
      </c>
      <c r="K1198" s="54">
        <f t="shared" si="54"/>
        <v>175</v>
      </c>
    </row>
    <row r="1199" spans="1:11" x14ac:dyDescent="0.3">
      <c r="A1199" s="52" t="s">
        <v>522</v>
      </c>
      <c r="B1199" s="52">
        <f t="shared" si="55"/>
        <v>2016</v>
      </c>
      <c r="C1199" s="52" t="s">
        <v>595</v>
      </c>
      <c r="D1199" s="53">
        <v>42633</v>
      </c>
      <c r="E1199" s="52">
        <f t="shared" si="56"/>
        <v>2028</v>
      </c>
      <c r="F1199" s="54" t="s">
        <v>450</v>
      </c>
      <c r="G1199" s="52" t="s">
        <v>525</v>
      </c>
      <c r="H1199" s="54" t="s">
        <v>383</v>
      </c>
      <c r="I1199" s="55">
        <v>50</v>
      </c>
      <c r="J1199" s="55">
        <v>10</v>
      </c>
      <c r="K1199" s="54">
        <f t="shared" si="54"/>
        <v>500</v>
      </c>
    </row>
    <row r="1200" spans="1:11" x14ac:dyDescent="0.3">
      <c r="A1200" s="52" t="s">
        <v>522</v>
      </c>
      <c r="B1200" s="52">
        <f t="shared" si="55"/>
        <v>2016</v>
      </c>
      <c r="C1200" s="52" t="s">
        <v>595</v>
      </c>
      <c r="D1200" s="53">
        <v>42633</v>
      </c>
      <c r="E1200" s="52">
        <f t="shared" si="56"/>
        <v>2029</v>
      </c>
      <c r="F1200" s="54" t="s">
        <v>407</v>
      </c>
      <c r="G1200" s="52" t="s">
        <v>406</v>
      </c>
      <c r="H1200" s="54" t="s">
        <v>385</v>
      </c>
      <c r="I1200" s="55">
        <v>5</v>
      </c>
      <c r="J1200" s="55">
        <v>86</v>
      </c>
      <c r="K1200" s="54">
        <f t="shared" si="54"/>
        <v>430</v>
      </c>
    </row>
    <row r="1201" spans="1:11" x14ac:dyDescent="0.3">
      <c r="A1201" s="52" t="s">
        <v>522</v>
      </c>
      <c r="B1201" s="52">
        <f t="shared" si="55"/>
        <v>2016</v>
      </c>
      <c r="C1201" s="52" t="s">
        <v>595</v>
      </c>
      <c r="D1201" s="53">
        <v>42634</v>
      </c>
      <c r="E1201" s="52">
        <f t="shared" si="56"/>
        <v>2030</v>
      </c>
      <c r="F1201" s="54" t="s">
        <v>407</v>
      </c>
      <c r="G1201" s="52" t="s">
        <v>406</v>
      </c>
      <c r="H1201" s="54" t="s">
        <v>381</v>
      </c>
      <c r="I1201" s="55">
        <v>150</v>
      </c>
      <c r="J1201" s="55">
        <v>120</v>
      </c>
      <c r="K1201" s="54">
        <f t="shared" si="54"/>
        <v>18000</v>
      </c>
    </row>
    <row r="1202" spans="1:11" x14ac:dyDescent="0.3">
      <c r="A1202" s="52" t="s">
        <v>522</v>
      </c>
      <c r="B1202" s="52">
        <f t="shared" si="55"/>
        <v>2016</v>
      </c>
      <c r="C1202" s="52" t="s">
        <v>595</v>
      </c>
      <c r="D1202" s="53">
        <v>42634</v>
      </c>
      <c r="E1202" s="52">
        <f t="shared" si="56"/>
        <v>2031</v>
      </c>
      <c r="F1202" s="54" t="s">
        <v>407</v>
      </c>
      <c r="G1202" s="52" t="s">
        <v>406</v>
      </c>
      <c r="H1202" s="54" t="s">
        <v>384</v>
      </c>
      <c r="I1202" s="55">
        <v>1</v>
      </c>
      <c r="J1202" s="55">
        <v>20</v>
      </c>
      <c r="K1202" s="54">
        <f t="shared" si="54"/>
        <v>20</v>
      </c>
    </row>
    <row r="1203" spans="1:11" x14ac:dyDescent="0.3">
      <c r="A1203" s="52" t="s">
        <v>522</v>
      </c>
      <c r="B1203" s="52">
        <f t="shared" si="55"/>
        <v>2016</v>
      </c>
      <c r="C1203" s="52" t="s">
        <v>595</v>
      </c>
      <c r="D1203" s="53">
        <v>42635</v>
      </c>
      <c r="E1203" s="52">
        <f t="shared" si="56"/>
        <v>2032</v>
      </c>
      <c r="F1203" s="54" t="s">
        <v>407</v>
      </c>
      <c r="G1203" s="52" t="s">
        <v>406</v>
      </c>
      <c r="H1203" s="54" t="s">
        <v>385</v>
      </c>
      <c r="I1203" s="55">
        <v>50</v>
      </c>
      <c r="J1203" s="55">
        <v>86</v>
      </c>
      <c r="K1203" s="54">
        <f t="shared" si="54"/>
        <v>4300</v>
      </c>
    </row>
    <row r="1204" spans="1:11" x14ac:dyDescent="0.3">
      <c r="A1204" s="52" t="s">
        <v>522</v>
      </c>
      <c r="B1204" s="52">
        <f t="shared" si="55"/>
        <v>2016</v>
      </c>
      <c r="C1204" s="52" t="s">
        <v>595</v>
      </c>
      <c r="D1204" s="53">
        <v>42635</v>
      </c>
      <c r="E1204" s="52">
        <f t="shared" si="56"/>
        <v>2033</v>
      </c>
      <c r="F1204" s="54" t="s">
        <v>407</v>
      </c>
      <c r="G1204" s="52" t="s">
        <v>406</v>
      </c>
      <c r="H1204" s="54" t="s">
        <v>383</v>
      </c>
      <c r="I1204" s="55">
        <v>0.5</v>
      </c>
      <c r="J1204" s="55">
        <v>10</v>
      </c>
      <c r="K1204" s="54">
        <f t="shared" si="54"/>
        <v>5</v>
      </c>
    </row>
    <row r="1205" spans="1:11" x14ac:dyDescent="0.3">
      <c r="A1205" s="52" t="s">
        <v>522</v>
      </c>
      <c r="B1205" s="52">
        <f t="shared" si="55"/>
        <v>2016</v>
      </c>
      <c r="C1205" s="52" t="s">
        <v>595</v>
      </c>
      <c r="D1205" s="53">
        <v>42636</v>
      </c>
      <c r="E1205" s="52">
        <f t="shared" si="56"/>
        <v>2034</v>
      </c>
      <c r="F1205" s="54" t="s">
        <v>444</v>
      </c>
      <c r="G1205" s="52" t="s">
        <v>525</v>
      </c>
      <c r="H1205" s="54" t="s">
        <v>384</v>
      </c>
      <c r="I1205" s="55">
        <v>250</v>
      </c>
      <c r="J1205" s="55">
        <v>20</v>
      </c>
      <c r="K1205" s="54">
        <f t="shared" si="54"/>
        <v>5000</v>
      </c>
    </row>
    <row r="1206" spans="1:11" x14ac:dyDescent="0.3">
      <c r="A1206" s="52" t="s">
        <v>522</v>
      </c>
      <c r="B1206" s="52">
        <f t="shared" si="55"/>
        <v>2016</v>
      </c>
      <c r="C1206" s="52" t="s">
        <v>595</v>
      </c>
      <c r="D1206" s="53">
        <v>42636</v>
      </c>
      <c r="E1206" s="52">
        <f t="shared" si="56"/>
        <v>2035</v>
      </c>
      <c r="F1206" s="54" t="s">
        <v>407</v>
      </c>
      <c r="G1206" s="52" t="s">
        <v>406</v>
      </c>
      <c r="H1206" s="54" t="s">
        <v>381</v>
      </c>
      <c r="I1206" s="55">
        <v>5</v>
      </c>
      <c r="J1206" s="55">
        <v>120</v>
      </c>
      <c r="K1206" s="54">
        <f t="shared" si="54"/>
        <v>600</v>
      </c>
    </row>
    <row r="1207" spans="1:11" x14ac:dyDescent="0.3">
      <c r="A1207" s="52" t="s">
        <v>395</v>
      </c>
      <c r="B1207" s="52">
        <f t="shared" si="55"/>
        <v>2016</v>
      </c>
      <c r="C1207" s="52" t="s">
        <v>595</v>
      </c>
      <c r="D1207" s="53">
        <v>42637</v>
      </c>
      <c r="E1207" s="52">
        <f t="shared" si="56"/>
        <v>2036</v>
      </c>
      <c r="F1207" s="54" t="s">
        <v>433</v>
      </c>
      <c r="G1207" s="52" t="s">
        <v>528</v>
      </c>
      <c r="H1207" s="54" t="s">
        <v>387</v>
      </c>
      <c r="I1207" s="55">
        <v>50</v>
      </c>
      <c r="J1207" s="55">
        <v>35</v>
      </c>
      <c r="K1207" s="54">
        <f t="shared" si="54"/>
        <v>1750</v>
      </c>
    </row>
    <row r="1208" spans="1:11" x14ac:dyDescent="0.3">
      <c r="A1208" s="52" t="s">
        <v>522</v>
      </c>
      <c r="B1208" s="52">
        <f t="shared" si="55"/>
        <v>2016</v>
      </c>
      <c r="C1208" s="52" t="s">
        <v>595</v>
      </c>
      <c r="D1208" s="53">
        <v>42637</v>
      </c>
      <c r="E1208" s="52">
        <f t="shared" si="56"/>
        <v>2037</v>
      </c>
      <c r="F1208" s="54" t="s">
        <v>407</v>
      </c>
      <c r="G1208" s="52" t="s">
        <v>406</v>
      </c>
      <c r="H1208" s="54" t="s">
        <v>385</v>
      </c>
      <c r="I1208" s="55">
        <v>5</v>
      </c>
      <c r="J1208" s="55">
        <v>86</v>
      </c>
      <c r="K1208" s="54">
        <f t="shared" si="54"/>
        <v>430</v>
      </c>
    </row>
    <row r="1209" spans="1:11" x14ac:dyDescent="0.3">
      <c r="A1209" s="52" t="s">
        <v>398</v>
      </c>
      <c r="B1209" s="52">
        <f t="shared" si="55"/>
        <v>2016</v>
      </c>
      <c r="C1209" s="52" t="s">
        <v>595</v>
      </c>
      <c r="D1209" s="53">
        <v>42638</v>
      </c>
      <c r="E1209" s="52">
        <f t="shared" si="56"/>
        <v>2038</v>
      </c>
      <c r="F1209" s="54" t="s">
        <v>397</v>
      </c>
      <c r="G1209" s="52" t="s">
        <v>396</v>
      </c>
      <c r="H1209" s="54" t="s">
        <v>385</v>
      </c>
      <c r="I1209" s="55">
        <v>500</v>
      </c>
      <c r="J1209" s="55">
        <v>86</v>
      </c>
      <c r="K1209" s="54">
        <f t="shared" si="54"/>
        <v>43000</v>
      </c>
    </row>
    <row r="1210" spans="1:11" x14ac:dyDescent="0.3">
      <c r="A1210" s="52" t="s">
        <v>522</v>
      </c>
      <c r="B1210" s="52">
        <f t="shared" si="55"/>
        <v>2016</v>
      </c>
      <c r="C1210" s="52" t="s">
        <v>595</v>
      </c>
      <c r="D1210" s="53">
        <v>42638</v>
      </c>
      <c r="E1210" s="52">
        <f t="shared" si="56"/>
        <v>2039</v>
      </c>
      <c r="F1210" s="54" t="s">
        <v>407</v>
      </c>
      <c r="G1210" s="52" t="s">
        <v>406</v>
      </c>
      <c r="H1210" s="54" t="s">
        <v>387</v>
      </c>
      <c r="I1210" s="55">
        <v>5</v>
      </c>
      <c r="J1210" s="55">
        <v>35</v>
      </c>
      <c r="K1210" s="54">
        <f t="shared" si="54"/>
        <v>175</v>
      </c>
    </row>
    <row r="1211" spans="1:11" x14ac:dyDescent="0.3">
      <c r="A1211" s="52" t="s">
        <v>405</v>
      </c>
      <c r="B1211" s="52">
        <f t="shared" si="55"/>
        <v>2016</v>
      </c>
      <c r="C1211" s="52" t="s">
        <v>595</v>
      </c>
      <c r="D1211" s="53">
        <v>42639</v>
      </c>
      <c r="E1211" s="52">
        <f t="shared" si="56"/>
        <v>2040</v>
      </c>
      <c r="F1211" s="54" t="s">
        <v>423</v>
      </c>
      <c r="G1211" s="52" t="s">
        <v>403</v>
      </c>
      <c r="H1211" s="54" t="s">
        <v>384</v>
      </c>
      <c r="I1211" s="55">
        <v>200</v>
      </c>
      <c r="J1211" s="55">
        <v>20</v>
      </c>
      <c r="K1211" s="54">
        <f t="shared" si="54"/>
        <v>4000</v>
      </c>
    </row>
    <row r="1212" spans="1:11" x14ac:dyDescent="0.3">
      <c r="A1212" s="52" t="s">
        <v>522</v>
      </c>
      <c r="B1212" s="52">
        <f t="shared" si="55"/>
        <v>2016</v>
      </c>
      <c r="C1212" s="52" t="s">
        <v>595</v>
      </c>
      <c r="D1212" s="53">
        <v>42639</v>
      </c>
      <c r="E1212" s="52">
        <f t="shared" si="56"/>
        <v>2041</v>
      </c>
      <c r="F1212" s="54" t="s">
        <v>407</v>
      </c>
      <c r="G1212" s="52" t="s">
        <v>406</v>
      </c>
      <c r="H1212" s="54" t="s">
        <v>385</v>
      </c>
      <c r="I1212" s="55">
        <v>2</v>
      </c>
      <c r="J1212" s="55">
        <v>86</v>
      </c>
      <c r="K1212" s="54">
        <f t="shared" si="54"/>
        <v>172</v>
      </c>
    </row>
    <row r="1213" spans="1:11" x14ac:dyDescent="0.3">
      <c r="A1213" s="52" t="s">
        <v>398</v>
      </c>
      <c r="B1213" s="52">
        <f t="shared" si="55"/>
        <v>2016</v>
      </c>
      <c r="C1213" s="52" t="s">
        <v>595</v>
      </c>
      <c r="D1213" s="53">
        <v>42640</v>
      </c>
      <c r="E1213" s="52">
        <f t="shared" si="56"/>
        <v>2042</v>
      </c>
      <c r="F1213" s="54" t="s">
        <v>409</v>
      </c>
      <c r="G1213" s="52" t="s">
        <v>396</v>
      </c>
      <c r="H1213" s="54" t="s">
        <v>387</v>
      </c>
      <c r="I1213" s="55">
        <v>300</v>
      </c>
      <c r="J1213" s="55">
        <v>35</v>
      </c>
      <c r="K1213" s="54">
        <f t="shared" si="54"/>
        <v>10500</v>
      </c>
    </row>
    <row r="1214" spans="1:11" x14ac:dyDescent="0.3">
      <c r="A1214" s="52" t="s">
        <v>522</v>
      </c>
      <c r="B1214" s="52">
        <f t="shared" si="55"/>
        <v>2016</v>
      </c>
      <c r="C1214" s="52" t="s">
        <v>595</v>
      </c>
      <c r="D1214" s="53">
        <v>42640</v>
      </c>
      <c r="E1214" s="52">
        <f t="shared" si="56"/>
        <v>2043</v>
      </c>
      <c r="F1214" s="54" t="s">
        <v>407</v>
      </c>
      <c r="G1214" s="52" t="s">
        <v>406</v>
      </c>
      <c r="H1214" s="54" t="s">
        <v>384</v>
      </c>
      <c r="I1214" s="55">
        <v>0.5</v>
      </c>
      <c r="J1214" s="55">
        <v>20</v>
      </c>
      <c r="K1214" s="54">
        <f t="shared" si="54"/>
        <v>10</v>
      </c>
    </row>
    <row r="1215" spans="1:11" x14ac:dyDescent="0.3">
      <c r="A1215" s="52" t="s">
        <v>395</v>
      </c>
      <c r="B1215" s="52">
        <f t="shared" si="55"/>
        <v>2016</v>
      </c>
      <c r="C1215" s="52" t="s">
        <v>595</v>
      </c>
      <c r="D1215" s="53">
        <v>42641</v>
      </c>
      <c r="E1215" s="52">
        <f t="shared" si="56"/>
        <v>2044</v>
      </c>
      <c r="F1215" s="54" t="s">
        <v>482</v>
      </c>
      <c r="G1215" s="52" t="s">
        <v>529</v>
      </c>
      <c r="H1215" s="54" t="s">
        <v>385</v>
      </c>
      <c r="I1215" s="55">
        <v>400</v>
      </c>
      <c r="J1215" s="55">
        <v>86</v>
      </c>
      <c r="K1215" s="54">
        <f t="shared" si="54"/>
        <v>34400</v>
      </c>
    </row>
    <row r="1216" spans="1:11" x14ac:dyDescent="0.3">
      <c r="A1216" s="52" t="s">
        <v>398</v>
      </c>
      <c r="B1216" s="52">
        <f t="shared" si="55"/>
        <v>2016</v>
      </c>
      <c r="C1216" s="52" t="s">
        <v>595</v>
      </c>
      <c r="D1216" s="53">
        <v>42641</v>
      </c>
      <c r="E1216" s="52">
        <f t="shared" si="56"/>
        <v>2045</v>
      </c>
      <c r="F1216" s="54" t="s">
        <v>397</v>
      </c>
      <c r="G1216" s="52" t="s">
        <v>396</v>
      </c>
      <c r="H1216" s="54" t="s">
        <v>383</v>
      </c>
      <c r="I1216" s="55">
        <v>1000</v>
      </c>
      <c r="J1216" s="55">
        <v>10</v>
      </c>
      <c r="K1216" s="54">
        <f t="shared" si="54"/>
        <v>10000</v>
      </c>
    </row>
    <row r="1217" spans="1:11" x14ac:dyDescent="0.3">
      <c r="A1217" s="52" t="s">
        <v>405</v>
      </c>
      <c r="B1217" s="52">
        <f t="shared" si="55"/>
        <v>2016</v>
      </c>
      <c r="C1217" s="52" t="s">
        <v>595</v>
      </c>
      <c r="D1217" s="53">
        <v>42642</v>
      </c>
      <c r="E1217" s="52">
        <f t="shared" si="56"/>
        <v>2046</v>
      </c>
      <c r="F1217" s="54" t="s">
        <v>457</v>
      </c>
      <c r="G1217" s="52" t="s">
        <v>403</v>
      </c>
      <c r="H1217" s="54" t="s">
        <v>384</v>
      </c>
      <c r="I1217" s="55">
        <v>50</v>
      </c>
      <c r="J1217" s="55">
        <v>20</v>
      </c>
      <c r="K1217" s="54">
        <f t="shared" si="54"/>
        <v>1000</v>
      </c>
    </row>
    <row r="1218" spans="1:11" x14ac:dyDescent="0.3">
      <c r="A1218" s="52" t="s">
        <v>398</v>
      </c>
      <c r="B1218" s="52">
        <f t="shared" si="55"/>
        <v>2016</v>
      </c>
      <c r="C1218" s="52" t="s">
        <v>595</v>
      </c>
      <c r="D1218" s="53">
        <v>42642</v>
      </c>
      <c r="E1218" s="52">
        <f t="shared" si="56"/>
        <v>2047</v>
      </c>
      <c r="F1218" s="54" t="s">
        <v>397</v>
      </c>
      <c r="G1218" s="52" t="s">
        <v>396</v>
      </c>
      <c r="H1218" s="54" t="s">
        <v>381</v>
      </c>
      <c r="I1218" s="55">
        <v>1000</v>
      </c>
      <c r="J1218" s="55">
        <v>120</v>
      </c>
      <c r="K1218" s="54">
        <f t="shared" si="54"/>
        <v>120000</v>
      </c>
    </row>
    <row r="1219" spans="1:11" x14ac:dyDescent="0.3">
      <c r="A1219" s="52" t="s">
        <v>405</v>
      </c>
      <c r="B1219" s="52">
        <f t="shared" si="55"/>
        <v>2016</v>
      </c>
      <c r="C1219" s="52" t="s">
        <v>595</v>
      </c>
      <c r="D1219" s="53">
        <v>42643</v>
      </c>
      <c r="E1219" s="52">
        <f t="shared" si="56"/>
        <v>2048</v>
      </c>
      <c r="F1219" s="54" t="s">
        <v>457</v>
      </c>
      <c r="G1219" s="52" t="s">
        <v>403</v>
      </c>
      <c r="H1219" s="54" t="s">
        <v>387</v>
      </c>
      <c r="I1219" s="55">
        <v>100</v>
      </c>
      <c r="J1219" s="55">
        <v>35</v>
      </c>
      <c r="K1219" s="54">
        <f t="shared" si="54"/>
        <v>3500</v>
      </c>
    </row>
    <row r="1220" spans="1:11" x14ac:dyDescent="0.3">
      <c r="A1220" s="52" t="s">
        <v>398</v>
      </c>
      <c r="B1220" s="52">
        <f t="shared" si="55"/>
        <v>2016</v>
      </c>
      <c r="C1220" s="52" t="s">
        <v>595</v>
      </c>
      <c r="D1220" s="53">
        <v>42643</v>
      </c>
      <c r="E1220" s="52">
        <f t="shared" si="56"/>
        <v>2049</v>
      </c>
      <c r="F1220" s="54" t="s">
        <v>397</v>
      </c>
      <c r="G1220" s="52" t="s">
        <v>396</v>
      </c>
      <c r="H1220" s="54" t="s">
        <v>387</v>
      </c>
      <c r="I1220" s="55">
        <v>500</v>
      </c>
      <c r="J1220" s="55">
        <v>35</v>
      </c>
      <c r="K1220" s="54">
        <f t="shared" si="54"/>
        <v>17500</v>
      </c>
    </row>
    <row r="1221" spans="1:11" x14ac:dyDescent="0.3">
      <c r="A1221" s="52" t="s">
        <v>405</v>
      </c>
      <c r="B1221" s="52">
        <f t="shared" si="55"/>
        <v>2016</v>
      </c>
      <c r="C1221" s="52" t="s">
        <v>596</v>
      </c>
      <c r="D1221" s="53">
        <v>42644</v>
      </c>
      <c r="E1221" s="52">
        <f t="shared" si="56"/>
        <v>2050</v>
      </c>
      <c r="F1221" s="54" t="s">
        <v>457</v>
      </c>
      <c r="G1221" s="52" t="s">
        <v>403</v>
      </c>
      <c r="H1221" s="54" t="s">
        <v>385</v>
      </c>
      <c r="I1221" s="55">
        <v>300</v>
      </c>
      <c r="J1221" s="55">
        <v>86</v>
      </c>
      <c r="K1221" s="54">
        <f t="shared" si="54"/>
        <v>25800</v>
      </c>
    </row>
    <row r="1222" spans="1:11" x14ac:dyDescent="0.3">
      <c r="A1222" s="52" t="s">
        <v>395</v>
      </c>
      <c r="B1222" s="52">
        <f t="shared" si="55"/>
        <v>2016</v>
      </c>
      <c r="C1222" s="52" t="s">
        <v>596</v>
      </c>
      <c r="D1222" s="53">
        <v>42644</v>
      </c>
      <c r="E1222" s="52">
        <f t="shared" si="56"/>
        <v>2051</v>
      </c>
      <c r="F1222" s="54" t="s">
        <v>401</v>
      </c>
      <c r="G1222" s="52" t="s">
        <v>526</v>
      </c>
      <c r="H1222" s="54" t="s">
        <v>385</v>
      </c>
      <c r="I1222" s="55">
        <v>1000</v>
      </c>
      <c r="J1222" s="55">
        <v>86</v>
      </c>
      <c r="K1222" s="54">
        <f t="shared" si="54"/>
        <v>86000</v>
      </c>
    </row>
    <row r="1223" spans="1:11" x14ac:dyDescent="0.3">
      <c r="A1223" s="52" t="s">
        <v>522</v>
      </c>
      <c r="B1223" s="52">
        <f t="shared" si="55"/>
        <v>2016</v>
      </c>
      <c r="C1223" s="52" t="s">
        <v>596</v>
      </c>
      <c r="D1223" s="53">
        <v>42645</v>
      </c>
      <c r="E1223" s="52">
        <f t="shared" si="56"/>
        <v>2052</v>
      </c>
      <c r="F1223" s="54" t="s">
        <v>450</v>
      </c>
      <c r="G1223" s="52" t="s">
        <v>525</v>
      </c>
      <c r="H1223" s="54" t="s">
        <v>384</v>
      </c>
      <c r="I1223" s="55">
        <v>25</v>
      </c>
      <c r="J1223" s="55">
        <v>20</v>
      </c>
      <c r="K1223" s="54">
        <f t="shared" ref="K1223:K1286" si="57">I1223*J1223</f>
        <v>500</v>
      </c>
    </row>
    <row r="1224" spans="1:11" x14ac:dyDescent="0.3">
      <c r="A1224" s="52" t="s">
        <v>395</v>
      </c>
      <c r="B1224" s="52">
        <f t="shared" ref="B1224:B1287" si="58">YEAR(D1224)</f>
        <v>2016</v>
      </c>
      <c r="C1224" s="52" t="s">
        <v>596</v>
      </c>
      <c r="D1224" s="53">
        <v>42645</v>
      </c>
      <c r="E1224" s="52">
        <f t="shared" ref="E1224:E1287" si="59">E1223+1</f>
        <v>2053</v>
      </c>
      <c r="F1224" s="54" t="s">
        <v>401</v>
      </c>
      <c r="G1224" s="52" t="s">
        <v>526</v>
      </c>
      <c r="H1224" s="54" t="s">
        <v>384</v>
      </c>
      <c r="I1224" s="55">
        <v>1000</v>
      </c>
      <c r="J1224" s="55">
        <v>20</v>
      </c>
      <c r="K1224" s="54">
        <f t="shared" si="57"/>
        <v>20000</v>
      </c>
    </row>
    <row r="1225" spans="1:11" x14ac:dyDescent="0.3">
      <c r="A1225" s="52" t="s">
        <v>405</v>
      </c>
      <c r="B1225" s="52">
        <f t="shared" si="58"/>
        <v>2016</v>
      </c>
      <c r="C1225" s="52" t="s">
        <v>596</v>
      </c>
      <c r="D1225" s="53">
        <v>42646</v>
      </c>
      <c r="E1225" s="52">
        <f t="shared" si="59"/>
        <v>2054</v>
      </c>
      <c r="F1225" s="54" t="s">
        <v>423</v>
      </c>
      <c r="G1225" s="52" t="s">
        <v>403</v>
      </c>
      <c r="H1225" s="54" t="s">
        <v>383</v>
      </c>
      <c r="I1225" s="55">
        <v>300</v>
      </c>
      <c r="J1225" s="55">
        <v>10</v>
      </c>
      <c r="K1225" s="54">
        <f t="shared" si="57"/>
        <v>3000</v>
      </c>
    </row>
    <row r="1226" spans="1:11" x14ac:dyDescent="0.3">
      <c r="A1226" s="52" t="s">
        <v>395</v>
      </c>
      <c r="B1226" s="52">
        <f t="shared" si="58"/>
        <v>2016</v>
      </c>
      <c r="C1226" s="52" t="s">
        <v>596</v>
      </c>
      <c r="D1226" s="53">
        <v>42646</v>
      </c>
      <c r="E1226" s="52">
        <f t="shared" si="59"/>
        <v>2055</v>
      </c>
      <c r="F1226" s="54" t="s">
        <v>401</v>
      </c>
      <c r="G1226" s="52" t="s">
        <v>526</v>
      </c>
      <c r="H1226" s="54" t="s">
        <v>387</v>
      </c>
      <c r="I1226" s="55">
        <v>1000</v>
      </c>
      <c r="J1226" s="55">
        <v>35</v>
      </c>
      <c r="K1226" s="54">
        <f t="shared" si="57"/>
        <v>35000</v>
      </c>
    </row>
    <row r="1227" spans="1:11" x14ac:dyDescent="0.3">
      <c r="A1227" s="52" t="s">
        <v>405</v>
      </c>
      <c r="B1227" s="52">
        <f t="shared" si="58"/>
        <v>2016</v>
      </c>
      <c r="C1227" s="52" t="s">
        <v>596</v>
      </c>
      <c r="D1227" s="53">
        <v>42647</v>
      </c>
      <c r="E1227" s="52">
        <f t="shared" si="59"/>
        <v>2056</v>
      </c>
      <c r="F1227" s="54" t="s">
        <v>404</v>
      </c>
      <c r="G1227" s="52" t="s">
        <v>403</v>
      </c>
      <c r="H1227" s="54" t="s">
        <v>381</v>
      </c>
      <c r="I1227" s="55">
        <v>50</v>
      </c>
      <c r="J1227" s="55">
        <v>120</v>
      </c>
      <c r="K1227" s="54">
        <f t="shared" si="57"/>
        <v>6000</v>
      </c>
    </row>
    <row r="1228" spans="1:11" x14ac:dyDescent="0.3">
      <c r="A1228" s="52" t="s">
        <v>395</v>
      </c>
      <c r="B1228" s="52">
        <f t="shared" si="58"/>
        <v>2016</v>
      </c>
      <c r="C1228" s="52" t="s">
        <v>596</v>
      </c>
      <c r="D1228" s="53">
        <v>42647</v>
      </c>
      <c r="E1228" s="52">
        <f t="shared" si="59"/>
        <v>2057</v>
      </c>
      <c r="F1228" s="54" t="s">
        <v>401</v>
      </c>
      <c r="G1228" s="52" t="s">
        <v>526</v>
      </c>
      <c r="H1228" s="54" t="s">
        <v>385</v>
      </c>
      <c r="I1228" s="55">
        <v>500</v>
      </c>
      <c r="J1228" s="55">
        <v>86</v>
      </c>
      <c r="K1228" s="54">
        <f t="shared" si="57"/>
        <v>43000</v>
      </c>
    </row>
    <row r="1229" spans="1:11" x14ac:dyDescent="0.3">
      <c r="A1229" s="52" t="s">
        <v>395</v>
      </c>
      <c r="B1229" s="52">
        <f t="shared" si="58"/>
        <v>2016</v>
      </c>
      <c r="C1229" s="52" t="s">
        <v>596</v>
      </c>
      <c r="D1229" s="53">
        <v>42648</v>
      </c>
      <c r="E1229" s="52">
        <f t="shared" si="59"/>
        <v>2058</v>
      </c>
      <c r="F1229" s="54" t="s">
        <v>433</v>
      </c>
      <c r="G1229" s="52" t="s">
        <v>528</v>
      </c>
      <c r="H1229" s="54" t="s">
        <v>387</v>
      </c>
      <c r="I1229" s="55">
        <v>500</v>
      </c>
      <c r="J1229" s="55">
        <v>35</v>
      </c>
      <c r="K1229" s="54">
        <f t="shared" si="57"/>
        <v>17500</v>
      </c>
    </row>
    <row r="1230" spans="1:11" x14ac:dyDescent="0.3">
      <c r="A1230" s="52" t="s">
        <v>395</v>
      </c>
      <c r="B1230" s="52">
        <f t="shared" si="58"/>
        <v>2016</v>
      </c>
      <c r="C1230" s="52" t="s">
        <v>596</v>
      </c>
      <c r="D1230" s="53">
        <v>42648</v>
      </c>
      <c r="E1230" s="52">
        <f t="shared" si="59"/>
        <v>2059</v>
      </c>
      <c r="F1230" s="54" t="s">
        <v>401</v>
      </c>
      <c r="G1230" s="52" t="s">
        <v>526</v>
      </c>
      <c r="H1230" s="54" t="s">
        <v>384</v>
      </c>
      <c r="I1230" s="55">
        <v>500</v>
      </c>
      <c r="J1230" s="55">
        <v>20</v>
      </c>
      <c r="K1230" s="54">
        <f t="shared" si="57"/>
        <v>10000</v>
      </c>
    </row>
    <row r="1231" spans="1:11" x14ac:dyDescent="0.3">
      <c r="A1231" s="52" t="s">
        <v>395</v>
      </c>
      <c r="B1231" s="52">
        <f t="shared" si="58"/>
        <v>2016</v>
      </c>
      <c r="C1231" s="52" t="s">
        <v>596</v>
      </c>
      <c r="D1231" s="53">
        <v>42649</v>
      </c>
      <c r="E1231" s="52">
        <f t="shared" si="59"/>
        <v>2060</v>
      </c>
      <c r="F1231" s="54" t="s">
        <v>433</v>
      </c>
      <c r="G1231" s="52" t="s">
        <v>528</v>
      </c>
      <c r="H1231" s="54" t="s">
        <v>385</v>
      </c>
      <c r="I1231" s="55">
        <v>200</v>
      </c>
      <c r="J1231" s="55">
        <v>86</v>
      </c>
      <c r="K1231" s="54">
        <f t="shared" si="57"/>
        <v>17200</v>
      </c>
    </row>
    <row r="1232" spans="1:11" x14ac:dyDescent="0.3">
      <c r="A1232" s="52" t="s">
        <v>395</v>
      </c>
      <c r="B1232" s="52">
        <f t="shared" si="58"/>
        <v>2016</v>
      </c>
      <c r="C1232" s="52" t="s">
        <v>596</v>
      </c>
      <c r="D1232" s="53">
        <v>42649</v>
      </c>
      <c r="E1232" s="52">
        <f t="shared" si="59"/>
        <v>2061</v>
      </c>
      <c r="F1232" s="54" t="s">
        <v>426</v>
      </c>
      <c r="G1232" s="52" t="s">
        <v>529</v>
      </c>
      <c r="H1232" s="54" t="s">
        <v>387</v>
      </c>
      <c r="I1232" s="55">
        <v>400</v>
      </c>
      <c r="J1232" s="55">
        <v>35</v>
      </c>
      <c r="K1232" s="54">
        <f t="shared" si="57"/>
        <v>14000</v>
      </c>
    </row>
    <row r="1233" spans="1:11" x14ac:dyDescent="0.3">
      <c r="A1233" s="52" t="s">
        <v>395</v>
      </c>
      <c r="B1233" s="52">
        <f t="shared" si="58"/>
        <v>2016</v>
      </c>
      <c r="C1233" s="52" t="s">
        <v>596</v>
      </c>
      <c r="D1233" s="53">
        <v>42650</v>
      </c>
      <c r="E1233" s="52">
        <f t="shared" si="59"/>
        <v>2062</v>
      </c>
      <c r="F1233" s="54" t="s">
        <v>433</v>
      </c>
      <c r="G1233" s="52" t="s">
        <v>528</v>
      </c>
      <c r="H1233" s="54" t="s">
        <v>384</v>
      </c>
      <c r="I1233" s="55">
        <v>100</v>
      </c>
      <c r="J1233" s="55">
        <v>20</v>
      </c>
      <c r="K1233" s="54">
        <f t="shared" si="57"/>
        <v>2000</v>
      </c>
    </row>
    <row r="1234" spans="1:11" x14ac:dyDescent="0.3">
      <c r="A1234" s="52" t="s">
        <v>395</v>
      </c>
      <c r="B1234" s="52">
        <f t="shared" si="58"/>
        <v>2016</v>
      </c>
      <c r="C1234" s="52" t="s">
        <v>596</v>
      </c>
      <c r="D1234" s="53">
        <v>42650</v>
      </c>
      <c r="E1234" s="52">
        <f t="shared" si="59"/>
        <v>2063</v>
      </c>
      <c r="F1234" s="54" t="s">
        <v>426</v>
      </c>
      <c r="G1234" s="52" t="s">
        <v>529</v>
      </c>
      <c r="H1234" s="54" t="s">
        <v>385</v>
      </c>
      <c r="I1234" s="55">
        <v>300</v>
      </c>
      <c r="J1234" s="55">
        <v>86</v>
      </c>
      <c r="K1234" s="54">
        <f t="shared" si="57"/>
        <v>25800</v>
      </c>
    </row>
    <row r="1235" spans="1:11" x14ac:dyDescent="0.3">
      <c r="A1235" s="52" t="s">
        <v>395</v>
      </c>
      <c r="B1235" s="52">
        <f t="shared" si="58"/>
        <v>2016</v>
      </c>
      <c r="C1235" s="52" t="s">
        <v>596</v>
      </c>
      <c r="D1235" s="53">
        <v>42651</v>
      </c>
      <c r="E1235" s="52">
        <f t="shared" si="59"/>
        <v>2064</v>
      </c>
      <c r="F1235" s="54" t="s">
        <v>433</v>
      </c>
      <c r="G1235" s="52" t="s">
        <v>528</v>
      </c>
      <c r="H1235" s="54" t="s">
        <v>383</v>
      </c>
      <c r="I1235" s="55">
        <v>50</v>
      </c>
      <c r="J1235" s="55">
        <v>10</v>
      </c>
      <c r="K1235" s="54">
        <f t="shared" si="57"/>
        <v>500</v>
      </c>
    </row>
    <row r="1236" spans="1:11" x14ac:dyDescent="0.3">
      <c r="A1236" s="52" t="s">
        <v>398</v>
      </c>
      <c r="B1236" s="52">
        <f t="shared" si="58"/>
        <v>2016</v>
      </c>
      <c r="C1236" s="52" t="s">
        <v>596</v>
      </c>
      <c r="D1236" s="53">
        <v>42651</v>
      </c>
      <c r="E1236" s="52">
        <f t="shared" si="59"/>
        <v>2065</v>
      </c>
      <c r="F1236" s="54" t="s">
        <v>412</v>
      </c>
      <c r="G1236" s="52" t="s">
        <v>523</v>
      </c>
      <c r="H1236" s="54" t="s">
        <v>384</v>
      </c>
      <c r="I1236" s="55">
        <v>250</v>
      </c>
      <c r="J1236" s="55">
        <v>20</v>
      </c>
      <c r="K1236" s="54">
        <f t="shared" si="57"/>
        <v>5000</v>
      </c>
    </row>
    <row r="1237" spans="1:11" x14ac:dyDescent="0.3">
      <c r="A1237" s="52" t="s">
        <v>395</v>
      </c>
      <c r="B1237" s="52">
        <f t="shared" si="58"/>
        <v>2016</v>
      </c>
      <c r="C1237" s="52" t="s">
        <v>596</v>
      </c>
      <c r="D1237" s="53">
        <v>42652</v>
      </c>
      <c r="E1237" s="52">
        <f t="shared" si="59"/>
        <v>2066</v>
      </c>
      <c r="F1237" s="54" t="s">
        <v>429</v>
      </c>
      <c r="G1237" s="52" t="s">
        <v>528</v>
      </c>
      <c r="H1237" s="54" t="s">
        <v>381</v>
      </c>
      <c r="I1237" s="55">
        <v>100</v>
      </c>
      <c r="J1237" s="55">
        <v>120</v>
      </c>
      <c r="K1237" s="54">
        <f t="shared" si="57"/>
        <v>12000</v>
      </c>
    </row>
    <row r="1238" spans="1:11" x14ac:dyDescent="0.3">
      <c r="A1238" s="52" t="s">
        <v>398</v>
      </c>
      <c r="B1238" s="52">
        <f t="shared" si="58"/>
        <v>2016</v>
      </c>
      <c r="C1238" s="52" t="s">
        <v>596</v>
      </c>
      <c r="D1238" s="53">
        <v>42652</v>
      </c>
      <c r="E1238" s="52">
        <f t="shared" si="59"/>
        <v>2067</v>
      </c>
      <c r="F1238" s="54" t="s">
        <v>412</v>
      </c>
      <c r="G1238" s="52" t="s">
        <v>523</v>
      </c>
      <c r="H1238" s="54" t="s">
        <v>383</v>
      </c>
      <c r="I1238" s="55">
        <v>1000</v>
      </c>
      <c r="J1238" s="55">
        <v>10</v>
      </c>
      <c r="K1238" s="54">
        <f t="shared" si="57"/>
        <v>10000</v>
      </c>
    </row>
    <row r="1239" spans="1:11" x14ac:dyDescent="0.3">
      <c r="A1239" s="52" t="s">
        <v>395</v>
      </c>
      <c r="B1239" s="52">
        <f t="shared" si="58"/>
        <v>2016</v>
      </c>
      <c r="C1239" s="52" t="s">
        <v>596</v>
      </c>
      <c r="D1239" s="53">
        <v>42653</v>
      </c>
      <c r="E1239" s="52">
        <f t="shared" si="59"/>
        <v>2068</v>
      </c>
      <c r="F1239" s="54" t="s">
        <v>429</v>
      </c>
      <c r="G1239" s="52" t="s">
        <v>528</v>
      </c>
      <c r="H1239" s="54" t="s">
        <v>387</v>
      </c>
      <c r="I1239" s="55">
        <v>400</v>
      </c>
      <c r="J1239" s="55">
        <v>35</v>
      </c>
      <c r="K1239" s="54">
        <f t="shared" si="57"/>
        <v>14000</v>
      </c>
    </row>
    <row r="1240" spans="1:11" x14ac:dyDescent="0.3">
      <c r="A1240" s="52" t="s">
        <v>398</v>
      </c>
      <c r="B1240" s="52">
        <f t="shared" si="58"/>
        <v>2016</v>
      </c>
      <c r="C1240" s="52" t="s">
        <v>596</v>
      </c>
      <c r="D1240" s="53">
        <v>42653</v>
      </c>
      <c r="E1240" s="52">
        <f t="shared" si="59"/>
        <v>2069</v>
      </c>
      <c r="F1240" s="54" t="s">
        <v>412</v>
      </c>
      <c r="G1240" s="52" t="s">
        <v>523</v>
      </c>
      <c r="H1240" s="54" t="s">
        <v>381</v>
      </c>
      <c r="I1240" s="55">
        <v>200</v>
      </c>
      <c r="J1240" s="55">
        <v>120</v>
      </c>
      <c r="K1240" s="54">
        <f t="shared" si="57"/>
        <v>24000</v>
      </c>
    </row>
    <row r="1241" spans="1:11" x14ac:dyDescent="0.3">
      <c r="A1241" s="52" t="s">
        <v>398</v>
      </c>
      <c r="B1241" s="52">
        <f t="shared" si="58"/>
        <v>2016</v>
      </c>
      <c r="C1241" s="52" t="s">
        <v>596</v>
      </c>
      <c r="D1241" s="53">
        <v>42654</v>
      </c>
      <c r="E1241" s="52">
        <f t="shared" si="59"/>
        <v>2070</v>
      </c>
      <c r="F1241" s="54" t="s">
        <v>412</v>
      </c>
      <c r="G1241" s="52" t="s">
        <v>523</v>
      </c>
      <c r="H1241" s="54" t="s">
        <v>385</v>
      </c>
      <c r="I1241" s="55">
        <v>50</v>
      </c>
      <c r="J1241" s="55">
        <v>86</v>
      </c>
      <c r="K1241" s="54">
        <f t="shared" si="57"/>
        <v>4300</v>
      </c>
    </row>
    <row r="1242" spans="1:11" x14ac:dyDescent="0.3">
      <c r="A1242" s="52" t="s">
        <v>395</v>
      </c>
      <c r="B1242" s="52">
        <f t="shared" si="58"/>
        <v>2016</v>
      </c>
      <c r="C1242" s="52" t="s">
        <v>596</v>
      </c>
      <c r="D1242" s="53">
        <v>42654</v>
      </c>
      <c r="E1242" s="52">
        <f t="shared" si="59"/>
        <v>2071</v>
      </c>
      <c r="F1242" s="54" t="s">
        <v>433</v>
      </c>
      <c r="G1242" s="52" t="s">
        <v>528</v>
      </c>
      <c r="H1242" s="54" t="s">
        <v>387</v>
      </c>
      <c r="I1242" s="55">
        <v>250</v>
      </c>
      <c r="J1242" s="55">
        <v>35</v>
      </c>
      <c r="K1242" s="54">
        <f t="shared" si="57"/>
        <v>8750</v>
      </c>
    </row>
    <row r="1243" spans="1:11" x14ac:dyDescent="0.3">
      <c r="A1243" s="52" t="s">
        <v>398</v>
      </c>
      <c r="B1243" s="52">
        <f t="shared" si="58"/>
        <v>2016</v>
      </c>
      <c r="C1243" s="52" t="s">
        <v>596</v>
      </c>
      <c r="D1243" s="53">
        <v>42655</v>
      </c>
      <c r="E1243" s="52">
        <f t="shared" si="59"/>
        <v>2072</v>
      </c>
      <c r="F1243" s="54" t="s">
        <v>412</v>
      </c>
      <c r="G1243" s="52" t="s">
        <v>523</v>
      </c>
      <c r="H1243" s="54" t="s">
        <v>384</v>
      </c>
      <c r="I1243" s="55">
        <v>1000</v>
      </c>
      <c r="J1243" s="55">
        <v>20</v>
      </c>
      <c r="K1243" s="54">
        <f t="shared" si="57"/>
        <v>20000</v>
      </c>
    </row>
    <row r="1244" spans="1:11" x14ac:dyDescent="0.3">
      <c r="A1244" s="52" t="s">
        <v>395</v>
      </c>
      <c r="B1244" s="52">
        <f t="shared" si="58"/>
        <v>2016</v>
      </c>
      <c r="C1244" s="52" t="s">
        <v>596</v>
      </c>
      <c r="D1244" s="53">
        <v>42655</v>
      </c>
      <c r="E1244" s="52">
        <f t="shared" si="59"/>
        <v>2073</v>
      </c>
      <c r="F1244" s="54" t="s">
        <v>439</v>
      </c>
      <c r="G1244" s="52" t="s">
        <v>528</v>
      </c>
      <c r="H1244" s="54" t="s">
        <v>385</v>
      </c>
      <c r="I1244" s="55">
        <v>150</v>
      </c>
      <c r="J1244" s="55">
        <v>86</v>
      </c>
      <c r="K1244" s="54">
        <f t="shared" si="57"/>
        <v>12900</v>
      </c>
    </row>
    <row r="1245" spans="1:11" x14ac:dyDescent="0.3">
      <c r="A1245" s="52" t="s">
        <v>398</v>
      </c>
      <c r="B1245" s="52">
        <f t="shared" si="58"/>
        <v>2016</v>
      </c>
      <c r="C1245" s="52" t="s">
        <v>596</v>
      </c>
      <c r="D1245" s="53">
        <v>42656</v>
      </c>
      <c r="E1245" s="52">
        <f t="shared" si="59"/>
        <v>2074</v>
      </c>
      <c r="F1245" s="54" t="s">
        <v>412</v>
      </c>
      <c r="G1245" s="52" t="s">
        <v>523</v>
      </c>
      <c r="H1245" s="54" t="s">
        <v>387</v>
      </c>
      <c r="I1245" s="55">
        <v>1000</v>
      </c>
      <c r="J1245" s="55">
        <v>35</v>
      </c>
      <c r="K1245" s="54">
        <f t="shared" si="57"/>
        <v>35000</v>
      </c>
    </row>
    <row r="1246" spans="1:11" x14ac:dyDescent="0.3">
      <c r="A1246" s="52" t="s">
        <v>395</v>
      </c>
      <c r="B1246" s="52">
        <f t="shared" si="58"/>
        <v>2016</v>
      </c>
      <c r="C1246" s="52" t="s">
        <v>596</v>
      </c>
      <c r="D1246" s="53">
        <v>42656</v>
      </c>
      <c r="E1246" s="52">
        <f t="shared" si="59"/>
        <v>2075</v>
      </c>
      <c r="F1246" s="54" t="s">
        <v>439</v>
      </c>
      <c r="G1246" s="52" t="s">
        <v>528</v>
      </c>
      <c r="H1246" s="54" t="s">
        <v>384</v>
      </c>
      <c r="I1246" s="55">
        <v>200</v>
      </c>
      <c r="J1246" s="55">
        <v>20</v>
      </c>
      <c r="K1246" s="54">
        <f t="shared" si="57"/>
        <v>4000</v>
      </c>
    </row>
    <row r="1247" spans="1:11" x14ac:dyDescent="0.3">
      <c r="A1247" s="52" t="s">
        <v>398</v>
      </c>
      <c r="B1247" s="52">
        <f t="shared" si="58"/>
        <v>2016</v>
      </c>
      <c r="C1247" s="52" t="s">
        <v>596</v>
      </c>
      <c r="D1247" s="53">
        <v>42657</v>
      </c>
      <c r="E1247" s="52">
        <f t="shared" si="59"/>
        <v>2076</v>
      </c>
      <c r="F1247" s="54" t="s">
        <v>397</v>
      </c>
      <c r="G1247" s="52" t="s">
        <v>396</v>
      </c>
      <c r="H1247" s="54" t="s">
        <v>385</v>
      </c>
      <c r="I1247" s="55">
        <v>1450</v>
      </c>
      <c r="J1247" s="55">
        <v>86</v>
      </c>
      <c r="K1247" s="54">
        <f t="shared" si="57"/>
        <v>124700</v>
      </c>
    </row>
    <row r="1248" spans="1:11" x14ac:dyDescent="0.3">
      <c r="A1248" s="52" t="s">
        <v>395</v>
      </c>
      <c r="B1248" s="52">
        <f t="shared" si="58"/>
        <v>2016</v>
      </c>
      <c r="C1248" s="52" t="s">
        <v>596</v>
      </c>
      <c r="D1248" s="53">
        <v>42657</v>
      </c>
      <c r="E1248" s="52">
        <f t="shared" si="59"/>
        <v>2077</v>
      </c>
      <c r="F1248" s="54" t="s">
        <v>439</v>
      </c>
      <c r="G1248" s="52" t="s">
        <v>528</v>
      </c>
      <c r="H1248" s="54" t="s">
        <v>383</v>
      </c>
      <c r="I1248" s="55">
        <v>100</v>
      </c>
      <c r="J1248" s="55">
        <v>10</v>
      </c>
      <c r="K1248" s="54">
        <f t="shared" si="57"/>
        <v>1000</v>
      </c>
    </row>
    <row r="1249" spans="1:11" x14ac:dyDescent="0.3">
      <c r="A1249" s="52" t="s">
        <v>398</v>
      </c>
      <c r="B1249" s="52">
        <f t="shared" si="58"/>
        <v>2016</v>
      </c>
      <c r="C1249" s="52" t="s">
        <v>596</v>
      </c>
      <c r="D1249" s="53">
        <v>42658</v>
      </c>
      <c r="E1249" s="52">
        <f t="shared" si="59"/>
        <v>2078</v>
      </c>
      <c r="F1249" s="54" t="s">
        <v>397</v>
      </c>
      <c r="G1249" s="52" t="s">
        <v>396</v>
      </c>
      <c r="H1249" s="54" t="s">
        <v>384</v>
      </c>
      <c r="I1249" s="55">
        <v>150</v>
      </c>
      <c r="J1249" s="55">
        <v>20</v>
      </c>
      <c r="K1249" s="54">
        <f t="shared" si="57"/>
        <v>3000</v>
      </c>
    </row>
    <row r="1250" spans="1:11" x14ac:dyDescent="0.3">
      <c r="A1250" s="52" t="s">
        <v>395</v>
      </c>
      <c r="B1250" s="52">
        <f t="shared" si="58"/>
        <v>2016</v>
      </c>
      <c r="C1250" s="52" t="s">
        <v>596</v>
      </c>
      <c r="D1250" s="53">
        <v>42658</v>
      </c>
      <c r="E1250" s="52">
        <f t="shared" si="59"/>
        <v>2079</v>
      </c>
      <c r="F1250" s="54" t="s">
        <v>439</v>
      </c>
      <c r="G1250" s="52" t="s">
        <v>528</v>
      </c>
      <c r="H1250" s="54" t="s">
        <v>381</v>
      </c>
      <c r="I1250" s="55">
        <v>100</v>
      </c>
      <c r="J1250" s="55">
        <v>120</v>
      </c>
      <c r="K1250" s="54">
        <f t="shared" si="57"/>
        <v>12000</v>
      </c>
    </row>
    <row r="1251" spans="1:11" x14ac:dyDescent="0.3">
      <c r="A1251" s="52" t="s">
        <v>395</v>
      </c>
      <c r="B1251" s="52">
        <f t="shared" si="58"/>
        <v>2016</v>
      </c>
      <c r="C1251" s="52" t="s">
        <v>596</v>
      </c>
      <c r="D1251" s="53">
        <v>42659</v>
      </c>
      <c r="E1251" s="52">
        <f t="shared" si="59"/>
        <v>2080</v>
      </c>
      <c r="F1251" s="54" t="s">
        <v>400</v>
      </c>
      <c r="G1251" s="52" t="s">
        <v>399</v>
      </c>
      <c r="H1251" s="54" t="s">
        <v>387</v>
      </c>
      <c r="I1251" s="55">
        <v>500</v>
      </c>
      <c r="J1251" s="55">
        <v>35</v>
      </c>
      <c r="K1251" s="54">
        <f t="shared" si="57"/>
        <v>17500</v>
      </c>
    </row>
    <row r="1252" spans="1:11" x14ac:dyDescent="0.3">
      <c r="A1252" s="52" t="s">
        <v>398</v>
      </c>
      <c r="B1252" s="52">
        <f t="shared" si="58"/>
        <v>2016</v>
      </c>
      <c r="C1252" s="52" t="s">
        <v>596</v>
      </c>
      <c r="D1252" s="53">
        <v>42659</v>
      </c>
      <c r="E1252" s="52">
        <f t="shared" si="59"/>
        <v>2081</v>
      </c>
      <c r="F1252" s="54" t="s">
        <v>397</v>
      </c>
      <c r="G1252" s="52" t="s">
        <v>396</v>
      </c>
      <c r="H1252" s="54" t="s">
        <v>387</v>
      </c>
      <c r="I1252" s="55">
        <v>100</v>
      </c>
      <c r="J1252" s="55">
        <v>35</v>
      </c>
      <c r="K1252" s="54">
        <f t="shared" si="57"/>
        <v>3500</v>
      </c>
    </row>
    <row r="1253" spans="1:11" x14ac:dyDescent="0.3">
      <c r="A1253" s="52" t="s">
        <v>405</v>
      </c>
      <c r="B1253" s="52">
        <f t="shared" si="58"/>
        <v>2016</v>
      </c>
      <c r="C1253" s="52" t="s">
        <v>596</v>
      </c>
      <c r="D1253" s="53">
        <v>42660</v>
      </c>
      <c r="E1253" s="52">
        <f t="shared" si="59"/>
        <v>2082</v>
      </c>
      <c r="F1253" s="54" t="s">
        <v>437</v>
      </c>
      <c r="G1253" s="52" t="s">
        <v>403</v>
      </c>
      <c r="H1253" s="54" t="s">
        <v>385</v>
      </c>
      <c r="I1253" s="55">
        <v>250</v>
      </c>
      <c r="J1253" s="55">
        <v>86</v>
      </c>
      <c r="K1253" s="54">
        <f t="shared" si="57"/>
        <v>21500</v>
      </c>
    </row>
    <row r="1254" spans="1:11" x14ac:dyDescent="0.3">
      <c r="A1254" s="52" t="s">
        <v>395</v>
      </c>
      <c r="B1254" s="52">
        <f t="shared" si="58"/>
        <v>2016</v>
      </c>
      <c r="C1254" s="52" t="s">
        <v>596</v>
      </c>
      <c r="D1254" s="53">
        <v>42660</v>
      </c>
      <c r="E1254" s="52">
        <f t="shared" si="59"/>
        <v>2083</v>
      </c>
      <c r="F1254" s="54" t="s">
        <v>400</v>
      </c>
      <c r="G1254" s="52" t="s">
        <v>399</v>
      </c>
      <c r="H1254" s="54" t="s">
        <v>385</v>
      </c>
      <c r="I1254" s="55">
        <v>100</v>
      </c>
      <c r="J1254" s="55">
        <v>86</v>
      </c>
      <c r="K1254" s="54">
        <f t="shared" si="57"/>
        <v>8600</v>
      </c>
    </row>
    <row r="1255" spans="1:11" x14ac:dyDescent="0.3">
      <c r="A1255" s="52" t="s">
        <v>405</v>
      </c>
      <c r="B1255" s="52">
        <f t="shared" si="58"/>
        <v>2016</v>
      </c>
      <c r="C1255" s="52" t="s">
        <v>596</v>
      </c>
      <c r="D1255" s="53">
        <v>42661</v>
      </c>
      <c r="E1255" s="52">
        <f t="shared" si="59"/>
        <v>2084</v>
      </c>
      <c r="F1255" s="54" t="s">
        <v>437</v>
      </c>
      <c r="G1255" s="52" t="s">
        <v>403</v>
      </c>
      <c r="H1255" s="54" t="s">
        <v>384</v>
      </c>
      <c r="I1255" s="55">
        <v>250</v>
      </c>
      <c r="J1255" s="55">
        <v>20</v>
      </c>
      <c r="K1255" s="54">
        <f t="shared" si="57"/>
        <v>5000</v>
      </c>
    </row>
    <row r="1256" spans="1:11" x14ac:dyDescent="0.3">
      <c r="A1256" s="52" t="s">
        <v>398</v>
      </c>
      <c r="B1256" s="52">
        <f t="shared" si="58"/>
        <v>2016</v>
      </c>
      <c r="C1256" s="52" t="s">
        <v>596</v>
      </c>
      <c r="D1256" s="53">
        <v>42661</v>
      </c>
      <c r="E1256" s="52">
        <f t="shared" si="59"/>
        <v>2085</v>
      </c>
      <c r="F1256" s="54" t="s">
        <v>465</v>
      </c>
      <c r="G1256" s="52" t="s">
        <v>396</v>
      </c>
      <c r="H1256" s="54" t="s">
        <v>384</v>
      </c>
      <c r="I1256" s="55">
        <v>1000</v>
      </c>
      <c r="J1256" s="55">
        <v>20</v>
      </c>
      <c r="K1256" s="54">
        <f t="shared" si="57"/>
        <v>20000</v>
      </c>
    </row>
    <row r="1257" spans="1:11" x14ac:dyDescent="0.3">
      <c r="A1257" s="52" t="s">
        <v>405</v>
      </c>
      <c r="B1257" s="52">
        <f t="shared" si="58"/>
        <v>2016</v>
      </c>
      <c r="C1257" s="52" t="s">
        <v>596</v>
      </c>
      <c r="D1257" s="53">
        <v>42662</v>
      </c>
      <c r="E1257" s="52">
        <f t="shared" si="59"/>
        <v>2086</v>
      </c>
      <c r="F1257" s="54" t="s">
        <v>437</v>
      </c>
      <c r="G1257" s="52" t="s">
        <v>403</v>
      </c>
      <c r="H1257" s="54" t="s">
        <v>387</v>
      </c>
      <c r="I1257" s="55">
        <v>250</v>
      </c>
      <c r="J1257" s="55">
        <v>35</v>
      </c>
      <c r="K1257" s="54">
        <f t="shared" si="57"/>
        <v>8750</v>
      </c>
    </row>
    <row r="1258" spans="1:11" x14ac:dyDescent="0.3">
      <c r="A1258" s="52" t="s">
        <v>405</v>
      </c>
      <c r="B1258" s="52">
        <f t="shared" si="58"/>
        <v>2016</v>
      </c>
      <c r="C1258" s="52" t="s">
        <v>596</v>
      </c>
      <c r="D1258" s="53">
        <v>42662</v>
      </c>
      <c r="E1258" s="52">
        <f t="shared" si="59"/>
        <v>2087</v>
      </c>
      <c r="F1258" s="54" t="s">
        <v>423</v>
      </c>
      <c r="G1258" s="52" t="s">
        <v>403</v>
      </c>
      <c r="H1258" s="54" t="s">
        <v>383</v>
      </c>
      <c r="I1258" s="55">
        <v>100</v>
      </c>
      <c r="J1258" s="55">
        <v>10</v>
      </c>
      <c r="K1258" s="54">
        <f t="shared" si="57"/>
        <v>1000</v>
      </c>
    </row>
    <row r="1259" spans="1:11" x14ac:dyDescent="0.3">
      <c r="A1259" s="52" t="s">
        <v>405</v>
      </c>
      <c r="B1259" s="52">
        <f t="shared" si="58"/>
        <v>2016</v>
      </c>
      <c r="C1259" s="52" t="s">
        <v>596</v>
      </c>
      <c r="D1259" s="53">
        <v>42663</v>
      </c>
      <c r="E1259" s="52">
        <f t="shared" si="59"/>
        <v>2088</v>
      </c>
      <c r="F1259" s="54" t="s">
        <v>437</v>
      </c>
      <c r="G1259" s="52" t="s">
        <v>403</v>
      </c>
      <c r="H1259" s="54" t="s">
        <v>385</v>
      </c>
      <c r="I1259" s="55">
        <v>250</v>
      </c>
      <c r="J1259" s="55">
        <v>86</v>
      </c>
      <c r="K1259" s="54">
        <f t="shared" si="57"/>
        <v>21500</v>
      </c>
    </row>
    <row r="1260" spans="1:11" x14ac:dyDescent="0.3">
      <c r="A1260" s="52" t="s">
        <v>405</v>
      </c>
      <c r="B1260" s="52">
        <f t="shared" si="58"/>
        <v>2016</v>
      </c>
      <c r="C1260" s="52" t="s">
        <v>596</v>
      </c>
      <c r="D1260" s="53">
        <v>42663</v>
      </c>
      <c r="E1260" s="52">
        <f t="shared" si="59"/>
        <v>2089</v>
      </c>
      <c r="F1260" s="54" t="s">
        <v>423</v>
      </c>
      <c r="G1260" s="52" t="s">
        <v>403</v>
      </c>
      <c r="H1260" s="54" t="s">
        <v>387</v>
      </c>
      <c r="I1260" s="55">
        <v>400</v>
      </c>
      <c r="J1260" s="55">
        <v>35</v>
      </c>
      <c r="K1260" s="54">
        <f t="shared" si="57"/>
        <v>14000</v>
      </c>
    </row>
    <row r="1261" spans="1:11" x14ac:dyDescent="0.3">
      <c r="A1261" s="52" t="s">
        <v>405</v>
      </c>
      <c r="B1261" s="52">
        <f t="shared" si="58"/>
        <v>2016</v>
      </c>
      <c r="C1261" s="52" t="s">
        <v>596</v>
      </c>
      <c r="D1261" s="53">
        <v>42664</v>
      </c>
      <c r="E1261" s="52">
        <f t="shared" si="59"/>
        <v>2090</v>
      </c>
      <c r="F1261" s="54" t="s">
        <v>415</v>
      </c>
      <c r="G1261" s="52" t="s">
        <v>524</v>
      </c>
      <c r="H1261" s="54" t="s">
        <v>384</v>
      </c>
      <c r="I1261" s="55">
        <v>10</v>
      </c>
      <c r="J1261" s="55">
        <v>20</v>
      </c>
      <c r="K1261" s="54">
        <f t="shared" si="57"/>
        <v>200</v>
      </c>
    </row>
    <row r="1262" spans="1:11" x14ac:dyDescent="0.3">
      <c r="A1262" s="52" t="s">
        <v>405</v>
      </c>
      <c r="B1262" s="52">
        <f t="shared" si="58"/>
        <v>2016</v>
      </c>
      <c r="C1262" s="52" t="s">
        <v>596</v>
      </c>
      <c r="D1262" s="53">
        <v>42664</v>
      </c>
      <c r="E1262" s="52">
        <f t="shared" si="59"/>
        <v>2091</v>
      </c>
      <c r="F1262" s="54" t="s">
        <v>423</v>
      </c>
      <c r="G1262" s="52" t="s">
        <v>403</v>
      </c>
      <c r="H1262" s="54" t="s">
        <v>385</v>
      </c>
      <c r="I1262" s="55">
        <v>500</v>
      </c>
      <c r="J1262" s="55">
        <v>86</v>
      </c>
      <c r="K1262" s="54">
        <f t="shared" si="57"/>
        <v>43000</v>
      </c>
    </row>
    <row r="1263" spans="1:11" x14ac:dyDescent="0.3">
      <c r="A1263" s="52" t="s">
        <v>405</v>
      </c>
      <c r="B1263" s="52">
        <f t="shared" si="58"/>
        <v>2016</v>
      </c>
      <c r="C1263" s="52" t="s">
        <v>596</v>
      </c>
      <c r="D1263" s="53">
        <v>42665</v>
      </c>
      <c r="E1263" s="52">
        <f t="shared" si="59"/>
        <v>2092</v>
      </c>
      <c r="F1263" s="54" t="s">
        <v>415</v>
      </c>
      <c r="G1263" s="52" t="s">
        <v>524</v>
      </c>
      <c r="H1263" s="54" t="s">
        <v>383</v>
      </c>
      <c r="I1263" s="55">
        <v>3</v>
      </c>
      <c r="J1263" s="55">
        <v>10</v>
      </c>
      <c r="K1263" s="54">
        <f t="shared" si="57"/>
        <v>30</v>
      </c>
    </row>
    <row r="1264" spans="1:11" x14ac:dyDescent="0.3">
      <c r="A1264" s="52" t="s">
        <v>395</v>
      </c>
      <c r="B1264" s="52">
        <f t="shared" si="58"/>
        <v>2016</v>
      </c>
      <c r="C1264" s="52" t="s">
        <v>596</v>
      </c>
      <c r="D1264" s="53">
        <v>42665</v>
      </c>
      <c r="E1264" s="52">
        <f t="shared" si="59"/>
        <v>2093</v>
      </c>
      <c r="F1264" s="54" t="s">
        <v>456</v>
      </c>
      <c r="G1264" s="52" t="s">
        <v>526</v>
      </c>
      <c r="H1264" s="54" t="s">
        <v>384</v>
      </c>
      <c r="I1264" s="55">
        <v>400</v>
      </c>
      <c r="J1264" s="55">
        <v>20</v>
      </c>
      <c r="K1264" s="54">
        <f t="shared" si="57"/>
        <v>8000</v>
      </c>
    </row>
    <row r="1265" spans="1:11" x14ac:dyDescent="0.3">
      <c r="A1265" s="52" t="s">
        <v>405</v>
      </c>
      <c r="B1265" s="52">
        <f t="shared" si="58"/>
        <v>2016</v>
      </c>
      <c r="C1265" s="52" t="s">
        <v>596</v>
      </c>
      <c r="D1265" s="53">
        <v>42666</v>
      </c>
      <c r="E1265" s="52">
        <f t="shared" si="59"/>
        <v>2094</v>
      </c>
      <c r="F1265" s="54" t="s">
        <v>415</v>
      </c>
      <c r="G1265" s="52" t="s">
        <v>524</v>
      </c>
      <c r="H1265" s="54" t="s">
        <v>381</v>
      </c>
      <c r="I1265" s="55">
        <v>2</v>
      </c>
      <c r="J1265" s="55">
        <v>120</v>
      </c>
      <c r="K1265" s="54">
        <f t="shared" si="57"/>
        <v>240</v>
      </c>
    </row>
    <row r="1266" spans="1:11" x14ac:dyDescent="0.3">
      <c r="A1266" s="52" t="s">
        <v>395</v>
      </c>
      <c r="B1266" s="52">
        <f t="shared" si="58"/>
        <v>2016</v>
      </c>
      <c r="C1266" s="52" t="s">
        <v>596</v>
      </c>
      <c r="D1266" s="53">
        <v>42666</v>
      </c>
      <c r="E1266" s="52">
        <f t="shared" si="59"/>
        <v>2095</v>
      </c>
      <c r="F1266" s="54" t="s">
        <v>456</v>
      </c>
      <c r="G1266" s="52" t="s">
        <v>526</v>
      </c>
      <c r="H1266" s="54" t="s">
        <v>387</v>
      </c>
      <c r="I1266" s="55">
        <v>300</v>
      </c>
      <c r="J1266" s="55">
        <v>35</v>
      </c>
      <c r="K1266" s="54">
        <f t="shared" si="57"/>
        <v>10500</v>
      </c>
    </row>
    <row r="1267" spans="1:11" x14ac:dyDescent="0.3">
      <c r="A1267" s="52" t="s">
        <v>405</v>
      </c>
      <c r="B1267" s="52">
        <f t="shared" si="58"/>
        <v>2016</v>
      </c>
      <c r="C1267" s="52" t="s">
        <v>596</v>
      </c>
      <c r="D1267" s="53">
        <v>42667</v>
      </c>
      <c r="E1267" s="52">
        <f t="shared" si="59"/>
        <v>2096</v>
      </c>
      <c r="F1267" s="54" t="s">
        <v>415</v>
      </c>
      <c r="G1267" s="52" t="s">
        <v>524</v>
      </c>
      <c r="H1267" s="54" t="s">
        <v>387</v>
      </c>
      <c r="I1267" s="55">
        <v>120</v>
      </c>
      <c r="J1267" s="55">
        <v>35</v>
      </c>
      <c r="K1267" s="54">
        <f t="shared" si="57"/>
        <v>4200</v>
      </c>
    </row>
    <row r="1268" spans="1:11" x14ac:dyDescent="0.3">
      <c r="A1268" s="52" t="s">
        <v>395</v>
      </c>
      <c r="B1268" s="52">
        <f t="shared" si="58"/>
        <v>2016</v>
      </c>
      <c r="C1268" s="52" t="s">
        <v>596</v>
      </c>
      <c r="D1268" s="53">
        <v>42667</v>
      </c>
      <c r="E1268" s="52">
        <f t="shared" si="59"/>
        <v>2097</v>
      </c>
      <c r="F1268" s="54" t="s">
        <v>456</v>
      </c>
      <c r="G1268" s="52" t="s">
        <v>526</v>
      </c>
      <c r="H1268" s="54" t="s">
        <v>385</v>
      </c>
      <c r="I1268" s="55">
        <v>6</v>
      </c>
      <c r="J1268" s="55">
        <v>86</v>
      </c>
      <c r="K1268" s="54">
        <f t="shared" si="57"/>
        <v>516</v>
      </c>
    </row>
    <row r="1269" spans="1:11" x14ac:dyDescent="0.3">
      <c r="A1269" s="52" t="s">
        <v>405</v>
      </c>
      <c r="B1269" s="52">
        <f t="shared" si="58"/>
        <v>2016</v>
      </c>
      <c r="C1269" s="52" t="s">
        <v>596</v>
      </c>
      <c r="D1269" s="53">
        <v>42668</v>
      </c>
      <c r="E1269" s="52">
        <f t="shared" si="59"/>
        <v>2098</v>
      </c>
      <c r="F1269" s="54" t="s">
        <v>415</v>
      </c>
      <c r="G1269" s="52" t="s">
        <v>524</v>
      </c>
      <c r="H1269" s="54" t="s">
        <v>385</v>
      </c>
      <c r="I1269" s="55">
        <v>2</v>
      </c>
      <c r="J1269" s="55">
        <v>86</v>
      </c>
      <c r="K1269" s="54">
        <f t="shared" si="57"/>
        <v>172</v>
      </c>
    </row>
    <row r="1270" spans="1:11" x14ac:dyDescent="0.3">
      <c r="A1270" s="52" t="s">
        <v>395</v>
      </c>
      <c r="B1270" s="52">
        <f t="shared" si="58"/>
        <v>2016</v>
      </c>
      <c r="C1270" s="52" t="s">
        <v>596</v>
      </c>
      <c r="D1270" s="53">
        <v>42668</v>
      </c>
      <c r="E1270" s="52">
        <f t="shared" si="59"/>
        <v>2099</v>
      </c>
      <c r="F1270" s="54" t="s">
        <v>456</v>
      </c>
      <c r="G1270" s="52" t="s">
        <v>526</v>
      </c>
      <c r="H1270" s="54" t="s">
        <v>384</v>
      </c>
      <c r="I1270" s="55">
        <v>100</v>
      </c>
      <c r="J1270" s="55">
        <v>20</v>
      </c>
      <c r="K1270" s="54">
        <f t="shared" si="57"/>
        <v>2000</v>
      </c>
    </row>
    <row r="1271" spans="1:11" x14ac:dyDescent="0.3">
      <c r="A1271" s="52" t="s">
        <v>405</v>
      </c>
      <c r="B1271" s="52">
        <f t="shared" si="58"/>
        <v>2016</v>
      </c>
      <c r="C1271" s="52" t="s">
        <v>596</v>
      </c>
      <c r="D1271" s="53">
        <v>42669</v>
      </c>
      <c r="E1271" s="52">
        <f t="shared" si="59"/>
        <v>2100</v>
      </c>
      <c r="F1271" s="54" t="s">
        <v>415</v>
      </c>
      <c r="G1271" s="52" t="s">
        <v>524</v>
      </c>
      <c r="H1271" s="54" t="s">
        <v>384</v>
      </c>
      <c r="I1271" s="55">
        <v>2</v>
      </c>
      <c r="J1271" s="55">
        <v>20</v>
      </c>
      <c r="K1271" s="54">
        <f t="shared" si="57"/>
        <v>40</v>
      </c>
    </row>
    <row r="1272" spans="1:11" x14ac:dyDescent="0.3">
      <c r="A1272" s="52" t="s">
        <v>395</v>
      </c>
      <c r="B1272" s="52">
        <f t="shared" si="58"/>
        <v>2016</v>
      </c>
      <c r="C1272" s="52" t="s">
        <v>596</v>
      </c>
      <c r="D1272" s="53">
        <v>42669</v>
      </c>
      <c r="E1272" s="52">
        <f t="shared" si="59"/>
        <v>2101</v>
      </c>
      <c r="F1272" s="54" t="s">
        <v>456</v>
      </c>
      <c r="G1272" s="52" t="s">
        <v>526</v>
      </c>
      <c r="H1272" s="54" t="s">
        <v>387</v>
      </c>
      <c r="I1272" s="55">
        <v>100</v>
      </c>
      <c r="J1272" s="55">
        <v>35</v>
      </c>
      <c r="K1272" s="54">
        <f t="shared" si="57"/>
        <v>3500</v>
      </c>
    </row>
    <row r="1273" spans="1:11" x14ac:dyDescent="0.3">
      <c r="A1273" s="52" t="s">
        <v>405</v>
      </c>
      <c r="B1273" s="52">
        <f t="shared" si="58"/>
        <v>2016</v>
      </c>
      <c r="C1273" s="52" t="s">
        <v>596</v>
      </c>
      <c r="D1273" s="53">
        <v>42670</v>
      </c>
      <c r="E1273" s="52">
        <f t="shared" si="59"/>
        <v>2102</v>
      </c>
      <c r="F1273" s="54" t="s">
        <v>415</v>
      </c>
      <c r="G1273" s="52" t="s">
        <v>524</v>
      </c>
      <c r="H1273" s="54" t="s">
        <v>383</v>
      </c>
      <c r="I1273" s="55">
        <v>5</v>
      </c>
      <c r="J1273" s="55">
        <v>10</v>
      </c>
      <c r="K1273" s="54">
        <f t="shared" si="57"/>
        <v>50</v>
      </c>
    </row>
    <row r="1274" spans="1:11" x14ac:dyDescent="0.3">
      <c r="A1274" s="52" t="s">
        <v>522</v>
      </c>
      <c r="B1274" s="52">
        <f t="shared" si="58"/>
        <v>2016</v>
      </c>
      <c r="C1274" s="52" t="s">
        <v>596</v>
      </c>
      <c r="D1274" s="53">
        <v>42670</v>
      </c>
      <c r="E1274" s="52">
        <f t="shared" si="59"/>
        <v>2103</v>
      </c>
      <c r="F1274" s="54" t="s">
        <v>464</v>
      </c>
      <c r="G1274" s="52" t="s">
        <v>525</v>
      </c>
      <c r="H1274" s="54" t="s">
        <v>385</v>
      </c>
      <c r="I1274" s="55">
        <v>100</v>
      </c>
      <c r="J1274" s="55">
        <v>86</v>
      </c>
      <c r="K1274" s="54">
        <f t="shared" si="57"/>
        <v>8600</v>
      </c>
    </row>
    <row r="1275" spans="1:11" x14ac:dyDescent="0.3">
      <c r="A1275" s="52" t="s">
        <v>398</v>
      </c>
      <c r="B1275" s="52">
        <f t="shared" si="58"/>
        <v>2016</v>
      </c>
      <c r="C1275" s="52" t="s">
        <v>596</v>
      </c>
      <c r="D1275" s="53">
        <v>42671</v>
      </c>
      <c r="E1275" s="52">
        <f t="shared" si="59"/>
        <v>2104</v>
      </c>
      <c r="F1275" s="54" t="s">
        <v>446</v>
      </c>
      <c r="G1275" s="52" t="s">
        <v>523</v>
      </c>
      <c r="H1275" s="54" t="s">
        <v>381</v>
      </c>
      <c r="I1275" s="55">
        <v>3</v>
      </c>
      <c r="J1275" s="55">
        <v>120</v>
      </c>
      <c r="K1275" s="54">
        <f t="shared" si="57"/>
        <v>360</v>
      </c>
    </row>
    <row r="1276" spans="1:11" x14ac:dyDescent="0.3">
      <c r="A1276" s="52" t="s">
        <v>398</v>
      </c>
      <c r="B1276" s="52">
        <f t="shared" si="58"/>
        <v>2016</v>
      </c>
      <c r="C1276" s="52" t="s">
        <v>596</v>
      </c>
      <c r="D1276" s="53">
        <v>42671</v>
      </c>
      <c r="E1276" s="52">
        <f t="shared" si="59"/>
        <v>2105</v>
      </c>
      <c r="F1276" s="54" t="s">
        <v>412</v>
      </c>
      <c r="G1276" s="52" t="s">
        <v>523</v>
      </c>
      <c r="H1276" s="54" t="s">
        <v>384</v>
      </c>
      <c r="I1276" s="55">
        <v>5</v>
      </c>
      <c r="J1276" s="55">
        <v>20</v>
      </c>
      <c r="K1276" s="54">
        <f t="shared" si="57"/>
        <v>100</v>
      </c>
    </row>
    <row r="1277" spans="1:11" x14ac:dyDescent="0.3">
      <c r="A1277" s="52" t="s">
        <v>398</v>
      </c>
      <c r="B1277" s="52">
        <f t="shared" si="58"/>
        <v>2016</v>
      </c>
      <c r="C1277" s="52" t="s">
        <v>596</v>
      </c>
      <c r="D1277" s="53">
        <v>42672</v>
      </c>
      <c r="E1277" s="52">
        <f t="shared" si="59"/>
        <v>2106</v>
      </c>
      <c r="F1277" s="54" t="s">
        <v>446</v>
      </c>
      <c r="G1277" s="52" t="s">
        <v>523</v>
      </c>
      <c r="H1277" s="54" t="s">
        <v>387</v>
      </c>
      <c r="I1277" s="55">
        <v>20</v>
      </c>
      <c r="J1277" s="55">
        <v>35</v>
      </c>
      <c r="K1277" s="54">
        <f t="shared" si="57"/>
        <v>700</v>
      </c>
    </row>
    <row r="1278" spans="1:11" x14ac:dyDescent="0.3">
      <c r="A1278" s="52" t="s">
        <v>395</v>
      </c>
      <c r="B1278" s="52">
        <f t="shared" si="58"/>
        <v>2016</v>
      </c>
      <c r="C1278" s="52" t="s">
        <v>596</v>
      </c>
      <c r="D1278" s="53">
        <v>42672</v>
      </c>
      <c r="E1278" s="52">
        <f t="shared" si="59"/>
        <v>2107</v>
      </c>
      <c r="F1278" s="54" t="s">
        <v>433</v>
      </c>
      <c r="G1278" s="52" t="s">
        <v>528</v>
      </c>
      <c r="H1278" s="54" t="s">
        <v>383</v>
      </c>
      <c r="I1278" s="55">
        <v>100</v>
      </c>
      <c r="J1278" s="55">
        <v>10</v>
      </c>
      <c r="K1278" s="54">
        <f t="shared" si="57"/>
        <v>1000</v>
      </c>
    </row>
    <row r="1279" spans="1:11" x14ac:dyDescent="0.3">
      <c r="A1279" s="52" t="s">
        <v>398</v>
      </c>
      <c r="B1279" s="52">
        <f t="shared" si="58"/>
        <v>2016</v>
      </c>
      <c r="C1279" s="52" t="s">
        <v>596</v>
      </c>
      <c r="D1279" s="53">
        <v>42673</v>
      </c>
      <c r="E1279" s="52">
        <f t="shared" si="59"/>
        <v>2108</v>
      </c>
      <c r="F1279" s="54" t="s">
        <v>446</v>
      </c>
      <c r="G1279" s="52" t="s">
        <v>523</v>
      </c>
      <c r="H1279" s="54" t="s">
        <v>385</v>
      </c>
      <c r="I1279" s="55">
        <v>20</v>
      </c>
      <c r="J1279" s="55">
        <v>86</v>
      </c>
      <c r="K1279" s="54">
        <f t="shared" si="57"/>
        <v>1720</v>
      </c>
    </row>
    <row r="1280" spans="1:11" x14ac:dyDescent="0.3">
      <c r="A1280" s="52" t="s">
        <v>395</v>
      </c>
      <c r="B1280" s="52">
        <f t="shared" si="58"/>
        <v>2016</v>
      </c>
      <c r="C1280" s="52" t="s">
        <v>596</v>
      </c>
      <c r="D1280" s="53">
        <v>42673</v>
      </c>
      <c r="E1280" s="52">
        <f t="shared" si="59"/>
        <v>2109</v>
      </c>
      <c r="F1280" s="54" t="s">
        <v>433</v>
      </c>
      <c r="G1280" s="52" t="s">
        <v>528</v>
      </c>
      <c r="H1280" s="54" t="s">
        <v>381</v>
      </c>
      <c r="I1280" s="55">
        <v>250</v>
      </c>
      <c r="J1280" s="55">
        <v>120</v>
      </c>
      <c r="K1280" s="54">
        <f t="shared" si="57"/>
        <v>30000</v>
      </c>
    </row>
    <row r="1281" spans="1:11" x14ac:dyDescent="0.3">
      <c r="A1281" s="52" t="s">
        <v>398</v>
      </c>
      <c r="B1281" s="52">
        <f t="shared" si="58"/>
        <v>2016</v>
      </c>
      <c r="C1281" s="52" t="s">
        <v>596</v>
      </c>
      <c r="D1281" s="53">
        <v>42674</v>
      </c>
      <c r="E1281" s="52">
        <f t="shared" si="59"/>
        <v>2110</v>
      </c>
      <c r="F1281" s="54" t="s">
        <v>446</v>
      </c>
      <c r="G1281" s="52" t="s">
        <v>523</v>
      </c>
      <c r="H1281" s="54" t="s">
        <v>387</v>
      </c>
      <c r="I1281" s="55">
        <v>50</v>
      </c>
      <c r="J1281" s="55">
        <v>35</v>
      </c>
      <c r="K1281" s="54">
        <f t="shared" si="57"/>
        <v>1750</v>
      </c>
    </row>
    <row r="1282" spans="1:11" x14ac:dyDescent="0.3">
      <c r="A1282" s="52" t="s">
        <v>405</v>
      </c>
      <c r="B1282" s="52">
        <f t="shared" si="58"/>
        <v>2016</v>
      </c>
      <c r="C1282" s="52" t="s">
        <v>596</v>
      </c>
      <c r="D1282" s="53">
        <v>42674</v>
      </c>
      <c r="E1282" s="52">
        <f t="shared" si="59"/>
        <v>2111</v>
      </c>
      <c r="F1282" s="54" t="s">
        <v>415</v>
      </c>
      <c r="G1282" s="52" t="s">
        <v>524</v>
      </c>
      <c r="H1282" s="54" t="s">
        <v>387</v>
      </c>
      <c r="I1282" s="55">
        <v>750</v>
      </c>
      <c r="J1282" s="55">
        <v>35</v>
      </c>
      <c r="K1282" s="54">
        <f t="shared" si="57"/>
        <v>26250</v>
      </c>
    </row>
    <row r="1283" spans="1:11" x14ac:dyDescent="0.3">
      <c r="A1283" s="52" t="s">
        <v>405</v>
      </c>
      <c r="B1283" s="52">
        <f t="shared" si="58"/>
        <v>2016</v>
      </c>
      <c r="C1283" s="52" t="s">
        <v>597</v>
      </c>
      <c r="D1283" s="53">
        <v>42675</v>
      </c>
      <c r="E1283" s="52">
        <f t="shared" si="59"/>
        <v>2112</v>
      </c>
      <c r="F1283" s="54" t="s">
        <v>475</v>
      </c>
      <c r="G1283" s="52" t="s">
        <v>403</v>
      </c>
      <c r="H1283" s="54" t="s">
        <v>385</v>
      </c>
      <c r="I1283" s="55">
        <v>50</v>
      </c>
      <c r="J1283" s="55">
        <v>86</v>
      </c>
      <c r="K1283" s="54">
        <f t="shared" si="57"/>
        <v>4300</v>
      </c>
    </row>
    <row r="1284" spans="1:11" x14ac:dyDescent="0.3">
      <c r="A1284" s="52" t="s">
        <v>405</v>
      </c>
      <c r="B1284" s="52">
        <f t="shared" si="58"/>
        <v>2016</v>
      </c>
      <c r="C1284" s="52" t="s">
        <v>597</v>
      </c>
      <c r="D1284" s="53">
        <v>42675</v>
      </c>
      <c r="E1284" s="52">
        <f t="shared" si="59"/>
        <v>2113</v>
      </c>
      <c r="F1284" s="54" t="s">
        <v>415</v>
      </c>
      <c r="G1284" s="52" t="s">
        <v>524</v>
      </c>
      <c r="H1284" s="54" t="s">
        <v>385</v>
      </c>
      <c r="I1284" s="55">
        <v>200</v>
      </c>
      <c r="J1284" s="55">
        <v>86</v>
      </c>
      <c r="K1284" s="54">
        <f t="shared" si="57"/>
        <v>17200</v>
      </c>
    </row>
    <row r="1285" spans="1:11" x14ac:dyDescent="0.3">
      <c r="A1285" s="52" t="s">
        <v>395</v>
      </c>
      <c r="B1285" s="52">
        <f t="shared" si="58"/>
        <v>2016</v>
      </c>
      <c r="C1285" s="52" t="s">
        <v>597</v>
      </c>
      <c r="D1285" s="53">
        <v>42676</v>
      </c>
      <c r="E1285" s="52">
        <f t="shared" si="59"/>
        <v>2114</v>
      </c>
      <c r="F1285" s="54" t="s">
        <v>425</v>
      </c>
      <c r="G1285" s="52" t="s">
        <v>399</v>
      </c>
      <c r="H1285" s="54" t="s">
        <v>384</v>
      </c>
      <c r="I1285" s="55">
        <v>20</v>
      </c>
      <c r="J1285" s="55">
        <v>20</v>
      </c>
      <c r="K1285" s="54">
        <f t="shared" si="57"/>
        <v>400</v>
      </c>
    </row>
    <row r="1286" spans="1:11" x14ac:dyDescent="0.3">
      <c r="A1286" s="52" t="s">
        <v>405</v>
      </c>
      <c r="B1286" s="52">
        <f t="shared" si="58"/>
        <v>2016</v>
      </c>
      <c r="C1286" s="52" t="s">
        <v>597</v>
      </c>
      <c r="D1286" s="53">
        <v>42676</v>
      </c>
      <c r="E1286" s="52">
        <f t="shared" si="59"/>
        <v>2115</v>
      </c>
      <c r="F1286" s="54" t="s">
        <v>415</v>
      </c>
      <c r="G1286" s="52" t="s">
        <v>524</v>
      </c>
      <c r="H1286" s="54" t="s">
        <v>384</v>
      </c>
      <c r="I1286" s="55">
        <v>1000</v>
      </c>
      <c r="J1286" s="55">
        <v>20</v>
      </c>
      <c r="K1286" s="54">
        <f t="shared" si="57"/>
        <v>20000</v>
      </c>
    </row>
    <row r="1287" spans="1:11" x14ac:dyDescent="0.3">
      <c r="A1287" s="52" t="s">
        <v>395</v>
      </c>
      <c r="B1287" s="52">
        <f t="shared" si="58"/>
        <v>2016</v>
      </c>
      <c r="C1287" s="52" t="s">
        <v>597</v>
      </c>
      <c r="D1287" s="53">
        <v>42677</v>
      </c>
      <c r="E1287" s="52">
        <f t="shared" si="59"/>
        <v>2116</v>
      </c>
      <c r="F1287" s="54" t="s">
        <v>425</v>
      </c>
      <c r="G1287" s="52" t="s">
        <v>399</v>
      </c>
      <c r="H1287" s="54" t="s">
        <v>387</v>
      </c>
      <c r="I1287" s="55">
        <v>50</v>
      </c>
      <c r="J1287" s="55">
        <v>35</v>
      </c>
      <c r="K1287" s="54">
        <f t="shared" ref="K1287:K1350" si="60">I1287*J1287</f>
        <v>1750</v>
      </c>
    </row>
    <row r="1288" spans="1:11" x14ac:dyDescent="0.3">
      <c r="A1288" s="52" t="s">
        <v>405</v>
      </c>
      <c r="B1288" s="52">
        <f t="shared" ref="B1288:B1351" si="61">YEAR(D1288)</f>
        <v>2016</v>
      </c>
      <c r="C1288" s="52" t="s">
        <v>597</v>
      </c>
      <c r="D1288" s="53">
        <v>42677</v>
      </c>
      <c r="E1288" s="52">
        <f t="shared" ref="E1288:E1351" si="62">E1287+1</f>
        <v>2117</v>
      </c>
      <c r="F1288" s="54" t="s">
        <v>415</v>
      </c>
      <c r="G1288" s="52" t="s">
        <v>524</v>
      </c>
      <c r="H1288" s="54" t="s">
        <v>383</v>
      </c>
      <c r="I1288" s="55">
        <v>1000</v>
      </c>
      <c r="J1288" s="55">
        <v>10</v>
      </c>
      <c r="K1288" s="54">
        <f t="shared" si="60"/>
        <v>10000</v>
      </c>
    </row>
    <row r="1289" spans="1:11" x14ac:dyDescent="0.3">
      <c r="A1289" s="52" t="s">
        <v>395</v>
      </c>
      <c r="B1289" s="52">
        <f t="shared" si="61"/>
        <v>2016</v>
      </c>
      <c r="C1289" s="52" t="s">
        <v>597</v>
      </c>
      <c r="D1289" s="53">
        <v>42678</v>
      </c>
      <c r="E1289" s="52">
        <f t="shared" si="62"/>
        <v>2118</v>
      </c>
      <c r="F1289" s="54" t="s">
        <v>400</v>
      </c>
      <c r="G1289" s="52" t="s">
        <v>399</v>
      </c>
      <c r="H1289" s="54" t="s">
        <v>385</v>
      </c>
      <c r="I1289" s="55">
        <v>50</v>
      </c>
      <c r="J1289" s="55">
        <v>86</v>
      </c>
      <c r="K1289" s="54">
        <f t="shared" si="60"/>
        <v>4300</v>
      </c>
    </row>
    <row r="1290" spans="1:11" x14ac:dyDescent="0.3">
      <c r="A1290" s="52" t="s">
        <v>405</v>
      </c>
      <c r="B1290" s="52">
        <f t="shared" si="61"/>
        <v>2016</v>
      </c>
      <c r="C1290" s="52" t="s">
        <v>597</v>
      </c>
      <c r="D1290" s="53">
        <v>42678</v>
      </c>
      <c r="E1290" s="52">
        <f t="shared" si="62"/>
        <v>2119</v>
      </c>
      <c r="F1290" s="54" t="s">
        <v>415</v>
      </c>
      <c r="G1290" s="52" t="s">
        <v>524</v>
      </c>
      <c r="H1290" s="54" t="s">
        <v>381</v>
      </c>
      <c r="I1290" s="55">
        <v>200</v>
      </c>
      <c r="J1290" s="55">
        <v>120</v>
      </c>
      <c r="K1290" s="54">
        <f t="shared" si="60"/>
        <v>24000</v>
      </c>
    </row>
    <row r="1291" spans="1:11" x14ac:dyDescent="0.3">
      <c r="A1291" s="52" t="s">
        <v>395</v>
      </c>
      <c r="B1291" s="52">
        <f t="shared" si="61"/>
        <v>2016</v>
      </c>
      <c r="C1291" s="52" t="s">
        <v>597</v>
      </c>
      <c r="D1291" s="53">
        <v>42679</v>
      </c>
      <c r="E1291" s="52">
        <f t="shared" si="62"/>
        <v>2120</v>
      </c>
      <c r="F1291" s="54" t="s">
        <v>400</v>
      </c>
      <c r="G1291" s="52" t="s">
        <v>399</v>
      </c>
      <c r="H1291" s="54" t="s">
        <v>384</v>
      </c>
      <c r="I1291" s="55">
        <v>20</v>
      </c>
      <c r="J1291" s="55">
        <v>20</v>
      </c>
      <c r="K1291" s="54">
        <f t="shared" si="60"/>
        <v>400</v>
      </c>
    </row>
    <row r="1292" spans="1:11" x14ac:dyDescent="0.3">
      <c r="A1292" s="52" t="s">
        <v>405</v>
      </c>
      <c r="B1292" s="52">
        <f t="shared" si="61"/>
        <v>2016</v>
      </c>
      <c r="C1292" s="52" t="s">
        <v>597</v>
      </c>
      <c r="D1292" s="53">
        <v>42679</v>
      </c>
      <c r="E1292" s="52">
        <f t="shared" si="62"/>
        <v>2121</v>
      </c>
      <c r="F1292" s="54" t="s">
        <v>416</v>
      </c>
      <c r="G1292" s="52" t="s">
        <v>403</v>
      </c>
      <c r="H1292" s="54" t="s">
        <v>387</v>
      </c>
      <c r="I1292" s="55">
        <v>1000</v>
      </c>
      <c r="J1292" s="55">
        <v>35</v>
      </c>
      <c r="K1292" s="54">
        <f t="shared" si="60"/>
        <v>35000</v>
      </c>
    </row>
    <row r="1293" spans="1:11" x14ac:dyDescent="0.3">
      <c r="A1293" s="52" t="s">
        <v>395</v>
      </c>
      <c r="B1293" s="52">
        <f t="shared" si="61"/>
        <v>2016</v>
      </c>
      <c r="C1293" s="52" t="s">
        <v>597</v>
      </c>
      <c r="D1293" s="53">
        <v>42680</v>
      </c>
      <c r="E1293" s="52">
        <f t="shared" si="62"/>
        <v>2122</v>
      </c>
      <c r="F1293" s="54" t="s">
        <v>429</v>
      </c>
      <c r="G1293" s="52" t="s">
        <v>528</v>
      </c>
      <c r="H1293" s="54" t="s">
        <v>387</v>
      </c>
      <c r="I1293" s="55">
        <v>50</v>
      </c>
      <c r="J1293" s="55">
        <v>35</v>
      </c>
      <c r="K1293" s="54">
        <f t="shared" si="60"/>
        <v>1750</v>
      </c>
    </row>
    <row r="1294" spans="1:11" x14ac:dyDescent="0.3">
      <c r="A1294" s="52" t="s">
        <v>398</v>
      </c>
      <c r="B1294" s="52">
        <f t="shared" si="61"/>
        <v>2016</v>
      </c>
      <c r="C1294" s="52" t="s">
        <v>597</v>
      </c>
      <c r="D1294" s="53">
        <v>42680</v>
      </c>
      <c r="E1294" s="52">
        <f t="shared" si="62"/>
        <v>2123</v>
      </c>
      <c r="F1294" s="54" t="s">
        <v>421</v>
      </c>
      <c r="G1294" s="52" t="s">
        <v>523</v>
      </c>
      <c r="H1294" s="54" t="s">
        <v>385</v>
      </c>
      <c r="I1294" s="55">
        <v>200</v>
      </c>
      <c r="J1294" s="55">
        <v>86</v>
      </c>
      <c r="K1294" s="54">
        <f t="shared" si="60"/>
        <v>17200</v>
      </c>
    </row>
    <row r="1295" spans="1:11" x14ac:dyDescent="0.3">
      <c r="A1295" s="52" t="s">
        <v>395</v>
      </c>
      <c r="B1295" s="52">
        <f t="shared" si="61"/>
        <v>2016</v>
      </c>
      <c r="C1295" s="52" t="s">
        <v>597</v>
      </c>
      <c r="D1295" s="53">
        <v>42681</v>
      </c>
      <c r="E1295" s="52">
        <f t="shared" si="62"/>
        <v>2124</v>
      </c>
      <c r="F1295" s="54" t="s">
        <v>433</v>
      </c>
      <c r="G1295" s="52" t="s">
        <v>528</v>
      </c>
      <c r="H1295" s="54" t="s">
        <v>385</v>
      </c>
      <c r="I1295" s="55">
        <v>20</v>
      </c>
      <c r="J1295" s="55">
        <v>86</v>
      </c>
      <c r="K1295" s="54">
        <f t="shared" si="60"/>
        <v>1720</v>
      </c>
    </row>
    <row r="1296" spans="1:11" x14ac:dyDescent="0.3">
      <c r="A1296" s="52" t="s">
        <v>522</v>
      </c>
      <c r="B1296" s="52">
        <f t="shared" si="61"/>
        <v>2016</v>
      </c>
      <c r="C1296" s="52" t="s">
        <v>597</v>
      </c>
      <c r="D1296" s="53">
        <v>42681</v>
      </c>
      <c r="E1296" s="52">
        <f t="shared" si="62"/>
        <v>2125</v>
      </c>
      <c r="F1296" s="54" t="s">
        <v>450</v>
      </c>
      <c r="G1296" s="52" t="s">
        <v>525</v>
      </c>
      <c r="H1296" s="54" t="s">
        <v>384</v>
      </c>
      <c r="I1296" s="55">
        <v>400</v>
      </c>
      <c r="J1296" s="55">
        <v>20</v>
      </c>
      <c r="K1296" s="54">
        <f t="shared" si="60"/>
        <v>8000</v>
      </c>
    </row>
    <row r="1297" spans="1:11" x14ac:dyDescent="0.3">
      <c r="A1297" s="52" t="s">
        <v>405</v>
      </c>
      <c r="B1297" s="52">
        <f t="shared" si="61"/>
        <v>2016</v>
      </c>
      <c r="C1297" s="52" t="s">
        <v>597</v>
      </c>
      <c r="D1297" s="53">
        <v>42682</v>
      </c>
      <c r="E1297" s="52">
        <f t="shared" si="62"/>
        <v>2126</v>
      </c>
      <c r="F1297" s="54" t="s">
        <v>415</v>
      </c>
      <c r="G1297" s="52" t="s">
        <v>524</v>
      </c>
      <c r="H1297" s="54" t="s">
        <v>384</v>
      </c>
      <c r="I1297" s="55">
        <v>20</v>
      </c>
      <c r="J1297" s="55">
        <v>20</v>
      </c>
      <c r="K1297" s="54">
        <f t="shared" si="60"/>
        <v>400</v>
      </c>
    </row>
    <row r="1298" spans="1:11" x14ac:dyDescent="0.3">
      <c r="A1298" s="52" t="s">
        <v>522</v>
      </c>
      <c r="B1298" s="52">
        <f t="shared" si="61"/>
        <v>2016</v>
      </c>
      <c r="C1298" s="52" t="s">
        <v>597</v>
      </c>
      <c r="D1298" s="53">
        <v>42682</v>
      </c>
      <c r="E1298" s="52">
        <f t="shared" si="62"/>
        <v>2127</v>
      </c>
      <c r="F1298" s="54" t="s">
        <v>450</v>
      </c>
      <c r="G1298" s="52" t="s">
        <v>525</v>
      </c>
      <c r="H1298" s="54" t="s">
        <v>383</v>
      </c>
      <c r="I1298" s="55">
        <v>400</v>
      </c>
      <c r="J1298" s="55">
        <v>10</v>
      </c>
      <c r="K1298" s="54">
        <f t="shared" si="60"/>
        <v>4000</v>
      </c>
    </row>
    <row r="1299" spans="1:11" x14ac:dyDescent="0.3">
      <c r="A1299" s="52" t="s">
        <v>405</v>
      </c>
      <c r="B1299" s="52">
        <f t="shared" si="61"/>
        <v>2016</v>
      </c>
      <c r="C1299" s="52" t="s">
        <v>597</v>
      </c>
      <c r="D1299" s="53">
        <v>42683</v>
      </c>
      <c r="E1299" s="52">
        <f t="shared" si="62"/>
        <v>2128</v>
      </c>
      <c r="F1299" s="54" t="s">
        <v>415</v>
      </c>
      <c r="G1299" s="52" t="s">
        <v>524</v>
      </c>
      <c r="H1299" s="54" t="s">
        <v>383</v>
      </c>
      <c r="I1299" s="55">
        <v>50</v>
      </c>
      <c r="J1299" s="55">
        <v>10</v>
      </c>
      <c r="K1299" s="54">
        <f t="shared" si="60"/>
        <v>500</v>
      </c>
    </row>
    <row r="1300" spans="1:11" x14ac:dyDescent="0.3">
      <c r="A1300" s="52" t="s">
        <v>522</v>
      </c>
      <c r="B1300" s="52">
        <f t="shared" si="61"/>
        <v>2016</v>
      </c>
      <c r="C1300" s="52" t="s">
        <v>597</v>
      </c>
      <c r="D1300" s="53">
        <v>42683</v>
      </c>
      <c r="E1300" s="52">
        <f t="shared" si="62"/>
        <v>2129</v>
      </c>
      <c r="F1300" s="54" t="s">
        <v>450</v>
      </c>
      <c r="G1300" s="52" t="s">
        <v>525</v>
      </c>
      <c r="H1300" s="54" t="s">
        <v>381</v>
      </c>
      <c r="I1300" s="55">
        <v>300</v>
      </c>
      <c r="J1300" s="55">
        <v>120</v>
      </c>
      <c r="K1300" s="54">
        <f t="shared" si="60"/>
        <v>36000</v>
      </c>
    </row>
    <row r="1301" spans="1:11" x14ac:dyDescent="0.3">
      <c r="A1301" s="52" t="s">
        <v>405</v>
      </c>
      <c r="B1301" s="52">
        <f t="shared" si="61"/>
        <v>2016</v>
      </c>
      <c r="C1301" s="52" t="s">
        <v>597</v>
      </c>
      <c r="D1301" s="53">
        <v>42684</v>
      </c>
      <c r="E1301" s="52">
        <f t="shared" si="62"/>
        <v>2130</v>
      </c>
      <c r="F1301" s="54" t="s">
        <v>415</v>
      </c>
      <c r="G1301" s="52" t="s">
        <v>524</v>
      </c>
      <c r="H1301" s="54" t="s">
        <v>381</v>
      </c>
      <c r="I1301" s="55">
        <v>50</v>
      </c>
      <c r="J1301" s="55">
        <v>120</v>
      </c>
      <c r="K1301" s="54">
        <f t="shared" si="60"/>
        <v>6000</v>
      </c>
    </row>
    <row r="1302" spans="1:11" x14ac:dyDescent="0.3">
      <c r="A1302" s="52" t="s">
        <v>395</v>
      </c>
      <c r="B1302" s="52">
        <f t="shared" si="61"/>
        <v>2016</v>
      </c>
      <c r="C1302" s="52" t="s">
        <v>597</v>
      </c>
      <c r="D1302" s="53">
        <v>42684</v>
      </c>
      <c r="E1302" s="52">
        <f t="shared" si="62"/>
        <v>2131</v>
      </c>
      <c r="F1302" s="54" t="s">
        <v>401</v>
      </c>
      <c r="G1302" s="52" t="s">
        <v>526</v>
      </c>
      <c r="H1302" s="54" t="s">
        <v>383</v>
      </c>
      <c r="I1302" s="55">
        <v>200</v>
      </c>
      <c r="J1302" s="55">
        <v>10</v>
      </c>
      <c r="K1302" s="54">
        <f t="shared" si="60"/>
        <v>2000</v>
      </c>
    </row>
    <row r="1303" spans="1:11" x14ac:dyDescent="0.3">
      <c r="A1303" s="52" t="s">
        <v>405</v>
      </c>
      <c r="B1303" s="52">
        <f t="shared" si="61"/>
        <v>2016</v>
      </c>
      <c r="C1303" s="52" t="s">
        <v>597</v>
      </c>
      <c r="D1303" s="53">
        <v>42685</v>
      </c>
      <c r="E1303" s="52">
        <f t="shared" si="62"/>
        <v>2132</v>
      </c>
      <c r="F1303" s="54" t="s">
        <v>415</v>
      </c>
      <c r="G1303" s="52" t="s">
        <v>524</v>
      </c>
      <c r="H1303" s="54" t="s">
        <v>387</v>
      </c>
      <c r="I1303" s="55">
        <v>20</v>
      </c>
      <c r="J1303" s="55">
        <v>35</v>
      </c>
      <c r="K1303" s="54">
        <f t="shared" si="60"/>
        <v>700</v>
      </c>
    </row>
    <row r="1304" spans="1:11" x14ac:dyDescent="0.3">
      <c r="A1304" s="52" t="s">
        <v>395</v>
      </c>
      <c r="B1304" s="52">
        <f t="shared" si="61"/>
        <v>2016</v>
      </c>
      <c r="C1304" s="52" t="s">
        <v>597</v>
      </c>
      <c r="D1304" s="53">
        <v>42685</v>
      </c>
      <c r="E1304" s="52">
        <f t="shared" si="62"/>
        <v>2133</v>
      </c>
      <c r="F1304" s="54" t="s">
        <v>401</v>
      </c>
      <c r="G1304" s="52" t="s">
        <v>526</v>
      </c>
      <c r="H1304" s="54" t="s">
        <v>381</v>
      </c>
      <c r="I1304" s="55">
        <v>500</v>
      </c>
      <c r="J1304" s="55">
        <v>120</v>
      </c>
      <c r="K1304" s="54">
        <f t="shared" si="60"/>
        <v>60000</v>
      </c>
    </row>
    <row r="1305" spans="1:11" x14ac:dyDescent="0.3">
      <c r="A1305" s="52" t="s">
        <v>405</v>
      </c>
      <c r="B1305" s="52">
        <f t="shared" si="61"/>
        <v>2016</v>
      </c>
      <c r="C1305" s="52" t="s">
        <v>597</v>
      </c>
      <c r="D1305" s="53">
        <v>42686</v>
      </c>
      <c r="E1305" s="52">
        <f t="shared" si="62"/>
        <v>2134</v>
      </c>
      <c r="F1305" s="54" t="s">
        <v>415</v>
      </c>
      <c r="G1305" s="52" t="s">
        <v>524</v>
      </c>
      <c r="H1305" s="54" t="s">
        <v>385</v>
      </c>
      <c r="I1305" s="55">
        <v>50</v>
      </c>
      <c r="J1305" s="55">
        <v>86</v>
      </c>
      <c r="K1305" s="54">
        <f t="shared" si="60"/>
        <v>4300</v>
      </c>
    </row>
    <row r="1306" spans="1:11" x14ac:dyDescent="0.3">
      <c r="A1306" s="52" t="s">
        <v>395</v>
      </c>
      <c r="B1306" s="52">
        <f t="shared" si="61"/>
        <v>2016</v>
      </c>
      <c r="C1306" s="52" t="s">
        <v>597</v>
      </c>
      <c r="D1306" s="53">
        <v>42686</v>
      </c>
      <c r="E1306" s="52">
        <f t="shared" si="62"/>
        <v>2135</v>
      </c>
      <c r="F1306" s="54" t="s">
        <v>401</v>
      </c>
      <c r="G1306" s="52" t="s">
        <v>526</v>
      </c>
      <c r="H1306" s="54" t="s">
        <v>387</v>
      </c>
      <c r="I1306" s="55">
        <v>300</v>
      </c>
      <c r="J1306" s="55">
        <v>35</v>
      </c>
      <c r="K1306" s="54">
        <f t="shared" si="60"/>
        <v>10500</v>
      </c>
    </row>
    <row r="1307" spans="1:11" x14ac:dyDescent="0.3">
      <c r="A1307" s="52" t="s">
        <v>405</v>
      </c>
      <c r="B1307" s="52">
        <f t="shared" si="61"/>
        <v>2016</v>
      </c>
      <c r="C1307" s="52" t="s">
        <v>597</v>
      </c>
      <c r="D1307" s="53">
        <v>42687</v>
      </c>
      <c r="E1307" s="52">
        <f t="shared" si="62"/>
        <v>2136</v>
      </c>
      <c r="F1307" s="54" t="s">
        <v>415</v>
      </c>
      <c r="G1307" s="52" t="s">
        <v>524</v>
      </c>
      <c r="H1307" s="54" t="s">
        <v>384</v>
      </c>
      <c r="I1307" s="55">
        <v>50</v>
      </c>
      <c r="J1307" s="55">
        <v>20</v>
      </c>
      <c r="K1307" s="54">
        <f t="shared" si="60"/>
        <v>1000</v>
      </c>
    </row>
    <row r="1308" spans="1:11" x14ac:dyDescent="0.3">
      <c r="A1308" s="52" t="s">
        <v>395</v>
      </c>
      <c r="B1308" s="52">
        <f t="shared" si="61"/>
        <v>2016</v>
      </c>
      <c r="C1308" s="52" t="s">
        <v>597</v>
      </c>
      <c r="D1308" s="53">
        <v>42687</v>
      </c>
      <c r="E1308" s="52">
        <f t="shared" si="62"/>
        <v>2137</v>
      </c>
      <c r="F1308" s="54" t="s">
        <v>400</v>
      </c>
      <c r="G1308" s="52" t="s">
        <v>399</v>
      </c>
      <c r="H1308" s="54" t="s">
        <v>385</v>
      </c>
      <c r="I1308" s="55">
        <v>500</v>
      </c>
      <c r="J1308" s="55">
        <v>86</v>
      </c>
      <c r="K1308" s="54">
        <f t="shared" si="60"/>
        <v>43000</v>
      </c>
    </row>
    <row r="1309" spans="1:11" x14ac:dyDescent="0.3">
      <c r="A1309" s="52" t="s">
        <v>405</v>
      </c>
      <c r="B1309" s="52">
        <f t="shared" si="61"/>
        <v>2016</v>
      </c>
      <c r="C1309" s="52" t="s">
        <v>597</v>
      </c>
      <c r="D1309" s="53">
        <v>42688</v>
      </c>
      <c r="E1309" s="52">
        <f t="shared" si="62"/>
        <v>2138</v>
      </c>
      <c r="F1309" s="54" t="s">
        <v>415</v>
      </c>
      <c r="G1309" s="52" t="s">
        <v>524</v>
      </c>
      <c r="H1309" s="54" t="s">
        <v>383</v>
      </c>
      <c r="I1309" s="55">
        <v>20</v>
      </c>
      <c r="J1309" s="55">
        <v>10</v>
      </c>
      <c r="K1309" s="54">
        <f t="shared" si="60"/>
        <v>200</v>
      </c>
    </row>
    <row r="1310" spans="1:11" x14ac:dyDescent="0.3">
      <c r="A1310" s="52" t="s">
        <v>522</v>
      </c>
      <c r="B1310" s="52">
        <f t="shared" si="61"/>
        <v>2016</v>
      </c>
      <c r="C1310" s="52" t="s">
        <v>597</v>
      </c>
      <c r="D1310" s="53">
        <v>42688</v>
      </c>
      <c r="E1310" s="52">
        <f t="shared" si="62"/>
        <v>2139</v>
      </c>
      <c r="F1310" s="54" t="s">
        <v>459</v>
      </c>
      <c r="G1310" s="52" t="s">
        <v>410</v>
      </c>
      <c r="H1310" s="54" t="s">
        <v>384</v>
      </c>
      <c r="I1310" s="55">
        <v>25</v>
      </c>
      <c r="J1310" s="55">
        <v>20</v>
      </c>
      <c r="K1310" s="54">
        <f t="shared" si="60"/>
        <v>500</v>
      </c>
    </row>
    <row r="1311" spans="1:11" x14ac:dyDescent="0.3">
      <c r="A1311" s="52" t="s">
        <v>405</v>
      </c>
      <c r="B1311" s="52">
        <f t="shared" si="61"/>
        <v>2016</v>
      </c>
      <c r="C1311" s="52" t="s">
        <v>597</v>
      </c>
      <c r="D1311" s="53">
        <v>42689</v>
      </c>
      <c r="E1311" s="52">
        <f t="shared" si="62"/>
        <v>2140</v>
      </c>
      <c r="F1311" s="54" t="s">
        <v>415</v>
      </c>
      <c r="G1311" s="52" t="s">
        <v>524</v>
      </c>
      <c r="H1311" s="54" t="s">
        <v>381</v>
      </c>
      <c r="I1311" s="55">
        <v>50</v>
      </c>
      <c r="J1311" s="55">
        <v>120</v>
      </c>
      <c r="K1311" s="54">
        <f t="shared" si="60"/>
        <v>6000</v>
      </c>
    </row>
    <row r="1312" spans="1:11" x14ac:dyDescent="0.3">
      <c r="A1312" s="52" t="s">
        <v>395</v>
      </c>
      <c r="B1312" s="52">
        <f t="shared" si="61"/>
        <v>2016</v>
      </c>
      <c r="C1312" s="52" t="s">
        <v>597</v>
      </c>
      <c r="D1312" s="53">
        <v>42689</v>
      </c>
      <c r="E1312" s="52">
        <f t="shared" si="62"/>
        <v>2141</v>
      </c>
      <c r="F1312" s="54" t="s">
        <v>438</v>
      </c>
      <c r="G1312" s="52" t="s">
        <v>527</v>
      </c>
      <c r="H1312" s="54" t="s">
        <v>383</v>
      </c>
      <c r="I1312" s="55">
        <v>300</v>
      </c>
      <c r="J1312" s="55">
        <v>10</v>
      </c>
      <c r="K1312" s="54">
        <f t="shared" si="60"/>
        <v>3000</v>
      </c>
    </row>
    <row r="1313" spans="1:11" x14ac:dyDescent="0.3">
      <c r="A1313" s="52" t="s">
        <v>405</v>
      </c>
      <c r="B1313" s="52">
        <f t="shared" si="61"/>
        <v>2016</v>
      </c>
      <c r="C1313" s="52" t="s">
        <v>597</v>
      </c>
      <c r="D1313" s="53">
        <v>42690</v>
      </c>
      <c r="E1313" s="52">
        <f t="shared" si="62"/>
        <v>2142</v>
      </c>
      <c r="F1313" s="54" t="s">
        <v>415</v>
      </c>
      <c r="G1313" s="52" t="s">
        <v>524</v>
      </c>
      <c r="H1313" s="54" t="s">
        <v>387</v>
      </c>
      <c r="I1313" s="55">
        <v>50</v>
      </c>
      <c r="J1313" s="55">
        <v>35</v>
      </c>
      <c r="K1313" s="54">
        <f t="shared" si="60"/>
        <v>1750</v>
      </c>
    </row>
    <row r="1314" spans="1:11" x14ac:dyDescent="0.3">
      <c r="A1314" s="52" t="s">
        <v>395</v>
      </c>
      <c r="B1314" s="52">
        <f t="shared" si="61"/>
        <v>2016</v>
      </c>
      <c r="C1314" s="52" t="s">
        <v>597</v>
      </c>
      <c r="D1314" s="53">
        <v>42690</v>
      </c>
      <c r="E1314" s="52">
        <f t="shared" si="62"/>
        <v>2143</v>
      </c>
      <c r="F1314" s="54" t="s">
        <v>438</v>
      </c>
      <c r="G1314" s="52" t="s">
        <v>527</v>
      </c>
      <c r="H1314" s="54" t="s">
        <v>381</v>
      </c>
      <c r="I1314" s="55">
        <v>100</v>
      </c>
      <c r="J1314" s="55">
        <v>120</v>
      </c>
      <c r="K1314" s="54">
        <f t="shared" si="60"/>
        <v>12000</v>
      </c>
    </row>
    <row r="1315" spans="1:11" x14ac:dyDescent="0.3">
      <c r="A1315" s="52" t="s">
        <v>395</v>
      </c>
      <c r="B1315" s="52">
        <f t="shared" si="61"/>
        <v>2016</v>
      </c>
      <c r="C1315" s="52" t="s">
        <v>597</v>
      </c>
      <c r="D1315" s="53">
        <v>42691</v>
      </c>
      <c r="E1315" s="52">
        <f t="shared" si="62"/>
        <v>2144</v>
      </c>
      <c r="F1315" s="54" t="s">
        <v>393</v>
      </c>
      <c r="G1315" s="52" t="s">
        <v>529</v>
      </c>
      <c r="H1315" s="54" t="s">
        <v>385</v>
      </c>
      <c r="I1315" s="55">
        <v>50</v>
      </c>
      <c r="J1315" s="55">
        <v>86</v>
      </c>
      <c r="K1315" s="54">
        <f t="shared" si="60"/>
        <v>4300</v>
      </c>
    </row>
    <row r="1316" spans="1:11" x14ac:dyDescent="0.3">
      <c r="A1316" s="52" t="s">
        <v>522</v>
      </c>
      <c r="B1316" s="52">
        <f t="shared" si="61"/>
        <v>2016</v>
      </c>
      <c r="C1316" s="52" t="s">
        <v>597</v>
      </c>
      <c r="D1316" s="53">
        <v>42691</v>
      </c>
      <c r="E1316" s="52">
        <f t="shared" si="62"/>
        <v>2145</v>
      </c>
      <c r="F1316" s="54" t="s">
        <v>463</v>
      </c>
      <c r="G1316" s="52" t="s">
        <v>525</v>
      </c>
      <c r="H1316" s="54" t="s">
        <v>387</v>
      </c>
      <c r="I1316" s="55">
        <v>50</v>
      </c>
      <c r="J1316" s="55">
        <v>35</v>
      </c>
      <c r="K1316" s="54">
        <f t="shared" si="60"/>
        <v>1750</v>
      </c>
    </row>
    <row r="1317" spans="1:11" x14ac:dyDescent="0.3">
      <c r="A1317" s="52" t="s">
        <v>405</v>
      </c>
      <c r="B1317" s="52">
        <f t="shared" si="61"/>
        <v>2016</v>
      </c>
      <c r="C1317" s="52" t="s">
        <v>597</v>
      </c>
      <c r="D1317" s="53">
        <v>42692</v>
      </c>
      <c r="E1317" s="52">
        <f t="shared" si="62"/>
        <v>2146</v>
      </c>
      <c r="F1317" s="54" t="s">
        <v>481</v>
      </c>
      <c r="G1317" s="52" t="s">
        <v>403</v>
      </c>
      <c r="H1317" s="54" t="s">
        <v>384</v>
      </c>
      <c r="I1317" s="55">
        <v>20</v>
      </c>
      <c r="J1317" s="55">
        <v>20</v>
      </c>
      <c r="K1317" s="54">
        <f t="shared" si="60"/>
        <v>400</v>
      </c>
    </row>
    <row r="1318" spans="1:11" x14ac:dyDescent="0.3">
      <c r="A1318" s="52" t="s">
        <v>405</v>
      </c>
      <c r="B1318" s="52">
        <f t="shared" si="61"/>
        <v>2016</v>
      </c>
      <c r="C1318" s="52" t="s">
        <v>597</v>
      </c>
      <c r="D1318" s="53">
        <v>42692</v>
      </c>
      <c r="E1318" s="52">
        <f t="shared" si="62"/>
        <v>2147</v>
      </c>
      <c r="F1318" s="54" t="s">
        <v>404</v>
      </c>
      <c r="G1318" s="52" t="s">
        <v>403</v>
      </c>
      <c r="H1318" s="54" t="s">
        <v>385</v>
      </c>
      <c r="I1318" s="55">
        <v>150</v>
      </c>
      <c r="J1318" s="55">
        <v>86</v>
      </c>
      <c r="K1318" s="54">
        <f t="shared" si="60"/>
        <v>12900</v>
      </c>
    </row>
    <row r="1319" spans="1:11" x14ac:dyDescent="0.3">
      <c r="A1319" s="52" t="s">
        <v>405</v>
      </c>
      <c r="B1319" s="52">
        <f t="shared" si="61"/>
        <v>2016</v>
      </c>
      <c r="C1319" s="52" t="s">
        <v>597</v>
      </c>
      <c r="D1319" s="53">
        <v>42693</v>
      </c>
      <c r="E1319" s="52">
        <f t="shared" si="62"/>
        <v>2148</v>
      </c>
      <c r="F1319" s="54" t="s">
        <v>481</v>
      </c>
      <c r="G1319" s="52" t="s">
        <v>403</v>
      </c>
      <c r="H1319" s="54" t="s">
        <v>383</v>
      </c>
      <c r="I1319" s="55">
        <v>30</v>
      </c>
      <c r="J1319" s="55">
        <v>10</v>
      </c>
      <c r="K1319" s="54">
        <f t="shared" si="60"/>
        <v>300</v>
      </c>
    </row>
    <row r="1320" spans="1:11" x14ac:dyDescent="0.3">
      <c r="A1320" s="52" t="s">
        <v>405</v>
      </c>
      <c r="B1320" s="52">
        <f t="shared" si="61"/>
        <v>2016</v>
      </c>
      <c r="C1320" s="52" t="s">
        <v>597</v>
      </c>
      <c r="D1320" s="53">
        <v>42693</v>
      </c>
      <c r="E1320" s="52">
        <f t="shared" si="62"/>
        <v>2149</v>
      </c>
      <c r="F1320" s="54" t="s">
        <v>423</v>
      </c>
      <c r="G1320" s="52" t="s">
        <v>403</v>
      </c>
      <c r="H1320" s="54" t="s">
        <v>384</v>
      </c>
      <c r="I1320" s="55">
        <v>200</v>
      </c>
      <c r="J1320" s="55">
        <v>20</v>
      </c>
      <c r="K1320" s="54">
        <f t="shared" si="60"/>
        <v>4000</v>
      </c>
    </row>
    <row r="1321" spans="1:11" x14ac:dyDescent="0.3">
      <c r="A1321" s="52" t="s">
        <v>405</v>
      </c>
      <c r="B1321" s="52">
        <f t="shared" si="61"/>
        <v>2016</v>
      </c>
      <c r="C1321" s="52" t="s">
        <v>597</v>
      </c>
      <c r="D1321" s="53">
        <v>42694</v>
      </c>
      <c r="E1321" s="52">
        <f t="shared" si="62"/>
        <v>2150</v>
      </c>
      <c r="F1321" s="54" t="s">
        <v>481</v>
      </c>
      <c r="G1321" s="52" t="s">
        <v>403</v>
      </c>
      <c r="H1321" s="54" t="s">
        <v>384</v>
      </c>
      <c r="I1321" s="55">
        <v>30</v>
      </c>
      <c r="J1321" s="55">
        <v>20</v>
      </c>
      <c r="K1321" s="54">
        <f t="shared" si="60"/>
        <v>600</v>
      </c>
    </row>
    <row r="1322" spans="1:11" x14ac:dyDescent="0.3">
      <c r="A1322" s="52" t="s">
        <v>405</v>
      </c>
      <c r="B1322" s="52">
        <f t="shared" si="61"/>
        <v>2016</v>
      </c>
      <c r="C1322" s="52" t="s">
        <v>597</v>
      </c>
      <c r="D1322" s="53">
        <v>42694</v>
      </c>
      <c r="E1322" s="52">
        <f t="shared" si="62"/>
        <v>2151</v>
      </c>
      <c r="F1322" s="54" t="s">
        <v>423</v>
      </c>
      <c r="G1322" s="52" t="s">
        <v>403</v>
      </c>
      <c r="H1322" s="54" t="s">
        <v>387</v>
      </c>
      <c r="I1322" s="55">
        <v>200</v>
      </c>
      <c r="J1322" s="55">
        <v>35</v>
      </c>
      <c r="K1322" s="54">
        <f t="shared" si="60"/>
        <v>7000</v>
      </c>
    </row>
    <row r="1323" spans="1:11" x14ac:dyDescent="0.3">
      <c r="A1323" s="52" t="s">
        <v>405</v>
      </c>
      <c r="B1323" s="52">
        <f t="shared" si="61"/>
        <v>2016</v>
      </c>
      <c r="C1323" s="52" t="s">
        <v>597</v>
      </c>
      <c r="D1323" s="53">
        <v>42695</v>
      </c>
      <c r="E1323" s="52">
        <f t="shared" si="62"/>
        <v>2152</v>
      </c>
      <c r="F1323" s="54" t="s">
        <v>481</v>
      </c>
      <c r="G1323" s="52" t="s">
        <v>403</v>
      </c>
      <c r="H1323" s="54" t="s">
        <v>383</v>
      </c>
      <c r="I1323" s="55">
        <v>30</v>
      </c>
      <c r="J1323" s="55">
        <v>10</v>
      </c>
      <c r="K1323" s="54">
        <f t="shared" si="60"/>
        <v>300</v>
      </c>
    </row>
    <row r="1324" spans="1:11" x14ac:dyDescent="0.3">
      <c r="A1324" s="52" t="s">
        <v>405</v>
      </c>
      <c r="B1324" s="52">
        <f t="shared" si="61"/>
        <v>2016</v>
      </c>
      <c r="C1324" s="52" t="s">
        <v>597</v>
      </c>
      <c r="D1324" s="53">
        <v>42695</v>
      </c>
      <c r="E1324" s="52">
        <f t="shared" si="62"/>
        <v>2153</v>
      </c>
      <c r="F1324" s="54" t="s">
        <v>423</v>
      </c>
      <c r="G1324" s="52" t="s">
        <v>403</v>
      </c>
      <c r="H1324" s="54" t="s">
        <v>385</v>
      </c>
      <c r="I1324" s="55">
        <v>200</v>
      </c>
      <c r="J1324" s="55">
        <v>86</v>
      </c>
      <c r="K1324" s="54">
        <f t="shared" si="60"/>
        <v>17200</v>
      </c>
    </row>
    <row r="1325" spans="1:11" x14ac:dyDescent="0.3">
      <c r="A1325" s="52" t="s">
        <v>522</v>
      </c>
      <c r="B1325" s="52">
        <f t="shared" si="61"/>
        <v>2016</v>
      </c>
      <c r="C1325" s="52" t="s">
        <v>597</v>
      </c>
      <c r="D1325" s="53">
        <v>42696</v>
      </c>
      <c r="E1325" s="52">
        <f t="shared" si="62"/>
        <v>2154</v>
      </c>
      <c r="F1325" s="54" t="s">
        <v>407</v>
      </c>
      <c r="G1325" s="52" t="s">
        <v>406</v>
      </c>
      <c r="H1325" s="54" t="s">
        <v>381</v>
      </c>
      <c r="I1325" s="55">
        <v>50</v>
      </c>
      <c r="J1325" s="55">
        <v>120</v>
      </c>
      <c r="K1325" s="54">
        <f t="shared" si="60"/>
        <v>6000</v>
      </c>
    </row>
    <row r="1326" spans="1:11" x14ac:dyDescent="0.3">
      <c r="A1326" s="52" t="s">
        <v>398</v>
      </c>
      <c r="B1326" s="52">
        <f t="shared" si="61"/>
        <v>2016</v>
      </c>
      <c r="C1326" s="52" t="s">
        <v>597</v>
      </c>
      <c r="D1326" s="53">
        <v>42696</v>
      </c>
      <c r="E1326" s="52">
        <f t="shared" si="62"/>
        <v>2155</v>
      </c>
      <c r="F1326" s="54" t="s">
        <v>409</v>
      </c>
      <c r="G1326" s="52" t="s">
        <v>396</v>
      </c>
      <c r="H1326" s="54" t="s">
        <v>384</v>
      </c>
      <c r="I1326" s="55">
        <v>200</v>
      </c>
      <c r="J1326" s="55">
        <v>20</v>
      </c>
      <c r="K1326" s="54">
        <f t="shared" si="60"/>
        <v>4000</v>
      </c>
    </row>
    <row r="1327" spans="1:11" x14ac:dyDescent="0.3">
      <c r="A1327" s="52" t="s">
        <v>522</v>
      </c>
      <c r="B1327" s="52">
        <f t="shared" si="61"/>
        <v>2016</v>
      </c>
      <c r="C1327" s="52" t="s">
        <v>597</v>
      </c>
      <c r="D1327" s="53">
        <v>42697</v>
      </c>
      <c r="E1327" s="52">
        <f t="shared" si="62"/>
        <v>2156</v>
      </c>
      <c r="F1327" s="54" t="s">
        <v>407</v>
      </c>
      <c r="G1327" s="52" t="s">
        <v>406</v>
      </c>
      <c r="H1327" s="54" t="s">
        <v>387</v>
      </c>
      <c r="I1327" s="55">
        <v>50</v>
      </c>
      <c r="J1327" s="55">
        <v>35</v>
      </c>
      <c r="K1327" s="54">
        <f t="shared" si="60"/>
        <v>1750</v>
      </c>
    </row>
    <row r="1328" spans="1:11" x14ac:dyDescent="0.3">
      <c r="A1328" s="52" t="s">
        <v>395</v>
      </c>
      <c r="B1328" s="52">
        <f t="shared" si="61"/>
        <v>2016</v>
      </c>
      <c r="C1328" s="52" t="s">
        <v>597</v>
      </c>
      <c r="D1328" s="53">
        <v>42697</v>
      </c>
      <c r="E1328" s="52">
        <f t="shared" si="62"/>
        <v>2157</v>
      </c>
      <c r="F1328" s="54" t="s">
        <v>447</v>
      </c>
      <c r="G1328" s="52" t="s">
        <v>527</v>
      </c>
      <c r="H1328" s="54" t="s">
        <v>387</v>
      </c>
      <c r="I1328" s="55">
        <v>250</v>
      </c>
      <c r="J1328" s="55">
        <v>35</v>
      </c>
      <c r="K1328" s="54">
        <f t="shared" si="60"/>
        <v>8750</v>
      </c>
    </row>
    <row r="1329" spans="1:11" x14ac:dyDescent="0.3">
      <c r="A1329" s="52" t="s">
        <v>395</v>
      </c>
      <c r="B1329" s="52">
        <f t="shared" si="61"/>
        <v>2016</v>
      </c>
      <c r="C1329" s="52" t="s">
        <v>597</v>
      </c>
      <c r="D1329" s="53">
        <v>42698</v>
      </c>
      <c r="E1329" s="52">
        <f t="shared" si="62"/>
        <v>2158</v>
      </c>
      <c r="F1329" s="54" t="s">
        <v>433</v>
      </c>
      <c r="G1329" s="52" t="s">
        <v>528</v>
      </c>
      <c r="H1329" s="54" t="s">
        <v>385</v>
      </c>
      <c r="I1329" s="55">
        <v>50</v>
      </c>
      <c r="J1329" s="55">
        <v>86</v>
      </c>
      <c r="K1329" s="54">
        <f t="shared" si="60"/>
        <v>4300</v>
      </c>
    </row>
    <row r="1330" spans="1:11" x14ac:dyDescent="0.3">
      <c r="A1330" s="52" t="s">
        <v>395</v>
      </c>
      <c r="B1330" s="52">
        <f t="shared" si="61"/>
        <v>2016</v>
      </c>
      <c r="C1330" s="52" t="s">
        <v>597</v>
      </c>
      <c r="D1330" s="53">
        <v>42698</v>
      </c>
      <c r="E1330" s="52">
        <f t="shared" si="62"/>
        <v>2159</v>
      </c>
      <c r="F1330" s="54" t="s">
        <v>447</v>
      </c>
      <c r="G1330" s="52" t="s">
        <v>527</v>
      </c>
      <c r="H1330" s="54" t="s">
        <v>385</v>
      </c>
      <c r="I1330" s="55">
        <v>200</v>
      </c>
      <c r="J1330" s="55">
        <v>86</v>
      </c>
      <c r="K1330" s="54">
        <f t="shared" si="60"/>
        <v>17200</v>
      </c>
    </row>
    <row r="1331" spans="1:11" x14ac:dyDescent="0.3">
      <c r="A1331" s="52" t="s">
        <v>395</v>
      </c>
      <c r="B1331" s="52">
        <f t="shared" si="61"/>
        <v>2016</v>
      </c>
      <c r="C1331" s="52" t="s">
        <v>597</v>
      </c>
      <c r="D1331" s="53">
        <v>42699</v>
      </c>
      <c r="E1331" s="52">
        <f t="shared" si="62"/>
        <v>2160</v>
      </c>
      <c r="F1331" s="54" t="s">
        <v>433</v>
      </c>
      <c r="G1331" s="52" t="s">
        <v>528</v>
      </c>
      <c r="H1331" s="54" t="s">
        <v>384</v>
      </c>
      <c r="I1331" s="55">
        <v>30</v>
      </c>
      <c r="J1331" s="55">
        <v>20</v>
      </c>
      <c r="K1331" s="54">
        <f t="shared" si="60"/>
        <v>600</v>
      </c>
    </row>
    <row r="1332" spans="1:11" x14ac:dyDescent="0.3">
      <c r="A1332" s="52" t="s">
        <v>395</v>
      </c>
      <c r="B1332" s="52">
        <f t="shared" si="61"/>
        <v>2016</v>
      </c>
      <c r="C1332" s="52" t="s">
        <v>597</v>
      </c>
      <c r="D1332" s="53">
        <v>42699</v>
      </c>
      <c r="E1332" s="52">
        <f t="shared" si="62"/>
        <v>2161</v>
      </c>
      <c r="F1332" s="54" t="s">
        <v>432</v>
      </c>
      <c r="G1332" s="52" t="s">
        <v>529</v>
      </c>
      <c r="H1332" s="54" t="s">
        <v>384</v>
      </c>
      <c r="I1332" s="55">
        <v>300</v>
      </c>
      <c r="J1332" s="55">
        <v>20</v>
      </c>
      <c r="K1332" s="54">
        <f t="shared" si="60"/>
        <v>6000</v>
      </c>
    </row>
    <row r="1333" spans="1:11" x14ac:dyDescent="0.3">
      <c r="A1333" s="52" t="s">
        <v>405</v>
      </c>
      <c r="B1333" s="52">
        <f t="shared" si="61"/>
        <v>2016</v>
      </c>
      <c r="C1333" s="52" t="s">
        <v>597</v>
      </c>
      <c r="D1333" s="53">
        <v>42700</v>
      </c>
      <c r="E1333" s="52">
        <f t="shared" si="62"/>
        <v>2162</v>
      </c>
      <c r="F1333" s="54" t="s">
        <v>472</v>
      </c>
      <c r="G1333" s="52" t="s">
        <v>403</v>
      </c>
      <c r="H1333" s="54" t="s">
        <v>383</v>
      </c>
      <c r="I1333" s="55">
        <v>40</v>
      </c>
      <c r="J1333" s="55">
        <v>10</v>
      </c>
      <c r="K1333" s="54">
        <f t="shared" si="60"/>
        <v>400</v>
      </c>
    </row>
    <row r="1334" spans="1:11" x14ac:dyDescent="0.3">
      <c r="A1334" s="52" t="s">
        <v>395</v>
      </c>
      <c r="B1334" s="52">
        <f t="shared" si="61"/>
        <v>2016</v>
      </c>
      <c r="C1334" s="52" t="s">
        <v>597</v>
      </c>
      <c r="D1334" s="53">
        <v>42700</v>
      </c>
      <c r="E1334" s="52">
        <f t="shared" si="62"/>
        <v>2163</v>
      </c>
      <c r="F1334" s="54" t="s">
        <v>448</v>
      </c>
      <c r="G1334" s="52" t="s">
        <v>529</v>
      </c>
      <c r="H1334" s="54" t="s">
        <v>383</v>
      </c>
      <c r="I1334" s="55">
        <v>600</v>
      </c>
      <c r="J1334" s="55">
        <v>10</v>
      </c>
      <c r="K1334" s="54">
        <f t="shared" si="60"/>
        <v>6000</v>
      </c>
    </row>
    <row r="1335" spans="1:11" x14ac:dyDescent="0.3">
      <c r="A1335" s="52" t="s">
        <v>405</v>
      </c>
      <c r="B1335" s="52">
        <f t="shared" si="61"/>
        <v>2016</v>
      </c>
      <c r="C1335" s="52" t="s">
        <v>597</v>
      </c>
      <c r="D1335" s="53">
        <v>42701</v>
      </c>
      <c r="E1335" s="52">
        <f t="shared" si="62"/>
        <v>2164</v>
      </c>
      <c r="F1335" s="54" t="s">
        <v>415</v>
      </c>
      <c r="G1335" s="52" t="s">
        <v>524</v>
      </c>
      <c r="H1335" s="54" t="s">
        <v>381</v>
      </c>
      <c r="I1335" s="55">
        <v>50</v>
      </c>
      <c r="J1335" s="55">
        <v>120</v>
      </c>
      <c r="K1335" s="54">
        <f t="shared" si="60"/>
        <v>6000</v>
      </c>
    </row>
    <row r="1336" spans="1:11" x14ac:dyDescent="0.3">
      <c r="A1336" s="52" t="s">
        <v>398</v>
      </c>
      <c r="B1336" s="52">
        <f t="shared" si="61"/>
        <v>2016</v>
      </c>
      <c r="C1336" s="52" t="s">
        <v>597</v>
      </c>
      <c r="D1336" s="53">
        <v>42701</v>
      </c>
      <c r="E1336" s="52">
        <f t="shared" si="62"/>
        <v>2165</v>
      </c>
      <c r="F1336" s="54" t="s">
        <v>397</v>
      </c>
      <c r="G1336" s="52" t="s">
        <v>396</v>
      </c>
      <c r="H1336" s="54" t="s">
        <v>381</v>
      </c>
      <c r="I1336" s="55">
        <v>3</v>
      </c>
      <c r="J1336" s="55">
        <v>120</v>
      </c>
      <c r="K1336" s="54">
        <f t="shared" si="60"/>
        <v>360</v>
      </c>
    </row>
    <row r="1337" spans="1:11" x14ac:dyDescent="0.3">
      <c r="A1337" s="52" t="s">
        <v>395</v>
      </c>
      <c r="B1337" s="52">
        <f t="shared" si="61"/>
        <v>2016</v>
      </c>
      <c r="C1337" s="52" t="s">
        <v>597</v>
      </c>
      <c r="D1337" s="53">
        <v>42702</v>
      </c>
      <c r="E1337" s="52">
        <f t="shared" si="62"/>
        <v>2166</v>
      </c>
      <c r="F1337" s="54" t="s">
        <v>393</v>
      </c>
      <c r="G1337" s="52" t="s">
        <v>529</v>
      </c>
      <c r="H1337" s="54" t="s">
        <v>387</v>
      </c>
      <c r="I1337" s="55">
        <v>20</v>
      </c>
      <c r="J1337" s="55">
        <v>35</v>
      </c>
      <c r="K1337" s="54">
        <f t="shared" si="60"/>
        <v>700</v>
      </c>
    </row>
    <row r="1338" spans="1:11" x14ac:dyDescent="0.3">
      <c r="A1338" s="52" t="s">
        <v>395</v>
      </c>
      <c r="B1338" s="52">
        <f t="shared" si="61"/>
        <v>2016</v>
      </c>
      <c r="C1338" s="52" t="s">
        <v>597</v>
      </c>
      <c r="D1338" s="53">
        <v>42702</v>
      </c>
      <c r="E1338" s="52">
        <f t="shared" si="62"/>
        <v>2167</v>
      </c>
      <c r="F1338" s="54" t="s">
        <v>447</v>
      </c>
      <c r="G1338" s="52" t="s">
        <v>527</v>
      </c>
      <c r="H1338" s="54" t="s">
        <v>387</v>
      </c>
      <c r="I1338" s="55">
        <v>3</v>
      </c>
      <c r="J1338" s="55">
        <v>35</v>
      </c>
      <c r="K1338" s="54">
        <f t="shared" si="60"/>
        <v>105</v>
      </c>
    </row>
    <row r="1339" spans="1:11" x14ac:dyDescent="0.3">
      <c r="A1339" s="52" t="s">
        <v>405</v>
      </c>
      <c r="B1339" s="52">
        <f t="shared" si="61"/>
        <v>2016</v>
      </c>
      <c r="C1339" s="52" t="s">
        <v>597</v>
      </c>
      <c r="D1339" s="53">
        <v>42703</v>
      </c>
      <c r="E1339" s="52">
        <f t="shared" si="62"/>
        <v>2168</v>
      </c>
      <c r="F1339" s="54" t="s">
        <v>417</v>
      </c>
      <c r="G1339" s="52" t="s">
        <v>403</v>
      </c>
      <c r="H1339" s="54" t="s">
        <v>385</v>
      </c>
      <c r="I1339" s="55">
        <v>50</v>
      </c>
      <c r="J1339" s="55">
        <v>86</v>
      </c>
      <c r="K1339" s="54">
        <f t="shared" si="60"/>
        <v>4300</v>
      </c>
    </row>
    <row r="1340" spans="1:11" x14ac:dyDescent="0.3">
      <c r="A1340" s="52" t="s">
        <v>398</v>
      </c>
      <c r="B1340" s="52">
        <f t="shared" si="61"/>
        <v>2016</v>
      </c>
      <c r="C1340" s="52" t="s">
        <v>597</v>
      </c>
      <c r="D1340" s="53">
        <v>42703</v>
      </c>
      <c r="E1340" s="52">
        <f t="shared" si="62"/>
        <v>2169</v>
      </c>
      <c r="F1340" s="54" t="s">
        <v>462</v>
      </c>
      <c r="G1340" s="52" t="s">
        <v>523</v>
      </c>
      <c r="H1340" s="54" t="s">
        <v>385</v>
      </c>
      <c r="I1340" s="55">
        <v>5</v>
      </c>
      <c r="J1340" s="55">
        <v>86</v>
      </c>
      <c r="K1340" s="54">
        <f t="shared" si="60"/>
        <v>430</v>
      </c>
    </row>
    <row r="1341" spans="1:11" x14ac:dyDescent="0.3">
      <c r="A1341" s="52" t="s">
        <v>398</v>
      </c>
      <c r="B1341" s="52">
        <f t="shared" si="61"/>
        <v>2016</v>
      </c>
      <c r="C1341" s="52" t="s">
        <v>597</v>
      </c>
      <c r="D1341" s="53">
        <v>42704</v>
      </c>
      <c r="E1341" s="52">
        <f t="shared" si="62"/>
        <v>2170</v>
      </c>
      <c r="F1341" s="54" t="s">
        <v>409</v>
      </c>
      <c r="G1341" s="52" t="s">
        <v>396</v>
      </c>
      <c r="H1341" s="54" t="s">
        <v>384</v>
      </c>
      <c r="I1341" s="55">
        <v>20</v>
      </c>
      <c r="J1341" s="55">
        <v>20</v>
      </c>
      <c r="K1341" s="54">
        <f t="shared" si="60"/>
        <v>400</v>
      </c>
    </row>
    <row r="1342" spans="1:11" x14ac:dyDescent="0.3">
      <c r="A1342" s="52" t="s">
        <v>522</v>
      </c>
      <c r="B1342" s="52">
        <f t="shared" si="61"/>
        <v>2016</v>
      </c>
      <c r="C1342" s="52" t="s">
        <v>597</v>
      </c>
      <c r="D1342" s="53">
        <v>42704</v>
      </c>
      <c r="E1342" s="52">
        <f t="shared" si="62"/>
        <v>2171</v>
      </c>
      <c r="F1342" s="54" t="s">
        <v>461</v>
      </c>
      <c r="G1342" s="52" t="s">
        <v>525</v>
      </c>
      <c r="H1342" s="54" t="s">
        <v>384</v>
      </c>
      <c r="I1342" s="55">
        <v>1500</v>
      </c>
      <c r="J1342" s="55">
        <v>20</v>
      </c>
      <c r="K1342" s="54">
        <f t="shared" si="60"/>
        <v>30000</v>
      </c>
    </row>
    <row r="1343" spans="1:11" x14ac:dyDescent="0.3">
      <c r="A1343" s="52" t="s">
        <v>398</v>
      </c>
      <c r="B1343" s="52">
        <f t="shared" si="61"/>
        <v>2016</v>
      </c>
      <c r="C1343" s="52" t="s">
        <v>598</v>
      </c>
      <c r="D1343" s="53">
        <v>42705</v>
      </c>
      <c r="E1343" s="52">
        <f t="shared" si="62"/>
        <v>2172</v>
      </c>
      <c r="F1343" s="54" t="s">
        <v>397</v>
      </c>
      <c r="G1343" s="52" t="s">
        <v>396</v>
      </c>
      <c r="H1343" s="54" t="s">
        <v>383</v>
      </c>
      <c r="I1343" s="55">
        <v>50</v>
      </c>
      <c r="J1343" s="55">
        <v>10</v>
      </c>
      <c r="K1343" s="54">
        <f t="shared" si="60"/>
        <v>500</v>
      </c>
    </row>
    <row r="1344" spans="1:11" x14ac:dyDescent="0.3">
      <c r="A1344" s="52" t="s">
        <v>522</v>
      </c>
      <c r="B1344" s="52">
        <f t="shared" si="61"/>
        <v>2016</v>
      </c>
      <c r="C1344" s="52" t="s">
        <v>598</v>
      </c>
      <c r="D1344" s="53">
        <v>42705</v>
      </c>
      <c r="E1344" s="52">
        <f t="shared" si="62"/>
        <v>2173</v>
      </c>
      <c r="F1344" s="54" t="s">
        <v>461</v>
      </c>
      <c r="G1344" s="52" t="s">
        <v>525</v>
      </c>
      <c r="H1344" s="54" t="s">
        <v>383</v>
      </c>
      <c r="I1344" s="55">
        <v>200</v>
      </c>
      <c r="J1344" s="55">
        <v>10</v>
      </c>
      <c r="K1344" s="54">
        <f t="shared" si="60"/>
        <v>2000</v>
      </c>
    </row>
    <row r="1345" spans="1:11" x14ac:dyDescent="0.3">
      <c r="A1345" s="52" t="s">
        <v>395</v>
      </c>
      <c r="B1345" s="52">
        <f t="shared" si="61"/>
        <v>2016</v>
      </c>
      <c r="C1345" s="52" t="s">
        <v>598</v>
      </c>
      <c r="D1345" s="53">
        <v>42706</v>
      </c>
      <c r="E1345" s="52">
        <f t="shared" si="62"/>
        <v>2174</v>
      </c>
      <c r="F1345" s="54" t="s">
        <v>425</v>
      </c>
      <c r="G1345" s="52" t="s">
        <v>399</v>
      </c>
      <c r="H1345" s="54" t="s">
        <v>381</v>
      </c>
      <c r="I1345" s="55">
        <v>20</v>
      </c>
      <c r="J1345" s="55">
        <v>120</v>
      </c>
      <c r="K1345" s="54">
        <f t="shared" si="60"/>
        <v>2400</v>
      </c>
    </row>
    <row r="1346" spans="1:11" x14ac:dyDescent="0.3">
      <c r="A1346" s="52" t="s">
        <v>405</v>
      </c>
      <c r="B1346" s="52">
        <f t="shared" si="61"/>
        <v>2016</v>
      </c>
      <c r="C1346" s="52" t="s">
        <v>598</v>
      </c>
      <c r="D1346" s="53">
        <v>42706</v>
      </c>
      <c r="E1346" s="52">
        <f t="shared" si="62"/>
        <v>2175</v>
      </c>
      <c r="F1346" s="54" t="s">
        <v>430</v>
      </c>
      <c r="G1346" s="52" t="s">
        <v>403</v>
      </c>
      <c r="H1346" s="54" t="s">
        <v>381</v>
      </c>
      <c r="I1346" s="55">
        <v>500</v>
      </c>
      <c r="J1346" s="55">
        <v>120</v>
      </c>
      <c r="K1346" s="54">
        <f t="shared" si="60"/>
        <v>60000</v>
      </c>
    </row>
    <row r="1347" spans="1:11" x14ac:dyDescent="0.3">
      <c r="A1347" s="52" t="s">
        <v>405</v>
      </c>
      <c r="B1347" s="52">
        <f t="shared" si="61"/>
        <v>2016</v>
      </c>
      <c r="C1347" s="52" t="s">
        <v>598</v>
      </c>
      <c r="D1347" s="53">
        <v>42707</v>
      </c>
      <c r="E1347" s="52">
        <f t="shared" si="62"/>
        <v>2176</v>
      </c>
      <c r="F1347" s="54" t="s">
        <v>441</v>
      </c>
      <c r="G1347" s="52" t="s">
        <v>403</v>
      </c>
      <c r="H1347" s="54" t="s">
        <v>383</v>
      </c>
      <c r="I1347" s="55">
        <v>40</v>
      </c>
      <c r="J1347" s="55">
        <v>10</v>
      </c>
      <c r="K1347" s="54">
        <f t="shared" si="60"/>
        <v>400</v>
      </c>
    </row>
    <row r="1348" spans="1:11" x14ac:dyDescent="0.3">
      <c r="A1348" s="52" t="s">
        <v>405</v>
      </c>
      <c r="B1348" s="52">
        <f t="shared" si="61"/>
        <v>2016</v>
      </c>
      <c r="C1348" s="52" t="s">
        <v>598</v>
      </c>
      <c r="D1348" s="53">
        <v>42707</v>
      </c>
      <c r="E1348" s="52">
        <f t="shared" si="62"/>
        <v>2177</v>
      </c>
      <c r="F1348" s="54" t="s">
        <v>430</v>
      </c>
      <c r="G1348" s="52" t="s">
        <v>403</v>
      </c>
      <c r="H1348" s="54" t="s">
        <v>387</v>
      </c>
      <c r="I1348" s="55">
        <v>200</v>
      </c>
      <c r="J1348" s="55">
        <v>35</v>
      </c>
      <c r="K1348" s="54">
        <f t="shared" si="60"/>
        <v>7000</v>
      </c>
    </row>
    <row r="1349" spans="1:11" x14ac:dyDescent="0.3">
      <c r="A1349" s="52" t="s">
        <v>398</v>
      </c>
      <c r="B1349" s="52">
        <f t="shared" si="61"/>
        <v>2016</v>
      </c>
      <c r="C1349" s="52" t="s">
        <v>598</v>
      </c>
      <c r="D1349" s="53">
        <v>42708</v>
      </c>
      <c r="E1349" s="52">
        <f t="shared" si="62"/>
        <v>2178</v>
      </c>
      <c r="F1349" s="54" t="s">
        <v>477</v>
      </c>
      <c r="G1349" s="52" t="s">
        <v>523</v>
      </c>
      <c r="H1349" s="54" t="s">
        <v>381</v>
      </c>
      <c r="I1349" s="55">
        <v>20</v>
      </c>
      <c r="J1349" s="55">
        <v>120</v>
      </c>
      <c r="K1349" s="54">
        <f t="shared" si="60"/>
        <v>2400</v>
      </c>
    </row>
    <row r="1350" spans="1:11" x14ac:dyDescent="0.3">
      <c r="A1350" s="52" t="s">
        <v>522</v>
      </c>
      <c r="B1350" s="52">
        <f t="shared" si="61"/>
        <v>2016</v>
      </c>
      <c r="C1350" s="52" t="s">
        <v>598</v>
      </c>
      <c r="D1350" s="53">
        <v>42708</v>
      </c>
      <c r="E1350" s="52">
        <f t="shared" si="62"/>
        <v>2179</v>
      </c>
      <c r="F1350" s="54" t="s">
        <v>402</v>
      </c>
      <c r="G1350" s="52" t="s">
        <v>525</v>
      </c>
      <c r="H1350" s="54" t="s">
        <v>385</v>
      </c>
      <c r="I1350" s="55">
        <v>1000</v>
      </c>
      <c r="J1350" s="55">
        <v>86</v>
      </c>
      <c r="K1350" s="54">
        <f t="shared" si="60"/>
        <v>86000</v>
      </c>
    </row>
    <row r="1351" spans="1:11" x14ac:dyDescent="0.3">
      <c r="A1351" s="52" t="s">
        <v>398</v>
      </c>
      <c r="B1351" s="52">
        <f t="shared" si="61"/>
        <v>2016</v>
      </c>
      <c r="C1351" s="52" t="s">
        <v>598</v>
      </c>
      <c r="D1351" s="53">
        <v>42709</v>
      </c>
      <c r="E1351" s="52">
        <f t="shared" si="62"/>
        <v>2180</v>
      </c>
      <c r="F1351" s="54" t="s">
        <v>477</v>
      </c>
      <c r="G1351" s="52" t="s">
        <v>523</v>
      </c>
      <c r="H1351" s="54" t="s">
        <v>383</v>
      </c>
      <c r="I1351" s="55">
        <v>50</v>
      </c>
      <c r="J1351" s="55">
        <v>10</v>
      </c>
      <c r="K1351" s="54">
        <f t="shared" ref="K1351:K1414" si="63">I1351*J1351</f>
        <v>500</v>
      </c>
    </row>
    <row r="1352" spans="1:11" x14ac:dyDescent="0.3">
      <c r="A1352" s="52" t="s">
        <v>522</v>
      </c>
      <c r="B1352" s="52">
        <f t="shared" ref="B1352:B1415" si="64">YEAR(D1352)</f>
        <v>2016</v>
      </c>
      <c r="C1352" s="52" t="s">
        <v>598</v>
      </c>
      <c r="D1352" s="53">
        <v>42709</v>
      </c>
      <c r="E1352" s="52">
        <f t="shared" ref="E1352:E1415" si="65">E1351+1</f>
        <v>2181</v>
      </c>
      <c r="F1352" s="54" t="s">
        <v>402</v>
      </c>
      <c r="G1352" s="52" t="s">
        <v>525</v>
      </c>
      <c r="H1352" s="54" t="s">
        <v>384</v>
      </c>
      <c r="I1352" s="55">
        <v>50</v>
      </c>
      <c r="J1352" s="55">
        <v>20</v>
      </c>
      <c r="K1352" s="54">
        <f t="shared" si="63"/>
        <v>1000</v>
      </c>
    </row>
    <row r="1353" spans="1:11" x14ac:dyDescent="0.3">
      <c r="A1353" s="52" t="s">
        <v>522</v>
      </c>
      <c r="B1353" s="52">
        <f t="shared" si="64"/>
        <v>2016</v>
      </c>
      <c r="C1353" s="52" t="s">
        <v>598</v>
      </c>
      <c r="D1353" s="53">
        <v>42710</v>
      </c>
      <c r="E1353" s="52">
        <f t="shared" si="65"/>
        <v>2182</v>
      </c>
      <c r="F1353" s="54" t="s">
        <v>471</v>
      </c>
      <c r="G1353" s="52" t="s">
        <v>525</v>
      </c>
      <c r="H1353" s="54" t="s">
        <v>381</v>
      </c>
      <c r="I1353" s="55">
        <v>50</v>
      </c>
      <c r="J1353" s="55">
        <v>120</v>
      </c>
      <c r="K1353" s="54">
        <f t="shared" si="63"/>
        <v>6000</v>
      </c>
    </row>
    <row r="1354" spans="1:11" x14ac:dyDescent="0.3">
      <c r="A1354" s="52" t="s">
        <v>395</v>
      </c>
      <c r="B1354" s="52">
        <f t="shared" si="64"/>
        <v>2016</v>
      </c>
      <c r="C1354" s="52" t="s">
        <v>598</v>
      </c>
      <c r="D1354" s="53">
        <v>42710</v>
      </c>
      <c r="E1354" s="52">
        <f t="shared" si="65"/>
        <v>2183</v>
      </c>
      <c r="F1354" s="54" t="s">
        <v>425</v>
      </c>
      <c r="G1354" s="52" t="s">
        <v>399</v>
      </c>
      <c r="H1354" s="54" t="s">
        <v>383</v>
      </c>
      <c r="I1354" s="55">
        <v>150</v>
      </c>
      <c r="J1354" s="55">
        <v>10</v>
      </c>
      <c r="K1354" s="54">
        <f t="shared" si="63"/>
        <v>1500</v>
      </c>
    </row>
    <row r="1355" spans="1:11" x14ac:dyDescent="0.3">
      <c r="A1355" s="52" t="s">
        <v>405</v>
      </c>
      <c r="B1355" s="52">
        <f t="shared" si="64"/>
        <v>2016</v>
      </c>
      <c r="C1355" s="52" t="s">
        <v>598</v>
      </c>
      <c r="D1355" s="53">
        <v>42711</v>
      </c>
      <c r="E1355" s="52">
        <f t="shared" si="65"/>
        <v>2184</v>
      </c>
      <c r="F1355" s="54" t="s">
        <v>430</v>
      </c>
      <c r="G1355" s="52" t="s">
        <v>403</v>
      </c>
      <c r="H1355" s="54" t="s">
        <v>383</v>
      </c>
      <c r="I1355" s="55">
        <v>20</v>
      </c>
      <c r="J1355" s="55">
        <v>10</v>
      </c>
      <c r="K1355" s="54">
        <f t="shared" si="63"/>
        <v>200</v>
      </c>
    </row>
    <row r="1356" spans="1:11" x14ac:dyDescent="0.3">
      <c r="A1356" s="52" t="s">
        <v>395</v>
      </c>
      <c r="B1356" s="52">
        <f t="shared" si="64"/>
        <v>2016</v>
      </c>
      <c r="C1356" s="52" t="s">
        <v>598</v>
      </c>
      <c r="D1356" s="53">
        <v>42711</v>
      </c>
      <c r="E1356" s="52">
        <f t="shared" si="65"/>
        <v>2185</v>
      </c>
      <c r="F1356" s="54" t="s">
        <v>425</v>
      </c>
      <c r="G1356" s="52" t="s">
        <v>399</v>
      </c>
      <c r="H1356" s="54" t="s">
        <v>381</v>
      </c>
      <c r="I1356" s="55">
        <v>300</v>
      </c>
      <c r="J1356" s="55">
        <v>120</v>
      </c>
      <c r="K1356" s="54">
        <f t="shared" si="63"/>
        <v>36000</v>
      </c>
    </row>
    <row r="1357" spans="1:11" x14ac:dyDescent="0.3">
      <c r="A1357" s="52" t="s">
        <v>405</v>
      </c>
      <c r="B1357" s="52">
        <f t="shared" si="64"/>
        <v>2016</v>
      </c>
      <c r="C1357" s="52" t="s">
        <v>598</v>
      </c>
      <c r="D1357" s="53">
        <v>42712</v>
      </c>
      <c r="E1357" s="52">
        <f t="shared" si="65"/>
        <v>2186</v>
      </c>
      <c r="F1357" s="54" t="s">
        <v>430</v>
      </c>
      <c r="G1357" s="52" t="s">
        <v>403</v>
      </c>
      <c r="H1357" s="54" t="s">
        <v>381</v>
      </c>
      <c r="I1357" s="55">
        <v>25</v>
      </c>
      <c r="J1357" s="55">
        <v>120</v>
      </c>
      <c r="K1357" s="54">
        <f t="shared" si="63"/>
        <v>3000</v>
      </c>
    </row>
    <row r="1358" spans="1:11" x14ac:dyDescent="0.3">
      <c r="A1358" s="52" t="s">
        <v>395</v>
      </c>
      <c r="B1358" s="52">
        <f t="shared" si="64"/>
        <v>2016</v>
      </c>
      <c r="C1358" s="52" t="s">
        <v>598</v>
      </c>
      <c r="D1358" s="53">
        <v>42712</v>
      </c>
      <c r="E1358" s="52">
        <f t="shared" si="65"/>
        <v>2187</v>
      </c>
      <c r="F1358" s="54" t="s">
        <v>425</v>
      </c>
      <c r="G1358" s="52" t="s">
        <v>399</v>
      </c>
      <c r="H1358" s="54" t="s">
        <v>384</v>
      </c>
      <c r="I1358" s="55">
        <v>300</v>
      </c>
      <c r="J1358" s="55">
        <v>20</v>
      </c>
      <c r="K1358" s="54">
        <f t="shared" si="63"/>
        <v>6000</v>
      </c>
    </row>
    <row r="1359" spans="1:11" x14ac:dyDescent="0.3">
      <c r="A1359" s="52" t="s">
        <v>405</v>
      </c>
      <c r="B1359" s="52">
        <f t="shared" si="64"/>
        <v>2016</v>
      </c>
      <c r="C1359" s="52" t="s">
        <v>598</v>
      </c>
      <c r="D1359" s="53">
        <v>42713</v>
      </c>
      <c r="E1359" s="52">
        <f t="shared" si="65"/>
        <v>2188</v>
      </c>
      <c r="F1359" s="54" t="s">
        <v>430</v>
      </c>
      <c r="G1359" s="52" t="s">
        <v>403</v>
      </c>
      <c r="H1359" s="54" t="s">
        <v>387</v>
      </c>
      <c r="I1359" s="55">
        <v>20</v>
      </c>
      <c r="J1359" s="55">
        <v>35</v>
      </c>
      <c r="K1359" s="54">
        <f t="shared" si="63"/>
        <v>700</v>
      </c>
    </row>
    <row r="1360" spans="1:11" x14ac:dyDescent="0.3">
      <c r="A1360" s="52" t="s">
        <v>522</v>
      </c>
      <c r="B1360" s="52">
        <f t="shared" si="64"/>
        <v>2016</v>
      </c>
      <c r="C1360" s="52" t="s">
        <v>598</v>
      </c>
      <c r="D1360" s="53">
        <v>42713</v>
      </c>
      <c r="E1360" s="52">
        <f t="shared" si="65"/>
        <v>2189</v>
      </c>
      <c r="F1360" s="54" t="s">
        <v>450</v>
      </c>
      <c r="G1360" s="52" t="s">
        <v>525</v>
      </c>
      <c r="H1360" s="54" t="s">
        <v>387</v>
      </c>
      <c r="I1360" s="55">
        <v>1000</v>
      </c>
      <c r="J1360" s="55">
        <v>35</v>
      </c>
      <c r="K1360" s="54">
        <f t="shared" si="63"/>
        <v>35000</v>
      </c>
    </row>
    <row r="1361" spans="1:11" x14ac:dyDescent="0.3">
      <c r="A1361" s="52" t="s">
        <v>405</v>
      </c>
      <c r="B1361" s="52">
        <f t="shared" si="64"/>
        <v>2016</v>
      </c>
      <c r="C1361" s="52" t="s">
        <v>598</v>
      </c>
      <c r="D1361" s="53">
        <v>42714</v>
      </c>
      <c r="E1361" s="52">
        <f t="shared" si="65"/>
        <v>2190</v>
      </c>
      <c r="F1361" s="54" t="s">
        <v>430</v>
      </c>
      <c r="G1361" s="52" t="s">
        <v>403</v>
      </c>
      <c r="H1361" s="54" t="s">
        <v>385</v>
      </c>
      <c r="I1361" s="55">
        <v>50</v>
      </c>
      <c r="J1361" s="55">
        <v>86</v>
      </c>
      <c r="K1361" s="54">
        <f t="shared" si="63"/>
        <v>4300</v>
      </c>
    </row>
    <row r="1362" spans="1:11" x14ac:dyDescent="0.3">
      <c r="A1362" s="52" t="s">
        <v>522</v>
      </c>
      <c r="B1362" s="52">
        <f t="shared" si="64"/>
        <v>2016</v>
      </c>
      <c r="C1362" s="52" t="s">
        <v>598</v>
      </c>
      <c r="D1362" s="53">
        <v>42714</v>
      </c>
      <c r="E1362" s="52">
        <f t="shared" si="65"/>
        <v>2191</v>
      </c>
      <c r="F1362" s="54" t="s">
        <v>450</v>
      </c>
      <c r="G1362" s="52" t="s">
        <v>525</v>
      </c>
      <c r="H1362" s="54" t="s">
        <v>385</v>
      </c>
      <c r="I1362" s="55">
        <v>400</v>
      </c>
      <c r="J1362" s="55">
        <v>86</v>
      </c>
      <c r="K1362" s="54">
        <f t="shared" si="63"/>
        <v>34400</v>
      </c>
    </row>
    <row r="1363" spans="1:11" x14ac:dyDescent="0.3">
      <c r="A1363" s="52" t="s">
        <v>398</v>
      </c>
      <c r="B1363" s="52">
        <f t="shared" si="64"/>
        <v>2016</v>
      </c>
      <c r="C1363" s="52" t="s">
        <v>598</v>
      </c>
      <c r="D1363" s="53">
        <v>42715</v>
      </c>
      <c r="E1363" s="52">
        <f t="shared" si="65"/>
        <v>2192</v>
      </c>
      <c r="F1363" s="54" t="s">
        <v>397</v>
      </c>
      <c r="G1363" s="52" t="s">
        <v>396</v>
      </c>
      <c r="H1363" s="54" t="s">
        <v>384</v>
      </c>
      <c r="I1363" s="55">
        <v>50</v>
      </c>
      <c r="J1363" s="55">
        <v>20</v>
      </c>
      <c r="K1363" s="54">
        <f t="shared" si="63"/>
        <v>1000</v>
      </c>
    </row>
    <row r="1364" spans="1:11" x14ac:dyDescent="0.3">
      <c r="A1364" s="52" t="s">
        <v>522</v>
      </c>
      <c r="B1364" s="52">
        <f t="shared" si="64"/>
        <v>2016</v>
      </c>
      <c r="C1364" s="52" t="s">
        <v>598</v>
      </c>
      <c r="D1364" s="53">
        <v>42715</v>
      </c>
      <c r="E1364" s="52">
        <f t="shared" si="65"/>
        <v>2193</v>
      </c>
      <c r="F1364" s="54" t="s">
        <v>450</v>
      </c>
      <c r="G1364" s="52" t="s">
        <v>525</v>
      </c>
      <c r="H1364" s="54" t="s">
        <v>384</v>
      </c>
      <c r="I1364" s="55">
        <v>500</v>
      </c>
      <c r="J1364" s="55">
        <v>20</v>
      </c>
      <c r="K1364" s="54">
        <f t="shared" si="63"/>
        <v>10000</v>
      </c>
    </row>
    <row r="1365" spans="1:11" x14ac:dyDescent="0.3">
      <c r="A1365" s="52" t="s">
        <v>398</v>
      </c>
      <c r="B1365" s="52">
        <f t="shared" si="64"/>
        <v>2016</v>
      </c>
      <c r="C1365" s="52" t="s">
        <v>598</v>
      </c>
      <c r="D1365" s="53">
        <v>42716</v>
      </c>
      <c r="E1365" s="52">
        <f t="shared" si="65"/>
        <v>2194</v>
      </c>
      <c r="F1365" s="54" t="s">
        <v>397</v>
      </c>
      <c r="G1365" s="52" t="s">
        <v>396</v>
      </c>
      <c r="H1365" s="54" t="s">
        <v>383</v>
      </c>
      <c r="I1365" s="55">
        <v>20</v>
      </c>
      <c r="J1365" s="55">
        <v>10</v>
      </c>
      <c r="K1365" s="54">
        <f t="shared" si="63"/>
        <v>200</v>
      </c>
    </row>
    <row r="1366" spans="1:11" x14ac:dyDescent="0.3">
      <c r="A1366" s="52" t="s">
        <v>395</v>
      </c>
      <c r="B1366" s="52">
        <f t="shared" si="64"/>
        <v>2016</v>
      </c>
      <c r="C1366" s="52" t="s">
        <v>598</v>
      </c>
      <c r="D1366" s="53">
        <v>42716</v>
      </c>
      <c r="E1366" s="52">
        <f t="shared" si="65"/>
        <v>2195</v>
      </c>
      <c r="F1366" s="54" t="s">
        <v>425</v>
      </c>
      <c r="G1366" s="52" t="s">
        <v>399</v>
      </c>
      <c r="H1366" s="54" t="s">
        <v>383</v>
      </c>
      <c r="I1366" s="55">
        <v>1000</v>
      </c>
      <c r="J1366" s="55">
        <v>10</v>
      </c>
      <c r="K1366" s="54">
        <f t="shared" si="63"/>
        <v>10000</v>
      </c>
    </row>
    <row r="1367" spans="1:11" x14ac:dyDescent="0.3">
      <c r="A1367" s="52" t="s">
        <v>395</v>
      </c>
      <c r="B1367" s="52">
        <f t="shared" si="64"/>
        <v>2016</v>
      </c>
      <c r="C1367" s="52" t="s">
        <v>598</v>
      </c>
      <c r="D1367" s="53">
        <v>42717</v>
      </c>
      <c r="E1367" s="52">
        <f t="shared" si="65"/>
        <v>2196</v>
      </c>
      <c r="F1367" s="54" t="s">
        <v>433</v>
      </c>
      <c r="G1367" s="52" t="s">
        <v>528</v>
      </c>
      <c r="H1367" s="54" t="s">
        <v>385</v>
      </c>
      <c r="I1367" s="55">
        <v>20</v>
      </c>
      <c r="J1367" s="55">
        <v>86</v>
      </c>
      <c r="K1367" s="54">
        <f t="shared" si="63"/>
        <v>1720</v>
      </c>
    </row>
    <row r="1368" spans="1:11" x14ac:dyDescent="0.3">
      <c r="A1368" s="52" t="s">
        <v>395</v>
      </c>
      <c r="B1368" s="52">
        <f t="shared" si="64"/>
        <v>2016</v>
      </c>
      <c r="C1368" s="52" t="s">
        <v>598</v>
      </c>
      <c r="D1368" s="53">
        <v>42717</v>
      </c>
      <c r="E1368" s="52">
        <f t="shared" si="65"/>
        <v>2197</v>
      </c>
      <c r="F1368" s="54" t="s">
        <v>425</v>
      </c>
      <c r="G1368" s="52" t="s">
        <v>399</v>
      </c>
      <c r="H1368" s="54" t="s">
        <v>381</v>
      </c>
      <c r="I1368" s="55">
        <v>800</v>
      </c>
      <c r="J1368" s="55">
        <v>120</v>
      </c>
      <c r="K1368" s="54">
        <f t="shared" si="63"/>
        <v>96000</v>
      </c>
    </row>
    <row r="1369" spans="1:11" x14ac:dyDescent="0.3">
      <c r="A1369" s="52" t="s">
        <v>395</v>
      </c>
      <c r="B1369" s="52">
        <f t="shared" si="64"/>
        <v>2016</v>
      </c>
      <c r="C1369" s="52" t="s">
        <v>598</v>
      </c>
      <c r="D1369" s="53">
        <v>42718</v>
      </c>
      <c r="E1369" s="52">
        <f t="shared" si="65"/>
        <v>2198</v>
      </c>
      <c r="F1369" s="54" t="s">
        <v>433</v>
      </c>
      <c r="G1369" s="52" t="s">
        <v>528</v>
      </c>
      <c r="H1369" s="54" t="s">
        <v>384</v>
      </c>
      <c r="I1369" s="55">
        <v>30</v>
      </c>
      <c r="J1369" s="55">
        <v>20</v>
      </c>
      <c r="K1369" s="54">
        <f t="shared" si="63"/>
        <v>600</v>
      </c>
    </row>
    <row r="1370" spans="1:11" x14ac:dyDescent="0.3">
      <c r="A1370" s="52" t="s">
        <v>395</v>
      </c>
      <c r="B1370" s="52">
        <f t="shared" si="64"/>
        <v>2016</v>
      </c>
      <c r="C1370" s="52" t="s">
        <v>598</v>
      </c>
      <c r="D1370" s="53">
        <v>42718</v>
      </c>
      <c r="E1370" s="52">
        <f t="shared" si="65"/>
        <v>2199</v>
      </c>
      <c r="F1370" s="54" t="s">
        <v>425</v>
      </c>
      <c r="G1370" s="52" t="s">
        <v>399</v>
      </c>
      <c r="H1370" s="54" t="s">
        <v>387</v>
      </c>
      <c r="I1370" s="55">
        <v>150</v>
      </c>
      <c r="J1370" s="55">
        <v>35</v>
      </c>
      <c r="K1370" s="54">
        <f t="shared" si="63"/>
        <v>5250</v>
      </c>
    </row>
    <row r="1371" spans="1:11" x14ac:dyDescent="0.3">
      <c r="A1371" s="52" t="s">
        <v>398</v>
      </c>
      <c r="B1371" s="52">
        <f t="shared" si="64"/>
        <v>2016</v>
      </c>
      <c r="C1371" s="52" t="s">
        <v>598</v>
      </c>
      <c r="D1371" s="53">
        <v>42719</v>
      </c>
      <c r="E1371" s="52">
        <f t="shared" si="65"/>
        <v>2200</v>
      </c>
      <c r="F1371" s="54" t="s">
        <v>428</v>
      </c>
      <c r="G1371" s="52" t="s">
        <v>396</v>
      </c>
      <c r="H1371" s="54" t="s">
        <v>383</v>
      </c>
      <c r="I1371" s="55">
        <v>50</v>
      </c>
      <c r="J1371" s="55">
        <v>10</v>
      </c>
      <c r="K1371" s="54">
        <f t="shared" si="63"/>
        <v>500</v>
      </c>
    </row>
    <row r="1372" spans="1:11" x14ac:dyDescent="0.3">
      <c r="A1372" s="52" t="s">
        <v>395</v>
      </c>
      <c r="B1372" s="52">
        <f t="shared" si="64"/>
        <v>2016</v>
      </c>
      <c r="C1372" s="52" t="s">
        <v>598</v>
      </c>
      <c r="D1372" s="53">
        <v>42719</v>
      </c>
      <c r="E1372" s="52">
        <f t="shared" si="65"/>
        <v>2201</v>
      </c>
      <c r="F1372" s="54" t="s">
        <v>425</v>
      </c>
      <c r="G1372" s="52" t="s">
        <v>399</v>
      </c>
      <c r="H1372" s="54" t="s">
        <v>385</v>
      </c>
      <c r="I1372" s="55">
        <v>200</v>
      </c>
      <c r="J1372" s="55">
        <v>86</v>
      </c>
      <c r="K1372" s="54">
        <f t="shared" si="63"/>
        <v>17200</v>
      </c>
    </row>
    <row r="1373" spans="1:11" x14ac:dyDescent="0.3">
      <c r="A1373" s="52" t="s">
        <v>405</v>
      </c>
      <c r="B1373" s="52">
        <f t="shared" si="64"/>
        <v>2016</v>
      </c>
      <c r="C1373" s="52" t="s">
        <v>598</v>
      </c>
      <c r="D1373" s="53">
        <v>42720</v>
      </c>
      <c r="E1373" s="52">
        <f t="shared" si="65"/>
        <v>2202</v>
      </c>
      <c r="F1373" s="54" t="s">
        <v>431</v>
      </c>
      <c r="G1373" s="52" t="s">
        <v>524</v>
      </c>
      <c r="H1373" s="54" t="s">
        <v>384</v>
      </c>
      <c r="I1373" s="55">
        <v>500</v>
      </c>
      <c r="J1373" s="55">
        <v>20</v>
      </c>
      <c r="K1373" s="54">
        <f t="shared" si="63"/>
        <v>10000</v>
      </c>
    </row>
    <row r="1374" spans="1:11" x14ac:dyDescent="0.3">
      <c r="A1374" s="52" t="s">
        <v>395</v>
      </c>
      <c r="B1374" s="52">
        <f t="shared" si="64"/>
        <v>2016</v>
      </c>
      <c r="C1374" s="52" t="s">
        <v>598</v>
      </c>
      <c r="D1374" s="53">
        <v>42720</v>
      </c>
      <c r="E1374" s="52">
        <f t="shared" si="65"/>
        <v>2203</v>
      </c>
      <c r="F1374" s="54" t="s">
        <v>448</v>
      </c>
      <c r="G1374" s="52" t="s">
        <v>529</v>
      </c>
      <c r="H1374" s="54" t="s">
        <v>384</v>
      </c>
      <c r="I1374" s="55">
        <v>400</v>
      </c>
      <c r="J1374" s="55">
        <v>20</v>
      </c>
      <c r="K1374" s="54">
        <f t="shared" si="63"/>
        <v>8000</v>
      </c>
    </row>
    <row r="1375" spans="1:11" x14ac:dyDescent="0.3">
      <c r="A1375" s="52" t="s">
        <v>405</v>
      </c>
      <c r="B1375" s="52">
        <f t="shared" si="64"/>
        <v>2016</v>
      </c>
      <c r="C1375" s="52" t="s">
        <v>598</v>
      </c>
      <c r="D1375" s="53">
        <v>42721</v>
      </c>
      <c r="E1375" s="52">
        <f t="shared" si="65"/>
        <v>2204</v>
      </c>
      <c r="F1375" s="54" t="s">
        <v>431</v>
      </c>
      <c r="G1375" s="52" t="s">
        <v>524</v>
      </c>
      <c r="H1375" s="54" t="s">
        <v>383</v>
      </c>
      <c r="I1375" s="55">
        <v>500</v>
      </c>
      <c r="J1375" s="55">
        <v>10</v>
      </c>
      <c r="K1375" s="54">
        <f t="shared" si="63"/>
        <v>5000</v>
      </c>
    </row>
    <row r="1376" spans="1:11" x14ac:dyDescent="0.3">
      <c r="A1376" s="52" t="s">
        <v>395</v>
      </c>
      <c r="B1376" s="52">
        <f t="shared" si="64"/>
        <v>2016</v>
      </c>
      <c r="C1376" s="52" t="s">
        <v>598</v>
      </c>
      <c r="D1376" s="53">
        <v>42721</v>
      </c>
      <c r="E1376" s="52">
        <f t="shared" si="65"/>
        <v>2205</v>
      </c>
      <c r="F1376" s="54" t="s">
        <v>426</v>
      </c>
      <c r="G1376" s="52" t="s">
        <v>529</v>
      </c>
      <c r="H1376" s="54" t="s">
        <v>383</v>
      </c>
      <c r="I1376" s="55">
        <v>50</v>
      </c>
      <c r="J1376" s="55">
        <v>10</v>
      </c>
      <c r="K1376" s="54">
        <f t="shared" si="63"/>
        <v>500</v>
      </c>
    </row>
    <row r="1377" spans="1:11" x14ac:dyDescent="0.3">
      <c r="A1377" s="52" t="s">
        <v>405</v>
      </c>
      <c r="B1377" s="52">
        <f t="shared" si="64"/>
        <v>2016</v>
      </c>
      <c r="C1377" s="52" t="s">
        <v>598</v>
      </c>
      <c r="D1377" s="53">
        <v>42722</v>
      </c>
      <c r="E1377" s="52">
        <f t="shared" si="65"/>
        <v>2206</v>
      </c>
      <c r="F1377" s="54" t="s">
        <v>431</v>
      </c>
      <c r="G1377" s="52" t="s">
        <v>524</v>
      </c>
      <c r="H1377" s="54" t="s">
        <v>381</v>
      </c>
      <c r="I1377" s="55">
        <v>200</v>
      </c>
      <c r="J1377" s="55">
        <v>120</v>
      </c>
      <c r="K1377" s="54">
        <f t="shared" si="63"/>
        <v>24000</v>
      </c>
    </row>
    <row r="1378" spans="1:11" x14ac:dyDescent="0.3">
      <c r="A1378" s="52" t="s">
        <v>395</v>
      </c>
      <c r="B1378" s="52">
        <f t="shared" si="64"/>
        <v>2016</v>
      </c>
      <c r="C1378" s="52" t="s">
        <v>598</v>
      </c>
      <c r="D1378" s="53">
        <v>42722</v>
      </c>
      <c r="E1378" s="52">
        <f t="shared" si="65"/>
        <v>2207</v>
      </c>
      <c r="F1378" s="54" t="s">
        <v>433</v>
      </c>
      <c r="G1378" s="52" t="s">
        <v>528</v>
      </c>
      <c r="H1378" s="54" t="s">
        <v>381</v>
      </c>
      <c r="I1378" s="55">
        <v>100</v>
      </c>
      <c r="J1378" s="55">
        <v>120</v>
      </c>
      <c r="K1378" s="54">
        <f t="shared" si="63"/>
        <v>12000</v>
      </c>
    </row>
    <row r="1379" spans="1:11" x14ac:dyDescent="0.3">
      <c r="A1379" s="52" t="s">
        <v>405</v>
      </c>
      <c r="B1379" s="52">
        <f t="shared" si="64"/>
        <v>2016</v>
      </c>
      <c r="C1379" s="52" t="s">
        <v>598</v>
      </c>
      <c r="D1379" s="53">
        <v>42723</v>
      </c>
      <c r="E1379" s="52">
        <f t="shared" si="65"/>
        <v>2208</v>
      </c>
      <c r="F1379" s="54" t="s">
        <v>431</v>
      </c>
      <c r="G1379" s="52" t="s">
        <v>524</v>
      </c>
      <c r="H1379" s="54" t="s">
        <v>387</v>
      </c>
      <c r="I1379" s="55">
        <v>1000</v>
      </c>
      <c r="J1379" s="55">
        <v>35</v>
      </c>
      <c r="K1379" s="54">
        <f t="shared" si="63"/>
        <v>35000</v>
      </c>
    </row>
    <row r="1380" spans="1:11" x14ac:dyDescent="0.3">
      <c r="A1380" s="52" t="s">
        <v>395</v>
      </c>
      <c r="B1380" s="52">
        <f t="shared" si="64"/>
        <v>2016</v>
      </c>
      <c r="C1380" s="52" t="s">
        <v>598</v>
      </c>
      <c r="D1380" s="53">
        <v>42723</v>
      </c>
      <c r="E1380" s="52">
        <f t="shared" si="65"/>
        <v>2209</v>
      </c>
      <c r="F1380" s="54" t="s">
        <v>433</v>
      </c>
      <c r="G1380" s="52" t="s">
        <v>528</v>
      </c>
      <c r="H1380" s="54" t="s">
        <v>387</v>
      </c>
      <c r="I1380" s="55">
        <v>300</v>
      </c>
      <c r="J1380" s="55">
        <v>35</v>
      </c>
      <c r="K1380" s="54">
        <f t="shared" si="63"/>
        <v>10500</v>
      </c>
    </row>
    <row r="1381" spans="1:11" x14ac:dyDescent="0.3">
      <c r="A1381" s="52" t="s">
        <v>395</v>
      </c>
      <c r="B1381" s="52">
        <f t="shared" si="64"/>
        <v>2016</v>
      </c>
      <c r="C1381" s="52" t="s">
        <v>598</v>
      </c>
      <c r="D1381" s="53">
        <v>42724</v>
      </c>
      <c r="E1381" s="52">
        <f t="shared" si="65"/>
        <v>2210</v>
      </c>
      <c r="F1381" s="54" t="s">
        <v>434</v>
      </c>
      <c r="G1381" s="52" t="s">
        <v>399</v>
      </c>
      <c r="H1381" s="54" t="s">
        <v>385</v>
      </c>
      <c r="I1381" s="55">
        <v>500</v>
      </c>
      <c r="J1381" s="55">
        <v>86</v>
      </c>
      <c r="K1381" s="54">
        <f t="shared" si="63"/>
        <v>43000</v>
      </c>
    </row>
    <row r="1382" spans="1:11" x14ac:dyDescent="0.3">
      <c r="A1382" s="52" t="s">
        <v>395</v>
      </c>
      <c r="B1382" s="52">
        <f t="shared" si="64"/>
        <v>2016</v>
      </c>
      <c r="C1382" s="52" t="s">
        <v>598</v>
      </c>
      <c r="D1382" s="53">
        <v>42724</v>
      </c>
      <c r="E1382" s="52">
        <f t="shared" si="65"/>
        <v>2211</v>
      </c>
      <c r="F1382" s="54" t="s">
        <v>433</v>
      </c>
      <c r="G1382" s="52" t="s">
        <v>528</v>
      </c>
      <c r="H1382" s="54" t="s">
        <v>385</v>
      </c>
      <c r="I1382" s="55">
        <v>20</v>
      </c>
      <c r="J1382" s="55">
        <v>86</v>
      </c>
      <c r="K1382" s="54">
        <f t="shared" si="63"/>
        <v>1720</v>
      </c>
    </row>
    <row r="1383" spans="1:11" x14ac:dyDescent="0.3">
      <c r="A1383" s="52" t="s">
        <v>398</v>
      </c>
      <c r="B1383" s="52">
        <f t="shared" si="64"/>
        <v>2016</v>
      </c>
      <c r="C1383" s="52" t="s">
        <v>598</v>
      </c>
      <c r="D1383" s="53">
        <v>42725</v>
      </c>
      <c r="E1383" s="52">
        <f t="shared" si="65"/>
        <v>2212</v>
      </c>
      <c r="F1383" s="54" t="s">
        <v>397</v>
      </c>
      <c r="G1383" s="52" t="s">
        <v>396</v>
      </c>
      <c r="H1383" s="54" t="s">
        <v>384</v>
      </c>
      <c r="I1383" s="55">
        <v>550</v>
      </c>
      <c r="J1383" s="55">
        <v>20</v>
      </c>
      <c r="K1383" s="54">
        <f t="shared" si="63"/>
        <v>11000</v>
      </c>
    </row>
    <row r="1384" spans="1:11" x14ac:dyDescent="0.3">
      <c r="A1384" s="52" t="s">
        <v>395</v>
      </c>
      <c r="B1384" s="52">
        <f t="shared" si="64"/>
        <v>2016</v>
      </c>
      <c r="C1384" s="52" t="s">
        <v>598</v>
      </c>
      <c r="D1384" s="53">
        <v>42725</v>
      </c>
      <c r="E1384" s="52">
        <f t="shared" si="65"/>
        <v>2213</v>
      </c>
      <c r="F1384" s="54" t="s">
        <v>433</v>
      </c>
      <c r="G1384" s="52" t="s">
        <v>528</v>
      </c>
      <c r="H1384" s="54" t="s">
        <v>387</v>
      </c>
      <c r="I1384" s="55">
        <v>100</v>
      </c>
      <c r="J1384" s="55">
        <v>35</v>
      </c>
      <c r="K1384" s="54">
        <f t="shared" si="63"/>
        <v>3500</v>
      </c>
    </row>
    <row r="1385" spans="1:11" x14ac:dyDescent="0.3">
      <c r="A1385" s="52" t="s">
        <v>395</v>
      </c>
      <c r="B1385" s="52">
        <f t="shared" si="64"/>
        <v>2016</v>
      </c>
      <c r="C1385" s="52" t="s">
        <v>598</v>
      </c>
      <c r="D1385" s="53">
        <v>42726</v>
      </c>
      <c r="E1385" s="52">
        <f t="shared" si="65"/>
        <v>2214</v>
      </c>
      <c r="F1385" s="54" t="s">
        <v>401</v>
      </c>
      <c r="G1385" s="52" t="s">
        <v>526</v>
      </c>
      <c r="H1385" s="54" t="s">
        <v>383</v>
      </c>
      <c r="I1385" s="55">
        <v>1000</v>
      </c>
      <c r="J1385" s="55">
        <v>10</v>
      </c>
      <c r="K1385" s="54">
        <f t="shared" si="63"/>
        <v>10000</v>
      </c>
    </row>
    <row r="1386" spans="1:11" x14ac:dyDescent="0.3">
      <c r="A1386" s="52" t="s">
        <v>395</v>
      </c>
      <c r="B1386" s="52">
        <f t="shared" si="64"/>
        <v>2016</v>
      </c>
      <c r="C1386" s="52" t="s">
        <v>598</v>
      </c>
      <c r="D1386" s="53">
        <v>42726</v>
      </c>
      <c r="E1386" s="52">
        <f t="shared" si="65"/>
        <v>2215</v>
      </c>
      <c r="F1386" s="54" t="s">
        <v>433</v>
      </c>
      <c r="G1386" s="52" t="s">
        <v>528</v>
      </c>
      <c r="H1386" s="54" t="s">
        <v>385</v>
      </c>
      <c r="I1386" s="55">
        <v>100</v>
      </c>
      <c r="J1386" s="55">
        <v>86</v>
      </c>
      <c r="K1386" s="54">
        <f t="shared" si="63"/>
        <v>8600</v>
      </c>
    </row>
    <row r="1387" spans="1:11" x14ac:dyDescent="0.3">
      <c r="A1387" s="52" t="s">
        <v>398</v>
      </c>
      <c r="B1387" s="52">
        <f t="shared" si="64"/>
        <v>2016</v>
      </c>
      <c r="C1387" s="52" t="s">
        <v>598</v>
      </c>
      <c r="D1387" s="53">
        <v>42727</v>
      </c>
      <c r="E1387" s="52">
        <f t="shared" si="65"/>
        <v>2216</v>
      </c>
      <c r="F1387" s="54" t="s">
        <v>421</v>
      </c>
      <c r="G1387" s="52" t="s">
        <v>523</v>
      </c>
      <c r="H1387" s="54" t="s">
        <v>381</v>
      </c>
      <c r="I1387" s="55">
        <v>2100</v>
      </c>
      <c r="J1387" s="55">
        <v>120</v>
      </c>
      <c r="K1387" s="54">
        <f t="shared" si="63"/>
        <v>252000</v>
      </c>
    </row>
    <row r="1388" spans="1:11" x14ac:dyDescent="0.3">
      <c r="A1388" s="52" t="s">
        <v>405</v>
      </c>
      <c r="B1388" s="52">
        <f t="shared" si="64"/>
        <v>2016</v>
      </c>
      <c r="C1388" s="52" t="s">
        <v>598</v>
      </c>
      <c r="D1388" s="53">
        <v>42727</v>
      </c>
      <c r="E1388" s="52">
        <f t="shared" si="65"/>
        <v>2217</v>
      </c>
      <c r="F1388" s="54" t="s">
        <v>416</v>
      </c>
      <c r="G1388" s="52" t="s">
        <v>403</v>
      </c>
      <c r="H1388" s="54" t="s">
        <v>384</v>
      </c>
      <c r="I1388" s="55">
        <v>1500</v>
      </c>
      <c r="J1388" s="55">
        <v>20</v>
      </c>
      <c r="K1388" s="54">
        <f t="shared" si="63"/>
        <v>30000</v>
      </c>
    </row>
    <row r="1389" spans="1:11" x14ac:dyDescent="0.3">
      <c r="A1389" s="52" t="s">
        <v>398</v>
      </c>
      <c r="B1389" s="52">
        <f t="shared" si="64"/>
        <v>2016</v>
      </c>
      <c r="C1389" s="52" t="s">
        <v>598</v>
      </c>
      <c r="D1389" s="53">
        <v>42728</v>
      </c>
      <c r="E1389" s="52">
        <f t="shared" si="65"/>
        <v>2218</v>
      </c>
      <c r="F1389" s="54" t="s">
        <v>421</v>
      </c>
      <c r="G1389" s="52" t="s">
        <v>523</v>
      </c>
      <c r="H1389" s="54" t="s">
        <v>387</v>
      </c>
      <c r="I1389" s="55">
        <v>50</v>
      </c>
      <c r="J1389" s="55">
        <v>35</v>
      </c>
      <c r="K1389" s="54">
        <f t="shared" si="63"/>
        <v>1750</v>
      </c>
    </row>
    <row r="1390" spans="1:11" x14ac:dyDescent="0.3">
      <c r="A1390" s="52" t="s">
        <v>395</v>
      </c>
      <c r="B1390" s="52">
        <f t="shared" si="64"/>
        <v>2016</v>
      </c>
      <c r="C1390" s="52" t="s">
        <v>598</v>
      </c>
      <c r="D1390" s="53">
        <v>42728</v>
      </c>
      <c r="E1390" s="52">
        <f t="shared" si="65"/>
        <v>2219</v>
      </c>
      <c r="F1390" s="54" t="s">
        <v>400</v>
      </c>
      <c r="G1390" s="52" t="s">
        <v>399</v>
      </c>
      <c r="H1390" s="54" t="s">
        <v>387</v>
      </c>
      <c r="I1390" s="55">
        <v>500</v>
      </c>
      <c r="J1390" s="55">
        <v>35</v>
      </c>
      <c r="K1390" s="54">
        <f t="shared" si="63"/>
        <v>17500</v>
      </c>
    </row>
    <row r="1391" spans="1:11" x14ac:dyDescent="0.3">
      <c r="A1391" s="52" t="s">
        <v>398</v>
      </c>
      <c r="B1391" s="52">
        <f t="shared" si="64"/>
        <v>2016</v>
      </c>
      <c r="C1391" s="52" t="s">
        <v>598</v>
      </c>
      <c r="D1391" s="53">
        <v>42729</v>
      </c>
      <c r="E1391" s="52">
        <f t="shared" si="65"/>
        <v>2220</v>
      </c>
      <c r="F1391" s="54" t="s">
        <v>421</v>
      </c>
      <c r="G1391" s="52" t="s">
        <v>523</v>
      </c>
      <c r="H1391" s="54" t="s">
        <v>385</v>
      </c>
      <c r="I1391" s="55">
        <v>300</v>
      </c>
      <c r="J1391" s="55">
        <v>86</v>
      </c>
      <c r="K1391" s="54">
        <f t="shared" si="63"/>
        <v>25800</v>
      </c>
    </row>
    <row r="1392" spans="1:11" x14ac:dyDescent="0.3">
      <c r="A1392" s="52" t="s">
        <v>398</v>
      </c>
      <c r="B1392" s="52">
        <f t="shared" si="64"/>
        <v>2016</v>
      </c>
      <c r="C1392" s="52" t="s">
        <v>598</v>
      </c>
      <c r="D1392" s="53">
        <v>42729</v>
      </c>
      <c r="E1392" s="52">
        <f t="shared" si="65"/>
        <v>2221</v>
      </c>
      <c r="F1392" s="54" t="s">
        <v>397</v>
      </c>
      <c r="G1392" s="52" t="s">
        <v>396</v>
      </c>
      <c r="H1392" s="54" t="s">
        <v>385</v>
      </c>
      <c r="I1392" s="55">
        <v>250</v>
      </c>
      <c r="J1392" s="55">
        <v>86</v>
      </c>
      <c r="K1392" s="54">
        <f t="shared" si="63"/>
        <v>21500</v>
      </c>
    </row>
    <row r="1393" spans="1:11" x14ac:dyDescent="0.3">
      <c r="A1393" s="52" t="s">
        <v>398</v>
      </c>
      <c r="B1393" s="52">
        <f t="shared" si="64"/>
        <v>2016</v>
      </c>
      <c r="C1393" s="52" t="s">
        <v>598</v>
      </c>
      <c r="D1393" s="53">
        <v>42730</v>
      </c>
      <c r="E1393" s="52">
        <f t="shared" si="65"/>
        <v>2222</v>
      </c>
      <c r="F1393" s="54" t="s">
        <v>421</v>
      </c>
      <c r="G1393" s="52" t="s">
        <v>523</v>
      </c>
      <c r="H1393" s="54" t="s">
        <v>384</v>
      </c>
      <c r="I1393" s="55">
        <v>1050</v>
      </c>
      <c r="J1393" s="55">
        <v>20</v>
      </c>
      <c r="K1393" s="54">
        <f t="shared" si="63"/>
        <v>21000</v>
      </c>
    </row>
    <row r="1394" spans="1:11" x14ac:dyDescent="0.3">
      <c r="A1394" s="52" t="s">
        <v>395</v>
      </c>
      <c r="B1394" s="52">
        <f t="shared" si="64"/>
        <v>2016</v>
      </c>
      <c r="C1394" s="52" t="s">
        <v>598</v>
      </c>
      <c r="D1394" s="53">
        <v>42730</v>
      </c>
      <c r="E1394" s="52">
        <f t="shared" si="65"/>
        <v>2223</v>
      </c>
      <c r="F1394" s="54" t="s">
        <v>434</v>
      </c>
      <c r="G1394" s="52" t="s">
        <v>399</v>
      </c>
      <c r="H1394" s="54" t="s">
        <v>384</v>
      </c>
      <c r="I1394" s="55">
        <v>500</v>
      </c>
      <c r="J1394" s="55">
        <v>20</v>
      </c>
      <c r="K1394" s="54">
        <f t="shared" si="63"/>
        <v>10000</v>
      </c>
    </row>
    <row r="1395" spans="1:11" x14ac:dyDescent="0.3">
      <c r="A1395" s="52" t="s">
        <v>398</v>
      </c>
      <c r="B1395" s="52">
        <f t="shared" si="64"/>
        <v>2016</v>
      </c>
      <c r="C1395" s="52" t="s">
        <v>598</v>
      </c>
      <c r="D1395" s="53">
        <v>42731</v>
      </c>
      <c r="E1395" s="52">
        <f t="shared" si="65"/>
        <v>2224</v>
      </c>
      <c r="F1395" s="54" t="s">
        <v>412</v>
      </c>
      <c r="G1395" s="52" t="s">
        <v>523</v>
      </c>
      <c r="H1395" s="54" t="s">
        <v>383</v>
      </c>
      <c r="I1395" s="55">
        <v>300</v>
      </c>
      <c r="J1395" s="55">
        <v>10</v>
      </c>
      <c r="K1395" s="54">
        <f t="shared" si="63"/>
        <v>3000</v>
      </c>
    </row>
    <row r="1396" spans="1:11" x14ac:dyDescent="0.3">
      <c r="A1396" s="52" t="s">
        <v>395</v>
      </c>
      <c r="B1396" s="52">
        <f t="shared" si="64"/>
        <v>2016</v>
      </c>
      <c r="C1396" s="52" t="s">
        <v>598</v>
      </c>
      <c r="D1396" s="53">
        <v>42731</v>
      </c>
      <c r="E1396" s="52">
        <f t="shared" si="65"/>
        <v>2225</v>
      </c>
      <c r="F1396" s="54" t="s">
        <v>434</v>
      </c>
      <c r="G1396" s="52" t="s">
        <v>399</v>
      </c>
      <c r="H1396" s="54" t="s">
        <v>387</v>
      </c>
      <c r="I1396" s="55">
        <v>1250</v>
      </c>
      <c r="J1396" s="55">
        <v>35</v>
      </c>
      <c r="K1396" s="54">
        <f t="shared" si="63"/>
        <v>43750</v>
      </c>
    </row>
    <row r="1397" spans="1:11" x14ac:dyDescent="0.3">
      <c r="A1397" s="52" t="s">
        <v>398</v>
      </c>
      <c r="B1397" s="52">
        <f t="shared" si="64"/>
        <v>2016</v>
      </c>
      <c r="C1397" s="52" t="s">
        <v>598</v>
      </c>
      <c r="D1397" s="53">
        <v>42732</v>
      </c>
      <c r="E1397" s="52">
        <f t="shared" si="65"/>
        <v>2226</v>
      </c>
      <c r="F1397" s="54" t="s">
        <v>412</v>
      </c>
      <c r="G1397" s="52" t="s">
        <v>523</v>
      </c>
      <c r="H1397" s="54" t="s">
        <v>381</v>
      </c>
      <c r="I1397" s="55">
        <v>250</v>
      </c>
      <c r="J1397" s="55">
        <v>120</v>
      </c>
      <c r="K1397" s="54">
        <f t="shared" si="63"/>
        <v>30000</v>
      </c>
    </row>
    <row r="1398" spans="1:11" x14ac:dyDescent="0.3">
      <c r="A1398" s="52" t="s">
        <v>395</v>
      </c>
      <c r="B1398" s="52">
        <f t="shared" si="64"/>
        <v>2016</v>
      </c>
      <c r="C1398" s="52" t="s">
        <v>598</v>
      </c>
      <c r="D1398" s="53">
        <v>42732</v>
      </c>
      <c r="E1398" s="52">
        <f t="shared" si="65"/>
        <v>2227</v>
      </c>
      <c r="F1398" s="54" t="s">
        <v>438</v>
      </c>
      <c r="G1398" s="52" t="s">
        <v>527</v>
      </c>
      <c r="H1398" s="54" t="s">
        <v>385</v>
      </c>
      <c r="I1398" s="55">
        <v>5</v>
      </c>
      <c r="J1398" s="55">
        <v>86</v>
      </c>
      <c r="K1398" s="54">
        <f t="shared" si="63"/>
        <v>430</v>
      </c>
    </row>
    <row r="1399" spans="1:11" x14ac:dyDescent="0.3">
      <c r="A1399" s="52" t="s">
        <v>398</v>
      </c>
      <c r="B1399" s="52">
        <f t="shared" si="64"/>
        <v>2016</v>
      </c>
      <c r="C1399" s="52" t="s">
        <v>598</v>
      </c>
      <c r="D1399" s="53">
        <v>42733</v>
      </c>
      <c r="E1399" s="52">
        <f t="shared" si="65"/>
        <v>2228</v>
      </c>
      <c r="F1399" s="54" t="s">
        <v>412</v>
      </c>
      <c r="G1399" s="52" t="s">
        <v>523</v>
      </c>
      <c r="H1399" s="54" t="s">
        <v>383</v>
      </c>
      <c r="I1399" s="55">
        <v>5</v>
      </c>
      <c r="J1399" s="55">
        <v>10</v>
      </c>
      <c r="K1399" s="54">
        <f t="shared" si="63"/>
        <v>50</v>
      </c>
    </row>
    <row r="1400" spans="1:11" x14ac:dyDescent="0.3">
      <c r="A1400" s="52" t="s">
        <v>398</v>
      </c>
      <c r="B1400" s="52">
        <f t="shared" si="64"/>
        <v>2016</v>
      </c>
      <c r="C1400" s="52" t="s">
        <v>598</v>
      </c>
      <c r="D1400" s="53">
        <v>42733</v>
      </c>
      <c r="E1400" s="52">
        <f t="shared" si="65"/>
        <v>2229</v>
      </c>
      <c r="F1400" s="54" t="s">
        <v>397</v>
      </c>
      <c r="G1400" s="52" t="s">
        <v>396</v>
      </c>
      <c r="H1400" s="54" t="s">
        <v>384</v>
      </c>
      <c r="I1400" s="55">
        <v>3</v>
      </c>
      <c r="J1400" s="55">
        <v>20</v>
      </c>
      <c r="K1400" s="54">
        <f t="shared" si="63"/>
        <v>60</v>
      </c>
    </row>
    <row r="1401" spans="1:11" x14ac:dyDescent="0.3">
      <c r="A1401" s="52" t="s">
        <v>398</v>
      </c>
      <c r="B1401" s="52">
        <f t="shared" si="64"/>
        <v>2016</v>
      </c>
      <c r="C1401" s="52" t="s">
        <v>598</v>
      </c>
      <c r="D1401" s="53">
        <v>42734</v>
      </c>
      <c r="E1401" s="52">
        <f t="shared" si="65"/>
        <v>2230</v>
      </c>
      <c r="F1401" s="54" t="s">
        <v>412</v>
      </c>
      <c r="G1401" s="52" t="s">
        <v>523</v>
      </c>
      <c r="H1401" s="54" t="s">
        <v>381</v>
      </c>
      <c r="I1401" s="55">
        <v>5</v>
      </c>
      <c r="J1401" s="55">
        <v>120</v>
      </c>
      <c r="K1401" s="54">
        <f t="shared" si="63"/>
        <v>600</v>
      </c>
    </row>
    <row r="1402" spans="1:11" x14ac:dyDescent="0.3">
      <c r="A1402" s="52" t="s">
        <v>398</v>
      </c>
      <c r="B1402" s="52">
        <f t="shared" si="64"/>
        <v>2016</v>
      </c>
      <c r="C1402" s="52" t="s">
        <v>598</v>
      </c>
      <c r="D1402" s="53">
        <v>42734</v>
      </c>
      <c r="E1402" s="52">
        <f t="shared" si="65"/>
        <v>2231</v>
      </c>
      <c r="F1402" s="54" t="s">
        <v>397</v>
      </c>
      <c r="G1402" s="52" t="s">
        <v>396</v>
      </c>
      <c r="H1402" s="54" t="s">
        <v>383</v>
      </c>
      <c r="I1402" s="55">
        <v>6</v>
      </c>
      <c r="J1402" s="55">
        <v>10</v>
      </c>
      <c r="K1402" s="54">
        <f t="shared" si="63"/>
        <v>60</v>
      </c>
    </row>
    <row r="1403" spans="1:11" x14ac:dyDescent="0.3">
      <c r="A1403" s="52" t="s">
        <v>398</v>
      </c>
      <c r="B1403" s="52">
        <f t="shared" si="64"/>
        <v>2016</v>
      </c>
      <c r="C1403" s="52" t="s">
        <v>598</v>
      </c>
      <c r="D1403" s="53">
        <v>42735</v>
      </c>
      <c r="E1403" s="52">
        <f t="shared" si="65"/>
        <v>2232</v>
      </c>
      <c r="F1403" s="54" t="s">
        <v>412</v>
      </c>
      <c r="G1403" s="52" t="s">
        <v>523</v>
      </c>
      <c r="H1403" s="54" t="s">
        <v>383</v>
      </c>
      <c r="I1403" s="55">
        <v>5</v>
      </c>
      <c r="J1403" s="55">
        <v>10</v>
      </c>
      <c r="K1403" s="54">
        <f t="shared" si="63"/>
        <v>50</v>
      </c>
    </row>
    <row r="1404" spans="1:11" x14ac:dyDescent="0.3">
      <c r="A1404" s="52" t="s">
        <v>398</v>
      </c>
      <c r="B1404" s="52">
        <f t="shared" si="64"/>
        <v>2016</v>
      </c>
      <c r="C1404" s="52" t="s">
        <v>598</v>
      </c>
      <c r="D1404" s="53">
        <v>42735</v>
      </c>
      <c r="E1404" s="52">
        <f t="shared" si="65"/>
        <v>2233</v>
      </c>
      <c r="F1404" s="54" t="s">
        <v>397</v>
      </c>
      <c r="G1404" s="52" t="s">
        <v>396</v>
      </c>
      <c r="H1404" s="54" t="s">
        <v>381</v>
      </c>
      <c r="I1404" s="55">
        <v>1</v>
      </c>
      <c r="J1404" s="55">
        <v>120</v>
      </c>
      <c r="K1404" s="54">
        <f t="shared" si="63"/>
        <v>120</v>
      </c>
    </row>
    <row r="1405" spans="1:11" x14ac:dyDescent="0.3">
      <c r="A1405" s="52" t="s">
        <v>395</v>
      </c>
      <c r="B1405" s="52">
        <f t="shared" si="64"/>
        <v>2017</v>
      </c>
      <c r="C1405" s="52" t="s">
        <v>588</v>
      </c>
      <c r="D1405" s="53">
        <v>42736</v>
      </c>
      <c r="E1405" s="52">
        <f t="shared" si="65"/>
        <v>2234</v>
      </c>
      <c r="F1405" s="54" t="s">
        <v>439</v>
      </c>
      <c r="G1405" s="52" t="s">
        <v>528</v>
      </c>
      <c r="H1405" s="54" t="s">
        <v>381</v>
      </c>
      <c r="I1405" s="55">
        <v>100</v>
      </c>
      <c r="J1405" s="55">
        <v>120</v>
      </c>
      <c r="K1405" s="54">
        <f t="shared" si="63"/>
        <v>12000</v>
      </c>
    </row>
    <row r="1406" spans="1:11" x14ac:dyDescent="0.3">
      <c r="A1406" s="52" t="s">
        <v>398</v>
      </c>
      <c r="B1406" s="52">
        <f t="shared" si="64"/>
        <v>2017</v>
      </c>
      <c r="C1406" s="52" t="s">
        <v>588</v>
      </c>
      <c r="D1406" s="53">
        <v>42736</v>
      </c>
      <c r="E1406" s="52">
        <f t="shared" si="65"/>
        <v>2235</v>
      </c>
      <c r="F1406" s="54" t="s">
        <v>397</v>
      </c>
      <c r="G1406" s="52" t="s">
        <v>396</v>
      </c>
      <c r="H1406" s="54" t="s">
        <v>387</v>
      </c>
      <c r="I1406" s="55">
        <v>4</v>
      </c>
      <c r="J1406" s="55">
        <v>35</v>
      </c>
      <c r="K1406" s="54">
        <f t="shared" si="63"/>
        <v>140</v>
      </c>
    </row>
    <row r="1407" spans="1:11" x14ac:dyDescent="0.3">
      <c r="A1407" s="52" t="s">
        <v>405</v>
      </c>
      <c r="B1407" s="52">
        <f t="shared" si="64"/>
        <v>2017</v>
      </c>
      <c r="C1407" s="52" t="s">
        <v>588</v>
      </c>
      <c r="D1407" s="53">
        <v>42737</v>
      </c>
      <c r="E1407" s="52">
        <f t="shared" si="65"/>
        <v>2236</v>
      </c>
      <c r="F1407" s="54" t="s">
        <v>415</v>
      </c>
      <c r="G1407" s="52" t="s">
        <v>524</v>
      </c>
      <c r="H1407" s="54" t="s">
        <v>383</v>
      </c>
      <c r="I1407" s="55">
        <v>200</v>
      </c>
      <c r="J1407" s="55">
        <v>10</v>
      </c>
      <c r="K1407" s="54">
        <f t="shared" si="63"/>
        <v>2000</v>
      </c>
    </row>
    <row r="1408" spans="1:11" x14ac:dyDescent="0.3">
      <c r="A1408" s="52" t="s">
        <v>398</v>
      </c>
      <c r="B1408" s="52">
        <f t="shared" si="64"/>
        <v>2017</v>
      </c>
      <c r="C1408" s="52" t="s">
        <v>588</v>
      </c>
      <c r="D1408" s="53">
        <v>42737</v>
      </c>
      <c r="E1408" s="52">
        <f t="shared" si="65"/>
        <v>2237</v>
      </c>
      <c r="F1408" s="54" t="s">
        <v>397</v>
      </c>
      <c r="G1408" s="52" t="s">
        <v>396</v>
      </c>
      <c r="H1408" s="54" t="s">
        <v>385</v>
      </c>
      <c r="I1408" s="55">
        <v>2</v>
      </c>
      <c r="J1408" s="55">
        <v>86</v>
      </c>
      <c r="K1408" s="54">
        <f t="shared" si="63"/>
        <v>172</v>
      </c>
    </row>
    <row r="1409" spans="1:11" x14ac:dyDescent="0.3">
      <c r="A1409" s="52" t="s">
        <v>405</v>
      </c>
      <c r="B1409" s="52">
        <f t="shared" si="64"/>
        <v>2017</v>
      </c>
      <c r="C1409" s="52" t="s">
        <v>588</v>
      </c>
      <c r="D1409" s="53">
        <v>42738</v>
      </c>
      <c r="E1409" s="52">
        <f t="shared" si="65"/>
        <v>2238</v>
      </c>
      <c r="F1409" s="54" t="s">
        <v>415</v>
      </c>
      <c r="G1409" s="52" t="s">
        <v>524</v>
      </c>
      <c r="H1409" s="54" t="s">
        <v>381</v>
      </c>
      <c r="I1409" s="55">
        <v>400</v>
      </c>
      <c r="J1409" s="55">
        <v>120</v>
      </c>
      <c r="K1409" s="54">
        <f t="shared" si="63"/>
        <v>48000</v>
      </c>
    </row>
    <row r="1410" spans="1:11" x14ac:dyDescent="0.3">
      <c r="A1410" s="52" t="s">
        <v>398</v>
      </c>
      <c r="B1410" s="52">
        <f t="shared" si="64"/>
        <v>2017</v>
      </c>
      <c r="C1410" s="52" t="s">
        <v>588</v>
      </c>
      <c r="D1410" s="53">
        <v>42738</v>
      </c>
      <c r="E1410" s="52">
        <f t="shared" si="65"/>
        <v>2239</v>
      </c>
      <c r="F1410" s="54" t="s">
        <v>397</v>
      </c>
      <c r="G1410" s="52" t="s">
        <v>396</v>
      </c>
      <c r="H1410" s="54" t="s">
        <v>384</v>
      </c>
      <c r="I1410" s="55">
        <v>4</v>
      </c>
      <c r="J1410" s="55">
        <v>20</v>
      </c>
      <c r="K1410" s="54">
        <f t="shared" si="63"/>
        <v>80</v>
      </c>
    </row>
    <row r="1411" spans="1:11" x14ac:dyDescent="0.3">
      <c r="A1411" s="52" t="s">
        <v>398</v>
      </c>
      <c r="B1411" s="52">
        <f t="shared" si="64"/>
        <v>2017</v>
      </c>
      <c r="C1411" s="52" t="s">
        <v>588</v>
      </c>
      <c r="D1411" s="53">
        <v>42739</v>
      </c>
      <c r="E1411" s="52">
        <f t="shared" si="65"/>
        <v>2240</v>
      </c>
      <c r="F1411" s="54" t="s">
        <v>397</v>
      </c>
      <c r="G1411" s="52" t="s">
        <v>396</v>
      </c>
      <c r="H1411" s="54" t="s">
        <v>387</v>
      </c>
      <c r="I1411" s="55">
        <v>20</v>
      </c>
      <c r="J1411" s="55">
        <v>35</v>
      </c>
      <c r="K1411" s="54">
        <f t="shared" si="63"/>
        <v>700</v>
      </c>
    </row>
    <row r="1412" spans="1:11" x14ac:dyDescent="0.3">
      <c r="A1412" s="52" t="s">
        <v>398</v>
      </c>
      <c r="B1412" s="52">
        <f t="shared" si="64"/>
        <v>2017</v>
      </c>
      <c r="C1412" s="52" t="s">
        <v>588</v>
      </c>
      <c r="D1412" s="53">
        <v>42739</v>
      </c>
      <c r="E1412" s="52">
        <f t="shared" si="65"/>
        <v>2241</v>
      </c>
      <c r="F1412" s="54" t="s">
        <v>397</v>
      </c>
      <c r="G1412" s="52" t="s">
        <v>396</v>
      </c>
      <c r="H1412" s="54" t="s">
        <v>383</v>
      </c>
      <c r="I1412" s="55">
        <v>3</v>
      </c>
      <c r="J1412" s="55">
        <v>10</v>
      </c>
      <c r="K1412" s="54">
        <f t="shared" si="63"/>
        <v>30</v>
      </c>
    </row>
    <row r="1413" spans="1:11" x14ac:dyDescent="0.3">
      <c r="A1413" s="52" t="s">
        <v>398</v>
      </c>
      <c r="B1413" s="52">
        <f t="shared" si="64"/>
        <v>2017</v>
      </c>
      <c r="C1413" s="52" t="s">
        <v>588</v>
      </c>
      <c r="D1413" s="53">
        <v>42740</v>
      </c>
      <c r="E1413" s="52">
        <f t="shared" si="65"/>
        <v>2242</v>
      </c>
      <c r="F1413" s="54" t="s">
        <v>409</v>
      </c>
      <c r="G1413" s="52" t="s">
        <v>396</v>
      </c>
      <c r="H1413" s="54" t="s">
        <v>385</v>
      </c>
      <c r="I1413" s="55">
        <v>100</v>
      </c>
      <c r="J1413" s="55">
        <v>86</v>
      </c>
      <c r="K1413" s="54">
        <f t="shared" si="63"/>
        <v>8600</v>
      </c>
    </row>
    <row r="1414" spans="1:11" x14ac:dyDescent="0.3">
      <c r="A1414" s="52" t="s">
        <v>398</v>
      </c>
      <c r="B1414" s="52">
        <f t="shared" si="64"/>
        <v>2017</v>
      </c>
      <c r="C1414" s="52" t="s">
        <v>588</v>
      </c>
      <c r="D1414" s="53">
        <v>42740</v>
      </c>
      <c r="E1414" s="52">
        <f t="shared" si="65"/>
        <v>2243</v>
      </c>
      <c r="F1414" s="54" t="s">
        <v>397</v>
      </c>
      <c r="G1414" s="52" t="s">
        <v>396</v>
      </c>
      <c r="H1414" s="54" t="s">
        <v>381</v>
      </c>
      <c r="I1414" s="55">
        <v>4</v>
      </c>
      <c r="J1414" s="55">
        <v>120</v>
      </c>
      <c r="K1414" s="54">
        <f t="shared" si="63"/>
        <v>480</v>
      </c>
    </row>
    <row r="1415" spans="1:11" x14ac:dyDescent="0.3">
      <c r="A1415" s="52" t="s">
        <v>398</v>
      </c>
      <c r="B1415" s="52">
        <f t="shared" si="64"/>
        <v>2017</v>
      </c>
      <c r="C1415" s="52" t="s">
        <v>588</v>
      </c>
      <c r="D1415" s="53">
        <v>42741</v>
      </c>
      <c r="E1415" s="52">
        <f t="shared" si="65"/>
        <v>2244</v>
      </c>
      <c r="F1415" s="54" t="s">
        <v>409</v>
      </c>
      <c r="G1415" s="52" t="s">
        <v>396</v>
      </c>
      <c r="H1415" s="54" t="s">
        <v>384</v>
      </c>
      <c r="I1415" s="55">
        <v>200</v>
      </c>
      <c r="J1415" s="55">
        <v>20</v>
      </c>
      <c r="K1415" s="54">
        <f t="shared" ref="K1415:K1478" si="66">I1415*J1415</f>
        <v>4000</v>
      </c>
    </row>
    <row r="1416" spans="1:11" x14ac:dyDescent="0.3">
      <c r="A1416" s="52" t="s">
        <v>405</v>
      </c>
      <c r="B1416" s="52">
        <f t="shared" ref="B1416:B1479" si="67">YEAR(D1416)</f>
        <v>2017</v>
      </c>
      <c r="C1416" s="52" t="s">
        <v>588</v>
      </c>
      <c r="D1416" s="53">
        <v>42741</v>
      </c>
      <c r="E1416" s="52">
        <f t="shared" ref="E1416:E1479" si="68">E1415+1</f>
        <v>2245</v>
      </c>
      <c r="F1416" s="54" t="s">
        <v>441</v>
      </c>
      <c r="G1416" s="52" t="s">
        <v>403</v>
      </c>
      <c r="H1416" s="54" t="s">
        <v>387</v>
      </c>
      <c r="I1416" s="55">
        <v>3000</v>
      </c>
      <c r="J1416" s="55">
        <v>35</v>
      </c>
      <c r="K1416" s="54">
        <f t="shared" si="66"/>
        <v>105000</v>
      </c>
    </row>
    <row r="1417" spans="1:11" x14ac:dyDescent="0.3">
      <c r="A1417" s="52" t="s">
        <v>398</v>
      </c>
      <c r="B1417" s="52">
        <f t="shared" si="67"/>
        <v>2017</v>
      </c>
      <c r="C1417" s="52" t="s">
        <v>588</v>
      </c>
      <c r="D1417" s="53">
        <v>42742</v>
      </c>
      <c r="E1417" s="52">
        <f t="shared" si="68"/>
        <v>2246</v>
      </c>
      <c r="F1417" s="54" t="s">
        <v>409</v>
      </c>
      <c r="G1417" s="52" t="s">
        <v>396</v>
      </c>
      <c r="H1417" s="54" t="s">
        <v>383</v>
      </c>
      <c r="I1417" s="55">
        <v>300</v>
      </c>
      <c r="J1417" s="55">
        <v>10</v>
      </c>
      <c r="K1417" s="54">
        <f t="shared" si="66"/>
        <v>3000</v>
      </c>
    </row>
    <row r="1418" spans="1:11" x14ac:dyDescent="0.3">
      <c r="A1418" s="52" t="s">
        <v>405</v>
      </c>
      <c r="B1418" s="52">
        <f t="shared" si="67"/>
        <v>2017</v>
      </c>
      <c r="C1418" s="52" t="s">
        <v>588</v>
      </c>
      <c r="D1418" s="53">
        <v>42742</v>
      </c>
      <c r="E1418" s="52">
        <f t="shared" si="68"/>
        <v>2247</v>
      </c>
      <c r="F1418" s="54" t="s">
        <v>441</v>
      </c>
      <c r="G1418" s="52" t="s">
        <v>403</v>
      </c>
      <c r="H1418" s="54" t="s">
        <v>385</v>
      </c>
      <c r="I1418" s="55">
        <v>1000</v>
      </c>
      <c r="J1418" s="55">
        <v>86</v>
      </c>
      <c r="K1418" s="54">
        <f t="shared" si="66"/>
        <v>86000</v>
      </c>
    </row>
    <row r="1419" spans="1:11" x14ac:dyDescent="0.3">
      <c r="A1419" s="52" t="s">
        <v>398</v>
      </c>
      <c r="B1419" s="52">
        <f t="shared" si="67"/>
        <v>2017</v>
      </c>
      <c r="C1419" s="52" t="s">
        <v>588</v>
      </c>
      <c r="D1419" s="53">
        <v>42743</v>
      </c>
      <c r="E1419" s="52">
        <f t="shared" si="68"/>
        <v>2248</v>
      </c>
      <c r="F1419" s="54" t="s">
        <v>409</v>
      </c>
      <c r="G1419" s="52" t="s">
        <v>396</v>
      </c>
      <c r="H1419" s="54" t="s">
        <v>381</v>
      </c>
      <c r="I1419" s="55">
        <v>300</v>
      </c>
      <c r="J1419" s="55">
        <v>120</v>
      </c>
      <c r="K1419" s="54">
        <f t="shared" si="66"/>
        <v>36000</v>
      </c>
    </row>
    <row r="1420" spans="1:11" x14ac:dyDescent="0.3">
      <c r="A1420" s="52" t="s">
        <v>405</v>
      </c>
      <c r="B1420" s="52">
        <f t="shared" si="67"/>
        <v>2017</v>
      </c>
      <c r="C1420" s="52" t="s">
        <v>588</v>
      </c>
      <c r="D1420" s="53">
        <v>42743</v>
      </c>
      <c r="E1420" s="52">
        <f t="shared" si="68"/>
        <v>2249</v>
      </c>
      <c r="F1420" s="54" t="s">
        <v>441</v>
      </c>
      <c r="G1420" s="52" t="s">
        <v>403</v>
      </c>
      <c r="H1420" s="54" t="s">
        <v>384</v>
      </c>
      <c r="I1420" s="55">
        <v>200</v>
      </c>
      <c r="J1420" s="55">
        <v>20</v>
      </c>
      <c r="K1420" s="54">
        <f t="shared" si="66"/>
        <v>4000</v>
      </c>
    </row>
    <row r="1421" spans="1:11" x14ac:dyDescent="0.3">
      <c r="A1421" s="52" t="s">
        <v>395</v>
      </c>
      <c r="B1421" s="52">
        <f t="shared" si="67"/>
        <v>2017</v>
      </c>
      <c r="C1421" s="52" t="s">
        <v>588</v>
      </c>
      <c r="D1421" s="53">
        <v>42744</v>
      </c>
      <c r="E1421" s="52">
        <f t="shared" si="68"/>
        <v>2250</v>
      </c>
      <c r="F1421" s="54" t="s">
        <v>438</v>
      </c>
      <c r="G1421" s="52" t="s">
        <v>527</v>
      </c>
      <c r="H1421" s="54" t="s">
        <v>387</v>
      </c>
      <c r="I1421" s="55">
        <v>50</v>
      </c>
      <c r="J1421" s="55">
        <v>35</v>
      </c>
      <c r="K1421" s="54">
        <f t="shared" si="66"/>
        <v>1750</v>
      </c>
    </row>
    <row r="1422" spans="1:11" x14ac:dyDescent="0.3">
      <c r="A1422" s="52" t="s">
        <v>405</v>
      </c>
      <c r="B1422" s="52">
        <f t="shared" si="67"/>
        <v>2017</v>
      </c>
      <c r="C1422" s="52" t="s">
        <v>588</v>
      </c>
      <c r="D1422" s="53">
        <v>42744</v>
      </c>
      <c r="E1422" s="52">
        <f t="shared" si="68"/>
        <v>2251</v>
      </c>
      <c r="F1422" s="54" t="s">
        <v>460</v>
      </c>
      <c r="G1422" s="52" t="s">
        <v>403</v>
      </c>
      <c r="H1422" s="54" t="s">
        <v>383</v>
      </c>
      <c r="I1422" s="55">
        <v>200</v>
      </c>
      <c r="J1422" s="55">
        <v>10</v>
      </c>
      <c r="K1422" s="54">
        <f t="shared" si="66"/>
        <v>2000</v>
      </c>
    </row>
    <row r="1423" spans="1:11" x14ac:dyDescent="0.3">
      <c r="A1423" s="52" t="s">
        <v>395</v>
      </c>
      <c r="B1423" s="52">
        <f t="shared" si="67"/>
        <v>2017</v>
      </c>
      <c r="C1423" s="52" t="s">
        <v>588</v>
      </c>
      <c r="D1423" s="53">
        <v>42745</v>
      </c>
      <c r="E1423" s="52">
        <f t="shared" si="68"/>
        <v>2252</v>
      </c>
      <c r="F1423" s="54" t="s">
        <v>438</v>
      </c>
      <c r="G1423" s="52" t="s">
        <v>527</v>
      </c>
      <c r="H1423" s="54" t="s">
        <v>385</v>
      </c>
      <c r="I1423" s="55">
        <v>300</v>
      </c>
      <c r="J1423" s="55">
        <v>86</v>
      </c>
      <c r="K1423" s="54">
        <f t="shared" si="66"/>
        <v>25800</v>
      </c>
    </row>
    <row r="1424" spans="1:11" x14ac:dyDescent="0.3">
      <c r="A1424" s="52" t="s">
        <v>405</v>
      </c>
      <c r="B1424" s="52">
        <f t="shared" si="67"/>
        <v>2017</v>
      </c>
      <c r="C1424" s="52" t="s">
        <v>588</v>
      </c>
      <c r="D1424" s="53">
        <v>42745</v>
      </c>
      <c r="E1424" s="52">
        <f t="shared" si="68"/>
        <v>2253</v>
      </c>
      <c r="F1424" s="54" t="s">
        <v>404</v>
      </c>
      <c r="G1424" s="52" t="s">
        <v>403</v>
      </c>
      <c r="H1424" s="54" t="s">
        <v>381</v>
      </c>
      <c r="I1424" s="55">
        <v>2000</v>
      </c>
      <c r="J1424" s="55">
        <v>120</v>
      </c>
      <c r="K1424" s="54">
        <f t="shared" si="66"/>
        <v>240000</v>
      </c>
    </row>
    <row r="1425" spans="1:11" x14ac:dyDescent="0.3">
      <c r="A1425" s="52" t="s">
        <v>395</v>
      </c>
      <c r="B1425" s="52">
        <f t="shared" si="67"/>
        <v>2017</v>
      </c>
      <c r="C1425" s="52" t="s">
        <v>588</v>
      </c>
      <c r="D1425" s="53">
        <v>42746</v>
      </c>
      <c r="E1425" s="52">
        <f t="shared" si="68"/>
        <v>2254</v>
      </c>
      <c r="F1425" s="54" t="s">
        <v>400</v>
      </c>
      <c r="G1425" s="52" t="s">
        <v>399</v>
      </c>
      <c r="H1425" s="54" t="s">
        <v>384</v>
      </c>
      <c r="I1425" s="55">
        <v>50</v>
      </c>
      <c r="J1425" s="55">
        <v>20</v>
      </c>
      <c r="K1425" s="54">
        <f t="shared" si="66"/>
        <v>1000</v>
      </c>
    </row>
    <row r="1426" spans="1:11" x14ac:dyDescent="0.3">
      <c r="A1426" s="52" t="s">
        <v>405</v>
      </c>
      <c r="B1426" s="52">
        <f t="shared" si="67"/>
        <v>2017</v>
      </c>
      <c r="C1426" s="52" t="s">
        <v>588</v>
      </c>
      <c r="D1426" s="53">
        <v>42746</v>
      </c>
      <c r="E1426" s="52">
        <f t="shared" si="68"/>
        <v>2255</v>
      </c>
      <c r="F1426" s="54" t="s">
        <v>404</v>
      </c>
      <c r="G1426" s="52" t="s">
        <v>403</v>
      </c>
      <c r="H1426" s="54" t="s">
        <v>385</v>
      </c>
      <c r="I1426" s="55">
        <v>300</v>
      </c>
      <c r="J1426" s="55">
        <v>86</v>
      </c>
      <c r="K1426" s="54">
        <f t="shared" si="66"/>
        <v>25800</v>
      </c>
    </row>
    <row r="1427" spans="1:11" x14ac:dyDescent="0.3">
      <c r="A1427" s="52" t="s">
        <v>395</v>
      </c>
      <c r="B1427" s="52">
        <f t="shared" si="67"/>
        <v>2017</v>
      </c>
      <c r="C1427" s="52" t="s">
        <v>588</v>
      </c>
      <c r="D1427" s="53">
        <v>42747</v>
      </c>
      <c r="E1427" s="52">
        <f t="shared" si="68"/>
        <v>2256</v>
      </c>
      <c r="F1427" s="54" t="s">
        <v>400</v>
      </c>
      <c r="G1427" s="52" t="s">
        <v>399</v>
      </c>
      <c r="H1427" s="54" t="s">
        <v>383</v>
      </c>
      <c r="I1427" s="55">
        <v>50</v>
      </c>
      <c r="J1427" s="55">
        <v>10</v>
      </c>
      <c r="K1427" s="54">
        <f t="shared" si="66"/>
        <v>500</v>
      </c>
    </row>
    <row r="1428" spans="1:11" x14ac:dyDescent="0.3">
      <c r="A1428" s="52" t="s">
        <v>405</v>
      </c>
      <c r="B1428" s="52">
        <f t="shared" si="67"/>
        <v>2017</v>
      </c>
      <c r="C1428" s="52" t="s">
        <v>588</v>
      </c>
      <c r="D1428" s="53">
        <v>42747</v>
      </c>
      <c r="E1428" s="52">
        <f t="shared" si="68"/>
        <v>2257</v>
      </c>
      <c r="F1428" s="54" t="s">
        <v>404</v>
      </c>
      <c r="G1428" s="52" t="s">
        <v>403</v>
      </c>
      <c r="H1428" s="54" t="s">
        <v>384</v>
      </c>
      <c r="I1428" s="55">
        <v>50</v>
      </c>
      <c r="J1428" s="55">
        <v>20</v>
      </c>
      <c r="K1428" s="54">
        <f t="shared" si="66"/>
        <v>1000</v>
      </c>
    </row>
    <row r="1429" spans="1:11" x14ac:dyDescent="0.3">
      <c r="A1429" s="52" t="s">
        <v>395</v>
      </c>
      <c r="B1429" s="52">
        <f t="shared" si="67"/>
        <v>2017</v>
      </c>
      <c r="C1429" s="52" t="s">
        <v>588</v>
      </c>
      <c r="D1429" s="53">
        <v>42748</v>
      </c>
      <c r="E1429" s="52">
        <f t="shared" si="68"/>
        <v>2258</v>
      </c>
      <c r="F1429" s="54" t="s">
        <v>400</v>
      </c>
      <c r="G1429" s="52" t="s">
        <v>399</v>
      </c>
      <c r="H1429" s="54" t="s">
        <v>381</v>
      </c>
      <c r="I1429" s="55">
        <v>50</v>
      </c>
      <c r="J1429" s="55">
        <v>120</v>
      </c>
      <c r="K1429" s="54">
        <f t="shared" si="66"/>
        <v>6000</v>
      </c>
    </row>
    <row r="1430" spans="1:11" x14ac:dyDescent="0.3">
      <c r="A1430" s="52" t="s">
        <v>395</v>
      </c>
      <c r="B1430" s="52">
        <f t="shared" si="67"/>
        <v>2017</v>
      </c>
      <c r="C1430" s="52" t="s">
        <v>588</v>
      </c>
      <c r="D1430" s="53">
        <v>42748</v>
      </c>
      <c r="E1430" s="52">
        <f t="shared" si="68"/>
        <v>2259</v>
      </c>
      <c r="F1430" s="54" t="s">
        <v>447</v>
      </c>
      <c r="G1430" s="52" t="s">
        <v>527</v>
      </c>
      <c r="H1430" s="54" t="s">
        <v>387</v>
      </c>
      <c r="I1430" s="55">
        <v>250</v>
      </c>
      <c r="J1430" s="55">
        <v>35</v>
      </c>
      <c r="K1430" s="54">
        <f t="shared" si="66"/>
        <v>8750</v>
      </c>
    </row>
    <row r="1431" spans="1:11" x14ac:dyDescent="0.3">
      <c r="A1431" s="52" t="s">
        <v>395</v>
      </c>
      <c r="B1431" s="52">
        <f t="shared" si="67"/>
        <v>2017</v>
      </c>
      <c r="C1431" s="52" t="s">
        <v>588</v>
      </c>
      <c r="D1431" s="53">
        <v>42749</v>
      </c>
      <c r="E1431" s="52">
        <f t="shared" si="68"/>
        <v>2260</v>
      </c>
      <c r="F1431" s="54" t="s">
        <v>433</v>
      </c>
      <c r="G1431" s="52" t="s">
        <v>528</v>
      </c>
      <c r="H1431" s="54" t="s">
        <v>383</v>
      </c>
      <c r="I1431" s="55">
        <v>250</v>
      </c>
      <c r="J1431" s="55">
        <v>10</v>
      </c>
      <c r="K1431" s="54">
        <f t="shared" si="66"/>
        <v>2500</v>
      </c>
    </row>
    <row r="1432" spans="1:11" x14ac:dyDescent="0.3">
      <c r="A1432" s="52" t="s">
        <v>395</v>
      </c>
      <c r="B1432" s="52">
        <f t="shared" si="67"/>
        <v>2017</v>
      </c>
      <c r="C1432" s="52" t="s">
        <v>588</v>
      </c>
      <c r="D1432" s="53">
        <v>42749</v>
      </c>
      <c r="E1432" s="52">
        <f t="shared" si="68"/>
        <v>2261</v>
      </c>
      <c r="F1432" s="54" t="s">
        <v>433</v>
      </c>
      <c r="G1432" s="52" t="s">
        <v>528</v>
      </c>
      <c r="H1432" s="54" t="s">
        <v>385</v>
      </c>
      <c r="I1432" s="55">
        <v>100</v>
      </c>
      <c r="J1432" s="55">
        <v>86</v>
      </c>
      <c r="K1432" s="54">
        <f t="shared" si="66"/>
        <v>8600</v>
      </c>
    </row>
    <row r="1433" spans="1:11" x14ac:dyDescent="0.3">
      <c r="A1433" s="52" t="s">
        <v>405</v>
      </c>
      <c r="B1433" s="52">
        <f t="shared" si="67"/>
        <v>2017</v>
      </c>
      <c r="C1433" s="52" t="s">
        <v>588</v>
      </c>
      <c r="D1433" s="53">
        <v>42750</v>
      </c>
      <c r="E1433" s="52">
        <f t="shared" si="68"/>
        <v>2262</v>
      </c>
      <c r="F1433" s="54" t="s">
        <v>445</v>
      </c>
      <c r="G1433" s="52" t="s">
        <v>403</v>
      </c>
      <c r="H1433" s="54" t="s">
        <v>381</v>
      </c>
      <c r="I1433" s="55">
        <v>500</v>
      </c>
      <c r="J1433" s="55">
        <v>120</v>
      </c>
      <c r="K1433" s="54">
        <f t="shared" si="66"/>
        <v>60000</v>
      </c>
    </row>
    <row r="1434" spans="1:11" x14ac:dyDescent="0.3">
      <c r="A1434" s="52" t="s">
        <v>395</v>
      </c>
      <c r="B1434" s="52">
        <f t="shared" si="67"/>
        <v>2017</v>
      </c>
      <c r="C1434" s="52" t="s">
        <v>588</v>
      </c>
      <c r="D1434" s="53">
        <v>42750</v>
      </c>
      <c r="E1434" s="52">
        <f t="shared" si="68"/>
        <v>2263</v>
      </c>
      <c r="F1434" s="54" t="s">
        <v>433</v>
      </c>
      <c r="G1434" s="52" t="s">
        <v>528</v>
      </c>
      <c r="H1434" s="54" t="s">
        <v>384</v>
      </c>
      <c r="I1434" s="55">
        <v>200</v>
      </c>
      <c r="J1434" s="55">
        <v>20</v>
      </c>
      <c r="K1434" s="54">
        <f t="shared" si="66"/>
        <v>4000</v>
      </c>
    </row>
    <row r="1435" spans="1:11" x14ac:dyDescent="0.3">
      <c r="A1435" s="52" t="s">
        <v>395</v>
      </c>
      <c r="B1435" s="52">
        <f t="shared" si="67"/>
        <v>2017</v>
      </c>
      <c r="C1435" s="52" t="s">
        <v>588</v>
      </c>
      <c r="D1435" s="53">
        <v>42751</v>
      </c>
      <c r="E1435" s="52">
        <f t="shared" si="68"/>
        <v>2264</v>
      </c>
      <c r="F1435" s="54" t="s">
        <v>401</v>
      </c>
      <c r="G1435" s="52" t="s">
        <v>526</v>
      </c>
      <c r="H1435" s="54" t="s">
        <v>383</v>
      </c>
      <c r="I1435" s="55">
        <v>1000</v>
      </c>
      <c r="J1435" s="55">
        <v>10</v>
      </c>
      <c r="K1435" s="54">
        <f t="shared" si="66"/>
        <v>10000</v>
      </c>
    </row>
    <row r="1436" spans="1:11" x14ac:dyDescent="0.3">
      <c r="A1436" s="52" t="s">
        <v>395</v>
      </c>
      <c r="B1436" s="52">
        <f t="shared" si="67"/>
        <v>2017</v>
      </c>
      <c r="C1436" s="52" t="s">
        <v>588</v>
      </c>
      <c r="D1436" s="53">
        <v>42751</v>
      </c>
      <c r="E1436" s="52">
        <f t="shared" si="68"/>
        <v>2265</v>
      </c>
      <c r="F1436" s="54" t="s">
        <v>433</v>
      </c>
      <c r="G1436" s="52" t="s">
        <v>528</v>
      </c>
      <c r="H1436" s="54" t="s">
        <v>387</v>
      </c>
      <c r="I1436" s="55">
        <v>200</v>
      </c>
      <c r="J1436" s="55">
        <v>35</v>
      </c>
      <c r="K1436" s="54">
        <f t="shared" si="66"/>
        <v>7000</v>
      </c>
    </row>
    <row r="1437" spans="1:11" x14ac:dyDescent="0.3">
      <c r="A1437" s="52" t="s">
        <v>405</v>
      </c>
      <c r="B1437" s="52">
        <f t="shared" si="67"/>
        <v>2017</v>
      </c>
      <c r="C1437" s="52" t="s">
        <v>588</v>
      </c>
      <c r="D1437" s="53">
        <v>42752</v>
      </c>
      <c r="E1437" s="52">
        <f t="shared" si="68"/>
        <v>2266</v>
      </c>
      <c r="F1437" s="54" t="s">
        <v>453</v>
      </c>
      <c r="G1437" s="52" t="s">
        <v>403</v>
      </c>
      <c r="H1437" s="54" t="s">
        <v>381</v>
      </c>
      <c r="I1437" s="55">
        <v>200</v>
      </c>
      <c r="J1437" s="55">
        <v>120</v>
      </c>
      <c r="K1437" s="54">
        <f t="shared" si="66"/>
        <v>24000</v>
      </c>
    </row>
    <row r="1438" spans="1:11" x14ac:dyDescent="0.3">
      <c r="A1438" s="52" t="s">
        <v>395</v>
      </c>
      <c r="B1438" s="52">
        <f t="shared" si="67"/>
        <v>2017</v>
      </c>
      <c r="C1438" s="52" t="s">
        <v>588</v>
      </c>
      <c r="D1438" s="53">
        <v>42752</v>
      </c>
      <c r="E1438" s="52">
        <f t="shared" si="68"/>
        <v>2267</v>
      </c>
      <c r="F1438" s="54" t="s">
        <v>433</v>
      </c>
      <c r="G1438" s="52" t="s">
        <v>528</v>
      </c>
      <c r="H1438" s="54" t="s">
        <v>385</v>
      </c>
      <c r="I1438" s="55">
        <v>500</v>
      </c>
      <c r="J1438" s="55">
        <v>86</v>
      </c>
      <c r="K1438" s="54">
        <f t="shared" si="66"/>
        <v>43000</v>
      </c>
    </row>
    <row r="1439" spans="1:11" x14ac:dyDescent="0.3">
      <c r="A1439" s="52" t="s">
        <v>405</v>
      </c>
      <c r="B1439" s="52">
        <f t="shared" si="67"/>
        <v>2017</v>
      </c>
      <c r="C1439" s="52" t="s">
        <v>588</v>
      </c>
      <c r="D1439" s="53">
        <v>42753</v>
      </c>
      <c r="E1439" s="52">
        <f t="shared" si="68"/>
        <v>2268</v>
      </c>
      <c r="F1439" s="54" t="s">
        <v>430</v>
      </c>
      <c r="G1439" s="52" t="s">
        <v>403</v>
      </c>
      <c r="H1439" s="54" t="s">
        <v>383</v>
      </c>
      <c r="I1439" s="55">
        <v>500</v>
      </c>
      <c r="J1439" s="55">
        <v>10</v>
      </c>
      <c r="K1439" s="54">
        <f t="shared" si="66"/>
        <v>5000</v>
      </c>
    </row>
    <row r="1440" spans="1:11" x14ac:dyDescent="0.3">
      <c r="A1440" s="52" t="s">
        <v>395</v>
      </c>
      <c r="B1440" s="52">
        <f t="shared" si="67"/>
        <v>2017</v>
      </c>
      <c r="C1440" s="52" t="s">
        <v>588</v>
      </c>
      <c r="D1440" s="53">
        <v>42753</v>
      </c>
      <c r="E1440" s="52">
        <f t="shared" si="68"/>
        <v>2269</v>
      </c>
      <c r="F1440" s="54" t="s">
        <v>433</v>
      </c>
      <c r="G1440" s="52" t="s">
        <v>528</v>
      </c>
      <c r="H1440" s="54" t="s">
        <v>384</v>
      </c>
      <c r="I1440" s="55">
        <v>200</v>
      </c>
      <c r="J1440" s="55">
        <v>20</v>
      </c>
      <c r="K1440" s="54">
        <f t="shared" si="66"/>
        <v>4000</v>
      </c>
    </row>
    <row r="1441" spans="1:11" x14ac:dyDescent="0.3">
      <c r="A1441" s="52" t="s">
        <v>405</v>
      </c>
      <c r="B1441" s="52">
        <f t="shared" si="67"/>
        <v>2017</v>
      </c>
      <c r="C1441" s="52" t="s">
        <v>588</v>
      </c>
      <c r="D1441" s="53">
        <v>42754</v>
      </c>
      <c r="E1441" s="52">
        <f t="shared" si="68"/>
        <v>2270</v>
      </c>
      <c r="F1441" s="54" t="s">
        <v>431</v>
      </c>
      <c r="G1441" s="52" t="s">
        <v>524</v>
      </c>
      <c r="H1441" s="54" t="s">
        <v>381</v>
      </c>
      <c r="I1441" s="55">
        <v>500</v>
      </c>
      <c r="J1441" s="55">
        <v>120</v>
      </c>
      <c r="K1441" s="54">
        <f t="shared" si="66"/>
        <v>60000</v>
      </c>
    </row>
    <row r="1442" spans="1:11" x14ac:dyDescent="0.3">
      <c r="A1442" s="52" t="s">
        <v>522</v>
      </c>
      <c r="B1442" s="52">
        <f t="shared" si="67"/>
        <v>2017</v>
      </c>
      <c r="C1442" s="52" t="s">
        <v>588</v>
      </c>
      <c r="D1442" s="53">
        <v>42754</v>
      </c>
      <c r="E1442" s="52">
        <f t="shared" si="68"/>
        <v>2271</v>
      </c>
      <c r="F1442" s="54" t="s">
        <v>459</v>
      </c>
      <c r="G1442" s="52" t="s">
        <v>410</v>
      </c>
      <c r="H1442" s="54" t="s">
        <v>387</v>
      </c>
      <c r="I1442" s="55">
        <v>200</v>
      </c>
      <c r="J1442" s="55">
        <v>35</v>
      </c>
      <c r="K1442" s="54">
        <f t="shared" si="66"/>
        <v>7000</v>
      </c>
    </row>
    <row r="1443" spans="1:11" x14ac:dyDescent="0.3">
      <c r="A1443" s="52" t="s">
        <v>405</v>
      </c>
      <c r="B1443" s="52">
        <f t="shared" si="67"/>
        <v>2017</v>
      </c>
      <c r="C1443" s="52" t="s">
        <v>588</v>
      </c>
      <c r="D1443" s="53">
        <v>42755</v>
      </c>
      <c r="E1443" s="52">
        <f t="shared" si="68"/>
        <v>2272</v>
      </c>
      <c r="F1443" s="54" t="s">
        <v>431</v>
      </c>
      <c r="G1443" s="52" t="s">
        <v>524</v>
      </c>
      <c r="H1443" s="54" t="s">
        <v>387</v>
      </c>
      <c r="I1443" s="55">
        <v>500</v>
      </c>
      <c r="J1443" s="55">
        <v>35</v>
      </c>
      <c r="K1443" s="54">
        <f t="shared" si="66"/>
        <v>17500</v>
      </c>
    </row>
    <row r="1444" spans="1:11" x14ac:dyDescent="0.3">
      <c r="A1444" s="52" t="s">
        <v>522</v>
      </c>
      <c r="B1444" s="52">
        <f t="shared" si="67"/>
        <v>2017</v>
      </c>
      <c r="C1444" s="52" t="s">
        <v>588</v>
      </c>
      <c r="D1444" s="53">
        <v>42755</v>
      </c>
      <c r="E1444" s="52">
        <f t="shared" si="68"/>
        <v>2273</v>
      </c>
      <c r="F1444" s="54" t="s">
        <v>402</v>
      </c>
      <c r="G1444" s="52" t="s">
        <v>525</v>
      </c>
      <c r="H1444" s="54" t="s">
        <v>385</v>
      </c>
      <c r="I1444" s="55">
        <v>500</v>
      </c>
      <c r="J1444" s="55">
        <v>86</v>
      </c>
      <c r="K1444" s="54">
        <f t="shared" si="66"/>
        <v>43000</v>
      </c>
    </row>
    <row r="1445" spans="1:11" x14ac:dyDescent="0.3">
      <c r="A1445" s="52" t="s">
        <v>405</v>
      </c>
      <c r="B1445" s="52">
        <f t="shared" si="67"/>
        <v>2017</v>
      </c>
      <c r="C1445" s="52" t="s">
        <v>588</v>
      </c>
      <c r="D1445" s="53">
        <v>42756</v>
      </c>
      <c r="E1445" s="52">
        <f t="shared" si="68"/>
        <v>2274</v>
      </c>
      <c r="F1445" s="54" t="s">
        <v>431</v>
      </c>
      <c r="G1445" s="52" t="s">
        <v>524</v>
      </c>
      <c r="H1445" s="54" t="s">
        <v>385</v>
      </c>
      <c r="I1445" s="55">
        <v>250</v>
      </c>
      <c r="J1445" s="55">
        <v>86</v>
      </c>
      <c r="K1445" s="54">
        <f t="shared" si="66"/>
        <v>21500</v>
      </c>
    </row>
    <row r="1446" spans="1:11" x14ac:dyDescent="0.3">
      <c r="A1446" s="52" t="s">
        <v>398</v>
      </c>
      <c r="B1446" s="52">
        <f t="shared" si="67"/>
        <v>2017</v>
      </c>
      <c r="C1446" s="52" t="s">
        <v>588</v>
      </c>
      <c r="D1446" s="53">
        <v>42756</v>
      </c>
      <c r="E1446" s="52">
        <f t="shared" si="68"/>
        <v>2275</v>
      </c>
      <c r="F1446" s="54" t="s">
        <v>414</v>
      </c>
      <c r="G1446" s="52" t="s">
        <v>396</v>
      </c>
      <c r="H1446" s="54" t="s">
        <v>384</v>
      </c>
      <c r="I1446" s="55">
        <v>500</v>
      </c>
      <c r="J1446" s="55">
        <v>20</v>
      </c>
      <c r="K1446" s="54">
        <f t="shared" si="66"/>
        <v>10000</v>
      </c>
    </row>
    <row r="1447" spans="1:11" x14ac:dyDescent="0.3">
      <c r="A1447" s="52" t="s">
        <v>405</v>
      </c>
      <c r="B1447" s="52">
        <f t="shared" si="67"/>
        <v>2017</v>
      </c>
      <c r="C1447" s="52" t="s">
        <v>588</v>
      </c>
      <c r="D1447" s="53">
        <v>42757</v>
      </c>
      <c r="E1447" s="52">
        <f t="shared" si="68"/>
        <v>2276</v>
      </c>
      <c r="F1447" s="54" t="s">
        <v>431</v>
      </c>
      <c r="G1447" s="52" t="s">
        <v>524</v>
      </c>
      <c r="H1447" s="54" t="s">
        <v>384</v>
      </c>
      <c r="I1447" s="55">
        <v>250</v>
      </c>
      <c r="J1447" s="55">
        <v>20</v>
      </c>
      <c r="K1447" s="54">
        <f t="shared" si="66"/>
        <v>5000</v>
      </c>
    </row>
    <row r="1448" spans="1:11" x14ac:dyDescent="0.3">
      <c r="A1448" s="52" t="s">
        <v>398</v>
      </c>
      <c r="B1448" s="52">
        <f t="shared" si="67"/>
        <v>2017</v>
      </c>
      <c r="C1448" s="52" t="s">
        <v>588</v>
      </c>
      <c r="D1448" s="53">
        <v>42757</v>
      </c>
      <c r="E1448" s="52">
        <f t="shared" si="68"/>
        <v>2277</v>
      </c>
      <c r="F1448" s="54" t="s">
        <v>409</v>
      </c>
      <c r="G1448" s="52" t="s">
        <v>396</v>
      </c>
      <c r="H1448" s="54" t="s">
        <v>383</v>
      </c>
      <c r="I1448" s="55">
        <v>100</v>
      </c>
      <c r="J1448" s="55">
        <v>10</v>
      </c>
      <c r="K1448" s="54">
        <f t="shared" si="66"/>
        <v>1000</v>
      </c>
    </row>
    <row r="1449" spans="1:11" x14ac:dyDescent="0.3">
      <c r="A1449" s="52" t="s">
        <v>405</v>
      </c>
      <c r="B1449" s="52">
        <f t="shared" si="67"/>
        <v>2017</v>
      </c>
      <c r="C1449" s="52" t="s">
        <v>588</v>
      </c>
      <c r="D1449" s="53">
        <v>42758</v>
      </c>
      <c r="E1449" s="52">
        <f t="shared" si="68"/>
        <v>2278</v>
      </c>
      <c r="F1449" s="54" t="s">
        <v>431</v>
      </c>
      <c r="G1449" s="52" t="s">
        <v>524</v>
      </c>
      <c r="H1449" s="54" t="s">
        <v>383</v>
      </c>
      <c r="I1449" s="55">
        <v>250</v>
      </c>
      <c r="J1449" s="55">
        <v>10</v>
      </c>
      <c r="K1449" s="54">
        <f t="shared" si="66"/>
        <v>2500</v>
      </c>
    </row>
    <row r="1450" spans="1:11" x14ac:dyDescent="0.3">
      <c r="A1450" s="52" t="s">
        <v>398</v>
      </c>
      <c r="B1450" s="52">
        <f t="shared" si="67"/>
        <v>2017</v>
      </c>
      <c r="C1450" s="52" t="s">
        <v>588</v>
      </c>
      <c r="D1450" s="53">
        <v>42758</v>
      </c>
      <c r="E1450" s="52">
        <f t="shared" si="68"/>
        <v>2279</v>
      </c>
      <c r="F1450" s="54" t="s">
        <v>397</v>
      </c>
      <c r="G1450" s="52" t="s">
        <v>396</v>
      </c>
      <c r="H1450" s="54" t="s">
        <v>381</v>
      </c>
      <c r="I1450" s="55">
        <v>1000</v>
      </c>
      <c r="J1450" s="55">
        <v>120</v>
      </c>
      <c r="K1450" s="54">
        <f t="shared" si="66"/>
        <v>120000</v>
      </c>
    </row>
    <row r="1451" spans="1:11" x14ac:dyDescent="0.3">
      <c r="A1451" s="52" t="s">
        <v>405</v>
      </c>
      <c r="B1451" s="52">
        <f t="shared" si="67"/>
        <v>2017</v>
      </c>
      <c r="C1451" s="52" t="s">
        <v>588</v>
      </c>
      <c r="D1451" s="53">
        <v>42759</v>
      </c>
      <c r="E1451" s="52">
        <f t="shared" si="68"/>
        <v>2280</v>
      </c>
      <c r="F1451" s="54" t="s">
        <v>431</v>
      </c>
      <c r="G1451" s="52" t="s">
        <v>524</v>
      </c>
      <c r="H1451" s="54" t="s">
        <v>381</v>
      </c>
      <c r="I1451" s="55">
        <v>50</v>
      </c>
      <c r="J1451" s="55">
        <v>120</v>
      </c>
      <c r="K1451" s="54">
        <f t="shared" si="66"/>
        <v>6000</v>
      </c>
    </row>
    <row r="1452" spans="1:11" x14ac:dyDescent="0.3">
      <c r="A1452" s="52" t="s">
        <v>398</v>
      </c>
      <c r="B1452" s="52">
        <f t="shared" si="67"/>
        <v>2017</v>
      </c>
      <c r="C1452" s="52" t="s">
        <v>588</v>
      </c>
      <c r="D1452" s="53">
        <v>42759</v>
      </c>
      <c r="E1452" s="52">
        <f t="shared" si="68"/>
        <v>2281</v>
      </c>
      <c r="F1452" s="54" t="s">
        <v>397</v>
      </c>
      <c r="G1452" s="52" t="s">
        <v>396</v>
      </c>
      <c r="H1452" s="54" t="s">
        <v>387</v>
      </c>
      <c r="I1452" s="55">
        <v>250</v>
      </c>
      <c r="J1452" s="55">
        <v>35</v>
      </c>
      <c r="K1452" s="54">
        <f t="shared" si="66"/>
        <v>8750</v>
      </c>
    </row>
    <row r="1453" spans="1:11" x14ac:dyDescent="0.3">
      <c r="A1453" s="52" t="s">
        <v>405</v>
      </c>
      <c r="B1453" s="52">
        <f t="shared" si="67"/>
        <v>2017</v>
      </c>
      <c r="C1453" s="52" t="s">
        <v>588</v>
      </c>
      <c r="D1453" s="53">
        <v>42760</v>
      </c>
      <c r="E1453" s="52">
        <f t="shared" si="68"/>
        <v>2282</v>
      </c>
      <c r="F1453" s="54" t="s">
        <v>431</v>
      </c>
      <c r="G1453" s="52" t="s">
        <v>524</v>
      </c>
      <c r="H1453" s="54" t="s">
        <v>383</v>
      </c>
      <c r="I1453" s="55">
        <v>250</v>
      </c>
      <c r="J1453" s="55">
        <v>10</v>
      </c>
      <c r="K1453" s="54">
        <f t="shared" si="66"/>
        <v>2500</v>
      </c>
    </row>
    <row r="1454" spans="1:11" x14ac:dyDescent="0.3">
      <c r="A1454" s="52" t="s">
        <v>398</v>
      </c>
      <c r="B1454" s="52">
        <f t="shared" si="67"/>
        <v>2017</v>
      </c>
      <c r="C1454" s="52" t="s">
        <v>588</v>
      </c>
      <c r="D1454" s="53">
        <v>42760</v>
      </c>
      <c r="E1454" s="52">
        <f t="shared" si="68"/>
        <v>2283</v>
      </c>
      <c r="F1454" s="54" t="s">
        <v>397</v>
      </c>
      <c r="G1454" s="52" t="s">
        <v>396</v>
      </c>
      <c r="H1454" s="54" t="s">
        <v>385</v>
      </c>
      <c r="I1454" s="55">
        <v>450</v>
      </c>
      <c r="J1454" s="55">
        <v>86</v>
      </c>
      <c r="K1454" s="54">
        <f t="shared" si="66"/>
        <v>38700</v>
      </c>
    </row>
    <row r="1455" spans="1:11" x14ac:dyDescent="0.3">
      <c r="A1455" s="52" t="s">
        <v>405</v>
      </c>
      <c r="B1455" s="52">
        <f t="shared" si="67"/>
        <v>2017</v>
      </c>
      <c r="C1455" s="52" t="s">
        <v>588</v>
      </c>
      <c r="D1455" s="53">
        <v>42761</v>
      </c>
      <c r="E1455" s="52">
        <f t="shared" si="68"/>
        <v>2284</v>
      </c>
      <c r="F1455" s="54" t="s">
        <v>431</v>
      </c>
      <c r="G1455" s="52" t="s">
        <v>524</v>
      </c>
      <c r="H1455" s="54" t="s">
        <v>381</v>
      </c>
      <c r="I1455" s="55">
        <v>40</v>
      </c>
      <c r="J1455" s="55">
        <v>120</v>
      </c>
      <c r="K1455" s="54">
        <f t="shared" si="66"/>
        <v>4800</v>
      </c>
    </row>
    <row r="1456" spans="1:11" x14ac:dyDescent="0.3">
      <c r="A1456" s="52" t="s">
        <v>398</v>
      </c>
      <c r="B1456" s="52">
        <f t="shared" si="67"/>
        <v>2017</v>
      </c>
      <c r="C1456" s="52" t="s">
        <v>588</v>
      </c>
      <c r="D1456" s="53">
        <v>42761</v>
      </c>
      <c r="E1456" s="52">
        <f t="shared" si="68"/>
        <v>2285</v>
      </c>
      <c r="F1456" s="54" t="s">
        <v>397</v>
      </c>
      <c r="G1456" s="52" t="s">
        <v>396</v>
      </c>
      <c r="H1456" s="54" t="s">
        <v>384</v>
      </c>
      <c r="I1456" s="55">
        <v>200</v>
      </c>
      <c r="J1456" s="55">
        <v>20</v>
      </c>
      <c r="K1456" s="54">
        <f t="shared" si="66"/>
        <v>4000</v>
      </c>
    </row>
    <row r="1457" spans="1:11" x14ac:dyDescent="0.3">
      <c r="A1457" s="52" t="s">
        <v>405</v>
      </c>
      <c r="B1457" s="52">
        <f t="shared" si="67"/>
        <v>2017</v>
      </c>
      <c r="C1457" s="52" t="s">
        <v>588</v>
      </c>
      <c r="D1457" s="53">
        <v>42762</v>
      </c>
      <c r="E1457" s="52">
        <f t="shared" si="68"/>
        <v>2286</v>
      </c>
      <c r="F1457" s="54" t="s">
        <v>431</v>
      </c>
      <c r="G1457" s="52" t="s">
        <v>524</v>
      </c>
      <c r="H1457" s="54" t="s">
        <v>381</v>
      </c>
      <c r="I1457" s="55">
        <v>20</v>
      </c>
      <c r="J1457" s="55">
        <v>120</v>
      </c>
      <c r="K1457" s="54">
        <f t="shared" si="66"/>
        <v>2400</v>
      </c>
    </row>
    <row r="1458" spans="1:11" x14ac:dyDescent="0.3">
      <c r="A1458" s="52" t="s">
        <v>398</v>
      </c>
      <c r="B1458" s="52">
        <f t="shared" si="67"/>
        <v>2017</v>
      </c>
      <c r="C1458" s="52" t="s">
        <v>588</v>
      </c>
      <c r="D1458" s="53">
        <v>42762</v>
      </c>
      <c r="E1458" s="52">
        <f t="shared" si="68"/>
        <v>2287</v>
      </c>
      <c r="F1458" s="54" t="s">
        <v>397</v>
      </c>
      <c r="G1458" s="52" t="s">
        <v>396</v>
      </c>
      <c r="H1458" s="54" t="s">
        <v>383</v>
      </c>
      <c r="I1458" s="55">
        <v>750</v>
      </c>
      <c r="J1458" s="55">
        <v>10</v>
      </c>
      <c r="K1458" s="54">
        <f t="shared" si="66"/>
        <v>7500</v>
      </c>
    </row>
    <row r="1459" spans="1:11" x14ac:dyDescent="0.3">
      <c r="A1459" s="52" t="s">
        <v>405</v>
      </c>
      <c r="B1459" s="52">
        <f t="shared" si="67"/>
        <v>2017</v>
      </c>
      <c r="C1459" s="52" t="s">
        <v>588</v>
      </c>
      <c r="D1459" s="53">
        <v>42763</v>
      </c>
      <c r="E1459" s="52">
        <f t="shared" si="68"/>
        <v>2288</v>
      </c>
      <c r="F1459" s="54" t="s">
        <v>431</v>
      </c>
      <c r="G1459" s="52" t="s">
        <v>524</v>
      </c>
      <c r="H1459" s="54" t="s">
        <v>383</v>
      </c>
      <c r="I1459" s="55">
        <v>250</v>
      </c>
      <c r="J1459" s="55">
        <v>10</v>
      </c>
      <c r="K1459" s="54">
        <f t="shared" si="66"/>
        <v>2500</v>
      </c>
    </row>
    <row r="1460" spans="1:11" x14ac:dyDescent="0.3">
      <c r="A1460" s="52" t="s">
        <v>398</v>
      </c>
      <c r="B1460" s="52">
        <f t="shared" si="67"/>
        <v>2017</v>
      </c>
      <c r="C1460" s="52" t="s">
        <v>588</v>
      </c>
      <c r="D1460" s="53">
        <v>42763</v>
      </c>
      <c r="E1460" s="52">
        <f t="shared" si="68"/>
        <v>2289</v>
      </c>
      <c r="F1460" s="54" t="s">
        <v>397</v>
      </c>
      <c r="G1460" s="52" t="s">
        <v>396</v>
      </c>
      <c r="H1460" s="54" t="s">
        <v>381</v>
      </c>
      <c r="I1460" s="55">
        <v>500</v>
      </c>
      <c r="J1460" s="55">
        <v>120</v>
      </c>
      <c r="K1460" s="54">
        <f t="shared" si="66"/>
        <v>60000</v>
      </c>
    </row>
    <row r="1461" spans="1:11" x14ac:dyDescent="0.3">
      <c r="A1461" s="52" t="s">
        <v>405</v>
      </c>
      <c r="B1461" s="52">
        <f t="shared" si="67"/>
        <v>2017</v>
      </c>
      <c r="C1461" s="52" t="s">
        <v>588</v>
      </c>
      <c r="D1461" s="53">
        <v>42764</v>
      </c>
      <c r="E1461" s="52">
        <f t="shared" si="68"/>
        <v>2290</v>
      </c>
      <c r="F1461" s="54" t="s">
        <v>437</v>
      </c>
      <c r="G1461" s="52" t="s">
        <v>403</v>
      </c>
      <c r="H1461" s="54" t="s">
        <v>387</v>
      </c>
      <c r="I1461" s="55">
        <v>250</v>
      </c>
      <c r="J1461" s="55">
        <v>35</v>
      </c>
      <c r="K1461" s="54">
        <f t="shared" si="66"/>
        <v>8750</v>
      </c>
    </row>
    <row r="1462" spans="1:11" x14ac:dyDescent="0.3">
      <c r="A1462" s="52" t="s">
        <v>398</v>
      </c>
      <c r="B1462" s="52">
        <f t="shared" si="67"/>
        <v>2017</v>
      </c>
      <c r="C1462" s="52" t="s">
        <v>588</v>
      </c>
      <c r="D1462" s="53">
        <v>42764</v>
      </c>
      <c r="E1462" s="52">
        <f t="shared" si="68"/>
        <v>2291</v>
      </c>
      <c r="F1462" s="54" t="s">
        <v>397</v>
      </c>
      <c r="G1462" s="52" t="s">
        <v>396</v>
      </c>
      <c r="H1462" s="54" t="s">
        <v>387</v>
      </c>
      <c r="I1462" s="55">
        <v>900</v>
      </c>
      <c r="J1462" s="55">
        <v>35</v>
      </c>
      <c r="K1462" s="54">
        <f t="shared" si="66"/>
        <v>31500</v>
      </c>
    </row>
    <row r="1463" spans="1:11" x14ac:dyDescent="0.3">
      <c r="A1463" s="52" t="s">
        <v>405</v>
      </c>
      <c r="B1463" s="52">
        <f t="shared" si="67"/>
        <v>2017</v>
      </c>
      <c r="C1463" s="52" t="s">
        <v>588</v>
      </c>
      <c r="D1463" s="53">
        <v>42765</v>
      </c>
      <c r="E1463" s="52">
        <f t="shared" si="68"/>
        <v>2292</v>
      </c>
      <c r="F1463" s="54" t="s">
        <v>437</v>
      </c>
      <c r="G1463" s="52" t="s">
        <v>403</v>
      </c>
      <c r="H1463" s="54" t="s">
        <v>387</v>
      </c>
      <c r="I1463" s="55">
        <v>250</v>
      </c>
      <c r="J1463" s="55">
        <v>35</v>
      </c>
      <c r="K1463" s="54">
        <f t="shared" si="66"/>
        <v>8750</v>
      </c>
    </row>
    <row r="1464" spans="1:11" x14ac:dyDescent="0.3">
      <c r="A1464" s="52" t="s">
        <v>522</v>
      </c>
      <c r="B1464" s="52">
        <f t="shared" si="67"/>
        <v>2017</v>
      </c>
      <c r="C1464" s="52" t="s">
        <v>588</v>
      </c>
      <c r="D1464" s="53">
        <v>42765</v>
      </c>
      <c r="E1464" s="52">
        <f t="shared" si="68"/>
        <v>2293</v>
      </c>
      <c r="F1464" s="54" t="s">
        <v>402</v>
      </c>
      <c r="G1464" s="52" t="s">
        <v>525</v>
      </c>
      <c r="H1464" s="54" t="s">
        <v>385</v>
      </c>
      <c r="I1464" s="55">
        <v>5</v>
      </c>
      <c r="J1464" s="55">
        <v>86</v>
      </c>
      <c r="K1464" s="54">
        <f t="shared" si="66"/>
        <v>430</v>
      </c>
    </row>
    <row r="1465" spans="1:11" x14ac:dyDescent="0.3">
      <c r="A1465" s="52" t="s">
        <v>405</v>
      </c>
      <c r="B1465" s="52">
        <f t="shared" si="67"/>
        <v>2017</v>
      </c>
      <c r="C1465" s="52" t="s">
        <v>588</v>
      </c>
      <c r="D1465" s="53">
        <v>42766</v>
      </c>
      <c r="E1465" s="52">
        <f t="shared" si="68"/>
        <v>2294</v>
      </c>
      <c r="F1465" s="54" t="s">
        <v>437</v>
      </c>
      <c r="G1465" s="52" t="s">
        <v>403</v>
      </c>
      <c r="H1465" s="54" t="s">
        <v>385</v>
      </c>
      <c r="I1465" s="55">
        <v>250</v>
      </c>
      <c r="J1465" s="55">
        <v>86</v>
      </c>
      <c r="K1465" s="54">
        <f t="shared" si="66"/>
        <v>21500</v>
      </c>
    </row>
    <row r="1466" spans="1:11" x14ac:dyDescent="0.3">
      <c r="A1466" s="52" t="s">
        <v>522</v>
      </c>
      <c r="B1466" s="52">
        <f t="shared" si="67"/>
        <v>2017</v>
      </c>
      <c r="C1466" s="52" t="s">
        <v>588</v>
      </c>
      <c r="D1466" s="53">
        <v>42766</v>
      </c>
      <c r="E1466" s="52">
        <f t="shared" si="68"/>
        <v>2295</v>
      </c>
      <c r="F1466" s="54" t="s">
        <v>402</v>
      </c>
      <c r="G1466" s="52" t="s">
        <v>525</v>
      </c>
      <c r="H1466" s="54" t="s">
        <v>384</v>
      </c>
      <c r="I1466" s="55">
        <v>5</v>
      </c>
      <c r="J1466" s="55">
        <v>20</v>
      </c>
      <c r="K1466" s="54">
        <f t="shared" si="66"/>
        <v>100</v>
      </c>
    </row>
    <row r="1467" spans="1:11" x14ac:dyDescent="0.3">
      <c r="A1467" s="52" t="s">
        <v>405</v>
      </c>
      <c r="B1467" s="52">
        <f t="shared" si="67"/>
        <v>2017</v>
      </c>
      <c r="C1467" s="52" t="s">
        <v>589</v>
      </c>
      <c r="D1467" s="53">
        <v>42767</v>
      </c>
      <c r="E1467" s="52">
        <f t="shared" si="68"/>
        <v>2296</v>
      </c>
      <c r="F1467" s="54" t="s">
        <v>437</v>
      </c>
      <c r="G1467" s="52" t="s">
        <v>403</v>
      </c>
      <c r="H1467" s="54" t="s">
        <v>384</v>
      </c>
      <c r="I1467" s="55">
        <v>250</v>
      </c>
      <c r="J1467" s="55">
        <v>20</v>
      </c>
      <c r="K1467" s="54">
        <f t="shared" si="66"/>
        <v>5000</v>
      </c>
    </row>
    <row r="1468" spans="1:11" x14ac:dyDescent="0.3">
      <c r="A1468" s="52" t="s">
        <v>522</v>
      </c>
      <c r="B1468" s="52">
        <f t="shared" si="67"/>
        <v>2017</v>
      </c>
      <c r="C1468" s="52" t="s">
        <v>589</v>
      </c>
      <c r="D1468" s="53">
        <v>42767</v>
      </c>
      <c r="E1468" s="52">
        <f t="shared" si="68"/>
        <v>2297</v>
      </c>
      <c r="F1468" s="54" t="s">
        <v>402</v>
      </c>
      <c r="G1468" s="52" t="s">
        <v>525</v>
      </c>
      <c r="H1468" s="54" t="s">
        <v>387</v>
      </c>
      <c r="I1468" s="55">
        <v>5</v>
      </c>
      <c r="J1468" s="55">
        <v>35</v>
      </c>
      <c r="K1468" s="54">
        <f t="shared" si="66"/>
        <v>175</v>
      </c>
    </row>
    <row r="1469" spans="1:11" x14ac:dyDescent="0.3">
      <c r="A1469" s="52" t="s">
        <v>405</v>
      </c>
      <c r="B1469" s="52">
        <f t="shared" si="67"/>
        <v>2017</v>
      </c>
      <c r="C1469" s="52" t="s">
        <v>589</v>
      </c>
      <c r="D1469" s="53">
        <v>42768</v>
      </c>
      <c r="E1469" s="52">
        <f t="shared" si="68"/>
        <v>2298</v>
      </c>
      <c r="F1469" s="54" t="s">
        <v>437</v>
      </c>
      <c r="G1469" s="52" t="s">
        <v>403</v>
      </c>
      <c r="H1469" s="54" t="s">
        <v>387</v>
      </c>
      <c r="I1469" s="55">
        <v>250</v>
      </c>
      <c r="J1469" s="55">
        <v>35</v>
      </c>
      <c r="K1469" s="54">
        <f t="shared" si="66"/>
        <v>8750</v>
      </c>
    </row>
    <row r="1470" spans="1:11" x14ac:dyDescent="0.3">
      <c r="A1470" s="52" t="s">
        <v>522</v>
      </c>
      <c r="B1470" s="52">
        <f t="shared" si="67"/>
        <v>2017</v>
      </c>
      <c r="C1470" s="52" t="s">
        <v>589</v>
      </c>
      <c r="D1470" s="53">
        <v>42768</v>
      </c>
      <c r="E1470" s="52">
        <f t="shared" si="68"/>
        <v>2299</v>
      </c>
      <c r="F1470" s="54" t="s">
        <v>402</v>
      </c>
      <c r="G1470" s="52" t="s">
        <v>525</v>
      </c>
      <c r="H1470" s="54" t="s">
        <v>385</v>
      </c>
      <c r="I1470" s="55">
        <v>5</v>
      </c>
      <c r="J1470" s="55">
        <v>86</v>
      </c>
      <c r="K1470" s="54">
        <f t="shared" si="66"/>
        <v>430</v>
      </c>
    </row>
    <row r="1471" spans="1:11" x14ac:dyDescent="0.3">
      <c r="A1471" s="52" t="s">
        <v>405</v>
      </c>
      <c r="B1471" s="52">
        <f t="shared" si="67"/>
        <v>2017</v>
      </c>
      <c r="C1471" s="52" t="s">
        <v>589</v>
      </c>
      <c r="D1471" s="53">
        <v>42769</v>
      </c>
      <c r="E1471" s="52">
        <f t="shared" si="68"/>
        <v>2300</v>
      </c>
      <c r="F1471" s="54" t="s">
        <v>437</v>
      </c>
      <c r="G1471" s="52" t="s">
        <v>403</v>
      </c>
      <c r="H1471" s="54" t="s">
        <v>385</v>
      </c>
      <c r="I1471" s="55">
        <v>250</v>
      </c>
      <c r="J1471" s="55">
        <v>86</v>
      </c>
      <c r="K1471" s="54">
        <f t="shared" si="66"/>
        <v>21500</v>
      </c>
    </row>
    <row r="1472" spans="1:11" x14ac:dyDescent="0.3">
      <c r="A1472" s="52" t="s">
        <v>395</v>
      </c>
      <c r="B1472" s="52">
        <f t="shared" si="67"/>
        <v>2017</v>
      </c>
      <c r="C1472" s="52" t="s">
        <v>589</v>
      </c>
      <c r="D1472" s="53">
        <v>42769</v>
      </c>
      <c r="E1472" s="52">
        <f t="shared" si="68"/>
        <v>2301</v>
      </c>
      <c r="F1472" s="54" t="s">
        <v>434</v>
      </c>
      <c r="G1472" s="52" t="s">
        <v>399</v>
      </c>
      <c r="H1472" s="54" t="s">
        <v>384</v>
      </c>
      <c r="I1472" s="55">
        <v>500</v>
      </c>
      <c r="J1472" s="55">
        <v>20</v>
      </c>
      <c r="K1472" s="54">
        <f t="shared" si="66"/>
        <v>10000</v>
      </c>
    </row>
    <row r="1473" spans="1:11" x14ac:dyDescent="0.3">
      <c r="A1473" s="52" t="s">
        <v>405</v>
      </c>
      <c r="B1473" s="52">
        <f t="shared" si="67"/>
        <v>2017</v>
      </c>
      <c r="C1473" s="52" t="s">
        <v>589</v>
      </c>
      <c r="D1473" s="53">
        <v>42770</v>
      </c>
      <c r="E1473" s="52">
        <f t="shared" si="68"/>
        <v>2302</v>
      </c>
      <c r="F1473" s="54" t="s">
        <v>437</v>
      </c>
      <c r="G1473" s="52" t="s">
        <v>403</v>
      </c>
      <c r="H1473" s="54" t="s">
        <v>384</v>
      </c>
      <c r="I1473" s="55">
        <v>250</v>
      </c>
      <c r="J1473" s="55">
        <v>20</v>
      </c>
      <c r="K1473" s="54">
        <f t="shared" si="66"/>
        <v>5000</v>
      </c>
    </row>
    <row r="1474" spans="1:11" x14ac:dyDescent="0.3">
      <c r="A1474" s="52" t="s">
        <v>395</v>
      </c>
      <c r="B1474" s="52">
        <f t="shared" si="67"/>
        <v>2017</v>
      </c>
      <c r="C1474" s="52" t="s">
        <v>589</v>
      </c>
      <c r="D1474" s="53">
        <v>42770</v>
      </c>
      <c r="E1474" s="52">
        <f t="shared" si="68"/>
        <v>2303</v>
      </c>
      <c r="F1474" s="54" t="s">
        <v>432</v>
      </c>
      <c r="G1474" s="52" t="s">
        <v>529</v>
      </c>
      <c r="H1474" s="54" t="s">
        <v>387</v>
      </c>
      <c r="I1474" s="55">
        <v>200</v>
      </c>
      <c r="J1474" s="55">
        <v>35</v>
      </c>
      <c r="K1474" s="54">
        <f t="shared" si="66"/>
        <v>7000</v>
      </c>
    </row>
    <row r="1475" spans="1:11" x14ac:dyDescent="0.3">
      <c r="A1475" s="52" t="s">
        <v>405</v>
      </c>
      <c r="B1475" s="52">
        <f t="shared" si="67"/>
        <v>2017</v>
      </c>
      <c r="C1475" s="52" t="s">
        <v>589</v>
      </c>
      <c r="D1475" s="53">
        <v>42771</v>
      </c>
      <c r="E1475" s="52">
        <f t="shared" si="68"/>
        <v>2304</v>
      </c>
      <c r="F1475" s="54" t="s">
        <v>437</v>
      </c>
      <c r="G1475" s="52" t="s">
        <v>403</v>
      </c>
      <c r="H1475" s="54" t="s">
        <v>387</v>
      </c>
      <c r="I1475" s="55">
        <v>250</v>
      </c>
      <c r="J1475" s="55">
        <v>35</v>
      </c>
      <c r="K1475" s="54">
        <f t="shared" si="66"/>
        <v>8750</v>
      </c>
    </row>
    <row r="1476" spans="1:11" x14ac:dyDescent="0.3">
      <c r="A1476" s="52" t="s">
        <v>395</v>
      </c>
      <c r="B1476" s="52">
        <f t="shared" si="67"/>
        <v>2017</v>
      </c>
      <c r="C1476" s="52" t="s">
        <v>589</v>
      </c>
      <c r="D1476" s="53">
        <v>42771</v>
      </c>
      <c r="E1476" s="52">
        <f t="shared" si="68"/>
        <v>2305</v>
      </c>
      <c r="F1476" s="54" t="s">
        <v>435</v>
      </c>
      <c r="G1476" s="52" t="s">
        <v>399</v>
      </c>
      <c r="H1476" s="54" t="s">
        <v>385</v>
      </c>
      <c r="I1476" s="55">
        <v>100</v>
      </c>
      <c r="J1476" s="55">
        <v>86</v>
      </c>
      <c r="K1476" s="54">
        <f t="shared" si="66"/>
        <v>8600</v>
      </c>
    </row>
    <row r="1477" spans="1:11" x14ac:dyDescent="0.3">
      <c r="A1477" s="52" t="s">
        <v>395</v>
      </c>
      <c r="B1477" s="52">
        <f t="shared" si="67"/>
        <v>2017</v>
      </c>
      <c r="C1477" s="52" t="s">
        <v>589</v>
      </c>
      <c r="D1477" s="53">
        <v>42772</v>
      </c>
      <c r="E1477" s="52">
        <f t="shared" si="68"/>
        <v>2306</v>
      </c>
      <c r="F1477" s="54" t="s">
        <v>433</v>
      </c>
      <c r="G1477" s="52" t="s">
        <v>528</v>
      </c>
      <c r="H1477" s="54" t="s">
        <v>385</v>
      </c>
      <c r="I1477" s="55">
        <v>400</v>
      </c>
      <c r="J1477" s="55">
        <v>86</v>
      </c>
      <c r="K1477" s="54">
        <f t="shared" si="66"/>
        <v>34400</v>
      </c>
    </row>
    <row r="1478" spans="1:11" x14ac:dyDescent="0.3">
      <c r="A1478" s="52" t="s">
        <v>395</v>
      </c>
      <c r="B1478" s="52">
        <f t="shared" si="67"/>
        <v>2017</v>
      </c>
      <c r="C1478" s="52" t="s">
        <v>589</v>
      </c>
      <c r="D1478" s="53">
        <v>42772</v>
      </c>
      <c r="E1478" s="52">
        <f t="shared" si="68"/>
        <v>2307</v>
      </c>
      <c r="F1478" s="54" t="s">
        <v>435</v>
      </c>
      <c r="G1478" s="52" t="s">
        <v>399</v>
      </c>
      <c r="H1478" s="54" t="s">
        <v>384</v>
      </c>
      <c r="I1478" s="55">
        <v>200</v>
      </c>
      <c r="J1478" s="55">
        <v>20</v>
      </c>
      <c r="K1478" s="54">
        <f t="shared" si="66"/>
        <v>4000</v>
      </c>
    </row>
    <row r="1479" spans="1:11" x14ac:dyDescent="0.3">
      <c r="A1479" s="52" t="s">
        <v>395</v>
      </c>
      <c r="B1479" s="52">
        <f t="shared" si="67"/>
        <v>2017</v>
      </c>
      <c r="C1479" s="52" t="s">
        <v>589</v>
      </c>
      <c r="D1479" s="53">
        <v>42773</v>
      </c>
      <c r="E1479" s="52">
        <f t="shared" si="68"/>
        <v>2308</v>
      </c>
      <c r="F1479" s="54" t="s">
        <v>433</v>
      </c>
      <c r="G1479" s="52" t="s">
        <v>528</v>
      </c>
      <c r="H1479" s="54" t="s">
        <v>384</v>
      </c>
      <c r="I1479" s="55">
        <v>100</v>
      </c>
      <c r="J1479" s="55">
        <v>20</v>
      </c>
      <c r="K1479" s="54">
        <f t="shared" ref="K1479:K1542" si="69">I1479*J1479</f>
        <v>2000</v>
      </c>
    </row>
    <row r="1480" spans="1:11" x14ac:dyDescent="0.3">
      <c r="A1480" s="52" t="s">
        <v>395</v>
      </c>
      <c r="B1480" s="52">
        <f t="shared" ref="B1480:B1543" si="70">YEAR(D1480)</f>
        <v>2017</v>
      </c>
      <c r="C1480" s="52" t="s">
        <v>589</v>
      </c>
      <c r="D1480" s="53">
        <v>42773</v>
      </c>
      <c r="E1480" s="52">
        <f t="shared" ref="E1480:E1543" si="71">E1479+1</f>
        <v>2309</v>
      </c>
      <c r="F1480" s="54" t="s">
        <v>435</v>
      </c>
      <c r="G1480" s="52" t="s">
        <v>399</v>
      </c>
      <c r="H1480" s="54" t="s">
        <v>387</v>
      </c>
      <c r="I1480" s="55">
        <v>20</v>
      </c>
      <c r="J1480" s="55">
        <v>35</v>
      </c>
      <c r="K1480" s="54">
        <f t="shared" si="69"/>
        <v>700</v>
      </c>
    </row>
    <row r="1481" spans="1:11" x14ac:dyDescent="0.3">
      <c r="A1481" s="52" t="s">
        <v>395</v>
      </c>
      <c r="B1481" s="52">
        <f t="shared" si="70"/>
        <v>2017</v>
      </c>
      <c r="C1481" s="52" t="s">
        <v>589</v>
      </c>
      <c r="D1481" s="53">
        <v>42774</v>
      </c>
      <c r="E1481" s="52">
        <f t="shared" si="71"/>
        <v>2310</v>
      </c>
      <c r="F1481" s="54" t="s">
        <v>433</v>
      </c>
      <c r="G1481" s="52" t="s">
        <v>528</v>
      </c>
      <c r="H1481" s="54" t="s">
        <v>387</v>
      </c>
      <c r="I1481" s="55">
        <v>100</v>
      </c>
      <c r="J1481" s="55">
        <v>35</v>
      </c>
      <c r="K1481" s="54">
        <f t="shared" si="69"/>
        <v>3500</v>
      </c>
    </row>
    <row r="1482" spans="1:11" x14ac:dyDescent="0.3">
      <c r="A1482" s="52" t="s">
        <v>405</v>
      </c>
      <c r="B1482" s="52">
        <f t="shared" si="70"/>
        <v>2017</v>
      </c>
      <c r="C1482" s="52" t="s">
        <v>589</v>
      </c>
      <c r="D1482" s="53">
        <v>42774</v>
      </c>
      <c r="E1482" s="52">
        <f t="shared" si="71"/>
        <v>2311</v>
      </c>
      <c r="F1482" s="54" t="s">
        <v>415</v>
      </c>
      <c r="G1482" s="52" t="s">
        <v>524</v>
      </c>
      <c r="H1482" s="54" t="s">
        <v>385</v>
      </c>
      <c r="I1482" s="55">
        <v>200</v>
      </c>
      <c r="J1482" s="55">
        <v>86</v>
      </c>
      <c r="K1482" s="54">
        <f t="shared" si="69"/>
        <v>17200</v>
      </c>
    </row>
    <row r="1483" spans="1:11" x14ac:dyDescent="0.3">
      <c r="A1483" s="52" t="s">
        <v>395</v>
      </c>
      <c r="B1483" s="52">
        <f t="shared" si="70"/>
        <v>2017</v>
      </c>
      <c r="C1483" s="52" t="s">
        <v>589</v>
      </c>
      <c r="D1483" s="53">
        <v>42775</v>
      </c>
      <c r="E1483" s="52">
        <f t="shared" si="71"/>
        <v>2312</v>
      </c>
      <c r="F1483" s="54" t="s">
        <v>433</v>
      </c>
      <c r="G1483" s="52" t="s">
        <v>528</v>
      </c>
      <c r="H1483" s="54" t="s">
        <v>385</v>
      </c>
      <c r="I1483" s="55">
        <v>250</v>
      </c>
      <c r="J1483" s="55">
        <v>86</v>
      </c>
      <c r="K1483" s="54">
        <f t="shared" si="69"/>
        <v>21500</v>
      </c>
    </row>
    <row r="1484" spans="1:11" x14ac:dyDescent="0.3">
      <c r="A1484" s="52" t="s">
        <v>405</v>
      </c>
      <c r="B1484" s="52">
        <f t="shared" si="70"/>
        <v>2017</v>
      </c>
      <c r="C1484" s="52" t="s">
        <v>589</v>
      </c>
      <c r="D1484" s="53">
        <v>42775</v>
      </c>
      <c r="E1484" s="52">
        <f t="shared" si="71"/>
        <v>2313</v>
      </c>
      <c r="F1484" s="54" t="s">
        <v>415</v>
      </c>
      <c r="G1484" s="52" t="s">
        <v>524</v>
      </c>
      <c r="H1484" s="54" t="s">
        <v>384</v>
      </c>
      <c r="I1484" s="55">
        <v>200</v>
      </c>
      <c r="J1484" s="55">
        <v>20</v>
      </c>
      <c r="K1484" s="54">
        <f t="shared" si="69"/>
        <v>4000</v>
      </c>
    </row>
    <row r="1485" spans="1:11" x14ac:dyDescent="0.3">
      <c r="A1485" s="52" t="s">
        <v>395</v>
      </c>
      <c r="B1485" s="52">
        <f t="shared" si="70"/>
        <v>2017</v>
      </c>
      <c r="C1485" s="52" t="s">
        <v>589</v>
      </c>
      <c r="D1485" s="53">
        <v>42776</v>
      </c>
      <c r="E1485" s="52">
        <f t="shared" si="71"/>
        <v>2314</v>
      </c>
      <c r="F1485" s="54" t="s">
        <v>433</v>
      </c>
      <c r="G1485" s="52" t="s">
        <v>528</v>
      </c>
      <c r="H1485" s="54" t="s">
        <v>384</v>
      </c>
      <c r="I1485" s="55">
        <v>100</v>
      </c>
      <c r="J1485" s="55">
        <v>20</v>
      </c>
      <c r="K1485" s="54">
        <f t="shared" si="69"/>
        <v>2000</v>
      </c>
    </row>
    <row r="1486" spans="1:11" x14ac:dyDescent="0.3">
      <c r="A1486" s="52" t="s">
        <v>395</v>
      </c>
      <c r="B1486" s="52">
        <f t="shared" si="70"/>
        <v>2017</v>
      </c>
      <c r="C1486" s="52" t="s">
        <v>589</v>
      </c>
      <c r="D1486" s="53">
        <v>42776</v>
      </c>
      <c r="E1486" s="52">
        <f t="shared" si="71"/>
        <v>2315</v>
      </c>
      <c r="F1486" s="54" t="s">
        <v>400</v>
      </c>
      <c r="G1486" s="52" t="s">
        <v>399</v>
      </c>
      <c r="H1486" s="54" t="s">
        <v>383</v>
      </c>
      <c r="I1486" s="55">
        <v>100</v>
      </c>
      <c r="J1486" s="55">
        <v>10</v>
      </c>
      <c r="K1486" s="54">
        <f t="shared" si="69"/>
        <v>1000</v>
      </c>
    </row>
    <row r="1487" spans="1:11" x14ac:dyDescent="0.3">
      <c r="A1487" s="52" t="s">
        <v>395</v>
      </c>
      <c r="B1487" s="52">
        <f t="shared" si="70"/>
        <v>2017</v>
      </c>
      <c r="C1487" s="52" t="s">
        <v>589</v>
      </c>
      <c r="D1487" s="53">
        <v>42777</v>
      </c>
      <c r="E1487" s="52">
        <f t="shared" si="71"/>
        <v>2316</v>
      </c>
      <c r="F1487" s="54" t="s">
        <v>433</v>
      </c>
      <c r="G1487" s="52" t="s">
        <v>528</v>
      </c>
      <c r="H1487" s="54" t="s">
        <v>387</v>
      </c>
      <c r="I1487" s="55">
        <v>50</v>
      </c>
      <c r="J1487" s="55">
        <v>35</v>
      </c>
      <c r="K1487" s="54">
        <f t="shared" si="69"/>
        <v>1750</v>
      </c>
    </row>
    <row r="1488" spans="1:11" x14ac:dyDescent="0.3">
      <c r="A1488" s="52" t="s">
        <v>405</v>
      </c>
      <c r="B1488" s="52">
        <f t="shared" si="70"/>
        <v>2017</v>
      </c>
      <c r="C1488" s="52" t="s">
        <v>589</v>
      </c>
      <c r="D1488" s="53">
        <v>42777</v>
      </c>
      <c r="E1488" s="52">
        <f t="shared" si="71"/>
        <v>2317</v>
      </c>
      <c r="F1488" s="54" t="s">
        <v>430</v>
      </c>
      <c r="G1488" s="52" t="s">
        <v>403</v>
      </c>
      <c r="H1488" s="54" t="s">
        <v>381</v>
      </c>
      <c r="I1488" s="55">
        <v>500</v>
      </c>
      <c r="J1488" s="55">
        <v>120</v>
      </c>
      <c r="K1488" s="54">
        <f t="shared" si="69"/>
        <v>60000</v>
      </c>
    </row>
    <row r="1489" spans="1:11" x14ac:dyDescent="0.3">
      <c r="A1489" s="52" t="s">
        <v>395</v>
      </c>
      <c r="B1489" s="52">
        <f t="shared" si="70"/>
        <v>2017</v>
      </c>
      <c r="C1489" s="52" t="s">
        <v>589</v>
      </c>
      <c r="D1489" s="53">
        <v>42778</v>
      </c>
      <c r="E1489" s="52">
        <f t="shared" si="71"/>
        <v>2318</v>
      </c>
      <c r="F1489" s="54" t="s">
        <v>433</v>
      </c>
      <c r="G1489" s="52" t="s">
        <v>528</v>
      </c>
      <c r="H1489" s="54" t="s">
        <v>385</v>
      </c>
      <c r="I1489" s="55">
        <v>100</v>
      </c>
      <c r="J1489" s="55">
        <v>86</v>
      </c>
      <c r="K1489" s="54">
        <f t="shared" si="69"/>
        <v>8600</v>
      </c>
    </row>
    <row r="1490" spans="1:11" x14ac:dyDescent="0.3">
      <c r="A1490" s="52" t="s">
        <v>405</v>
      </c>
      <c r="B1490" s="52">
        <f t="shared" si="70"/>
        <v>2017</v>
      </c>
      <c r="C1490" s="52" t="s">
        <v>589</v>
      </c>
      <c r="D1490" s="53">
        <v>42778</v>
      </c>
      <c r="E1490" s="52">
        <f t="shared" si="71"/>
        <v>2319</v>
      </c>
      <c r="F1490" s="54" t="s">
        <v>430</v>
      </c>
      <c r="G1490" s="52" t="s">
        <v>403</v>
      </c>
      <c r="H1490" s="54" t="s">
        <v>387</v>
      </c>
      <c r="I1490" s="55">
        <v>300</v>
      </c>
      <c r="J1490" s="55">
        <v>35</v>
      </c>
      <c r="K1490" s="54">
        <f t="shared" si="69"/>
        <v>10500</v>
      </c>
    </row>
    <row r="1491" spans="1:11" x14ac:dyDescent="0.3">
      <c r="A1491" s="52" t="s">
        <v>395</v>
      </c>
      <c r="B1491" s="52">
        <f t="shared" si="70"/>
        <v>2017</v>
      </c>
      <c r="C1491" s="52" t="s">
        <v>589</v>
      </c>
      <c r="D1491" s="53">
        <v>42779</v>
      </c>
      <c r="E1491" s="52">
        <f t="shared" si="71"/>
        <v>2320</v>
      </c>
      <c r="F1491" s="54" t="s">
        <v>433</v>
      </c>
      <c r="G1491" s="52" t="s">
        <v>528</v>
      </c>
      <c r="H1491" s="54" t="s">
        <v>384</v>
      </c>
      <c r="I1491" s="55">
        <v>400</v>
      </c>
      <c r="J1491" s="55">
        <v>20</v>
      </c>
      <c r="K1491" s="54">
        <f t="shared" si="69"/>
        <v>8000</v>
      </c>
    </row>
    <row r="1492" spans="1:11" x14ac:dyDescent="0.3">
      <c r="A1492" s="52" t="s">
        <v>522</v>
      </c>
      <c r="B1492" s="52">
        <f t="shared" si="70"/>
        <v>2017</v>
      </c>
      <c r="C1492" s="52" t="s">
        <v>589</v>
      </c>
      <c r="D1492" s="53">
        <v>42779</v>
      </c>
      <c r="E1492" s="52">
        <f t="shared" si="71"/>
        <v>2321</v>
      </c>
      <c r="F1492" s="54" t="s">
        <v>450</v>
      </c>
      <c r="G1492" s="52" t="s">
        <v>525</v>
      </c>
      <c r="H1492" s="54" t="s">
        <v>385</v>
      </c>
      <c r="I1492" s="55">
        <v>1000</v>
      </c>
      <c r="J1492" s="55">
        <v>86</v>
      </c>
      <c r="K1492" s="54">
        <f t="shared" si="69"/>
        <v>86000</v>
      </c>
    </row>
    <row r="1493" spans="1:11" x14ac:dyDescent="0.3">
      <c r="A1493" s="52" t="s">
        <v>395</v>
      </c>
      <c r="B1493" s="52">
        <f t="shared" si="70"/>
        <v>2017</v>
      </c>
      <c r="C1493" s="52" t="s">
        <v>589</v>
      </c>
      <c r="D1493" s="53">
        <v>42780</v>
      </c>
      <c r="E1493" s="52">
        <f t="shared" si="71"/>
        <v>2322</v>
      </c>
      <c r="F1493" s="54" t="s">
        <v>433</v>
      </c>
      <c r="G1493" s="52" t="s">
        <v>528</v>
      </c>
      <c r="H1493" s="54" t="s">
        <v>387</v>
      </c>
      <c r="I1493" s="55">
        <v>100</v>
      </c>
      <c r="J1493" s="55">
        <v>35</v>
      </c>
      <c r="K1493" s="54">
        <f t="shared" si="69"/>
        <v>3500</v>
      </c>
    </row>
    <row r="1494" spans="1:11" x14ac:dyDescent="0.3">
      <c r="A1494" s="52" t="s">
        <v>522</v>
      </c>
      <c r="B1494" s="52">
        <f t="shared" si="70"/>
        <v>2017</v>
      </c>
      <c r="C1494" s="52" t="s">
        <v>589</v>
      </c>
      <c r="D1494" s="53">
        <v>42780</v>
      </c>
      <c r="E1494" s="52">
        <f t="shared" si="71"/>
        <v>2323</v>
      </c>
      <c r="F1494" s="54" t="s">
        <v>450</v>
      </c>
      <c r="G1494" s="52" t="s">
        <v>525</v>
      </c>
      <c r="H1494" s="54" t="s">
        <v>384</v>
      </c>
      <c r="I1494" s="55">
        <v>50</v>
      </c>
      <c r="J1494" s="55">
        <v>20</v>
      </c>
      <c r="K1494" s="54">
        <f t="shared" si="69"/>
        <v>1000</v>
      </c>
    </row>
    <row r="1495" spans="1:11" x14ac:dyDescent="0.3">
      <c r="A1495" s="52" t="s">
        <v>522</v>
      </c>
      <c r="B1495" s="52">
        <f t="shared" si="70"/>
        <v>2017</v>
      </c>
      <c r="C1495" s="52" t="s">
        <v>589</v>
      </c>
      <c r="D1495" s="53">
        <v>42781</v>
      </c>
      <c r="E1495" s="52">
        <f t="shared" si="71"/>
        <v>2324</v>
      </c>
      <c r="F1495" s="54" t="s">
        <v>444</v>
      </c>
      <c r="G1495" s="52" t="s">
        <v>525</v>
      </c>
      <c r="H1495" s="54" t="s">
        <v>385</v>
      </c>
      <c r="I1495" s="55">
        <v>20</v>
      </c>
      <c r="J1495" s="55">
        <v>86</v>
      </c>
      <c r="K1495" s="54">
        <f t="shared" si="69"/>
        <v>1720</v>
      </c>
    </row>
    <row r="1496" spans="1:11" x14ac:dyDescent="0.3">
      <c r="A1496" s="52" t="s">
        <v>405</v>
      </c>
      <c r="B1496" s="52">
        <f t="shared" si="70"/>
        <v>2017</v>
      </c>
      <c r="C1496" s="52" t="s">
        <v>589</v>
      </c>
      <c r="D1496" s="53">
        <v>42781</v>
      </c>
      <c r="E1496" s="52">
        <f t="shared" si="71"/>
        <v>2325</v>
      </c>
      <c r="F1496" s="54" t="s">
        <v>404</v>
      </c>
      <c r="G1496" s="52" t="s">
        <v>403</v>
      </c>
      <c r="H1496" s="54" t="s">
        <v>383</v>
      </c>
      <c r="I1496" s="55">
        <v>1000</v>
      </c>
      <c r="J1496" s="55">
        <v>10</v>
      </c>
      <c r="K1496" s="54">
        <f t="shared" si="69"/>
        <v>10000</v>
      </c>
    </row>
    <row r="1497" spans="1:11" x14ac:dyDescent="0.3">
      <c r="A1497" s="52" t="s">
        <v>398</v>
      </c>
      <c r="B1497" s="52">
        <f t="shared" si="70"/>
        <v>2017</v>
      </c>
      <c r="C1497" s="52" t="s">
        <v>589</v>
      </c>
      <c r="D1497" s="53">
        <v>42782</v>
      </c>
      <c r="E1497" s="52">
        <f t="shared" si="71"/>
        <v>2326</v>
      </c>
      <c r="F1497" s="54" t="s">
        <v>397</v>
      </c>
      <c r="G1497" s="52" t="s">
        <v>396</v>
      </c>
      <c r="H1497" s="54" t="s">
        <v>384</v>
      </c>
      <c r="I1497" s="55">
        <v>17</v>
      </c>
      <c r="J1497" s="55">
        <v>20</v>
      </c>
      <c r="K1497" s="54">
        <f t="shared" si="69"/>
        <v>340</v>
      </c>
    </row>
    <row r="1498" spans="1:11" x14ac:dyDescent="0.3">
      <c r="A1498" s="52" t="s">
        <v>405</v>
      </c>
      <c r="B1498" s="52">
        <f t="shared" si="70"/>
        <v>2017</v>
      </c>
      <c r="C1498" s="52" t="s">
        <v>589</v>
      </c>
      <c r="D1498" s="53">
        <v>42782</v>
      </c>
      <c r="E1498" s="52">
        <f t="shared" si="71"/>
        <v>2327</v>
      </c>
      <c r="F1498" s="54" t="s">
        <v>404</v>
      </c>
      <c r="G1498" s="52" t="s">
        <v>403</v>
      </c>
      <c r="H1498" s="54" t="s">
        <v>381</v>
      </c>
      <c r="I1498" s="55">
        <v>50</v>
      </c>
      <c r="J1498" s="55">
        <v>120</v>
      </c>
      <c r="K1498" s="54">
        <f t="shared" si="69"/>
        <v>6000</v>
      </c>
    </row>
    <row r="1499" spans="1:11" x14ac:dyDescent="0.3">
      <c r="A1499" s="52" t="s">
        <v>395</v>
      </c>
      <c r="B1499" s="52">
        <f t="shared" si="70"/>
        <v>2017</v>
      </c>
      <c r="C1499" s="52" t="s">
        <v>589</v>
      </c>
      <c r="D1499" s="53">
        <v>42783</v>
      </c>
      <c r="E1499" s="52">
        <f t="shared" si="71"/>
        <v>2328</v>
      </c>
      <c r="F1499" s="54" t="s">
        <v>413</v>
      </c>
      <c r="G1499" s="52" t="s">
        <v>527</v>
      </c>
      <c r="H1499" s="54" t="s">
        <v>387</v>
      </c>
      <c r="I1499" s="55">
        <v>1100</v>
      </c>
      <c r="J1499" s="55">
        <v>35</v>
      </c>
      <c r="K1499" s="54">
        <f t="shared" si="69"/>
        <v>38500</v>
      </c>
    </row>
    <row r="1500" spans="1:11" x14ac:dyDescent="0.3">
      <c r="A1500" s="52" t="s">
        <v>405</v>
      </c>
      <c r="B1500" s="52">
        <f t="shared" si="70"/>
        <v>2017</v>
      </c>
      <c r="C1500" s="52" t="s">
        <v>589</v>
      </c>
      <c r="D1500" s="53">
        <v>42783</v>
      </c>
      <c r="E1500" s="52">
        <f t="shared" si="71"/>
        <v>2329</v>
      </c>
      <c r="F1500" s="54" t="s">
        <v>404</v>
      </c>
      <c r="G1500" s="52" t="s">
        <v>403</v>
      </c>
      <c r="H1500" s="54" t="s">
        <v>387</v>
      </c>
      <c r="I1500" s="55">
        <v>300</v>
      </c>
      <c r="J1500" s="55">
        <v>35</v>
      </c>
      <c r="K1500" s="54">
        <f t="shared" si="69"/>
        <v>10500</v>
      </c>
    </row>
    <row r="1501" spans="1:11" x14ac:dyDescent="0.3">
      <c r="A1501" s="52" t="s">
        <v>405</v>
      </c>
      <c r="B1501" s="52">
        <f t="shared" si="70"/>
        <v>2017</v>
      </c>
      <c r="C1501" s="52" t="s">
        <v>589</v>
      </c>
      <c r="D1501" s="53">
        <v>42784</v>
      </c>
      <c r="E1501" s="52">
        <f t="shared" si="71"/>
        <v>2330</v>
      </c>
      <c r="F1501" s="54" t="s">
        <v>415</v>
      </c>
      <c r="G1501" s="52" t="s">
        <v>524</v>
      </c>
      <c r="H1501" s="54" t="s">
        <v>385</v>
      </c>
      <c r="I1501" s="55">
        <v>300</v>
      </c>
      <c r="J1501" s="55">
        <v>86</v>
      </c>
      <c r="K1501" s="54">
        <f t="shared" si="69"/>
        <v>25800</v>
      </c>
    </row>
    <row r="1502" spans="1:11" x14ac:dyDescent="0.3">
      <c r="A1502" s="52" t="s">
        <v>405</v>
      </c>
      <c r="B1502" s="52">
        <f t="shared" si="70"/>
        <v>2017</v>
      </c>
      <c r="C1502" s="52" t="s">
        <v>589</v>
      </c>
      <c r="D1502" s="53">
        <v>42784</v>
      </c>
      <c r="E1502" s="52">
        <f t="shared" si="71"/>
        <v>2331</v>
      </c>
      <c r="F1502" s="54" t="s">
        <v>404</v>
      </c>
      <c r="G1502" s="52" t="s">
        <v>403</v>
      </c>
      <c r="H1502" s="54" t="s">
        <v>385</v>
      </c>
      <c r="I1502" s="55">
        <v>200</v>
      </c>
      <c r="J1502" s="55">
        <v>86</v>
      </c>
      <c r="K1502" s="54">
        <f t="shared" si="69"/>
        <v>17200</v>
      </c>
    </row>
    <row r="1503" spans="1:11" x14ac:dyDescent="0.3">
      <c r="A1503" s="52" t="s">
        <v>395</v>
      </c>
      <c r="B1503" s="52">
        <f t="shared" si="70"/>
        <v>2017</v>
      </c>
      <c r="C1503" s="52" t="s">
        <v>589</v>
      </c>
      <c r="D1503" s="53">
        <v>42785</v>
      </c>
      <c r="E1503" s="52">
        <f t="shared" si="71"/>
        <v>2332</v>
      </c>
      <c r="F1503" s="54" t="s">
        <v>480</v>
      </c>
      <c r="G1503" s="52" t="s">
        <v>399</v>
      </c>
      <c r="H1503" s="54" t="s">
        <v>384</v>
      </c>
      <c r="I1503" s="55">
        <v>50</v>
      </c>
      <c r="J1503" s="55">
        <v>20</v>
      </c>
      <c r="K1503" s="54">
        <f t="shared" si="69"/>
        <v>1000</v>
      </c>
    </row>
    <row r="1504" spans="1:11" x14ac:dyDescent="0.3">
      <c r="A1504" s="52" t="s">
        <v>395</v>
      </c>
      <c r="B1504" s="52">
        <f t="shared" si="70"/>
        <v>2017</v>
      </c>
      <c r="C1504" s="52" t="s">
        <v>589</v>
      </c>
      <c r="D1504" s="53">
        <v>42785</v>
      </c>
      <c r="E1504" s="52">
        <f t="shared" si="71"/>
        <v>2333</v>
      </c>
      <c r="F1504" s="54" t="s">
        <v>425</v>
      </c>
      <c r="G1504" s="52" t="s">
        <v>399</v>
      </c>
      <c r="H1504" s="54" t="s">
        <v>387</v>
      </c>
      <c r="I1504" s="55">
        <v>500</v>
      </c>
      <c r="J1504" s="55">
        <v>35</v>
      </c>
      <c r="K1504" s="54">
        <f t="shared" si="69"/>
        <v>17500</v>
      </c>
    </row>
    <row r="1505" spans="1:11" x14ac:dyDescent="0.3">
      <c r="A1505" s="52" t="s">
        <v>522</v>
      </c>
      <c r="B1505" s="52">
        <f t="shared" si="70"/>
        <v>2017</v>
      </c>
      <c r="C1505" s="52" t="s">
        <v>589</v>
      </c>
      <c r="D1505" s="53">
        <v>42786</v>
      </c>
      <c r="E1505" s="52">
        <f t="shared" si="71"/>
        <v>2334</v>
      </c>
      <c r="F1505" s="54" t="s">
        <v>450</v>
      </c>
      <c r="G1505" s="52" t="s">
        <v>525</v>
      </c>
      <c r="H1505" s="54" t="s">
        <v>387</v>
      </c>
      <c r="I1505" s="55">
        <v>1000</v>
      </c>
      <c r="J1505" s="55">
        <v>35</v>
      </c>
      <c r="K1505" s="54">
        <f t="shared" si="69"/>
        <v>35000</v>
      </c>
    </row>
    <row r="1506" spans="1:11" x14ac:dyDescent="0.3">
      <c r="A1506" s="52" t="s">
        <v>395</v>
      </c>
      <c r="B1506" s="52">
        <f t="shared" si="70"/>
        <v>2017</v>
      </c>
      <c r="C1506" s="52" t="s">
        <v>589</v>
      </c>
      <c r="D1506" s="53">
        <v>42786</v>
      </c>
      <c r="E1506" s="52">
        <f t="shared" si="71"/>
        <v>2335</v>
      </c>
      <c r="F1506" s="54" t="s">
        <v>425</v>
      </c>
      <c r="G1506" s="52" t="s">
        <v>399</v>
      </c>
      <c r="H1506" s="54" t="s">
        <v>385</v>
      </c>
      <c r="I1506" s="55">
        <v>1000</v>
      </c>
      <c r="J1506" s="55">
        <v>86</v>
      </c>
      <c r="K1506" s="54">
        <f t="shared" si="69"/>
        <v>86000</v>
      </c>
    </row>
    <row r="1507" spans="1:11" x14ac:dyDescent="0.3">
      <c r="A1507" s="52" t="s">
        <v>395</v>
      </c>
      <c r="B1507" s="52">
        <f t="shared" si="70"/>
        <v>2017</v>
      </c>
      <c r="C1507" s="52" t="s">
        <v>589</v>
      </c>
      <c r="D1507" s="53">
        <v>42787</v>
      </c>
      <c r="E1507" s="52">
        <f t="shared" si="71"/>
        <v>2336</v>
      </c>
      <c r="F1507" s="54" t="s">
        <v>433</v>
      </c>
      <c r="G1507" s="52" t="s">
        <v>528</v>
      </c>
      <c r="H1507" s="54" t="s">
        <v>385</v>
      </c>
      <c r="I1507" s="55">
        <v>100</v>
      </c>
      <c r="J1507" s="55">
        <v>86</v>
      </c>
      <c r="K1507" s="54">
        <f t="shared" si="69"/>
        <v>8600</v>
      </c>
    </row>
    <row r="1508" spans="1:11" x14ac:dyDescent="0.3">
      <c r="A1508" s="52" t="s">
        <v>395</v>
      </c>
      <c r="B1508" s="52">
        <f t="shared" si="70"/>
        <v>2017</v>
      </c>
      <c r="C1508" s="52" t="s">
        <v>589</v>
      </c>
      <c r="D1508" s="53">
        <v>42787</v>
      </c>
      <c r="E1508" s="52">
        <f t="shared" si="71"/>
        <v>2337</v>
      </c>
      <c r="F1508" s="54" t="s">
        <v>425</v>
      </c>
      <c r="G1508" s="52" t="s">
        <v>399</v>
      </c>
      <c r="H1508" s="54" t="s">
        <v>384</v>
      </c>
      <c r="I1508" s="55">
        <v>150</v>
      </c>
      <c r="J1508" s="55">
        <v>20</v>
      </c>
      <c r="K1508" s="54">
        <f t="shared" si="69"/>
        <v>3000</v>
      </c>
    </row>
    <row r="1509" spans="1:11" x14ac:dyDescent="0.3">
      <c r="A1509" s="52" t="s">
        <v>395</v>
      </c>
      <c r="B1509" s="52">
        <f t="shared" si="70"/>
        <v>2017</v>
      </c>
      <c r="C1509" s="52" t="s">
        <v>589</v>
      </c>
      <c r="D1509" s="53">
        <v>42788</v>
      </c>
      <c r="E1509" s="52">
        <f t="shared" si="71"/>
        <v>2338</v>
      </c>
      <c r="F1509" s="54" t="s">
        <v>433</v>
      </c>
      <c r="G1509" s="52" t="s">
        <v>528</v>
      </c>
      <c r="H1509" s="54" t="s">
        <v>384</v>
      </c>
      <c r="I1509" s="55">
        <v>100</v>
      </c>
      <c r="J1509" s="55">
        <v>20</v>
      </c>
      <c r="K1509" s="54">
        <f t="shared" si="69"/>
        <v>2000</v>
      </c>
    </row>
    <row r="1510" spans="1:11" x14ac:dyDescent="0.3">
      <c r="A1510" s="52" t="s">
        <v>395</v>
      </c>
      <c r="B1510" s="52">
        <f t="shared" si="70"/>
        <v>2017</v>
      </c>
      <c r="C1510" s="52" t="s">
        <v>589</v>
      </c>
      <c r="D1510" s="53">
        <v>42788</v>
      </c>
      <c r="E1510" s="52">
        <f t="shared" si="71"/>
        <v>2339</v>
      </c>
      <c r="F1510" s="54" t="s">
        <v>425</v>
      </c>
      <c r="G1510" s="52" t="s">
        <v>399</v>
      </c>
      <c r="H1510" s="54" t="s">
        <v>387</v>
      </c>
      <c r="I1510" s="55">
        <v>500</v>
      </c>
      <c r="J1510" s="55">
        <v>35</v>
      </c>
      <c r="K1510" s="54">
        <f t="shared" si="69"/>
        <v>17500</v>
      </c>
    </row>
    <row r="1511" spans="1:11" x14ac:dyDescent="0.3">
      <c r="A1511" s="52" t="s">
        <v>522</v>
      </c>
      <c r="B1511" s="52">
        <f t="shared" si="70"/>
        <v>2017</v>
      </c>
      <c r="C1511" s="52" t="s">
        <v>589</v>
      </c>
      <c r="D1511" s="53">
        <v>42789</v>
      </c>
      <c r="E1511" s="52">
        <f t="shared" si="71"/>
        <v>2340</v>
      </c>
      <c r="F1511" s="54" t="s">
        <v>402</v>
      </c>
      <c r="G1511" s="52" t="s">
        <v>525</v>
      </c>
      <c r="H1511" s="54" t="s">
        <v>387</v>
      </c>
      <c r="I1511" s="55">
        <v>50</v>
      </c>
      <c r="J1511" s="55">
        <v>35</v>
      </c>
      <c r="K1511" s="54">
        <f t="shared" si="69"/>
        <v>1750</v>
      </c>
    </row>
    <row r="1512" spans="1:11" x14ac:dyDescent="0.3">
      <c r="A1512" s="52" t="s">
        <v>395</v>
      </c>
      <c r="B1512" s="52">
        <f t="shared" si="70"/>
        <v>2017</v>
      </c>
      <c r="C1512" s="52" t="s">
        <v>589</v>
      </c>
      <c r="D1512" s="53">
        <v>42789</v>
      </c>
      <c r="E1512" s="52">
        <f t="shared" si="71"/>
        <v>2341</v>
      </c>
      <c r="F1512" s="54" t="s">
        <v>425</v>
      </c>
      <c r="G1512" s="52" t="s">
        <v>399</v>
      </c>
      <c r="H1512" s="54" t="s">
        <v>385</v>
      </c>
      <c r="I1512" s="55">
        <v>100</v>
      </c>
      <c r="J1512" s="55">
        <v>86</v>
      </c>
      <c r="K1512" s="54">
        <f t="shared" si="69"/>
        <v>8600</v>
      </c>
    </row>
    <row r="1513" spans="1:11" x14ac:dyDescent="0.3">
      <c r="A1513" s="52" t="s">
        <v>522</v>
      </c>
      <c r="B1513" s="52">
        <f t="shared" si="70"/>
        <v>2017</v>
      </c>
      <c r="C1513" s="52" t="s">
        <v>589</v>
      </c>
      <c r="D1513" s="53">
        <v>42790</v>
      </c>
      <c r="E1513" s="52">
        <f t="shared" si="71"/>
        <v>2342</v>
      </c>
      <c r="F1513" s="54" t="s">
        <v>402</v>
      </c>
      <c r="G1513" s="52" t="s">
        <v>525</v>
      </c>
      <c r="H1513" s="54" t="s">
        <v>385</v>
      </c>
      <c r="I1513" s="55">
        <v>50</v>
      </c>
      <c r="J1513" s="55">
        <v>86</v>
      </c>
      <c r="K1513" s="54">
        <f t="shared" si="69"/>
        <v>4300</v>
      </c>
    </row>
    <row r="1514" spans="1:11" x14ac:dyDescent="0.3">
      <c r="A1514" s="52" t="s">
        <v>395</v>
      </c>
      <c r="B1514" s="52">
        <f t="shared" si="70"/>
        <v>2017</v>
      </c>
      <c r="C1514" s="52" t="s">
        <v>589</v>
      </c>
      <c r="D1514" s="53">
        <v>42790</v>
      </c>
      <c r="E1514" s="52">
        <f t="shared" si="71"/>
        <v>2343</v>
      </c>
      <c r="F1514" s="54" t="s">
        <v>433</v>
      </c>
      <c r="G1514" s="52" t="s">
        <v>528</v>
      </c>
      <c r="H1514" s="54" t="s">
        <v>384</v>
      </c>
      <c r="I1514" s="55">
        <v>500</v>
      </c>
      <c r="J1514" s="55">
        <v>20</v>
      </c>
      <c r="K1514" s="54">
        <f t="shared" si="69"/>
        <v>10000</v>
      </c>
    </row>
    <row r="1515" spans="1:11" x14ac:dyDescent="0.3">
      <c r="A1515" s="52" t="s">
        <v>522</v>
      </c>
      <c r="B1515" s="52">
        <f t="shared" si="70"/>
        <v>2017</v>
      </c>
      <c r="C1515" s="52" t="s">
        <v>589</v>
      </c>
      <c r="D1515" s="53">
        <v>42791</v>
      </c>
      <c r="E1515" s="52">
        <f t="shared" si="71"/>
        <v>2344</v>
      </c>
      <c r="F1515" s="54" t="s">
        <v>402</v>
      </c>
      <c r="G1515" s="52" t="s">
        <v>525</v>
      </c>
      <c r="H1515" s="54" t="s">
        <v>387</v>
      </c>
      <c r="I1515" s="55">
        <v>20</v>
      </c>
      <c r="J1515" s="55">
        <v>35</v>
      </c>
      <c r="K1515" s="54">
        <f t="shared" si="69"/>
        <v>700</v>
      </c>
    </row>
    <row r="1516" spans="1:11" x14ac:dyDescent="0.3">
      <c r="A1516" s="52" t="s">
        <v>395</v>
      </c>
      <c r="B1516" s="52">
        <f t="shared" si="70"/>
        <v>2017</v>
      </c>
      <c r="C1516" s="52" t="s">
        <v>589</v>
      </c>
      <c r="D1516" s="53">
        <v>42791</v>
      </c>
      <c r="E1516" s="52">
        <f t="shared" si="71"/>
        <v>2345</v>
      </c>
      <c r="F1516" s="54" t="s">
        <v>447</v>
      </c>
      <c r="G1516" s="52" t="s">
        <v>527</v>
      </c>
      <c r="H1516" s="54" t="s">
        <v>387</v>
      </c>
      <c r="I1516" s="55">
        <v>200</v>
      </c>
      <c r="J1516" s="55">
        <v>35</v>
      </c>
      <c r="K1516" s="54">
        <f t="shared" si="69"/>
        <v>7000</v>
      </c>
    </row>
    <row r="1517" spans="1:11" x14ac:dyDescent="0.3">
      <c r="A1517" s="52" t="s">
        <v>405</v>
      </c>
      <c r="B1517" s="52">
        <f t="shared" si="70"/>
        <v>2017</v>
      </c>
      <c r="C1517" s="52" t="s">
        <v>589</v>
      </c>
      <c r="D1517" s="53">
        <v>42792</v>
      </c>
      <c r="E1517" s="52">
        <f t="shared" si="71"/>
        <v>2346</v>
      </c>
      <c r="F1517" s="54" t="s">
        <v>415</v>
      </c>
      <c r="G1517" s="52" t="s">
        <v>524</v>
      </c>
      <c r="H1517" s="54" t="s">
        <v>385</v>
      </c>
      <c r="I1517" s="55">
        <v>50</v>
      </c>
      <c r="J1517" s="55">
        <v>86</v>
      </c>
      <c r="K1517" s="54">
        <f t="shared" si="69"/>
        <v>4300</v>
      </c>
    </row>
    <row r="1518" spans="1:11" x14ac:dyDescent="0.3">
      <c r="A1518" s="52" t="s">
        <v>398</v>
      </c>
      <c r="B1518" s="52">
        <f t="shared" si="70"/>
        <v>2017</v>
      </c>
      <c r="C1518" s="52" t="s">
        <v>589</v>
      </c>
      <c r="D1518" s="53">
        <v>42792</v>
      </c>
      <c r="E1518" s="52">
        <f t="shared" si="71"/>
        <v>2347</v>
      </c>
      <c r="F1518" s="54" t="s">
        <v>421</v>
      </c>
      <c r="G1518" s="52" t="s">
        <v>523</v>
      </c>
      <c r="H1518" s="54" t="s">
        <v>385</v>
      </c>
      <c r="I1518" s="55">
        <v>50</v>
      </c>
      <c r="J1518" s="55">
        <v>86</v>
      </c>
      <c r="K1518" s="54">
        <f t="shared" si="69"/>
        <v>4300</v>
      </c>
    </row>
    <row r="1519" spans="1:11" x14ac:dyDescent="0.3">
      <c r="A1519" s="52" t="s">
        <v>395</v>
      </c>
      <c r="B1519" s="52">
        <f t="shared" si="70"/>
        <v>2017</v>
      </c>
      <c r="C1519" s="52" t="s">
        <v>589</v>
      </c>
      <c r="D1519" s="53">
        <v>42793</v>
      </c>
      <c r="E1519" s="52">
        <f t="shared" si="71"/>
        <v>2348</v>
      </c>
      <c r="F1519" s="54" t="s">
        <v>425</v>
      </c>
      <c r="G1519" s="52" t="s">
        <v>399</v>
      </c>
      <c r="H1519" s="54" t="s">
        <v>384</v>
      </c>
      <c r="I1519" s="55">
        <v>50</v>
      </c>
      <c r="J1519" s="55">
        <v>20</v>
      </c>
      <c r="K1519" s="54">
        <f t="shared" si="69"/>
        <v>1000</v>
      </c>
    </row>
    <row r="1520" spans="1:11" x14ac:dyDescent="0.3">
      <c r="A1520" s="52" t="s">
        <v>398</v>
      </c>
      <c r="B1520" s="52">
        <f t="shared" si="70"/>
        <v>2017</v>
      </c>
      <c r="C1520" s="52" t="s">
        <v>589</v>
      </c>
      <c r="D1520" s="53">
        <v>42793</v>
      </c>
      <c r="E1520" s="52">
        <f t="shared" si="71"/>
        <v>2349</v>
      </c>
      <c r="F1520" s="54" t="s">
        <v>421</v>
      </c>
      <c r="G1520" s="52" t="s">
        <v>523</v>
      </c>
      <c r="H1520" s="54" t="s">
        <v>384</v>
      </c>
      <c r="I1520" s="55">
        <v>50</v>
      </c>
      <c r="J1520" s="55">
        <v>20</v>
      </c>
      <c r="K1520" s="54">
        <f t="shared" si="69"/>
        <v>1000</v>
      </c>
    </row>
    <row r="1521" spans="1:11" x14ac:dyDescent="0.3">
      <c r="A1521" s="52" t="s">
        <v>395</v>
      </c>
      <c r="B1521" s="52">
        <f t="shared" si="70"/>
        <v>2017</v>
      </c>
      <c r="C1521" s="52" t="s">
        <v>589</v>
      </c>
      <c r="D1521" s="53">
        <v>42794</v>
      </c>
      <c r="E1521" s="52">
        <f t="shared" si="71"/>
        <v>2350</v>
      </c>
      <c r="F1521" s="54" t="s">
        <v>425</v>
      </c>
      <c r="G1521" s="52" t="s">
        <v>399</v>
      </c>
      <c r="H1521" s="54" t="s">
        <v>387</v>
      </c>
      <c r="I1521" s="55">
        <v>20</v>
      </c>
      <c r="J1521" s="55">
        <v>35</v>
      </c>
      <c r="K1521" s="54">
        <f t="shared" si="69"/>
        <v>700</v>
      </c>
    </row>
    <row r="1522" spans="1:11" x14ac:dyDescent="0.3">
      <c r="A1522" s="52" t="s">
        <v>398</v>
      </c>
      <c r="B1522" s="52">
        <f t="shared" si="70"/>
        <v>2017</v>
      </c>
      <c r="C1522" s="52" t="s">
        <v>589</v>
      </c>
      <c r="D1522" s="53">
        <v>42794</v>
      </c>
      <c r="E1522" s="52">
        <f t="shared" si="71"/>
        <v>2351</v>
      </c>
      <c r="F1522" s="54" t="s">
        <v>421</v>
      </c>
      <c r="G1522" s="52" t="s">
        <v>523</v>
      </c>
      <c r="H1522" s="54" t="s">
        <v>383</v>
      </c>
      <c r="I1522" s="55">
        <v>100</v>
      </c>
      <c r="J1522" s="55">
        <v>10</v>
      </c>
      <c r="K1522" s="54">
        <f t="shared" si="69"/>
        <v>1000</v>
      </c>
    </row>
    <row r="1523" spans="1:11" x14ac:dyDescent="0.3">
      <c r="A1523" s="52" t="s">
        <v>395</v>
      </c>
      <c r="B1523" s="52">
        <f t="shared" si="70"/>
        <v>2017</v>
      </c>
      <c r="C1523" s="52" t="s">
        <v>590</v>
      </c>
      <c r="D1523" s="53">
        <v>42795</v>
      </c>
      <c r="E1523" s="52">
        <f t="shared" si="71"/>
        <v>2352</v>
      </c>
      <c r="F1523" s="54" t="s">
        <v>425</v>
      </c>
      <c r="G1523" s="52" t="s">
        <v>399</v>
      </c>
      <c r="H1523" s="54" t="s">
        <v>385</v>
      </c>
      <c r="I1523" s="55">
        <v>50</v>
      </c>
      <c r="J1523" s="55">
        <v>86</v>
      </c>
      <c r="K1523" s="54">
        <f t="shared" si="69"/>
        <v>4300</v>
      </c>
    </row>
    <row r="1524" spans="1:11" x14ac:dyDescent="0.3">
      <c r="A1524" s="52" t="s">
        <v>398</v>
      </c>
      <c r="B1524" s="52">
        <f t="shared" si="70"/>
        <v>2017</v>
      </c>
      <c r="C1524" s="52" t="s">
        <v>590</v>
      </c>
      <c r="D1524" s="53">
        <v>42795</v>
      </c>
      <c r="E1524" s="52">
        <f t="shared" si="71"/>
        <v>2353</v>
      </c>
      <c r="F1524" s="54" t="s">
        <v>412</v>
      </c>
      <c r="G1524" s="52" t="s">
        <v>523</v>
      </c>
      <c r="H1524" s="54" t="s">
        <v>381</v>
      </c>
      <c r="I1524" s="55">
        <v>250</v>
      </c>
      <c r="J1524" s="55">
        <v>120</v>
      </c>
      <c r="K1524" s="54">
        <f t="shared" si="69"/>
        <v>30000</v>
      </c>
    </row>
    <row r="1525" spans="1:11" x14ac:dyDescent="0.3">
      <c r="A1525" s="52" t="s">
        <v>395</v>
      </c>
      <c r="B1525" s="52">
        <f t="shared" si="70"/>
        <v>2017</v>
      </c>
      <c r="C1525" s="52" t="s">
        <v>590</v>
      </c>
      <c r="D1525" s="53">
        <v>42796</v>
      </c>
      <c r="E1525" s="52">
        <f t="shared" si="71"/>
        <v>2354</v>
      </c>
      <c r="F1525" s="54" t="s">
        <v>425</v>
      </c>
      <c r="G1525" s="52" t="s">
        <v>399</v>
      </c>
      <c r="H1525" s="54" t="s">
        <v>384</v>
      </c>
      <c r="I1525" s="55">
        <v>20</v>
      </c>
      <c r="J1525" s="55">
        <v>20</v>
      </c>
      <c r="K1525" s="54">
        <f t="shared" si="69"/>
        <v>400</v>
      </c>
    </row>
    <row r="1526" spans="1:11" x14ac:dyDescent="0.3">
      <c r="A1526" s="52" t="s">
        <v>398</v>
      </c>
      <c r="B1526" s="52">
        <f t="shared" si="70"/>
        <v>2017</v>
      </c>
      <c r="C1526" s="52" t="s">
        <v>590</v>
      </c>
      <c r="D1526" s="53">
        <v>42796</v>
      </c>
      <c r="E1526" s="52">
        <f t="shared" si="71"/>
        <v>2355</v>
      </c>
      <c r="F1526" s="54" t="s">
        <v>412</v>
      </c>
      <c r="G1526" s="52" t="s">
        <v>523</v>
      </c>
      <c r="H1526" s="54" t="s">
        <v>387</v>
      </c>
      <c r="I1526" s="55">
        <v>250</v>
      </c>
      <c r="J1526" s="55">
        <v>35</v>
      </c>
      <c r="K1526" s="54">
        <f t="shared" si="69"/>
        <v>8750</v>
      </c>
    </row>
    <row r="1527" spans="1:11" x14ac:dyDescent="0.3">
      <c r="A1527" s="52" t="s">
        <v>395</v>
      </c>
      <c r="B1527" s="52">
        <f t="shared" si="70"/>
        <v>2017</v>
      </c>
      <c r="C1527" s="52" t="s">
        <v>590</v>
      </c>
      <c r="D1527" s="53">
        <v>42797</v>
      </c>
      <c r="E1527" s="52">
        <f t="shared" si="71"/>
        <v>2356</v>
      </c>
      <c r="F1527" s="54" t="s">
        <v>425</v>
      </c>
      <c r="G1527" s="52" t="s">
        <v>399</v>
      </c>
      <c r="H1527" s="54" t="s">
        <v>387</v>
      </c>
      <c r="I1527" s="55">
        <v>20</v>
      </c>
      <c r="J1527" s="55">
        <v>35</v>
      </c>
      <c r="K1527" s="54">
        <f t="shared" si="69"/>
        <v>700</v>
      </c>
    </row>
    <row r="1528" spans="1:11" x14ac:dyDescent="0.3">
      <c r="A1528" s="52" t="s">
        <v>398</v>
      </c>
      <c r="B1528" s="52">
        <f t="shared" si="70"/>
        <v>2017</v>
      </c>
      <c r="C1528" s="52" t="s">
        <v>590</v>
      </c>
      <c r="D1528" s="53">
        <v>42797</v>
      </c>
      <c r="E1528" s="52">
        <f t="shared" si="71"/>
        <v>2357</v>
      </c>
      <c r="F1528" s="54" t="s">
        <v>412</v>
      </c>
      <c r="G1528" s="52" t="s">
        <v>523</v>
      </c>
      <c r="H1528" s="54" t="s">
        <v>385</v>
      </c>
      <c r="I1528" s="55">
        <v>50</v>
      </c>
      <c r="J1528" s="55">
        <v>86</v>
      </c>
      <c r="K1528" s="54">
        <f t="shared" si="69"/>
        <v>4300</v>
      </c>
    </row>
    <row r="1529" spans="1:11" x14ac:dyDescent="0.3">
      <c r="A1529" s="52" t="s">
        <v>395</v>
      </c>
      <c r="B1529" s="52">
        <f t="shared" si="70"/>
        <v>2017</v>
      </c>
      <c r="C1529" s="52" t="s">
        <v>590</v>
      </c>
      <c r="D1529" s="53">
        <v>42798</v>
      </c>
      <c r="E1529" s="52">
        <f t="shared" si="71"/>
        <v>2358</v>
      </c>
      <c r="F1529" s="54" t="s">
        <v>425</v>
      </c>
      <c r="G1529" s="52" t="s">
        <v>399</v>
      </c>
      <c r="H1529" s="54" t="s">
        <v>385</v>
      </c>
      <c r="I1529" s="55">
        <v>50</v>
      </c>
      <c r="J1529" s="55">
        <v>86</v>
      </c>
      <c r="K1529" s="54">
        <f t="shared" si="69"/>
        <v>4300</v>
      </c>
    </row>
    <row r="1530" spans="1:11" x14ac:dyDescent="0.3">
      <c r="A1530" s="52" t="s">
        <v>405</v>
      </c>
      <c r="B1530" s="52">
        <f t="shared" si="70"/>
        <v>2017</v>
      </c>
      <c r="C1530" s="52" t="s">
        <v>590</v>
      </c>
      <c r="D1530" s="53">
        <v>42798</v>
      </c>
      <c r="E1530" s="52">
        <f t="shared" si="71"/>
        <v>2359</v>
      </c>
      <c r="F1530" s="54" t="s">
        <v>423</v>
      </c>
      <c r="G1530" s="52" t="s">
        <v>403</v>
      </c>
      <c r="H1530" s="54" t="s">
        <v>384</v>
      </c>
      <c r="I1530" s="55">
        <v>100</v>
      </c>
      <c r="J1530" s="55">
        <v>20</v>
      </c>
      <c r="K1530" s="54">
        <f t="shared" si="69"/>
        <v>2000</v>
      </c>
    </row>
    <row r="1531" spans="1:11" x14ac:dyDescent="0.3">
      <c r="A1531" s="52" t="s">
        <v>395</v>
      </c>
      <c r="B1531" s="52">
        <f t="shared" si="70"/>
        <v>2017</v>
      </c>
      <c r="C1531" s="52" t="s">
        <v>590</v>
      </c>
      <c r="D1531" s="53">
        <v>42799</v>
      </c>
      <c r="E1531" s="52">
        <f t="shared" si="71"/>
        <v>2360</v>
      </c>
      <c r="F1531" s="54" t="s">
        <v>426</v>
      </c>
      <c r="G1531" s="52" t="s">
        <v>529</v>
      </c>
      <c r="H1531" s="54" t="s">
        <v>384</v>
      </c>
      <c r="I1531" s="55">
        <v>50</v>
      </c>
      <c r="J1531" s="55">
        <v>20</v>
      </c>
      <c r="K1531" s="54">
        <f t="shared" si="69"/>
        <v>1000</v>
      </c>
    </row>
    <row r="1532" spans="1:11" x14ac:dyDescent="0.3">
      <c r="A1532" s="52" t="s">
        <v>405</v>
      </c>
      <c r="B1532" s="52">
        <f t="shared" si="70"/>
        <v>2017</v>
      </c>
      <c r="C1532" s="52" t="s">
        <v>590</v>
      </c>
      <c r="D1532" s="53">
        <v>42799</v>
      </c>
      <c r="E1532" s="52">
        <f t="shared" si="71"/>
        <v>2361</v>
      </c>
      <c r="F1532" s="54" t="s">
        <v>423</v>
      </c>
      <c r="G1532" s="52" t="s">
        <v>403</v>
      </c>
      <c r="H1532" s="54" t="s">
        <v>383</v>
      </c>
      <c r="I1532" s="55">
        <v>50</v>
      </c>
      <c r="J1532" s="55">
        <v>10</v>
      </c>
      <c r="K1532" s="54">
        <f t="shared" si="69"/>
        <v>500</v>
      </c>
    </row>
    <row r="1533" spans="1:11" x14ac:dyDescent="0.3">
      <c r="A1533" s="52" t="s">
        <v>395</v>
      </c>
      <c r="B1533" s="52">
        <f t="shared" si="70"/>
        <v>2017</v>
      </c>
      <c r="C1533" s="52" t="s">
        <v>590</v>
      </c>
      <c r="D1533" s="53">
        <v>42800</v>
      </c>
      <c r="E1533" s="52">
        <f t="shared" si="71"/>
        <v>2362</v>
      </c>
      <c r="F1533" s="54" t="s">
        <v>426</v>
      </c>
      <c r="G1533" s="52" t="s">
        <v>529</v>
      </c>
      <c r="H1533" s="54" t="s">
        <v>387</v>
      </c>
      <c r="I1533" s="55">
        <v>20</v>
      </c>
      <c r="J1533" s="55">
        <v>35</v>
      </c>
      <c r="K1533" s="54">
        <f t="shared" si="69"/>
        <v>700</v>
      </c>
    </row>
    <row r="1534" spans="1:11" x14ac:dyDescent="0.3">
      <c r="A1534" s="52" t="s">
        <v>395</v>
      </c>
      <c r="B1534" s="52">
        <f t="shared" si="70"/>
        <v>2017</v>
      </c>
      <c r="C1534" s="52" t="s">
        <v>590</v>
      </c>
      <c r="D1534" s="53">
        <v>42800</v>
      </c>
      <c r="E1534" s="52">
        <f t="shared" si="71"/>
        <v>2363</v>
      </c>
      <c r="F1534" s="54" t="s">
        <v>429</v>
      </c>
      <c r="G1534" s="52" t="s">
        <v>528</v>
      </c>
      <c r="H1534" s="54" t="s">
        <v>381</v>
      </c>
      <c r="I1534" s="55">
        <v>200</v>
      </c>
      <c r="J1534" s="55">
        <v>120</v>
      </c>
      <c r="K1534" s="54">
        <f t="shared" si="69"/>
        <v>24000</v>
      </c>
    </row>
    <row r="1535" spans="1:11" x14ac:dyDescent="0.3">
      <c r="A1535" s="52" t="s">
        <v>405</v>
      </c>
      <c r="B1535" s="52">
        <f t="shared" si="70"/>
        <v>2017</v>
      </c>
      <c r="C1535" s="52" t="s">
        <v>590</v>
      </c>
      <c r="D1535" s="53">
        <v>42801</v>
      </c>
      <c r="E1535" s="52">
        <f t="shared" si="71"/>
        <v>2364</v>
      </c>
      <c r="F1535" s="54" t="s">
        <v>404</v>
      </c>
      <c r="G1535" s="52" t="s">
        <v>403</v>
      </c>
      <c r="H1535" s="54" t="s">
        <v>385</v>
      </c>
      <c r="I1535" s="55">
        <v>50</v>
      </c>
      <c r="J1535" s="55">
        <v>86</v>
      </c>
      <c r="K1535" s="54">
        <f t="shared" si="69"/>
        <v>4300</v>
      </c>
    </row>
    <row r="1536" spans="1:11" x14ac:dyDescent="0.3">
      <c r="A1536" s="52" t="s">
        <v>405</v>
      </c>
      <c r="B1536" s="52">
        <f t="shared" si="70"/>
        <v>2017</v>
      </c>
      <c r="C1536" s="52" t="s">
        <v>590</v>
      </c>
      <c r="D1536" s="53">
        <v>42801</v>
      </c>
      <c r="E1536" s="52">
        <f t="shared" si="71"/>
        <v>2365</v>
      </c>
      <c r="F1536" s="54" t="s">
        <v>419</v>
      </c>
      <c r="G1536" s="52" t="s">
        <v>403</v>
      </c>
      <c r="H1536" s="54" t="s">
        <v>387</v>
      </c>
      <c r="I1536" s="55">
        <v>500</v>
      </c>
      <c r="J1536" s="55">
        <v>35</v>
      </c>
      <c r="K1536" s="54">
        <f t="shared" si="69"/>
        <v>17500</v>
      </c>
    </row>
    <row r="1537" spans="1:11" x14ac:dyDescent="0.3">
      <c r="A1537" s="52" t="s">
        <v>405</v>
      </c>
      <c r="B1537" s="52">
        <f t="shared" si="70"/>
        <v>2017</v>
      </c>
      <c r="C1537" s="52" t="s">
        <v>590</v>
      </c>
      <c r="D1537" s="53">
        <v>42802</v>
      </c>
      <c r="E1537" s="52">
        <f t="shared" si="71"/>
        <v>2366</v>
      </c>
      <c r="F1537" s="54" t="s">
        <v>404</v>
      </c>
      <c r="G1537" s="52" t="s">
        <v>403</v>
      </c>
      <c r="H1537" s="54" t="s">
        <v>384</v>
      </c>
      <c r="I1537" s="55">
        <v>50</v>
      </c>
      <c r="J1537" s="55">
        <v>20</v>
      </c>
      <c r="K1537" s="54">
        <f t="shared" si="69"/>
        <v>1000</v>
      </c>
    </row>
    <row r="1538" spans="1:11" x14ac:dyDescent="0.3">
      <c r="A1538" s="52" t="s">
        <v>522</v>
      </c>
      <c r="B1538" s="52">
        <f t="shared" si="70"/>
        <v>2017</v>
      </c>
      <c r="C1538" s="52" t="s">
        <v>590</v>
      </c>
      <c r="D1538" s="53">
        <v>42802</v>
      </c>
      <c r="E1538" s="52">
        <f t="shared" si="71"/>
        <v>2367</v>
      </c>
      <c r="F1538" s="54" t="s">
        <v>452</v>
      </c>
      <c r="G1538" s="52" t="s">
        <v>525</v>
      </c>
      <c r="H1538" s="54" t="s">
        <v>385</v>
      </c>
      <c r="I1538" s="55">
        <v>500</v>
      </c>
      <c r="J1538" s="55">
        <v>86</v>
      </c>
      <c r="K1538" s="54">
        <f t="shared" si="69"/>
        <v>43000</v>
      </c>
    </row>
    <row r="1539" spans="1:11" x14ac:dyDescent="0.3">
      <c r="A1539" s="52" t="s">
        <v>398</v>
      </c>
      <c r="B1539" s="52">
        <f t="shared" si="70"/>
        <v>2017</v>
      </c>
      <c r="C1539" s="52" t="s">
        <v>590</v>
      </c>
      <c r="D1539" s="53">
        <v>42803</v>
      </c>
      <c r="E1539" s="52">
        <f t="shared" si="71"/>
        <v>2368</v>
      </c>
      <c r="F1539" s="54" t="s">
        <v>397</v>
      </c>
      <c r="G1539" s="52" t="s">
        <v>396</v>
      </c>
      <c r="H1539" s="54" t="s">
        <v>383</v>
      </c>
      <c r="I1539" s="55">
        <v>20</v>
      </c>
      <c r="J1539" s="55">
        <v>10</v>
      </c>
      <c r="K1539" s="54">
        <f t="shared" si="69"/>
        <v>200</v>
      </c>
    </row>
    <row r="1540" spans="1:11" x14ac:dyDescent="0.3">
      <c r="A1540" s="52" t="s">
        <v>522</v>
      </c>
      <c r="B1540" s="52">
        <f t="shared" si="70"/>
        <v>2017</v>
      </c>
      <c r="C1540" s="52" t="s">
        <v>590</v>
      </c>
      <c r="D1540" s="53">
        <v>42803</v>
      </c>
      <c r="E1540" s="52">
        <f t="shared" si="71"/>
        <v>2369</v>
      </c>
      <c r="F1540" s="54" t="s">
        <v>444</v>
      </c>
      <c r="G1540" s="52" t="s">
        <v>525</v>
      </c>
      <c r="H1540" s="54" t="s">
        <v>384</v>
      </c>
      <c r="I1540" s="55">
        <v>300</v>
      </c>
      <c r="J1540" s="55">
        <v>20</v>
      </c>
      <c r="K1540" s="54">
        <f t="shared" si="69"/>
        <v>6000</v>
      </c>
    </row>
    <row r="1541" spans="1:11" x14ac:dyDescent="0.3">
      <c r="A1541" s="52" t="s">
        <v>395</v>
      </c>
      <c r="B1541" s="52">
        <f t="shared" si="70"/>
        <v>2017</v>
      </c>
      <c r="C1541" s="52" t="s">
        <v>590</v>
      </c>
      <c r="D1541" s="53">
        <v>42804</v>
      </c>
      <c r="E1541" s="52">
        <f t="shared" si="71"/>
        <v>2370</v>
      </c>
      <c r="F1541" s="54" t="s">
        <v>435</v>
      </c>
      <c r="G1541" s="52" t="s">
        <v>399</v>
      </c>
      <c r="H1541" s="54" t="s">
        <v>381</v>
      </c>
      <c r="I1541" s="55">
        <v>50</v>
      </c>
      <c r="J1541" s="55">
        <v>120</v>
      </c>
      <c r="K1541" s="54">
        <f t="shared" si="69"/>
        <v>6000</v>
      </c>
    </row>
    <row r="1542" spans="1:11" x14ac:dyDescent="0.3">
      <c r="A1542" s="52" t="s">
        <v>522</v>
      </c>
      <c r="B1542" s="52">
        <f t="shared" si="70"/>
        <v>2017</v>
      </c>
      <c r="C1542" s="52" t="s">
        <v>590</v>
      </c>
      <c r="D1542" s="53">
        <v>42804</v>
      </c>
      <c r="E1542" s="52">
        <f t="shared" si="71"/>
        <v>2371</v>
      </c>
      <c r="F1542" s="54" t="s">
        <v>402</v>
      </c>
      <c r="G1542" s="52" t="s">
        <v>525</v>
      </c>
      <c r="H1542" s="54" t="s">
        <v>383</v>
      </c>
      <c r="I1542" s="55">
        <v>500</v>
      </c>
      <c r="J1542" s="55">
        <v>10</v>
      </c>
      <c r="K1542" s="54">
        <f t="shared" si="69"/>
        <v>5000</v>
      </c>
    </row>
    <row r="1543" spans="1:11" x14ac:dyDescent="0.3">
      <c r="A1543" s="52" t="s">
        <v>395</v>
      </c>
      <c r="B1543" s="52">
        <f t="shared" si="70"/>
        <v>2017</v>
      </c>
      <c r="C1543" s="52" t="s">
        <v>590</v>
      </c>
      <c r="D1543" s="53">
        <v>42805</v>
      </c>
      <c r="E1543" s="52">
        <f t="shared" si="71"/>
        <v>2372</v>
      </c>
      <c r="F1543" s="54" t="s">
        <v>435</v>
      </c>
      <c r="G1543" s="52" t="s">
        <v>399</v>
      </c>
      <c r="H1543" s="54" t="s">
        <v>387</v>
      </c>
      <c r="I1543" s="55">
        <v>50</v>
      </c>
      <c r="J1543" s="55">
        <v>35</v>
      </c>
      <c r="K1543" s="54">
        <f t="shared" ref="K1543:K1606" si="72">I1543*J1543</f>
        <v>1750</v>
      </c>
    </row>
    <row r="1544" spans="1:11" x14ac:dyDescent="0.3">
      <c r="A1544" s="52" t="s">
        <v>522</v>
      </c>
      <c r="B1544" s="52">
        <f t="shared" ref="B1544:B1607" si="73">YEAR(D1544)</f>
        <v>2017</v>
      </c>
      <c r="C1544" s="52" t="s">
        <v>590</v>
      </c>
      <c r="D1544" s="53">
        <v>42805</v>
      </c>
      <c r="E1544" s="52">
        <f t="shared" ref="E1544:E1607" si="74">E1543+1</f>
        <v>2373</v>
      </c>
      <c r="F1544" s="54" t="s">
        <v>402</v>
      </c>
      <c r="G1544" s="52" t="s">
        <v>525</v>
      </c>
      <c r="H1544" s="54" t="s">
        <v>384</v>
      </c>
      <c r="I1544" s="55">
        <v>1000</v>
      </c>
      <c r="J1544" s="55">
        <v>20</v>
      </c>
      <c r="K1544" s="54">
        <f t="shared" si="72"/>
        <v>20000</v>
      </c>
    </row>
    <row r="1545" spans="1:11" x14ac:dyDescent="0.3">
      <c r="A1545" s="52" t="s">
        <v>395</v>
      </c>
      <c r="B1545" s="52">
        <f t="shared" si="73"/>
        <v>2017</v>
      </c>
      <c r="C1545" s="52" t="s">
        <v>590</v>
      </c>
      <c r="D1545" s="53">
        <v>42806</v>
      </c>
      <c r="E1545" s="52">
        <f t="shared" si="74"/>
        <v>2374</v>
      </c>
      <c r="F1545" s="54" t="s">
        <v>432</v>
      </c>
      <c r="G1545" s="52" t="s">
        <v>529</v>
      </c>
      <c r="H1545" s="54" t="s">
        <v>385</v>
      </c>
      <c r="I1545" s="55">
        <v>50</v>
      </c>
      <c r="J1545" s="55">
        <v>86</v>
      </c>
      <c r="K1545" s="54">
        <f t="shared" si="72"/>
        <v>4300</v>
      </c>
    </row>
    <row r="1546" spans="1:11" x14ac:dyDescent="0.3">
      <c r="A1546" s="52" t="s">
        <v>522</v>
      </c>
      <c r="B1546" s="52">
        <f t="shared" si="73"/>
        <v>2017</v>
      </c>
      <c r="C1546" s="52" t="s">
        <v>590</v>
      </c>
      <c r="D1546" s="53">
        <v>42806</v>
      </c>
      <c r="E1546" s="52">
        <f t="shared" si="74"/>
        <v>2375</v>
      </c>
      <c r="F1546" s="54" t="s">
        <v>407</v>
      </c>
      <c r="G1546" s="52" t="s">
        <v>406</v>
      </c>
      <c r="H1546" s="54" t="s">
        <v>383</v>
      </c>
      <c r="I1546" s="55">
        <v>1000</v>
      </c>
      <c r="J1546" s="55">
        <v>10</v>
      </c>
      <c r="K1546" s="54">
        <f t="shared" si="72"/>
        <v>10000</v>
      </c>
    </row>
    <row r="1547" spans="1:11" x14ac:dyDescent="0.3">
      <c r="A1547" s="52" t="s">
        <v>395</v>
      </c>
      <c r="B1547" s="52">
        <f t="shared" si="73"/>
        <v>2017</v>
      </c>
      <c r="C1547" s="52" t="s">
        <v>590</v>
      </c>
      <c r="D1547" s="53">
        <v>42807</v>
      </c>
      <c r="E1547" s="52">
        <f t="shared" si="74"/>
        <v>2376</v>
      </c>
      <c r="F1547" s="54" t="s">
        <v>401</v>
      </c>
      <c r="G1547" s="52" t="s">
        <v>526</v>
      </c>
      <c r="H1547" s="54" t="s">
        <v>384</v>
      </c>
      <c r="I1547" s="55">
        <v>20</v>
      </c>
      <c r="J1547" s="55">
        <v>20</v>
      </c>
      <c r="K1547" s="54">
        <f t="shared" si="72"/>
        <v>400</v>
      </c>
    </row>
    <row r="1548" spans="1:11" x14ac:dyDescent="0.3">
      <c r="A1548" s="52" t="s">
        <v>395</v>
      </c>
      <c r="B1548" s="52">
        <f t="shared" si="73"/>
        <v>2017</v>
      </c>
      <c r="C1548" s="52" t="s">
        <v>590</v>
      </c>
      <c r="D1548" s="53">
        <v>42807</v>
      </c>
      <c r="E1548" s="52">
        <f t="shared" si="74"/>
        <v>2377</v>
      </c>
      <c r="F1548" s="54" t="s">
        <v>413</v>
      </c>
      <c r="G1548" s="52" t="s">
        <v>527</v>
      </c>
      <c r="H1548" s="54" t="s">
        <v>387</v>
      </c>
      <c r="I1548" s="55">
        <v>2</v>
      </c>
      <c r="J1548" s="55">
        <v>35</v>
      </c>
      <c r="K1548" s="54">
        <f t="shared" si="72"/>
        <v>70</v>
      </c>
    </row>
    <row r="1549" spans="1:11" x14ac:dyDescent="0.3">
      <c r="A1549" s="52" t="s">
        <v>398</v>
      </c>
      <c r="B1549" s="52">
        <f t="shared" si="73"/>
        <v>2017</v>
      </c>
      <c r="C1549" s="52" t="s">
        <v>590</v>
      </c>
      <c r="D1549" s="53">
        <v>42808</v>
      </c>
      <c r="E1549" s="52">
        <f t="shared" si="74"/>
        <v>2378</v>
      </c>
      <c r="F1549" s="54" t="s">
        <v>409</v>
      </c>
      <c r="G1549" s="52" t="s">
        <v>396</v>
      </c>
      <c r="H1549" s="54" t="s">
        <v>383</v>
      </c>
      <c r="I1549" s="55">
        <v>30</v>
      </c>
      <c r="J1549" s="55">
        <v>10</v>
      </c>
      <c r="K1549" s="54">
        <f t="shared" si="72"/>
        <v>300</v>
      </c>
    </row>
    <row r="1550" spans="1:11" x14ac:dyDescent="0.3">
      <c r="A1550" s="52" t="s">
        <v>395</v>
      </c>
      <c r="B1550" s="52">
        <f t="shared" si="73"/>
        <v>2017</v>
      </c>
      <c r="C1550" s="52" t="s">
        <v>590</v>
      </c>
      <c r="D1550" s="53">
        <v>42808</v>
      </c>
      <c r="E1550" s="52">
        <f t="shared" si="74"/>
        <v>2379</v>
      </c>
      <c r="F1550" s="54" t="s">
        <v>413</v>
      </c>
      <c r="G1550" s="52" t="s">
        <v>527</v>
      </c>
      <c r="H1550" s="54" t="s">
        <v>385</v>
      </c>
      <c r="I1550" s="55">
        <v>2</v>
      </c>
      <c r="J1550" s="55">
        <v>86</v>
      </c>
      <c r="K1550" s="54">
        <f t="shared" si="72"/>
        <v>172</v>
      </c>
    </row>
    <row r="1551" spans="1:11" x14ac:dyDescent="0.3">
      <c r="A1551" s="52" t="s">
        <v>395</v>
      </c>
      <c r="B1551" s="52">
        <f t="shared" si="73"/>
        <v>2017</v>
      </c>
      <c r="C1551" s="52" t="s">
        <v>590</v>
      </c>
      <c r="D1551" s="53">
        <v>42809</v>
      </c>
      <c r="E1551" s="52">
        <f t="shared" si="74"/>
        <v>2380</v>
      </c>
      <c r="F1551" s="54" t="s">
        <v>400</v>
      </c>
      <c r="G1551" s="52" t="s">
        <v>399</v>
      </c>
      <c r="H1551" s="54" t="s">
        <v>381</v>
      </c>
      <c r="I1551" s="55">
        <v>30</v>
      </c>
      <c r="J1551" s="55">
        <v>120</v>
      </c>
      <c r="K1551" s="54">
        <f t="shared" si="72"/>
        <v>3600</v>
      </c>
    </row>
    <row r="1552" spans="1:11" x14ac:dyDescent="0.3">
      <c r="A1552" s="52" t="s">
        <v>395</v>
      </c>
      <c r="B1552" s="52">
        <f t="shared" si="73"/>
        <v>2017</v>
      </c>
      <c r="C1552" s="52" t="s">
        <v>590</v>
      </c>
      <c r="D1552" s="53">
        <v>42809</v>
      </c>
      <c r="E1552" s="52">
        <f t="shared" si="74"/>
        <v>2381</v>
      </c>
      <c r="F1552" s="54" t="s">
        <v>413</v>
      </c>
      <c r="G1552" s="52" t="s">
        <v>527</v>
      </c>
      <c r="H1552" s="54" t="s">
        <v>384</v>
      </c>
      <c r="I1552" s="55">
        <v>2</v>
      </c>
      <c r="J1552" s="55">
        <v>20</v>
      </c>
      <c r="K1552" s="54">
        <f t="shared" si="72"/>
        <v>40</v>
      </c>
    </row>
    <row r="1553" spans="1:11" x14ac:dyDescent="0.3">
      <c r="A1553" s="52" t="s">
        <v>522</v>
      </c>
      <c r="B1553" s="52">
        <f t="shared" si="73"/>
        <v>2017</v>
      </c>
      <c r="C1553" s="52" t="s">
        <v>590</v>
      </c>
      <c r="D1553" s="53">
        <v>42810</v>
      </c>
      <c r="E1553" s="52">
        <f t="shared" si="74"/>
        <v>2382</v>
      </c>
      <c r="F1553" s="54" t="s">
        <v>407</v>
      </c>
      <c r="G1553" s="52" t="s">
        <v>406</v>
      </c>
      <c r="H1553" s="54" t="s">
        <v>387</v>
      </c>
      <c r="I1553" s="55">
        <v>30</v>
      </c>
      <c r="J1553" s="55">
        <v>35</v>
      </c>
      <c r="K1553" s="54">
        <f t="shared" si="72"/>
        <v>1050</v>
      </c>
    </row>
    <row r="1554" spans="1:11" x14ac:dyDescent="0.3">
      <c r="A1554" s="52" t="s">
        <v>395</v>
      </c>
      <c r="B1554" s="52">
        <f t="shared" si="73"/>
        <v>2017</v>
      </c>
      <c r="C1554" s="52" t="s">
        <v>590</v>
      </c>
      <c r="D1554" s="53">
        <v>42810</v>
      </c>
      <c r="E1554" s="52">
        <f t="shared" si="74"/>
        <v>2383</v>
      </c>
      <c r="F1554" s="54" t="s">
        <v>433</v>
      </c>
      <c r="G1554" s="52" t="s">
        <v>528</v>
      </c>
      <c r="H1554" s="54" t="s">
        <v>387</v>
      </c>
      <c r="I1554" s="55">
        <v>500</v>
      </c>
      <c r="J1554" s="55">
        <v>35</v>
      </c>
      <c r="K1554" s="54">
        <f t="shared" si="72"/>
        <v>17500</v>
      </c>
    </row>
    <row r="1555" spans="1:11" x14ac:dyDescent="0.3">
      <c r="A1555" s="52" t="s">
        <v>522</v>
      </c>
      <c r="B1555" s="52">
        <f t="shared" si="73"/>
        <v>2017</v>
      </c>
      <c r="C1555" s="52" t="s">
        <v>590</v>
      </c>
      <c r="D1555" s="53">
        <v>42811</v>
      </c>
      <c r="E1555" s="52">
        <f t="shared" si="74"/>
        <v>2384</v>
      </c>
      <c r="F1555" s="54" t="s">
        <v>407</v>
      </c>
      <c r="G1555" s="52" t="s">
        <v>406</v>
      </c>
      <c r="H1555" s="54" t="s">
        <v>385</v>
      </c>
      <c r="I1555" s="55">
        <v>50</v>
      </c>
      <c r="J1555" s="55">
        <v>86</v>
      </c>
      <c r="K1555" s="54">
        <f t="shared" si="72"/>
        <v>4300</v>
      </c>
    </row>
    <row r="1556" spans="1:11" x14ac:dyDescent="0.3">
      <c r="A1556" s="52" t="s">
        <v>395</v>
      </c>
      <c r="B1556" s="52">
        <f t="shared" si="73"/>
        <v>2017</v>
      </c>
      <c r="C1556" s="52" t="s">
        <v>590</v>
      </c>
      <c r="D1556" s="53">
        <v>42811</v>
      </c>
      <c r="E1556" s="52">
        <f t="shared" si="74"/>
        <v>2385</v>
      </c>
      <c r="F1556" s="54" t="s">
        <v>433</v>
      </c>
      <c r="G1556" s="52" t="s">
        <v>528</v>
      </c>
      <c r="H1556" s="54" t="s">
        <v>385</v>
      </c>
      <c r="I1556" s="55">
        <v>150</v>
      </c>
      <c r="J1556" s="55">
        <v>86</v>
      </c>
      <c r="K1556" s="54">
        <f t="shared" si="72"/>
        <v>12900</v>
      </c>
    </row>
    <row r="1557" spans="1:11" x14ac:dyDescent="0.3">
      <c r="A1557" s="52" t="s">
        <v>522</v>
      </c>
      <c r="B1557" s="52">
        <f t="shared" si="73"/>
        <v>2017</v>
      </c>
      <c r="C1557" s="52" t="s">
        <v>590</v>
      </c>
      <c r="D1557" s="53">
        <v>42812</v>
      </c>
      <c r="E1557" s="52">
        <f t="shared" si="74"/>
        <v>2386</v>
      </c>
      <c r="F1557" s="54" t="s">
        <v>407</v>
      </c>
      <c r="G1557" s="52" t="s">
        <v>406</v>
      </c>
      <c r="H1557" s="54" t="s">
        <v>384</v>
      </c>
      <c r="I1557" s="55">
        <v>50</v>
      </c>
      <c r="J1557" s="55">
        <v>20</v>
      </c>
      <c r="K1557" s="54">
        <f t="shared" si="72"/>
        <v>1000</v>
      </c>
    </row>
    <row r="1558" spans="1:11" x14ac:dyDescent="0.3">
      <c r="A1558" s="52" t="s">
        <v>395</v>
      </c>
      <c r="B1558" s="52">
        <f t="shared" si="73"/>
        <v>2017</v>
      </c>
      <c r="C1558" s="52" t="s">
        <v>590</v>
      </c>
      <c r="D1558" s="53">
        <v>42812</v>
      </c>
      <c r="E1558" s="52">
        <f t="shared" si="74"/>
        <v>2387</v>
      </c>
      <c r="F1558" s="54" t="s">
        <v>433</v>
      </c>
      <c r="G1558" s="52" t="s">
        <v>528</v>
      </c>
      <c r="H1558" s="54" t="s">
        <v>384</v>
      </c>
      <c r="I1558" s="55">
        <v>100</v>
      </c>
      <c r="J1558" s="55">
        <v>20</v>
      </c>
      <c r="K1558" s="54">
        <f t="shared" si="72"/>
        <v>2000</v>
      </c>
    </row>
    <row r="1559" spans="1:11" x14ac:dyDescent="0.3">
      <c r="A1559" s="52" t="s">
        <v>522</v>
      </c>
      <c r="B1559" s="52">
        <f t="shared" si="73"/>
        <v>2017</v>
      </c>
      <c r="C1559" s="52" t="s">
        <v>590</v>
      </c>
      <c r="D1559" s="53">
        <v>42813</v>
      </c>
      <c r="E1559" s="52">
        <f t="shared" si="74"/>
        <v>2388</v>
      </c>
      <c r="F1559" s="54" t="s">
        <v>407</v>
      </c>
      <c r="G1559" s="52" t="s">
        <v>406</v>
      </c>
      <c r="H1559" s="54" t="s">
        <v>383</v>
      </c>
      <c r="I1559" s="55">
        <v>50</v>
      </c>
      <c r="J1559" s="55">
        <v>10</v>
      </c>
      <c r="K1559" s="54">
        <f t="shared" si="72"/>
        <v>500</v>
      </c>
    </row>
    <row r="1560" spans="1:11" x14ac:dyDescent="0.3">
      <c r="A1560" s="52" t="s">
        <v>395</v>
      </c>
      <c r="B1560" s="52">
        <f t="shared" si="73"/>
        <v>2017</v>
      </c>
      <c r="C1560" s="52" t="s">
        <v>590</v>
      </c>
      <c r="D1560" s="53">
        <v>42813</v>
      </c>
      <c r="E1560" s="52">
        <f t="shared" si="74"/>
        <v>2389</v>
      </c>
      <c r="F1560" s="54" t="s">
        <v>433</v>
      </c>
      <c r="G1560" s="52" t="s">
        <v>528</v>
      </c>
      <c r="H1560" s="54" t="s">
        <v>387</v>
      </c>
      <c r="I1560" s="55">
        <v>100</v>
      </c>
      <c r="J1560" s="55">
        <v>35</v>
      </c>
      <c r="K1560" s="54">
        <f t="shared" si="72"/>
        <v>3500</v>
      </c>
    </row>
    <row r="1561" spans="1:11" x14ac:dyDescent="0.3">
      <c r="A1561" s="52" t="s">
        <v>522</v>
      </c>
      <c r="B1561" s="52">
        <f t="shared" si="73"/>
        <v>2017</v>
      </c>
      <c r="C1561" s="52" t="s">
        <v>590</v>
      </c>
      <c r="D1561" s="53">
        <v>42814</v>
      </c>
      <c r="E1561" s="52">
        <f t="shared" si="74"/>
        <v>2390</v>
      </c>
      <c r="F1561" s="54" t="s">
        <v>407</v>
      </c>
      <c r="G1561" s="52" t="s">
        <v>406</v>
      </c>
      <c r="H1561" s="54" t="s">
        <v>381</v>
      </c>
      <c r="I1561" s="55">
        <v>30</v>
      </c>
      <c r="J1561" s="55">
        <v>120</v>
      </c>
      <c r="K1561" s="54">
        <f t="shared" si="72"/>
        <v>3600</v>
      </c>
    </row>
    <row r="1562" spans="1:11" x14ac:dyDescent="0.3">
      <c r="A1562" s="52" t="s">
        <v>405</v>
      </c>
      <c r="B1562" s="52">
        <f t="shared" si="73"/>
        <v>2017</v>
      </c>
      <c r="C1562" s="52" t="s">
        <v>590</v>
      </c>
      <c r="D1562" s="53">
        <v>42814</v>
      </c>
      <c r="E1562" s="52">
        <f t="shared" si="74"/>
        <v>2391</v>
      </c>
      <c r="F1562" s="54" t="s">
        <v>455</v>
      </c>
      <c r="G1562" s="52" t="s">
        <v>524</v>
      </c>
      <c r="H1562" s="54" t="s">
        <v>385</v>
      </c>
      <c r="I1562" s="55">
        <v>500</v>
      </c>
      <c r="J1562" s="55">
        <v>86</v>
      </c>
      <c r="K1562" s="54">
        <f t="shared" si="72"/>
        <v>43000</v>
      </c>
    </row>
    <row r="1563" spans="1:11" x14ac:dyDescent="0.3">
      <c r="A1563" s="52" t="s">
        <v>522</v>
      </c>
      <c r="B1563" s="52">
        <f t="shared" si="73"/>
        <v>2017</v>
      </c>
      <c r="C1563" s="52" t="s">
        <v>590</v>
      </c>
      <c r="D1563" s="53">
        <v>42815</v>
      </c>
      <c r="E1563" s="52">
        <f t="shared" si="74"/>
        <v>2392</v>
      </c>
      <c r="F1563" s="54" t="s">
        <v>407</v>
      </c>
      <c r="G1563" s="52" t="s">
        <v>406</v>
      </c>
      <c r="H1563" s="54" t="s">
        <v>385</v>
      </c>
      <c r="I1563" s="55">
        <v>40</v>
      </c>
      <c r="J1563" s="55">
        <v>86</v>
      </c>
      <c r="K1563" s="54">
        <f t="shared" si="72"/>
        <v>3440</v>
      </c>
    </row>
    <row r="1564" spans="1:11" x14ac:dyDescent="0.3">
      <c r="A1564" s="52" t="s">
        <v>405</v>
      </c>
      <c r="B1564" s="52">
        <f t="shared" si="73"/>
        <v>2017</v>
      </c>
      <c r="C1564" s="52" t="s">
        <v>590</v>
      </c>
      <c r="D1564" s="53">
        <v>42815</v>
      </c>
      <c r="E1564" s="52">
        <f t="shared" si="74"/>
        <v>2393</v>
      </c>
      <c r="F1564" s="54" t="s">
        <v>455</v>
      </c>
      <c r="G1564" s="52" t="s">
        <v>524</v>
      </c>
      <c r="H1564" s="54" t="s">
        <v>384</v>
      </c>
      <c r="I1564" s="55">
        <v>500</v>
      </c>
      <c r="J1564" s="55">
        <v>20</v>
      </c>
      <c r="K1564" s="54">
        <f t="shared" si="72"/>
        <v>10000</v>
      </c>
    </row>
    <row r="1565" spans="1:11" x14ac:dyDescent="0.3">
      <c r="A1565" s="52" t="s">
        <v>522</v>
      </c>
      <c r="B1565" s="52">
        <f t="shared" si="73"/>
        <v>2017</v>
      </c>
      <c r="C1565" s="52" t="s">
        <v>590</v>
      </c>
      <c r="D1565" s="53">
        <v>42816</v>
      </c>
      <c r="E1565" s="52">
        <f t="shared" si="74"/>
        <v>2394</v>
      </c>
      <c r="F1565" s="54" t="s">
        <v>407</v>
      </c>
      <c r="G1565" s="52" t="s">
        <v>406</v>
      </c>
      <c r="H1565" s="54" t="s">
        <v>387</v>
      </c>
      <c r="I1565" s="55">
        <v>50</v>
      </c>
      <c r="J1565" s="55">
        <v>35</v>
      </c>
      <c r="K1565" s="54">
        <f t="shared" si="72"/>
        <v>1750</v>
      </c>
    </row>
    <row r="1566" spans="1:11" x14ac:dyDescent="0.3">
      <c r="A1566" s="52" t="s">
        <v>405</v>
      </c>
      <c r="B1566" s="52">
        <f t="shared" si="73"/>
        <v>2017</v>
      </c>
      <c r="C1566" s="52" t="s">
        <v>590</v>
      </c>
      <c r="D1566" s="53">
        <v>42816</v>
      </c>
      <c r="E1566" s="52">
        <f t="shared" si="74"/>
        <v>2395</v>
      </c>
      <c r="F1566" s="54" t="s">
        <v>455</v>
      </c>
      <c r="G1566" s="52" t="s">
        <v>524</v>
      </c>
      <c r="H1566" s="54" t="s">
        <v>383</v>
      </c>
      <c r="I1566" s="55">
        <v>25</v>
      </c>
      <c r="J1566" s="55">
        <v>10</v>
      </c>
      <c r="K1566" s="54">
        <f t="shared" si="72"/>
        <v>250</v>
      </c>
    </row>
    <row r="1567" spans="1:11" x14ac:dyDescent="0.3">
      <c r="A1567" s="52" t="s">
        <v>522</v>
      </c>
      <c r="B1567" s="52">
        <f t="shared" si="73"/>
        <v>2017</v>
      </c>
      <c r="C1567" s="52" t="s">
        <v>590</v>
      </c>
      <c r="D1567" s="53">
        <v>42817</v>
      </c>
      <c r="E1567" s="52">
        <f t="shared" si="74"/>
        <v>2396</v>
      </c>
      <c r="F1567" s="54" t="s">
        <v>407</v>
      </c>
      <c r="G1567" s="52" t="s">
        <v>406</v>
      </c>
      <c r="H1567" s="54" t="s">
        <v>385</v>
      </c>
      <c r="I1567" s="55">
        <v>20</v>
      </c>
      <c r="J1567" s="55">
        <v>86</v>
      </c>
      <c r="K1567" s="54">
        <f t="shared" si="72"/>
        <v>1720</v>
      </c>
    </row>
    <row r="1568" spans="1:11" x14ac:dyDescent="0.3">
      <c r="A1568" s="52" t="s">
        <v>405</v>
      </c>
      <c r="B1568" s="52">
        <f t="shared" si="73"/>
        <v>2017</v>
      </c>
      <c r="C1568" s="52" t="s">
        <v>590</v>
      </c>
      <c r="D1568" s="53">
        <v>42817</v>
      </c>
      <c r="E1568" s="52">
        <f t="shared" si="74"/>
        <v>2397</v>
      </c>
      <c r="F1568" s="54" t="s">
        <v>455</v>
      </c>
      <c r="G1568" s="52" t="s">
        <v>524</v>
      </c>
      <c r="H1568" s="54" t="s">
        <v>381</v>
      </c>
      <c r="I1568" s="55">
        <v>400</v>
      </c>
      <c r="J1568" s="55">
        <v>120</v>
      </c>
      <c r="K1568" s="54">
        <f t="shared" si="72"/>
        <v>48000</v>
      </c>
    </row>
    <row r="1569" spans="1:11" x14ac:dyDescent="0.3">
      <c r="A1569" s="52" t="s">
        <v>522</v>
      </c>
      <c r="B1569" s="52">
        <f t="shared" si="73"/>
        <v>2017</v>
      </c>
      <c r="C1569" s="52" t="s">
        <v>590</v>
      </c>
      <c r="D1569" s="53">
        <v>42818</v>
      </c>
      <c r="E1569" s="52">
        <f t="shared" si="74"/>
        <v>2398</v>
      </c>
      <c r="F1569" s="54" t="s">
        <v>407</v>
      </c>
      <c r="G1569" s="52" t="s">
        <v>406</v>
      </c>
      <c r="H1569" s="54" t="s">
        <v>384</v>
      </c>
      <c r="I1569" s="55">
        <v>50</v>
      </c>
      <c r="J1569" s="55">
        <v>20</v>
      </c>
      <c r="K1569" s="54">
        <f t="shared" si="72"/>
        <v>1000</v>
      </c>
    </row>
    <row r="1570" spans="1:11" x14ac:dyDescent="0.3">
      <c r="A1570" s="52" t="s">
        <v>405</v>
      </c>
      <c r="B1570" s="52">
        <f t="shared" si="73"/>
        <v>2017</v>
      </c>
      <c r="C1570" s="52" t="s">
        <v>590</v>
      </c>
      <c r="D1570" s="53">
        <v>42818</v>
      </c>
      <c r="E1570" s="52">
        <f t="shared" si="74"/>
        <v>2399</v>
      </c>
      <c r="F1570" s="54" t="s">
        <v>455</v>
      </c>
      <c r="G1570" s="52" t="s">
        <v>524</v>
      </c>
      <c r="H1570" s="54" t="s">
        <v>387</v>
      </c>
      <c r="I1570" s="55">
        <v>500</v>
      </c>
      <c r="J1570" s="55">
        <v>35</v>
      </c>
      <c r="K1570" s="54">
        <f t="shared" si="72"/>
        <v>17500</v>
      </c>
    </row>
    <row r="1571" spans="1:11" x14ac:dyDescent="0.3">
      <c r="A1571" s="52" t="s">
        <v>522</v>
      </c>
      <c r="B1571" s="52">
        <f t="shared" si="73"/>
        <v>2017</v>
      </c>
      <c r="C1571" s="52" t="s">
        <v>590</v>
      </c>
      <c r="D1571" s="53">
        <v>42819</v>
      </c>
      <c r="E1571" s="52">
        <f t="shared" si="74"/>
        <v>2400</v>
      </c>
      <c r="F1571" s="54" t="s">
        <v>407</v>
      </c>
      <c r="G1571" s="52" t="s">
        <v>406</v>
      </c>
      <c r="H1571" s="54" t="s">
        <v>383</v>
      </c>
      <c r="I1571" s="55">
        <v>20</v>
      </c>
      <c r="J1571" s="55">
        <v>10</v>
      </c>
      <c r="K1571" s="54">
        <f t="shared" si="72"/>
        <v>200</v>
      </c>
    </row>
    <row r="1572" spans="1:11" x14ac:dyDescent="0.3">
      <c r="A1572" s="52" t="s">
        <v>405</v>
      </c>
      <c r="B1572" s="52">
        <f t="shared" si="73"/>
        <v>2017</v>
      </c>
      <c r="C1572" s="52" t="s">
        <v>590</v>
      </c>
      <c r="D1572" s="53">
        <v>42819</v>
      </c>
      <c r="E1572" s="52">
        <f t="shared" si="74"/>
        <v>2401</v>
      </c>
      <c r="F1572" s="54" t="s">
        <v>455</v>
      </c>
      <c r="G1572" s="52" t="s">
        <v>524</v>
      </c>
      <c r="H1572" s="54" t="s">
        <v>385</v>
      </c>
      <c r="I1572" s="55">
        <v>100</v>
      </c>
      <c r="J1572" s="55">
        <v>86</v>
      </c>
      <c r="K1572" s="54">
        <f t="shared" si="72"/>
        <v>8600</v>
      </c>
    </row>
    <row r="1573" spans="1:11" x14ac:dyDescent="0.3">
      <c r="A1573" s="52" t="s">
        <v>522</v>
      </c>
      <c r="B1573" s="52">
        <f t="shared" si="73"/>
        <v>2017</v>
      </c>
      <c r="C1573" s="52" t="s">
        <v>590</v>
      </c>
      <c r="D1573" s="53">
        <v>42820</v>
      </c>
      <c r="E1573" s="52">
        <f t="shared" si="74"/>
        <v>2402</v>
      </c>
      <c r="F1573" s="54" t="s">
        <v>407</v>
      </c>
      <c r="G1573" s="52" t="s">
        <v>406</v>
      </c>
      <c r="H1573" s="54" t="s">
        <v>381</v>
      </c>
      <c r="I1573" s="55">
        <v>50</v>
      </c>
      <c r="J1573" s="55">
        <v>120</v>
      </c>
      <c r="K1573" s="54">
        <f t="shared" si="72"/>
        <v>6000</v>
      </c>
    </row>
    <row r="1574" spans="1:11" x14ac:dyDescent="0.3">
      <c r="A1574" s="52" t="s">
        <v>405</v>
      </c>
      <c r="B1574" s="52">
        <f t="shared" si="73"/>
        <v>2017</v>
      </c>
      <c r="C1574" s="52" t="s">
        <v>590</v>
      </c>
      <c r="D1574" s="53">
        <v>42820</v>
      </c>
      <c r="E1574" s="52">
        <f t="shared" si="74"/>
        <v>2403</v>
      </c>
      <c r="F1574" s="54" t="s">
        <v>415</v>
      </c>
      <c r="G1574" s="52" t="s">
        <v>524</v>
      </c>
      <c r="H1574" s="54" t="s">
        <v>384</v>
      </c>
      <c r="I1574" s="55">
        <v>300</v>
      </c>
      <c r="J1574" s="55">
        <v>20</v>
      </c>
      <c r="K1574" s="54">
        <f t="shared" si="72"/>
        <v>6000</v>
      </c>
    </row>
    <row r="1575" spans="1:11" x14ac:dyDescent="0.3">
      <c r="A1575" s="52" t="s">
        <v>522</v>
      </c>
      <c r="B1575" s="52">
        <f t="shared" si="73"/>
        <v>2017</v>
      </c>
      <c r="C1575" s="52" t="s">
        <v>590</v>
      </c>
      <c r="D1575" s="53">
        <v>42821</v>
      </c>
      <c r="E1575" s="52">
        <f t="shared" si="74"/>
        <v>2404</v>
      </c>
      <c r="F1575" s="54" t="s">
        <v>407</v>
      </c>
      <c r="G1575" s="52" t="s">
        <v>406</v>
      </c>
      <c r="H1575" s="54" t="s">
        <v>387</v>
      </c>
      <c r="I1575" s="55">
        <v>20</v>
      </c>
      <c r="J1575" s="55">
        <v>35</v>
      </c>
      <c r="K1575" s="54">
        <f t="shared" si="72"/>
        <v>700</v>
      </c>
    </row>
    <row r="1576" spans="1:11" x14ac:dyDescent="0.3">
      <c r="A1576" s="52" t="s">
        <v>405</v>
      </c>
      <c r="B1576" s="52">
        <f t="shared" si="73"/>
        <v>2017</v>
      </c>
      <c r="C1576" s="52" t="s">
        <v>590</v>
      </c>
      <c r="D1576" s="53">
        <v>42821</v>
      </c>
      <c r="E1576" s="52">
        <f t="shared" si="74"/>
        <v>2405</v>
      </c>
      <c r="F1576" s="54" t="s">
        <v>415</v>
      </c>
      <c r="G1576" s="52" t="s">
        <v>524</v>
      </c>
      <c r="H1576" s="54" t="s">
        <v>383</v>
      </c>
      <c r="I1576" s="55">
        <v>300</v>
      </c>
      <c r="J1576" s="55">
        <v>10</v>
      </c>
      <c r="K1576" s="54">
        <f t="shared" si="72"/>
        <v>3000</v>
      </c>
    </row>
    <row r="1577" spans="1:11" x14ac:dyDescent="0.3">
      <c r="A1577" s="52" t="s">
        <v>522</v>
      </c>
      <c r="B1577" s="52">
        <f t="shared" si="73"/>
        <v>2017</v>
      </c>
      <c r="C1577" s="52" t="s">
        <v>590</v>
      </c>
      <c r="D1577" s="53">
        <v>42822</v>
      </c>
      <c r="E1577" s="52">
        <f t="shared" si="74"/>
        <v>2406</v>
      </c>
      <c r="F1577" s="54" t="s">
        <v>407</v>
      </c>
      <c r="G1577" s="52" t="s">
        <v>406</v>
      </c>
      <c r="H1577" s="54" t="s">
        <v>385</v>
      </c>
      <c r="I1577" s="55">
        <v>40</v>
      </c>
      <c r="J1577" s="55">
        <v>86</v>
      </c>
      <c r="K1577" s="54">
        <f t="shared" si="72"/>
        <v>3440</v>
      </c>
    </row>
    <row r="1578" spans="1:11" x14ac:dyDescent="0.3">
      <c r="A1578" s="52" t="s">
        <v>405</v>
      </c>
      <c r="B1578" s="52">
        <f t="shared" si="73"/>
        <v>2017</v>
      </c>
      <c r="C1578" s="52" t="s">
        <v>590</v>
      </c>
      <c r="D1578" s="53">
        <v>42822</v>
      </c>
      <c r="E1578" s="52">
        <f t="shared" si="74"/>
        <v>2407</v>
      </c>
      <c r="F1578" s="54" t="s">
        <v>423</v>
      </c>
      <c r="G1578" s="52" t="s">
        <v>403</v>
      </c>
      <c r="H1578" s="54" t="s">
        <v>381</v>
      </c>
      <c r="I1578" s="55">
        <v>1000</v>
      </c>
      <c r="J1578" s="55">
        <v>120</v>
      </c>
      <c r="K1578" s="54">
        <f t="shared" si="72"/>
        <v>120000</v>
      </c>
    </row>
    <row r="1579" spans="1:11" x14ac:dyDescent="0.3">
      <c r="A1579" s="52" t="s">
        <v>522</v>
      </c>
      <c r="B1579" s="52">
        <f t="shared" si="73"/>
        <v>2017</v>
      </c>
      <c r="C1579" s="52" t="s">
        <v>590</v>
      </c>
      <c r="D1579" s="53">
        <v>42823</v>
      </c>
      <c r="E1579" s="52">
        <f t="shared" si="74"/>
        <v>2408</v>
      </c>
      <c r="F1579" s="54" t="s">
        <v>407</v>
      </c>
      <c r="G1579" s="52" t="s">
        <v>406</v>
      </c>
      <c r="H1579" s="54" t="s">
        <v>384</v>
      </c>
      <c r="I1579" s="55">
        <v>20</v>
      </c>
      <c r="J1579" s="55">
        <v>20</v>
      </c>
      <c r="K1579" s="54">
        <f t="shared" si="72"/>
        <v>400</v>
      </c>
    </row>
    <row r="1580" spans="1:11" x14ac:dyDescent="0.3">
      <c r="A1580" s="52" t="s">
        <v>395</v>
      </c>
      <c r="B1580" s="52">
        <f t="shared" si="73"/>
        <v>2017</v>
      </c>
      <c r="C1580" s="52" t="s">
        <v>590</v>
      </c>
      <c r="D1580" s="53">
        <v>42823</v>
      </c>
      <c r="E1580" s="52">
        <f t="shared" si="74"/>
        <v>2409</v>
      </c>
      <c r="F1580" s="54" t="s">
        <v>425</v>
      </c>
      <c r="G1580" s="52" t="s">
        <v>399</v>
      </c>
      <c r="H1580" s="54" t="s">
        <v>387</v>
      </c>
      <c r="I1580" s="55">
        <v>400</v>
      </c>
      <c r="J1580" s="55">
        <v>35</v>
      </c>
      <c r="K1580" s="54">
        <f t="shared" si="72"/>
        <v>14000</v>
      </c>
    </row>
    <row r="1581" spans="1:11" x14ac:dyDescent="0.3">
      <c r="A1581" s="52" t="s">
        <v>522</v>
      </c>
      <c r="B1581" s="52">
        <f t="shared" si="73"/>
        <v>2017</v>
      </c>
      <c r="C1581" s="52" t="s">
        <v>590</v>
      </c>
      <c r="D1581" s="53">
        <v>42824</v>
      </c>
      <c r="E1581" s="52">
        <f t="shared" si="74"/>
        <v>2410</v>
      </c>
      <c r="F1581" s="54" t="s">
        <v>407</v>
      </c>
      <c r="G1581" s="52" t="s">
        <v>406</v>
      </c>
      <c r="H1581" s="54" t="s">
        <v>387</v>
      </c>
      <c r="I1581" s="55">
        <v>50</v>
      </c>
      <c r="J1581" s="55">
        <v>35</v>
      </c>
      <c r="K1581" s="54">
        <f t="shared" si="72"/>
        <v>1750</v>
      </c>
    </row>
    <row r="1582" spans="1:11" x14ac:dyDescent="0.3">
      <c r="A1582" s="52" t="s">
        <v>398</v>
      </c>
      <c r="B1582" s="52">
        <f t="shared" si="73"/>
        <v>2017</v>
      </c>
      <c r="C1582" s="52" t="s">
        <v>590</v>
      </c>
      <c r="D1582" s="53">
        <v>42824</v>
      </c>
      <c r="E1582" s="52">
        <f t="shared" si="74"/>
        <v>2411</v>
      </c>
      <c r="F1582" s="54" t="s">
        <v>428</v>
      </c>
      <c r="G1582" s="52" t="s">
        <v>396</v>
      </c>
      <c r="H1582" s="54" t="s">
        <v>385</v>
      </c>
      <c r="I1582" s="55">
        <v>200</v>
      </c>
      <c r="J1582" s="55">
        <v>86</v>
      </c>
      <c r="K1582" s="54">
        <f t="shared" si="72"/>
        <v>17200</v>
      </c>
    </row>
    <row r="1583" spans="1:11" x14ac:dyDescent="0.3">
      <c r="A1583" s="52" t="s">
        <v>522</v>
      </c>
      <c r="B1583" s="52">
        <f t="shared" si="73"/>
        <v>2017</v>
      </c>
      <c r="C1583" s="52" t="s">
        <v>590</v>
      </c>
      <c r="D1583" s="53">
        <v>42825</v>
      </c>
      <c r="E1583" s="52">
        <f t="shared" si="74"/>
        <v>2412</v>
      </c>
      <c r="F1583" s="54" t="s">
        <v>407</v>
      </c>
      <c r="G1583" s="52" t="s">
        <v>406</v>
      </c>
      <c r="H1583" s="54" t="s">
        <v>385</v>
      </c>
      <c r="I1583" s="55">
        <v>50</v>
      </c>
      <c r="J1583" s="55">
        <v>86</v>
      </c>
      <c r="K1583" s="54">
        <f t="shared" si="72"/>
        <v>4300</v>
      </c>
    </row>
    <row r="1584" spans="1:11" x14ac:dyDescent="0.3">
      <c r="A1584" s="52" t="s">
        <v>398</v>
      </c>
      <c r="B1584" s="52">
        <f t="shared" si="73"/>
        <v>2017</v>
      </c>
      <c r="C1584" s="52" t="s">
        <v>590</v>
      </c>
      <c r="D1584" s="53">
        <v>42825</v>
      </c>
      <c r="E1584" s="52">
        <f t="shared" si="74"/>
        <v>2413</v>
      </c>
      <c r="F1584" s="54" t="s">
        <v>428</v>
      </c>
      <c r="G1584" s="52" t="s">
        <v>396</v>
      </c>
      <c r="H1584" s="54" t="s">
        <v>384</v>
      </c>
      <c r="I1584" s="55">
        <v>200</v>
      </c>
      <c r="J1584" s="55">
        <v>20</v>
      </c>
      <c r="K1584" s="54">
        <f t="shared" si="72"/>
        <v>4000</v>
      </c>
    </row>
    <row r="1585" spans="1:11" x14ac:dyDescent="0.3">
      <c r="A1585" s="52" t="s">
        <v>395</v>
      </c>
      <c r="B1585" s="52">
        <f t="shared" si="73"/>
        <v>2017</v>
      </c>
      <c r="C1585" s="52" t="s">
        <v>591</v>
      </c>
      <c r="D1585" s="53">
        <v>42826</v>
      </c>
      <c r="E1585" s="52">
        <f t="shared" si="74"/>
        <v>2414</v>
      </c>
      <c r="F1585" s="54" t="s">
        <v>447</v>
      </c>
      <c r="G1585" s="52" t="s">
        <v>527</v>
      </c>
      <c r="H1585" s="54" t="s">
        <v>384</v>
      </c>
      <c r="I1585" s="55">
        <v>20</v>
      </c>
      <c r="J1585" s="55">
        <v>20</v>
      </c>
      <c r="K1585" s="54">
        <f t="shared" si="72"/>
        <v>400</v>
      </c>
    </row>
    <row r="1586" spans="1:11" x14ac:dyDescent="0.3">
      <c r="A1586" s="52" t="s">
        <v>398</v>
      </c>
      <c r="B1586" s="52">
        <f t="shared" si="73"/>
        <v>2017</v>
      </c>
      <c r="C1586" s="52" t="s">
        <v>591</v>
      </c>
      <c r="D1586" s="53">
        <v>42826</v>
      </c>
      <c r="E1586" s="52">
        <f t="shared" si="74"/>
        <v>2415</v>
      </c>
      <c r="F1586" s="54" t="s">
        <v>428</v>
      </c>
      <c r="G1586" s="52" t="s">
        <v>396</v>
      </c>
      <c r="H1586" s="54" t="s">
        <v>383</v>
      </c>
      <c r="I1586" s="55">
        <v>100</v>
      </c>
      <c r="J1586" s="55">
        <v>10</v>
      </c>
      <c r="K1586" s="54">
        <f t="shared" si="72"/>
        <v>1000</v>
      </c>
    </row>
    <row r="1587" spans="1:11" x14ac:dyDescent="0.3">
      <c r="A1587" s="52" t="s">
        <v>395</v>
      </c>
      <c r="B1587" s="52">
        <f t="shared" si="73"/>
        <v>2017</v>
      </c>
      <c r="C1587" s="52" t="s">
        <v>591</v>
      </c>
      <c r="D1587" s="53">
        <v>42827</v>
      </c>
      <c r="E1587" s="52">
        <f t="shared" si="74"/>
        <v>2416</v>
      </c>
      <c r="F1587" s="54" t="s">
        <v>447</v>
      </c>
      <c r="G1587" s="52" t="s">
        <v>527</v>
      </c>
      <c r="H1587" s="54" t="s">
        <v>387</v>
      </c>
      <c r="I1587" s="55">
        <v>25</v>
      </c>
      <c r="J1587" s="55">
        <v>35</v>
      </c>
      <c r="K1587" s="54">
        <f t="shared" si="72"/>
        <v>875</v>
      </c>
    </row>
    <row r="1588" spans="1:11" x14ac:dyDescent="0.3">
      <c r="A1588" s="52" t="s">
        <v>395</v>
      </c>
      <c r="B1588" s="52">
        <f t="shared" si="73"/>
        <v>2017</v>
      </c>
      <c r="C1588" s="52" t="s">
        <v>591</v>
      </c>
      <c r="D1588" s="53">
        <v>42827</v>
      </c>
      <c r="E1588" s="52">
        <f t="shared" si="74"/>
        <v>2417</v>
      </c>
      <c r="F1588" s="54" t="s">
        <v>435</v>
      </c>
      <c r="G1588" s="52" t="s">
        <v>399</v>
      </c>
      <c r="H1588" s="54" t="s">
        <v>381</v>
      </c>
      <c r="I1588" s="55">
        <v>150</v>
      </c>
      <c r="J1588" s="55">
        <v>120</v>
      </c>
      <c r="K1588" s="54">
        <f t="shared" si="72"/>
        <v>18000</v>
      </c>
    </row>
    <row r="1589" spans="1:11" x14ac:dyDescent="0.3">
      <c r="A1589" s="52" t="s">
        <v>395</v>
      </c>
      <c r="B1589" s="52">
        <f t="shared" si="73"/>
        <v>2017</v>
      </c>
      <c r="C1589" s="52" t="s">
        <v>591</v>
      </c>
      <c r="D1589" s="53">
        <v>42828</v>
      </c>
      <c r="E1589" s="52">
        <f t="shared" si="74"/>
        <v>2418</v>
      </c>
      <c r="F1589" s="54" t="s">
        <v>447</v>
      </c>
      <c r="G1589" s="52" t="s">
        <v>527</v>
      </c>
      <c r="H1589" s="54" t="s">
        <v>385</v>
      </c>
      <c r="I1589" s="55">
        <v>20</v>
      </c>
      <c r="J1589" s="55">
        <v>86</v>
      </c>
      <c r="K1589" s="54">
        <f t="shared" si="72"/>
        <v>1720</v>
      </c>
    </row>
    <row r="1590" spans="1:11" x14ac:dyDescent="0.3">
      <c r="A1590" s="52" t="s">
        <v>395</v>
      </c>
      <c r="B1590" s="52">
        <f t="shared" si="73"/>
        <v>2017</v>
      </c>
      <c r="C1590" s="52" t="s">
        <v>591</v>
      </c>
      <c r="D1590" s="53">
        <v>42828</v>
      </c>
      <c r="E1590" s="52">
        <f t="shared" si="74"/>
        <v>2419</v>
      </c>
      <c r="F1590" s="54" t="s">
        <v>435</v>
      </c>
      <c r="G1590" s="52" t="s">
        <v>399</v>
      </c>
      <c r="H1590" s="54" t="s">
        <v>385</v>
      </c>
      <c r="I1590" s="55">
        <v>40</v>
      </c>
      <c r="J1590" s="55">
        <v>86</v>
      </c>
      <c r="K1590" s="54">
        <f t="shared" si="72"/>
        <v>3440</v>
      </c>
    </row>
    <row r="1591" spans="1:11" x14ac:dyDescent="0.3">
      <c r="A1591" s="52" t="s">
        <v>395</v>
      </c>
      <c r="B1591" s="52">
        <f t="shared" si="73"/>
        <v>2017</v>
      </c>
      <c r="C1591" s="52" t="s">
        <v>591</v>
      </c>
      <c r="D1591" s="53">
        <v>42829</v>
      </c>
      <c r="E1591" s="52">
        <f t="shared" si="74"/>
        <v>2420</v>
      </c>
      <c r="F1591" s="54" t="s">
        <v>447</v>
      </c>
      <c r="G1591" s="52" t="s">
        <v>527</v>
      </c>
      <c r="H1591" s="54" t="s">
        <v>384</v>
      </c>
      <c r="I1591" s="55">
        <v>50</v>
      </c>
      <c r="J1591" s="55">
        <v>20</v>
      </c>
      <c r="K1591" s="54">
        <f t="shared" si="72"/>
        <v>1000</v>
      </c>
    </row>
    <row r="1592" spans="1:11" x14ac:dyDescent="0.3">
      <c r="A1592" s="52" t="s">
        <v>395</v>
      </c>
      <c r="B1592" s="52">
        <f t="shared" si="73"/>
        <v>2017</v>
      </c>
      <c r="C1592" s="52" t="s">
        <v>591</v>
      </c>
      <c r="D1592" s="53">
        <v>42829</v>
      </c>
      <c r="E1592" s="52">
        <f t="shared" si="74"/>
        <v>2421</v>
      </c>
      <c r="F1592" s="54" t="s">
        <v>433</v>
      </c>
      <c r="G1592" s="52" t="s">
        <v>528</v>
      </c>
      <c r="H1592" s="54" t="s">
        <v>387</v>
      </c>
      <c r="I1592" s="55">
        <v>100</v>
      </c>
      <c r="J1592" s="55">
        <v>35</v>
      </c>
      <c r="K1592" s="54">
        <f t="shared" si="72"/>
        <v>3500</v>
      </c>
    </row>
    <row r="1593" spans="1:11" x14ac:dyDescent="0.3">
      <c r="A1593" s="52" t="s">
        <v>405</v>
      </c>
      <c r="B1593" s="52">
        <f t="shared" si="73"/>
        <v>2017</v>
      </c>
      <c r="C1593" s="52" t="s">
        <v>591</v>
      </c>
      <c r="D1593" s="53">
        <v>42830</v>
      </c>
      <c r="E1593" s="52">
        <f t="shared" si="74"/>
        <v>2422</v>
      </c>
      <c r="F1593" s="54" t="s">
        <v>404</v>
      </c>
      <c r="G1593" s="52" t="s">
        <v>403</v>
      </c>
      <c r="H1593" s="54" t="s">
        <v>383</v>
      </c>
      <c r="I1593" s="55">
        <v>50</v>
      </c>
      <c r="J1593" s="55">
        <v>10</v>
      </c>
      <c r="K1593" s="54">
        <f t="shared" si="72"/>
        <v>500</v>
      </c>
    </row>
    <row r="1594" spans="1:11" x14ac:dyDescent="0.3">
      <c r="A1594" s="52" t="s">
        <v>395</v>
      </c>
      <c r="B1594" s="52">
        <f t="shared" si="73"/>
        <v>2017</v>
      </c>
      <c r="C1594" s="52" t="s">
        <v>591</v>
      </c>
      <c r="D1594" s="53">
        <v>42830</v>
      </c>
      <c r="E1594" s="52">
        <f t="shared" si="74"/>
        <v>2423</v>
      </c>
      <c r="F1594" s="54" t="s">
        <v>433</v>
      </c>
      <c r="G1594" s="52" t="s">
        <v>528</v>
      </c>
      <c r="H1594" s="54" t="s">
        <v>385</v>
      </c>
      <c r="I1594" s="55">
        <v>200</v>
      </c>
      <c r="J1594" s="55">
        <v>86</v>
      </c>
      <c r="K1594" s="54">
        <f t="shared" si="72"/>
        <v>17200</v>
      </c>
    </row>
    <row r="1595" spans="1:11" x14ac:dyDescent="0.3">
      <c r="A1595" s="52" t="s">
        <v>405</v>
      </c>
      <c r="B1595" s="52">
        <f t="shared" si="73"/>
        <v>2017</v>
      </c>
      <c r="C1595" s="52" t="s">
        <v>591</v>
      </c>
      <c r="D1595" s="53">
        <v>42831</v>
      </c>
      <c r="E1595" s="52">
        <f t="shared" si="74"/>
        <v>2424</v>
      </c>
      <c r="F1595" s="54" t="s">
        <v>478</v>
      </c>
      <c r="G1595" s="52" t="s">
        <v>403</v>
      </c>
      <c r="H1595" s="54" t="s">
        <v>381</v>
      </c>
      <c r="I1595" s="55">
        <v>20</v>
      </c>
      <c r="J1595" s="55">
        <v>120</v>
      </c>
      <c r="K1595" s="54">
        <f t="shared" si="72"/>
        <v>2400</v>
      </c>
    </row>
    <row r="1596" spans="1:11" x14ac:dyDescent="0.3">
      <c r="A1596" s="52" t="s">
        <v>395</v>
      </c>
      <c r="B1596" s="52">
        <f t="shared" si="73"/>
        <v>2017</v>
      </c>
      <c r="C1596" s="52" t="s">
        <v>591</v>
      </c>
      <c r="D1596" s="53">
        <v>42831</v>
      </c>
      <c r="E1596" s="52">
        <f t="shared" si="74"/>
        <v>2425</v>
      </c>
      <c r="F1596" s="54" t="s">
        <v>433</v>
      </c>
      <c r="G1596" s="52" t="s">
        <v>528</v>
      </c>
      <c r="H1596" s="54" t="s">
        <v>384</v>
      </c>
      <c r="I1596" s="55">
        <v>200</v>
      </c>
      <c r="J1596" s="55">
        <v>20</v>
      </c>
      <c r="K1596" s="54">
        <f t="shared" si="72"/>
        <v>4000</v>
      </c>
    </row>
    <row r="1597" spans="1:11" x14ac:dyDescent="0.3">
      <c r="A1597" s="52" t="s">
        <v>405</v>
      </c>
      <c r="B1597" s="52">
        <f t="shared" si="73"/>
        <v>2017</v>
      </c>
      <c r="C1597" s="52" t="s">
        <v>591</v>
      </c>
      <c r="D1597" s="53">
        <v>42832</v>
      </c>
      <c r="E1597" s="52">
        <f t="shared" si="74"/>
        <v>2426</v>
      </c>
      <c r="F1597" s="54" t="s">
        <v>478</v>
      </c>
      <c r="G1597" s="52" t="s">
        <v>403</v>
      </c>
      <c r="H1597" s="54" t="s">
        <v>387</v>
      </c>
      <c r="I1597" s="55">
        <v>20</v>
      </c>
      <c r="J1597" s="55">
        <v>35</v>
      </c>
      <c r="K1597" s="54">
        <f t="shared" si="72"/>
        <v>700</v>
      </c>
    </row>
    <row r="1598" spans="1:11" x14ac:dyDescent="0.3">
      <c r="A1598" s="52" t="s">
        <v>395</v>
      </c>
      <c r="B1598" s="52">
        <f t="shared" si="73"/>
        <v>2017</v>
      </c>
      <c r="C1598" s="52" t="s">
        <v>591</v>
      </c>
      <c r="D1598" s="53">
        <v>42832</v>
      </c>
      <c r="E1598" s="52">
        <f t="shared" si="74"/>
        <v>2427</v>
      </c>
      <c r="F1598" s="54" t="s">
        <v>433</v>
      </c>
      <c r="G1598" s="52" t="s">
        <v>528</v>
      </c>
      <c r="H1598" s="54" t="s">
        <v>383</v>
      </c>
      <c r="I1598" s="55">
        <v>420</v>
      </c>
      <c r="J1598" s="55">
        <v>10</v>
      </c>
      <c r="K1598" s="54">
        <f t="shared" si="72"/>
        <v>4200</v>
      </c>
    </row>
    <row r="1599" spans="1:11" x14ac:dyDescent="0.3">
      <c r="A1599" s="52" t="s">
        <v>395</v>
      </c>
      <c r="B1599" s="52">
        <f t="shared" si="73"/>
        <v>2017</v>
      </c>
      <c r="C1599" s="52" t="s">
        <v>591</v>
      </c>
      <c r="D1599" s="53">
        <v>42833</v>
      </c>
      <c r="E1599" s="52">
        <f t="shared" si="74"/>
        <v>2428</v>
      </c>
      <c r="F1599" s="54" t="s">
        <v>435</v>
      </c>
      <c r="G1599" s="52" t="s">
        <v>399</v>
      </c>
      <c r="H1599" s="54" t="s">
        <v>385</v>
      </c>
      <c r="I1599" s="55">
        <v>30</v>
      </c>
      <c r="J1599" s="55">
        <v>86</v>
      </c>
      <c r="K1599" s="54">
        <f t="shared" si="72"/>
        <v>2580</v>
      </c>
    </row>
    <row r="1600" spans="1:11" x14ac:dyDescent="0.3">
      <c r="A1600" s="52" t="s">
        <v>398</v>
      </c>
      <c r="B1600" s="52">
        <f t="shared" si="73"/>
        <v>2017</v>
      </c>
      <c r="C1600" s="52" t="s">
        <v>591</v>
      </c>
      <c r="D1600" s="53">
        <v>42833</v>
      </c>
      <c r="E1600" s="52">
        <f t="shared" si="74"/>
        <v>2429</v>
      </c>
      <c r="F1600" s="54" t="s">
        <v>397</v>
      </c>
      <c r="G1600" s="52" t="s">
        <v>396</v>
      </c>
      <c r="H1600" s="54" t="s">
        <v>381</v>
      </c>
      <c r="I1600" s="55">
        <v>100</v>
      </c>
      <c r="J1600" s="55">
        <v>120</v>
      </c>
      <c r="K1600" s="54">
        <f t="shared" si="72"/>
        <v>12000</v>
      </c>
    </row>
    <row r="1601" spans="1:11" x14ac:dyDescent="0.3">
      <c r="A1601" s="52" t="s">
        <v>395</v>
      </c>
      <c r="B1601" s="52">
        <f t="shared" si="73"/>
        <v>2017</v>
      </c>
      <c r="C1601" s="52" t="s">
        <v>591</v>
      </c>
      <c r="D1601" s="53">
        <v>42834</v>
      </c>
      <c r="E1601" s="52">
        <f t="shared" si="74"/>
        <v>2430</v>
      </c>
      <c r="F1601" s="54" t="s">
        <v>429</v>
      </c>
      <c r="G1601" s="52" t="s">
        <v>528</v>
      </c>
      <c r="H1601" s="54" t="s">
        <v>384</v>
      </c>
      <c r="I1601" s="55">
        <v>50</v>
      </c>
      <c r="J1601" s="55">
        <v>20</v>
      </c>
      <c r="K1601" s="54">
        <f t="shared" si="72"/>
        <v>1000</v>
      </c>
    </row>
    <row r="1602" spans="1:11" x14ac:dyDescent="0.3">
      <c r="A1602" s="52" t="s">
        <v>395</v>
      </c>
      <c r="B1602" s="52">
        <f t="shared" si="73"/>
        <v>2017</v>
      </c>
      <c r="C1602" s="52" t="s">
        <v>591</v>
      </c>
      <c r="D1602" s="53">
        <v>42834</v>
      </c>
      <c r="E1602" s="52">
        <f t="shared" si="74"/>
        <v>2431</v>
      </c>
      <c r="F1602" s="54" t="s">
        <v>400</v>
      </c>
      <c r="G1602" s="52" t="s">
        <v>399</v>
      </c>
      <c r="H1602" s="54" t="s">
        <v>387</v>
      </c>
      <c r="I1602" s="55">
        <v>200</v>
      </c>
      <c r="J1602" s="55">
        <v>35</v>
      </c>
      <c r="K1602" s="54">
        <f t="shared" si="72"/>
        <v>7000</v>
      </c>
    </row>
    <row r="1603" spans="1:11" x14ac:dyDescent="0.3">
      <c r="A1603" s="52" t="s">
        <v>395</v>
      </c>
      <c r="B1603" s="52">
        <f t="shared" si="73"/>
        <v>2017</v>
      </c>
      <c r="C1603" s="52" t="s">
        <v>591</v>
      </c>
      <c r="D1603" s="53">
        <v>42835</v>
      </c>
      <c r="E1603" s="52">
        <f t="shared" si="74"/>
        <v>2432</v>
      </c>
      <c r="F1603" s="54" t="s">
        <v>429</v>
      </c>
      <c r="G1603" s="52" t="s">
        <v>528</v>
      </c>
      <c r="H1603" s="54" t="s">
        <v>383</v>
      </c>
      <c r="I1603" s="55">
        <v>300</v>
      </c>
      <c r="J1603" s="55">
        <v>10</v>
      </c>
      <c r="K1603" s="54">
        <f t="shared" si="72"/>
        <v>3000</v>
      </c>
    </row>
    <row r="1604" spans="1:11" x14ac:dyDescent="0.3">
      <c r="A1604" s="52" t="s">
        <v>395</v>
      </c>
      <c r="B1604" s="52">
        <f t="shared" si="73"/>
        <v>2017</v>
      </c>
      <c r="C1604" s="52" t="s">
        <v>591</v>
      </c>
      <c r="D1604" s="53">
        <v>42835</v>
      </c>
      <c r="E1604" s="52">
        <f t="shared" si="74"/>
        <v>2433</v>
      </c>
      <c r="F1604" s="54" t="s">
        <v>400</v>
      </c>
      <c r="G1604" s="52" t="s">
        <v>399</v>
      </c>
      <c r="H1604" s="54" t="s">
        <v>385</v>
      </c>
      <c r="I1604" s="55">
        <v>200</v>
      </c>
      <c r="J1604" s="55">
        <v>86</v>
      </c>
      <c r="K1604" s="54">
        <f t="shared" si="72"/>
        <v>17200</v>
      </c>
    </row>
    <row r="1605" spans="1:11" x14ac:dyDescent="0.3">
      <c r="A1605" s="52" t="s">
        <v>395</v>
      </c>
      <c r="B1605" s="52">
        <f t="shared" si="73"/>
        <v>2017</v>
      </c>
      <c r="C1605" s="52" t="s">
        <v>591</v>
      </c>
      <c r="D1605" s="53">
        <v>42836</v>
      </c>
      <c r="E1605" s="52">
        <f t="shared" si="74"/>
        <v>2434</v>
      </c>
      <c r="F1605" s="54" t="s">
        <v>400</v>
      </c>
      <c r="G1605" s="52" t="s">
        <v>399</v>
      </c>
      <c r="H1605" s="54" t="s">
        <v>381</v>
      </c>
      <c r="I1605" s="55">
        <v>500</v>
      </c>
      <c r="J1605" s="55">
        <v>120</v>
      </c>
      <c r="K1605" s="54">
        <f t="shared" si="72"/>
        <v>60000</v>
      </c>
    </row>
    <row r="1606" spans="1:11" x14ac:dyDescent="0.3">
      <c r="A1606" s="52" t="s">
        <v>395</v>
      </c>
      <c r="B1606" s="52">
        <f t="shared" si="73"/>
        <v>2017</v>
      </c>
      <c r="C1606" s="52" t="s">
        <v>591</v>
      </c>
      <c r="D1606" s="53">
        <v>42836</v>
      </c>
      <c r="E1606" s="52">
        <f t="shared" si="74"/>
        <v>2435</v>
      </c>
      <c r="F1606" s="54" t="s">
        <v>400</v>
      </c>
      <c r="G1606" s="52" t="s">
        <v>399</v>
      </c>
      <c r="H1606" s="54" t="s">
        <v>384</v>
      </c>
      <c r="I1606" s="55">
        <v>200</v>
      </c>
      <c r="J1606" s="55">
        <v>20</v>
      </c>
      <c r="K1606" s="54">
        <f t="shared" si="72"/>
        <v>4000</v>
      </c>
    </row>
    <row r="1607" spans="1:11" x14ac:dyDescent="0.3">
      <c r="A1607" s="52" t="s">
        <v>395</v>
      </c>
      <c r="B1607" s="52">
        <f t="shared" si="73"/>
        <v>2017</v>
      </c>
      <c r="C1607" s="52" t="s">
        <v>591</v>
      </c>
      <c r="D1607" s="53">
        <v>42837</v>
      </c>
      <c r="E1607" s="52">
        <f t="shared" si="74"/>
        <v>2436</v>
      </c>
      <c r="F1607" s="54" t="s">
        <v>400</v>
      </c>
      <c r="G1607" s="52" t="s">
        <v>399</v>
      </c>
      <c r="H1607" s="54" t="s">
        <v>387</v>
      </c>
      <c r="I1607" s="55">
        <v>400</v>
      </c>
      <c r="J1607" s="55">
        <v>35</v>
      </c>
      <c r="K1607" s="54">
        <f t="shared" ref="K1607:K1670" si="75">I1607*J1607</f>
        <v>14000</v>
      </c>
    </row>
    <row r="1608" spans="1:11" x14ac:dyDescent="0.3">
      <c r="A1608" s="52" t="s">
        <v>395</v>
      </c>
      <c r="B1608" s="52">
        <f t="shared" ref="B1608:B1671" si="76">YEAR(D1608)</f>
        <v>2017</v>
      </c>
      <c r="C1608" s="52" t="s">
        <v>591</v>
      </c>
      <c r="D1608" s="53">
        <v>42837</v>
      </c>
      <c r="E1608" s="52">
        <f t="shared" ref="E1608:E1671" si="77">E1607+1</f>
        <v>2437</v>
      </c>
      <c r="F1608" s="54" t="s">
        <v>447</v>
      </c>
      <c r="G1608" s="52" t="s">
        <v>527</v>
      </c>
      <c r="H1608" s="54" t="s">
        <v>387</v>
      </c>
      <c r="I1608" s="55">
        <v>25</v>
      </c>
      <c r="J1608" s="55">
        <v>35</v>
      </c>
      <c r="K1608" s="54">
        <f t="shared" si="75"/>
        <v>875</v>
      </c>
    </row>
    <row r="1609" spans="1:11" x14ac:dyDescent="0.3">
      <c r="A1609" s="52" t="s">
        <v>398</v>
      </c>
      <c r="B1609" s="52">
        <f t="shared" si="76"/>
        <v>2017</v>
      </c>
      <c r="C1609" s="52" t="s">
        <v>591</v>
      </c>
      <c r="D1609" s="53">
        <v>42838</v>
      </c>
      <c r="E1609" s="52">
        <f t="shared" si="77"/>
        <v>2438</v>
      </c>
      <c r="F1609" s="54" t="s">
        <v>397</v>
      </c>
      <c r="G1609" s="52" t="s">
        <v>396</v>
      </c>
      <c r="H1609" s="54" t="s">
        <v>385</v>
      </c>
      <c r="I1609" s="55">
        <v>250</v>
      </c>
      <c r="J1609" s="55">
        <v>86</v>
      </c>
      <c r="K1609" s="54">
        <f t="shared" si="75"/>
        <v>21500</v>
      </c>
    </row>
    <row r="1610" spans="1:11" x14ac:dyDescent="0.3">
      <c r="A1610" s="52" t="s">
        <v>522</v>
      </c>
      <c r="B1610" s="52">
        <f t="shared" si="76"/>
        <v>2017</v>
      </c>
      <c r="C1610" s="52" t="s">
        <v>591</v>
      </c>
      <c r="D1610" s="53">
        <v>42838</v>
      </c>
      <c r="E1610" s="52">
        <f t="shared" si="77"/>
        <v>2439</v>
      </c>
      <c r="F1610" s="54" t="s">
        <v>458</v>
      </c>
      <c r="G1610" s="52" t="s">
        <v>525</v>
      </c>
      <c r="H1610" s="54" t="s">
        <v>385</v>
      </c>
      <c r="I1610" s="55">
        <v>50</v>
      </c>
      <c r="J1610" s="55">
        <v>86</v>
      </c>
      <c r="K1610" s="54">
        <f t="shared" si="75"/>
        <v>4300</v>
      </c>
    </row>
    <row r="1611" spans="1:11" x14ac:dyDescent="0.3">
      <c r="A1611" s="52" t="s">
        <v>398</v>
      </c>
      <c r="B1611" s="52">
        <f t="shared" si="76"/>
        <v>2017</v>
      </c>
      <c r="C1611" s="52" t="s">
        <v>591</v>
      </c>
      <c r="D1611" s="53">
        <v>42839</v>
      </c>
      <c r="E1611" s="52">
        <f t="shared" si="77"/>
        <v>2440</v>
      </c>
      <c r="F1611" s="54" t="s">
        <v>446</v>
      </c>
      <c r="G1611" s="52" t="s">
        <v>523</v>
      </c>
      <c r="H1611" s="54" t="s">
        <v>384</v>
      </c>
      <c r="I1611" s="55">
        <v>100</v>
      </c>
      <c r="J1611" s="55">
        <v>20</v>
      </c>
      <c r="K1611" s="54">
        <f t="shared" si="75"/>
        <v>2000</v>
      </c>
    </row>
    <row r="1612" spans="1:11" x14ac:dyDescent="0.3">
      <c r="A1612" s="52" t="s">
        <v>395</v>
      </c>
      <c r="B1612" s="52">
        <f t="shared" si="76"/>
        <v>2017</v>
      </c>
      <c r="C1612" s="52" t="s">
        <v>591</v>
      </c>
      <c r="D1612" s="53">
        <v>42839</v>
      </c>
      <c r="E1612" s="52">
        <f t="shared" si="77"/>
        <v>2441</v>
      </c>
      <c r="F1612" s="54" t="s">
        <v>400</v>
      </c>
      <c r="G1612" s="52" t="s">
        <v>399</v>
      </c>
      <c r="H1612" s="54" t="s">
        <v>384</v>
      </c>
      <c r="I1612" s="55">
        <v>300</v>
      </c>
      <c r="J1612" s="55">
        <v>20</v>
      </c>
      <c r="K1612" s="54">
        <f t="shared" si="75"/>
        <v>6000</v>
      </c>
    </row>
    <row r="1613" spans="1:11" x14ac:dyDescent="0.3">
      <c r="A1613" s="52" t="s">
        <v>398</v>
      </c>
      <c r="B1613" s="52">
        <f t="shared" si="76"/>
        <v>2017</v>
      </c>
      <c r="C1613" s="52" t="s">
        <v>591</v>
      </c>
      <c r="D1613" s="53">
        <v>42840</v>
      </c>
      <c r="E1613" s="52">
        <f t="shared" si="77"/>
        <v>2442</v>
      </c>
      <c r="F1613" s="54" t="s">
        <v>446</v>
      </c>
      <c r="G1613" s="52" t="s">
        <v>523</v>
      </c>
      <c r="H1613" s="54" t="s">
        <v>383</v>
      </c>
      <c r="I1613" s="55">
        <v>100</v>
      </c>
      <c r="J1613" s="55">
        <v>10</v>
      </c>
      <c r="K1613" s="54">
        <f t="shared" si="75"/>
        <v>1000</v>
      </c>
    </row>
    <row r="1614" spans="1:11" x14ac:dyDescent="0.3">
      <c r="A1614" s="52" t="s">
        <v>395</v>
      </c>
      <c r="B1614" s="52">
        <f t="shared" si="76"/>
        <v>2017</v>
      </c>
      <c r="C1614" s="52" t="s">
        <v>591</v>
      </c>
      <c r="D1614" s="53">
        <v>42840</v>
      </c>
      <c r="E1614" s="52">
        <f t="shared" si="77"/>
        <v>2443</v>
      </c>
      <c r="F1614" s="54" t="s">
        <v>400</v>
      </c>
      <c r="G1614" s="52" t="s">
        <v>399</v>
      </c>
      <c r="H1614" s="54" t="s">
        <v>387</v>
      </c>
      <c r="I1614" s="55">
        <v>500</v>
      </c>
      <c r="J1614" s="55">
        <v>35</v>
      </c>
      <c r="K1614" s="54">
        <f t="shared" si="75"/>
        <v>17500</v>
      </c>
    </row>
    <row r="1615" spans="1:11" x14ac:dyDescent="0.3">
      <c r="A1615" s="52" t="s">
        <v>398</v>
      </c>
      <c r="B1615" s="52">
        <f t="shared" si="76"/>
        <v>2017</v>
      </c>
      <c r="C1615" s="52" t="s">
        <v>591</v>
      </c>
      <c r="D1615" s="53">
        <v>42841</v>
      </c>
      <c r="E1615" s="52">
        <f t="shared" si="77"/>
        <v>2444</v>
      </c>
      <c r="F1615" s="54" t="s">
        <v>409</v>
      </c>
      <c r="G1615" s="52" t="s">
        <v>396</v>
      </c>
      <c r="H1615" s="54" t="s">
        <v>387</v>
      </c>
      <c r="I1615" s="55">
        <v>100</v>
      </c>
      <c r="J1615" s="55">
        <v>35</v>
      </c>
      <c r="K1615" s="54">
        <f t="shared" si="75"/>
        <v>3500</v>
      </c>
    </row>
    <row r="1616" spans="1:11" x14ac:dyDescent="0.3">
      <c r="A1616" s="52" t="s">
        <v>522</v>
      </c>
      <c r="B1616" s="52">
        <f t="shared" si="76"/>
        <v>2017</v>
      </c>
      <c r="C1616" s="52" t="s">
        <v>591</v>
      </c>
      <c r="D1616" s="53">
        <v>42841</v>
      </c>
      <c r="E1616" s="52">
        <f t="shared" si="77"/>
        <v>2445</v>
      </c>
      <c r="F1616" s="54" t="s">
        <v>442</v>
      </c>
      <c r="G1616" s="52" t="s">
        <v>525</v>
      </c>
      <c r="H1616" s="54" t="s">
        <v>385</v>
      </c>
      <c r="I1616" s="55">
        <v>1000</v>
      </c>
      <c r="J1616" s="55">
        <v>86</v>
      </c>
      <c r="K1616" s="54">
        <f t="shared" si="75"/>
        <v>86000</v>
      </c>
    </row>
    <row r="1617" spans="1:11" x14ac:dyDescent="0.3">
      <c r="A1617" s="52" t="s">
        <v>398</v>
      </c>
      <c r="B1617" s="52">
        <f t="shared" si="76"/>
        <v>2017</v>
      </c>
      <c r="C1617" s="52" t="s">
        <v>591</v>
      </c>
      <c r="D1617" s="53">
        <v>42842</v>
      </c>
      <c r="E1617" s="52">
        <f t="shared" si="77"/>
        <v>2446</v>
      </c>
      <c r="F1617" s="54" t="s">
        <v>409</v>
      </c>
      <c r="G1617" s="52" t="s">
        <v>396</v>
      </c>
      <c r="H1617" s="54" t="s">
        <v>385</v>
      </c>
      <c r="I1617" s="55">
        <v>100</v>
      </c>
      <c r="J1617" s="55">
        <v>86</v>
      </c>
      <c r="K1617" s="54">
        <f t="shared" si="75"/>
        <v>8600</v>
      </c>
    </row>
    <row r="1618" spans="1:11" x14ac:dyDescent="0.3">
      <c r="A1618" s="52" t="s">
        <v>405</v>
      </c>
      <c r="B1618" s="52">
        <f t="shared" si="76"/>
        <v>2017</v>
      </c>
      <c r="C1618" s="52" t="s">
        <v>591</v>
      </c>
      <c r="D1618" s="53">
        <v>42842</v>
      </c>
      <c r="E1618" s="52">
        <f t="shared" si="77"/>
        <v>2447</v>
      </c>
      <c r="F1618" s="54" t="s">
        <v>430</v>
      </c>
      <c r="G1618" s="52" t="s">
        <v>403</v>
      </c>
      <c r="H1618" s="54" t="s">
        <v>384</v>
      </c>
      <c r="I1618" s="55">
        <v>500</v>
      </c>
      <c r="J1618" s="55">
        <v>20</v>
      </c>
      <c r="K1618" s="54">
        <f t="shared" si="75"/>
        <v>10000</v>
      </c>
    </row>
    <row r="1619" spans="1:11" x14ac:dyDescent="0.3">
      <c r="A1619" s="52" t="s">
        <v>395</v>
      </c>
      <c r="B1619" s="52">
        <f t="shared" si="76"/>
        <v>2017</v>
      </c>
      <c r="C1619" s="52" t="s">
        <v>591</v>
      </c>
      <c r="D1619" s="53">
        <v>42843</v>
      </c>
      <c r="E1619" s="52">
        <f t="shared" si="77"/>
        <v>2448</v>
      </c>
      <c r="F1619" s="54" t="s">
        <v>408</v>
      </c>
      <c r="G1619" s="52" t="s">
        <v>526</v>
      </c>
      <c r="H1619" s="54" t="s">
        <v>384</v>
      </c>
      <c r="I1619" s="55">
        <v>1000</v>
      </c>
      <c r="J1619" s="55">
        <v>20</v>
      </c>
      <c r="K1619" s="54">
        <f t="shared" si="75"/>
        <v>20000</v>
      </c>
    </row>
    <row r="1620" spans="1:11" x14ac:dyDescent="0.3">
      <c r="A1620" s="52" t="s">
        <v>405</v>
      </c>
      <c r="B1620" s="52">
        <f t="shared" si="76"/>
        <v>2017</v>
      </c>
      <c r="C1620" s="52" t="s">
        <v>591</v>
      </c>
      <c r="D1620" s="53">
        <v>42843</v>
      </c>
      <c r="E1620" s="52">
        <f t="shared" si="77"/>
        <v>2449</v>
      </c>
      <c r="F1620" s="54" t="s">
        <v>457</v>
      </c>
      <c r="G1620" s="52" t="s">
        <v>403</v>
      </c>
      <c r="H1620" s="54" t="s">
        <v>383</v>
      </c>
      <c r="I1620" s="55">
        <v>400</v>
      </c>
      <c r="J1620" s="55">
        <v>10</v>
      </c>
      <c r="K1620" s="54">
        <f t="shared" si="75"/>
        <v>4000</v>
      </c>
    </row>
    <row r="1621" spans="1:11" x14ac:dyDescent="0.3">
      <c r="A1621" s="52" t="s">
        <v>395</v>
      </c>
      <c r="B1621" s="52">
        <f t="shared" si="76"/>
        <v>2017</v>
      </c>
      <c r="C1621" s="52" t="s">
        <v>591</v>
      </c>
      <c r="D1621" s="53">
        <v>42844</v>
      </c>
      <c r="E1621" s="52">
        <f t="shared" si="77"/>
        <v>2450</v>
      </c>
      <c r="F1621" s="54" t="s">
        <v>435</v>
      </c>
      <c r="G1621" s="52" t="s">
        <v>399</v>
      </c>
      <c r="H1621" s="54" t="s">
        <v>387</v>
      </c>
      <c r="I1621" s="55">
        <v>200</v>
      </c>
      <c r="J1621" s="55">
        <v>35</v>
      </c>
      <c r="K1621" s="54">
        <f t="shared" si="75"/>
        <v>7000</v>
      </c>
    </row>
    <row r="1622" spans="1:11" x14ac:dyDescent="0.3">
      <c r="A1622" s="52" t="s">
        <v>405</v>
      </c>
      <c r="B1622" s="52">
        <f t="shared" si="76"/>
        <v>2017</v>
      </c>
      <c r="C1622" s="52" t="s">
        <v>591</v>
      </c>
      <c r="D1622" s="53">
        <v>42844</v>
      </c>
      <c r="E1622" s="52">
        <f t="shared" si="77"/>
        <v>2451</v>
      </c>
      <c r="F1622" s="54" t="s">
        <v>457</v>
      </c>
      <c r="G1622" s="52" t="s">
        <v>403</v>
      </c>
      <c r="H1622" s="54" t="s">
        <v>381</v>
      </c>
      <c r="I1622" s="55">
        <v>50</v>
      </c>
      <c r="J1622" s="55">
        <v>120</v>
      </c>
      <c r="K1622" s="54">
        <f t="shared" si="75"/>
        <v>6000</v>
      </c>
    </row>
    <row r="1623" spans="1:11" x14ac:dyDescent="0.3">
      <c r="A1623" s="52" t="s">
        <v>522</v>
      </c>
      <c r="B1623" s="52">
        <f t="shared" si="76"/>
        <v>2017</v>
      </c>
      <c r="C1623" s="52" t="s">
        <v>591</v>
      </c>
      <c r="D1623" s="53">
        <v>42845</v>
      </c>
      <c r="E1623" s="52">
        <f t="shared" si="77"/>
        <v>2452</v>
      </c>
      <c r="F1623" s="54" t="s">
        <v>450</v>
      </c>
      <c r="G1623" s="52" t="s">
        <v>525</v>
      </c>
      <c r="H1623" s="54" t="s">
        <v>385</v>
      </c>
      <c r="I1623" s="55">
        <v>1500</v>
      </c>
      <c r="J1623" s="55">
        <v>86</v>
      </c>
      <c r="K1623" s="54">
        <f t="shared" si="75"/>
        <v>129000</v>
      </c>
    </row>
    <row r="1624" spans="1:11" x14ac:dyDescent="0.3">
      <c r="A1624" s="52" t="s">
        <v>395</v>
      </c>
      <c r="B1624" s="52">
        <f t="shared" si="76"/>
        <v>2017</v>
      </c>
      <c r="C1624" s="52" t="s">
        <v>591</v>
      </c>
      <c r="D1624" s="53">
        <v>42845</v>
      </c>
      <c r="E1624" s="52">
        <f t="shared" si="77"/>
        <v>2453</v>
      </c>
      <c r="F1624" s="54" t="s">
        <v>439</v>
      </c>
      <c r="G1624" s="52" t="s">
        <v>528</v>
      </c>
      <c r="H1624" s="54" t="s">
        <v>387</v>
      </c>
      <c r="I1624" s="55">
        <v>100</v>
      </c>
      <c r="J1624" s="55">
        <v>35</v>
      </c>
      <c r="K1624" s="54">
        <f t="shared" si="75"/>
        <v>3500</v>
      </c>
    </row>
    <row r="1625" spans="1:11" x14ac:dyDescent="0.3">
      <c r="A1625" s="52" t="s">
        <v>522</v>
      </c>
      <c r="B1625" s="52">
        <f t="shared" si="76"/>
        <v>2017</v>
      </c>
      <c r="C1625" s="52" t="s">
        <v>591</v>
      </c>
      <c r="D1625" s="53">
        <v>42846</v>
      </c>
      <c r="E1625" s="52">
        <f t="shared" si="77"/>
        <v>2454</v>
      </c>
      <c r="F1625" s="54" t="s">
        <v>450</v>
      </c>
      <c r="G1625" s="52" t="s">
        <v>525</v>
      </c>
      <c r="H1625" s="54" t="s">
        <v>384</v>
      </c>
      <c r="I1625" s="55">
        <v>500</v>
      </c>
      <c r="J1625" s="55">
        <v>20</v>
      </c>
      <c r="K1625" s="54">
        <f t="shared" si="75"/>
        <v>10000</v>
      </c>
    </row>
    <row r="1626" spans="1:11" x14ac:dyDescent="0.3">
      <c r="A1626" s="52" t="s">
        <v>405</v>
      </c>
      <c r="B1626" s="52">
        <f t="shared" si="76"/>
        <v>2017</v>
      </c>
      <c r="C1626" s="52" t="s">
        <v>591</v>
      </c>
      <c r="D1626" s="53">
        <v>42846</v>
      </c>
      <c r="E1626" s="52">
        <f t="shared" si="77"/>
        <v>2455</v>
      </c>
      <c r="F1626" s="54" t="s">
        <v>404</v>
      </c>
      <c r="G1626" s="52" t="s">
        <v>403</v>
      </c>
      <c r="H1626" s="54" t="s">
        <v>385</v>
      </c>
      <c r="I1626" s="55">
        <v>50</v>
      </c>
      <c r="J1626" s="55">
        <v>86</v>
      </c>
      <c r="K1626" s="54">
        <f t="shared" si="75"/>
        <v>4300</v>
      </c>
    </row>
    <row r="1627" spans="1:11" x14ac:dyDescent="0.3">
      <c r="A1627" s="52" t="s">
        <v>405</v>
      </c>
      <c r="B1627" s="52">
        <f t="shared" si="76"/>
        <v>2017</v>
      </c>
      <c r="C1627" s="52" t="s">
        <v>591</v>
      </c>
      <c r="D1627" s="53">
        <v>42847</v>
      </c>
      <c r="E1627" s="52">
        <f t="shared" si="77"/>
        <v>2456</v>
      </c>
      <c r="F1627" s="54" t="s">
        <v>445</v>
      </c>
      <c r="G1627" s="52" t="s">
        <v>403</v>
      </c>
      <c r="H1627" s="54" t="s">
        <v>387</v>
      </c>
      <c r="I1627" s="55">
        <v>100</v>
      </c>
      <c r="J1627" s="55">
        <v>35</v>
      </c>
      <c r="K1627" s="54">
        <f t="shared" si="75"/>
        <v>3500</v>
      </c>
    </row>
    <row r="1628" spans="1:11" x14ac:dyDescent="0.3">
      <c r="A1628" s="52" t="s">
        <v>522</v>
      </c>
      <c r="B1628" s="52">
        <f t="shared" si="76"/>
        <v>2017</v>
      </c>
      <c r="C1628" s="52" t="s">
        <v>591</v>
      </c>
      <c r="D1628" s="53">
        <v>42847</v>
      </c>
      <c r="E1628" s="52">
        <f t="shared" si="77"/>
        <v>2457</v>
      </c>
      <c r="F1628" s="54" t="s">
        <v>450</v>
      </c>
      <c r="G1628" s="52" t="s">
        <v>525</v>
      </c>
      <c r="H1628" s="54" t="s">
        <v>384</v>
      </c>
      <c r="I1628" s="55">
        <v>100</v>
      </c>
      <c r="J1628" s="55">
        <v>20</v>
      </c>
      <c r="K1628" s="54">
        <f t="shared" si="75"/>
        <v>2000</v>
      </c>
    </row>
    <row r="1629" spans="1:11" x14ac:dyDescent="0.3">
      <c r="A1629" s="52" t="s">
        <v>398</v>
      </c>
      <c r="B1629" s="52">
        <f t="shared" si="76"/>
        <v>2017</v>
      </c>
      <c r="C1629" s="52" t="s">
        <v>591</v>
      </c>
      <c r="D1629" s="53">
        <v>42848</v>
      </c>
      <c r="E1629" s="52">
        <f t="shared" si="77"/>
        <v>2458</v>
      </c>
      <c r="F1629" s="54" t="s">
        <v>397</v>
      </c>
      <c r="G1629" s="52" t="s">
        <v>396</v>
      </c>
      <c r="H1629" s="54" t="s">
        <v>385</v>
      </c>
      <c r="I1629" s="55">
        <v>750</v>
      </c>
      <c r="J1629" s="55">
        <v>86</v>
      </c>
      <c r="K1629" s="54">
        <f t="shared" si="75"/>
        <v>64500</v>
      </c>
    </row>
    <row r="1630" spans="1:11" x14ac:dyDescent="0.3">
      <c r="A1630" s="52" t="s">
        <v>398</v>
      </c>
      <c r="B1630" s="52">
        <f t="shared" si="76"/>
        <v>2017</v>
      </c>
      <c r="C1630" s="52" t="s">
        <v>591</v>
      </c>
      <c r="D1630" s="53">
        <v>42848</v>
      </c>
      <c r="E1630" s="52">
        <f t="shared" si="77"/>
        <v>2459</v>
      </c>
      <c r="F1630" s="54" t="s">
        <v>397</v>
      </c>
      <c r="G1630" s="52" t="s">
        <v>396</v>
      </c>
      <c r="H1630" s="54" t="s">
        <v>383</v>
      </c>
      <c r="I1630" s="55">
        <v>4</v>
      </c>
      <c r="J1630" s="55">
        <v>10</v>
      </c>
      <c r="K1630" s="54">
        <f t="shared" si="75"/>
        <v>40</v>
      </c>
    </row>
    <row r="1631" spans="1:11" x14ac:dyDescent="0.3">
      <c r="A1631" s="52" t="s">
        <v>398</v>
      </c>
      <c r="B1631" s="52">
        <f t="shared" si="76"/>
        <v>2017</v>
      </c>
      <c r="C1631" s="52" t="s">
        <v>591</v>
      </c>
      <c r="D1631" s="53">
        <v>42849</v>
      </c>
      <c r="E1631" s="52">
        <f t="shared" si="77"/>
        <v>2460</v>
      </c>
      <c r="F1631" s="54" t="s">
        <v>397</v>
      </c>
      <c r="G1631" s="52" t="s">
        <v>396</v>
      </c>
      <c r="H1631" s="54" t="s">
        <v>384</v>
      </c>
      <c r="I1631" s="55">
        <v>100</v>
      </c>
      <c r="J1631" s="55">
        <v>20</v>
      </c>
      <c r="K1631" s="54">
        <f t="shared" si="75"/>
        <v>2000</v>
      </c>
    </row>
    <row r="1632" spans="1:11" x14ac:dyDescent="0.3">
      <c r="A1632" s="52" t="s">
        <v>395</v>
      </c>
      <c r="B1632" s="52">
        <f t="shared" si="76"/>
        <v>2017</v>
      </c>
      <c r="C1632" s="52" t="s">
        <v>591</v>
      </c>
      <c r="D1632" s="53">
        <v>42849</v>
      </c>
      <c r="E1632" s="52">
        <f t="shared" si="77"/>
        <v>2461</v>
      </c>
      <c r="F1632" s="54" t="s">
        <v>451</v>
      </c>
      <c r="G1632" s="52" t="s">
        <v>399</v>
      </c>
      <c r="H1632" s="54" t="s">
        <v>381</v>
      </c>
      <c r="I1632" s="55">
        <v>15</v>
      </c>
      <c r="J1632" s="55">
        <v>120</v>
      </c>
      <c r="K1632" s="54">
        <f t="shared" si="75"/>
        <v>1800</v>
      </c>
    </row>
    <row r="1633" spans="1:11" x14ac:dyDescent="0.3">
      <c r="A1633" s="52" t="s">
        <v>398</v>
      </c>
      <c r="B1633" s="52">
        <f t="shared" si="76"/>
        <v>2017</v>
      </c>
      <c r="C1633" s="52" t="s">
        <v>591</v>
      </c>
      <c r="D1633" s="53">
        <v>42850</v>
      </c>
      <c r="E1633" s="52">
        <f t="shared" si="77"/>
        <v>2462</v>
      </c>
      <c r="F1633" s="54" t="s">
        <v>397</v>
      </c>
      <c r="G1633" s="52" t="s">
        <v>396</v>
      </c>
      <c r="H1633" s="54" t="s">
        <v>383</v>
      </c>
      <c r="I1633" s="55">
        <v>500</v>
      </c>
      <c r="J1633" s="55">
        <v>10</v>
      </c>
      <c r="K1633" s="54">
        <f t="shared" si="75"/>
        <v>5000</v>
      </c>
    </row>
    <row r="1634" spans="1:11" x14ac:dyDescent="0.3">
      <c r="A1634" s="52" t="s">
        <v>405</v>
      </c>
      <c r="B1634" s="52">
        <f t="shared" si="76"/>
        <v>2017</v>
      </c>
      <c r="C1634" s="52" t="s">
        <v>591</v>
      </c>
      <c r="D1634" s="53">
        <v>42850</v>
      </c>
      <c r="E1634" s="52">
        <f t="shared" si="77"/>
        <v>2463</v>
      </c>
      <c r="F1634" s="54" t="s">
        <v>457</v>
      </c>
      <c r="G1634" s="52" t="s">
        <v>403</v>
      </c>
      <c r="H1634" s="54" t="s">
        <v>387</v>
      </c>
      <c r="I1634" s="55">
        <v>100</v>
      </c>
      <c r="J1634" s="55">
        <v>35</v>
      </c>
      <c r="K1634" s="54">
        <f t="shared" si="75"/>
        <v>3500</v>
      </c>
    </row>
    <row r="1635" spans="1:11" x14ac:dyDescent="0.3">
      <c r="A1635" s="52" t="s">
        <v>398</v>
      </c>
      <c r="B1635" s="52">
        <f t="shared" si="76"/>
        <v>2017</v>
      </c>
      <c r="C1635" s="52" t="s">
        <v>591</v>
      </c>
      <c r="D1635" s="53">
        <v>42851</v>
      </c>
      <c r="E1635" s="52">
        <f t="shared" si="77"/>
        <v>2464</v>
      </c>
      <c r="F1635" s="54" t="s">
        <v>397</v>
      </c>
      <c r="G1635" s="52" t="s">
        <v>396</v>
      </c>
      <c r="H1635" s="54" t="s">
        <v>381</v>
      </c>
      <c r="I1635" s="55">
        <v>800</v>
      </c>
      <c r="J1635" s="55">
        <v>120</v>
      </c>
      <c r="K1635" s="54">
        <f t="shared" si="75"/>
        <v>96000</v>
      </c>
    </row>
    <row r="1636" spans="1:11" x14ac:dyDescent="0.3">
      <c r="A1636" s="52" t="s">
        <v>405</v>
      </c>
      <c r="B1636" s="52">
        <f t="shared" si="76"/>
        <v>2017</v>
      </c>
      <c r="C1636" s="52" t="s">
        <v>591</v>
      </c>
      <c r="D1636" s="53">
        <v>42851</v>
      </c>
      <c r="E1636" s="52">
        <f t="shared" si="77"/>
        <v>2465</v>
      </c>
      <c r="F1636" s="54" t="s">
        <v>457</v>
      </c>
      <c r="G1636" s="52" t="s">
        <v>403</v>
      </c>
      <c r="H1636" s="54" t="s">
        <v>385</v>
      </c>
      <c r="I1636" s="55">
        <v>1</v>
      </c>
      <c r="J1636" s="55">
        <v>86</v>
      </c>
      <c r="K1636" s="54">
        <f t="shared" si="75"/>
        <v>86</v>
      </c>
    </row>
    <row r="1637" spans="1:11" x14ac:dyDescent="0.3">
      <c r="A1637" s="52" t="s">
        <v>405</v>
      </c>
      <c r="B1637" s="52">
        <f t="shared" si="76"/>
        <v>2017</v>
      </c>
      <c r="C1637" s="52" t="s">
        <v>591</v>
      </c>
      <c r="D1637" s="53">
        <v>42852</v>
      </c>
      <c r="E1637" s="52">
        <f t="shared" si="77"/>
        <v>2466</v>
      </c>
      <c r="F1637" s="54" t="s">
        <v>445</v>
      </c>
      <c r="G1637" s="52" t="s">
        <v>403</v>
      </c>
      <c r="H1637" s="54" t="s">
        <v>387</v>
      </c>
      <c r="I1637" s="55">
        <v>500</v>
      </c>
      <c r="J1637" s="55">
        <v>35</v>
      </c>
      <c r="K1637" s="54">
        <f t="shared" si="75"/>
        <v>17500</v>
      </c>
    </row>
    <row r="1638" spans="1:11" x14ac:dyDescent="0.3">
      <c r="A1638" s="52" t="s">
        <v>405</v>
      </c>
      <c r="B1638" s="52">
        <f t="shared" si="76"/>
        <v>2017</v>
      </c>
      <c r="C1638" s="52" t="s">
        <v>591</v>
      </c>
      <c r="D1638" s="53">
        <v>42852</v>
      </c>
      <c r="E1638" s="52">
        <f t="shared" si="77"/>
        <v>2467</v>
      </c>
      <c r="F1638" s="54" t="s">
        <v>431</v>
      </c>
      <c r="G1638" s="52" t="s">
        <v>524</v>
      </c>
      <c r="H1638" s="54" t="s">
        <v>384</v>
      </c>
      <c r="I1638" s="55">
        <v>1500</v>
      </c>
      <c r="J1638" s="55">
        <v>20</v>
      </c>
      <c r="K1638" s="54">
        <f t="shared" si="75"/>
        <v>30000</v>
      </c>
    </row>
    <row r="1639" spans="1:11" x14ac:dyDescent="0.3">
      <c r="A1639" s="52" t="s">
        <v>405</v>
      </c>
      <c r="B1639" s="52">
        <f t="shared" si="76"/>
        <v>2017</v>
      </c>
      <c r="C1639" s="52" t="s">
        <v>591</v>
      </c>
      <c r="D1639" s="53">
        <v>42853</v>
      </c>
      <c r="E1639" s="52">
        <f t="shared" si="77"/>
        <v>2468</v>
      </c>
      <c r="F1639" s="54" t="s">
        <v>441</v>
      </c>
      <c r="G1639" s="52" t="s">
        <v>403</v>
      </c>
      <c r="H1639" s="54" t="s">
        <v>385</v>
      </c>
      <c r="I1639" s="55">
        <v>600</v>
      </c>
      <c r="J1639" s="55">
        <v>86</v>
      </c>
      <c r="K1639" s="54">
        <f t="shared" si="75"/>
        <v>51600</v>
      </c>
    </row>
    <row r="1640" spans="1:11" x14ac:dyDescent="0.3">
      <c r="A1640" s="52" t="s">
        <v>405</v>
      </c>
      <c r="B1640" s="52">
        <f t="shared" si="76"/>
        <v>2017</v>
      </c>
      <c r="C1640" s="52" t="s">
        <v>591</v>
      </c>
      <c r="D1640" s="53">
        <v>42853</v>
      </c>
      <c r="E1640" s="52">
        <f t="shared" si="77"/>
        <v>2469</v>
      </c>
      <c r="F1640" s="54" t="s">
        <v>431</v>
      </c>
      <c r="G1640" s="52" t="s">
        <v>524</v>
      </c>
      <c r="H1640" s="54" t="s">
        <v>383</v>
      </c>
      <c r="I1640" s="55">
        <v>500</v>
      </c>
      <c r="J1640" s="55">
        <v>10</v>
      </c>
      <c r="K1640" s="54">
        <f t="shared" si="75"/>
        <v>5000</v>
      </c>
    </row>
    <row r="1641" spans="1:11" x14ac:dyDescent="0.3">
      <c r="A1641" s="52" t="s">
        <v>522</v>
      </c>
      <c r="B1641" s="52">
        <f t="shared" si="76"/>
        <v>2017</v>
      </c>
      <c r="C1641" s="52" t="s">
        <v>591</v>
      </c>
      <c r="D1641" s="53">
        <v>42854</v>
      </c>
      <c r="E1641" s="52">
        <f t="shared" si="77"/>
        <v>2470</v>
      </c>
      <c r="F1641" s="54" t="s">
        <v>450</v>
      </c>
      <c r="G1641" s="52" t="s">
        <v>525</v>
      </c>
      <c r="H1641" s="54" t="s">
        <v>384</v>
      </c>
      <c r="I1641" s="55">
        <v>2500</v>
      </c>
      <c r="J1641" s="55">
        <v>20</v>
      </c>
      <c r="K1641" s="54">
        <f t="shared" si="75"/>
        <v>50000</v>
      </c>
    </row>
    <row r="1642" spans="1:11" x14ac:dyDescent="0.3">
      <c r="A1642" s="52" t="s">
        <v>405</v>
      </c>
      <c r="B1642" s="52">
        <f t="shared" si="76"/>
        <v>2017</v>
      </c>
      <c r="C1642" s="52" t="s">
        <v>591</v>
      </c>
      <c r="D1642" s="53">
        <v>42854</v>
      </c>
      <c r="E1642" s="52">
        <f t="shared" si="77"/>
        <v>2471</v>
      </c>
      <c r="F1642" s="54" t="s">
        <v>431</v>
      </c>
      <c r="G1642" s="52" t="s">
        <v>524</v>
      </c>
      <c r="H1642" s="54" t="s">
        <v>387</v>
      </c>
      <c r="I1642" s="55">
        <v>500</v>
      </c>
      <c r="J1642" s="55">
        <v>35</v>
      </c>
      <c r="K1642" s="54">
        <f t="shared" si="75"/>
        <v>17500</v>
      </c>
    </row>
    <row r="1643" spans="1:11" x14ac:dyDescent="0.3">
      <c r="A1643" s="52" t="s">
        <v>522</v>
      </c>
      <c r="B1643" s="52">
        <f t="shared" si="76"/>
        <v>2017</v>
      </c>
      <c r="C1643" s="52" t="s">
        <v>591</v>
      </c>
      <c r="D1643" s="53">
        <v>42855</v>
      </c>
      <c r="E1643" s="52">
        <f t="shared" si="77"/>
        <v>2472</v>
      </c>
      <c r="F1643" s="54" t="s">
        <v>450</v>
      </c>
      <c r="G1643" s="52" t="s">
        <v>525</v>
      </c>
      <c r="H1643" s="54" t="s">
        <v>383</v>
      </c>
      <c r="I1643" s="55">
        <v>500</v>
      </c>
      <c r="J1643" s="55">
        <v>10</v>
      </c>
      <c r="K1643" s="54">
        <f t="shared" si="75"/>
        <v>5000</v>
      </c>
    </row>
    <row r="1644" spans="1:11" x14ac:dyDescent="0.3">
      <c r="A1644" s="52" t="s">
        <v>405</v>
      </c>
      <c r="B1644" s="52">
        <f t="shared" si="76"/>
        <v>2017</v>
      </c>
      <c r="C1644" s="52" t="s">
        <v>591</v>
      </c>
      <c r="D1644" s="53">
        <v>42855</v>
      </c>
      <c r="E1644" s="52">
        <f t="shared" si="77"/>
        <v>2473</v>
      </c>
      <c r="F1644" s="54" t="s">
        <v>431</v>
      </c>
      <c r="G1644" s="52" t="s">
        <v>524</v>
      </c>
      <c r="H1644" s="54" t="s">
        <v>385</v>
      </c>
      <c r="I1644" s="55">
        <v>250</v>
      </c>
      <c r="J1644" s="55">
        <v>86</v>
      </c>
      <c r="K1644" s="54">
        <f t="shared" si="75"/>
        <v>21500</v>
      </c>
    </row>
    <row r="1645" spans="1:11" x14ac:dyDescent="0.3">
      <c r="A1645" s="52" t="s">
        <v>522</v>
      </c>
      <c r="B1645" s="52">
        <f t="shared" si="76"/>
        <v>2017</v>
      </c>
      <c r="C1645" s="52" t="s">
        <v>586</v>
      </c>
      <c r="D1645" s="53">
        <v>42856</v>
      </c>
      <c r="E1645" s="52">
        <f t="shared" si="77"/>
        <v>2474</v>
      </c>
      <c r="F1645" s="54" t="s">
        <v>450</v>
      </c>
      <c r="G1645" s="52" t="s">
        <v>525</v>
      </c>
      <c r="H1645" s="54" t="s">
        <v>381</v>
      </c>
      <c r="I1645" s="55">
        <v>25</v>
      </c>
      <c r="J1645" s="55">
        <v>120</v>
      </c>
      <c r="K1645" s="54">
        <f t="shared" si="75"/>
        <v>3000</v>
      </c>
    </row>
    <row r="1646" spans="1:11" x14ac:dyDescent="0.3">
      <c r="A1646" s="52" t="s">
        <v>405</v>
      </c>
      <c r="B1646" s="52">
        <f t="shared" si="76"/>
        <v>2017</v>
      </c>
      <c r="C1646" s="52" t="s">
        <v>586</v>
      </c>
      <c r="D1646" s="53">
        <v>42856</v>
      </c>
      <c r="E1646" s="52">
        <f t="shared" si="77"/>
        <v>2475</v>
      </c>
      <c r="F1646" s="54" t="s">
        <v>431</v>
      </c>
      <c r="G1646" s="52" t="s">
        <v>524</v>
      </c>
      <c r="H1646" s="54" t="s">
        <v>384</v>
      </c>
      <c r="I1646" s="55">
        <v>500</v>
      </c>
      <c r="J1646" s="55">
        <v>20</v>
      </c>
      <c r="K1646" s="54">
        <f t="shared" si="75"/>
        <v>10000</v>
      </c>
    </row>
    <row r="1647" spans="1:11" x14ac:dyDescent="0.3">
      <c r="A1647" s="52" t="s">
        <v>522</v>
      </c>
      <c r="B1647" s="52">
        <f t="shared" si="76"/>
        <v>2017</v>
      </c>
      <c r="C1647" s="52" t="s">
        <v>586</v>
      </c>
      <c r="D1647" s="53">
        <v>42857</v>
      </c>
      <c r="E1647" s="52">
        <f t="shared" si="77"/>
        <v>2476</v>
      </c>
      <c r="F1647" s="54" t="s">
        <v>450</v>
      </c>
      <c r="G1647" s="52" t="s">
        <v>525</v>
      </c>
      <c r="H1647" s="54" t="s">
        <v>387</v>
      </c>
      <c r="I1647" s="55">
        <v>150</v>
      </c>
      <c r="J1647" s="55">
        <v>35</v>
      </c>
      <c r="K1647" s="54">
        <f t="shared" si="75"/>
        <v>5250</v>
      </c>
    </row>
    <row r="1648" spans="1:11" x14ac:dyDescent="0.3">
      <c r="A1648" s="52" t="s">
        <v>405</v>
      </c>
      <c r="B1648" s="52">
        <f t="shared" si="76"/>
        <v>2017</v>
      </c>
      <c r="C1648" s="52" t="s">
        <v>586</v>
      </c>
      <c r="D1648" s="53">
        <v>42857</v>
      </c>
      <c r="E1648" s="52">
        <f t="shared" si="77"/>
        <v>2477</v>
      </c>
      <c r="F1648" s="54" t="s">
        <v>431</v>
      </c>
      <c r="G1648" s="52" t="s">
        <v>524</v>
      </c>
      <c r="H1648" s="54" t="s">
        <v>387</v>
      </c>
      <c r="I1648" s="55">
        <v>1000</v>
      </c>
      <c r="J1648" s="55">
        <v>35</v>
      </c>
      <c r="K1648" s="54">
        <f t="shared" si="75"/>
        <v>35000</v>
      </c>
    </row>
    <row r="1649" spans="1:11" x14ac:dyDescent="0.3">
      <c r="A1649" s="52" t="s">
        <v>398</v>
      </c>
      <c r="B1649" s="52">
        <f t="shared" si="76"/>
        <v>2017</v>
      </c>
      <c r="C1649" s="52" t="s">
        <v>586</v>
      </c>
      <c r="D1649" s="53">
        <v>42858</v>
      </c>
      <c r="E1649" s="52">
        <f t="shared" si="77"/>
        <v>2478</v>
      </c>
      <c r="F1649" s="54" t="s">
        <v>477</v>
      </c>
      <c r="G1649" s="52" t="s">
        <v>523</v>
      </c>
      <c r="H1649" s="54" t="s">
        <v>385</v>
      </c>
      <c r="I1649" s="55">
        <v>3</v>
      </c>
      <c r="J1649" s="55">
        <v>86</v>
      </c>
      <c r="K1649" s="54">
        <f t="shared" si="75"/>
        <v>258</v>
      </c>
    </row>
    <row r="1650" spans="1:11" x14ac:dyDescent="0.3">
      <c r="A1650" s="52" t="s">
        <v>395</v>
      </c>
      <c r="B1650" s="52">
        <f t="shared" si="76"/>
        <v>2017</v>
      </c>
      <c r="C1650" s="52" t="s">
        <v>586</v>
      </c>
      <c r="D1650" s="53">
        <v>42858</v>
      </c>
      <c r="E1650" s="52">
        <f t="shared" si="77"/>
        <v>2479</v>
      </c>
      <c r="F1650" s="54" t="s">
        <v>456</v>
      </c>
      <c r="G1650" s="52" t="s">
        <v>526</v>
      </c>
      <c r="H1650" s="54" t="s">
        <v>385</v>
      </c>
      <c r="I1650" s="55">
        <v>50</v>
      </c>
      <c r="J1650" s="55">
        <v>86</v>
      </c>
      <c r="K1650" s="54">
        <f t="shared" si="75"/>
        <v>4300</v>
      </c>
    </row>
    <row r="1651" spans="1:11" x14ac:dyDescent="0.3">
      <c r="A1651" s="52" t="s">
        <v>398</v>
      </c>
      <c r="B1651" s="52">
        <f t="shared" si="76"/>
        <v>2017</v>
      </c>
      <c r="C1651" s="52" t="s">
        <v>586</v>
      </c>
      <c r="D1651" s="53">
        <v>42859</v>
      </c>
      <c r="E1651" s="52">
        <f t="shared" si="77"/>
        <v>2480</v>
      </c>
      <c r="F1651" s="54" t="s">
        <v>477</v>
      </c>
      <c r="G1651" s="52" t="s">
        <v>523</v>
      </c>
      <c r="H1651" s="54" t="s">
        <v>384</v>
      </c>
      <c r="I1651" s="55">
        <v>5</v>
      </c>
      <c r="J1651" s="55">
        <v>20</v>
      </c>
      <c r="K1651" s="54">
        <f t="shared" si="75"/>
        <v>100</v>
      </c>
    </row>
    <row r="1652" spans="1:11" x14ac:dyDescent="0.3">
      <c r="A1652" s="52" t="s">
        <v>395</v>
      </c>
      <c r="B1652" s="52">
        <f t="shared" si="76"/>
        <v>2017</v>
      </c>
      <c r="C1652" s="52" t="s">
        <v>586</v>
      </c>
      <c r="D1652" s="53">
        <v>42859</v>
      </c>
      <c r="E1652" s="52">
        <f t="shared" si="77"/>
        <v>2481</v>
      </c>
      <c r="F1652" s="54" t="s">
        <v>456</v>
      </c>
      <c r="G1652" s="52" t="s">
        <v>526</v>
      </c>
      <c r="H1652" s="54" t="s">
        <v>384</v>
      </c>
      <c r="I1652" s="55">
        <v>100</v>
      </c>
      <c r="J1652" s="55">
        <v>20</v>
      </c>
      <c r="K1652" s="54">
        <f t="shared" si="75"/>
        <v>2000</v>
      </c>
    </row>
    <row r="1653" spans="1:11" x14ac:dyDescent="0.3">
      <c r="A1653" s="52" t="s">
        <v>405</v>
      </c>
      <c r="B1653" s="52">
        <f t="shared" si="76"/>
        <v>2017</v>
      </c>
      <c r="C1653" s="52" t="s">
        <v>586</v>
      </c>
      <c r="D1653" s="53">
        <v>42860</v>
      </c>
      <c r="E1653" s="52">
        <f t="shared" si="77"/>
        <v>2482</v>
      </c>
      <c r="F1653" s="54" t="s">
        <v>445</v>
      </c>
      <c r="G1653" s="52" t="s">
        <v>403</v>
      </c>
      <c r="H1653" s="54" t="s">
        <v>383</v>
      </c>
      <c r="I1653" s="55">
        <v>5</v>
      </c>
      <c r="J1653" s="55">
        <v>10</v>
      </c>
      <c r="K1653" s="54">
        <f t="shared" si="75"/>
        <v>50</v>
      </c>
    </row>
    <row r="1654" spans="1:11" x14ac:dyDescent="0.3">
      <c r="A1654" s="52" t="s">
        <v>395</v>
      </c>
      <c r="B1654" s="52">
        <f t="shared" si="76"/>
        <v>2017</v>
      </c>
      <c r="C1654" s="52" t="s">
        <v>586</v>
      </c>
      <c r="D1654" s="53">
        <v>42860</v>
      </c>
      <c r="E1654" s="52">
        <f t="shared" si="77"/>
        <v>2483</v>
      </c>
      <c r="F1654" s="54" t="s">
        <v>456</v>
      </c>
      <c r="G1654" s="52" t="s">
        <v>526</v>
      </c>
      <c r="H1654" s="54" t="s">
        <v>387</v>
      </c>
      <c r="I1654" s="55">
        <v>100</v>
      </c>
      <c r="J1654" s="55">
        <v>35</v>
      </c>
      <c r="K1654" s="54">
        <f t="shared" si="75"/>
        <v>3500</v>
      </c>
    </row>
    <row r="1655" spans="1:11" x14ac:dyDescent="0.3">
      <c r="A1655" s="52" t="s">
        <v>405</v>
      </c>
      <c r="B1655" s="52">
        <f t="shared" si="76"/>
        <v>2017</v>
      </c>
      <c r="C1655" s="52" t="s">
        <v>586</v>
      </c>
      <c r="D1655" s="53">
        <v>42861</v>
      </c>
      <c r="E1655" s="52">
        <f t="shared" si="77"/>
        <v>2484</v>
      </c>
      <c r="F1655" s="54" t="s">
        <v>445</v>
      </c>
      <c r="G1655" s="52" t="s">
        <v>403</v>
      </c>
      <c r="H1655" s="54" t="s">
        <v>381</v>
      </c>
      <c r="I1655" s="55">
        <v>5</v>
      </c>
      <c r="J1655" s="55">
        <v>120</v>
      </c>
      <c r="K1655" s="54">
        <f t="shared" si="75"/>
        <v>600</v>
      </c>
    </row>
    <row r="1656" spans="1:11" x14ac:dyDescent="0.3">
      <c r="A1656" s="52" t="s">
        <v>395</v>
      </c>
      <c r="B1656" s="52">
        <f t="shared" si="76"/>
        <v>2017</v>
      </c>
      <c r="C1656" s="52" t="s">
        <v>586</v>
      </c>
      <c r="D1656" s="53">
        <v>42861</v>
      </c>
      <c r="E1656" s="52">
        <f t="shared" si="77"/>
        <v>2485</v>
      </c>
      <c r="F1656" s="54" t="s">
        <v>456</v>
      </c>
      <c r="G1656" s="52" t="s">
        <v>526</v>
      </c>
      <c r="H1656" s="54" t="s">
        <v>385</v>
      </c>
      <c r="I1656" s="55">
        <v>100</v>
      </c>
      <c r="J1656" s="55">
        <v>86</v>
      </c>
      <c r="K1656" s="54">
        <f t="shared" si="75"/>
        <v>8600</v>
      </c>
    </row>
    <row r="1657" spans="1:11" x14ac:dyDescent="0.3">
      <c r="A1657" s="52" t="s">
        <v>405</v>
      </c>
      <c r="B1657" s="52">
        <f t="shared" si="76"/>
        <v>2017</v>
      </c>
      <c r="C1657" s="52" t="s">
        <v>586</v>
      </c>
      <c r="D1657" s="53">
        <v>42862</v>
      </c>
      <c r="E1657" s="52">
        <f t="shared" si="77"/>
        <v>2486</v>
      </c>
      <c r="F1657" s="54" t="s">
        <v>476</v>
      </c>
      <c r="G1657" s="52" t="s">
        <v>403</v>
      </c>
      <c r="H1657" s="54" t="s">
        <v>383</v>
      </c>
      <c r="I1657" s="55">
        <v>2</v>
      </c>
      <c r="J1657" s="55">
        <v>10</v>
      </c>
      <c r="K1657" s="54">
        <f t="shared" si="75"/>
        <v>20</v>
      </c>
    </row>
    <row r="1658" spans="1:11" x14ac:dyDescent="0.3">
      <c r="A1658" s="52" t="s">
        <v>395</v>
      </c>
      <c r="B1658" s="52">
        <f t="shared" si="76"/>
        <v>2017</v>
      </c>
      <c r="C1658" s="52" t="s">
        <v>586</v>
      </c>
      <c r="D1658" s="53">
        <v>42862</v>
      </c>
      <c r="E1658" s="52">
        <f t="shared" si="77"/>
        <v>2487</v>
      </c>
      <c r="F1658" s="54" t="s">
        <v>456</v>
      </c>
      <c r="G1658" s="52" t="s">
        <v>526</v>
      </c>
      <c r="H1658" s="54" t="s">
        <v>384</v>
      </c>
      <c r="I1658" s="55">
        <v>50</v>
      </c>
      <c r="J1658" s="55">
        <v>20</v>
      </c>
      <c r="K1658" s="54">
        <f t="shared" si="75"/>
        <v>1000</v>
      </c>
    </row>
    <row r="1659" spans="1:11" x14ac:dyDescent="0.3">
      <c r="A1659" s="52" t="s">
        <v>395</v>
      </c>
      <c r="B1659" s="52">
        <f t="shared" si="76"/>
        <v>2017</v>
      </c>
      <c r="C1659" s="52" t="s">
        <v>586</v>
      </c>
      <c r="D1659" s="53">
        <v>42863</v>
      </c>
      <c r="E1659" s="52">
        <f t="shared" si="77"/>
        <v>2488</v>
      </c>
      <c r="F1659" s="54" t="s">
        <v>401</v>
      </c>
      <c r="G1659" s="52" t="s">
        <v>526</v>
      </c>
      <c r="H1659" s="54" t="s">
        <v>381</v>
      </c>
      <c r="I1659" s="55">
        <v>500</v>
      </c>
      <c r="J1659" s="55">
        <v>120</v>
      </c>
      <c r="K1659" s="54">
        <f t="shared" si="75"/>
        <v>60000</v>
      </c>
    </row>
    <row r="1660" spans="1:11" x14ac:dyDescent="0.3">
      <c r="A1660" s="52" t="s">
        <v>395</v>
      </c>
      <c r="B1660" s="52">
        <f t="shared" si="76"/>
        <v>2017</v>
      </c>
      <c r="C1660" s="52" t="s">
        <v>586</v>
      </c>
      <c r="D1660" s="53">
        <v>42863</v>
      </c>
      <c r="E1660" s="52">
        <f t="shared" si="77"/>
        <v>2489</v>
      </c>
      <c r="F1660" s="54" t="s">
        <v>456</v>
      </c>
      <c r="G1660" s="52" t="s">
        <v>526</v>
      </c>
      <c r="H1660" s="54" t="s">
        <v>383</v>
      </c>
      <c r="I1660" s="55">
        <v>100</v>
      </c>
      <c r="J1660" s="55">
        <v>10</v>
      </c>
      <c r="K1660" s="54">
        <f t="shared" si="75"/>
        <v>1000</v>
      </c>
    </row>
    <row r="1661" spans="1:11" x14ac:dyDescent="0.3">
      <c r="A1661" s="52" t="s">
        <v>398</v>
      </c>
      <c r="B1661" s="52">
        <f t="shared" si="76"/>
        <v>2017</v>
      </c>
      <c r="C1661" s="52" t="s">
        <v>586</v>
      </c>
      <c r="D1661" s="53">
        <v>42864</v>
      </c>
      <c r="E1661" s="52">
        <f t="shared" si="77"/>
        <v>2490</v>
      </c>
      <c r="F1661" s="54" t="s">
        <v>397</v>
      </c>
      <c r="G1661" s="52" t="s">
        <v>396</v>
      </c>
      <c r="H1661" s="54" t="s">
        <v>387</v>
      </c>
      <c r="I1661" s="55">
        <v>1500</v>
      </c>
      <c r="J1661" s="55">
        <v>35</v>
      </c>
      <c r="K1661" s="54">
        <f t="shared" si="75"/>
        <v>52500</v>
      </c>
    </row>
    <row r="1662" spans="1:11" x14ac:dyDescent="0.3">
      <c r="A1662" s="52" t="s">
        <v>395</v>
      </c>
      <c r="B1662" s="52">
        <f t="shared" si="76"/>
        <v>2017</v>
      </c>
      <c r="C1662" s="52" t="s">
        <v>586</v>
      </c>
      <c r="D1662" s="53">
        <v>42864</v>
      </c>
      <c r="E1662" s="52">
        <f t="shared" si="77"/>
        <v>2491</v>
      </c>
      <c r="F1662" s="54" t="s">
        <v>433</v>
      </c>
      <c r="G1662" s="52" t="s">
        <v>528</v>
      </c>
      <c r="H1662" s="54" t="s">
        <v>381</v>
      </c>
      <c r="I1662" s="55">
        <v>100</v>
      </c>
      <c r="J1662" s="55">
        <v>120</v>
      </c>
      <c r="K1662" s="54">
        <f t="shared" si="75"/>
        <v>12000</v>
      </c>
    </row>
    <row r="1663" spans="1:11" x14ac:dyDescent="0.3">
      <c r="A1663" s="52" t="s">
        <v>405</v>
      </c>
      <c r="B1663" s="52">
        <f t="shared" si="76"/>
        <v>2017</v>
      </c>
      <c r="C1663" s="52" t="s">
        <v>586</v>
      </c>
      <c r="D1663" s="53">
        <v>42865</v>
      </c>
      <c r="E1663" s="52">
        <f t="shared" si="77"/>
        <v>2492</v>
      </c>
      <c r="F1663" s="54" t="s">
        <v>441</v>
      </c>
      <c r="G1663" s="52" t="s">
        <v>403</v>
      </c>
      <c r="H1663" s="54" t="s">
        <v>385</v>
      </c>
      <c r="I1663" s="55">
        <v>400</v>
      </c>
      <c r="J1663" s="55">
        <v>86</v>
      </c>
      <c r="K1663" s="54">
        <f t="shared" si="75"/>
        <v>34400</v>
      </c>
    </row>
    <row r="1664" spans="1:11" x14ac:dyDescent="0.3">
      <c r="A1664" s="52" t="s">
        <v>395</v>
      </c>
      <c r="B1664" s="52">
        <f t="shared" si="76"/>
        <v>2017</v>
      </c>
      <c r="C1664" s="52" t="s">
        <v>586</v>
      </c>
      <c r="D1664" s="53">
        <v>42865</v>
      </c>
      <c r="E1664" s="52">
        <f t="shared" si="77"/>
        <v>2493</v>
      </c>
      <c r="F1664" s="54" t="s">
        <v>433</v>
      </c>
      <c r="G1664" s="52" t="s">
        <v>528</v>
      </c>
      <c r="H1664" s="54" t="s">
        <v>387</v>
      </c>
      <c r="I1664" s="55">
        <v>25</v>
      </c>
      <c r="J1664" s="55">
        <v>35</v>
      </c>
      <c r="K1664" s="54">
        <f t="shared" si="75"/>
        <v>875</v>
      </c>
    </row>
    <row r="1665" spans="1:11" x14ac:dyDescent="0.3">
      <c r="A1665" s="52" t="s">
        <v>405</v>
      </c>
      <c r="B1665" s="52">
        <f t="shared" si="76"/>
        <v>2017</v>
      </c>
      <c r="C1665" s="52" t="s">
        <v>586</v>
      </c>
      <c r="D1665" s="53">
        <v>42866</v>
      </c>
      <c r="E1665" s="52">
        <f t="shared" si="77"/>
        <v>2494</v>
      </c>
      <c r="F1665" s="54" t="s">
        <v>430</v>
      </c>
      <c r="G1665" s="52" t="s">
        <v>403</v>
      </c>
      <c r="H1665" s="54" t="s">
        <v>384</v>
      </c>
      <c r="I1665" s="55">
        <v>1000</v>
      </c>
      <c r="J1665" s="55">
        <v>20</v>
      </c>
      <c r="K1665" s="54">
        <f t="shared" si="75"/>
        <v>20000</v>
      </c>
    </row>
    <row r="1666" spans="1:11" x14ac:dyDescent="0.3">
      <c r="A1666" s="52" t="s">
        <v>405</v>
      </c>
      <c r="B1666" s="52">
        <f t="shared" si="76"/>
        <v>2017</v>
      </c>
      <c r="C1666" s="52" t="s">
        <v>586</v>
      </c>
      <c r="D1666" s="53">
        <v>42866</v>
      </c>
      <c r="E1666" s="52">
        <f t="shared" si="77"/>
        <v>2495</v>
      </c>
      <c r="F1666" s="54" t="s">
        <v>404</v>
      </c>
      <c r="G1666" s="52" t="s">
        <v>403</v>
      </c>
      <c r="H1666" s="54" t="s">
        <v>385</v>
      </c>
      <c r="I1666" s="55">
        <v>300</v>
      </c>
      <c r="J1666" s="55">
        <v>86</v>
      </c>
      <c r="K1666" s="54">
        <f t="shared" si="75"/>
        <v>25800</v>
      </c>
    </row>
    <row r="1667" spans="1:11" x14ac:dyDescent="0.3">
      <c r="A1667" s="52" t="s">
        <v>405</v>
      </c>
      <c r="B1667" s="52">
        <f t="shared" si="76"/>
        <v>2017</v>
      </c>
      <c r="C1667" s="52" t="s">
        <v>586</v>
      </c>
      <c r="D1667" s="53">
        <v>42867</v>
      </c>
      <c r="E1667" s="52">
        <f t="shared" si="77"/>
        <v>2496</v>
      </c>
      <c r="F1667" s="54" t="s">
        <v>457</v>
      </c>
      <c r="G1667" s="52" t="s">
        <v>403</v>
      </c>
      <c r="H1667" s="54" t="s">
        <v>383</v>
      </c>
      <c r="I1667" s="55">
        <v>50</v>
      </c>
      <c r="J1667" s="55">
        <v>10</v>
      </c>
      <c r="K1667" s="54">
        <f t="shared" si="75"/>
        <v>500</v>
      </c>
    </row>
    <row r="1668" spans="1:11" x14ac:dyDescent="0.3">
      <c r="A1668" s="52" t="s">
        <v>395</v>
      </c>
      <c r="B1668" s="52">
        <f t="shared" si="76"/>
        <v>2017</v>
      </c>
      <c r="C1668" s="52" t="s">
        <v>586</v>
      </c>
      <c r="D1668" s="53">
        <v>42867</v>
      </c>
      <c r="E1668" s="52">
        <f t="shared" si="77"/>
        <v>2497</v>
      </c>
      <c r="F1668" s="54" t="s">
        <v>439</v>
      </c>
      <c r="G1668" s="52" t="s">
        <v>528</v>
      </c>
      <c r="H1668" s="54" t="s">
        <v>384</v>
      </c>
      <c r="I1668" s="55">
        <v>50</v>
      </c>
      <c r="J1668" s="55">
        <v>20</v>
      </c>
      <c r="K1668" s="54">
        <f t="shared" si="75"/>
        <v>1000</v>
      </c>
    </row>
    <row r="1669" spans="1:11" x14ac:dyDescent="0.3">
      <c r="A1669" s="52" t="s">
        <v>405</v>
      </c>
      <c r="B1669" s="52">
        <f t="shared" si="76"/>
        <v>2017</v>
      </c>
      <c r="C1669" s="52" t="s">
        <v>586</v>
      </c>
      <c r="D1669" s="53">
        <v>42868</v>
      </c>
      <c r="E1669" s="52">
        <f t="shared" si="77"/>
        <v>2498</v>
      </c>
      <c r="F1669" s="54" t="s">
        <v>457</v>
      </c>
      <c r="G1669" s="52" t="s">
        <v>403</v>
      </c>
      <c r="H1669" s="54" t="s">
        <v>381</v>
      </c>
      <c r="I1669" s="55">
        <v>100</v>
      </c>
      <c r="J1669" s="55">
        <v>120</v>
      </c>
      <c r="K1669" s="54">
        <f t="shared" si="75"/>
        <v>12000</v>
      </c>
    </row>
    <row r="1670" spans="1:11" x14ac:dyDescent="0.3">
      <c r="A1670" s="52" t="s">
        <v>395</v>
      </c>
      <c r="B1670" s="52">
        <f t="shared" si="76"/>
        <v>2017</v>
      </c>
      <c r="C1670" s="52" t="s">
        <v>586</v>
      </c>
      <c r="D1670" s="53">
        <v>42868</v>
      </c>
      <c r="E1670" s="52">
        <f t="shared" si="77"/>
        <v>2499</v>
      </c>
      <c r="F1670" s="54" t="s">
        <v>436</v>
      </c>
      <c r="G1670" s="52" t="s">
        <v>399</v>
      </c>
      <c r="H1670" s="54" t="s">
        <v>383</v>
      </c>
      <c r="I1670" s="55">
        <v>100</v>
      </c>
      <c r="J1670" s="55">
        <v>10</v>
      </c>
      <c r="K1670" s="54">
        <f t="shared" si="75"/>
        <v>1000</v>
      </c>
    </row>
    <row r="1671" spans="1:11" x14ac:dyDescent="0.3">
      <c r="A1671" s="52" t="s">
        <v>405</v>
      </c>
      <c r="B1671" s="52">
        <f t="shared" si="76"/>
        <v>2017</v>
      </c>
      <c r="C1671" s="52" t="s">
        <v>586</v>
      </c>
      <c r="D1671" s="53">
        <v>42869</v>
      </c>
      <c r="E1671" s="52">
        <f t="shared" si="77"/>
        <v>2500</v>
      </c>
      <c r="F1671" s="54" t="s">
        <v>457</v>
      </c>
      <c r="G1671" s="52" t="s">
        <v>403</v>
      </c>
      <c r="H1671" s="54" t="s">
        <v>387</v>
      </c>
      <c r="I1671" s="55">
        <v>300</v>
      </c>
      <c r="J1671" s="55">
        <v>35</v>
      </c>
      <c r="K1671" s="54">
        <f t="shared" ref="K1671:K1734" si="78">I1671*J1671</f>
        <v>10500</v>
      </c>
    </row>
    <row r="1672" spans="1:11" x14ac:dyDescent="0.3">
      <c r="A1672" s="52" t="s">
        <v>398</v>
      </c>
      <c r="B1672" s="52">
        <f t="shared" ref="B1672:B1735" si="79">YEAR(D1672)</f>
        <v>2017</v>
      </c>
      <c r="C1672" s="52" t="s">
        <v>586</v>
      </c>
      <c r="D1672" s="53">
        <v>42869</v>
      </c>
      <c r="E1672" s="52">
        <f t="shared" ref="E1672:E1735" si="80">E1671+1</f>
        <v>2501</v>
      </c>
      <c r="F1672" s="54" t="s">
        <v>412</v>
      </c>
      <c r="G1672" s="52" t="s">
        <v>523</v>
      </c>
      <c r="H1672" s="54" t="s">
        <v>381</v>
      </c>
      <c r="I1672" s="55">
        <v>250</v>
      </c>
      <c r="J1672" s="55">
        <v>120</v>
      </c>
      <c r="K1672" s="54">
        <f t="shared" si="78"/>
        <v>30000</v>
      </c>
    </row>
    <row r="1673" spans="1:11" x14ac:dyDescent="0.3">
      <c r="A1673" s="52" t="s">
        <v>522</v>
      </c>
      <c r="B1673" s="52">
        <f t="shared" si="79"/>
        <v>2017</v>
      </c>
      <c r="C1673" s="52" t="s">
        <v>586</v>
      </c>
      <c r="D1673" s="53">
        <v>42870</v>
      </c>
      <c r="E1673" s="52">
        <f t="shared" si="80"/>
        <v>2502</v>
      </c>
      <c r="F1673" s="54" t="s">
        <v>402</v>
      </c>
      <c r="G1673" s="52" t="s">
        <v>525</v>
      </c>
      <c r="H1673" s="54" t="s">
        <v>385</v>
      </c>
      <c r="I1673" s="55">
        <v>500</v>
      </c>
      <c r="J1673" s="55">
        <v>86</v>
      </c>
      <c r="K1673" s="54">
        <f t="shared" si="78"/>
        <v>43000</v>
      </c>
    </row>
    <row r="1674" spans="1:11" x14ac:dyDescent="0.3">
      <c r="A1674" s="52" t="s">
        <v>398</v>
      </c>
      <c r="B1674" s="52">
        <f t="shared" si="79"/>
        <v>2017</v>
      </c>
      <c r="C1674" s="52" t="s">
        <v>586</v>
      </c>
      <c r="D1674" s="53">
        <v>42870</v>
      </c>
      <c r="E1674" s="52">
        <f t="shared" si="80"/>
        <v>2503</v>
      </c>
      <c r="F1674" s="54" t="s">
        <v>412</v>
      </c>
      <c r="G1674" s="52" t="s">
        <v>523</v>
      </c>
      <c r="H1674" s="54" t="s">
        <v>387</v>
      </c>
      <c r="I1674" s="55">
        <v>500</v>
      </c>
      <c r="J1674" s="55">
        <v>35</v>
      </c>
      <c r="K1674" s="54">
        <f t="shared" si="78"/>
        <v>17500</v>
      </c>
    </row>
    <row r="1675" spans="1:11" x14ac:dyDescent="0.3">
      <c r="A1675" s="52" t="s">
        <v>522</v>
      </c>
      <c r="B1675" s="52">
        <f t="shared" si="79"/>
        <v>2017</v>
      </c>
      <c r="C1675" s="52" t="s">
        <v>586</v>
      </c>
      <c r="D1675" s="53">
        <v>42871</v>
      </c>
      <c r="E1675" s="52">
        <f t="shared" si="80"/>
        <v>2504</v>
      </c>
      <c r="F1675" s="54" t="s">
        <v>402</v>
      </c>
      <c r="G1675" s="52" t="s">
        <v>525</v>
      </c>
      <c r="H1675" s="54" t="s">
        <v>384</v>
      </c>
      <c r="I1675" s="55">
        <v>200</v>
      </c>
      <c r="J1675" s="55">
        <v>20</v>
      </c>
      <c r="K1675" s="54">
        <f t="shared" si="78"/>
        <v>4000</v>
      </c>
    </row>
    <row r="1676" spans="1:11" x14ac:dyDescent="0.3">
      <c r="A1676" s="52" t="s">
        <v>405</v>
      </c>
      <c r="B1676" s="52">
        <f t="shared" si="79"/>
        <v>2017</v>
      </c>
      <c r="C1676" s="52" t="s">
        <v>586</v>
      </c>
      <c r="D1676" s="53">
        <v>42871</v>
      </c>
      <c r="E1676" s="52">
        <f t="shared" si="80"/>
        <v>2505</v>
      </c>
      <c r="F1676" s="54" t="s">
        <v>423</v>
      </c>
      <c r="G1676" s="52" t="s">
        <v>403</v>
      </c>
      <c r="H1676" s="54" t="s">
        <v>385</v>
      </c>
      <c r="I1676" s="55">
        <v>500</v>
      </c>
      <c r="J1676" s="55">
        <v>86</v>
      </c>
      <c r="K1676" s="54">
        <f t="shared" si="78"/>
        <v>43000</v>
      </c>
    </row>
    <row r="1677" spans="1:11" x14ac:dyDescent="0.3">
      <c r="A1677" s="52" t="s">
        <v>395</v>
      </c>
      <c r="B1677" s="52">
        <f t="shared" si="79"/>
        <v>2017</v>
      </c>
      <c r="C1677" s="52" t="s">
        <v>586</v>
      </c>
      <c r="D1677" s="53">
        <v>42872</v>
      </c>
      <c r="E1677" s="52">
        <f t="shared" si="80"/>
        <v>2506</v>
      </c>
      <c r="F1677" s="54" t="s">
        <v>433</v>
      </c>
      <c r="G1677" s="52" t="s">
        <v>528</v>
      </c>
      <c r="H1677" s="54" t="s">
        <v>387</v>
      </c>
      <c r="I1677" s="55">
        <v>200</v>
      </c>
      <c r="J1677" s="55">
        <v>35</v>
      </c>
      <c r="K1677" s="54">
        <f t="shared" si="78"/>
        <v>7000</v>
      </c>
    </row>
    <row r="1678" spans="1:11" x14ac:dyDescent="0.3">
      <c r="A1678" s="52" t="s">
        <v>405</v>
      </c>
      <c r="B1678" s="52">
        <f t="shared" si="79"/>
        <v>2017</v>
      </c>
      <c r="C1678" s="52" t="s">
        <v>586</v>
      </c>
      <c r="D1678" s="53">
        <v>42872</v>
      </c>
      <c r="E1678" s="52">
        <f t="shared" si="80"/>
        <v>2507</v>
      </c>
      <c r="F1678" s="54" t="s">
        <v>423</v>
      </c>
      <c r="G1678" s="52" t="s">
        <v>403</v>
      </c>
      <c r="H1678" s="54" t="s">
        <v>384</v>
      </c>
      <c r="I1678" s="55">
        <v>300</v>
      </c>
      <c r="J1678" s="55">
        <v>20</v>
      </c>
      <c r="K1678" s="54">
        <f t="shared" si="78"/>
        <v>6000</v>
      </c>
    </row>
    <row r="1679" spans="1:11" x14ac:dyDescent="0.3">
      <c r="A1679" s="52" t="s">
        <v>395</v>
      </c>
      <c r="B1679" s="52">
        <f t="shared" si="79"/>
        <v>2017</v>
      </c>
      <c r="C1679" s="52" t="s">
        <v>586</v>
      </c>
      <c r="D1679" s="53">
        <v>42873</v>
      </c>
      <c r="E1679" s="52">
        <f t="shared" si="80"/>
        <v>2508</v>
      </c>
      <c r="F1679" s="54" t="s">
        <v>433</v>
      </c>
      <c r="G1679" s="52" t="s">
        <v>528</v>
      </c>
      <c r="H1679" s="54" t="s">
        <v>385</v>
      </c>
      <c r="I1679" s="55">
        <v>150</v>
      </c>
      <c r="J1679" s="55">
        <v>86</v>
      </c>
      <c r="K1679" s="54">
        <f t="shared" si="78"/>
        <v>12900</v>
      </c>
    </row>
    <row r="1680" spans="1:11" x14ac:dyDescent="0.3">
      <c r="A1680" s="52" t="s">
        <v>395</v>
      </c>
      <c r="B1680" s="52">
        <f t="shared" si="79"/>
        <v>2017</v>
      </c>
      <c r="C1680" s="52" t="s">
        <v>586</v>
      </c>
      <c r="D1680" s="53">
        <v>42873</v>
      </c>
      <c r="E1680" s="52">
        <f t="shared" si="80"/>
        <v>2509</v>
      </c>
      <c r="F1680" s="54" t="s">
        <v>426</v>
      </c>
      <c r="G1680" s="52" t="s">
        <v>529</v>
      </c>
      <c r="H1680" s="54" t="s">
        <v>383</v>
      </c>
      <c r="I1680" s="55">
        <v>250</v>
      </c>
      <c r="J1680" s="55">
        <v>10</v>
      </c>
      <c r="K1680" s="54">
        <f t="shared" si="78"/>
        <v>2500</v>
      </c>
    </row>
    <row r="1681" spans="1:11" x14ac:dyDescent="0.3">
      <c r="A1681" s="52" t="s">
        <v>395</v>
      </c>
      <c r="B1681" s="52">
        <f t="shared" si="79"/>
        <v>2017</v>
      </c>
      <c r="C1681" s="52" t="s">
        <v>586</v>
      </c>
      <c r="D1681" s="53">
        <v>42874</v>
      </c>
      <c r="E1681" s="52">
        <f t="shared" si="80"/>
        <v>2510</v>
      </c>
      <c r="F1681" s="54" t="s">
        <v>433</v>
      </c>
      <c r="G1681" s="52" t="s">
        <v>528</v>
      </c>
      <c r="H1681" s="54" t="s">
        <v>384</v>
      </c>
      <c r="I1681" s="55">
        <v>300</v>
      </c>
      <c r="J1681" s="55">
        <v>20</v>
      </c>
      <c r="K1681" s="54">
        <f t="shared" si="78"/>
        <v>6000</v>
      </c>
    </row>
    <row r="1682" spans="1:11" x14ac:dyDescent="0.3">
      <c r="A1682" s="52" t="s">
        <v>395</v>
      </c>
      <c r="B1682" s="52">
        <f t="shared" si="79"/>
        <v>2017</v>
      </c>
      <c r="C1682" s="52" t="s">
        <v>586</v>
      </c>
      <c r="D1682" s="53">
        <v>42874</v>
      </c>
      <c r="E1682" s="52">
        <f t="shared" si="80"/>
        <v>2511</v>
      </c>
      <c r="F1682" s="54" t="s">
        <v>436</v>
      </c>
      <c r="G1682" s="52" t="s">
        <v>399</v>
      </c>
      <c r="H1682" s="54" t="s">
        <v>381</v>
      </c>
      <c r="I1682" s="55">
        <v>100</v>
      </c>
      <c r="J1682" s="55">
        <v>120</v>
      </c>
      <c r="K1682" s="54">
        <f t="shared" si="78"/>
        <v>12000</v>
      </c>
    </row>
    <row r="1683" spans="1:11" x14ac:dyDescent="0.3">
      <c r="A1683" s="52" t="s">
        <v>395</v>
      </c>
      <c r="B1683" s="52">
        <f t="shared" si="79"/>
        <v>2017</v>
      </c>
      <c r="C1683" s="52" t="s">
        <v>586</v>
      </c>
      <c r="D1683" s="53">
        <v>42875</v>
      </c>
      <c r="E1683" s="52">
        <f t="shared" si="80"/>
        <v>2512</v>
      </c>
      <c r="F1683" s="54" t="s">
        <v>433</v>
      </c>
      <c r="G1683" s="52" t="s">
        <v>528</v>
      </c>
      <c r="H1683" s="54" t="s">
        <v>387</v>
      </c>
      <c r="I1683" s="55">
        <v>35</v>
      </c>
      <c r="J1683" s="55">
        <v>35</v>
      </c>
      <c r="K1683" s="54">
        <f t="shared" si="78"/>
        <v>1225</v>
      </c>
    </row>
    <row r="1684" spans="1:11" x14ac:dyDescent="0.3">
      <c r="A1684" s="52" t="s">
        <v>395</v>
      </c>
      <c r="B1684" s="52">
        <f t="shared" si="79"/>
        <v>2017</v>
      </c>
      <c r="C1684" s="52" t="s">
        <v>586</v>
      </c>
      <c r="D1684" s="53">
        <v>42875</v>
      </c>
      <c r="E1684" s="52">
        <f t="shared" si="80"/>
        <v>2513</v>
      </c>
      <c r="F1684" s="54" t="s">
        <v>456</v>
      </c>
      <c r="G1684" s="52" t="s">
        <v>526</v>
      </c>
      <c r="H1684" s="54" t="s">
        <v>383</v>
      </c>
      <c r="I1684" s="55">
        <v>3</v>
      </c>
      <c r="J1684" s="55">
        <v>10</v>
      </c>
      <c r="K1684" s="54">
        <f t="shared" si="78"/>
        <v>30</v>
      </c>
    </row>
    <row r="1685" spans="1:11" x14ac:dyDescent="0.3">
      <c r="A1685" s="52" t="s">
        <v>395</v>
      </c>
      <c r="B1685" s="52">
        <f t="shared" si="79"/>
        <v>2017</v>
      </c>
      <c r="C1685" s="52" t="s">
        <v>586</v>
      </c>
      <c r="D1685" s="53">
        <v>42876</v>
      </c>
      <c r="E1685" s="52">
        <f t="shared" si="80"/>
        <v>2514</v>
      </c>
      <c r="F1685" s="54" t="s">
        <v>433</v>
      </c>
      <c r="G1685" s="52" t="s">
        <v>528</v>
      </c>
      <c r="H1685" s="54" t="s">
        <v>385</v>
      </c>
      <c r="I1685" s="55">
        <v>100</v>
      </c>
      <c r="J1685" s="55">
        <v>86</v>
      </c>
      <c r="K1685" s="54">
        <f t="shared" si="78"/>
        <v>8600</v>
      </c>
    </row>
    <row r="1686" spans="1:11" x14ac:dyDescent="0.3">
      <c r="A1686" s="52" t="s">
        <v>395</v>
      </c>
      <c r="B1686" s="52">
        <f t="shared" si="79"/>
        <v>2017</v>
      </c>
      <c r="C1686" s="52" t="s">
        <v>586</v>
      </c>
      <c r="D1686" s="53">
        <v>42876</v>
      </c>
      <c r="E1686" s="52">
        <f t="shared" si="80"/>
        <v>2515</v>
      </c>
      <c r="F1686" s="54" t="s">
        <v>456</v>
      </c>
      <c r="G1686" s="52" t="s">
        <v>526</v>
      </c>
      <c r="H1686" s="54" t="s">
        <v>381</v>
      </c>
      <c r="I1686" s="55">
        <v>5</v>
      </c>
      <c r="J1686" s="55">
        <v>120</v>
      </c>
      <c r="K1686" s="54">
        <f t="shared" si="78"/>
        <v>600</v>
      </c>
    </row>
    <row r="1687" spans="1:11" x14ac:dyDescent="0.3">
      <c r="A1687" s="52" t="s">
        <v>395</v>
      </c>
      <c r="B1687" s="52">
        <f t="shared" si="79"/>
        <v>2017</v>
      </c>
      <c r="C1687" s="52" t="s">
        <v>586</v>
      </c>
      <c r="D1687" s="53">
        <v>42877</v>
      </c>
      <c r="E1687" s="52">
        <f t="shared" si="80"/>
        <v>2516</v>
      </c>
      <c r="F1687" s="54" t="s">
        <v>433</v>
      </c>
      <c r="G1687" s="52" t="s">
        <v>528</v>
      </c>
      <c r="H1687" s="54" t="s">
        <v>384</v>
      </c>
      <c r="I1687" s="55">
        <v>200</v>
      </c>
      <c r="J1687" s="55">
        <v>20</v>
      </c>
      <c r="K1687" s="54">
        <f t="shared" si="78"/>
        <v>4000</v>
      </c>
    </row>
    <row r="1688" spans="1:11" x14ac:dyDescent="0.3">
      <c r="A1688" s="52" t="s">
        <v>395</v>
      </c>
      <c r="B1688" s="52">
        <f t="shared" si="79"/>
        <v>2017</v>
      </c>
      <c r="C1688" s="52" t="s">
        <v>586</v>
      </c>
      <c r="D1688" s="53">
        <v>42877</v>
      </c>
      <c r="E1688" s="52">
        <f t="shared" si="80"/>
        <v>2517</v>
      </c>
      <c r="F1688" s="54" t="s">
        <v>456</v>
      </c>
      <c r="G1688" s="52" t="s">
        <v>526</v>
      </c>
      <c r="H1688" s="54" t="s">
        <v>387</v>
      </c>
      <c r="I1688" s="55">
        <v>5</v>
      </c>
      <c r="J1688" s="55">
        <v>35</v>
      </c>
      <c r="K1688" s="54">
        <f t="shared" si="78"/>
        <v>175</v>
      </c>
    </row>
    <row r="1689" spans="1:11" x14ac:dyDescent="0.3">
      <c r="A1689" s="52" t="s">
        <v>395</v>
      </c>
      <c r="B1689" s="52">
        <f t="shared" si="79"/>
        <v>2017</v>
      </c>
      <c r="C1689" s="52" t="s">
        <v>586</v>
      </c>
      <c r="D1689" s="53">
        <v>42878</v>
      </c>
      <c r="E1689" s="52">
        <f t="shared" si="80"/>
        <v>2518</v>
      </c>
      <c r="F1689" s="54" t="s">
        <v>433</v>
      </c>
      <c r="G1689" s="52" t="s">
        <v>528</v>
      </c>
      <c r="H1689" s="54" t="s">
        <v>383</v>
      </c>
      <c r="I1689" s="55">
        <v>150</v>
      </c>
      <c r="J1689" s="55">
        <v>10</v>
      </c>
      <c r="K1689" s="54">
        <f t="shared" si="78"/>
        <v>1500</v>
      </c>
    </row>
    <row r="1690" spans="1:11" x14ac:dyDescent="0.3">
      <c r="A1690" s="52" t="s">
        <v>395</v>
      </c>
      <c r="B1690" s="52">
        <f t="shared" si="79"/>
        <v>2017</v>
      </c>
      <c r="C1690" s="52" t="s">
        <v>586</v>
      </c>
      <c r="D1690" s="53">
        <v>42878</v>
      </c>
      <c r="E1690" s="52">
        <f t="shared" si="80"/>
        <v>2519</v>
      </c>
      <c r="F1690" s="54" t="s">
        <v>456</v>
      </c>
      <c r="G1690" s="52" t="s">
        <v>526</v>
      </c>
      <c r="H1690" s="54" t="s">
        <v>385</v>
      </c>
      <c r="I1690" s="55">
        <v>5</v>
      </c>
      <c r="J1690" s="55">
        <v>86</v>
      </c>
      <c r="K1690" s="54">
        <f t="shared" si="78"/>
        <v>430</v>
      </c>
    </row>
    <row r="1691" spans="1:11" x14ac:dyDescent="0.3">
      <c r="A1691" s="52" t="s">
        <v>395</v>
      </c>
      <c r="B1691" s="52">
        <f t="shared" si="79"/>
        <v>2017</v>
      </c>
      <c r="C1691" s="52" t="s">
        <v>586</v>
      </c>
      <c r="D1691" s="53">
        <v>42879</v>
      </c>
      <c r="E1691" s="52">
        <f t="shared" si="80"/>
        <v>2520</v>
      </c>
      <c r="F1691" s="54" t="s">
        <v>433</v>
      </c>
      <c r="G1691" s="52" t="s">
        <v>528</v>
      </c>
      <c r="H1691" s="54" t="s">
        <v>381</v>
      </c>
      <c r="I1691" s="55">
        <v>150</v>
      </c>
      <c r="J1691" s="55">
        <v>120</v>
      </c>
      <c r="K1691" s="54">
        <f t="shared" si="78"/>
        <v>18000</v>
      </c>
    </row>
    <row r="1692" spans="1:11" x14ac:dyDescent="0.3">
      <c r="A1692" s="52" t="s">
        <v>395</v>
      </c>
      <c r="B1692" s="52">
        <f t="shared" si="79"/>
        <v>2017</v>
      </c>
      <c r="C1692" s="52" t="s">
        <v>586</v>
      </c>
      <c r="D1692" s="53">
        <v>42879</v>
      </c>
      <c r="E1692" s="52">
        <f t="shared" si="80"/>
        <v>2521</v>
      </c>
      <c r="F1692" s="54" t="s">
        <v>456</v>
      </c>
      <c r="G1692" s="52" t="s">
        <v>526</v>
      </c>
      <c r="H1692" s="54" t="s">
        <v>384</v>
      </c>
      <c r="I1692" s="55">
        <v>5</v>
      </c>
      <c r="J1692" s="55">
        <v>20</v>
      </c>
      <c r="K1692" s="54">
        <f t="shared" si="78"/>
        <v>100</v>
      </c>
    </row>
    <row r="1693" spans="1:11" x14ac:dyDescent="0.3">
      <c r="A1693" s="52" t="s">
        <v>395</v>
      </c>
      <c r="B1693" s="52">
        <f t="shared" si="79"/>
        <v>2017</v>
      </c>
      <c r="C1693" s="52" t="s">
        <v>586</v>
      </c>
      <c r="D1693" s="53">
        <v>42880</v>
      </c>
      <c r="E1693" s="52">
        <f t="shared" si="80"/>
        <v>2522</v>
      </c>
      <c r="F1693" s="54" t="s">
        <v>432</v>
      </c>
      <c r="G1693" s="52" t="s">
        <v>529</v>
      </c>
      <c r="H1693" s="54" t="s">
        <v>387</v>
      </c>
      <c r="I1693" s="55">
        <v>250</v>
      </c>
      <c r="J1693" s="55">
        <v>35</v>
      </c>
      <c r="K1693" s="54">
        <f t="shared" si="78"/>
        <v>8750</v>
      </c>
    </row>
    <row r="1694" spans="1:11" x14ac:dyDescent="0.3">
      <c r="A1694" s="52" t="s">
        <v>395</v>
      </c>
      <c r="B1694" s="52">
        <f t="shared" si="79"/>
        <v>2017</v>
      </c>
      <c r="C1694" s="52" t="s">
        <v>586</v>
      </c>
      <c r="D1694" s="53">
        <v>42880</v>
      </c>
      <c r="E1694" s="52">
        <f t="shared" si="80"/>
        <v>2523</v>
      </c>
      <c r="F1694" s="54" t="s">
        <v>456</v>
      </c>
      <c r="G1694" s="52" t="s">
        <v>526</v>
      </c>
      <c r="H1694" s="54" t="s">
        <v>383</v>
      </c>
      <c r="I1694" s="55">
        <v>3</v>
      </c>
      <c r="J1694" s="55">
        <v>10</v>
      </c>
      <c r="K1694" s="54">
        <f t="shared" si="78"/>
        <v>30</v>
      </c>
    </row>
    <row r="1695" spans="1:11" x14ac:dyDescent="0.3">
      <c r="A1695" s="52" t="s">
        <v>395</v>
      </c>
      <c r="B1695" s="52">
        <f t="shared" si="79"/>
        <v>2017</v>
      </c>
      <c r="C1695" s="52" t="s">
        <v>586</v>
      </c>
      <c r="D1695" s="53">
        <v>42881</v>
      </c>
      <c r="E1695" s="52">
        <f t="shared" si="80"/>
        <v>2524</v>
      </c>
      <c r="F1695" s="54" t="s">
        <v>435</v>
      </c>
      <c r="G1695" s="52" t="s">
        <v>399</v>
      </c>
      <c r="H1695" s="54" t="s">
        <v>385</v>
      </c>
      <c r="I1695" s="55">
        <v>20</v>
      </c>
      <c r="J1695" s="55">
        <v>86</v>
      </c>
      <c r="K1695" s="54">
        <f t="shared" si="78"/>
        <v>1720</v>
      </c>
    </row>
    <row r="1696" spans="1:11" x14ac:dyDescent="0.3">
      <c r="A1696" s="52" t="s">
        <v>395</v>
      </c>
      <c r="B1696" s="52">
        <f t="shared" si="79"/>
        <v>2017</v>
      </c>
      <c r="C1696" s="52" t="s">
        <v>586</v>
      </c>
      <c r="D1696" s="53">
        <v>42881</v>
      </c>
      <c r="E1696" s="52">
        <f t="shared" si="80"/>
        <v>2525</v>
      </c>
      <c r="F1696" s="54" t="s">
        <v>456</v>
      </c>
      <c r="G1696" s="52" t="s">
        <v>526</v>
      </c>
      <c r="H1696" s="54" t="s">
        <v>381</v>
      </c>
      <c r="I1696" s="55">
        <v>5</v>
      </c>
      <c r="J1696" s="55">
        <v>120</v>
      </c>
      <c r="K1696" s="54">
        <f t="shared" si="78"/>
        <v>600</v>
      </c>
    </row>
    <row r="1697" spans="1:11" x14ac:dyDescent="0.3">
      <c r="A1697" s="52" t="s">
        <v>405</v>
      </c>
      <c r="B1697" s="52">
        <f t="shared" si="79"/>
        <v>2017</v>
      </c>
      <c r="C1697" s="52" t="s">
        <v>586</v>
      </c>
      <c r="D1697" s="53">
        <v>42882</v>
      </c>
      <c r="E1697" s="52">
        <f t="shared" si="80"/>
        <v>2526</v>
      </c>
      <c r="F1697" s="54" t="s">
        <v>431</v>
      </c>
      <c r="G1697" s="52" t="s">
        <v>524</v>
      </c>
      <c r="H1697" s="54" t="s">
        <v>384</v>
      </c>
      <c r="I1697" s="55">
        <v>500</v>
      </c>
      <c r="J1697" s="55">
        <v>20</v>
      </c>
      <c r="K1697" s="54">
        <f t="shared" si="78"/>
        <v>10000</v>
      </c>
    </row>
    <row r="1698" spans="1:11" x14ac:dyDescent="0.3">
      <c r="A1698" s="52" t="s">
        <v>395</v>
      </c>
      <c r="B1698" s="52">
        <f t="shared" si="79"/>
        <v>2017</v>
      </c>
      <c r="C1698" s="52" t="s">
        <v>586</v>
      </c>
      <c r="D1698" s="53">
        <v>42882</v>
      </c>
      <c r="E1698" s="52">
        <f t="shared" si="80"/>
        <v>2527</v>
      </c>
      <c r="F1698" s="54" t="s">
        <v>456</v>
      </c>
      <c r="G1698" s="52" t="s">
        <v>526</v>
      </c>
      <c r="H1698" s="54" t="s">
        <v>387</v>
      </c>
      <c r="I1698" s="55">
        <v>2</v>
      </c>
      <c r="J1698" s="55">
        <v>35</v>
      </c>
      <c r="K1698" s="54">
        <f t="shared" si="78"/>
        <v>70</v>
      </c>
    </row>
    <row r="1699" spans="1:11" x14ac:dyDescent="0.3">
      <c r="A1699" s="52" t="s">
        <v>405</v>
      </c>
      <c r="B1699" s="52">
        <f t="shared" si="79"/>
        <v>2017</v>
      </c>
      <c r="C1699" s="52" t="s">
        <v>586</v>
      </c>
      <c r="D1699" s="53">
        <v>42883</v>
      </c>
      <c r="E1699" s="52">
        <f t="shared" si="80"/>
        <v>2528</v>
      </c>
      <c r="F1699" s="54" t="s">
        <v>431</v>
      </c>
      <c r="G1699" s="52" t="s">
        <v>524</v>
      </c>
      <c r="H1699" s="54" t="s">
        <v>383</v>
      </c>
      <c r="I1699" s="55">
        <v>500</v>
      </c>
      <c r="J1699" s="55">
        <v>10</v>
      </c>
      <c r="K1699" s="54">
        <f t="shared" si="78"/>
        <v>5000</v>
      </c>
    </row>
    <row r="1700" spans="1:11" x14ac:dyDescent="0.3">
      <c r="A1700" s="52" t="s">
        <v>395</v>
      </c>
      <c r="B1700" s="52">
        <f t="shared" si="79"/>
        <v>2017</v>
      </c>
      <c r="C1700" s="52" t="s">
        <v>586</v>
      </c>
      <c r="D1700" s="53">
        <v>42883</v>
      </c>
      <c r="E1700" s="52">
        <f t="shared" si="80"/>
        <v>2529</v>
      </c>
      <c r="F1700" s="54" t="s">
        <v>456</v>
      </c>
      <c r="G1700" s="52" t="s">
        <v>526</v>
      </c>
      <c r="H1700" s="54" t="s">
        <v>385</v>
      </c>
      <c r="I1700" s="55">
        <v>5</v>
      </c>
      <c r="J1700" s="55">
        <v>86</v>
      </c>
      <c r="K1700" s="54">
        <f t="shared" si="78"/>
        <v>430</v>
      </c>
    </row>
    <row r="1701" spans="1:11" x14ac:dyDescent="0.3">
      <c r="A1701" s="52" t="s">
        <v>405</v>
      </c>
      <c r="B1701" s="52">
        <f t="shared" si="79"/>
        <v>2017</v>
      </c>
      <c r="C1701" s="52" t="s">
        <v>586</v>
      </c>
      <c r="D1701" s="53">
        <v>42884</v>
      </c>
      <c r="E1701" s="52">
        <f t="shared" si="80"/>
        <v>2530</v>
      </c>
      <c r="F1701" s="54" t="s">
        <v>431</v>
      </c>
      <c r="G1701" s="52" t="s">
        <v>524</v>
      </c>
      <c r="H1701" s="54" t="s">
        <v>381</v>
      </c>
      <c r="I1701" s="55">
        <v>750</v>
      </c>
      <c r="J1701" s="55">
        <v>120</v>
      </c>
      <c r="K1701" s="54">
        <f t="shared" si="78"/>
        <v>90000</v>
      </c>
    </row>
    <row r="1702" spans="1:11" x14ac:dyDescent="0.3">
      <c r="A1702" s="52" t="s">
        <v>395</v>
      </c>
      <c r="B1702" s="52">
        <f t="shared" si="79"/>
        <v>2017</v>
      </c>
      <c r="C1702" s="52" t="s">
        <v>586</v>
      </c>
      <c r="D1702" s="53">
        <v>42884</v>
      </c>
      <c r="E1702" s="52">
        <f t="shared" si="80"/>
        <v>2531</v>
      </c>
      <c r="F1702" s="54" t="s">
        <v>456</v>
      </c>
      <c r="G1702" s="52" t="s">
        <v>526</v>
      </c>
      <c r="H1702" s="54" t="s">
        <v>384</v>
      </c>
      <c r="I1702" s="55">
        <v>3</v>
      </c>
      <c r="J1702" s="55">
        <v>20</v>
      </c>
      <c r="K1702" s="54">
        <f t="shared" si="78"/>
        <v>60</v>
      </c>
    </row>
    <row r="1703" spans="1:11" x14ac:dyDescent="0.3">
      <c r="A1703" s="52" t="s">
        <v>405</v>
      </c>
      <c r="B1703" s="52">
        <f t="shared" si="79"/>
        <v>2017</v>
      </c>
      <c r="C1703" s="52" t="s">
        <v>586</v>
      </c>
      <c r="D1703" s="53">
        <v>42885</v>
      </c>
      <c r="E1703" s="52">
        <f t="shared" si="80"/>
        <v>2532</v>
      </c>
      <c r="F1703" s="54" t="s">
        <v>457</v>
      </c>
      <c r="G1703" s="52" t="s">
        <v>403</v>
      </c>
      <c r="H1703" s="54" t="s">
        <v>387</v>
      </c>
      <c r="I1703" s="55">
        <v>100</v>
      </c>
      <c r="J1703" s="55">
        <v>35</v>
      </c>
      <c r="K1703" s="54">
        <f t="shared" si="78"/>
        <v>3500</v>
      </c>
    </row>
    <row r="1704" spans="1:11" x14ac:dyDescent="0.3">
      <c r="A1704" s="52" t="s">
        <v>395</v>
      </c>
      <c r="B1704" s="52">
        <f t="shared" si="79"/>
        <v>2017</v>
      </c>
      <c r="C1704" s="52" t="s">
        <v>586</v>
      </c>
      <c r="D1704" s="53">
        <v>42885</v>
      </c>
      <c r="E1704" s="52">
        <f t="shared" si="80"/>
        <v>2533</v>
      </c>
      <c r="F1704" s="54" t="s">
        <v>456</v>
      </c>
      <c r="G1704" s="52" t="s">
        <v>526</v>
      </c>
      <c r="H1704" s="54" t="s">
        <v>387</v>
      </c>
      <c r="I1704" s="55">
        <v>5</v>
      </c>
      <c r="J1704" s="55">
        <v>35</v>
      </c>
      <c r="K1704" s="54">
        <f t="shared" si="78"/>
        <v>175</v>
      </c>
    </row>
    <row r="1705" spans="1:11" x14ac:dyDescent="0.3">
      <c r="A1705" s="52" t="s">
        <v>405</v>
      </c>
      <c r="B1705" s="52">
        <f t="shared" si="79"/>
        <v>2017</v>
      </c>
      <c r="C1705" s="52" t="s">
        <v>586</v>
      </c>
      <c r="D1705" s="53">
        <v>42886</v>
      </c>
      <c r="E1705" s="52">
        <f t="shared" si="80"/>
        <v>2534</v>
      </c>
      <c r="F1705" s="54" t="s">
        <v>431</v>
      </c>
      <c r="G1705" s="52" t="s">
        <v>524</v>
      </c>
      <c r="H1705" s="54" t="s">
        <v>385</v>
      </c>
      <c r="I1705" s="55">
        <v>5</v>
      </c>
      <c r="J1705" s="55">
        <v>86</v>
      </c>
      <c r="K1705" s="54">
        <f t="shared" si="78"/>
        <v>430</v>
      </c>
    </row>
    <row r="1706" spans="1:11" x14ac:dyDescent="0.3">
      <c r="A1706" s="52" t="s">
        <v>395</v>
      </c>
      <c r="B1706" s="52">
        <f t="shared" si="79"/>
        <v>2017</v>
      </c>
      <c r="C1706" s="52" t="s">
        <v>586</v>
      </c>
      <c r="D1706" s="53">
        <v>42886</v>
      </c>
      <c r="E1706" s="52">
        <f t="shared" si="80"/>
        <v>2535</v>
      </c>
      <c r="F1706" s="54" t="s">
        <v>456</v>
      </c>
      <c r="G1706" s="52" t="s">
        <v>526</v>
      </c>
      <c r="H1706" s="54" t="s">
        <v>385</v>
      </c>
      <c r="I1706" s="55">
        <v>5</v>
      </c>
      <c r="J1706" s="55">
        <v>86</v>
      </c>
      <c r="K1706" s="54">
        <f t="shared" si="78"/>
        <v>430</v>
      </c>
    </row>
    <row r="1707" spans="1:11" x14ac:dyDescent="0.3">
      <c r="A1707" s="52" t="s">
        <v>405</v>
      </c>
      <c r="B1707" s="52">
        <f t="shared" si="79"/>
        <v>2017</v>
      </c>
      <c r="C1707" s="52" t="s">
        <v>592</v>
      </c>
      <c r="D1707" s="53">
        <v>42887</v>
      </c>
      <c r="E1707" s="52">
        <f t="shared" si="80"/>
        <v>2536</v>
      </c>
      <c r="F1707" s="54" t="s">
        <v>431</v>
      </c>
      <c r="G1707" s="52" t="s">
        <v>524</v>
      </c>
      <c r="H1707" s="54" t="s">
        <v>384</v>
      </c>
      <c r="I1707" s="55">
        <v>5</v>
      </c>
      <c r="J1707" s="55">
        <v>20</v>
      </c>
      <c r="K1707" s="54">
        <f t="shared" si="78"/>
        <v>100</v>
      </c>
    </row>
    <row r="1708" spans="1:11" x14ac:dyDescent="0.3">
      <c r="A1708" s="52" t="s">
        <v>395</v>
      </c>
      <c r="B1708" s="52">
        <f t="shared" si="79"/>
        <v>2017</v>
      </c>
      <c r="C1708" s="52" t="s">
        <v>592</v>
      </c>
      <c r="D1708" s="53">
        <v>42887</v>
      </c>
      <c r="E1708" s="52">
        <f t="shared" si="80"/>
        <v>2537</v>
      </c>
      <c r="F1708" s="54" t="s">
        <v>456</v>
      </c>
      <c r="G1708" s="52" t="s">
        <v>526</v>
      </c>
      <c r="H1708" s="54" t="s">
        <v>384</v>
      </c>
      <c r="I1708" s="55">
        <v>5</v>
      </c>
      <c r="J1708" s="55">
        <v>20</v>
      </c>
      <c r="K1708" s="54">
        <f t="shared" si="78"/>
        <v>100</v>
      </c>
    </row>
    <row r="1709" spans="1:11" x14ac:dyDescent="0.3">
      <c r="A1709" s="52" t="s">
        <v>405</v>
      </c>
      <c r="B1709" s="52">
        <f t="shared" si="79"/>
        <v>2017</v>
      </c>
      <c r="C1709" s="52" t="s">
        <v>592</v>
      </c>
      <c r="D1709" s="53">
        <v>42888</v>
      </c>
      <c r="E1709" s="52">
        <f t="shared" si="80"/>
        <v>2538</v>
      </c>
      <c r="F1709" s="54" t="s">
        <v>431</v>
      </c>
      <c r="G1709" s="52" t="s">
        <v>524</v>
      </c>
      <c r="H1709" s="54" t="s">
        <v>383</v>
      </c>
      <c r="I1709" s="55">
        <v>5</v>
      </c>
      <c r="J1709" s="55">
        <v>10</v>
      </c>
      <c r="K1709" s="54">
        <f t="shared" si="78"/>
        <v>50</v>
      </c>
    </row>
    <row r="1710" spans="1:11" x14ac:dyDescent="0.3">
      <c r="A1710" s="52" t="s">
        <v>395</v>
      </c>
      <c r="B1710" s="52">
        <f t="shared" si="79"/>
        <v>2017</v>
      </c>
      <c r="C1710" s="52" t="s">
        <v>592</v>
      </c>
      <c r="D1710" s="53">
        <v>42888</v>
      </c>
      <c r="E1710" s="52">
        <f t="shared" si="80"/>
        <v>2539</v>
      </c>
      <c r="F1710" s="54" t="s">
        <v>456</v>
      </c>
      <c r="G1710" s="52" t="s">
        <v>526</v>
      </c>
      <c r="H1710" s="54" t="s">
        <v>387</v>
      </c>
      <c r="I1710" s="55">
        <v>2</v>
      </c>
      <c r="J1710" s="55">
        <v>35</v>
      </c>
      <c r="K1710" s="54">
        <f t="shared" si="78"/>
        <v>70</v>
      </c>
    </row>
    <row r="1711" spans="1:11" x14ac:dyDescent="0.3">
      <c r="A1711" s="52" t="s">
        <v>405</v>
      </c>
      <c r="B1711" s="52">
        <f t="shared" si="79"/>
        <v>2017</v>
      </c>
      <c r="C1711" s="52" t="s">
        <v>592</v>
      </c>
      <c r="D1711" s="53">
        <v>42889</v>
      </c>
      <c r="E1711" s="52">
        <f t="shared" si="80"/>
        <v>2540</v>
      </c>
      <c r="F1711" s="54" t="s">
        <v>431</v>
      </c>
      <c r="G1711" s="52" t="s">
        <v>524</v>
      </c>
      <c r="H1711" s="54" t="s">
        <v>381</v>
      </c>
      <c r="I1711" s="55">
        <v>5</v>
      </c>
      <c r="J1711" s="55">
        <v>120</v>
      </c>
      <c r="K1711" s="54">
        <f t="shared" si="78"/>
        <v>600</v>
      </c>
    </row>
    <row r="1712" spans="1:11" x14ac:dyDescent="0.3">
      <c r="A1712" s="52" t="s">
        <v>395</v>
      </c>
      <c r="B1712" s="52">
        <f t="shared" si="79"/>
        <v>2017</v>
      </c>
      <c r="C1712" s="52" t="s">
        <v>592</v>
      </c>
      <c r="D1712" s="53">
        <v>42889</v>
      </c>
      <c r="E1712" s="52">
        <f t="shared" si="80"/>
        <v>2541</v>
      </c>
      <c r="F1712" s="54" t="s">
        <v>456</v>
      </c>
      <c r="G1712" s="52" t="s">
        <v>526</v>
      </c>
      <c r="H1712" s="54" t="s">
        <v>385</v>
      </c>
      <c r="I1712" s="55">
        <v>10</v>
      </c>
      <c r="J1712" s="55">
        <v>86</v>
      </c>
      <c r="K1712" s="54">
        <f t="shared" si="78"/>
        <v>860</v>
      </c>
    </row>
    <row r="1713" spans="1:11" x14ac:dyDescent="0.3">
      <c r="A1713" s="52" t="s">
        <v>395</v>
      </c>
      <c r="B1713" s="52">
        <f t="shared" si="79"/>
        <v>2017</v>
      </c>
      <c r="C1713" s="52" t="s">
        <v>592</v>
      </c>
      <c r="D1713" s="53">
        <v>42890</v>
      </c>
      <c r="E1713" s="52">
        <f t="shared" si="80"/>
        <v>2542</v>
      </c>
      <c r="F1713" s="54" t="s">
        <v>413</v>
      </c>
      <c r="G1713" s="52" t="s">
        <v>527</v>
      </c>
      <c r="H1713" s="54" t="s">
        <v>384</v>
      </c>
      <c r="I1713" s="55">
        <v>1000</v>
      </c>
      <c r="J1713" s="55">
        <v>20</v>
      </c>
      <c r="K1713" s="54">
        <f t="shared" si="78"/>
        <v>20000</v>
      </c>
    </row>
    <row r="1714" spans="1:11" x14ac:dyDescent="0.3">
      <c r="A1714" s="52" t="s">
        <v>395</v>
      </c>
      <c r="B1714" s="52">
        <f t="shared" si="79"/>
        <v>2017</v>
      </c>
      <c r="C1714" s="52" t="s">
        <v>592</v>
      </c>
      <c r="D1714" s="53">
        <v>42890</v>
      </c>
      <c r="E1714" s="52">
        <f t="shared" si="80"/>
        <v>2543</v>
      </c>
      <c r="F1714" s="54" t="s">
        <v>456</v>
      </c>
      <c r="G1714" s="52" t="s">
        <v>526</v>
      </c>
      <c r="H1714" s="54" t="s">
        <v>384</v>
      </c>
      <c r="I1714" s="55">
        <v>4</v>
      </c>
      <c r="J1714" s="55">
        <v>20</v>
      </c>
      <c r="K1714" s="54">
        <f t="shared" si="78"/>
        <v>80</v>
      </c>
    </row>
    <row r="1715" spans="1:11" x14ac:dyDescent="0.3">
      <c r="A1715" s="52" t="s">
        <v>398</v>
      </c>
      <c r="B1715" s="52">
        <f t="shared" si="79"/>
        <v>2017</v>
      </c>
      <c r="C1715" s="52" t="s">
        <v>592</v>
      </c>
      <c r="D1715" s="53">
        <v>42891</v>
      </c>
      <c r="E1715" s="52">
        <f t="shared" si="80"/>
        <v>2544</v>
      </c>
      <c r="F1715" s="54" t="s">
        <v>397</v>
      </c>
      <c r="G1715" s="52" t="s">
        <v>396</v>
      </c>
      <c r="H1715" s="54" t="s">
        <v>387</v>
      </c>
      <c r="I1715" s="55">
        <v>250</v>
      </c>
      <c r="J1715" s="55">
        <v>35</v>
      </c>
      <c r="K1715" s="54">
        <f t="shared" si="78"/>
        <v>8750</v>
      </c>
    </row>
    <row r="1716" spans="1:11" x14ac:dyDescent="0.3">
      <c r="A1716" s="52" t="s">
        <v>395</v>
      </c>
      <c r="B1716" s="52">
        <f t="shared" si="79"/>
        <v>2017</v>
      </c>
      <c r="C1716" s="52" t="s">
        <v>592</v>
      </c>
      <c r="D1716" s="53">
        <v>42891</v>
      </c>
      <c r="E1716" s="52">
        <f t="shared" si="80"/>
        <v>2545</v>
      </c>
      <c r="F1716" s="54" t="s">
        <v>456</v>
      </c>
      <c r="G1716" s="52" t="s">
        <v>526</v>
      </c>
      <c r="H1716" s="54" t="s">
        <v>383</v>
      </c>
      <c r="I1716" s="55">
        <v>5</v>
      </c>
      <c r="J1716" s="55">
        <v>10</v>
      </c>
      <c r="K1716" s="54">
        <f t="shared" si="78"/>
        <v>50</v>
      </c>
    </row>
    <row r="1717" spans="1:11" x14ac:dyDescent="0.3">
      <c r="A1717" s="52" t="s">
        <v>395</v>
      </c>
      <c r="B1717" s="52">
        <f t="shared" si="79"/>
        <v>2017</v>
      </c>
      <c r="C1717" s="52" t="s">
        <v>592</v>
      </c>
      <c r="D1717" s="53">
        <v>42892</v>
      </c>
      <c r="E1717" s="52">
        <f t="shared" si="80"/>
        <v>2546</v>
      </c>
      <c r="F1717" s="54" t="s">
        <v>439</v>
      </c>
      <c r="G1717" s="52" t="s">
        <v>528</v>
      </c>
      <c r="H1717" s="54" t="s">
        <v>385</v>
      </c>
      <c r="I1717" s="55">
        <v>200</v>
      </c>
      <c r="J1717" s="55">
        <v>86</v>
      </c>
      <c r="K1717" s="54">
        <f t="shared" si="78"/>
        <v>17200</v>
      </c>
    </row>
    <row r="1718" spans="1:11" x14ac:dyDescent="0.3">
      <c r="A1718" s="52" t="s">
        <v>395</v>
      </c>
      <c r="B1718" s="52">
        <f t="shared" si="79"/>
        <v>2017</v>
      </c>
      <c r="C1718" s="52" t="s">
        <v>592</v>
      </c>
      <c r="D1718" s="53">
        <v>42892</v>
      </c>
      <c r="E1718" s="52">
        <f t="shared" si="80"/>
        <v>2547</v>
      </c>
      <c r="F1718" s="54" t="s">
        <v>456</v>
      </c>
      <c r="G1718" s="52" t="s">
        <v>526</v>
      </c>
      <c r="H1718" s="54" t="s">
        <v>381</v>
      </c>
      <c r="I1718" s="55">
        <v>6</v>
      </c>
      <c r="J1718" s="55">
        <v>120</v>
      </c>
      <c r="K1718" s="54">
        <f t="shared" si="78"/>
        <v>720</v>
      </c>
    </row>
    <row r="1719" spans="1:11" x14ac:dyDescent="0.3">
      <c r="A1719" s="52" t="s">
        <v>395</v>
      </c>
      <c r="B1719" s="52">
        <f t="shared" si="79"/>
        <v>2017</v>
      </c>
      <c r="C1719" s="52" t="s">
        <v>592</v>
      </c>
      <c r="D1719" s="53">
        <v>42893</v>
      </c>
      <c r="E1719" s="52">
        <f t="shared" si="80"/>
        <v>2548</v>
      </c>
      <c r="F1719" s="54" t="s">
        <v>400</v>
      </c>
      <c r="G1719" s="52" t="s">
        <v>399</v>
      </c>
      <c r="H1719" s="54" t="s">
        <v>384</v>
      </c>
      <c r="I1719" s="55">
        <v>500</v>
      </c>
      <c r="J1719" s="55">
        <v>20</v>
      </c>
      <c r="K1719" s="54">
        <f t="shared" si="78"/>
        <v>10000</v>
      </c>
    </row>
    <row r="1720" spans="1:11" x14ac:dyDescent="0.3">
      <c r="A1720" s="52" t="s">
        <v>395</v>
      </c>
      <c r="B1720" s="52">
        <f t="shared" si="79"/>
        <v>2017</v>
      </c>
      <c r="C1720" s="52" t="s">
        <v>592</v>
      </c>
      <c r="D1720" s="53">
        <v>42893</v>
      </c>
      <c r="E1720" s="52">
        <f t="shared" si="80"/>
        <v>2549</v>
      </c>
      <c r="F1720" s="54" t="s">
        <v>456</v>
      </c>
      <c r="G1720" s="52" t="s">
        <v>526</v>
      </c>
      <c r="H1720" s="54" t="s">
        <v>387</v>
      </c>
      <c r="I1720" s="55">
        <v>4</v>
      </c>
      <c r="J1720" s="55">
        <v>35</v>
      </c>
      <c r="K1720" s="54">
        <f t="shared" si="78"/>
        <v>140</v>
      </c>
    </row>
    <row r="1721" spans="1:11" x14ac:dyDescent="0.3">
      <c r="A1721" s="52" t="s">
        <v>395</v>
      </c>
      <c r="B1721" s="52">
        <f t="shared" si="79"/>
        <v>2017</v>
      </c>
      <c r="C1721" s="52" t="s">
        <v>592</v>
      </c>
      <c r="D1721" s="53">
        <v>42894</v>
      </c>
      <c r="E1721" s="52">
        <f t="shared" si="80"/>
        <v>2550</v>
      </c>
      <c r="F1721" s="54" t="s">
        <v>447</v>
      </c>
      <c r="G1721" s="52" t="s">
        <v>527</v>
      </c>
      <c r="H1721" s="54" t="s">
        <v>383</v>
      </c>
      <c r="I1721" s="55">
        <v>5</v>
      </c>
      <c r="J1721" s="55">
        <v>10</v>
      </c>
      <c r="K1721" s="54">
        <f t="shared" si="78"/>
        <v>50</v>
      </c>
    </row>
    <row r="1722" spans="1:11" x14ac:dyDescent="0.3">
      <c r="A1722" s="52" t="s">
        <v>395</v>
      </c>
      <c r="B1722" s="52">
        <f t="shared" si="79"/>
        <v>2017</v>
      </c>
      <c r="C1722" s="52" t="s">
        <v>592</v>
      </c>
      <c r="D1722" s="53">
        <v>42894</v>
      </c>
      <c r="E1722" s="52">
        <f t="shared" si="80"/>
        <v>2551</v>
      </c>
      <c r="F1722" s="54" t="s">
        <v>456</v>
      </c>
      <c r="G1722" s="52" t="s">
        <v>526</v>
      </c>
      <c r="H1722" s="54" t="s">
        <v>385</v>
      </c>
      <c r="I1722" s="55">
        <v>5</v>
      </c>
      <c r="J1722" s="55">
        <v>86</v>
      </c>
      <c r="K1722" s="54">
        <f t="shared" si="78"/>
        <v>430</v>
      </c>
    </row>
    <row r="1723" spans="1:11" x14ac:dyDescent="0.3">
      <c r="A1723" s="52" t="s">
        <v>395</v>
      </c>
      <c r="B1723" s="52">
        <f t="shared" si="79"/>
        <v>2017</v>
      </c>
      <c r="C1723" s="52" t="s">
        <v>592</v>
      </c>
      <c r="D1723" s="53">
        <v>42895</v>
      </c>
      <c r="E1723" s="52">
        <f t="shared" si="80"/>
        <v>2552</v>
      </c>
      <c r="F1723" s="54" t="s">
        <v>413</v>
      </c>
      <c r="G1723" s="52" t="s">
        <v>527</v>
      </c>
      <c r="H1723" s="54" t="s">
        <v>381</v>
      </c>
      <c r="I1723" s="55">
        <v>5</v>
      </c>
      <c r="J1723" s="55">
        <v>120</v>
      </c>
      <c r="K1723" s="54">
        <f t="shared" si="78"/>
        <v>600</v>
      </c>
    </row>
    <row r="1724" spans="1:11" x14ac:dyDescent="0.3">
      <c r="A1724" s="52" t="s">
        <v>395</v>
      </c>
      <c r="B1724" s="52">
        <f t="shared" si="79"/>
        <v>2017</v>
      </c>
      <c r="C1724" s="52" t="s">
        <v>592</v>
      </c>
      <c r="D1724" s="53">
        <v>42895</v>
      </c>
      <c r="E1724" s="52">
        <f t="shared" si="80"/>
        <v>2553</v>
      </c>
      <c r="F1724" s="54" t="s">
        <v>456</v>
      </c>
      <c r="G1724" s="52" t="s">
        <v>526</v>
      </c>
      <c r="H1724" s="54" t="s">
        <v>384</v>
      </c>
      <c r="I1724" s="55">
        <v>0.28000000000000003</v>
      </c>
      <c r="J1724" s="55">
        <v>20</v>
      </c>
      <c r="K1724" s="54">
        <f t="shared" si="78"/>
        <v>5.6000000000000005</v>
      </c>
    </row>
    <row r="1725" spans="1:11" x14ac:dyDescent="0.3">
      <c r="A1725" s="52" t="s">
        <v>395</v>
      </c>
      <c r="B1725" s="52">
        <f t="shared" si="79"/>
        <v>2017</v>
      </c>
      <c r="C1725" s="52" t="s">
        <v>592</v>
      </c>
      <c r="D1725" s="53">
        <v>42896</v>
      </c>
      <c r="E1725" s="52">
        <f t="shared" si="80"/>
        <v>2554</v>
      </c>
      <c r="F1725" s="54" t="s">
        <v>413</v>
      </c>
      <c r="G1725" s="52" t="s">
        <v>527</v>
      </c>
      <c r="H1725" s="54" t="s">
        <v>387</v>
      </c>
      <c r="I1725" s="55">
        <v>100</v>
      </c>
      <c r="J1725" s="55">
        <v>35</v>
      </c>
      <c r="K1725" s="54">
        <f t="shared" si="78"/>
        <v>3500</v>
      </c>
    </row>
    <row r="1726" spans="1:11" x14ac:dyDescent="0.3">
      <c r="A1726" s="52" t="s">
        <v>395</v>
      </c>
      <c r="B1726" s="52">
        <f t="shared" si="79"/>
        <v>2017</v>
      </c>
      <c r="C1726" s="52" t="s">
        <v>592</v>
      </c>
      <c r="D1726" s="53">
        <v>42896</v>
      </c>
      <c r="E1726" s="52">
        <f t="shared" si="80"/>
        <v>2555</v>
      </c>
      <c r="F1726" s="54" t="s">
        <v>456</v>
      </c>
      <c r="G1726" s="52" t="s">
        <v>526</v>
      </c>
      <c r="H1726" s="54" t="s">
        <v>383</v>
      </c>
      <c r="I1726" s="55">
        <v>5</v>
      </c>
      <c r="J1726" s="55">
        <v>10</v>
      </c>
      <c r="K1726" s="54">
        <f t="shared" si="78"/>
        <v>50</v>
      </c>
    </row>
    <row r="1727" spans="1:11" x14ac:dyDescent="0.3">
      <c r="A1727" s="52" t="s">
        <v>398</v>
      </c>
      <c r="B1727" s="52">
        <f t="shared" si="79"/>
        <v>2017</v>
      </c>
      <c r="C1727" s="52" t="s">
        <v>592</v>
      </c>
      <c r="D1727" s="53">
        <v>42897</v>
      </c>
      <c r="E1727" s="52">
        <f t="shared" si="80"/>
        <v>2556</v>
      </c>
      <c r="F1727" s="54" t="s">
        <v>409</v>
      </c>
      <c r="G1727" s="52" t="s">
        <v>396</v>
      </c>
      <c r="H1727" s="54" t="s">
        <v>385</v>
      </c>
      <c r="I1727" s="55">
        <v>500</v>
      </c>
      <c r="J1727" s="55">
        <v>86</v>
      </c>
      <c r="K1727" s="54">
        <f t="shared" si="78"/>
        <v>43000</v>
      </c>
    </row>
    <row r="1728" spans="1:11" x14ac:dyDescent="0.3">
      <c r="A1728" s="52" t="s">
        <v>395</v>
      </c>
      <c r="B1728" s="52">
        <f t="shared" si="79"/>
        <v>2017</v>
      </c>
      <c r="C1728" s="52" t="s">
        <v>592</v>
      </c>
      <c r="D1728" s="53">
        <v>42897</v>
      </c>
      <c r="E1728" s="52">
        <f t="shared" si="80"/>
        <v>2557</v>
      </c>
      <c r="F1728" s="54" t="s">
        <v>456</v>
      </c>
      <c r="G1728" s="52" t="s">
        <v>526</v>
      </c>
      <c r="H1728" s="54" t="s">
        <v>381</v>
      </c>
      <c r="I1728" s="55">
        <v>5</v>
      </c>
      <c r="J1728" s="55">
        <v>120</v>
      </c>
      <c r="K1728" s="54">
        <f t="shared" si="78"/>
        <v>600</v>
      </c>
    </row>
    <row r="1729" spans="1:11" x14ac:dyDescent="0.3">
      <c r="A1729" s="52" t="s">
        <v>398</v>
      </c>
      <c r="B1729" s="52">
        <f t="shared" si="79"/>
        <v>2017</v>
      </c>
      <c r="C1729" s="52" t="s">
        <v>592</v>
      </c>
      <c r="D1729" s="53">
        <v>42898</v>
      </c>
      <c r="E1729" s="52">
        <f t="shared" si="80"/>
        <v>2558</v>
      </c>
      <c r="F1729" s="54" t="s">
        <v>409</v>
      </c>
      <c r="G1729" s="52" t="s">
        <v>396</v>
      </c>
      <c r="H1729" s="54" t="s">
        <v>384</v>
      </c>
      <c r="I1729" s="55">
        <v>500</v>
      </c>
      <c r="J1729" s="55">
        <v>20</v>
      </c>
      <c r="K1729" s="54">
        <f t="shared" si="78"/>
        <v>10000</v>
      </c>
    </row>
    <row r="1730" spans="1:11" x14ac:dyDescent="0.3">
      <c r="A1730" s="52" t="s">
        <v>395</v>
      </c>
      <c r="B1730" s="52">
        <f t="shared" si="79"/>
        <v>2017</v>
      </c>
      <c r="C1730" s="52" t="s">
        <v>592</v>
      </c>
      <c r="D1730" s="53">
        <v>42898</v>
      </c>
      <c r="E1730" s="52">
        <f t="shared" si="80"/>
        <v>2559</v>
      </c>
      <c r="F1730" s="54" t="s">
        <v>456</v>
      </c>
      <c r="G1730" s="52" t="s">
        <v>526</v>
      </c>
      <c r="H1730" s="54" t="s">
        <v>387</v>
      </c>
      <c r="I1730" s="55">
        <v>2</v>
      </c>
      <c r="J1730" s="55">
        <v>35</v>
      </c>
      <c r="K1730" s="54">
        <f t="shared" si="78"/>
        <v>70</v>
      </c>
    </row>
    <row r="1731" spans="1:11" x14ac:dyDescent="0.3">
      <c r="A1731" s="52" t="s">
        <v>398</v>
      </c>
      <c r="B1731" s="52">
        <f t="shared" si="79"/>
        <v>2017</v>
      </c>
      <c r="C1731" s="52" t="s">
        <v>592</v>
      </c>
      <c r="D1731" s="53">
        <v>42899</v>
      </c>
      <c r="E1731" s="52">
        <f t="shared" si="80"/>
        <v>2560</v>
      </c>
      <c r="F1731" s="54" t="s">
        <v>409</v>
      </c>
      <c r="G1731" s="52" t="s">
        <v>396</v>
      </c>
      <c r="H1731" s="54" t="s">
        <v>383</v>
      </c>
      <c r="I1731" s="55">
        <v>500</v>
      </c>
      <c r="J1731" s="55">
        <v>10</v>
      </c>
      <c r="K1731" s="54">
        <f t="shared" si="78"/>
        <v>5000</v>
      </c>
    </row>
    <row r="1732" spans="1:11" x14ac:dyDescent="0.3">
      <c r="A1732" s="52" t="s">
        <v>395</v>
      </c>
      <c r="B1732" s="52">
        <f t="shared" si="79"/>
        <v>2017</v>
      </c>
      <c r="C1732" s="52" t="s">
        <v>592</v>
      </c>
      <c r="D1732" s="53">
        <v>42899</v>
      </c>
      <c r="E1732" s="52">
        <f t="shared" si="80"/>
        <v>2561</v>
      </c>
      <c r="F1732" s="54" t="s">
        <v>425</v>
      </c>
      <c r="G1732" s="52" t="s">
        <v>399</v>
      </c>
      <c r="H1732" s="54" t="s">
        <v>385</v>
      </c>
      <c r="I1732" s="55">
        <v>100</v>
      </c>
      <c r="J1732" s="55">
        <v>86</v>
      </c>
      <c r="K1732" s="54">
        <f t="shared" si="78"/>
        <v>8600</v>
      </c>
    </row>
    <row r="1733" spans="1:11" x14ac:dyDescent="0.3">
      <c r="A1733" s="52" t="s">
        <v>398</v>
      </c>
      <c r="B1733" s="52">
        <f t="shared" si="79"/>
        <v>2017</v>
      </c>
      <c r="C1733" s="52" t="s">
        <v>592</v>
      </c>
      <c r="D1733" s="53">
        <v>42900</v>
      </c>
      <c r="E1733" s="52">
        <f t="shared" si="80"/>
        <v>2562</v>
      </c>
      <c r="F1733" s="54" t="s">
        <v>409</v>
      </c>
      <c r="G1733" s="52" t="s">
        <v>396</v>
      </c>
      <c r="H1733" s="54" t="s">
        <v>381</v>
      </c>
      <c r="I1733" s="55">
        <v>1000</v>
      </c>
      <c r="J1733" s="55">
        <v>120</v>
      </c>
      <c r="K1733" s="54">
        <f t="shared" si="78"/>
        <v>120000</v>
      </c>
    </row>
    <row r="1734" spans="1:11" x14ac:dyDescent="0.3">
      <c r="A1734" s="52" t="s">
        <v>395</v>
      </c>
      <c r="B1734" s="52">
        <f t="shared" si="79"/>
        <v>2017</v>
      </c>
      <c r="C1734" s="52" t="s">
        <v>592</v>
      </c>
      <c r="D1734" s="53">
        <v>42900</v>
      </c>
      <c r="E1734" s="52">
        <f t="shared" si="80"/>
        <v>2563</v>
      </c>
      <c r="F1734" s="54" t="s">
        <v>425</v>
      </c>
      <c r="G1734" s="52" t="s">
        <v>399</v>
      </c>
      <c r="H1734" s="54" t="s">
        <v>384</v>
      </c>
      <c r="I1734" s="55">
        <v>200</v>
      </c>
      <c r="J1734" s="55">
        <v>20</v>
      </c>
      <c r="K1734" s="54">
        <f t="shared" si="78"/>
        <v>4000</v>
      </c>
    </row>
    <row r="1735" spans="1:11" x14ac:dyDescent="0.3">
      <c r="A1735" s="52" t="s">
        <v>522</v>
      </c>
      <c r="B1735" s="52">
        <f t="shared" si="79"/>
        <v>2017</v>
      </c>
      <c r="C1735" s="52" t="s">
        <v>592</v>
      </c>
      <c r="D1735" s="53">
        <v>42901</v>
      </c>
      <c r="E1735" s="52">
        <f t="shared" si="80"/>
        <v>2564</v>
      </c>
      <c r="F1735" s="54" t="s">
        <v>402</v>
      </c>
      <c r="G1735" s="52" t="s">
        <v>525</v>
      </c>
      <c r="H1735" s="54" t="s">
        <v>387</v>
      </c>
      <c r="I1735" s="55">
        <v>500</v>
      </c>
      <c r="J1735" s="55">
        <v>35</v>
      </c>
      <c r="K1735" s="54">
        <f t="shared" ref="K1735:K1766" si="81">I1735*J1735</f>
        <v>17500</v>
      </c>
    </row>
    <row r="1736" spans="1:11" x14ac:dyDescent="0.3">
      <c r="A1736" s="52" t="s">
        <v>395</v>
      </c>
      <c r="B1736" s="52">
        <f t="shared" ref="B1736:B1766" si="82">YEAR(D1736)</f>
        <v>2017</v>
      </c>
      <c r="C1736" s="52" t="s">
        <v>592</v>
      </c>
      <c r="D1736" s="53">
        <v>42901</v>
      </c>
      <c r="E1736" s="52">
        <f t="shared" ref="E1736:E1766" si="83">E1735+1</f>
        <v>2565</v>
      </c>
      <c r="F1736" s="54" t="s">
        <v>425</v>
      </c>
      <c r="G1736" s="52" t="s">
        <v>399</v>
      </c>
      <c r="H1736" s="54" t="s">
        <v>383</v>
      </c>
      <c r="I1736" s="55">
        <v>600</v>
      </c>
      <c r="J1736" s="55">
        <v>10</v>
      </c>
      <c r="K1736" s="54">
        <f t="shared" si="81"/>
        <v>6000</v>
      </c>
    </row>
    <row r="1737" spans="1:11" x14ac:dyDescent="0.3">
      <c r="A1737" s="52" t="s">
        <v>522</v>
      </c>
      <c r="B1737" s="52">
        <f t="shared" si="82"/>
        <v>2017</v>
      </c>
      <c r="C1737" s="52" t="s">
        <v>592</v>
      </c>
      <c r="D1737" s="53">
        <v>42902</v>
      </c>
      <c r="E1737" s="52">
        <f t="shared" si="83"/>
        <v>2566</v>
      </c>
      <c r="F1737" s="54" t="s">
        <v>402</v>
      </c>
      <c r="G1737" s="52" t="s">
        <v>525</v>
      </c>
      <c r="H1737" s="54" t="s">
        <v>385</v>
      </c>
      <c r="I1737" s="55">
        <v>500</v>
      </c>
      <c r="J1737" s="55">
        <v>86</v>
      </c>
      <c r="K1737" s="54">
        <f t="shared" si="81"/>
        <v>43000</v>
      </c>
    </row>
    <row r="1738" spans="1:11" x14ac:dyDescent="0.3">
      <c r="A1738" s="52" t="s">
        <v>395</v>
      </c>
      <c r="B1738" s="52">
        <f t="shared" si="82"/>
        <v>2017</v>
      </c>
      <c r="C1738" s="52" t="s">
        <v>592</v>
      </c>
      <c r="D1738" s="53">
        <v>42902</v>
      </c>
      <c r="E1738" s="52">
        <f t="shared" si="83"/>
        <v>2567</v>
      </c>
      <c r="F1738" s="54" t="s">
        <v>425</v>
      </c>
      <c r="G1738" s="52" t="s">
        <v>399</v>
      </c>
      <c r="H1738" s="54" t="s">
        <v>381</v>
      </c>
      <c r="I1738" s="55">
        <v>2100</v>
      </c>
      <c r="J1738" s="55">
        <v>120</v>
      </c>
      <c r="K1738" s="54">
        <f t="shared" si="81"/>
        <v>252000</v>
      </c>
    </row>
    <row r="1739" spans="1:11" x14ac:dyDescent="0.3">
      <c r="A1739" s="52" t="s">
        <v>395</v>
      </c>
      <c r="B1739" s="52">
        <f t="shared" si="82"/>
        <v>2017</v>
      </c>
      <c r="C1739" s="52" t="s">
        <v>592</v>
      </c>
      <c r="D1739" s="53">
        <v>42903</v>
      </c>
      <c r="E1739" s="52">
        <f t="shared" si="83"/>
        <v>2568</v>
      </c>
      <c r="F1739" s="54" t="s">
        <v>433</v>
      </c>
      <c r="G1739" s="52" t="s">
        <v>528</v>
      </c>
      <c r="H1739" s="54" t="s">
        <v>387</v>
      </c>
      <c r="I1739" s="55">
        <v>200</v>
      </c>
      <c r="J1739" s="55">
        <v>35</v>
      </c>
      <c r="K1739" s="54">
        <f t="shared" si="81"/>
        <v>7000</v>
      </c>
    </row>
    <row r="1740" spans="1:11" x14ac:dyDescent="0.3">
      <c r="A1740" s="52" t="s">
        <v>395</v>
      </c>
      <c r="B1740" s="52">
        <f t="shared" si="82"/>
        <v>2017</v>
      </c>
      <c r="C1740" s="52" t="s">
        <v>592</v>
      </c>
      <c r="D1740" s="53">
        <v>42903</v>
      </c>
      <c r="E1740" s="52">
        <f t="shared" si="83"/>
        <v>2569</v>
      </c>
      <c r="F1740" s="54" t="s">
        <v>425</v>
      </c>
      <c r="G1740" s="52" t="s">
        <v>399</v>
      </c>
      <c r="H1740" s="54" t="s">
        <v>384</v>
      </c>
      <c r="I1740" s="55">
        <v>100</v>
      </c>
      <c r="J1740" s="55">
        <v>20</v>
      </c>
      <c r="K1740" s="54">
        <f t="shared" si="81"/>
        <v>2000</v>
      </c>
    </row>
    <row r="1741" spans="1:11" x14ac:dyDescent="0.3">
      <c r="A1741" s="52" t="s">
        <v>395</v>
      </c>
      <c r="B1741" s="52">
        <f t="shared" si="82"/>
        <v>2017</v>
      </c>
      <c r="C1741" s="52" t="s">
        <v>592</v>
      </c>
      <c r="D1741" s="53">
        <v>42904</v>
      </c>
      <c r="E1741" s="52">
        <f t="shared" si="83"/>
        <v>2570</v>
      </c>
      <c r="F1741" s="54" t="s">
        <v>433</v>
      </c>
      <c r="G1741" s="52" t="s">
        <v>528</v>
      </c>
      <c r="H1741" s="54" t="s">
        <v>385</v>
      </c>
      <c r="I1741" s="55">
        <v>100</v>
      </c>
      <c r="J1741" s="55">
        <v>86</v>
      </c>
      <c r="K1741" s="54">
        <f t="shared" si="81"/>
        <v>8600</v>
      </c>
    </row>
    <row r="1742" spans="1:11" x14ac:dyDescent="0.3">
      <c r="A1742" s="52" t="s">
        <v>395</v>
      </c>
      <c r="B1742" s="52">
        <f t="shared" si="82"/>
        <v>2017</v>
      </c>
      <c r="C1742" s="52" t="s">
        <v>592</v>
      </c>
      <c r="D1742" s="53">
        <v>42904</v>
      </c>
      <c r="E1742" s="52">
        <f t="shared" si="83"/>
        <v>2571</v>
      </c>
      <c r="F1742" s="54" t="s">
        <v>433</v>
      </c>
      <c r="G1742" s="52" t="s">
        <v>528</v>
      </c>
      <c r="H1742" s="54" t="s">
        <v>387</v>
      </c>
      <c r="I1742" s="55">
        <v>550</v>
      </c>
      <c r="J1742" s="55">
        <v>35</v>
      </c>
      <c r="K1742" s="54">
        <f t="shared" si="81"/>
        <v>19250</v>
      </c>
    </row>
    <row r="1743" spans="1:11" x14ac:dyDescent="0.3">
      <c r="A1743" s="52" t="s">
        <v>395</v>
      </c>
      <c r="B1743" s="52">
        <f t="shared" si="82"/>
        <v>2017</v>
      </c>
      <c r="C1743" s="52" t="s">
        <v>592</v>
      </c>
      <c r="D1743" s="53">
        <v>42905</v>
      </c>
      <c r="E1743" s="52">
        <f t="shared" si="83"/>
        <v>2572</v>
      </c>
      <c r="F1743" s="54" t="s">
        <v>433</v>
      </c>
      <c r="G1743" s="52" t="s">
        <v>528</v>
      </c>
      <c r="H1743" s="54" t="s">
        <v>384</v>
      </c>
      <c r="I1743" s="55">
        <v>100</v>
      </c>
      <c r="J1743" s="55">
        <v>20</v>
      </c>
      <c r="K1743" s="54">
        <f t="shared" si="81"/>
        <v>2000</v>
      </c>
    </row>
    <row r="1744" spans="1:11" x14ac:dyDescent="0.3">
      <c r="A1744" s="52" t="s">
        <v>395</v>
      </c>
      <c r="B1744" s="52">
        <f t="shared" si="82"/>
        <v>2017</v>
      </c>
      <c r="C1744" s="52" t="s">
        <v>592</v>
      </c>
      <c r="D1744" s="53">
        <v>42905</v>
      </c>
      <c r="E1744" s="52">
        <f t="shared" si="83"/>
        <v>2573</v>
      </c>
      <c r="F1744" s="54" t="s">
        <v>433</v>
      </c>
      <c r="G1744" s="52" t="s">
        <v>528</v>
      </c>
      <c r="H1744" s="54" t="s">
        <v>385</v>
      </c>
      <c r="I1744" s="55">
        <v>150</v>
      </c>
      <c r="J1744" s="55">
        <v>86</v>
      </c>
      <c r="K1744" s="54">
        <f t="shared" si="81"/>
        <v>12900</v>
      </c>
    </row>
    <row r="1745" spans="1:11" x14ac:dyDescent="0.3">
      <c r="A1745" s="52" t="s">
        <v>522</v>
      </c>
      <c r="B1745" s="52">
        <f t="shared" si="82"/>
        <v>2017</v>
      </c>
      <c r="C1745" s="52" t="s">
        <v>592</v>
      </c>
      <c r="D1745" s="53">
        <v>42906</v>
      </c>
      <c r="E1745" s="52">
        <f t="shared" si="83"/>
        <v>2574</v>
      </c>
      <c r="F1745" s="54" t="s">
        <v>473</v>
      </c>
      <c r="G1745" s="52" t="s">
        <v>525</v>
      </c>
      <c r="H1745" s="54" t="s">
        <v>387</v>
      </c>
      <c r="I1745" s="55">
        <v>50</v>
      </c>
      <c r="J1745" s="55">
        <v>35</v>
      </c>
      <c r="K1745" s="54">
        <f t="shared" si="81"/>
        <v>1750</v>
      </c>
    </row>
    <row r="1746" spans="1:11" x14ac:dyDescent="0.3">
      <c r="A1746" s="52" t="s">
        <v>395</v>
      </c>
      <c r="B1746" s="52">
        <f t="shared" si="82"/>
        <v>2017</v>
      </c>
      <c r="C1746" s="52" t="s">
        <v>592</v>
      </c>
      <c r="D1746" s="53">
        <v>42906</v>
      </c>
      <c r="E1746" s="52">
        <f t="shared" si="83"/>
        <v>2575</v>
      </c>
      <c r="F1746" s="54" t="s">
        <v>433</v>
      </c>
      <c r="G1746" s="52" t="s">
        <v>528</v>
      </c>
      <c r="H1746" s="54" t="s">
        <v>384</v>
      </c>
      <c r="I1746" s="55">
        <v>300</v>
      </c>
      <c r="J1746" s="55">
        <v>20</v>
      </c>
      <c r="K1746" s="54">
        <f t="shared" si="81"/>
        <v>6000</v>
      </c>
    </row>
    <row r="1747" spans="1:11" x14ac:dyDescent="0.3">
      <c r="A1747" s="52" t="s">
        <v>398</v>
      </c>
      <c r="B1747" s="52">
        <f t="shared" si="82"/>
        <v>2017</v>
      </c>
      <c r="C1747" s="52" t="s">
        <v>592</v>
      </c>
      <c r="D1747" s="53">
        <v>42907</v>
      </c>
      <c r="E1747" s="52">
        <f t="shared" si="83"/>
        <v>2576</v>
      </c>
      <c r="F1747" s="54" t="s">
        <v>397</v>
      </c>
      <c r="G1747" s="52" t="s">
        <v>396</v>
      </c>
      <c r="H1747" s="54" t="s">
        <v>385</v>
      </c>
      <c r="I1747" s="55">
        <v>200</v>
      </c>
      <c r="J1747" s="55">
        <v>86</v>
      </c>
      <c r="K1747" s="54">
        <f t="shared" si="81"/>
        <v>17200</v>
      </c>
    </row>
    <row r="1748" spans="1:11" x14ac:dyDescent="0.3">
      <c r="A1748" s="52" t="s">
        <v>395</v>
      </c>
      <c r="B1748" s="52">
        <f t="shared" si="82"/>
        <v>2017</v>
      </c>
      <c r="C1748" s="52" t="s">
        <v>592</v>
      </c>
      <c r="D1748" s="53">
        <v>42907</v>
      </c>
      <c r="E1748" s="52">
        <f t="shared" si="83"/>
        <v>2577</v>
      </c>
      <c r="F1748" s="54" t="s">
        <v>433</v>
      </c>
      <c r="G1748" s="52" t="s">
        <v>528</v>
      </c>
      <c r="H1748" s="54" t="s">
        <v>383</v>
      </c>
      <c r="I1748" s="55">
        <v>5</v>
      </c>
      <c r="J1748" s="55">
        <v>10</v>
      </c>
      <c r="K1748" s="54">
        <f t="shared" si="81"/>
        <v>50</v>
      </c>
    </row>
    <row r="1749" spans="1:11" x14ac:dyDescent="0.3">
      <c r="A1749" s="52" t="s">
        <v>398</v>
      </c>
      <c r="B1749" s="52">
        <f t="shared" si="82"/>
        <v>2017</v>
      </c>
      <c r="C1749" s="52" t="s">
        <v>592</v>
      </c>
      <c r="D1749" s="53">
        <v>42908</v>
      </c>
      <c r="E1749" s="52">
        <f t="shared" si="83"/>
        <v>2578</v>
      </c>
      <c r="F1749" s="54" t="s">
        <v>412</v>
      </c>
      <c r="G1749" s="52" t="s">
        <v>523</v>
      </c>
      <c r="H1749" s="54" t="s">
        <v>384</v>
      </c>
      <c r="I1749" s="55">
        <v>100</v>
      </c>
      <c r="J1749" s="55">
        <v>20</v>
      </c>
      <c r="K1749" s="54">
        <f t="shared" si="81"/>
        <v>2000</v>
      </c>
    </row>
    <row r="1750" spans="1:11" x14ac:dyDescent="0.3">
      <c r="A1750" s="52" t="s">
        <v>395</v>
      </c>
      <c r="B1750" s="52">
        <f t="shared" si="82"/>
        <v>2017</v>
      </c>
      <c r="C1750" s="52" t="s">
        <v>592</v>
      </c>
      <c r="D1750" s="53">
        <v>42908</v>
      </c>
      <c r="E1750" s="52">
        <f t="shared" si="83"/>
        <v>2579</v>
      </c>
      <c r="F1750" s="54" t="s">
        <v>433</v>
      </c>
      <c r="G1750" s="52" t="s">
        <v>528</v>
      </c>
      <c r="H1750" s="54" t="s">
        <v>381</v>
      </c>
      <c r="I1750" s="55">
        <v>50</v>
      </c>
      <c r="J1750" s="55">
        <v>120</v>
      </c>
      <c r="K1750" s="54">
        <f t="shared" si="81"/>
        <v>6000</v>
      </c>
    </row>
    <row r="1751" spans="1:11" x14ac:dyDescent="0.3">
      <c r="A1751" s="52" t="s">
        <v>398</v>
      </c>
      <c r="B1751" s="52">
        <f t="shared" si="82"/>
        <v>2017</v>
      </c>
      <c r="C1751" s="52" t="s">
        <v>592</v>
      </c>
      <c r="D1751" s="53">
        <v>42909</v>
      </c>
      <c r="E1751" s="52">
        <f t="shared" si="83"/>
        <v>2580</v>
      </c>
      <c r="F1751" s="54" t="s">
        <v>412</v>
      </c>
      <c r="G1751" s="52" t="s">
        <v>523</v>
      </c>
      <c r="H1751" s="54" t="s">
        <v>387</v>
      </c>
      <c r="I1751" s="55">
        <v>250</v>
      </c>
      <c r="J1751" s="55">
        <v>35</v>
      </c>
      <c r="K1751" s="54">
        <f t="shared" si="81"/>
        <v>8750</v>
      </c>
    </row>
    <row r="1752" spans="1:11" x14ac:dyDescent="0.3">
      <c r="A1752" s="52" t="s">
        <v>405</v>
      </c>
      <c r="B1752" s="52">
        <f t="shared" si="82"/>
        <v>2017</v>
      </c>
      <c r="C1752" s="52" t="s">
        <v>592</v>
      </c>
      <c r="D1752" s="53">
        <v>42909</v>
      </c>
      <c r="E1752" s="52">
        <f t="shared" si="83"/>
        <v>2581</v>
      </c>
      <c r="F1752" s="54" t="s">
        <v>431</v>
      </c>
      <c r="G1752" s="52" t="s">
        <v>524</v>
      </c>
      <c r="H1752" s="54" t="s">
        <v>387</v>
      </c>
      <c r="I1752" s="55">
        <v>500</v>
      </c>
      <c r="J1752" s="55">
        <v>35</v>
      </c>
      <c r="K1752" s="54">
        <f t="shared" si="81"/>
        <v>17500</v>
      </c>
    </row>
    <row r="1753" spans="1:11" x14ac:dyDescent="0.3">
      <c r="A1753" s="52" t="s">
        <v>398</v>
      </c>
      <c r="B1753" s="52">
        <f t="shared" si="82"/>
        <v>2017</v>
      </c>
      <c r="C1753" s="52" t="s">
        <v>592</v>
      </c>
      <c r="D1753" s="53">
        <v>42910</v>
      </c>
      <c r="E1753" s="52">
        <f t="shared" si="83"/>
        <v>2582</v>
      </c>
      <c r="F1753" s="54" t="s">
        <v>412</v>
      </c>
      <c r="G1753" s="52" t="s">
        <v>523</v>
      </c>
      <c r="H1753" s="54" t="s">
        <v>385</v>
      </c>
      <c r="I1753" s="55">
        <v>50</v>
      </c>
      <c r="J1753" s="55">
        <v>86</v>
      </c>
      <c r="K1753" s="54">
        <f t="shared" si="81"/>
        <v>4300</v>
      </c>
    </row>
    <row r="1754" spans="1:11" x14ac:dyDescent="0.3">
      <c r="A1754" s="52" t="s">
        <v>405</v>
      </c>
      <c r="B1754" s="52">
        <f t="shared" si="82"/>
        <v>2017</v>
      </c>
      <c r="C1754" s="52" t="s">
        <v>592</v>
      </c>
      <c r="D1754" s="53">
        <v>42910</v>
      </c>
      <c r="E1754" s="52">
        <f t="shared" si="83"/>
        <v>2583</v>
      </c>
      <c r="F1754" s="54" t="s">
        <v>431</v>
      </c>
      <c r="G1754" s="52" t="s">
        <v>524</v>
      </c>
      <c r="H1754" s="54" t="s">
        <v>385</v>
      </c>
      <c r="I1754" s="55">
        <v>1000</v>
      </c>
      <c r="J1754" s="55">
        <v>86</v>
      </c>
      <c r="K1754" s="54">
        <f t="shared" si="81"/>
        <v>86000</v>
      </c>
    </row>
    <row r="1755" spans="1:11" x14ac:dyDescent="0.3">
      <c r="A1755" s="52" t="s">
        <v>398</v>
      </c>
      <c r="B1755" s="52">
        <f t="shared" si="82"/>
        <v>2017</v>
      </c>
      <c r="C1755" s="52" t="s">
        <v>592</v>
      </c>
      <c r="D1755" s="53">
        <v>42911</v>
      </c>
      <c r="E1755" s="52">
        <f t="shared" si="83"/>
        <v>2584</v>
      </c>
      <c r="F1755" s="54" t="s">
        <v>412</v>
      </c>
      <c r="G1755" s="52" t="s">
        <v>523</v>
      </c>
      <c r="H1755" s="54" t="s">
        <v>384</v>
      </c>
      <c r="I1755" s="55">
        <v>100</v>
      </c>
      <c r="J1755" s="55">
        <v>20</v>
      </c>
      <c r="K1755" s="54">
        <f t="shared" si="81"/>
        <v>2000</v>
      </c>
    </row>
    <row r="1756" spans="1:11" x14ac:dyDescent="0.3">
      <c r="A1756" s="52" t="s">
        <v>405</v>
      </c>
      <c r="B1756" s="52">
        <f t="shared" si="82"/>
        <v>2017</v>
      </c>
      <c r="C1756" s="52" t="s">
        <v>592</v>
      </c>
      <c r="D1756" s="53">
        <v>42911</v>
      </c>
      <c r="E1756" s="52">
        <f t="shared" si="83"/>
        <v>2585</v>
      </c>
      <c r="F1756" s="54" t="s">
        <v>431</v>
      </c>
      <c r="G1756" s="52" t="s">
        <v>524</v>
      </c>
      <c r="H1756" s="54" t="s">
        <v>384</v>
      </c>
      <c r="I1756" s="55">
        <v>250</v>
      </c>
      <c r="J1756" s="55">
        <v>20</v>
      </c>
      <c r="K1756" s="54">
        <f t="shared" si="81"/>
        <v>5000</v>
      </c>
    </row>
    <row r="1757" spans="1:11" x14ac:dyDescent="0.3">
      <c r="A1757" s="52" t="s">
        <v>398</v>
      </c>
      <c r="B1757" s="52">
        <f t="shared" si="82"/>
        <v>2017</v>
      </c>
      <c r="C1757" s="52" t="s">
        <v>592</v>
      </c>
      <c r="D1757" s="53">
        <v>42912</v>
      </c>
      <c r="E1757" s="52">
        <f t="shared" si="83"/>
        <v>2586</v>
      </c>
      <c r="F1757" s="54" t="s">
        <v>428</v>
      </c>
      <c r="G1757" s="52" t="s">
        <v>396</v>
      </c>
      <c r="H1757" s="54" t="s">
        <v>383</v>
      </c>
      <c r="I1757" s="55">
        <v>100</v>
      </c>
      <c r="J1757" s="55">
        <v>10</v>
      </c>
      <c r="K1757" s="54">
        <f t="shared" si="81"/>
        <v>1000</v>
      </c>
    </row>
    <row r="1758" spans="1:11" x14ac:dyDescent="0.3">
      <c r="A1758" s="52" t="s">
        <v>405</v>
      </c>
      <c r="B1758" s="52">
        <f t="shared" si="82"/>
        <v>2017</v>
      </c>
      <c r="C1758" s="52" t="s">
        <v>592</v>
      </c>
      <c r="D1758" s="53">
        <v>42912</v>
      </c>
      <c r="E1758" s="52">
        <f t="shared" si="83"/>
        <v>2587</v>
      </c>
      <c r="F1758" s="54" t="s">
        <v>431</v>
      </c>
      <c r="G1758" s="52" t="s">
        <v>524</v>
      </c>
      <c r="H1758" s="54" t="s">
        <v>383</v>
      </c>
      <c r="I1758" s="55">
        <v>100</v>
      </c>
      <c r="J1758" s="55">
        <v>10</v>
      </c>
      <c r="K1758" s="54">
        <f t="shared" si="81"/>
        <v>1000</v>
      </c>
    </row>
    <row r="1759" spans="1:11" x14ac:dyDescent="0.3">
      <c r="A1759" s="52" t="s">
        <v>398</v>
      </c>
      <c r="B1759" s="52">
        <f t="shared" si="82"/>
        <v>2017</v>
      </c>
      <c r="C1759" s="52" t="s">
        <v>592</v>
      </c>
      <c r="D1759" s="53">
        <v>42913</v>
      </c>
      <c r="E1759" s="52">
        <f t="shared" si="83"/>
        <v>2588</v>
      </c>
      <c r="F1759" s="54" t="s">
        <v>428</v>
      </c>
      <c r="G1759" s="52" t="s">
        <v>396</v>
      </c>
      <c r="H1759" s="54" t="s">
        <v>381</v>
      </c>
      <c r="I1759" s="55">
        <v>200</v>
      </c>
      <c r="J1759" s="55">
        <v>120</v>
      </c>
      <c r="K1759" s="54">
        <f t="shared" si="81"/>
        <v>24000</v>
      </c>
    </row>
    <row r="1760" spans="1:11" x14ac:dyDescent="0.3">
      <c r="A1760" s="52" t="s">
        <v>395</v>
      </c>
      <c r="B1760" s="52">
        <f t="shared" si="82"/>
        <v>2017</v>
      </c>
      <c r="C1760" s="52" t="s">
        <v>592</v>
      </c>
      <c r="D1760" s="53">
        <v>42913</v>
      </c>
      <c r="E1760" s="52">
        <f t="shared" si="83"/>
        <v>2589</v>
      </c>
      <c r="F1760" s="54" t="s">
        <v>393</v>
      </c>
      <c r="G1760" s="52" t="s">
        <v>529</v>
      </c>
      <c r="H1760" s="54" t="s">
        <v>381</v>
      </c>
      <c r="I1760" s="55">
        <v>400</v>
      </c>
      <c r="J1760" s="55">
        <v>120</v>
      </c>
      <c r="K1760" s="54">
        <f t="shared" si="81"/>
        <v>48000</v>
      </c>
    </row>
    <row r="1761" spans="1:11" x14ac:dyDescent="0.3">
      <c r="A1761" s="52" t="s">
        <v>398</v>
      </c>
      <c r="B1761" s="52">
        <f t="shared" si="82"/>
        <v>2017</v>
      </c>
      <c r="C1761" s="52" t="s">
        <v>592</v>
      </c>
      <c r="D1761" s="53">
        <v>42914</v>
      </c>
      <c r="E1761" s="52">
        <f t="shared" si="83"/>
        <v>2590</v>
      </c>
      <c r="F1761" s="54" t="s">
        <v>428</v>
      </c>
      <c r="G1761" s="52" t="s">
        <v>396</v>
      </c>
      <c r="H1761" s="54" t="s">
        <v>387</v>
      </c>
      <c r="I1761" s="55">
        <v>200</v>
      </c>
      <c r="J1761" s="55">
        <v>35</v>
      </c>
      <c r="K1761" s="54">
        <f t="shared" si="81"/>
        <v>7000</v>
      </c>
    </row>
    <row r="1762" spans="1:11" x14ac:dyDescent="0.3">
      <c r="A1762" s="52" t="s">
        <v>398</v>
      </c>
      <c r="B1762" s="52">
        <f t="shared" si="82"/>
        <v>2017</v>
      </c>
      <c r="C1762" s="52" t="s">
        <v>592</v>
      </c>
      <c r="D1762" s="53">
        <v>42914</v>
      </c>
      <c r="E1762" s="52">
        <f t="shared" si="83"/>
        <v>2591</v>
      </c>
      <c r="F1762" s="54" t="s">
        <v>412</v>
      </c>
      <c r="G1762" s="52" t="s">
        <v>523</v>
      </c>
      <c r="H1762" s="54" t="s">
        <v>387</v>
      </c>
      <c r="I1762" s="55">
        <v>100</v>
      </c>
      <c r="J1762" s="55">
        <v>35</v>
      </c>
      <c r="K1762" s="54">
        <f t="shared" si="81"/>
        <v>3500</v>
      </c>
    </row>
    <row r="1763" spans="1:11" x14ac:dyDescent="0.3">
      <c r="A1763" s="52" t="s">
        <v>405</v>
      </c>
      <c r="B1763" s="52">
        <f t="shared" si="82"/>
        <v>2017</v>
      </c>
      <c r="C1763" s="52" t="s">
        <v>592</v>
      </c>
      <c r="D1763" s="53">
        <v>42915</v>
      </c>
      <c r="E1763" s="52">
        <f t="shared" si="83"/>
        <v>2592</v>
      </c>
      <c r="F1763" s="54" t="s">
        <v>423</v>
      </c>
      <c r="G1763" s="52" t="s">
        <v>403</v>
      </c>
      <c r="H1763" s="54" t="s">
        <v>385</v>
      </c>
      <c r="I1763" s="55">
        <v>100</v>
      </c>
      <c r="J1763" s="55">
        <v>86</v>
      </c>
      <c r="K1763" s="54">
        <f t="shared" si="81"/>
        <v>8600</v>
      </c>
    </row>
    <row r="1764" spans="1:11" x14ac:dyDescent="0.3">
      <c r="A1764" s="52" t="s">
        <v>395</v>
      </c>
      <c r="B1764" s="52">
        <f t="shared" si="82"/>
        <v>2017</v>
      </c>
      <c r="C1764" s="52" t="s">
        <v>592</v>
      </c>
      <c r="D1764" s="53">
        <v>42915</v>
      </c>
      <c r="E1764" s="52">
        <f t="shared" si="83"/>
        <v>2593</v>
      </c>
      <c r="F1764" s="54" t="s">
        <v>436</v>
      </c>
      <c r="G1764" s="52" t="s">
        <v>399</v>
      </c>
      <c r="H1764" s="54" t="s">
        <v>385</v>
      </c>
      <c r="I1764" s="55">
        <v>50</v>
      </c>
      <c r="J1764" s="55">
        <v>86</v>
      </c>
      <c r="K1764" s="54">
        <f t="shared" si="81"/>
        <v>4300</v>
      </c>
    </row>
    <row r="1765" spans="1:11" x14ac:dyDescent="0.3">
      <c r="A1765" s="52" t="s">
        <v>405</v>
      </c>
      <c r="B1765" s="52">
        <f t="shared" si="82"/>
        <v>2017</v>
      </c>
      <c r="C1765" s="52" t="s">
        <v>592</v>
      </c>
      <c r="D1765" s="53">
        <v>42916</v>
      </c>
      <c r="E1765" s="52">
        <f t="shared" si="83"/>
        <v>2594</v>
      </c>
      <c r="F1765" s="54" t="s">
        <v>423</v>
      </c>
      <c r="G1765" s="52" t="s">
        <v>403</v>
      </c>
      <c r="H1765" s="54" t="s">
        <v>384</v>
      </c>
      <c r="I1765" s="55">
        <v>100</v>
      </c>
      <c r="J1765" s="55">
        <v>20</v>
      </c>
      <c r="K1765" s="54">
        <f t="shared" si="81"/>
        <v>2000</v>
      </c>
    </row>
    <row r="1766" spans="1:11" x14ac:dyDescent="0.3">
      <c r="A1766" s="52" t="s">
        <v>522</v>
      </c>
      <c r="B1766" s="52">
        <f t="shared" si="82"/>
        <v>2017</v>
      </c>
      <c r="C1766" s="52" t="s">
        <v>592</v>
      </c>
      <c r="D1766" s="53">
        <v>42916</v>
      </c>
      <c r="E1766" s="52">
        <f t="shared" si="83"/>
        <v>2595</v>
      </c>
      <c r="F1766" s="54" t="s">
        <v>402</v>
      </c>
      <c r="G1766" s="52" t="s">
        <v>525</v>
      </c>
      <c r="H1766" s="54" t="s">
        <v>387</v>
      </c>
      <c r="I1766" s="55">
        <v>200</v>
      </c>
      <c r="J1766" s="55">
        <v>35</v>
      </c>
      <c r="K1766" s="54">
        <f t="shared" si="81"/>
        <v>7000</v>
      </c>
    </row>
  </sheetData>
  <mergeCells count="1">
    <mergeCell ref="A1:K2"/>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2" tint="-0.249977111117893"/>
  </sheetPr>
  <dimension ref="A1:Z30"/>
  <sheetViews>
    <sheetView showGridLines="0" zoomScale="130" zoomScaleNormal="130" workbookViewId="0">
      <selection activeCell="A6" sqref="A6:M6"/>
    </sheetView>
  </sheetViews>
  <sheetFormatPr defaultColWidth="9.109375" defaultRowHeight="13.8" x14ac:dyDescent="0.3"/>
  <cols>
    <col min="1" max="1" width="10.6640625" style="14" bestFit="1" customWidth="1"/>
    <col min="2" max="2" width="9.44140625" style="14" bestFit="1" customWidth="1"/>
    <col min="3" max="16384" width="9.109375" style="14"/>
  </cols>
  <sheetData>
    <row r="1" spans="1:26" x14ac:dyDescent="0.3">
      <c r="A1" s="395"/>
      <c r="B1" s="395"/>
      <c r="C1" s="395"/>
      <c r="D1" s="395"/>
      <c r="E1" s="395"/>
      <c r="F1" s="395"/>
      <c r="G1" s="395"/>
      <c r="H1" s="395"/>
      <c r="I1" s="395"/>
      <c r="J1" s="395"/>
    </row>
    <row r="2" spans="1:26" x14ac:dyDescent="0.3">
      <c r="A2" s="396"/>
      <c r="B2" s="396"/>
      <c r="C2" s="396"/>
      <c r="D2" s="396"/>
      <c r="E2" s="396"/>
      <c r="F2" s="396"/>
      <c r="G2" s="396"/>
      <c r="H2" s="396"/>
      <c r="I2" s="396"/>
      <c r="J2" s="396"/>
    </row>
    <row r="3" spans="1:26" x14ac:dyDescent="0.3">
      <c r="A3" s="188"/>
      <c r="B3" s="188"/>
      <c r="C3" s="188"/>
      <c r="D3" s="188"/>
      <c r="E3" s="188"/>
      <c r="F3" s="188"/>
      <c r="G3" s="188"/>
      <c r="H3" s="188"/>
      <c r="I3" s="188"/>
      <c r="J3" s="188"/>
    </row>
    <row r="6" spans="1:26" x14ac:dyDescent="0.3">
      <c r="A6" s="420" t="s">
        <v>587</v>
      </c>
      <c r="B6" s="420"/>
      <c r="C6" s="420"/>
      <c r="D6" s="420"/>
      <c r="E6" s="420"/>
      <c r="F6" s="420"/>
      <c r="G6" s="420"/>
      <c r="H6" s="420"/>
      <c r="I6" s="420"/>
      <c r="J6" s="420"/>
      <c r="K6" s="420"/>
      <c r="L6" s="420"/>
      <c r="M6" s="420"/>
    </row>
    <row r="7" spans="1:26" x14ac:dyDescent="0.3">
      <c r="A7" s="24" t="s">
        <v>654</v>
      </c>
      <c r="B7" s="105" t="s">
        <v>588</v>
      </c>
      <c r="C7" s="105" t="s">
        <v>589</v>
      </c>
      <c r="D7" s="105" t="s">
        <v>590</v>
      </c>
      <c r="E7" s="105" t="s">
        <v>591</v>
      </c>
      <c r="F7" s="105" t="s">
        <v>586</v>
      </c>
      <c r="G7" s="105" t="s">
        <v>592</v>
      </c>
      <c r="H7" s="105" t="s">
        <v>593</v>
      </c>
      <c r="I7" s="105" t="s">
        <v>594</v>
      </c>
      <c r="J7" s="105" t="s">
        <v>595</v>
      </c>
      <c r="K7" s="105" t="s">
        <v>596</v>
      </c>
      <c r="L7" s="105" t="s">
        <v>597</v>
      </c>
      <c r="M7" s="105" t="s">
        <v>598</v>
      </c>
    </row>
    <row r="8" spans="1:26" x14ac:dyDescent="0.3">
      <c r="A8" s="4" t="s">
        <v>599</v>
      </c>
      <c r="B8" s="106">
        <v>0.29440628066731811</v>
      </c>
      <c r="C8" s="106">
        <v>1.7839444995044571</v>
      </c>
      <c r="D8" s="106">
        <v>2.4801587301587302</v>
      </c>
      <c r="E8" s="106">
        <v>1.7786561264822105</v>
      </c>
      <c r="F8" s="106">
        <v>1.9723865877712032</v>
      </c>
      <c r="G8" s="106">
        <v>2.8571428571428625</v>
      </c>
      <c r="H8" s="106">
        <v>4.5544554455445487</v>
      </c>
      <c r="I8" s="106">
        <v>5.1332675222112565</v>
      </c>
      <c r="J8" s="106">
        <v>4.630541871921185</v>
      </c>
      <c r="K8" s="106">
        <v>5.0295857988165622</v>
      </c>
      <c r="L8" s="106">
        <v>4.9067713444553487</v>
      </c>
      <c r="M8" s="106">
        <v>3.5992217898832717</v>
      </c>
      <c r="U8" s="194"/>
      <c r="V8" s="194"/>
      <c r="W8" s="194"/>
      <c r="X8" s="194"/>
      <c r="Y8" s="194"/>
      <c r="Z8" s="194"/>
    </row>
    <row r="9" spans="1:26" x14ac:dyDescent="0.3">
      <c r="A9" s="4" t="s">
        <v>600</v>
      </c>
      <c r="B9" s="106">
        <v>1.7804154302670738</v>
      </c>
      <c r="C9" s="106">
        <v>-3.1651829871414328</v>
      </c>
      <c r="D9" s="106">
        <v>2.1696252465483119</v>
      </c>
      <c r="E9" s="106">
        <v>0.68829891838741675</v>
      </c>
      <c r="F9" s="106">
        <v>0.6876227897838928</v>
      </c>
      <c r="G9" s="106">
        <v>0.78201368523948889</v>
      </c>
      <c r="H9" s="106">
        <v>1.0742187499999944</v>
      </c>
      <c r="I9" s="106">
        <v>0.68292682926829551</v>
      </c>
      <c r="J9" s="106">
        <v>0.97560975609756095</v>
      </c>
      <c r="K9" s="106">
        <v>2.8292682926829325</v>
      </c>
      <c r="L9" s="106">
        <v>3.1189083820662797</v>
      </c>
      <c r="M9" s="106">
        <v>3.4013605442176869</v>
      </c>
      <c r="U9" s="195"/>
      <c r="V9" s="195"/>
      <c r="W9" s="195"/>
      <c r="X9" s="195"/>
      <c r="Y9" s="195"/>
      <c r="Z9" s="195"/>
    </row>
    <row r="10" spans="1:26" x14ac:dyDescent="0.3">
      <c r="A10" s="4" t="s">
        <v>601</v>
      </c>
      <c r="B10" s="106">
        <v>6.3678043810494138</v>
      </c>
      <c r="C10" s="106">
        <v>6.3645621181262726</v>
      </c>
      <c r="D10" s="106">
        <v>6.6056910569105689</v>
      </c>
      <c r="E10" s="106">
        <v>6.2814070351758788</v>
      </c>
      <c r="F10" s="106">
        <v>5.4644808743169397</v>
      </c>
      <c r="G10" s="106">
        <v>4.5297882816346711</v>
      </c>
      <c r="H10" s="106">
        <v>4.705882352941174</v>
      </c>
      <c r="I10" s="106">
        <v>4.1402825133950314</v>
      </c>
      <c r="J10" s="106">
        <v>3.5129932627526381</v>
      </c>
      <c r="K10" s="106">
        <v>3.1145184475323431</v>
      </c>
      <c r="L10" s="106">
        <v>3.2520325203252085</v>
      </c>
      <c r="M10" s="106">
        <v>3.8387715930902102</v>
      </c>
      <c r="U10" s="195"/>
      <c r="V10" s="195"/>
      <c r="W10" s="195"/>
      <c r="X10" s="195"/>
      <c r="Y10" s="195"/>
      <c r="Z10" s="195"/>
    </row>
    <row r="11" spans="1:26" x14ac:dyDescent="0.3">
      <c r="A11" s="4" t="s">
        <v>602</v>
      </c>
      <c r="B11" s="106">
        <v>-0.10030090270813291</v>
      </c>
      <c r="C11" s="106">
        <v>-0.10050251256280836</v>
      </c>
      <c r="D11" s="106">
        <v>-0.30030030030031168</v>
      </c>
      <c r="E11" s="106">
        <v>-0.20000000000000281</v>
      </c>
      <c r="F11" s="106">
        <v>-0.19960079840319644</v>
      </c>
      <c r="G11" s="106">
        <v>-0.19960079840319644</v>
      </c>
      <c r="H11" s="106">
        <v>-0.19980019980018843</v>
      </c>
      <c r="I11" s="106">
        <v>-9.9700897308070108E-2</v>
      </c>
      <c r="J11" s="106">
        <v>-0.19920318725099884</v>
      </c>
      <c r="K11" s="106">
        <v>0</v>
      </c>
      <c r="L11" s="106">
        <v>0.29940119760478756</v>
      </c>
      <c r="M11" s="106">
        <v>0.59940059940060797</v>
      </c>
      <c r="U11" s="195"/>
      <c r="V11" s="195"/>
      <c r="W11" s="195"/>
      <c r="X11" s="195"/>
      <c r="Y11" s="195"/>
      <c r="Z11" s="195"/>
    </row>
    <row r="12" spans="1:26" x14ac:dyDescent="0.3">
      <c r="A12" s="4" t="s">
        <v>603</v>
      </c>
      <c r="B12" s="106">
        <v>1.6815034619188949</v>
      </c>
      <c r="C12" s="106">
        <v>2.171767028627841</v>
      </c>
      <c r="D12" s="106">
        <v>2.1589793915603419</v>
      </c>
      <c r="E12" s="106">
        <v>2.4509803921568629</v>
      </c>
      <c r="F12" s="106">
        <v>2.3483365949119288</v>
      </c>
      <c r="G12" s="106">
        <v>2.5490196078431318</v>
      </c>
      <c r="H12" s="106">
        <v>2.5390624999999947</v>
      </c>
      <c r="I12" s="106">
        <v>2.0388349514563053</v>
      </c>
      <c r="J12" s="106">
        <v>2.3233301064859688</v>
      </c>
      <c r="K12" s="106">
        <v>3.0155642023346387</v>
      </c>
      <c r="L12" s="106">
        <v>3.5190615835777215</v>
      </c>
      <c r="M12" s="106">
        <v>3.606237816764136</v>
      </c>
    </row>
    <row r="13" spans="1:26" x14ac:dyDescent="0.3">
      <c r="A13" s="4" t="s">
        <v>604</v>
      </c>
      <c r="B13" s="106">
        <v>3.2416502946954786</v>
      </c>
      <c r="C13" s="106">
        <v>3.1403336604514118</v>
      </c>
      <c r="D13" s="106">
        <v>1.5473887814313292</v>
      </c>
      <c r="E13" s="106">
        <v>1.5473887814313292</v>
      </c>
      <c r="F13" s="106">
        <v>1.4478764478764479</v>
      </c>
      <c r="G13" s="106">
        <v>1.4450867052023122</v>
      </c>
      <c r="H13" s="106">
        <v>1.6346153846153875</v>
      </c>
      <c r="I13" s="106">
        <v>1.9249278152069296</v>
      </c>
      <c r="J13" s="106">
        <v>1.8251681075888624</v>
      </c>
      <c r="K13" s="106">
        <v>1.9212295869356391</v>
      </c>
      <c r="L13" s="106">
        <v>2.2988505747126355</v>
      </c>
      <c r="M13" s="106">
        <v>2.3900573613766731</v>
      </c>
    </row>
    <row r="14" spans="1:26" x14ac:dyDescent="0.3">
      <c r="A14" s="4" t="s">
        <v>605</v>
      </c>
      <c r="B14" s="106">
        <v>3.8575667655786261</v>
      </c>
      <c r="C14" s="106">
        <v>2.6431718061674179</v>
      </c>
      <c r="D14" s="106">
        <v>2.1945866861741039</v>
      </c>
      <c r="E14" s="106">
        <v>2.339181286549699</v>
      </c>
      <c r="F14" s="106">
        <v>2.4070021881838159</v>
      </c>
      <c r="G14" s="106">
        <v>2.3171614771904538</v>
      </c>
      <c r="H14" s="106">
        <v>2.5936599423631082</v>
      </c>
      <c r="I14" s="106">
        <v>2.368987796123462</v>
      </c>
      <c r="J14" s="106">
        <v>2.6599568655643546</v>
      </c>
      <c r="K14" s="106">
        <v>2.7279253409906552</v>
      </c>
      <c r="L14" s="106">
        <v>3.225806451612903</v>
      </c>
      <c r="M14" s="106">
        <v>3.9398280802292267</v>
      </c>
    </row>
    <row r="15" spans="1:26" x14ac:dyDescent="0.3">
      <c r="A15" s="4" t="s">
        <v>606</v>
      </c>
      <c r="B15" s="106">
        <v>0.23845331855780233</v>
      </c>
      <c r="C15" s="106">
        <v>0.61018354874062752</v>
      </c>
      <c r="D15" s="106">
        <v>0.74010957981195058</v>
      </c>
      <c r="E15" s="106">
        <v>0.61486919249149652</v>
      </c>
      <c r="F15" s="106">
        <v>1.0243252578082707</v>
      </c>
      <c r="G15" s="106">
        <v>1.2997199992056692</v>
      </c>
      <c r="H15" s="106">
        <v>2.6252771618625292</v>
      </c>
      <c r="I15" s="106">
        <v>2.9322826889928484</v>
      </c>
      <c r="J15" s="106">
        <v>2.688447660547749</v>
      </c>
      <c r="K15" s="106">
        <v>3.6493626382260018</v>
      </c>
      <c r="L15" s="106">
        <v>4.2448706993920498</v>
      </c>
      <c r="M15" s="106">
        <v>4.4260786118564033</v>
      </c>
    </row>
    <row r="16" spans="1:26" x14ac:dyDescent="0.3">
      <c r="A16" s="4" t="s">
        <v>607</v>
      </c>
      <c r="B16" s="106">
        <v>0.35133507327845243</v>
      </c>
      <c r="C16" s="106">
        <v>1.7540302139308568</v>
      </c>
      <c r="D16" s="106">
        <v>0.85409252669039504</v>
      </c>
      <c r="E16" s="106">
        <v>0.6823883592573935</v>
      </c>
      <c r="F16" s="106">
        <v>-1.9888623707235504E-2</v>
      </c>
      <c r="G16" s="106">
        <v>0.12868738863592324</v>
      </c>
      <c r="H16" s="106">
        <v>-0.32595811932042507</v>
      </c>
      <c r="I16" s="106">
        <v>1.6098578952598677</v>
      </c>
      <c r="J16" s="106">
        <v>3.107203516834848</v>
      </c>
      <c r="K16" s="106">
        <v>5.3268039176494089</v>
      </c>
      <c r="L16" s="106">
        <v>4.8014404321296364</v>
      </c>
      <c r="M16" s="106">
        <v>3.333998802156108</v>
      </c>
    </row>
    <row r="17" spans="1:21" x14ac:dyDescent="0.3">
      <c r="A17" s="4" t="s">
        <v>608</v>
      </c>
      <c r="B17" s="106">
        <v>3.046594982078858</v>
      </c>
      <c r="C17" s="106">
        <v>2.3235031277926668</v>
      </c>
      <c r="D17" s="106">
        <v>2.035398230088493</v>
      </c>
      <c r="E17" s="106">
        <v>1.8372703412073568</v>
      </c>
      <c r="F17" s="106">
        <v>1.9113814074717663</v>
      </c>
      <c r="G17" s="106">
        <v>1.9113814074717663</v>
      </c>
      <c r="H17" s="106">
        <v>1.7346053772766694</v>
      </c>
      <c r="I17" s="106">
        <v>1.1265164644714012</v>
      </c>
      <c r="J17" s="106">
        <v>2.0869565217391353</v>
      </c>
      <c r="K17" s="106">
        <v>2.5108225108225155</v>
      </c>
      <c r="L17" s="106">
        <v>3.0329289428076254</v>
      </c>
      <c r="M17" s="106">
        <v>3.2090199479618415</v>
      </c>
    </row>
    <row r="18" spans="1:21" x14ac:dyDescent="0.3">
      <c r="A18" s="4" t="s">
        <v>609</v>
      </c>
      <c r="B18" s="106">
        <v>7.2623574144486698</v>
      </c>
      <c r="C18" s="106">
        <v>7.2623574144486698</v>
      </c>
      <c r="D18" s="106">
        <v>7.2623574144486698</v>
      </c>
      <c r="E18" s="106">
        <v>7.2623574144486698</v>
      </c>
      <c r="F18" s="106">
        <v>7.2623574144486698</v>
      </c>
      <c r="G18" s="106">
        <v>7.7651515151515182</v>
      </c>
      <c r="H18" s="106">
        <v>8.3679245283018915</v>
      </c>
      <c r="I18" s="106">
        <v>8.5526315789473628</v>
      </c>
      <c r="J18" s="106">
        <v>8.8003748828491108</v>
      </c>
      <c r="K18" s="106">
        <v>9.2990654205607512</v>
      </c>
      <c r="L18" s="106">
        <v>10.027881040892201</v>
      </c>
      <c r="M18" s="106">
        <v>12.597042513863213</v>
      </c>
    </row>
    <row r="19" spans="1:21" x14ac:dyDescent="0.3">
      <c r="A19" s="4" t="s">
        <v>610</v>
      </c>
      <c r="B19" s="106">
        <v>6.2644175317185677</v>
      </c>
      <c r="C19" s="106">
        <v>6.299720490217152</v>
      </c>
      <c r="D19" s="106">
        <v>6.5200257935086299</v>
      </c>
      <c r="E19" s="106">
        <v>6.2947579490117604</v>
      </c>
      <c r="F19" s="106">
        <v>6.007420091324212</v>
      </c>
      <c r="G19" s="106">
        <v>5.7745578521201759</v>
      </c>
      <c r="H19" s="106">
        <v>6.0599632300947688</v>
      </c>
      <c r="I19" s="106">
        <v>6.5054976036086964</v>
      </c>
      <c r="J19" s="106">
        <v>6.9512708889200994</v>
      </c>
      <c r="K19" s="106">
        <v>6.8778280542986385</v>
      </c>
      <c r="L19" s="106">
        <v>6.7087553767170922</v>
      </c>
      <c r="M19" s="106">
        <v>6.5871547056001196</v>
      </c>
    </row>
    <row r="20" spans="1:21" x14ac:dyDescent="0.3">
      <c r="A20" s="4" t="s">
        <v>611</v>
      </c>
      <c r="B20" s="106">
        <v>3.2416502946954786</v>
      </c>
      <c r="C20" s="106">
        <v>3.1403336604514118</v>
      </c>
      <c r="D20" s="106">
        <v>1.5473887814313292</v>
      </c>
      <c r="E20" s="106">
        <v>1.5473887814313292</v>
      </c>
      <c r="F20" s="106">
        <v>1.4478764478764479</v>
      </c>
      <c r="G20" s="106">
        <v>10.027881040892201</v>
      </c>
      <c r="H20" s="106">
        <v>12.597042513863213</v>
      </c>
      <c r="I20" s="106">
        <v>14.106669106211692</v>
      </c>
      <c r="J20" s="106">
        <v>2.9322826889928484</v>
      </c>
      <c r="K20" s="106">
        <v>2.688447660547749</v>
      </c>
      <c r="L20" s="106">
        <v>3.6493626382260018</v>
      </c>
      <c r="M20" s="106">
        <v>4.2448706993920498</v>
      </c>
    </row>
    <row r="24" spans="1:21" s="104" customFormat="1" x14ac:dyDescent="0.3">
      <c r="A24" s="14"/>
      <c r="B24" s="14"/>
      <c r="C24" s="14"/>
      <c r="D24" s="14"/>
      <c r="E24" s="14"/>
      <c r="F24" s="14"/>
      <c r="G24" s="14"/>
      <c r="H24" s="14"/>
      <c r="I24" s="14"/>
      <c r="J24" s="14"/>
      <c r="K24" s="14"/>
      <c r="L24" s="14"/>
      <c r="M24" s="14"/>
      <c r="N24" s="14"/>
      <c r="O24" s="14"/>
      <c r="P24" s="14"/>
    </row>
    <row r="30" spans="1:21" x14ac:dyDescent="0.3">
      <c r="U30" s="14">
        <v>6</v>
      </c>
    </row>
  </sheetData>
  <dataConsolidate link="1"/>
  <mergeCells count="2">
    <mergeCell ref="A1:J2"/>
    <mergeCell ref="A6:M6"/>
  </mergeCells>
  <pageMargins left="0.7" right="0.7" top="0.75" bottom="0.75" header="0.3" footer="0.3"/>
  <pageSetup paperSize="9" orientation="portrait" horizontalDpi="300"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2" tint="-0.249977111117893"/>
  </sheetPr>
  <dimension ref="A1:V40"/>
  <sheetViews>
    <sheetView showGridLines="0" zoomScaleNormal="100" workbookViewId="0">
      <selection activeCell="A5" sqref="A5:J7"/>
    </sheetView>
  </sheetViews>
  <sheetFormatPr defaultColWidth="9.109375" defaultRowHeight="14.4" x14ac:dyDescent="0.3"/>
  <cols>
    <col min="1" max="1" width="38.44140625" style="50" bestFit="1" customWidth="1"/>
    <col min="2" max="6" width="9.109375" style="50"/>
    <col min="7" max="7" width="38.44140625" style="50" bestFit="1" customWidth="1"/>
    <col min="8" max="12" width="9.109375" style="50"/>
    <col min="13" max="13" width="38.44140625" style="50" bestFit="1" customWidth="1"/>
    <col min="14" max="16384" width="9.109375" style="50"/>
  </cols>
  <sheetData>
    <row r="1" spans="1:22" x14ac:dyDescent="0.3">
      <c r="A1" s="424"/>
      <c r="B1" s="424"/>
      <c r="C1" s="424"/>
      <c r="D1" s="424"/>
      <c r="E1" s="424"/>
      <c r="F1" s="424"/>
      <c r="G1" s="1"/>
      <c r="H1" s="143"/>
    </row>
    <row r="2" spans="1:22" x14ac:dyDescent="0.3">
      <c r="A2" s="425"/>
      <c r="B2" s="425"/>
      <c r="C2" s="425"/>
      <c r="D2" s="425"/>
      <c r="E2" s="425"/>
      <c r="F2" s="425"/>
      <c r="G2" s="1"/>
    </row>
    <row r="3" spans="1:22" ht="15" thickBot="1" x14ac:dyDescent="0.35">
      <c r="A3" s="1"/>
      <c r="B3" s="1"/>
      <c r="C3" s="1"/>
      <c r="D3" s="1"/>
      <c r="E3" s="1"/>
      <c r="F3" s="1"/>
      <c r="G3" s="1"/>
    </row>
    <row r="4" spans="1:22" ht="15" thickBot="1" x14ac:dyDescent="0.35">
      <c r="A4" s="498" t="s">
        <v>612</v>
      </c>
      <c r="B4" s="499"/>
      <c r="C4" s="499"/>
      <c r="D4" s="500"/>
      <c r="G4" s="498" t="s">
        <v>612</v>
      </c>
      <c r="H4" s="499"/>
      <c r="I4" s="499"/>
      <c r="J4" s="500"/>
      <c r="M4" s="498" t="s">
        <v>612</v>
      </c>
      <c r="N4" s="499"/>
      <c r="O4" s="499"/>
      <c r="P4" s="500"/>
    </row>
    <row r="5" spans="1:22" ht="16.5" customHeight="1" x14ac:dyDescent="0.3">
      <c r="A5" s="501" t="s">
        <v>2052</v>
      </c>
      <c r="B5" s="502"/>
      <c r="C5" s="502"/>
      <c r="D5" s="503"/>
      <c r="E5" s="107"/>
      <c r="F5" s="107"/>
      <c r="G5" s="501" t="s">
        <v>613</v>
      </c>
      <c r="H5" s="502"/>
      <c r="I5" s="502"/>
      <c r="J5" s="503"/>
      <c r="K5" s="107"/>
      <c r="L5" s="107"/>
      <c r="M5" s="501" t="s">
        <v>640</v>
      </c>
      <c r="N5" s="502"/>
      <c r="O5" s="502"/>
      <c r="P5" s="503"/>
      <c r="R5" s="183" t="s">
        <v>584</v>
      </c>
      <c r="S5" s="183"/>
      <c r="T5" s="183" t="s">
        <v>585</v>
      </c>
      <c r="U5" s="183"/>
      <c r="V5" s="183" t="s">
        <v>637</v>
      </c>
    </row>
    <row r="6" spans="1:22" ht="16.5" customHeight="1" x14ac:dyDescent="0.3">
      <c r="A6" s="504"/>
      <c r="B6" s="505"/>
      <c r="C6" s="505"/>
      <c r="D6" s="506"/>
      <c r="E6" s="107"/>
      <c r="F6" s="107"/>
      <c r="G6" s="504"/>
      <c r="H6" s="505"/>
      <c r="I6" s="505"/>
      <c r="J6" s="506"/>
      <c r="K6" s="107"/>
      <c r="L6" s="107"/>
      <c r="M6" s="504"/>
      <c r="N6" s="505"/>
      <c r="O6" s="505"/>
      <c r="P6" s="506"/>
    </row>
    <row r="7" spans="1:22" ht="15" thickBot="1" x14ac:dyDescent="0.35">
      <c r="A7" s="507"/>
      <c r="B7" s="508"/>
      <c r="C7" s="508"/>
      <c r="D7" s="509"/>
      <c r="E7" s="107"/>
      <c r="F7" s="107"/>
      <c r="G7" s="507"/>
      <c r="H7" s="508"/>
      <c r="I7" s="508"/>
      <c r="J7" s="509"/>
      <c r="K7" s="107"/>
      <c r="L7" s="107"/>
      <c r="M7" s="507"/>
      <c r="N7" s="508"/>
      <c r="O7" s="508"/>
      <c r="P7" s="509"/>
      <c r="R7" s="50" t="s">
        <v>659</v>
      </c>
      <c r="T7" s="50" t="s">
        <v>660</v>
      </c>
      <c r="V7" s="50" t="s">
        <v>660</v>
      </c>
    </row>
    <row r="8" spans="1:22" ht="15" thickBot="1" x14ac:dyDescent="0.35">
      <c r="A8" s="108" t="s">
        <v>614</v>
      </c>
      <c r="B8" s="109" t="s">
        <v>658</v>
      </c>
      <c r="C8" s="109">
        <v>2016</v>
      </c>
      <c r="D8" s="110">
        <v>2015</v>
      </c>
      <c r="G8" s="108" t="s">
        <v>614</v>
      </c>
      <c r="H8" s="109" t="s">
        <v>658</v>
      </c>
      <c r="I8" s="109">
        <v>2016</v>
      </c>
      <c r="J8" s="110">
        <v>2015</v>
      </c>
      <c r="M8" s="108" t="s">
        <v>614</v>
      </c>
      <c r="N8" s="109" t="s">
        <v>658</v>
      </c>
      <c r="O8" s="109">
        <v>2016</v>
      </c>
      <c r="P8" s="110">
        <v>2015</v>
      </c>
      <c r="R8" s="50" t="s">
        <v>661</v>
      </c>
      <c r="T8" s="50" t="s">
        <v>662</v>
      </c>
      <c r="V8" s="50" t="s">
        <v>663</v>
      </c>
    </row>
    <row r="9" spans="1:22" x14ac:dyDescent="0.3">
      <c r="A9" s="111" t="s">
        <v>615</v>
      </c>
      <c r="B9" s="112"/>
      <c r="C9" s="112"/>
      <c r="D9" s="113"/>
      <c r="G9" s="111" t="s">
        <v>615</v>
      </c>
      <c r="H9" s="112"/>
      <c r="I9" s="112"/>
      <c r="J9" s="113"/>
      <c r="M9" s="111" t="s">
        <v>615</v>
      </c>
      <c r="N9" s="112"/>
      <c r="O9" s="112"/>
      <c r="P9" s="113"/>
    </row>
    <row r="10" spans="1:22" x14ac:dyDescent="0.3">
      <c r="A10" s="5" t="s">
        <v>616</v>
      </c>
      <c r="B10" s="114">
        <v>1700</v>
      </c>
      <c r="C10" s="114">
        <v>1303.8399999999999</v>
      </c>
      <c r="D10" s="115">
        <v>1038.7</v>
      </c>
      <c r="E10" s="146"/>
      <c r="F10" s="116"/>
      <c r="G10" s="5" t="s">
        <v>616</v>
      </c>
      <c r="H10" s="114">
        <v>1700</v>
      </c>
      <c r="I10" s="114">
        <v>1303.8399999999999</v>
      </c>
      <c r="J10" s="115">
        <v>1038.7</v>
      </c>
      <c r="M10" s="5" t="s">
        <v>616</v>
      </c>
      <c r="N10" s="147">
        <v>1300</v>
      </c>
      <c r="O10" s="114">
        <v>1303.8399999999999</v>
      </c>
      <c r="P10" s="115">
        <v>1038.7</v>
      </c>
      <c r="R10" s="147">
        <v>1300</v>
      </c>
      <c r="T10" s="147">
        <v>1800</v>
      </c>
      <c r="V10" s="147">
        <v>1800</v>
      </c>
    </row>
    <row r="11" spans="1:22" x14ac:dyDescent="0.3">
      <c r="A11" s="5" t="s">
        <v>617</v>
      </c>
      <c r="B11" s="114">
        <v>11.8</v>
      </c>
      <c r="C11" s="114">
        <v>6.43</v>
      </c>
      <c r="D11" s="115">
        <v>36.799999999999997</v>
      </c>
      <c r="E11" s="148"/>
      <c r="F11" s="117"/>
      <c r="G11" s="5" t="s">
        <v>617</v>
      </c>
      <c r="H11" s="114">
        <v>11.8</v>
      </c>
      <c r="I11" s="114">
        <v>6.43</v>
      </c>
      <c r="J11" s="115">
        <v>36.799999999999997</v>
      </c>
      <c r="M11" s="5" t="s">
        <v>617</v>
      </c>
      <c r="N11" s="114">
        <v>11.8</v>
      </c>
      <c r="O11" s="114">
        <v>6.43</v>
      </c>
      <c r="P11" s="115">
        <v>36.799999999999997</v>
      </c>
    </row>
    <row r="12" spans="1:22" x14ac:dyDescent="0.3">
      <c r="A12" s="5" t="s">
        <v>618</v>
      </c>
      <c r="B12" s="114">
        <f>B10-B11</f>
        <v>1688.2</v>
      </c>
      <c r="C12" s="114">
        <f>C10-C11</f>
        <v>1297.4099999999999</v>
      </c>
      <c r="D12" s="114">
        <f>D10-D11</f>
        <v>1001.9000000000001</v>
      </c>
      <c r="E12" s="149"/>
      <c r="G12" s="5" t="s">
        <v>618</v>
      </c>
      <c r="H12" s="114">
        <f>H10-H11</f>
        <v>1688.2</v>
      </c>
      <c r="I12" s="114">
        <f>I10-I11</f>
        <v>1297.4099999999999</v>
      </c>
      <c r="J12" s="115">
        <f>J10-J11</f>
        <v>1001.9000000000001</v>
      </c>
      <c r="M12" s="5" t="s">
        <v>618</v>
      </c>
      <c r="N12" s="114">
        <f>N10-N11</f>
        <v>1288.2</v>
      </c>
      <c r="O12" s="114">
        <f>O10-O11</f>
        <v>1297.4099999999999</v>
      </c>
      <c r="P12" s="115">
        <f>P10-P11</f>
        <v>1001.9000000000001</v>
      </c>
    </row>
    <row r="13" spans="1:22" x14ac:dyDescent="0.3">
      <c r="A13" s="5" t="s">
        <v>619</v>
      </c>
      <c r="B13" s="114">
        <v>66.959999999999994</v>
      </c>
      <c r="C13" s="114">
        <v>50.92</v>
      </c>
      <c r="D13" s="115">
        <v>36.9</v>
      </c>
      <c r="G13" s="5" t="s">
        <v>619</v>
      </c>
      <c r="H13" s="114">
        <v>66.959999999999994</v>
      </c>
      <c r="I13" s="114">
        <v>50.92</v>
      </c>
      <c r="J13" s="115">
        <v>36.9</v>
      </c>
      <c r="M13" s="5" t="s">
        <v>619</v>
      </c>
      <c r="N13" s="114">
        <v>66.959999999999994</v>
      </c>
      <c r="O13" s="114">
        <v>50.92</v>
      </c>
      <c r="P13" s="115">
        <v>36.9</v>
      </c>
    </row>
    <row r="14" spans="1:22" x14ac:dyDescent="0.3">
      <c r="A14" s="118" t="s">
        <v>620</v>
      </c>
      <c r="B14" s="119">
        <f>B12+B13</f>
        <v>1755.16</v>
      </c>
      <c r="C14" s="119">
        <f>C12+C13</f>
        <v>1348.33</v>
      </c>
      <c r="D14" s="119">
        <f>D12+D13</f>
        <v>1038.8000000000002</v>
      </c>
      <c r="G14" s="118" t="s">
        <v>620</v>
      </c>
      <c r="H14" s="119">
        <f>H12+H13</f>
        <v>1755.16</v>
      </c>
      <c r="I14" s="119">
        <f>I12+I13</f>
        <v>1348.33</v>
      </c>
      <c r="J14" s="119">
        <f>J12+J13</f>
        <v>1038.8000000000002</v>
      </c>
      <c r="M14" s="118" t="s">
        <v>620</v>
      </c>
      <c r="N14" s="119">
        <f>N12+N13</f>
        <v>1355.16</v>
      </c>
      <c r="O14" s="119">
        <f>O12+O13</f>
        <v>1348.33</v>
      </c>
      <c r="P14" s="119">
        <f>P12+P13</f>
        <v>1038.8000000000002</v>
      </c>
    </row>
    <row r="15" spans="1:22" x14ac:dyDescent="0.3">
      <c r="A15" s="5"/>
      <c r="B15" s="114"/>
      <c r="C15" s="114"/>
      <c r="D15" s="115"/>
      <c r="G15" s="5"/>
      <c r="H15" s="114"/>
      <c r="I15" s="114"/>
      <c r="J15" s="115"/>
      <c r="M15" s="5"/>
      <c r="N15" s="114"/>
      <c r="O15" s="114"/>
      <c r="P15" s="115"/>
    </row>
    <row r="16" spans="1:22" x14ac:dyDescent="0.3">
      <c r="A16" s="118" t="s">
        <v>621</v>
      </c>
      <c r="B16" s="114"/>
      <c r="C16" s="114"/>
      <c r="D16" s="115"/>
      <c r="G16" s="118" t="s">
        <v>621</v>
      </c>
      <c r="H16" s="114"/>
      <c r="I16" s="114"/>
      <c r="J16" s="115"/>
      <c r="M16" s="118" t="s">
        <v>621</v>
      </c>
      <c r="N16" s="114"/>
      <c r="O16" s="114"/>
      <c r="P16" s="115"/>
    </row>
    <row r="17" spans="1:22" x14ac:dyDescent="0.3">
      <c r="A17" s="5" t="s">
        <v>622</v>
      </c>
      <c r="B17" s="114">
        <f>494.1+243.79-33.39</f>
        <v>704.5</v>
      </c>
      <c r="C17" s="114">
        <f>395.89+145.06-16.67</f>
        <v>524.28000000000009</v>
      </c>
      <c r="D17" s="115">
        <v>390.2</v>
      </c>
      <c r="G17" s="5" t="s">
        <v>622</v>
      </c>
      <c r="H17" s="114">
        <v>704.5</v>
      </c>
      <c r="I17" s="114">
        <v>524.28000000000009</v>
      </c>
      <c r="J17" s="115">
        <v>390.2</v>
      </c>
      <c r="M17" s="5" t="s">
        <v>622</v>
      </c>
      <c r="N17" s="147">
        <v>600</v>
      </c>
      <c r="O17" s="114">
        <v>524.28000000000009</v>
      </c>
      <c r="P17" s="115">
        <v>390.2</v>
      </c>
      <c r="R17" s="147">
        <v>500</v>
      </c>
      <c r="T17" s="147">
        <v>1000</v>
      </c>
      <c r="V17" s="147">
        <v>840</v>
      </c>
    </row>
    <row r="18" spans="1:22" x14ac:dyDescent="0.3">
      <c r="A18" s="5" t="s">
        <v>623</v>
      </c>
      <c r="B18" s="114">
        <v>99.65</v>
      </c>
      <c r="C18" s="114">
        <v>64.66</v>
      </c>
      <c r="D18" s="115">
        <v>50.6</v>
      </c>
      <c r="G18" s="5" t="s">
        <v>623</v>
      </c>
      <c r="H18" s="114">
        <v>99.65</v>
      </c>
      <c r="I18" s="114">
        <v>64.66</v>
      </c>
      <c r="J18" s="115">
        <v>50.6</v>
      </c>
      <c r="M18" s="5" t="s">
        <v>623</v>
      </c>
      <c r="N18" s="147">
        <v>75</v>
      </c>
      <c r="O18" s="114">
        <v>64.66</v>
      </c>
      <c r="P18" s="115">
        <v>50.6</v>
      </c>
      <c r="R18" s="147">
        <v>75</v>
      </c>
      <c r="T18" s="147">
        <v>75</v>
      </c>
      <c r="V18" s="147">
        <v>120</v>
      </c>
    </row>
    <row r="19" spans="1:22" x14ac:dyDescent="0.3">
      <c r="A19" s="5" t="s">
        <v>624</v>
      </c>
      <c r="B19" s="114">
        <v>632.07000000000005</v>
      </c>
      <c r="C19" s="114">
        <v>508.26</v>
      </c>
      <c r="D19" s="115">
        <f>393.1+6.1</f>
        <v>399.20000000000005</v>
      </c>
      <c r="G19" s="5" t="s">
        <v>624</v>
      </c>
      <c r="H19" s="114">
        <v>632.07000000000005</v>
      </c>
      <c r="I19" s="114">
        <v>508.26</v>
      </c>
      <c r="J19" s="115">
        <v>399.20000000000005</v>
      </c>
      <c r="M19" s="5" t="s">
        <v>624</v>
      </c>
      <c r="N19" s="114">
        <v>632.07000000000005</v>
      </c>
      <c r="O19" s="114">
        <v>508.26</v>
      </c>
      <c r="P19" s="115">
        <v>399.20000000000005</v>
      </c>
    </row>
    <row r="20" spans="1:22" x14ac:dyDescent="0.3">
      <c r="A20" s="118" t="s">
        <v>625</v>
      </c>
      <c r="B20" s="119">
        <f>SUM(B17:B19)</f>
        <v>1436.22</v>
      </c>
      <c r="C20" s="119">
        <f>SUM(C17:C19)</f>
        <v>1097.2</v>
      </c>
      <c r="D20" s="119">
        <f>SUM(D17:D19)</f>
        <v>840</v>
      </c>
      <c r="G20" s="118" t="s">
        <v>625</v>
      </c>
      <c r="H20" s="119">
        <f>SUM(H17:H19)</f>
        <v>1436.22</v>
      </c>
      <c r="I20" s="119">
        <f>SUM(I17:I19)</f>
        <v>1097.2</v>
      </c>
      <c r="J20" s="120">
        <f>SUM(J17:J19)</f>
        <v>840</v>
      </c>
      <c r="M20" s="118" t="s">
        <v>625</v>
      </c>
      <c r="N20" s="119">
        <f>SUM(N17:N19)</f>
        <v>1307.0700000000002</v>
      </c>
      <c r="O20" s="119">
        <f>SUM(O17:O19)</f>
        <v>1097.2</v>
      </c>
      <c r="P20" s="120">
        <f>SUM(P17:P19)</f>
        <v>840</v>
      </c>
    </row>
    <row r="21" spans="1:22" x14ac:dyDescent="0.3">
      <c r="A21" s="5"/>
      <c r="B21" s="114"/>
      <c r="C21" s="114"/>
      <c r="D21" s="115"/>
      <c r="G21" s="5"/>
      <c r="H21" s="114"/>
      <c r="I21" s="114"/>
      <c r="J21" s="115"/>
      <c r="M21" s="5"/>
      <c r="N21" s="114"/>
      <c r="O21" s="114"/>
      <c r="P21" s="115"/>
    </row>
    <row r="22" spans="1:22" x14ac:dyDescent="0.3">
      <c r="A22" s="118" t="s">
        <v>626</v>
      </c>
      <c r="B22" s="119">
        <f>B14-B20</f>
        <v>318.94000000000005</v>
      </c>
      <c r="C22" s="119">
        <f>C14-C20</f>
        <v>251.12999999999988</v>
      </c>
      <c r="D22" s="119">
        <f>D14-D20</f>
        <v>198.80000000000018</v>
      </c>
      <c r="G22" s="118" t="s">
        <v>626</v>
      </c>
      <c r="H22" s="119">
        <f>H14-H20</f>
        <v>318.94000000000005</v>
      </c>
      <c r="I22" s="119">
        <f>I14-I20</f>
        <v>251.12999999999988</v>
      </c>
      <c r="J22" s="120">
        <f>J14-J20</f>
        <v>198.80000000000018</v>
      </c>
      <c r="M22" s="118" t="s">
        <v>626</v>
      </c>
      <c r="N22" s="119">
        <f>N14-N20</f>
        <v>48.089999999999918</v>
      </c>
      <c r="O22" s="119">
        <f>O14-O20</f>
        <v>251.12999999999988</v>
      </c>
      <c r="P22" s="120">
        <f>P14-P20</f>
        <v>198.80000000000018</v>
      </c>
    </row>
    <row r="23" spans="1:22" x14ac:dyDescent="0.3">
      <c r="A23" s="5" t="s">
        <v>627</v>
      </c>
      <c r="B23" s="114">
        <v>0.01</v>
      </c>
      <c r="C23" s="114">
        <v>0.03</v>
      </c>
      <c r="D23" s="115">
        <v>2.2000000000000002E-2</v>
      </c>
      <c r="G23" s="5" t="s">
        <v>627</v>
      </c>
      <c r="H23" s="114">
        <v>0.01</v>
      </c>
      <c r="I23" s="114">
        <v>0.03</v>
      </c>
      <c r="J23" s="115">
        <v>2.2000000000000002E-2</v>
      </c>
      <c r="M23" s="5" t="s">
        <v>627</v>
      </c>
      <c r="N23" s="114">
        <v>0.01</v>
      </c>
      <c r="O23" s="114">
        <v>0.03</v>
      </c>
      <c r="P23" s="115">
        <v>2.2000000000000002E-2</v>
      </c>
    </row>
    <row r="24" spans="1:22" x14ac:dyDescent="0.3">
      <c r="A24" s="118" t="s">
        <v>628</v>
      </c>
      <c r="B24" s="119">
        <f>B22-B23</f>
        <v>318.93000000000006</v>
      </c>
      <c r="C24" s="119">
        <f>C22-C23</f>
        <v>251.09999999999988</v>
      </c>
      <c r="D24" s="119">
        <f>D22-D23</f>
        <v>198.77800000000019</v>
      </c>
      <c r="G24" s="118" t="s">
        <v>628</v>
      </c>
      <c r="H24" s="119">
        <f>H22-H23</f>
        <v>318.93000000000006</v>
      </c>
      <c r="I24" s="119">
        <f>I22-I23</f>
        <v>251.09999999999988</v>
      </c>
      <c r="J24" s="120">
        <f>J22-J23</f>
        <v>198.77800000000019</v>
      </c>
      <c r="M24" s="118" t="s">
        <v>628</v>
      </c>
      <c r="N24" s="119">
        <f>N22-N23</f>
        <v>48.07999999999992</v>
      </c>
      <c r="O24" s="119">
        <f>O22-O23</f>
        <v>251.09999999999988</v>
      </c>
      <c r="P24" s="120">
        <f>P22-P23</f>
        <v>198.77800000000019</v>
      </c>
    </row>
    <row r="25" spans="1:22" x14ac:dyDescent="0.3">
      <c r="A25" s="5" t="s">
        <v>629</v>
      </c>
      <c r="B25" s="114">
        <v>31.31</v>
      </c>
      <c r="C25" s="114">
        <v>28.08</v>
      </c>
      <c r="D25" s="115">
        <v>22.1</v>
      </c>
      <c r="G25" s="5" t="s">
        <v>629</v>
      </c>
      <c r="H25" s="114">
        <v>31.31</v>
      </c>
      <c r="I25" s="114">
        <v>28.08</v>
      </c>
      <c r="J25" s="115">
        <v>22.1</v>
      </c>
      <c r="M25" s="5" t="s">
        <v>629</v>
      </c>
      <c r="N25" s="114">
        <v>31.31</v>
      </c>
      <c r="O25" s="114">
        <v>28.08</v>
      </c>
      <c r="P25" s="115">
        <v>22.1</v>
      </c>
    </row>
    <row r="26" spans="1:22" x14ac:dyDescent="0.3">
      <c r="A26" s="118" t="s">
        <v>630</v>
      </c>
      <c r="B26" s="119">
        <f>B24-B25</f>
        <v>287.62000000000006</v>
      </c>
      <c r="C26" s="119">
        <f>C24-C25</f>
        <v>223.01999999999987</v>
      </c>
      <c r="D26" s="120">
        <v>176.67799999999986</v>
      </c>
      <c r="G26" s="118" t="s">
        <v>630</v>
      </c>
      <c r="H26" s="119">
        <f>H24-H25</f>
        <v>287.62000000000006</v>
      </c>
      <c r="I26" s="119">
        <f>I24-I25</f>
        <v>223.01999999999987</v>
      </c>
      <c r="J26" s="120">
        <f>J24-J25</f>
        <v>176.6780000000002</v>
      </c>
      <c r="M26" s="118" t="s">
        <v>630</v>
      </c>
      <c r="N26" s="119">
        <f>N24-N25</f>
        <v>16.769999999999921</v>
      </c>
      <c r="O26" s="119">
        <f>O24-O25</f>
        <v>223.01999999999987</v>
      </c>
      <c r="P26" s="120">
        <f>P24-P25</f>
        <v>176.6780000000002</v>
      </c>
    </row>
    <row r="27" spans="1:22" x14ac:dyDescent="0.3">
      <c r="A27" s="5" t="s">
        <v>631</v>
      </c>
      <c r="B27" s="114">
        <f>84.4-1.42</f>
        <v>82.98</v>
      </c>
      <c r="C27" s="114">
        <f>58.96-12.89-4.34</f>
        <v>41.730000000000004</v>
      </c>
      <c r="D27" s="115">
        <f>25.3+0.6</f>
        <v>25.900000000000002</v>
      </c>
      <c r="G27" s="5" t="s">
        <v>631</v>
      </c>
      <c r="H27" s="114">
        <v>82.98</v>
      </c>
      <c r="I27" s="114">
        <v>41.730000000000004</v>
      </c>
      <c r="J27" s="115">
        <v>25.900000000000002</v>
      </c>
      <c r="M27" s="5" t="s">
        <v>631</v>
      </c>
      <c r="N27" s="114">
        <v>82.98</v>
      </c>
      <c r="O27" s="114">
        <v>41.730000000000004</v>
      </c>
      <c r="P27" s="115">
        <v>25.900000000000002</v>
      </c>
    </row>
    <row r="28" spans="1:22" ht="15" thickBot="1" x14ac:dyDescent="0.35">
      <c r="A28" s="150" t="s">
        <v>632</v>
      </c>
      <c r="B28" s="121">
        <f>B26-B27</f>
        <v>204.64000000000004</v>
      </c>
      <c r="C28" s="121">
        <f>C26-C27</f>
        <v>181.28999999999985</v>
      </c>
      <c r="D28" s="121">
        <f>D26-D27</f>
        <v>150.77799999999985</v>
      </c>
      <c r="G28" s="150" t="s">
        <v>632</v>
      </c>
      <c r="H28" s="121">
        <f>H26-H27</f>
        <v>204.64000000000004</v>
      </c>
      <c r="I28" s="121">
        <f>I26-I27</f>
        <v>181.28999999999985</v>
      </c>
      <c r="J28" s="121">
        <f>J26-J27</f>
        <v>150.77800000000019</v>
      </c>
      <c r="M28" s="150" t="s">
        <v>632</v>
      </c>
      <c r="N28" s="121">
        <f>N26-N27</f>
        <v>-66.210000000000079</v>
      </c>
      <c r="O28" s="121">
        <f>O26-O27</f>
        <v>181.28999999999985</v>
      </c>
      <c r="P28" s="121">
        <f>P26-P27</f>
        <v>150.77800000000019</v>
      </c>
    </row>
    <row r="29" spans="1:22" x14ac:dyDescent="0.3">
      <c r="A29" s="122"/>
      <c r="B29" s="123"/>
      <c r="C29" s="123"/>
      <c r="D29" s="123"/>
    </row>
    <row r="31" spans="1:22" s="22" customFormat="1" x14ac:dyDescent="0.3">
      <c r="H31" s="510" t="s">
        <v>636</v>
      </c>
      <c r="I31" s="510"/>
      <c r="J31" s="510"/>
    </row>
    <row r="32" spans="1:22" x14ac:dyDescent="0.3">
      <c r="G32" s="151"/>
      <c r="H32" s="152">
        <v>1200</v>
      </c>
      <c r="I32" s="152">
        <v>1400</v>
      </c>
      <c r="J32" s="152">
        <v>1600</v>
      </c>
    </row>
    <row r="33" spans="2:10" x14ac:dyDescent="0.3">
      <c r="B33" s="149"/>
      <c r="F33" s="497" t="s">
        <v>641</v>
      </c>
      <c r="G33" s="152">
        <v>1700</v>
      </c>
      <c r="H33" s="153"/>
      <c r="I33" s="153"/>
      <c r="J33" s="153"/>
    </row>
    <row r="34" spans="2:10" x14ac:dyDescent="0.3">
      <c r="F34" s="497"/>
      <c r="G34" s="152">
        <v>1900</v>
      </c>
      <c r="H34" s="153"/>
      <c r="I34" s="153"/>
      <c r="J34" s="153"/>
    </row>
    <row r="35" spans="2:10" x14ac:dyDescent="0.3">
      <c r="F35" s="497"/>
      <c r="G35" s="152">
        <v>2000</v>
      </c>
      <c r="H35" s="153"/>
      <c r="I35" s="153"/>
      <c r="J35" s="153"/>
    </row>
    <row r="37" spans="2:10" x14ac:dyDescent="0.3">
      <c r="H37" s="154"/>
    </row>
    <row r="38" spans="2:10" x14ac:dyDescent="0.3">
      <c r="G38" s="155"/>
    </row>
    <row r="39" spans="2:10" x14ac:dyDescent="0.3">
      <c r="G39" s="155"/>
    </row>
    <row r="40" spans="2:10" x14ac:dyDescent="0.3">
      <c r="G40" s="155"/>
    </row>
  </sheetData>
  <mergeCells count="9">
    <mergeCell ref="F33:F35"/>
    <mergeCell ref="A1:F2"/>
    <mergeCell ref="A4:D4"/>
    <mergeCell ref="G4:J4"/>
    <mergeCell ref="M4:P4"/>
    <mergeCell ref="A5:D7"/>
    <mergeCell ref="G5:J7"/>
    <mergeCell ref="M5:P7"/>
    <mergeCell ref="H31:J31"/>
  </mergeCells>
  <pageMargins left="0.7" right="0.7" top="0.75" bottom="0.75" header="0.3" footer="0.3"/>
  <pageSetup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39997558519241921"/>
  </sheetPr>
  <dimension ref="A1:K28"/>
  <sheetViews>
    <sheetView showGridLines="0" zoomScale="130" zoomScaleNormal="130" workbookViewId="0">
      <selection activeCell="C6" sqref="C6:J6"/>
    </sheetView>
  </sheetViews>
  <sheetFormatPr defaultColWidth="9.109375" defaultRowHeight="14.4" x14ac:dyDescent="0.3"/>
  <cols>
    <col min="1" max="1" width="10.44140625" style="99" bestFit="1" customWidth="1"/>
    <col min="2" max="2" width="10.109375" style="56" bestFit="1" customWidth="1"/>
    <col min="3" max="6" width="9.109375" style="56"/>
    <col min="7" max="7" width="11.5546875" style="56" bestFit="1" customWidth="1"/>
    <col min="8" max="10" width="9.109375" style="56"/>
    <col min="11" max="11" width="54.33203125" style="56" bestFit="1" customWidth="1"/>
    <col min="12" max="16384" width="9.109375" style="56"/>
  </cols>
  <sheetData>
    <row r="1" spans="1:11" x14ac:dyDescent="0.3">
      <c r="A1" s="395"/>
      <c r="B1" s="395"/>
      <c r="C1" s="395"/>
      <c r="D1" s="395"/>
      <c r="E1" s="395"/>
      <c r="F1" s="395"/>
      <c r="G1" s="395"/>
      <c r="H1" s="395"/>
      <c r="I1" s="395"/>
      <c r="J1" s="395"/>
    </row>
    <row r="2" spans="1:11" x14ac:dyDescent="0.3">
      <c r="A2" s="396"/>
      <c r="B2" s="396"/>
      <c r="C2" s="396"/>
      <c r="D2" s="396"/>
      <c r="E2" s="396"/>
      <c r="F2" s="396"/>
      <c r="G2" s="396"/>
      <c r="H2" s="396"/>
      <c r="I2" s="396"/>
      <c r="J2" s="396"/>
    </row>
    <row r="3" spans="1:11" x14ac:dyDescent="0.3">
      <c r="A3" s="56"/>
    </row>
    <row r="5" spans="1:11" x14ac:dyDescent="0.3">
      <c r="A5" s="99" t="s">
        <v>577</v>
      </c>
      <c r="K5" s="56" t="s">
        <v>642</v>
      </c>
    </row>
    <row r="6" spans="1:11" x14ac:dyDescent="0.3">
      <c r="A6" s="99" t="s">
        <v>2062</v>
      </c>
      <c r="K6" s="33" t="s">
        <v>578</v>
      </c>
    </row>
    <row r="7" spans="1:11" x14ac:dyDescent="0.3">
      <c r="A7" s="99" t="s">
        <v>2063</v>
      </c>
      <c r="K7" s="33" t="s">
        <v>579</v>
      </c>
    </row>
    <row r="8" spans="1:11" x14ac:dyDescent="0.3">
      <c r="A8" s="99" t="s">
        <v>2064</v>
      </c>
      <c r="K8" s="33" t="s">
        <v>580</v>
      </c>
    </row>
    <row r="9" spans="1:11" x14ac:dyDescent="0.3">
      <c r="A9" s="99" t="s">
        <v>2065</v>
      </c>
      <c r="K9" s="100" t="s">
        <v>581</v>
      </c>
    </row>
    <row r="10" spans="1:11" x14ac:dyDescent="0.3">
      <c r="A10" s="99" t="s">
        <v>2066</v>
      </c>
      <c r="K10" s="100"/>
    </row>
    <row r="11" spans="1:11" x14ac:dyDescent="0.3">
      <c r="A11" s="99" t="s">
        <v>2067</v>
      </c>
    </row>
    <row r="12" spans="1:11" x14ac:dyDescent="0.3">
      <c r="A12" s="99" t="s">
        <v>2068</v>
      </c>
    </row>
    <row r="13" spans="1:11" x14ac:dyDescent="0.3">
      <c r="A13" s="99" t="s">
        <v>2069</v>
      </c>
    </row>
    <row r="14" spans="1:11" x14ac:dyDescent="0.3">
      <c r="A14" s="99" t="s">
        <v>2070</v>
      </c>
    </row>
    <row r="15" spans="1:11" x14ac:dyDescent="0.3">
      <c r="A15" s="99" t="s">
        <v>2071</v>
      </c>
    </row>
    <row r="16" spans="1:11" x14ac:dyDescent="0.3">
      <c r="A16" s="99" t="s">
        <v>2072</v>
      </c>
    </row>
    <row r="17" spans="1:1" x14ac:dyDescent="0.3">
      <c r="A17" s="99" t="s">
        <v>2084</v>
      </c>
    </row>
    <row r="18" spans="1:1" x14ac:dyDescent="0.3">
      <c r="A18" s="99" t="s">
        <v>2073</v>
      </c>
    </row>
    <row r="19" spans="1:1" x14ac:dyDescent="0.3">
      <c r="A19" s="99" t="s">
        <v>2082</v>
      </c>
    </row>
    <row r="20" spans="1:1" x14ac:dyDescent="0.3">
      <c r="A20" s="99" t="s">
        <v>2083</v>
      </c>
    </row>
    <row r="21" spans="1:1" x14ac:dyDescent="0.3">
      <c r="A21" s="99" t="s">
        <v>2074</v>
      </c>
    </row>
    <row r="22" spans="1:1" x14ac:dyDescent="0.3">
      <c r="A22" s="99" t="s">
        <v>2075</v>
      </c>
    </row>
    <row r="23" spans="1:1" x14ac:dyDescent="0.3">
      <c r="A23" s="99" t="s">
        <v>2076</v>
      </c>
    </row>
    <row r="24" spans="1:1" x14ac:dyDescent="0.3">
      <c r="A24" s="99" t="s">
        <v>2077</v>
      </c>
    </row>
    <row r="25" spans="1:1" x14ac:dyDescent="0.3">
      <c r="A25" s="99" t="s">
        <v>2080</v>
      </c>
    </row>
    <row r="26" spans="1:1" x14ac:dyDescent="0.3">
      <c r="A26" s="99" t="s">
        <v>2081</v>
      </c>
    </row>
    <row r="27" spans="1:1" x14ac:dyDescent="0.3">
      <c r="A27" s="99" t="s">
        <v>2078</v>
      </c>
    </row>
    <row r="28" spans="1:1" x14ac:dyDescent="0.3">
      <c r="A28" s="99" t="s">
        <v>2079</v>
      </c>
    </row>
  </sheetData>
  <mergeCells count="1">
    <mergeCell ref="A1:J2"/>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39997558519241921"/>
  </sheetPr>
  <dimension ref="A1:K28"/>
  <sheetViews>
    <sheetView showGridLines="0" zoomScale="130" zoomScaleNormal="130" workbookViewId="0">
      <selection activeCell="C6" sqref="C6:J6"/>
    </sheetView>
  </sheetViews>
  <sheetFormatPr defaultColWidth="9.109375" defaultRowHeight="14.4" x14ac:dyDescent="0.3"/>
  <cols>
    <col min="1" max="1" width="10.44140625" style="99" bestFit="1" customWidth="1"/>
    <col min="2" max="2" width="10.109375" style="56" bestFit="1" customWidth="1"/>
    <col min="3" max="10" width="9.109375" style="56"/>
    <col min="11" max="11" width="54.33203125" style="56" bestFit="1" customWidth="1"/>
    <col min="12" max="16384" width="9.109375" style="56"/>
  </cols>
  <sheetData>
    <row r="1" spans="1:11" x14ac:dyDescent="0.3">
      <c r="A1" s="395"/>
      <c r="B1" s="395"/>
      <c r="C1" s="395"/>
      <c r="D1" s="395"/>
      <c r="E1" s="395"/>
      <c r="F1" s="395"/>
      <c r="G1" s="395"/>
      <c r="H1" s="395"/>
      <c r="I1" s="395"/>
      <c r="J1" s="395"/>
    </row>
    <row r="2" spans="1:11" x14ac:dyDescent="0.3">
      <c r="A2" s="396"/>
      <c r="B2" s="396"/>
      <c r="C2" s="396"/>
      <c r="D2" s="396"/>
      <c r="E2" s="396"/>
      <c r="F2" s="396"/>
      <c r="G2" s="396"/>
      <c r="H2" s="396"/>
      <c r="I2" s="396"/>
      <c r="J2" s="396"/>
    </row>
    <row r="3" spans="1:11" x14ac:dyDescent="0.3">
      <c r="A3" s="56"/>
    </row>
    <row r="4" spans="1:11" x14ac:dyDescent="0.3">
      <c r="A4" s="56"/>
    </row>
    <row r="5" spans="1:11" x14ac:dyDescent="0.3">
      <c r="A5" s="99" t="s">
        <v>577</v>
      </c>
      <c r="K5" s="56" t="s">
        <v>642</v>
      </c>
    </row>
    <row r="6" spans="1:11" x14ac:dyDescent="0.3">
      <c r="A6" s="99" t="s">
        <v>2062</v>
      </c>
      <c r="K6" s="33" t="s">
        <v>578</v>
      </c>
    </row>
    <row r="7" spans="1:11" x14ac:dyDescent="0.3">
      <c r="A7" s="99" t="s">
        <v>2063</v>
      </c>
      <c r="K7" s="33" t="s">
        <v>579</v>
      </c>
    </row>
    <row r="8" spans="1:11" x14ac:dyDescent="0.3">
      <c r="A8" s="99" t="s">
        <v>2064</v>
      </c>
      <c r="K8" s="33" t="s">
        <v>580</v>
      </c>
    </row>
    <row r="9" spans="1:11" x14ac:dyDescent="0.3">
      <c r="A9" s="99" t="s">
        <v>2065</v>
      </c>
      <c r="K9" s="100" t="s">
        <v>581</v>
      </c>
    </row>
    <row r="10" spans="1:11" x14ac:dyDescent="0.3">
      <c r="A10" s="99" t="s">
        <v>2066</v>
      </c>
      <c r="K10" s="100"/>
    </row>
    <row r="11" spans="1:11" x14ac:dyDescent="0.3">
      <c r="A11" s="99" t="s">
        <v>2067</v>
      </c>
    </row>
    <row r="12" spans="1:11" x14ac:dyDescent="0.3">
      <c r="A12" s="99" t="s">
        <v>2068</v>
      </c>
    </row>
    <row r="13" spans="1:11" x14ac:dyDescent="0.3">
      <c r="A13" s="99" t="s">
        <v>2069</v>
      </c>
    </row>
    <row r="14" spans="1:11" x14ac:dyDescent="0.3">
      <c r="A14" s="99" t="s">
        <v>2070</v>
      </c>
    </row>
    <row r="15" spans="1:11" x14ac:dyDescent="0.3">
      <c r="A15" s="99" t="s">
        <v>2071</v>
      </c>
    </row>
    <row r="16" spans="1:11" x14ac:dyDescent="0.3">
      <c r="A16" s="99" t="s">
        <v>2072</v>
      </c>
    </row>
    <row r="17" spans="1:1" x14ac:dyDescent="0.3">
      <c r="A17" s="99" t="s">
        <v>2084</v>
      </c>
    </row>
    <row r="18" spans="1:1" x14ac:dyDescent="0.3">
      <c r="A18" s="99" t="s">
        <v>2073</v>
      </c>
    </row>
    <row r="19" spans="1:1" x14ac:dyDescent="0.3">
      <c r="A19" s="99" t="s">
        <v>2082</v>
      </c>
    </row>
    <row r="20" spans="1:1" x14ac:dyDescent="0.3">
      <c r="A20" s="99" t="s">
        <v>2083</v>
      </c>
    </row>
    <row r="21" spans="1:1" x14ac:dyDescent="0.3">
      <c r="A21" s="99" t="s">
        <v>2074</v>
      </c>
    </row>
    <row r="22" spans="1:1" x14ac:dyDescent="0.3">
      <c r="A22" s="99" t="s">
        <v>2075</v>
      </c>
    </row>
    <row r="23" spans="1:1" x14ac:dyDescent="0.3">
      <c r="A23" s="99" t="s">
        <v>2076</v>
      </c>
    </row>
    <row r="24" spans="1:1" x14ac:dyDescent="0.3">
      <c r="A24" s="99" t="s">
        <v>2077</v>
      </c>
    </row>
    <row r="25" spans="1:1" x14ac:dyDescent="0.3">
      <c r="A25" s="99" t="s">
        <v>2080</v>
      </c>
    </row>
    <row r="26" spans="1:1" x14ac:dyDescent="0.3">
      <c r="A26" s="99" t="s">
        <v>2081</v>
      </c>
    </row>
    <row r="27" spans="1:1" x14ac:dyDescent="0.3">
      <c r="A27" s="99" t="s">
        <v>2078</v>
      </c>
    </row>
    <row r="28" spans="1:1" x14ac:dyDescent="0.3">
      <c r="A28" s="99" t="s">
        <v>2079</v>
      </c>
    </row>
  </sheetData>
  <mergeCells count="1">
    <mergeCell ref="A1:J2"/>
  </mergeCell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39997558519241921"/>
  </sheetPr>
  <dimension ref="A1:K28"/>
  <sheetViews>
    <sheetView showGridLines="0" zoomScale="130" zoomScaleNormal="130" workbookViewId="0">
      <selection activeCell="C6" sqref="C6:J6"/>
    </sheetView>
  </sheetViews>
  <sheetFormatPr defaultColWidth="9.109375" defaultRowHeight="14.4" x14ac:dyDescent="0.3"/>
  <cols>
    <col min="1" max="1" width="10.44140625" style="99" bestFit="1" customWidth="1"/>
    <col min="2" max="10" width="9.109375" style="56"/>
    <col min="11" max="11" width="54.33203125" style="56" bestFit="1" customWidth="1"/>
    <col min="12" max="16384" width="9.109375" style="56"/>
  </cols>
  <sheetData>
    <row r="1" spans="1:11" x14ac:dyDescent="0.3">
      <c r="A1" s="395"/>
      <c r="B1" s="395"/>
      <c r="C1" s="395"/>
      <c r="D1" s="395"/>
      <c r="E1" s="395"/>
      <c r="F1" s="395"/>
      <c r="G1" s="395"/>
      <c r="H1" s="395"/>
      <c r="I1" s="395"/>
      <c r="J1" s="395"/>
    </row>
    <row r="2" spans="1:11" x14ac:dyDescent="0.3">
      <c r="A2" s="396"/>
      <c r="B2" s="396"/>
      <c r="C2" s="396"/>
      <c r="D2" s="396"/>
      <c r="E2" s="396"/>
      <c r="F2" s="396"/>
      <c r="G2" s="396"/>
      <c r="H2" s="396"/>
      <c r="I2" s="396"/>
      <c r="J2" s="396"/>
    </row>
    <row r="3" spans="1:11" x14ac:dyDescent="0.3">
      <c r="A3" s="56"/>
    </row>
    <row r="5" spans="1:11" x14ac:dyDescent="0.3">
      <c r="A5" s="99" t="s">
        <v>577</v>
      </c>
      <c r="K5" s="56" t="s">
        <v>642</v>
      </c>
    </row>
    <row r="6" spans="1:11" x14ac:dyDescent="0.3">
      <c r="A6" s="99" t="s">
        <v>2062</v>
      </c>
      <c r="K6" s="33" t="s">
        <v>578</v>
      </c>
    </row>
    <row r="7" spans="1:11" x14ac:dyDescent="0.3">
      <c r="A7" s="99" t="s">
        <v>2063</v>
      </c>
      <c r="K7" s="33" t="s">
        <v>579</v>
      </c>
    </row>
    <row r="8" spans="1:11" x14ac:dyDescent="0.3">
      <c r="A8" s="99" t="s">
        <v>2064</v>
      </c>
      <c r="K8" s="33" t="s">
        <v>580</v>
      </c>
    </row>
    <row r="9" spans="1:11" x14ac:dyDescent="0.3">
      <c r="A9" s="99" t="s">
        <v>2065</v>
      </c>
      <c r="K9" s="100" t="s">
        <v>581</v>
      </c>
    </row>
    <row r="10" spans="1:11" x14ac:dyDescent="0.3">
      <c r="A10" s="99" t="s">
        <v>2066</v>
      </c>
      <c r="K10" s="100"/>
    </row>
    <row r="11" spans="1:11" x14ac:dyDescent="0.3">
      <c r="A11" s="99" t="s">
        <v>2067</v>
      </c>
    </row>
    <row r="12" spans="1:11" x14ac:dyDescent="0.3">
      <c r="A12" s="99" t="s">
        <v>2068</v>
      </c>
    </row>
    <row r="13" spans="1:11" x14ac:dyDescent="0.3">
      <c r="A13" s="99" t="s">
        <v>2069</v>
      </c>
    </row>
    <row r="14" spans="1:11" x14ac:dyDescent="0.3">
      <c r="A14" s="99" t="s">
        <v>2070</v>
      </c>
    </row>
    <row r="15" spans="1:11" x14ac:dyDescent="0.3">
      <c r="A15" s="99" t="s">
        <v>2071</v>
      </c>
    </row>
    <row r="16" spans="1:11" x14ac:dyDescent="0.3">
      <c r="A16" s="99" t="s">
        <v>2072</v>
      </c>
    </row>
    <row r="17" spans="1:1" x14ac:dyDescent="0.3">
      <c r="A17" s="99" t="s">
        <v>2084</v>
      </c>
    </row>
    <row r="18" spans="1:1" x14ac:dyDescent="0.3">
      <c r="A18" s="99" t="s">
        <v>2073</v>
      </c>
    </row>
    <row r="19" spans="1:1" x14ac:dyDescent="0.3">
      <c r="A19" s="99" t="s">
        <v>2082</v>
      </c>
    </row>
    <row r="20" spans="1:1" x14ac:dyDescent="0.3">
      <c r="A20" s="99" t="s">
        <v>2083</v>
      </c>
    </row>
    <row r="21" spans="1:1" x14ac:dyDescent="0.3">
      <c r="A21" s="99" t="s">
        <v>2074</v>
      </c>
    </row>
    <row r="22" spans="1:1" x14ac:dyDescent="0.3">
      <c r="A22" s="99" t="s">
        <v>2075</v>
      </c>
    </row>
    <row r="23" spans="1:1" x14ac:dyDescent="0.3">
      <c r="A23" s="99" t="s">
        <v>2076</v>
      </c>
    </row>
    <row r="24" spans="1:1" x14ac:dyDescent="0.3">
      <c r="A24" s="99" t="s">
        <v>2077</v>
      </c>
    </row>
    <row r="25" spans="1:1" x14ac:dyDescent="0.3">
      <c r="A25" s="99" t="s">
        <v>2080</v>
      </c>
    </row>
    <row r="26" spans="1:1" x14ac:dyDescent="0.3">
      <c r="A26" s="99" t="s">
        <v>2081</v>
      </c>
    </row>
    <row r="27" spans="1:1" x14ac:dyDescent="0.3">
      <c r="A27" s="99" t="s">
        <v>2078</v>
      </c>
    </row>
    <row r="28" spans="1:1" x14ac:dyDescent="0.3">
      <c r="A28" s="99" t="s">
        <v>2079</v>
      </c>
    </row>
  </sheetData>
  <mergeCells count="1">
    <mergeCell ref="A1:J2"/>
  </mergeCell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1:L30"/>
  <sheetViews>
    <sheetView showGridLines="0" workbookViewId="0">
      <selection activeCell="C6" sqref="C6:J6"/>
    </sheetView>
  </sheetViews>
  <sheetFormatPr defaultColWidth="9.109375" defaultRowHeight="14.4" x14ac:dyDescent="0.3"/>
  <cols>
    <col min="1" max="10" width="9.109375" style="56"/>
    <col min="11" max="11" width="17" style="56" bestFit="1" customWidth="1"/>
    <col min="12" max="12" width="14" style="56" customWidth="1"/>
    <col min="13" max="16384" width="9.109375" style="56"/>
  </cols>
  <sheetData>
    <row r="1" spans="1:12" x14ac:dyDescent="0.3">
      <c r="A1" s="395"/>
      <c r="B1" s="395"/>
      <c r="C1" s="395"/>
      <c r="D1" s="395"/>
      <c r="E1" s="395"/>
      <c r="F1" s="395"/>
      <c r="G1" s="395"/>
      <c r="H1" s="395"/>
      <c r="I1" s="395"/>
      <c r="J1" s="395"/>
    </row>
    <row r="2" spans="1:12" x14ac:dyDescent="0.3">
      <c r="A2" s="396"/>
      <c r="B2" s="396"/>
      <c r="C2" s="396"/>
      <c r="D2" s="396"/>
      <c r="E2" s="396"/>
      <c r="F2" s="396"/>
      <c r="G2" s="396"/>
      <c r="H2" s="396"/>
      <c r="I2" s="396"/>
      <c r="J2" s="396"/>
    </row>
    <row r="5" spans="1:12" x14ac:dyDescent="0.3">
      <c r="A5" s="50"/>
    </row>
    <row r="6" spans="1:12" x14ac:dyDescent="0.3">
      <c r="A6" s="50"/>
    </row>
    <row r="7" spans="1:12" x14ac:dyDescent="0.3">
      <c r="A7" s="50"/>
    </row>
    <row r="8" spans="1:12" x14ac:dyDescent="0.3">
      <c r="A8" s="50"/>
    </row>
    <row r="9" spans="1:12" x14ac:dyDescent="0.3">
      <c r="A9" s="50"/>
    </row>
    <row r="10" spans="1:12" x14ac:dyDescent="0.3">
      <c r="A10" s="50"/>
    </row>
    <row r="11" spans="1:12" x14ac:dyDescent="0.3">
      <c r="A11" s="50"/>
    </row>
    <row r="12" spans="1:12" x14ac:dyDescent="0.3">
      <c r="A12" s="50"/>
    </row>
    <row r="13" spans="1:12" x14ac:dyDescent="0.3">
      <c r="A13" s="50"/>
    </row>
    <row r="14" spans="1:12" x14ac:dyDescent="0.3">
      <c r="A14" s="50"/>
      <c r="L14" s="244" t="s">
        <v>1907</v>
      </c>
    </row>
    <row r="15" spans="1:12" x14ac:dyDescent="0.3">
      <c r="A15" s="50"/>
      <c r="K15" s="245" t="s">
        <v>1905</v>
      </c>
      <c r="L15" s="390" t="s">
        <v>1906</v>
      </c>
    </row>
    <row r="16" spans="1:12" x14ac:dyDescent="0.3">
      <c r="A16" s="50"/>
      <c r="K16" s="102"/>
      <c r="L16" s="102"/>
    </row>
    <row r="17" spans="1:1" x14ac:dyDescent="0.3">
      <c r="A17" s="50"/>
    </row>
    <row r="18" spans="1:1" x14ac:dyDescent="0.3">
      <c r="A18" s="50"/>
    </row>
    <row r="19" spans="1:1" x14ac:dyDescent="0.3">
      <c r="A19" s="50"/>
    </row>
    <row r="20" spans="1:1" x14ac:dyDescent="0.3">
      <c r="A20" s="50"/>
    </row>
    <row r="21" spans="1:1" x14ac:dyDescent="0.3">
      <c r="A21" s="50"/>
    </row>
    <row r="22" spans="1:1" x14ac:dyDescent="0.3">
      <c r="A22" s="50"/>
    </row>
    <row r="23" spans="1:1" x14ac:dyDescent="0.3">
      <c r="A23" s="50"/>
    </row>
    <row r="24" spans="1:1" x14ac:dyDescent="0.3">
      <c r="A24" s="50"/>
    </row>
    <row r="25" spans="1:1" x14ac:dyDescent="0.3">
      <c r="A25" s="50"/>
    </row>
    <row r="26" spans="1:1" x14ac:dyDescent="0.3">
      <c r="A26" s="50"/>
    </row>
    <row r="27" spans="1:1" x14ac:dyDescent="0.3">
      <c r="A27" s="50"/>
    </row>
    <row r="28" spans="1:1" x14ac:dyDescent="0.3">
      <c r="A28" s="50"/>
    </row>
    <row r="29" spans="1:1" x14ac:dyDescent="0.3">
      <c r="A29" s="50"/>
    </row>
    <row r="30" spans="1:1" x14ac:dyDescent="0.3">
      <c r="A30" s="50"/>
    </row>
  </sheetData>
  <mergeCells count="1">
    <mergeCell ref="A1:J2"/>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9" tint="0.39997558519241921"/>
  </sheetPr>
  <dimension ref="A1:S1007"/>
  <sheetViews>
    <sheetView showGridLines="0" workbookViewId="0">
      <selection activeCell="C6" sqref="C6:J6"/>
    </sheetView>
  </sheetViews>
  <sheetFormatPr defaultColWidth="9.109375" defaultRowHeight="14.4" x14ac:dyDescent="0.3"/>
  <cols>
    <col min="1" max="1" width="9.5546875" style="50" bestFit="1" customWidth="1"/>
    <col min="2" max="2" width="12.109375" style="50" bestFit="1" customWidth="1"/>
    <col min="3" max="3" width="13.6640625" style="50" bestFit="1" customWidth="1"/>
    <col min="4" max="4" width="22.5546875" style="50" bestFit="1" customWidth="1"/>
    <col min="5" max="5" width="8.44140625" style="50" customWidth="1"/>
    <col min="6" max="6" width="20.109375" style="50" bestFit="1" customWidth="1"/>
    <col min="7" max="7" width="18.6640625" style="50" bestFit="1" customWidth="1"/>
    <col min="8" max="8" width="30.33203125" style="50" bestFit="1" customWidth="1"/>
    <col min="9" max="9" width="47.109375" style="50" customWidth="1"/>
    <col min="10" max="10" width="15.5546875" style="50" bestFit="1" customWidth="1"/>
    <col min="11" max="11" width="10.88671875" style="50" bestFit="1" customWidth="1"/>
    <col min="12" max="12" width="8" style="50" customWidth="1"/>
    <col min="13" max="13" width="9.88671875" style="50" bestFit="1" customWidth="1"/>
    <col min="14" max="14" width="11.88671875" style="50" bestFit="1" customWidth="1"/>
    <col min="15" max="15" width="14.5546875" style="50" bestFit="1" customWidth="1"/>
    <col min="16" max="16" width="19.109375" style="50" bestFit="1" customWidth="1"/>
    <col min="17" max="17" width="16.33203125" style="50" bestFit="1" customWidth="1"/>
    <col min="18" max="18" width="11.6640625" style="50" bestFit="1" customWidth="1"/>
    <col min="19" max="19" width="13.6640625" style="50" bestFit="1" customWidth="1"/>
    <col min="20" max="16384" width="9.109375" style="50"/>
  </cols>
  <sheetData>
    <row r="1" spans="1:19" x14ac:dyDescent="0.3">
      <c r="A1" s="399"/>
      <c r="B1" s="399"/>
      <c r="C1" s="399"/>
      <c r="D1" s="399"/>
      <c r="E1" s="399"/>
      <c r="F1" s="399"/>
      <c r="G1" s="399"/>
      <c r="H1" s="143"/>
    </row>
    <row r="2" spans="1:19" x14ac:dyDescent="0.3">
      <c r="A2" s="400"/>
      <c r="B2" s="400"/>
      <c r="C2" s="400"/>
      <c r="D2" s="400"/>
      <c r="E2" s="400"/>
      <c r="F2" s="400"/>
      <c r="G2" s="400"/>
      <c r="H2" s="56"/>
    </row>
    <row r="3" spans="1:19" x14ac:dyDescent="0.3">
      <c r="A3" s="33"/>
      <c r="B3" s="33"/>
      <c r="C3" s="33"/>
      <c r="D3" s="33"/>
      <c r="E3" s="33"/>
      <c r="F3" s="33"/>
      <c r="G3" s="33"/>
      <c r="H3" s="56"/>
    </row>
    <row r="7" spans="1:19" x14ac:dyDescent="0.3">
      <c r="A7" s="298" t="s">
        <v>1904</v>
      </c>
      <c r="B7" s="299" t="s">
        <v>1903</v>
      </c>
      <c r="C7" s="299" t="s">
        <v>1902</v>
      </c>
      <c r="D7" s="300" t="s">
        <v>1901</v>
      </c>
      <c r="E7" s="299" t="s">
        <v>491</v>
      </c>
      <c r="F7" s="300" t="s">
        <v>1900</v>
      </c>
      <c r="G7" s="299" t="s">
        <v>1899</v>
      </c>
      <c r="H7" s="300" t="s">
        <v>1898</v>
      </c>
      <c r="I7" s="299" t="s">
        <v>392</v>
      </c>
      <c r="J7" s="300" t="s">
        <v>1897</v>
      </c>
      <c r="K7" s="299" t="s">
        <v>1896</v>
      </c>
      <c r="L7" s="300" t="s">
        <v>650</v>
      </c>
      <c r="M7" s="299" t="s">
        <v>1895</v>
      </c>
      <c r="N7" s="300" t="s">
        <v>1894</v>
      </c>
      <c r="O7" s="299" t="s">
        <v>1893</v>
      </c>
      <c r="P7" s="300" t="s">
        <v>1892</v>
      </c>
      <c r="Q7" s="299" t="s">
        <v>1891</v>
      </c>
      <c r="R7" s="300" t="s">
        <v>1890</v>
      </c>
      <c r="S7" s="299" t="s">
        <v>1889</v>
      </c>
    </row>
    <row r="8" spans="1:19" x14ac:dyDescent="0.3">
      <c r="A8" s="272">
        <v>1001</v>
      </c>
      <c r="B8" s="282">
        <v>42795</v>
      </c>
      <c r="C8" s="284" t="s">
        <v>590</v>
      </c>
      <c r="D8" s="273" t="s">
        <v>1506</v>
      </c>
      <c r="E8" s="286" t="s">
        <v>395</v>
      </c>
      <c r="F8" s="273" t="s">
        <v>778</v>
      </c>
      <c r="G8" s="288" t="s">
        <v>785</v>
      </c>
      <c r="H8" s="273" t="s">
        <v>824</v>
      </c>
      <c r="I8" s="290" t="s">
        <v>1888</v>
      </c>
      <c r="J8" s="274">
        <v>45</v>
      </c>
      <c r="K8" s="292">
        <v>3000</v>
      </c>
      <c r="L8" s="274">
        <v>135000</v>
      </c>
      <c r="M8" s="294">
        <v>0.03</v>
      </c>
      <c r="N8" s="275">
        <v>130950</v>
      </c>
      <c r="O8" s="288" t="s">
        <v>782</v>
      </c>
      <c r="P8" s="276" t="s">
        <v>774</v>
      </c>
      <c r="Q8" s="296" t="s">
        <v>1932</v>
      </c>
      <c r="R8" s="276" t="s">
        <v>1933</v>
      </c>
      <c r="S8" s="296" t="s">
        <v>1934</v>
      </c>
    </row>
    <row r="9" spans="1:19" x14ac:dyDescent="0.3">
      <c r="A9" s="272">
        <v>1002</v>
      </c>
      <c r="B9" s="282">
        <v>42795</v>
      </c>
      <c r="C9" s="284" t="s">
        <v>590</v>
      </c>
      <c r="D9" s="273" t="s">
        <v>1506</v>
      </c>
      <c r="E9" s="286" t="s">
        <v>395</v>
      </c>
      <c r="F9" s="273" t="s">
        <v>778</v>
      </c>
      <c r="G9" s="288" t="s">
        <v>764</v>
      </c>
      <c r="H9" s="273" t="s">
        <v>793</v>
      </c>
      <c r="I9" s="290" t="s">
        <v>1862</v>
      </c>
      <c r="J9" s="274">
        <v>50</v>
      </c>
      <c r="K9" s="292">
        <v>240</v>
      </c>
      <c r="L9" s="274">
        <v>12000</v>
      </c>
      <c r="M9" s="294">
        <v>0.08</v>
      </c>
      <c r="N9" s="275">
        <v>11040</v>
      </c>
      <c r="O9" s="288" t="s">
        <v>782</v>
      </c>
      <c r="P9" s="276" t="s">
        <v>787</v>
      </c>
      <c r="Q9" s="296" t="s">
        <v>1932</v>
      </c>
      <c r="R9" s="276" t="s">
        <v>1933</v>
      </c>
      <c r="S9" s="296" t="s">
        <v>1934</v>
      </c>
    </row>
    <row r="10" spans="1:19" x14ac:dyDescent="0.3">
      <c r="A10" s="272">
        <v>1003</v>
      </c>
      <c r="B10" s="282">
        <v>42796</v>
      </c>
      <c r="C10" s="284" t="s">
        <v>590</v>
      </c>
      <c r="D10" s="273" t="s">
        <v>1506</v>
      </c>
      <c r="E10" s="286" t="s">
        <v>405</v>
      </c>
      <c r="F10" s="273" t="s">
        <v>778</v>
      </c>
      <c r="G10" s="288" t="s">
        <v>764</v>
      </c>
      <c r="H10" s="273" t="s">
        <v>763</v>
      </c>
      <c r="I10" s="290" t="s">
        <v>1887</v>
      </c>
      <c r="J10" s="274">
        <v>10</v>
      </c>
      <c r="K10" s="292">
        <v>1200</v>
      </c>
      <c r="L10" s="274">
        <v>12000</v>
      </c>
      <c r="M10" s="294">
        <v>0.05</v>
      </c>
      <c r="N10" s="275">
        <v>11400</v>
      </c>
      <c r="O10" s="288" t="s">
        <v>775</v>
      </c>
      <c r="P10" s="276" t="s">
        <v>760</v>
      </c>
      <c r="Q10" s="296" t="s">
        <v>1935</v>
      </c>
      <c r="R10" s="276" t="s">
        <v>1933</v>
      </c>
      <c r="S10" s="296" t="s">
        <v>1934</v>
      </c>
    </row>
    <row r="11" spans="1:19" x14ac:dyDescent="0.3">
      <c r="A11" s="272">
        <v>1004</v>
      </c>
      <c r="B11" s="282">
        <v>42796</v>
      </c>
      <c r="C11" s="284" t="s">
        <v>590</v>
      </c>
      <c r="D11" s="273" t="s">
        <v>1484</v>
      </c>
      <c r="E11" s="286" t="s">
        <v>522</v>
      </c>
      <c r="F11" s="273" t="s">
        <v>812</v>
      </c>
      <c r="G11" s="288" t="s">
        <v>764</v>
      </c>
      <c r="H11" s="273" t="s">
        <v>772</v>
      </c>
      <c r="I11" s="290" t="s">
        <v>1826</v>
      </c>
      <c r="J11" s="274">
        <v>27</v>
      </c>
      <c r="K11" s="292">
        <v>660</v>
      </c>
      <c r="L11" s="274">
        <v>17820</v>
      </c>
      <c r="M11" s="294">
        <v>0.1</v>
      </c>
      <c r="N11" s="275">
        <v>16038</v>
      </c>
      <c r="O11" s="288" t="s">
        <v>788</v>
      </c>
      <c r="P11" s="276" t="s">
        <v>760</v>
      </c>
      <c r="Q11" s="296" t="s">
        <v>1936</v>
      </c>
      <c r="R11" s="276" t="s">
        <v>1933</v>
      </c>
      <c r="S11" s="296" t="s">
        <v>1934</v>
      </c>
    </row>
    <row r="12" spans="1:19" x14ac:dyDescent="0.3">
      <c r="A12" s="272">
        <v>1005</v>
      </c>
      <c r="B12" s="282">
        <v>42796</v>
      </c>
      <c r="C12" s="284" t="s">
        <v>590</v>
      </c>
      <c r="D12" s="273" t="s">
        <v>1452</v>
      </c>
      <c r="E12" s="286" t="s">
        <v>395</v>
      </c>
      <c r="F12" s="273" t="s">
        <v>812</v>
      </c>
      <c r="G12" s="288" t="s">
        <v>785</v>
      </c>
      <c r="H12" s="273" t="s">
        <v>1125</v>
      </c>
      <c r="I12" s="290" t="s">
        <v>1886</v>
      </c>
      <c r="J12" s="274">
        <v>38</v>
      </c>
      <c r="K12" s="292">
        <v>12000</v>
      </c>
      <c r="L12" s="274">
        <v>456000</v>
      </c>
      <c r="M12" s="294">
        <v>0.04</v>
      </c>
      <c r="N12" s="275">
        <v>437760</v>
      </c>
      <c r="O12" s="288" t="s">
        <v>775</v>
      </c>
      <c r="P12" s="276" t="s">
        <v>827</v>
      </c>
      <c r="Q12" s="296" t="s">
        <v>1935</v>
      </c>
      <c r="R12" s="276" t="s">
        <v>1933</v>
      </c>
      <c r="S12" s="296" t="s">
        <v>1934</v>
      </c>
    </row>
    <row r="13" spans="1:19" x14ac:dyDescent="0.3">
      <c r="A13" s="272">
        <v>1006</v>
      </c>
      <c r="B13" s="282">
        <v>42797</v>
      </c>
      <c r="C13" s="284" t="s">
        <v>590</v>
      </c>
      <c r="D13" s="273" t="s">
        <v>1861</v>
      </c>
      <c r="E13" s="286" t="s">
        <v>405</v>
      </c>
      <c r="F13" s="273" t="s">
        <v>765</v>
      </c>
      <c r="G13" s="288" t="s">
        <v>785</v>
      </c>
      <c r="H13" s="273" t="s">
        <v>784</v>
      </c>
      <c r="I13" s="290" t="s">
        <v>1787</v>
      </c>
      <c r="J13" s="274">
        <v>14</v>
      </c>
      <c r="K13" s="292">
        <v>5760</v>
      </c>
      <c r="L13" s="274">
        <v>80640</v>
      </c>
      <c r="M13" s="294">
        <v>0.04</v>
      </c>
      <c r="N13" s="275">
        <v>77414.399999999994</v>
      </c>
      <c r="O13" s="288" t="s">
        <v>775</v>
      </c>
      <c r="P13" s="276" t="s">
        <v>767</v>
      </c>
      <c r="Q13" s="296" t="s">
        <v>1935</v>
      </c>
      <c r="R13" s="276" t="s">
        <v>1937</v>
      </c>
      <c r="S13" s="296" t="s">
        <v>1934</v>
      </c>
    </row>
    <row r="14" spans="1:19" x14ac:dyDescent="0.3">
      <c r="A14" s="272">
        <v>1007</v>
      </c>
      <c r="B14" s="282">
        <v>42797</v>
      </c>
      <c r="C14" s="284" t="s">
        <v>590</v>
      </c>
      <c r="D14" s="273" t="s">
        <v>1885</v>
      </c>
      <c r="E14" s="286" t="s">
        <v>405</v>
      </c>
      <c r="F14" s="273" t="s">
        <v>778</v>
      </c>
      <c r="G14" s="288" t="s">
        <v>770</v>
      </c>
      <c r="H14" s="273" t="s">
        <v>769</v>
      </c>
      <c r="I14" s="290" t="s">
        <v>1884</v>
      </c>
      <c r="J14" s="274">
        <v>25</v>
      </c>
      <c r="K14" s="292">
        <v>13620</v>
      </c>
      <c r="L14" s="274">
        <v>340500</v>
      </c>
      <c r="M14" s="294">
        <v>0.02</v>
      </c>
      <c r="N14" s="275">
        <v>333690</v>
      </c>
      <c r="O14" s="288" t="s">
        <v>782</v>
      </c>
      <c r="P14" s="276" t="s">
        <v>760</v>
      </c>
      <c r="Q14" s="296" t="s">
        <v>1932</v>
      </c>
      <c r="R14" s="276" t="s">
        <v>1933</v>
      </c>
      <c r="S14" s="296" t="s">
        <v>1934</v>
      </c>
    </row>
    <row r="15" spans="1:19" x14ac:dyDescent="0.3">
      <c r="A15" s="272">
        <v>1008</v>
      </c>
      <c r="B15" s="282">
        <v>42797</v>
      </c>
      <c r="C15" s="284" t="s">
        <v>590</v>
      </c>
      <c r="D15" s="273" t="s">
        <v>1350</v>
      </c>
      <c r="E15" s="286" t="s">
        <v>522</v>
      </c>
      <c r="F15" s="273" t="s">
        <v>790</v>
      </c>
      <c r="G15" s="288" t="s">
        <v>785</v>
      </c>
      <c r="H15" s="273" t="s">
        <v>815</v>
      </c>
      <c r="I15" s="290" t="s">
        <v>1642</v>
      </c>
      <c r="J15" s="274">
        <v>26</v>
      </c>
      <c r="K15" s="292">
        <v>5460</v>
      </c>
      <c r="L15" s="274">
        <v>141960</v>
      </c>
      <c r="M15" s="294">
        <v>0.03</v>
      </c>
      <c r="N15" s="275">
        <v>137701.20000000001</v>
      </c>
      <c r="O15" s="288" t="s">
        <v>782</v>
      </c>
      <c r="P15" s="276" t="s">
        <v>760</v>
      </c>
      <c r="Q15" s="296" t="s">
        <v>1932</v>
      </c>
      <c r="R15" s="276" t="s">
        <v>1937</v>
      </c>
      <c r="S15" s="296" t="s">
        <v>1934</v>
      </c>
    </row>
    <row r="16" spans="1:19" x14ac:dyDescent="0.3">
      <c r="A16" s="272">
        <v>1009</v>
      </c>
      <c r="B16" s="282">
        <v>42797</v>
      </c>
      <c r="C16" s="284" t="s">
        <v>590</v>
      </c>
      <c r="D16" s="273" t="s">
        <v>1480</v>
      </c>
      <c r="E16" s="286" t="s">
        <v>395</v>
      </c>
      <c r="F16" s="273" t="s">
        <v>765</v>
      </c>
      <c r="G16" s="288" t="s">
        <v>785</v>
      </c>
      <c r="H16" s="273" t="s">
        <v>815</v>
      </c>
      <c r="I16" s="290" t="s">
        <v>1192</v>
      </c>
      <c r="J16" s="274">
        <v>2</v>
      </c>
      <c r="K16" s="292">
        <v>116341</v>
      </c>
      <c r="L16" s="274">
        <v>232682</v>
      </c>
      <c r="M16" s="294">
        <v>0.09</v>
      </c>
      <c r="N16" s="275">
        <v>211740.62</v>
      </c>
      <c r="O16" s="288" t="s">
        <v>775</v>
      </c>
      <c r="P16" s="276" t="s">
        <v>774</v>
      </c>
      <c r="Q16" s="296" t="s">
        <v>1935</v>
      </c>
      <c r="R16" s="276" t="s">
        <v>1937</v>
      </c>
      <c r="S16" s="296" t="s">
        <v>1934</v>
      </c>
    </row>
    <row r="17" spans="1:19" x14ac:dyDescent="0.3">
      <c r="A17" s="272">
        <v>1010</v>
      </c>
      <c r="B17" s="282">
        <v>42797</v>
      </c>
      <c r="C17" s="284" t="s">
        <v>590</v>
      </c>
      <c r="D17" s="273" t="s">
        <v>1350</v>
      </c>
      <c r="E17" s="286" t="s">
        <v>395</v>
      </c>
      <c r="F17" s="273" t="s">
        <v>790</v>
      </c>
      <c r="G17" s="288" t="s">
        <v>764</v>
      </c>
      <c r="H17" s="273" t="s">
        <v>811</v>
      </c>
      <c r="I17" s="290" t="s">
        <v>1170</v>
      </c>
      <c r="J17" s="274">
        <v>22</v>
      </c>
      <c r="K17" s="292">
        <v>9780</v>
      </c>
      <c r="L17" s="274">
        <v>215160</v>
      </c>
      <c r="M17" s="294">
        <v>7.0000000000000007E-2</v>
      </c>
      <c r="N17" s="275">
        <v>200098.8</v>
      </c>
      <c r="O17" s="288" t="s">
        <v>782</v>
      </c>
      <c r="P17" s="276" t="s">
        <v>760</v>
      </c>
      <c r="Q17" s="296" t="s">
        <v>1932</v>
      </c>
      <c r="R17" s="276" t="s">
        <v>1937</v>
      </c>
      <c r="S17" s="296" t="s">
        <v>1934</v>
      </c>
    </row>
    <row r="18" spans="1:19" x14ac:dyDescent="0.3">
      <c r="A18" s="272">
        <v>1011</v>
      </c>
      <c r="B18" s="282">
        <v>42797</v>
      </c>
      <c r="C18" s="284" t="s">
        <v>590</v>
      </c>
      <c r="D18" s="273" t="s">
        <v>1350</v>
      </c>
      <c r="E18" s="286" t="s">
        <v>395</v>
      </c>
      <c r="F18" s="273" t="s">
        <v>790</v>
      </c>
      <c r="G18" s="288" t="s">
        <v>764</v>
      </c>
      <c r="H18" s="273" t="s">
        <v>763</v>
      </c>
      <c r="I18" s="290" t="s">
        <v>970</v>
      </c>
      <c r="J18" s="274">
        <v>26</v>
      </c>
      <c r="K18" s="292">
        <v>180</v>
      </c>
      <c r="L18" s="274">
        <v>4680</v>
      </c>
      <c r="M18" s="294">
        <v>0.08</v>
      </c>
      <c r="N18" s="275">
        <v>4305.6000000000004</v>
      </c>
      <c r="O18" s="288" t="s">
        <v>782</v>
      </c>
      <c r="P18" s="276" t="s">
        <v>760</v>
      </c>
      <c r="Q18" s="296" t="s">
        <v>1932</v>
      </c>
      <c r="R18" s="276" t="s">
        <v>1937</v>
      </c>
      <c r="S18" s="296" t="s">
        <v>1934</v>
      </c>
    </row>
    <row r="19" spans="1:19" x14ac:dyDescent="0.3">
      <c r="A19" s="272">
        <v>1012</v>
      </c>
      <c r="B19" s="282">
        <v>42797</v>
      </c>
      <c r="C19" s="284" t="s">
        <v>590</v>
      </c>
      <c r="D19" s="273" t="s">
        <v>1201</v>
      </c>
      <c r="E19" s="286" t="s">
        <v>395</v>
      </c>
      <c r="F19" s="273" t="s">
        <v>778</v>
      </c>
      <c r="G19" s="288" t="s">
        <v>764</v>
      </c>
      <c r="H19" s="273" t="s">
        <v>811</v>
      </c>
      <c r="I19" s="290" t="s">
        <v>1883</v>
      </c>
      <c r="J19" s="274">
        <v>49</v>
      </c>
      <c r="K19" s="292">
        <v>960</v>
      </c>
      <c r="L19" s="274">
        <v>47040</v>
      </c>
      <c r="M19" s="294">
        <v>0.1</v>
      </c>
      <c r="N19" s="275">
        <v>42336</v>
      </c>
      <c r="O19" s="288" t="s">
        <v>788</v>
      </c>
      <c r="P19" s="276" t="s">
        <v>798</v>
      </c>
      <c r="Q19" s="296" t="s">
        <v>1936</v>
      </c>
      <c r="R19" s="276" t="s">
        <v>1933</v>
      </c>
      <c r="S19" s="296" t="s">
        <v>1934</v>
      </c>
    </row>
    <row r="20" spans="1:19" x14ac:dyDescent="0.3">
      <c r="A20" s="272">
        <v>1013</v>
      </c>
      <c r="B20" s="282">
        <v>42797</v>
      </c>
      <c r="C20" s="284" t="s">
        <v>590</v>
      </c>
      <c r="D20" s="273" t="s">
        <v>1201</v>
      </c>
      <c r="E20" s="286" t="s">
        <v>395</v>
      </c>
      <c r="F20" s="273" t="s">
        <v>778</v>
      </c>
      <c r="G20" s="288" t="s">
        <v>764</v>
      </c>
      <c r="H20" s="273" t="s">
        <v>763</v>
      </c>
      <c r="I20" s="290" t="s">
        <v>1882</v>
      </c>
      <c r="J20" s="274">
        <v>6</v>
      </c>
      <c r="K20" s="292">
        <v>120</v>
      </c>
      <c r="L20" s="274">
        <v>720</v>
      </c>
      <c r="M20" s="294">
        <v>0.1</v>
      </c>
      <c r="N20" s="275">
        <v>648</v>
      </c>
      <c r="O20" s="288" t="s">
        <v>788</v>
      </c>
      <c r="P20" s="276" t="s">
        <v>827</v>
      </c>
      <c r="Q20" s="296" t="s">
        <v>1936</v>
      </c>
      <c r="R20" s="276" t="s">
        <v>1933</v>
      </c>
      <c r="S20" s="296" t="s">
        <v>1934</v>
      </c>
    </row>
    <row r="21" spans="1:19" x14ac:dyDescent="0.3">
      <c r="A21" s="272">
        <v>1014</v>
      </c>
      <c r="B21" s="282">
        <v>42798</v>
      </c>
      <c r="C21" s="284" t="s">
        <v>590</v>
      </c>
      <c r="D21" s="273" t="s">
        <v>1880</v>
      </c>
      <c r="E21" s="286" t="s">
        <v>522</v>
      </c>
      <c r="F21" s="273" t="s">
        <v>778</v>
      </c>
      <c r="G21" s="288" t="s">
        <v>770</v>
      </c>
      <c r="H21" s="273" t="s">
        <v>781</v>
      </c>
      <c r="I21" s="290" t="s">
        <v>1881</v>
      </c>
      <c r="J21" s="274">
        <v>3</v>
      </c>
      <c r="K21" s="292">
        <v>3300</v>
      </c>
      <c r="L21" s="274">
        <v>9900</v>
      </c>
      <c r="M21" s="294">
        <v>0.02</v>
      </c>
      <c r="N21" s="275">
        <v>9702</v>
      </c>
      <c r="O21" s="288" t="s">
        <v>761</v>
      </c>
      <c r="P21" s="276" t="s">
        <v>767</v>
      </c>
      <c r="Q21" s="296" t="s">
        <v>1932</v>
      </c>
      <c r="R21" s="276" t="s">
        <v>1933</v>
      </c>
      <c r="S21" s="296" t="s">
        <v>1934</v>
      </c>
    </row>
    <row r="22" spans="1:19" x14ac:dyDescent="0.3">
      <c r="A22" s="272">
        <v>1015</v>
      </c>
      <c r="B22" s="282">
        <v>42798</v>
      </c>
      <c r="C22" s="284" t="s">
        <v>590</v>
      </c>
      <c r="D22" s="273" t="s">
        <v>1880</v>
      </c>
      <c r="E22" s="286" t="s">
        <v>522</v>
      </c>
      <c r="F22" s="273" t="s">
        <v>778</v>
      </c>
      <c r="G22" s="288" t="s">
        <v>764</v>
      </c>
      <c r="H22" s="273" t="s">
        <v>793</v>
      </c>
      <c r="I22" s="290" t="s">
        <v>895</v>
      </c>
      <c r="J22" s="274">
        <v>3</v>
      </c>
      <c r="K22" s="292">
        <v>2280</v>
      </c>
      <c r="L22" s="274">
        <v>6840</v>
      </c>
      <c r="M22" s="294">
        <v>0.06</v>
      </c>
      <c r="N22" s="275">
        <v>6429.6</v>
      </c>
      <c r="O22" s="288" t="s">
        <v>761</v>
      </c>
      <c r="P22" s="276" t="s">
        <v>760</v>
      </c>
      <c r="Q22" s="296" t="s">
        <v>1932</v>
      </c>
      <c r="R22" s="276" t="s">
        <v>1933</v>
      </c>
      <c r="S22" s="296" t="s">
        <v>1934</v>
      </c>
    </row>
    <row r="23" spans="1:19" x14ac:dyDescent="0.3">
      <c r="A23" s="272">
        <v>1016</v>
      </c>
      <c r="B23" s="282">
        <v>42798</v>
      </c>
      <c r="C23" s="284" t="s">
        <v>590</v>
      </c>
      <c r="D23" s="273" t="s">
        <v>1880</v>
      </c>
      <c r="E23" s="286" t="s">
        <v>522</v>
      </c>
      <c r="F23" s="273" t="s">
        <v>778</v>
      </c>
      <c r="G23" s="288" t="s">
        <v>764</v>
      </c>
      <c r="H23" s="273" t="s">
        <v>772</v>
      </c>
      <c r="I23" s="290" t="s">
        <v>999</v>
      </c>
      <c r="J23" s="274">
        <v>32</v>
      </c>
      <c r="K23" s="292">
        <v>3360</v>
      </c>
      <c r="L23" s="274">
        <v>107520</v>
      </c>
      <c r="M23" s="294">
        <v>0.1</v>
      </c>
      <c r="N23" s="275">
        <v>96768</v>
      </c>
      <c r="O23" s="288" t="s">
        <v>761</v>
      </c>
      <c r="P23" s="276" t="s">
        <v>798</v>
      </c>
      <c r="Q23" s="296" t="s">
        <v>1932</v>
      </c>
      <c r="R23" s="276" t="s">
        <v>1933</v>
      </c>
      <c r="S23" s="296" t="s">
        <v>1934</v>
      </c>
    </row>
    <row r="24" spans="1:19" x14ac:dyDescent="0.3">
      <c r="A24" s="272">
        <v>1017</v>
      </c>
      <c r="B24" s="282">
        <v>42798</v>
      </c>
      <c r="C24" s="284" t="s">
        <v>590</v>
      </c>
      <c r="D24" s="273" t="s">
        <v>1879</v>
      </c>
      <c r="E24" s="286" t="s">
        <v>522</v>
      </c>
      <c r="F24" s="273" t="s">
        <v>765</v>
      </c>
      <c r="G24" s="288" t="s">
        <v>770</v>
      </c>
      <c r="H24" s="273" t="s">
        <v>781</v>
      </c>
      <c r="I24" s="290" t="s">
        <v>1050</v>
      </c>
      <c r="J24" s="274">
        <v>15</v>
      </c>
      <c r="K24" s="292">
        <v>3000</v>
      </c>
      <c r="L24" s="274">
        <v>45000</v>
      </c>
      <c r="M24" s="294">
        <v>0.02</v>
      </c>
      <c r="N24" s="275">
        <v>44100</v>
      </c>
      <c r="O24" s="288" t="s">
        <v>782</v>
      </c>
      <c r="P24" s="276" t="s">
        <v>760</v>
      </c>
      <c r="Q24" s="296" t="s">
        <v>1932</v>
      </c>
      <c r="R24" s="276" t="s">
        <v>1937</v>
      </c>
      <c r="S24" s="296" t="s">
        <v>1934</v>
      </c>
    </row>
    <row r="25" spans="1:19" x14ac:dyDescent="0.3">
      <c r="A25" s="272">
        <v>1018</v>
      </c>
      <c r="B25" s="282">
        <v>42798</v>
      </c>
      <c r="C25" s="284" t="s">
        <v>590</v>
      </c>
      <c r="D25" s="273" t="s">
        <v>1656</v>
      </c>
      <c r="E25" s="286" t="s">
        <v>522</v>
      </c>
      <c r="F25" s="273" t="s">
        <v>790</v>
      </c>
      <c r="G25" s="288" t="s">
        <v>770</v>
      </c>
      <c r="H25" s="273" t="s">
        <v>781</v>
      </c>
      <c r="I25" s="290" t="s">
        <v>1878</v>
      </c>
      <c r="J25" s="274">
        <v>38</v>
      </c>
      <c r="K25" s="292">
        <v>5340</v>
      </c>
      <c r="L25" s="274">
        <v>202920</v>
      </c>
      <c r="M25" s="294">
        <v>0</v>
      </c>
      <c r="N25" s="275">
        <v>202920</v>
      </c>
      <c r="O25" s="288" t="s">
        <v>788</v>
      </c>
      <c r="P25" s="276" t="s">
        <v>841</v>
      </c>
      <c r="Q25" s="296" t="s">
        <v>1936</v>
      </c>
      <c r="R25" s="276" t="s">
        <v>1937</v>
      </c>
      <c r="S25" s="296" t="s">
        <v>1934</v>
      </c>
    </row>
    <row r="26" spans="1:19" x14ac:dyDescent="0.3">
      <c r="A26" s="272">
        <v>1019</v>
      </c>
      <c r="B26" s="282">
        <v>42798</v>
      </c>
      <c r="C26" s="284" t="s">
        <v>590</v>
      </c>
      <c r="D26" s="273" t="s">
        <v>1656</v>
      </c>
      <c r="E26" s="286" t="s">
        <v>522</v>
      </c>
      <c r="F26" s="273" t="s">
        <v>790</v>
      </c>
      <c r="G26" s="288" t="s">
        <v>785</v>
      </c>
      <c r="H26" s="273" t="s">
        <v>815</v>
      </c>
      <c r="I26" s="290" t="s">
        <v>1230</v>
      </c>
      <c r="J26" s="274">
        <v>5</v>
      </c>
      <c r="K26" s="292">
        <v>5460</v>
      </c>
      <c r="L26" s="274">
        <v>27300</v>
      </c>
      <c r="M26" s="294">
        <v>0.02</v>
      </c>
      <c r="N26" s="275">
        <v>26754</v>
      </c>
      <c r="O26" s="288" t="s">
        <v>788</v>
      </c>
      <c r="P26" s="276" t="s">
        <v>774</v>
      </c>
      <c r="Q26" s="296" t="s">
        <v>1936</v>
      </c>
      <c r="R26" s="276" t="s">
        <v>1937</v>
      </c>
      <c r="S26" s="296" t="s">
        <v>1934</v>
      </c>
    </row>
    <row r="27" spans="1:19" x14ac:dyDescent="0.3">
      <c r="A27" s="272">
        <v>1020</v>
      </c>
      <c r="B27" s="282">
        <v>42798</v>
      </c>
      <c r="C27" s="284" t="s">
        <v>590</v>
      </c>
      <c r="D27" s="273" t="s">
        <v>1877</v>
      </c>
      <c r="E27" s="286" t="s">
        <v>522</v>
      </c>
      <c r="F27" s="273" t="s">
        <v>790</v>
      </c>
      <c r="G27" s="288" t="s">
        <v>764</v>
      </c>
      <c r="H27" s="273" t="s">
        <v>772</v>
      </c>
      <c r="I27" s="290" t="s">
        <v>1534</v>
      </c>
      <c r="J27" s="274">
        <v>47</v>
      </c>
      <c r="K27" s="292">
        <v>16800</v>
      </c>
      <c r="L27" s="274">
        <v>789600</v>
      </c>
      <c r="M27" s="294">
        <v>0.08</v>
      </c>
      <c r="N27" s="275">
        <v>726432</v>
      </c>
      <c r="O27" s="288" t="s">
        <v>782</v>
      </c>
      <c r="P27" s="276" t="s">
        <v>760</v>
      </c>
      <c r="Q27" s="296" t="s">
        <v>1932</v>
      </c>
      <c r="R27" s="276" t="s">
        <v>1937</v>
      </c>
      <c r="S27" s="296" t="s">
        <v>1934</v>
      </c>
    </row>
    <row r="28" spans="1:19" x14ac:dyDescent="0.3">
      <c r="A28" s="272">
        <v>1021</v>
      </c>
      <c r="B28" s="282">
        <v>42798</v>
      </c>
      <c r="C28" s="284" t="s">
        <v>590</v>
      </c>
      <c r="D28" s="273" t="s">
        <v>1875</v>
      </c>
      <c r="E28" s="286" t="s">
        <v>395</v>
      </c>
      <c r="F28" s="273" t="s">
        <v>812</v>
      </c>
      <c r="G28" s="288" t="s">
        <v>764</v>
      </c>
      <c r="H28" s="273" t="s">
        <v>763</v>
      </c>
      <c r="I28" s="290" t="s">
        <v>1876</v>
      </c>
      <c r="J28" s="274">
        <v>48</v>
      </c>
      <c r="K28" s="292">
        <v>600</v>
      </c>
      <c r="L28" s="274">
        <v>28800</v>
      </c>
      <c r="M28" s="294">
        <v>0.09</v>
      </c>
      <c r="N28" s="275">
        <v>26208</v>
      </c>
      <c r="O28" s="288" t="s">
        <v>788</v>
      </c>
      <c r="P28" s="276" t="s">
        <v>760</v>
      </c>
      <c r="Q28" s="296" t="s">
        <v>1936</v>
      </c>
      <c r="R28" s="276" t="s">
        <v>1933</v>
      </c>
      <c r="S28" s="296" t="s">
        <v>1934</v>
      </c>
    </row>
    <row r="29" spans="1:19" x14ac:dyDescent="0.3">
      <c r="A29" s="272">
        <v>1022</v>
      </c>
      <c r="B29" s="282">
        <v>42798</v>
      </c>
      <c r="C29" s="284" t="s">
        <v>590</v>
      </c>
      <c r="D29" s="273" t="s">
        <v>1875</v>
      </c>
      <c r="E29" s="286" t="s">
        <v>395</v>
      </c>
      <c r="F29" s="273" t="s">
        <v>812</v>
      </c>
      <c r="G29" s="288" t="s">
        <v>764</v>
      </c>
      <c r="H29" s="273" t="s">
        <v>763</v>
      </c>
      <c r="I29" s="290" t="s">
        <v>1389</v>
      </c>
      <c r="J29" s="274">
        <v>18</v>
      </c>
      <c r="K29" s="292">
        <v>180</v>
      </c>
      <c r="L29" s="274">
        <v>3240</v>
      </c>
      <c r="M29" s="294">
        <v>0.01</v>
      </c>
      <c r="N29" s="275">
        <v>3207.6</v>
      </c>
      <c r="O29" s="288" t="s">
        <v>788</v>
      </c>
      <c r="P29" s="276" t="s">
        <v>760</v>
      </c>
      <c r="Q29" s="296" t="s">
        <v>1936</v>
      </c>
      <c r="R29" s="276" t="s">
        <v>1933</v>
      </c>
      <c r="S29" s="296" t="s">
        <v>1934</v>
      </c>
    </row>
    <row r="30" spans="1:19" x14ac:dyDescent="0.3">
      <c r="A30" s="272">
        <v>1023</v>
      </c>
      <c r="B30" s="282">
        <v>42799</v>
      </c>
      <c r="C30" s="284" t="s">
        <v>590</v>
      </c>
      <c r="D30" s="273" t="s">
        <v>1415</v>
      </c>
      <c r="E30" s="286" t="s">
        <v>395</v>
      </c>
      <c r="F30" s="273" t="s">
        <v>778</v>
      </c>
      <c r="G30" s="288" t="s">
        <v>785</v>
      </c>
      <c r="H30" s="273" t="s">
        <v>824</v>
      </c>
      <c r="I30" s="290" t="s">
        <v>1874</v>
      </c>
      <c r="J30" s="274">
        <v>13</v>
      </c>
      <c r="K30" s="292">
        <v>10800</v>
      </c>
      <c r="L30" s="274">
        <v>140400</v>
      </c>
      <c r="M30" s="294">
        <v>0.08</v>
      </c>
      <c r="N30" s="275">
        <v>129168</v>
      </c>
      <c r="O30" s="288" t="s">
        <v>782</v>
      </c>
      <c r="P30" s="276" t="s">
        <v>798</v>
      </c>
      <c r="Q30" s="296" t="s">
        <v>1932</v>
      </c>
      <c r="R30" s="276" t="s">
        <v>1933</v>
      </c>
      <c r="S30" s="296" t="s">
        <v>1934</v>
      </c>
    </row>
    <row r="31" spans="1:19" x14ac:dyDescent="0.3">
      <c r="A31" s="272">
        <v>1024</v>
      </c>
      <c r="B31" s="282">
        <v>42799</v>
      </c>
      <c r="C31" s="284" t="s">
        <v>590</v>
      </c>
      <c r="D31" s="273" t="s">
        <v>1873</v>
      </c>
      <c r="E31" s="286" t="s">
        <v>398</v>
      </c>
      <c r="F31" s="273" t="s">
        <v>765</v>
      </c>
      <c r="G31" s="288" t="s">
        <v>764</v>
      </c>
      <c r="H31" s="273" t="s">
        <v>793</v>
      </c>
      <c r="I31" s="290" t="s">
        <v>1064</v>
      </c>
      <c r="J31" s="274">
        <v>33</v>
      </c>
      <c r="K31" s="292">
        <v>300</v>
      </c>
      <c r="L31" s="274">
        <v>9900</v>
      </c>
      <c r="M31" s="294">
        <v>0.06</v>
      </c>
      <c r="N31" s="275">
        <v>9306</v>
      </c>
      <c r="O31" s="288" t="s">
        <v>834</v>
      </c>
      <c r="P31" s="276" t="s">
        <v>760</v>
      </c>
      <c r="Q31" s="296" t="s">
        <v>1932</v>
      </c>
      <c r="R31" s="276" t="s">
        <v>1937</v>
      </c>
      <c r="S31" s="296" t="s">
        <v>1934</v>
      </c>
    </row>
    <row r="32" spans="1:19" x14ac:dyDescent="0.3">
      <c r="A32" s="272">
        <v>1025</v>
      </c>
      <c r="B32" s="282">
        <v>42799</v>
      </c>
      <c r="C32" s="284" t="s">
        <v>590</v>
      </c>
      <c r="D32" s="273" t="s">
        <v>1872</v>
      </c>
      <c r="E32" s="286" t="s">
        <v>398</v>
      </c>
      <c r="F32" s="273" t="s">
        <v>765</v>
      </c>
      <c r="G32" s="288" t="s">
        <v>770</v>
      </c>
      <c r="H32" s="273" t="s">
        <v>781</v>
      </c>
      <c r="I32" s="290" t="s">
        <v>1372</v>
      </c>
      <c r="J32" s="274">
        <v>10</v>
      </c>
      <c r="K32" s="292">
        <v>780</v>
      </c>
      <c r="L32" s="274">
        <v>7800</v>
      </c>
      <c r="M32" s="294">
        <v>0.1</v>
      </c>
      <c r="N32" s="275">
        <v>7020</v>
      </c>
      <c r="O32" s="288" t="s">
        <v>834</v>
      </c>
      <c r="P32" s="276" t="s">
        <v>767</v>
      </c>
      <c r="Q32" s="296" t="s">
        <v>1932</v>
      </c>
      <c r="R32" s="276" t="s">
        <v>1937</v>
      </c>
      <c r="S32" s="296" t="s">
        <v>1934</v>
      </c>
    </row>
    <row r="33" spans="1:19" x14ac:dyDescent="0.3">
      <c r="A33" s="272">
        <v>1026</v>
      </c>
      <c r="B33" s="282">
        <v>42799</v>
      </c>
      <c r="C33" s="284" t="s">
        <v>590</v>
      </c>
      <c r="D33" s="273" t="s">
        <v>1395</v>
      </c>
      <c r="E33" s="286" t="s">
        <v>398</v>
      </c>
      <c r="F33" s="273" t="s">
        <v>778</v>
      </c>
      <c r="G33" s="288" t="s">
        <v>785</v>
      </c>
      <c r="H33" s="273" t="s">
        <v>815</v>
      </c>
      <c r="I33" s="290" t="s">
        <v>1438</v>
      </c>
      <c r="J33" s="274">
        <v>50</v>
      </c>
      <c r="K33" s="292">
        <v>7200</v>
      </c>
      <c r="L33" s="274">
        <v>360000</v>
      </c>
      <c r="M33" s="294">
        <v>0.08</v>
      </c>
      <c r="N33" s="275">
        <v>331200</v>
      </c>
      <c r="O33" s="288" t="s">
        <v>834</v>
      </c>
      <c r="P33" s="276" t="s">
        <v>798</v>
      </c>
      <c r="Q33" s="296" t="s">
        <v>1932</v>
      </c>
      <c r="R33" s="276" t="s">
        <v>1933</v>
      </c>
      <c r="S33" s="296" t="s">
        <v>1934</v>
      </c>
    </row>
    <row r="34" spans="1:19" x14ac:dyDescent="0.3">
      <c r="A34" s="272">
        <v>1027</v>
      </c>
      <c r="B34" s="282">
        <v>42799</v>
      </c>
      <c r="C34" s="284" t="s">
        <v>590</v>
      </c>
      <c r="D34" s="273" t="s">
        <v>1395</v>
      </c>
      <c r="E34" s="286" t="s">
        <v>398</v>
      </c>
      <c r="F34" s="273" t="s">
        <v>778</v>
      </c>
      <c r="G34" s="288" t="s">
        <v>764</v>
      </c>
      <c r="H34" s="273" t="s">
        <v>805</v>
      </c>
      <c r="I34" s="290" t="s">
        <v>1871</v>
      </c>
      <c r="J34" s="274">
        <v>19</v>
      </c>
      <c r="K34" s="292">
        <v>660</v>
      </c>
      <c r="L34" s="274">
        <v>12540</v>
      </c>
      <c r="M34" s="294">
        <v>0.08</v>
      </c>
      <c r="N34" s="275">
        <v>11536.8</v>
      </c>
      <c r="O34" s="288" t="s">
        <v>834</v>
      </c>
      <c r="P34" s="276" t="s">
        <v>798</v>
      </c>
      <c r="Q34" s="296" t="s">
        <v>1932</v>
      </c>
      <c r="R34" s="276" t="s">
        <v>1933</v>
      </c>
      <c r="S34" s="296" t="s">
        <v>1934</v>
      </c>
    </row>
    <row r="35" spans="1:19" x14ac:dyDescent="0.3">
      <c r="A35" s="272">
        <v>1028</v>
      </c>
      <c r="B35" s="282">
        <v>42799</v>
      </c>
      <c r="C35" s="284" t="s">
        <v>590</v>
      </c>
      <c r="D35" s="273" t="s">
        <v>1869</v>
      </c>
      <c r="E35" s="286" t="s">
        <v>405</v>
      </c>
      <c r="F35" s="273" t="s">
        <v>790</v>
      </c>
      <c r="G35" s="288" t="s">
        <v>764</v>
      </c>
      <c r="H35" s="273" t="s">
        <v>793</v>
      </c>
      <c r="I35" s="290" t="s">
        <v>1870</v>
      </c>
      <c r="J35" s="274">
        <v>32</v>
      </c>
      <c r="K35" s="292">
        <v>3360</v>
      </c>
      <c r="L35" s="274">
        <v>107520</v>
      </c>
      <c r="M35" s="294">
        <v>0.08</v>
      </c>
      <c r="N35" s="275">
        <v>98918.399999999994</v>
      </c>
      <c r="O35" s="288" t="s">
        <v>834</v>
      </c>
      <c r="P35" s="276" t="s">
        <v>787</v>
      </c>
      <c r="Q35" s="296" t="s">
        <v>1932</v>
      </c>
      <c r="R35" s="276" t="s">
        <v>1937</v>
      </c>
      <c r="S35" s="296" t="s">
        <v>1934</v>
      </c>
    </row>
    <row r="36" spans="1:19" x14ac:dyDescent="0.3">
      <c r="A36" s="272">
        <v>1029</v>
      </c>
      <c r="B36" s="282">
        <v>42799</v>
      </c>
      <c r="C36" s="284" t="s">
        <v>590</v>
      </c>
      <c r="D36" s="273" t="s">
        <v>1103</v>
      </c>
      <c r="E36" s="286" t="s">
        <v>405</v>
      </c>
      <c r="F36" s="273" t="s">
        <v>778</v>
      </c>
      <c r="G36" s="288" t="s">
        <v>764</v>
      </c>
      <c r="H36" s="273" t="s">
        <v>772</v>
      </c>
      <c r="I36" s="290" t="s">
        <v>1198</v>
      </c>
      <c r="J36" s="274">
        <v>28</v>
      </c>
      <c r="K36" s="292">
        <v>4860</v>
      </c>
      <c r="L36" s="274">
        <v>136080</v>
      </c>
      <c r="M36" s="294">
        <v>0.09</v>
      </c>
      <c r="N36" s="275">
        <v>123832.8</v>
      </c>
      <c r="O36" s="288" t="s">
        <v>775</v>
      </c>
      <c r="P36" s="276" t="s">
        <v>760</v>
      </c>
      <c r="Q36" s="296" t="s">
        <v>1935</v>
      </c>
      <c r="R36" s="276" t="s">
        <v>1933</v>
      </c>
      <c r="S36" s="296" t="s">
        <v>1934</v>
      </c>
    </row>
    <row r="37" spans="1:19" x14ac:dyDescent="0.3">
      <c r="A37" s="272">
        <v>1030</v>
      </c>
      <c r="B37" s="282">
        <v>42799</v>
      </c>
      <c r="C37" s="284" t="s">
        <v>590</v>
      </c>
      <c r="D37" s="273" t="s">
        <v>1869</v>
      </c>
      <c r="E37" s="286" t="s">
        <v>405</v>
      </c>
      <c r="F37" s="273" t="s">
        <v>790</v>
      </c>
      <c r="G37" s="288" t="s">
        <v>764</v>
      </c>
      <c r="H37" s="273" t="s">
        <v>793</v>
      </c>
      <c r="I37" s="290" t="s">
        <v>1868</v>
      </c>
      <c r="J37" s="274">
        <v>40</v>
      </c>
      <c r="K37" s="292">
        <v>720</v>
      </c>
      <c r="L37" s="274">
        <v>28800</v>
      </c>
      <c r="M37" s="294">
        <v>0.02</v>
      </c>
      <c r="N37" s="275">
        <v>28224</v>
      </c>
      <c r="O37" s="288" t="s">
        <v>834</v>
      </c>
      <c r="P37" s="276" t="s">
        <v>798</v>
      </c>
      <c r="Q37" s="296" t="s">
        <v>1932</v>
      </c>
      <c r="R37" s="276" t="s">
        <v>1937</v>
      </c>
      <c r="S37" s="296" t="s">
        <v>1934</v>
      </c>
    </row>
    <row r="38" spans="1:19" x14ac:dyDescent="0.3">
      <c r="A38" s="272">
        <v>1031</v>
      </c>
      <c r="B38" s="282">
        <v>42799</v>
      </c>
      <c r="C38" s="284" t="s">
        <v>590</v>
      </c>
      <c r="D38" s="273" t="s">
        <v>1103</v>
      </c>
      <c r="E38" s="286" t="s">
        <v>405</v>
      </c>
      <c r="F38" s="273" t="s">
        <v>778</v>
      </c>
      <c r="G38" s="288" t="s">
        <v>764</v>
      </c>
      <c r="H38" s="273" t="s">
        <v>800</v>
      </c>
      <c r="I38" s="290" t="s">
        <v>1508</v>
      </c>
      <c r="J38" s="274">
        <v>28</v>
      </c>
      <c r="K38" s="292">
        <v>360</v>
      </c>
      <c r="L38" s="274">
        <v>10080</v>
      </c>
      <c r="M38" s="294">
        <v>0.05</v>
      </c>
      <c r="N38" s="275">
        <v>9576</v>
      </c>
      <c r="O38" s="288" t="s">
        <v>775</v>
      </c>
      <c r="P38" s="276" t="s">
        <v>767</v>
      </c>
      <c r="Q38" s="296" t="s">
        <v>1935</v>
      </c>
      <c r="R38" s="276" t="s">
        <v>1933</v>
      </c>
      <c r="S38" s="296" t="s">
        <v>1934</v>
      </c>
    </row>
    <row r="39" spans="1:19" x14ac:dyDescent="0.3">
      <c r="A39" s="272">
        <v>1032</v>
      </c>
      <c r="B39" s="282">
        <v>42799</v>
      </c>
      <c r="C39" s="284" t="s">
        <v>590</v>
      </c>
      <c r="D39" s="273" t="s">
        <v>1103</v>
      </c>
      <c r="E39" s="286" t="s">
        <v>405</v>
      </c>
      <c r="F39" s="273" t="s">
        <v>778</v>
      </c>
      <c r="G39" s="288" t="s">
        <v>785</v>
      </c>
      <c r="H39" s="273" t="s">
        <v>784</v>
      </c>
      <c r="I39" s="290" t="s">
        <v>1462</v>
      </c>
      <c r="J39" s="274">
        <v>10</v>
      </c>
      <c r="K39" s="292">
        <v>9360</v>
      </c>
      <c r="L39" s="274">
        <v>93600</v>
      </c>
      <c r="M39" s="294">
        <v>7.0000000000000007E-2</v>
      </c>
      <c r="N39" s="275">
        <v>87048</v>
      </c>
      <c r="O39" s="288" t="s">
        <v>775</v>
      </c>
      <c r="P39" s="276" t="s">
        <v>760</v>
      </c>
      <c r="Q39" s="296" t="s">
        <v>1935</v>
      </c>
      <c r="R39" s="276" t="s">
        <v>1933</v>
      </c>
      <c r="S39" s="296" t="s">
        <v>1934</v>
      </c>
    </row>
    <row r="40" spans="1:19" x14ac:dyDescent="0.3">
      <c r="A40" s="272">
        <v>1033</v>
      </c>
      <c r="B40" s="282">
        <v>42799</v>
      </c>
      <c r="C40" s="284" t="s">
        <v>590</v>
      </c>
      <c r="D40" s="273" t="s">
        <v>1103</v>
      </c>
      <c r="E40" s="286" t="s">
        <v>405</v>
      </c>
      <c r="F40" s="273" t="s">
        <v>778</v>
      </c>
      <c r="G40" s="288" t="s">
        <v>764</v>
      </c>
      <c r="H40" s="273" t="s">
        <v>772</v>
      </c>
      <c r="I40" s="290" t="s">
        <v>1580</v>
      </c>
      <c r="J40" s="274">
        <v>33</v>
      </c>
      <c r="K40" s="292">
        <v>1080</v>
      </c>
      <c r="L40" s="274">
        <v>35640</v>
      </c>
      <c r="M40" s="294">
        <v>0.1</v>
      </c>
      <c r="N40" s="275">
        <v>32076</v>
      </c>
      <c r="O40" s="288" t="s">
        <v>775</v>
      </c>
      <c r="P40" s="276" t="s">
        <v>760</v>
      </c>
      <c r="Q40" s="296" t="s">
        <v>1935</v>
      </c>
      <c r="R40" s="276" t="s">
        <v>1933</v>
      </c>
      <c r="S40" s="296" t="s">
        <v>1934</v>
      </c>
    </row>
    <row r="41" spans="1:19" x14ac:dyDescent="0.3">
      <c r="A41" s="272">
        <v>1034</v>
      </c>
      <c r="B41" s="282">
        <v>42799</v>
      </c>
      <c r="C41" s="284" t="s">
        <v>590</v>
      </c>
      <c r="D41" s="273" t="s">
        <v>1867</v>
      </c>
      <c r="E41" s="286" t="s">
        <v>405</v>
      </c>
      <c r="F41" s="273" t="s">
        <v>778</v>
      </c>
      <c r="G41" s="288" t="s">
        <v>764</v>
      </c>
      <c r="H41" s="273" t="s">
        <v>800</v>
      </c>
      <c r="I41" s="290" t="s">
        <v>830</v>
      </c>
      <c r="J41" s="274">
        <v>4</v>
      </c>
      <c r="K41" s="292">
        <v>540</v>
      </c>
      <c r="L41" s="274">
        <v>2160</v>
      </c>
      <c r="M41" s="294">
        <v>0.05</v>
      </c>
      <c r="N41" s="275">
        <v>2052</v>
      </c>
      <c r="O41" s="288" t="s">
        <v>782</v>
      </c>
      <c r="P41" s="276" t="s">
        <v>798</v>
      </c>
      <c r="Q41" s="296" t="s">
        <v>1932</v>
      </c>
      <c r="R41" s="276" t="s">
        <v>1933</v>
      </c>
      <c r="S41" s="296" t="s">
        <v>1934</v>
      </c>
    </row>
    <row r="42" spans="1:19" x14ac:dyDescent="0.3">
      <c r="A42" s="272">
        <v>1035</v>
      </c>
      <c r="B42" s="282">
        <v>42799</v>
      </c>
      <c r="C42" s="284" t="s">
        <v>590</v>
      </c>
      <c r="D42" s="273" t="s">
        <v>1867</v>
      </c>
      <c r="E42" s="286" t="s">
        <v>405</v>
      </c>
      <c r="F42" s="273" t="s">
        <v>778</v>
      </c>
      <c r="G42" s="288" t="s">
        <v>764</v>
      </c>
      <c r="H42" s="273" t="s">
        <v>921</v>
      </c>
      <c r="I42" s="290" t="s">
        <v>988</v>
      </c>
      <c r="J42" s="274">
        <v>17</v>
      </c>
      <c r="K42" s="292">
        <v>300</v>
      </c>
      <c r="L42" s="274">
        <v>5100</v>
      </c>
      <c r="M42" s="294">
        <v>0.01</v>
      </c>
      <c r="N42" s="275">
        <v>5049</v>
      </c>
      <c r="O42" s="288" t="s">
        <v>782</v>
      </c>
      <c r="P42" s="276" t="s">
        <v>767</v>
      </c>
      <c r="Q42" s="296" t="s">
        <v>1932</v>
      </c>
      <c r="R42" s="276" t="s">
        <v>1933</v>
      </c>
      <c r="S42" s="296" t="s">
        <v>1934</v>
      </c>
    </row>
    <row r="43" spans="1:19" x14ac:dyDescent="0.3">
      <c r="A43" s="272">
        <v>1036</v>
      </c>
      <c r="B43" s="282">
        <v>42799</v>
      </c>
      <c r="C43" s="284" t="s">
        <v>590</v>
      </c>
      <c r="D43" s="273" t="s">
        <v>1867</v>
      </c>
      <c r="E43" s="286" t="s">
        <v>405</v>
      </c>
      <c r="F43" s="273" t="s">
        <v>778</v>
      </c>
      <c r="G43" s="288" t="s">
        <v>764</v>
      </c>
      <c r="H43" s="273" t="s">
        <v>763</v>
      </c>
      <c r="I43" s="290" t="s">
        <v>789</v>
      </c>
      <c r="J43" s="274">
        <v>7</v>
      </c>
      <c r="K43" s="292">
        <v>720</v>
      </c>
      <c r="L43" s="274">
        <v>5040</v>
      </c>
      <c r="M43" s="294">
        <v>7.0000000000000007E-2</v>
      </c>
      <c r="N43" s="275">
        <v>4687.2</v>
      </c>
      <c r="O43" s="288" t="s">
        <v>782</v>
      </c>
      <c r="P43" s="276" t="s">
        <v>787</v>
      </c>
      <c r="Q43" s="296" t="s">
        <v>1932</v>
      </c>
      <c r="R43" s="276" t="s">
        <v>1933</v>
      </c>
      <c r="S43" s="296" t="s">
        <v>1934</v>
      </c>
    </row>
    <row r="44" spans="1:19" x14ac:dyDescent="0.3">
      <c r="A44" s="272">
        <v>1037</v>
      </c>
      <c r="B44" s="282">
        <v>42800</v>
      </c>
      <c r="C44" s="284" t="s">
        <v>590</v>
      </c>
      <c r="D44" s="273" t="s">
        <v>987</v>
      </c>
      <c r="E44" s="286" t="s">
        <v>522</v>
      </c>
      <c r="F44" s="273" t="s">
        <v>790</v>
      </c>
      <c r="G44" s="288" t="s">
        <v>764</v>
      </c>
      <c r="H44" s="273" t="s">
        <v>793</v>
      </c>
      <c r="I44" s="290" t="s">
        <v>991</v>
      </c>
      <c r="J44" s="274">
        <v>46</v>
      </c>
      <c r="K44" s="292">
        <v>1860</v>
      </c>
      <c r="L44" s="274">
        <v>85560</v>
      </c>
      <c r="M44" s="294">
        <v>0.02</v>
      </c>
      <c r="N44" s="275">
        <v>83848.800000000003</v>
      </c>
      <c r="O44" s="288" t="s">
        <v>782</v>
      </c>
      <c r="P44" s="276" t="s">
        <v>760</v>
      </c>
      <c r="Q44" s="296" t="s">
        <v>1932</v>
      </c>
      <c r="R44" s="276" t="s">
        <v>1937</v>
      </c>
      <c r="S44" s="296" t="s">
        <v>1934</v>
      </c>
    </row>
    <row r="45" spans="1:19" x14ac:dyDescent="0.3">
      <c r="A45" s="272">
        <v>1038</v>
      </c>
      <c r="B45" s="282">
        <v>42800</v>
      </c>
      <c r="C45" s="284" t="s">
        <v>590</v>
      </c>
      <c r="D45" s="273" t="s">
        <v>987</v>
      </c>
      <c r="E45" s="286" t="s">
        <v>522</v>
      </c>
      <c r="F45" s="273" t="s">
        <v>790</v>
      </c>
      <c r="G45" s="288" t="s">
        <v>770</v>
      </c>
      <c r="H45" s="273" t="s">
        <v>777</v>
      </c>
      <c r="I45" s="290" t="s">
        <v>1866</v>
      </c>
      <c r="J45" s="274">
        <v>42</v>
      </c>
      <c r="K45" s="292">
        <v>20940</v>
      </c>
      <c r="L45" s="274">
        <v>879480</v>
      </c>
      <c r="M45" s="294">
        <v>7.0000000000000007E-2</v>
      </c>
      <c r="N45" s="275">
        <v>817916.4</v>
      </c>
      <c r="O45" s="288" t="s">
        <v>782</v>
      </c>
      <c r="P45" s="276" t="s">
        <v>787</v>
      </c>
      <c r="Q45" s="296" t="s">
        <v>1932</v>
      </c>
      <c r="R45" s="276" t="s">
        <v>1937</v>
      </c>
      <c r="S45" s="296" t="s">
        <v>1934</v>
      </c>
    </row>
    <row r="46" spans="1:19" x14ac:dyDescent="0.3">
      <c r="A46" s="272">
        <v>1039</v>
      </c>
      <c r="B46" s="282">
        <v>42800</v>
      </c>
      <c r="C46" s="284" t="s">
        <v>590</v>
      </c>
      <c r="D46" s="273" t="s">
        <v>896</v>
      </c>
      <c r="E46" s="286" t="s">
        <v>405</v>
      </c>
      <c r="F46" s="273" t="s">
        <v>790</v>
      </c>
      <c r="G46" s="288" t="s">
        <v>764</v>
      </c>
      <c r="H46" s="273" t="s">
        <v>818</v>
      </c>
      <c r="I46" s="290" t="s">
        <v>1361</v>
      </c>
      <c r="J46" s="274">
        <v>10</v>
      </c>
      <c r="K46" s="292">
        <v>480</v>
      </c>
      <c r="L46" s="274">
        <v>4800</v>
      </c>
      <c r="M46" s="294">
        <v>0.05</v>
      </c>
      <c r="N46" s="275">
        <v>4560</v>
      </c>
      <c r="O46" s="288" t="s">
        <v>788</v>
      </c>
      <c r="P46" s="276" t="s">
        <v>760</v>
      </c>
      <c r="Q46" s="296" t="s">
        <v>1936</v>
      </c>
      <c r="R46" s="276" t="s">
        <v>1937</v>
      </c>
      <c r="S46" s="296" t="s">
        <v>1934</v>
      </c>
    </row>
    <row r="47" spans="1:19" x14ac:dyDescent="0.3">
      <c r="A47" s="272">
        <v>1040</v>
      </c>
      <c r="B47" s="282">
        <v>42800</v>
      </c>
      <c r="C47" s="284" t="s">
        <v>590</v>
      </c>
      <c r="D47" s="273" t="s">
        <v>896</v>
      </c>
      <c r="E47" s="286" t="s">
        <v>405</v>
      </c>
      <c r="F47" s="273" t="s">
        <v>790</v>
      </c>
      <c r="G47" s="288" t="s">
        <v>764</v>
      </c>
      <c r="H47" s="273" t="s">
        <v>818</v>
      </c>
      <c r="I47" s="290" t="s">
        <v>873</v>
      </c>
      <c r="J47" s="274">
        <v>13</v>
      </c>
      <c r="K47" s="292">
        <v>21840</v>
      </c>
      <c r="L47" s="274">
        <v>283920</v>
      </c>
      <c r="M47" s="294">
        <v>0.04</v>
      </c>
      <c r="N47" s="275">
        <v>272563.20000000001</v>
      </c>
      <c r="O47" s="288" t="s">
        <v>788</v>
      </c>
      <c r="P47" s="276" t="s">
        <v>787</v>
      </c>
      <c r="Q47" s="296" t="s">
        <v>1936</v>
      </c>
      <c r="R47" s="276" t="s">
        <v>1937</v>
      </c>
      <c r="S47" s="296" t="s">
        <v>1934</v>
      </c>
    </row>
    <row r="48" spans="1:19" x14ac:dyDescent="0.3">
      <c r="A48" s="272">
        <v>1041</v>
      </c>
      <c r="B48" s="282">
        <v>42801</v>
      </c>
      <c r="C48" s="284" t="s">
        <v>590</v>
      </c>
      <c r="D48" s="273" t="s">
        <v>1601</v>
      </c>
      <c r="E48" s="286" t="s">
        <v>522</v>
      </c>
      <c r="F48" s="273" t="s">
        <v>778</v>
      </c>
      <c r="G48" s="288" t="s">
        <v>764</v>
      </c>
      <c r="H48" s="273" t="s">
        <v>818</v>
      </c>
      <c r="I48" s="290" t="s">
        <v>1865</v>
      </c>
      <c r="J48" s="274">
        <v>24</v>
      </c>
      <c r="K48" s="292">
        <v>300</v>
      </c>
      <c r="L48" s="274">
        <v>7200</v>
      </c>
      <c r="M48" s="294">
        <v>0.01</v>
      </c>
      <c r="N48" s="275">
        <v>7128</v>
      </c>
      <c r="O48" s="288" t="s">
        <v>782</v>
      </c>
      <c r="P48" s="276" t="s">
        <v>760</v>
      </c>
      <c r="Q48" s="296" t="s">
        <v>1932</v>
      </c>
      <c r="R48" s="276" t="s">
        <v>1933</v>
      </c>
      <c r="S48" s="296" t="s">
        <v>1934</v>
      </c>
    </row>
    <row r="49" spans="1:19" x14ac:dyDescent="0.3">
      <c r="A49" s="272">
        <v>1042</v>
      </c>
      <c r="B49" s="282">
        <v>42801</v>
      </c>
      <c r="C49" s="284" t="s">
        <v>590</v>
      </c>
      <c r="D49" s="273" t="s">
        <v>1601</v>
      </c>
      <c r="E49" s="286" t="s">
        <v>522</v>
      </c>
      <c r="F49" s="273" t="s">
        <v>778</v>
      </c>
      <c r="G49" s="288" t="s">
        <v>764</v>
      </c>
      <c r="H49" s="273" t="s">
        <v>800</v>
      </c>
      <c r="I49" s="290" t="s">
        <v>1864</v>
      </c>
      <c r="J49" s="274">
        <v>39</v>
      </c>
      <c r="K49" s="292">
        <v>300</v>
      </c>
      <c r="L49" s="274">
        <v>11700</v>
      </c>
      <c r="M49" s="294">
        <v>0.03</v>
      </c>
      <c r="N49" s="275">
        <v>11349</v>
      </c>
      <c r="O49" s="288" t="s">
        <v>782</v>
      </c>
      <c r="P49" s="276" t="s">
        <v>760</v>
      </c>
      <c r="Q49" s="296" t="s">
        <v>1932</v>
      </c>
      <c r="R49" s="276" t="s">
        <v>1933</v>
      </c>
      <c r="S49" s="296" t="s">
        <v>1934</v>
      </c>
    </row>
    <row r="50" spans="1:19" x14ac:dyDescent="0.3">
      <c r="A50" s="272">
        <v>1043</v>
      </c>
      <c r="B50" s="282">
        <v>42801</v>
      </c>
      <c r="C50" s="284" t="s">
        <v>590</v>
      </c>
      <c r="D50" s="273" t="s">
        <v>1313</v>
      </c>
      <c r="E50" s="286" t="s">
        <v>395</v>
      </c>
      <c r="F50" s="273" t="s">
        <v>765</v>
      </c>
      <c r="G50" s="288" t="s">
        <v>764</v>
      </c>
      <c r="H50" s="273" t="s">
        <v>763</v>
      </c>
      <c r="I50" s="290" t="s">
        <v>1325</v>
      </c>
      <c r="J50" s="274">
        <v>7</v>
      </c>
      <c r="K50" s="292">
        <v>720</v>
      </c>
      <c r="L50" s="274">
        <v>5040</v>
      </c>
      <c r="M50" s="294">
        <v>0</v>
      </c>
      <c r="N50" s="275">
        <v>5040</v>
      </c>
      <c r="O50" s="288" t="s">
        <v>834</v>
      </c>
      <c r="P50" s="276" t="s">
        <v>760</v>
      </c>
      <c r="Q50" s="296" t="s">
        <v>1932</v>
      </c>
      <c r="R50" s="276" t="s">
        <v>1937</v>
      </c>
      <c r="S50" s="296" t="s">
        <v>1934</v>
      </c>
    </row>
    <row r="51" spans="1:19" x14ac:dyDescent="0.3">
      <c r="A51" s="272">
        <v>1044</v>
      </c>
      <c r="B51" s="282">
        <v>42802</v>
      </c>
      <c r="C51" s="284" t="s">
        <v>590</v>
      </c>
      <c r="D51" s="273" t="s">
        <v>1863</v>
      </c>
      <c r="E51" s="286" t="s">
        <v>398</v>
      </c>
      <c r="F51" s="273" t="s">
        <v>778</v>
      </c>
      <c r="G51" s="288" t="s">
        <v>764</v>
      </c>
      <c r="H51" s="273" t="s">
        <v>793</v>
      </c>
      <c r="I51" s="290" t="s">
        <v>1862</v>
      </c>
      <c r="J51" s="274">
        <v>11</v>
      </c>
      <c r="K51" s="292">
        <v>240</v>
      </c>
      <c r="L51" s="274">
        <v>2640</v>
      </c>
      <c r="M51" s="294">
        <v>0.01</v>
      </c>
      <c r="N51" s="275">
        <v>2613.6</v>
      </c>
      <c r="O51" s="288" t="s">
        <v>782</v>
      </c>
      <c r="P51" s="276" t="s">
        <v>760</v>
      </c>
      <c r="Q51" s="296" t="s">
        <v>1932</v>
      </c>
      <c r="R51" s="276" t="s">
        <v>1933</v>
      </c>
      <c r="S51" s="296" t="s">
        <v>1934</v>
      </c>
    </row>
    <row r="52" spans="1:19" x14ac:dyDescent="0.3">
      <c r="A52" s="272">
        <v>1045</v>
      </c>
      <c r="B52" s="282">
        <v>42802</v>
      </c>
      <c r="C52" s="284" t="s">
        <v>590</v>
      </c>
      <c r="D52" s="273" t="s">
        <v>1861</v>
      </c>
      <c r="E52" s="286" t="s">
        <v>405</v>
      </c>
      <c r="F52" s="273" t="s">
        <v>765</v>
      </c>
      <c r="G52" s="288" t="s">
        <v>785</v>
      </c>
      <c r="H52" s="273" t="s">
        <v>824</v>
      </c>
      <c r="I52" s="290" t="s">
        <v>1423</v>
      </c>
      <c r="J52" s="274">
        <v>15</v>
      </c>
      <c r="K52" s="292">
        <v>1260</v>
      </c>
      <c r="L52" s="274">
        <v>18900</v>
      </c>
      <c r="M52" s="294">
        <v>7.0000000000000007E-2</v>
      </c>
      <c r="N52" s="275">
        <v>17577</v>
      </c>
      <c r="O52" s="288" t="s">
        <v>782</v>
      </c>
      <c r="P52" s="276" t="s">
        <v>774</v>
      </c>
      <c r="Q52" s="296" t="s">
        <v>1932</v>
      </c>
      <c r="R52" s="276" t="s">
        <v>1937</v>
      </c>
      <c r="S52" s="296" t="s">
        <v>1934</v>
      </c>
    </row>
    <row r="53" spans="1:19" x14ac:dyDescent="0.3">
      <c r="A53" s="272">
        <v>1046</v>
      </c>
      <c r="B53" s="282">
        <v>42802</v>
      </c>
      <c r="C53" s="284" t="s">
        <v>590</v>
      </c>
      <c r="D53" s="273" t="s">
        <v>1860</v>
      </c>
      <c r="E53" s="286" t="s">
        <v>405</v>
      </c>
      <c r="F53" s="273" t="s">
        <v>812</v>
      </c>
      <c r="G53" s="288" t="s">
        <v>764</v>
      </c>
      <c r="H53" s="273" t="s">
        <v>800</v>
      </c>
      <c r="I53" s="290" t="s">
        <v>1755</v>
      </c>
      <c r="J53" s="274">
        <v>23</v>
      </c>
      <c r="K53" s="292">
        <v>540</v>
      </c>
      <c r="L53" s="274">
        <v>12420</v>
      </c>
      <c r="M53" s="294">
        <v>0.05</v>
      </c>
      <c r="N53" s="275">
        <v>11799</v>
      </c>
      <c r="O53" s="288" t="s">
        <v>761</v>
      </c>
      <c r="P53" s="276" t="s">
        <v>760</v>
      </c>
      <c r="Q53" s="296" t="s">
        <v>1932</v>
      </c>
      <c r="R53" s="276" t="s">
        <v>1933</v>
      </c>
      <c r="S53" s="296" t="s">
        <v>1934</v>
      </c>
    </row>
    <row r="54" spans="1:19" x14ac:dyDescent="0.3">
      <c r="A54" s="272">
        <v>1047</v>
      </c>
      <c r="B54" s="282">
        <v>42802</v>
      </c>
      <c r="C54" s="284" t="s">
        <v>590</v>
      </c>
      <c r="D54" s="273" t="s">
        <v>1860</v>
      </c>
      <c r="E54" s="286" t="s">
        <v>405</v>
      </c>
      <c r="F54" s="273" t="s">
        <v>812</v>
      </c>
      <c r="G54" s="288" t="s">
        <v>764</v>
      </c>
      <c r="H54" s="273" t="s">
        <v>818</v>
      </c>
      <c r="I54" s="290" t="s">
        <v>862</v>
      </c>
      <c r="J54" s="274">
        <v>5</v>
      </c>
      <c r="K54" s="292">
        <v>720</v>
      </c>
      <c r="L54" s="274">
        <v>3600</v>
      </c>
      <c r="M54" s="294">
        <v>0.01</v>
      </c>
      <c r="N54" s="275">
        <v>3564</v>
      </c>
      <c r="O54" s="288" t="s">
        <v>761</v>
      </c>
      <c r="P54" s="276" t="s">
        <v>760</v>
      </c>
      <c r="Q54" s="296" t="s">
        <v>1932</v>
      </c>
      <c r="R54" s="276" t="s">
        <v>1933</v>
      </c>
      <c r="S54" s="296" t="s">
        <v>1934</v>
      </c>
    </row>
    <row r="55" spans="1:19" x14ac:dyDescent="0.3">
      <c r="A55" s="272">
        <v>1048</v>
      </c>
      <c r="B55" s="282">
        <v>42802</v>
      </c>
      <c r="C55" s="284" t="s">
        <v>590</v>
      </c>
      <c r="D55" s="273" t="s">
        <v>1860</v>
      </c>
      <c r="E55" s="286" t="s">
        <v>405</v>
      </c>
      <c r="F55" s="273" t="s">
        <v>812</v>
      </c>
      <c r="G55" s="288" t="s">
        <v>764</v>
      </c>
      <c r="H55" s="273" t="s">
        <v>800</v>
      </c>
      <c r="I55" s="290" t="s">
        <v>1859</v>
      </c>
      <c r="J55" s="274">
        <v>36</v>
      </c>
      <c r="K55" s="292">
        <v>480</v>
      </c>
      <c r="L55" s="274">
        <v>17280</v>
      </c>
      <c r="M55" s="294">
        <v>0.1</v>
      </c>
      <c r="N55" s="275">
        <v>15552</v>
      </c>
      <c r="O55" s="288" t="s">
        <v>761</v>
      </c>
      <c r="P55" s="276" t="s">
        <v>760</v>
      </c>
      <c r="Q55" s="296" t="s">
        <v>1932</v>
      </c>
      <c r="R55" s="276" t="s">
        <v>1933</v>
      </c>
      <c r="S55" s="296" t="s">
        <v>1934</v>
      </c>
    </row>
    <row r="56" spans="1:19" x14ac:dyDescent="0.3">
      <c r="A56" s="272">
        <v>1049</v>
      </c>
      <c r="B56" s="282">
        <v>42802</v>
      </c>
      <c r="C56" s="284" t="s">
        <v>590</v>
      </c>
      <c r="D56" s="273" t="s">
        <v>1858</v>
      </c>
      <c r="E56" s="286" t="s">
        <v>522</v>
      </c>
      <c r="F56" s="273" t="s">
        <v>778</v>
      </c>
      <c r="G56" s="288" t="s">
        <v>764</v>
      </c>
      <c r="H56" s="273" t="s">
        <v>921</v>
      </c>
      <c r="I56" s="290" t="s">
        <v>1323</v>
      </c>
      <c r="J56" s="274">
        <v>42</v>
      </c>
      <c r="K56" s="292">
        <v>240</v>
      </c>
      <c r="L56" s="274">
        <v>10080</v>
      </c>
      <c r="M56" s="294">
        <v>0.02</v>
      </c>
      <c r="N56" s="275">
        <v>9878.4</v>
      </c>
      <c r="O56" s="288" t="s">
        <v>775</v>
      </c>
      <c r="P56" s="276" t="s">
        <v>760</v>
      </c>
      <c r="Q56" s="296" t="s">
        <v>1935</v>
      </c>
      <c r="R56" s="276" t="s">
        <v>1933</v>
      </c>
      <c r="S56" s="296" t="s">
        <v>1934</v>
      </c>
    </row>
    <row r="57" spans="1:19" x14ac:dyDescent="0.3">
      <c r="A57" s="272">
        <v>1050</v>
      </c>
      <c r="B57" s="282">
        <v>42802</v>
      </c>
      <c r="C57" s="284" t="s">
        <v>590</v>
      </c>
      <c r="D57" s="273" t="s">
        <v>1234</v>
      </c>
      <c r="E57" s="286" t="s">
        <v>522</v>
      </c>
      <c r="F57" s="273" t="s">
        <v>790</v>
      </c>
      <c r="G57" s="288" t="s">
        <v>764</v>
      </c>
      <c r="H57" s="273" t="s">
        <v>818</v>
      </c>
      <c r="I57" s="290" t="s">
        <v>1857</v>
      </c>
      <c r="J57" s="274">
        <v>30</v>
      </c>
      <c r="K57" s="292">
        <v>300</v>
      </c>
      <c r="L57" s="274">
        <v>9000</v>
      </c>
      <c r="M57" s="294">
        <v>0.06</v>
      </c>
      <c r="N57" s="275">
        <v>8460</v>
      </c>
      <c r="O57" s="288" t="s">
        <v>782</v>
      </c>
      <c r="P57" s="276" t="s">
        <v>760</v>
      </c>
      <c r="Q57" s="296" t="s">
        <v>1932</v>
      </c>
      <c r="R57" s="276" t="s">
        <v>1937</v>
      </c>
      <c r="S57" s="296" t="s">
        <v>1934</v>
      </c>
    </row>
    <row r="58" spans="1:19" x14ac:dyDescent="0.3">
      <c r="A58" s="272">
        <v>1051</v>
      </c>
      <c r="B58" s="282">
        <v>42802</v>
      </c>
      <c r="C58" s="284" t="s">
        <v>590</v>
      </c>
      <c r="D58" s="273" t="s">
        <v>1856</v>
      </c>
      <c r="E58" s="286" t="s">
        <v>522</v>
      </c>
      <c r="F58" s="273" t="s">
        <v>790</v>
      </c>
      <c r="G58" s="288" t="s">
        <v>770</v>
      </c>
      <c r="H58" s="273" t="s">
        <v>777</v>
      </c>
      <c r="I58" s="290" t="s">
        <v>1217</v>
      </c>
      <c r="J58" s="274">
        <v>4</v>
      </c>
      <c r="K58" s="292">
        <v>22620</v>
      </c>
      <c r="L58" s="274">
        <v>90480</v>
      </c>
      <c r="M58" s="294">
        <v>7.0000000000000007E-2</v>
      </c>
      <c r="N58" s="275">
        <v>84146.4</v>
      </c>
      <c r="O58" s="288" t="s">
        <v>775</v>
      </c>
      <c r="P58" s="276" t="s">
        <v>767</v>
      </c>
      <c r="Q58" s="296" t="s">
        <v>1935</v>
      </c>
      <c r="R58" s="276" t="s">
        <v>1937</v>
      </c>
      <c r="S58" s="296" t="s">
        <v>1934</v>
      </c>
    </row>
    <row r="59" spans="1:19" x14ac:dyDescent="0.3">
      <c r="A59" s="272">
        <v>1052</v>
      </c>
      <c r="B59" s="282">
        <v>42802</v>
      </c>
      <c r="C59" s="284" t="s">
        <v>590</v>
      </c>
      <c r="D59" s="273" t="s">
        <v>1295</v>
      </c>
      <c r="E59" s="286" t="s">
        <v>395</v>
      </c>
      <c r="F59" s="273" t="s">
        <v>778</v>
      </c>
      <c r="G59" s="288" t="s">
        <v>764</v>
      </c>
      <c r="H59" s="273" t="s">
        <v>800</v>
      </c>
      <c r="I59" s="290" t="s">
        <v>1803</v>
      </c>
      <c r="J59" s="274">
        <v>41</v>
      </c>
      <c r="K59" s="292">
        <v>300</v>
      </c>
      <c r="L59" s="274">
        <v>12300</v>
      </c>
      <c r="M59" s="294">
        <v>0.08</v>
      </c>
      <c r="N59" s="275">
        <v>11316</v>
      </c>
      <c r="O59" s="288" t="s">
        <v>834</v>
      </c>
      <c r="P59" s="276" t="s">
        <v>798</v>
      </c>
      <c r="Q59" s="296" t="s">
        <v>1932</v>
      </c>
      <c r="R59" s="276" t="s">
        <v>1933</v>
      </c>
      <c r="S59" s="296" t="s">
        <v>1934</v>
      </c>
    </row>
    <row r="60" spans="1:19" x14ac:dyDescent="0.3">
      <c r="A60" s="272">
        <v>1053</v>
      </c>
      <c r="B60" s="282">
        <v>42802</v>
      </c>
      <c r="C60" s="284" t="s">
        <v>590</v>
      </c>
      <c r="D60" s="273" t="s">
        <v>1295</v>
      </c>
      <c r="E60" s="286" t="s">
        <v>395</v>
      </c>
      <c r="F60" s="273" t="s">
        <v>778</v>
      </c>
      <c r="G60" s="288" t="s">
        <v>770</v>
      </c>
      <c r="H60" s="273" t="s">
        <v>781</v>
      </c>
      <c r="I60" s="290" t="s">
        <v>1754</v>
      </c>
      <c r="J60" s="274">
        <v>15</v>
      </c>
      <c r="K60" s="292">
        <v>900</v>
      </c>
      <c r="L60" s="274">
        <v>13500</v>
      </c>
      <c r="M60" s="294">
        <v>0.01</v>
      </c>
      <c r="N60" s="275">
        <v>13365</v>
      </c>
      <c r="O60" s="288" t="s">
        <v>834</v>
      </c>
      <c r="P60" s="276" t="s">
        <v>798</v>
      </c>
      <c r="Q60" s="296" t="s">
        <v>1932</v>
      </c>
      <c r="R60" s="276" t="s">
        <v>1933</v>
      </c>
      <c r="S60" s="296" t="s">
        <v>1934</v>
      </c>
    </row>
    <row r="61" spans="1:19" x14ac:dyDescent="0.3">
      <c r="A61" s="272">
        <v>1054</v>
      </c>
      <c r="B61" s="282">
        <v>42802</v>
      </c>
      <c r="C61" s="284" t="s">
        <v>590</v>
      </c>
      <c r="D61" s="273" t="s">
        <v>1295</v>
      </c>
      <c r="E61" s="286" t="s">
        <v>395</v>
      </c>
      <c r="F61" s="273" t="s">
        <v>778</v>
      </c>
      <c r="G61" s="288" t="s">
        <v>770</v>
      </c>
      <c r="H61" s="273" t="s">
        <v>777</v>
      </c>
      <c r="I61" s="290" t="s">
        <v>1723</v>
      </c>
      <c r="J61" s="274">
        <v>14</v>
      </c>
      <c r="K61" s="292">
        <v>16860</v>
      </c>
      <c r="L61" s="274">
        <v>236040</v>
      </c>
      <c r="M61" s="294">
        <v>0.04</v>
      </c>
      <c r="N61" s="275">
        <v>226598.39999999999</v>
      </c>
      <c r="O61" s="288" t="s">
        <v>834</v>
      </c>
      <c r="P61" s="276" t="s">
        <v>760</v>
      </c>
      <c r="Q61" s="296" t="s">
        <v>1932</v>
      </c>
      <c r="R61" s="276" t="s">
        <v>1933</v>
      </c>
      <c r="S61" s="296" t="s">
        <v>1934</v>
      </c>
    </row>
    <row r="62" spans="1:19" x14ac:dyDescent="0.3">
      <c r="A62" s="272">
        <v>1055</v>
      </c>
      <c r="B62" s="282">
        <v>42803</v>
      </c>
      <c r="C62" s="284" t="s">
        <v>590</v>
      </c>
      <c r="D62" s="273" t="s">
        <v>875</v>
      </c>
      <c r="E62" s="286" t="s">
        <v>398</v>
      </c>
      <c r="F62" s="273" t="s">
        <v>790</v>
      </c>
      <c r="G62" s="288" t="s">
        <v>785</v>
      </c>
      <c r="H62" s="273" t="s">
        <v>784</v>
      </c>
      <c r="I62" s="290" t="s">
        <v>1697</v>
      </c>
      <c r="J62" s="274">
        <v>39</v>
      </c>
      <c r="K62" s="292">
        <v>480</v>
      </c>
      <c r="L62" s="274">
        <v>18720</v>
      </c>
      <c r="M62" s="294">
        <v>0.04</v>
      </c>
      <c r="N62" s="275">
        <v>17971.2</v>
      </c>
      <c r="O62" s="288" t="s">
        <v>834</v>
      </c>
      <c r="P62" s="276" t="s">
        <v>827</v>
      </c>
      <c r="Q62" s="296" t="s">
        <v>1932</v>
      </c>
      <c r="R62" s="276" t="s">
        <v>1937</v>
      </c>
      <c r="S62" s="296" t="s">
        <v>1934</v>
      </c>
    </row>
    <row r="63" spans="1:19" x14ac:dyDescent="0.3">
      <c r="A63" s="272">
        <v>1056</v>
      </c>
      <c r="B63" s="282">
        <v>42803</v>
      </c>
      <c r="C63" s="284" t="s">
        <v>590</v>
      </c>
      <c r="D63" s="273" t="s">
        <v>1047</v>
      </c>
      <c r="E63" s="286" t="s">
        <v>522</v>
      </c>
      <c r="F63" s="273" t="s">
        <v>790</v>
      </c>
      <c r="G63" s="288" t="s">
        <v>785</v>
      </c>
      <c r="H63" s="273" t="s">
        <v>784</v>
      </c>
      <c r="I63" s="290" t="s">
        <v>1855</v>
      </c>
      <c r="J63" s="274">
        <v>11</v>
      </c>
      <c r="K63" s="292">
        <v>7560</v>
      </c>
      <c r="L63" s="274">
        <v>83160</v>
      </c>
      <c r="M63" s="294">
        <v>0.01</v>
      </c>
      <c r="N63" s="275">
        <v>82328.399999999994</v>
      </c>
      <c r="O63" s="288" t="s">
        <v>834</v>
      </c>
      <c r="P63" s="276" t="s">
        <v>760</v>
      </c>
      <c r="Q63" s="296" t="s">
        <v>1932</v>
      </c>
      <c r="R63" s="276" t="s">
        <v>1937</v>
      </c>
      <c r="S63" s="296" t="s">
        <v>1934</v>
      </c>
    </row>
    <row r="64" spans="1:19" x14ac:dyDescent="0.3">
      <c r="A64" s="272">
        <v>1057</v>
      </c>
      <c r="B64" s="282">
        <v>42803</v>
      </c>
      <c r="C64" s="284" t="s">
        <v>590</v>
      </c>
      <c r="D64" s="273" t="s">
        <v>1267</v>
      </c>
      <c r="E64" s="286" t="s">
        <v>395</v>
      </c>
      <c r="F64" s="273" t="s">
        <v>790</v>
      </c>
      <c r="G64" s="288" t="s">
        <v>764</v>
      </c>
      <c r="H64" s="273" t="s">
        <v>995</v>
      </c>
      <c r="I64" s="290" t="s">
        <v>1004</v>
      </c>
      <c r="J64" s="274">
        <v>48</v>
      </c>
      <c r="K64" s="292">
        <v>180</v>
      </c>
      <c r="L64" s="274">
        <v>8640</v>
      </c>
      <c r="M64" s="294">
        <v>0.1</v>
      </c>
      <c r="N64" s="275">
        <v>7776</v>
      </c>
      <c r="O64" s="288" t="s">
        <v>761</v>
      </c>
      <c r="P64" s="276" t="s">
        <v>760</v>
      </c>
      <c r="Q64" s="296" t="s">
        <v>1932</v>
      </c>
      <c r="R64" s="276" t="s">
        <v>1937</v>
      </c>
      <c r="S64" s="296" t="s">
        <v>1934</v>
      </c>
    </row>
    <row r="65" spans="1:19" x14ac:dyDescent="0.3">
      <c r="A65" s="272">
        <v>1058</v>
      </c>
      <c r="B65" s="282">
        <v>42803</v>
      </c>
      <c r="C65" s="284" t="s">
        <v>590</v>
      </c>
      <c r="D65" s="273" t="s">
        <v>1267</v>
      </c>
      <c r="E65" s="286" t="s">
        <v>395</v>
      </c>
      <c r="F65" s="273" t="s">
        <v>790</v>
      </c>
      <c r="G65" s="288" t="s">
        <v>764</v>
      </c>
      <c r="H65" s="273" t="s">
        <v>772</v>
      </c>
      <c r="I65" s="290" t="s">
        <v>1854</v>
      </c>
      <c r="J65" s="274">
        <v>5</v>
      </c>
      <c r="K65" s="292">
        <v>1020</v>
      </c>
      <c r="L65" s="274">
        <v>5100</v>
      </c>
      <c r="M65" s="294">
        <v>0.05</v>
      </c>
      <c r="N65" s="275">
        <v>4845</v>
      </c>
      <c r="O65" s="288" t="s">
        <v>761</v>
      </c>
      <c r="P65" s="276" t="s">
        <v>827</v>
      </c>
      <c r="Q65" s="296" t="s">
        <v>1932</v>
      </c>
      <c r="R65" s="276" t="s">
        <v>1937</v>
      </c>
      <c r="S65" s="296" t="s">
        <v>1934</v>
      </c>
    </row>
    <row r="66" spans="1:19" x14ac:dyDescent="0.3">
      <c r="A66" s="272">
        <v>1059</v>
      </c>
      <c r="B66" s="282">
        <v>42804</v>
      </c>
      <c r="C66" s="284" t="s">
        <v>590</v>
      </c>
      <c r="D66" s="273" t="s">
        <v>1582</v>
      </c>
      <c r="E66" s="286" t="s">
        <v>405</v>
      </c>
      <c r="F66" s="273" t="s">
        <v>765</v>
      </c>
      <c r="G66" s="288" t="s">
        <v>764</v>
      </c>
      <c r="H66" s="273" t="s">
        <v>772</v>
      </c>
      <c r="I66" s="290" t="s">
        <v>887</v>
      </c>
      <c r="J66" s="274">
        <v>35</v>
      </c>
      <c r="K66" s="292">
        <v>22260</v>
      </c>
      <c r="L66" s="274">
        <v>779100</v>
      </c>
      <c r="M66" s="294">
        <v>0.09</v>
      </c>
      <c r="N66" s="275">
        <v>708981</v>
      </c>
      <c r="O66" s="288" t="s">
        <v>788</v>
      </c>
      <c r="P66" s="276" t="s">
        <v>798</v>
      </c>
      <c r="Q66" s="296" t="s">
        <v>1936</v>
      </c>
      <c r="R66" s="276" t="s">
        <v>1937</v>
      </c>
      <c r="S66" s="296" t="s">
        <v>1934</v>
      </c>
    </row>
    <row r="67" spans="1:19" x14ac:dyDescent="0.3">
      <c r="A67" s="272">
        <v>1060</v>
      </c>
      <c r="B67" s="282">
        <v>42804</v>
      </c>
      <c r="C67" s="284" t="s">
        <v>590</v>
      </c>
      <c r="D67" s="273" t="s">
        <v>1853</v>
      </c>
      <c r="E67" s="286" t="s">
        <v>405</v>
      </c>
      <c r="F67" s="273" t="s">
        <v>778</v>
      </c>
      <c r="G67" s="288" t="s">
        <v>770</v>
      </c>
      <c r="H67" s="273" t="s">
        <v>777</v>
      </c>
      <c r="I67" s="290" t="s">
        <v>1355</v>
      </c>
      <c r="J67" s="274">
        <v>45</v>
      </c>
      <c r="K67" s="292">
        <v>7500</v>
      </c>
      <c r="L67" s="274">
        <v>337500</v>
      </c>
      <c r="M67" s="294">
        <v>0.03</v>
      </c>
      <c r="N67" s="275">
        <v>327375</v>
      </c>
      <c r="O67" s="288" t="s">
        <v>788</v>
      </c>
      <c r="P67" s="276" t="s">
        <v>760</v>
      </c>
      <c r="Q67" s="296" t="s">
        <v>1936</v>
      </c>
      <c r="R67" s="276" t="s">
        <v>1933</v>
      </c>
      <c r="S67" s="296" t="s">
        <v>1934</v>
      </c>
    </row>
    <row r="68" spans="1:19" x14ac:dyDescent="0.3">
      <c r="A68" s="272">
        <v>1061</v>
      </c>
      <c r="B68" s="282">
        <v>42804</v>
      </c>
      <c r="C68" s="284" t="s">
        <v>590</v>
      </c>
      <c r="D68" s="273" t="s">
        <v>888</v>
      </c>
      <c r="E68" s="286" t="s">
        <v>522</v>
      </c>
      <c r="F68" s="273" t="s">
        <v>812</v>
      </c>
      <c r="G68" s="288" t="s">
        <v>785</v>
      </c>
      <c r="H68" s="273" t="s">
        <v>824</v>
      </c>
      <c r="I68" s="290" t="s">
        <v>1296</v>
      </c>
      <c r="J68" s="274">
        <v>31</v>
      </c>
      <c r="K68" s="292">
        <v>300</v>
      </c>
      <c r="L68" s="274">
        <v>9300</v>
      </c>
      <c r="M68" s="294">
        <v>0</v>
      </c>
      <c r="N68" s="275">
        <v>9300</v>
      </c>
      <c r="O68" s="288" t="s">
        <v>834</v>
      </c>
      <c r="P68" s="276" t="s">
        <v>827</v>
      </c>
      <c r="Q68" s="296" t="s">
        <v>1932</v>
      </c>
      <c r="R68" s="276" t="s">
        <v>1933</v>
      </c>
      <c r="S68" s="296" t="s">
        <v>1934</v>
      </c>
    </row>
    <row r="69" spans="1:19" x14ac:dyDescent="0.3">
      <c r="A69" s="272">
        <v>1062</v>
      </c>
      <c r="B69" s="282">
        <v>42804</v>
      </c>
      <c r="C69" s="284" t="s">
        <v>590</v>
      </c>
      <c r="D69" s="273" t="s">
        <v>888</v>
      </c>
      <c r="E69" s="286" t="s">
        <v>522</v>
      </c>
      <c r="F69" s="273" t="s">
        <v>812</v>
      </c>
      <c r="G69" s="288" t="s">
        <v>770</v>
      </c>
      <c r="H69" s="273" t="s">
        <v>777</v>
      </c>
      <c r="I69" s="290" t="s">
        <v>1852</v>
      </c>
      <c r="J69" s="274">
        <v>44</v>
      </c>
      <c r="K69" s="292">
        <v>9060</v>
      </c>
      <c r="L69" s="274">
        <v>398640</v>
      </c>
      <c r="M69" s="294">
        <v>0</v>
      </c>
      <c r="N69" s="275">
        <v>398640</v>
      </c>
      <c r="O69" s="288" t="s">
        <v>834</v>
      </c>
      <c r="P69" s="276" t="s">
        <v>760</v>
      </c>
      <c r="Q69" s="296" t="s">
        <v>1932</v>
      </c>
      <c r="R69" s="276" t="s">
        <v>1933</v>
      </c>
      <c r="S69" s="296" t="s">
        <v>1934</v>
      </c>
    </row>
    <row r="70" spans="1:19" x14ac:dyDescent="0.3">
      <c r="A70" s="272">
        <v>1063</v>
      </c>
      <c r="B70" s="282">
        <v>42804</v>
      </c>
      <c r="C70" s="284" t="s">
        <v>590</v>
      </c>
      <c r="D70" s="273" t="s">
        <v>1590</v>
      </c>
      <c r="E70" s="286" t="s">
        <v>522</v>
      </c>
      <c r="F70" s="273" t="s">
        <v>778</v>
      </c>
      <c r="G70" s="288" t="s">
        <v>770</v>
      </c>
      <c r="H70" s="273" t="s">
        <v>781</v>
      </c>
      <c r="I70" s="290" t="s">
        <v>1851</v>
      </c>
      <c r="J70" s="274">
        <v>25</v>
      </c>
      <c r="K70" s="292">
        <v>840</v>
      </c>
      <c r="L70" s="274">
        <v>21000</v>
      </c>
      <c r="M70" s="294">
        <v>7.0000000000000007E-2</v>
      </c>
      <c r="N70" s="275">
        <v>19530</v>
      </c>
      <c r="O70" s="288" t="s">
        <v>782</v>
      </c>
      <c r="P70" s="276" t="s">
        <v>760</v>
      </c>
      <c r="Q70" s="296" t="s">
        <v>1932</v>
      </c>
      <c r="R70" s="276" t="s">
        <v>1933</v>
      </c>
      <c r="S70" s="296" t="s">
        <v>1934</v>
      </c>
    </row>
    <row r="71" spans="1:19" x14ac:dyDescent="0.3">
      <c r="A71" s="272">
        <v>1064</v>
      </c>
      <c r="B71" s="282">
        <v>42805</v>
      </c>
      <c r="C71" s="284" t="s">
        <v>590</v>
      </c>
      <c r="D71" s="273" t="s">
        <v>1850</v>
      </c>
      <c r="E71" s="286" t="s">
        <v>405</v>
      </c>
      <c r="F71" s="273" t="s">
        <v>812</v>
      </c>
      <c r="G71" s="288" t="s">
        <v>785</v>
      </c>
      <c r="H71" s="273" t="s">
        <v>815</v>
      </c>
      <c r="I71" s="290" t="s">
        <v>1849</v>
      </c>
      <c r="J71" s="274">
        <v>1</v>
      </c>
      <c r="K71" s="292">
        <v>6960</v>
      </c>
      <c r="L71" s="274">
        <v>6960</v>
      </c>
      <c r="M71" s="294">
        <v>0.06</v>
      </c>
      <c r="N71" s="275">
        <v>6542.4</v>
      </c>
      <c r="O71" s="288" t="s">
        <v>761</v>
      </c>
      <c r="P71" s="276" t="s">
        <v>767</v>
      </c>
      <c r="Q71" s="296" t="s">
        <v>1932</v>
      </c>
      <c r="R71" s="276" t="s">
        <v>1933</v>
      </c>
      <c r="S71" s="296" t="s">
        <v>1934</v>
      </c>
    </row>
    <row r="72" spans="1:19" x14ac:dyDescent="0.3">
      <c r="A72" s="272">
        <v>1065</v>
      </c>
      <c r="B72" s="282">
        <v>42805</v>
      </c>
      <c r="C72" s="284" t="s">
        <v>590</v>
      </c>
      <c r="D72" s="273" t="s">
        <v>1628</v>
      </c>
      <c r="E72" s="286" t="s">
        <v>522</v>
      </c>
      <c r="F72" s="273" t="s">
        <v>778</v>
      </c>
      <c r="G72" s="288" t="s">
        <v>770</v>
      </c>
      <c r="H72" s="273" t="s">
        <v>769</v>
      </c>
      <c r="I72" s="290" t="s">
        <v>1848</v>
      </c>
      <c r="J72" s="274">
        <v>35</v>
      </c>
      <c r="K72" s="292">
        <v>16860</v>
      </c>
      <c r="L72" s="274">
        <v>590100</v>
      </c>
      <c r="M72" s="294">
        <v>7.0000000000000007E-2</v>
      </c>
      <c r="N72" s="275">
        <v>548793</v>
      </c>
      <c r="O72" s="288" t="s">
        <v>782</v>
      </c>
      <c r="P72" s="276" t="s">
        <v>760</v>
      </c>
      <c r="Q72" s="296" t="s">
        <v>1932</v>
      </c>
      <c r="R72" s="276" t="s">
        <v>1933</v>
      </c>
      <c r="S72" s="296" t="s">
        <v>1934</v>
      </c>
    </row>
    <row r="73" spans="1:19" x14ac:dyDescent="0.3">
      <c r="A73" s="272">
        <v>1066</v>
      </c>
      <c r="B73" s="282">
        <v>42805</v>
      </c>
      <c r="C73" s="284" t="s">
        <v>590</v>
      </c>
      <c r="D73" s="273" t="s">
        <v>1628</v>
      </c>
      <c r="E73" s="286" t="s">
        <v>522</v>
      </c>
      <c r="F73" s="273" t="s">
        <v>778</v>
      </c>
      <c r="G73" s="288" t="s">
        <v>785</v>
      </c>
      <c r="H73" s="273" t="s">
        <v>815</v>
      </c>
      <c r="I73" s="290" t="s">
        <v>1847</v>
      </c>
      <c r="J73" s="274">
        <v>15</v>
      </c>
      <c r="K73" s="292">
        <v>30060</v>
      </c>
      <c r="L73" s="274">
        <v>450900</v>
      </c>
      <c r="M73" s="294">
        <v>0.08</v>
      </c>
      <c r="N73" s="275">
        <v>414828</v>
      </c>
      <c r="O73" s="288" t="s">
        <v>782</v>
      </c>
      <c r="P73" s="276" t="s">
        <v>798</v>
      </c>
      <c r="Q73" s="296" t="s">
        <v>1932</v>
      </c>
      <c r="R73" s="276" t="s">
        <v>1933</v>
      </c>
      <c r="S73" s="296" t="s">
        <v>1934</v>
      </c>
    </row>
    <row r="74" spans="1:19" x14ac:dyDescent="0.3">
      <c r="A74" s="272">
        <v>1067</v>
      </c>
      <c r="B74" s="282">
        <v>42805</v>
      </c>
      <c r="C74" s="284" t="s">
        <v>590</v>
      </c>
      <c r="D74" s="273" t="s">
        <v>1385</v>
      </c>
      <c r="E74" s="286" t="s">
        <v>405</v>
      </c>
      <c r="F74" s="273" t="s">
        <v>765</v>
      </c>
      <c r="G74" s="288" t="s">
        <v>764</v>
      </c>
      <c r="H74" s="273" t="s">
        <v>763</v>
      </c>
      <c r="I74" s="290" t="s">
        <v>1846</v>
      </c>
      <c r="J74" s="274">
        <v>40</v>
      </c>
      <c r="K74" s="292">
        <v>360</v>
      </c>
      <c r="L74" s="274">
        <v>14400</v>
      </c>
      <c r="M74" s="294">
        <v>0.01</v>
      </c>
      <c r="N74" s="275">
        <v>14256</v>
      </c>
      <c r="O74" s="288" t="s">
        <v>834</v>
      </c>
      <c r="P74" s="276" t="s">
        <v>760</v>
      </c>
      <c r="Q74" s="296" t="s">
        <v>1932</v>
      </c>
      <c r="R74" s="276" t="s">
        <v>1937</v>
      </c>
      <c r="S74" s="296" t="s">
        <v>1934</v>
      </c>
    </row>
    <row r="75" spans="1:19" x14ac:dyDescent="0.3">
      <c r="A75" s="272">
        <v>1068</v>
      </c>
      <c r="B75" s="282">
        <v>42805</v>
      </c>
      <c r="C75" s="284" t="s">
        <v>590</v>
      </c>
      <c r="D75" s="273" t="s">
        <v>1338</v>
      </c>
      <c r="E75" s="286" t="s">
        <v>522</v>
      </c>
      <c r="F75" s="273" t="s">
        <v>790</v>
      </c>
      <c r="G75" s="288" t="s">
        <v>764</v>
      </c>
      <c r="H75" s="273" t="s">
        <v>811</v>
      </c>
      <c r="I75" s="290" t="s">
        <v>1825</v>
      </c>
      <c r="J75" s="274">
        <v>42</v>
      </c>
      <c r="K75" s="292">
        <v>600</v>
      </c>
      <c r="L75" s="274">
        <v>25200</v>
      </c>
      <c r="M75" s="294">
        <v>0.01</v>
      </c>
      <c r="N75" s="275">
        <v>24948</v>
      </c>
      <c r="O75" s="288" t="s">
        <v>834</v>
      </c>
      <c r="P75" s="276" t="s">
        <v>760</v>
      </c>
      <c r="Q75" s="296" t="s">
        <v>1932</v>
      </c>
      <c r="R75" s="276" t="s">
        <v>1937</v>
      </c>
      <c r="S75" s="296" t="s">
        <v>1934</v>
      </c>
    </row>
    <row r="76" spans="1:19" x14ac:dyDescent="0.3">
      <c r="A76" s="272">
        <v>1069</v>
      </c>
      <c r="B76" s="282">
        <v>42805</v>
      </c>
      <c r="C76" s="284" t="s">
        <v>590</v>
      </c>
      <c r="D76" s="273" t="s">
        <v>1338</v>
      </c>
      <c r="E76" s="286" t="s">
        <v>522</v>
      </c>
      <c r="F76" s="273" t="s">
        <v>790</v>
      </c>
      <c r="G76" s="288" t="s">
        <v>764</v>
      </c>
      <c r="H76" s="273" t="s">
        <v>772</v>
      </c>
      <c r="I76" s="290" t="s">
        <v>1845</v>
      </c>
      <c r="J76" s="274">
        <v>16</v>
      </c>
      <c r="K76" s="292">
        <v>960</v>
      </c>
      <c r="L76" s="274">
        <v>15360</v>
      </c>
      <c r="M76" s="294">
        <v>0</v>
      </c>
      <c r="N76" s="275">
        <v>15360</v>
      </c>
      <c r="O76" s="288" t="s">
        <v>834</v>
      </c>
      <c r="P76" s="276" t="s">
        <v>767</v>
      </c>
      <c r="Q76" s="296" t="s">
        <v>1932</v>
      </c>
      <c r="R76" s="276" t="s">
        <v>1937</v>
      </c>
      <c r="S76" s="296" t="s">
        <v>1934</v>
      </c>
    </row>
    <row r="77" spans="1:19" x14ac:dyDescent="0.3">
      <c r="A77" s="272">
        <v>1070</v>
      </c>
      <c r="B77" s="282">
        <v>42805</v>
      </c>
      <c r="C77" s="284" t="s">
        <v>590</v>
      </c>
      <c r="D77" s="273" t="s">
        <v>1844</v>
      </c>
      <c r="E77" s="286" t="s">
        <v>522</v>
      </c>
      <c r="F77" s="273" t="s">
        <v>790</v>
      </c>
      <c r="G77" s="288" t="s">
        <v>764</v>
      </c>
      <c r="H77" s="273" t="s">
        <v>772</v>
      </c>
      <c r="I77" s="290" t="s">
        <v>1430</v>
      </c>
      <c r="J77" s="274">
        <v>30</v>
      </c>
      <c r="K77" s="292">
        <v>840</v>
      </c>
      <c r="L77" s="274">
        <v>25200</v>
      </c>
      <c r="M77" s="294">
        <v>0.08</v>
      </c>
      <c r="N77" s="275">
        <v>23184</v>
      </c>
      <c r="O77" s="288" t="s">
        <v>761</v>
      </c>
      <c r="P77" s="276" t="s">
        <v>841</v>
      </c>
      <c r="Q77" s="296" t="s">
        <v>1932</v>
      </c>
      <c r="R77" s="276" t="s">
        <v>1937</v>
      </c>
      <c r="S77" s="296" t="s">
        <v>1934</v>
      </c>
    </row>
    <row r="78" spans="1:19" x14ac:dyDescent="0.3">
      <c r="A78" s="272">
        <v>1071</v>
      </c>
      <c r="B78" s="282">
        <v>42805</v>
      </c>
      <c r="C78" s="284" t="s">
        <v>590</v>
      </c>
      <c r="D78" s="273" t="s">
        <v>1467</v>
      </c>
      <c r="E78" s="286" t="s">
        <v>395</v>
      </c>
      <c r="F78" s="273" t="s">
        <v>778</v>
      </c>
      <c r="G78" s="288" t="s">
        <v>764</v>
      </c>
      <c r="H78" s="273" t="s">
        <v>793</v>
      </c>
      <c r="I78" s="290" t="s">
        <v>806</v>
      </c>
      <c r="J78" s="274">
        <v>19</v>
      </c>
      <c r="K78" s="292">
        <v>600</v>
      </c>
      <c r="L78" s="274">
        <v>11400</v>
      </c>
      <c r="M78" s="294">
        <v>0.08</v>
      </c>
      <c r="N78" s="275">
        <v>10488</v>
      </c>
      <c r="O78" s="288" t="s">
        <v>788</v>
      </c>
      <c r="P78" s="276" t="s">
        <v>760</v>
      </c>
      <c r="Q78" s="296" t="s">
        <v>1936</v>
      </c>
      <c r="R78" s="276" t="s">
        <v>1933</v>
      </c>
      <c r="S78" s="296" t="s">
        <v>1934</v>
      </c>
    </row>
    <row r="79" spans="1:19" x14ac:dyDescent="0.3">
      <c r="A79" s="272">
        <v>1072</v>
      </c>
      <c r="B79" s="282">
        <v>42806</v>
      </c>
      <c r="C79" s="284" t="s">
        <v>590</v>
      </c>
      <c r="D79" s="273" t="s">
        <v>1839</v>
      </c>
      <c r="E79" s="286" t="s">
        <v>398</v>
      </c>
      <c r="F79" s="273" t="s">
        <v>778</v>
      </c>
      <c r="G79" s="288" t="s">
        <v>764</v>
      </c>
      <c r="H79" s="273" t="s">
        <v>793</v>
      </c>
      <c r="I79" s="290" t="s">
        <v>1843</v>
      </c>
      <c r="J79" s="274">
        <v>27</v>
      </c>
      <c r="K79" s="292">
        <v>300</v>
      </c>
      <c r="L79" s="274">
        <v>8100</v>
      </c>
      <c r="M79" s="294">
        <v>0</v>
      </c>
      <c r="N79" s="275">
        <v>8100</v>
      </c>
      <c r="O79" s="288" t="s">
        <v>788</v>
      </c>
      <c r="P79" s="276" t="s">
        <v>774</v>
      </c>
      <c r="Q79" s="296" t="s">
        <v>1936</v>
      </c>
      <c r="R79" s="276" t="s">
        <v>1933</v>
      </c>
      <c r="S79" s="296" t="s">
        <v>1934</v>
      </c>
    </row>
    <row r="80" spans="1:19" x14ac:dyDescent="0.3">
      <c r="A80" s="272">
        <v>1073</v>
      </c>
      <c r="B80" s="282">
        <v>42806</v>
      </c>
      <c r="C80" s="284" t="s">
        <v>590</v>
      </c>
      <c r="D80" s="273" t="s">
        <v>1842</v>
      </c>
      <c r="E80" s="286" t="s">
        <v>405</v>
      </c>
      <c r="F80" s="273" t="s">
        <v>765</v>
      </c>
      <c r="G80" s="288" t="s">
        <v>770</v>
      </c>
      <c r="H80" s="273" t="s">
        <v>781</v>
      </c>
      <c r="I80" s="290" t="s">
        <v>1841</v>
      </c>
      <c r="J80" s="274">
        <v>30</v>
      </c>
      <c r="K80" s="292">
        <v>540</v>
      </c>
      <c r="L80" s="274">
        <v>16200</v>
      </c>
      <c r="M80" s="294">
        <v>0.05</v>
      </c>
      <c r="N80" s="275">
        <v>15390</v>
      </c>
      <c r="O80" s="288" t="s">
        <v>782</v>
      </c>
      <c r="P80" s="276" t="s">
        <v>760</v>
      </c>
      <c r="Q80" s="296" t="s">
        <v>1932</v>
      </c>
      <c r="R80" s="276" t="s">
        <v>1937</v>
      </c>
      <c r="S80" s="296" t="s">
        <v>1934</v>
      </c>
    </row>
    <row r="81" spans="1:19" x14ac:dyDescent="0.3">
      <c r="A81" s="272">
        <v>1074</v>
      </c>
      <c r="B81" s="282">
        <v>42806</v>
      </c>
      <c r="C81" s="284" t="s">
        <v>590</v>
      </c>
      <c r="D81" s="273" t="s">
        <v>1840</v>
      </c>
      <c r="E81" s="286" t="s">
        <v>522</v>
      </c>
      <c r="F81" s="273" t="s">
        <v>778</v>
      </c>
      <c r="G81" s="288" t="s">
        <v>764</v>
      </c>
      <c r="H81" s="273" t="s">
        <v>800</v>
      </c>
      <c r="I81" s="290" t="s">
        <v>1755</v>
      </c>
      <c r="J81" s="274">
        <v>3</v>
      </c>
      <c r="K81" s="292">
        <v>540</v>
      </c>
      <c r="L81" s="274">
        <v>1620</v>
      </c>
      <c r="M81" s="294">
        <v>0.03</v>
      </c>
      <c r="N81" s="275">
        <v>1571.4</v>
      </c>
      <c r="O81" s="288" t="s">
        <v>775</v>
      </c>
      <c r="P81" s="276" t="s">
        <v>827</v>
      </c>
      <c r="Q81" s="296" t="s">
        <v>1935</v>
      </c>
      <c r="R81" s="276" t="s">
        <v>1933</v>
      </c>
      <c r="S81" s="296" t="s">
        <v>1934</v>
      </c>
    </row>
    <row r="82" spans="1:19" x14ac:dyDescent="0.3">
      <c r="A82" s="272">
        <v>1075</v>
      </c>
      <c r="B82" s="282">
        <v>42806</v>
      </c>
      <c r="C82" s="284" t="s">
        <v>590</v>
      </c>
      <c r="D82" s="273" t="s">
        <v>1839</v>
      </c>
      <c r="E82" s="286" t="s">
        <v>522</v>
      </c>
      <c r="F82" s="273" t="s">
        <v>778</v>
      </c>
      <c r="G82" s="288" t="s">
        <v>770</v>
      </c>
      <c r="H82" s="273" t="s">
        <v>769</v>
      </c>
      <c r="I82" s="290" t="s">
        <v>1189</v>
      </c>
      <c r="J82" s="274">
        <v>21</v>
      </c>
      <c r="K82" s="292">
        <v>18060</v>
      </c>
      <c r="L82" s="274">
        <v>379260</v>
      </c>
      <c r="M82" s="294">
        <v>0.04</v>
      </c>
      <c r="N82" s="275">
        <v>364089.59999999998</v>
      </c>
      <c r="O82" s="288" t="s">
        <v>788</v>
      </c>
      <c r="P82" s="276" t="s">
        <v>787</v>
      </c>
      <c r="Q82" s="296" t="s">
        <v>1936</v>
      </c>
      <c r="R82" s="276" t="s">
        <v>1933</v>
      </c>
      <c r="S82" s="296" t="s">
        <v>1934</v>
      </c>
    </row>
    <row r="83" spans="1:19" x14ac:dyDescent="0.3">
      <c r="A83" s="272">
        <v>1076</v>
      </c>
      <c r="B83" s="282">
        <v>42806</v>
      </c>
      <c r="C83" s="284" t="s">
        <v>590</v>
      </c>
      <c r="D83" s="273" t="s">
        <v>1839</v>
      </c>
      <c r="E83" s="286" t="s">
        <v>522</v>
      </c>
      <c r="F83" s="273" t="s">
        <v>778</v>
      </c>
      <c r="G83" s="288" t="s">
        <v>785</v>
      </c>
      <c r="H83" s="273" t="s">
        <v>824</v>
      </c>
      <c r="I83" s="290" t="s">
        <v>1292</v>
      </c>
      <c r="J83" s="274">
        <v>11</v>
      </c>
      <c r="K83" s="292">
        <v>1800</v>
      </c>
      <c r="L83" s="274">
        <v>19800</v>
      </c>
      <c r="M83" s="294">
        <v>0.08</v>
      </c>
      <c r="N83" s="275">
        <v>18216</v>
      </c>
      <c r="O83" s="288" t="s">
        <v>788</v>
      </c>
      <c r="P83" s="276" t="s">
        <v>760</v>
      </c>
      <c r="Q83" s="296" t="s">
        <v>1936</v>
      </c>
      <c r="R83" s="276" t="s">
        <v>1933</v>
      </c>
      <c r="S83" s="296" t="s">
        <v>1934</v>
      </c>
    </row>
    <row r="84" spans="1:19" x14ac:dyDescent="0.3">
      <c r="A84" s="272">
        <v>1077</v>
      </c>
      <c r="B84" s="282">
        <v>42806</v>
      </c>
      <c r="C84" s="284" t="s">
        <v>590</v>
      </c>
      <c r="D84" s="273" t="s">
        <v>1040</v>
      </c>
      <c r="E84" s="286" t="s">
        <v>522</v>
      </c>
      <c r="F84" s="273" t="s">
        <v>765</v>
      </c>
      <c r="G84" s="288" t="s">
        <v>764</v>
      </c>
      <c r="H84" s="273" t="s">
        <v>811</v>
      </c>
      <c r="I84" s="290" t="s">
        <v>1825</v>
      </c>
      <c r="J84" s="274">
        <v>43</v>
      </c>
      <c r="K84" s="292">
        <v>600</v>
      </c>
      <c r="L84" s="274">
        <v>25800</v>
      </c>
      <c r="M84" s="294">
        <v>0.08</v>
      </c>
      <c r="N84" s="275">
        <v>23736</v>
      </c>
      <c r="O84" s="288" t="s">
        <v>834</v>
      </c>
      <c r="P84" s="276" t="s">
        <v>760</v>
      </c>
      <c r="Q84" s="296" t="s">
        <v>1932</v>
      </c>
      <c r="R84" s="276" t="s">
        <v>1937</v>
      </c>
      <c r="S84" s="296" t="s">
        <v>1934</v>
      </c>
    </row>
    <row r="85" spans="1:19" x14ac:dyDescent="0.3">
      <c r="A85" s="272">
        <v>1078</v>
      </c>
      <c r="B85" s="282">
        <v>42806</v>
      </c>
      <c r="C85" s="284" t="s">
        <v>590</v>
      </c>
      <c r="D85" s="273" t="s">
        <v>1761</v>
      </c>
      <c r="E85" s="286" t="s">
        <v>522</v>
      </c>
      <c r="F85" s="273" t="s">
        <v>765</v>
      </c>
      <c r="G85" s="288" t="s">
        <v>764</v>
      </c>
      <c r="H85" s="273" t="s">
        <v>763</v>
      </c>
      <c r="I85" s="290" t="s">
        <v>1838</v>
      </c>
      <c r="J85" s="274">
        <v>12</v>
      </c>
      <c r="K85" s="292">
        <v>300</v>
      </c>
      <c r="L85" s="274">
        <v>3600</v>
      </c>
      <c r="M85" s="294">
        <v>7.0000000000000007E-2</v>
      </c>
      <c r="N85" s="275">
        <v>3348</v>
      </c>
      <c r="O85" s="288" t="s">
        <v>834</v>
      </c>
      <c r="P85" s="276" t="s">
        <v>774</v>
      </c>
      <c r="Q85" s="296" t="s">
        <v>1932</v>
      </c>
      <c r="R85" s="276" t="s">
        <v>1937</v>
      </c>
      <c r="S85" s="296" t="s">
        <v>1934</v>
      </c>
    </row>
    <row r="86" spans="1:19" x14ac:dyDescent="0.3">
      <c r="A86" s="272">
        <v>1079</v>
      </c>
      <c r="B86" s="282">
        <v>42806</v>
      </c>
      <c r="C86" s="284" t="s">
        <v>590</v>
      </c>
      <c r="D86" s="273" t="s">
        <v>1837</v>
      </c>
      <c r="E86" s="286" t="s">
        <v>395</v>
      </c>
      <c r="F86" s="273" t="s">
        <v>812</v>
      </c>
      <c r="G86" s="288" t="s">
        <v>764</v>
      </c>
      <c r="H86" s="273" t="s">
        <v>800</v>
      </c>
      <c r="I86" s="290" t="s">
        <v>1353</v>
      </c>
      <c r="J86" s="274">
        <v>2</v>
      </c>
      <c r="K86" s="292">
        <v>540</v>
      </c>
      <c r="L86" s="274">
        <v>1080</v>
      </c>
      <c r="M86" s="294">
        <v>0</v>
      </c>
      <c r="N86" s="275">
        <v>1080</v>
      </c>
      <c r="O86" s="288" t="s">
        <v>834</v>
      </c>
      <c r="P86" s="276" t="s">
        <v>760</v>
      </c>
      <c r="Q86" s="296" t="s">
        <v>1932</v>
      </c>
      <c r="R86" s="276" t="s">
        <v>1933</v>
      </c>
      <c r="S86" s="296" t="s">
        <v>1934</v>
      </c>
    </row>
    <row r="87" spans="1:19" x14ac:dyDescent="0.3">
      <c r="A87" s="272">
        <v>1080</v>
      </c>
      <c r="B87" s="282">
        <v>42806</v>
      </c>
      <c r="C87" s="284" t="s">
        <v>590</v>
      </c>
      <c r="D87" s="273" t="s">
        <v>1837</v>
      </c>
      <c r="E87" s="286" t="s">
        <v>395</v>
      </c>
      <c r="F87" s="273" t="s">
        <v>812</v>
      </c>
      <c r="G87" s="288" t="s">
        <v>770</v>
      </c>
      <c r="H87" s="273" t="s">
        <v>781</v>
      </c>
      <c r="I87" s="290" t="s">
        <v>871</v>
      </c>
      <c r="J87" s="274">
        <v>20</v>
      </c>
      <c r="K87" s="292">
        <v>1380</v>
      </c>
      <c r="L87" s="274">
        <v>27600</v>
      </c>
      <c r="M87" s="294">
        <v>0.08</v>
      </c>
      <c r="N87" s="275">
        <v>25392</v>
      </c>
      <c r="O87" s="288" t="s">
        <v>788</v>
      </c>
      <c r="P87" s="276" t="s">
        <v>760</v>
      </c>
      <c r="Q87" s="296" t="s">
        <v>1936</v>
      </c>
      <c r="R87" s="276" t="s">
        <v>1933</v>
      </c>
      <c r="S87" s="296" t="s">
        <v>1934</v>
      </c>
    </row>
    <row r="88" spans="1:19" x14ac:dyDescent="0.3">
      <c r="A88" s="272">
        <v>1081</v>
      </c>
      <c r="B88" s="282">
        <v>42807</v>
      </c>
      <c r="C88" s="284" t="s">
        <v>590</v>
      </c>
      <c r="D88" s="273" t="s">
        <v>1835</v>
      </c>
      <c r="E88" s="286" t="s">
        <v>522</v>
      </c>
      <c r="F88" s="273" t="s">
        <v>778</v>
      </c>
      <c r="G88" s="288" t="s">
        <v>764</v>
      </c>
      <c r="H88" s="273" t="s">
        <v>800</v>
      </c>
      <c r="I88" s="290" t="s">
        <v>1780</v>
      </c>
      <c r="J88" s="274">
        <v>31</v>
      </c>
      <c r="K88" s="292">
        <v>360</v>
      </c>
      <c r="L88" s="274">
        <v>11160</v>
      </c>
      <c r="M88" s="294">
        <v>0.04</v>
      </c>
      <c r="N88" s="275">
        <v>10713.6</v>
      </c>
      <c r="O88" s="288" t="s">
        <v>761</v>
      </c>
      <c r="P88" s="276" t="s">
        <v>774</v>
      </c>
      <c r="Q88" s="296" t="s">
        <v>1932</v>
      </c>
      <c r="R88" s="276" t="s">
        <v>1933</v>
      </c>
      <c r="S88" s="296" t="s">
        <v>1934</v>
      </c>
    </row>
    <row r="89" spans="1:19" x14ac:dyDescent="0.3">
      <c r="A89" s="272">
        <v>1082</v>
      </c>
      <c r="B89" s="282">
        <v>42807</v>
      </c>
      <c r="C89" s="284" t="s">
        <v>590</v>
      </c>
      <c r="D89" s="273" t="s">
        <v>1835</v>
      </c>
      <c r="E89" s="286" t="s">
        <v>522</v>
      </c>
      <c r="F89" s="273" t="s">
        <v>778</v>
      </c>
      <c r="G89" s="288" t="s">
        <v>785</v>
      </c>
      <c r="H89" s="273" t="s">
        <v>815</v>
      </c>
      <c r="I89" s="290" t="s">
        <v>1836</v>
      </c>
      <c r="J89" s="274">
        <v>47</v>
      </c>
      <c r="K89" s="292">
        <v>31080</v>
      </c>
      <c r="L89" s="274">
        <v>1460760</v>
      </c>
      <c r="M89" s="294">
        <v>0.01</v>
      </c>
      <c r="N89" s="275">
        <v>1446152.4</v>
      </c>
      <c r="O89" s="288" t="s">
        <v>761</v>
      </c>
      <c r="P89" s="276" t="s">
        <v>760</v>
      </c>
      <c r="Q89" s="296" t="s">
        <v>1932</v>
      </c>
      <c r="R89" s="276" t="s">
        <v>1933</v>
      </c>
      <c r="S89" s="296" t="s">
        <v>1934</v>
      </c>
    </row>
    <row r="90" spans="1:19" x14ac:dyDescent="0.3">
      <c r="A90" s="272">
        <v>1083</v>
      </c>
      <c r="B90" s="282">
        <v>42807</v>
      </c>
      <c r="C90" s="284" t="s">
        <v>590</v>
      </c>
      <c r="D90" s="273" t="s">
        <v>1835</v>
      </c>
      <c r="E90" s="286" t="s">
        <v>522</v>
      </c>
      <c r="F90" s="273" t="s">
        <v>778</v>
      </c>
      <c r="G90" s="288" t="s">
        <v>770</v>
      </c>
      <c r="H90" s="273" t="s">
        <v>826</v>
      </c>
      <c r="I90" s="290" t="s">
        <v>1715</v>
      </c>
      <c r="J90" s="274">
        <v>21</v>
      </c>
      <c r="K90" s="292">
        <v>3540</v>
      </c>
      <c r="L90" s="274">
        <v>74340</v>
      </c>
      <c r="M90" s="294">
        <v>7.0000000000000007E-2</v>
      </c>
      <c r="N90" s="275">
        <v>69136.2</v>
      </c>
      <c r="O90" s="288" t="s">
        <v>761</v>
      </c>
      <c r="P90" s="276" t="s">
        <v>798</v>
      </c>
      <c r="Q90" s="296" t="s">
        <v>1932</v>
      </c>
      <c r="R90" s="276" t="s">
        <v>1933</v>
      </c>
      <c r="S90" s="296" t="s">
        <v>1934</v>
      </c>
    </row>
    <row r="91" spans="1:19" x14ac:dyDescent="0.3">
      <c r="A91" s="272">
        <v>1084</v>
      </c>
      <c r="B91" s="282">
        <v>42807</v>
      </c>
      <c r="C91" s="284" t="s">
        <v>590</v>
      </c>
      <c r="D91" s="273" t="s">
        <v>1835</v>
      </c>
      <c r="E91" s="286" t="s">
        <v>522</v>
      </c>
      <c r="F91" s="273" t="s">
        <v>778</v>
      </c>
      <c r="G91" s="288" t="s">
        <v>770</v>
      </c>
      <c r="H91" s="273" t="s">
        <v>769</v>
      </c>
      <c r="I91" s="290" t="s">
        <v>1058</v>
      </c>
      <c r="J91" s="274">
        <v>17</v>
      </c>
      <c r="K91" s="292">
        <v>1560</v>
      </c>
      <c r="L91" s="274">
        <v>26520</v>
      </c>
      <c r="M91" s="294">
        <v>7.0000000000000007E-2</v>
      </c>
      <c r="N91" s="275">
        <v>24663.599999999999</v>
      </c>
      <c r="O91" s="288" t="s">
        <v>761</v>
      </c>
      <c r="P91" s="276" t="s">
        <v>760</v>
      </c>
      <c r="Q91" s="296" t="s">
        <v>1932</v>
      </c>
      <c r="R91" s="276" t="s">
        <v>1933</v>
      </c>
      <c r="S91" s="296" t="s">
        <v>1934</v>
      </c>
    </row>
    <row r="92" spans="1:19" x14ac:dyDescent="0.3">
      <c r="A92" s="272">
        <v>1085</v>
      </c>
      <c r="B92" s="282">
        <v>42807</v>
      </c>
      <c r="C92" s="284" t="s">
        <v>590</v>
      </c>
      <c r="D92" s="273" t="s">
        <v>1834</v>
      </c>
      <c r="E92" s="286" t="s">
        <v>522</v>
      </c>
      <c r="F92" s="273" t="s">
        <v>778</v>
      </c>
      <c r="G92" s="288" t="s">
        <v>764</v>
      </c>
      <c r="H92" s="273" t="s">
        <v>793</v>
      </c>
      <c r="I92" s="290" t="s">
        <v>881</v>
      </c>
      <c r="J92" s="274">
        <v>35</v>
      </c>
      <c r="K92" s="292">
        <v>420</v>
      </c>
      <c r="L92" s="274">
        <v>14700</v>
      </c>
      <c r="M92" s="294">
        <v>0.06</v>
      </c>
      <c r="N92" s="275">
        <v>13818</v>
      </c>
      <c r="O92" s="288" t="s">
        <v>834</v>
      </c>
      <c r="P92" s="276" t="s">
        <v>774</v>
      </c>
      <c r="Q92" s="296" t="s">
        <v>1932</v>
      </c>
      <c r="R92" s="276" t="s">
        <v>1933</v>
      </c>
      <c r="S92" s="296" t="s">
        <v>1934</v>
      </c>
    </row>
    <row r="93" spans="1:19" x14ac:dyDescent="0.3">
      <c r="A93" s="272">
        <v>1086</v>
      </c>
      <c r="B93" s="282">
        <v>42807</v>
      </c>
      <c r="C93" s="284" t="s">
        <v>590</v>
      </c>
      <c r="D93" s="273" t="s">
        <v>1834</v>
      </c>
      <c r="E93" s="286" t="s">
        <v>522</v>
      </c>
      <c r="F93" s="273" t="s">
        <v>778</v>
      </c>
      <c r="G93" s="288" t="s">
        <v>785</v>
      </c>
      <c r="H93" s="273" t="s">
        <v>784</v>
      </c>
      <c r="I93" s="290" t="s">
        <v>1564</v>
      </c>
      <c r="J93" s="274">
        <v>46</v>
      </c>
      <c r="K93" s="292">
        <v>7560</v>
      </c>
      <c r="L93" s="274">
        <v>347760</v>
      </c>
      <c r="M93" s="294">
        <v>0.09</v>
      </c>
      <c r="N93" s="275">
        <v>316461.59999999998</v>
      </c>
      <c r="O93" s="288" t="s">
        <v>834</v>
      </c>
      <c r="P93" s="276" t="s">
        <v>787</v>
      </c>
      <c r="Q93" s="296" t="s">
        <v>1932</v>
      </c>
      <c r="R93" s="276" t="s">
        <v>1933</v>
      </c>
      <c r="S93" s="296" t="s">
        <v>1934</v>
      </c>
    </row>
    <row r="94" spans="1:19" x14ac:dyDescent="0.3">
      <c r="A94" s="272">
        <v>1087</v>
      </c>
      <c r="B94" s="282">
        <v>42807</v>
      </c>
      <c r="C94" s="284" t="s">
        <v>590</v>
      </c>
      <c r="D94" s="273" t="s">
        <v>1336</v>
      </c>
      <c r="E94" s="286" t="s">
        <v>522</v>
      </c>
      <c r="F94" s="273" t="s">
        <v>778</v>
      </c>
      <c r="G94" s="288" t="s">
        <v>764</v>
      </c>
      <c r="H94" s="273" t="s">
        <v>818</v>
      </c>
      <c r="I94" s="290" t="s">
        <v>1833</v>
      </c>
      <c r="J94" s="274">
        <v>30</v>
      </c>
      <c r="K94" s="292">
        <v>720</v>
      </c>
      <c r="L94" s="274">
        <v>21600</v>
      </c>
      <c r="M94" s="294">
        <v>7.0000000000000007E-2</v>
      </c>
      <c r="N94" s="275">
        <v>20088</v>
      </c>
      <c r="O94" s="288" t="s">
        <v>788</v>
      </c>
      <c r="P94" s="276" t="s">
        <v>760</v>
      </c>
      <c r="Q94" s="296" t="s">
        <v>1936</v>
      </c>
      <c r="R94" s="276" t="s">
        <v>1933</v>
      </c>
      <c r="S94" s="296" t="s">
        <v>1934</v>
      </c>
    </row>
    <row r="95" spans="1:19" x14ac:dyDescent="0.3">
      <c r="A95" s="272">
        <v>1088</v>
      </c>
      <c r="B95" s="282">
        <v>42808</v>
      </c>
      <c r="C95" s="284" t="s">
        <v>590</v>
      </c>
      <c r="D95" s="273" t="s">
        <v>1832</v>
      </c>
      <c r="E95" s="286" t="s">
        <v>395</v>
      </c>
      <c r="F95" s="273" t="s">
        <v>812</v>
      </c>
      <c r="G95" s="288" t="s">
        <v>785</v>
      </c>
      <c r="H95" s="273" t="s">
        <v>1125</v>
      </c>
      <c r="I95" s="290" t="s">
        <v>1597</v>
      </c>
      <c r="J95" s="274">
        <v>38</v>
      </c>
      <c r="K95" s="292">
        <v>27000</v>
      </c>
      <c r="L95" s="274">
        <v>1026000</v>
      </c>
      <c r="M95" s="294">
        <v>0.01</v>
      </c>
      <c r="N95" s="275">
        <v>1015740</v>
      </c>
      <c r="O95" s="288" t="s">
        <v>761</v>
      </c>
      <c r="P95" s="276" t="s">
        <v>760</v>
      </c>
      <c r="Q95" s="296" t="s">
        <v>1932</v>
      </c>
      <c r="R95" s="276" t="s">
        <v>1933</v>
      </c>
      <c r="S95" s="296" t="s">
        <v>1934</v>
      </c>
    </row>
    <row r="96" spans="1:19" x14ac:dyDescent="0.3">
      <c r="A96" s="272">
        <v>1089</v>
      </c>
      <c r="B96" s="282">
        <v>42809</v>
      </c>
      <c r="C96" s="284" t="s">
        <v>590</v>
      </c>
      <c r="D96" s="273" t="s">
        <v>1089</v>
      </c>
      <c r="E96" s="286" t="s">
        <v>405</v>
      </c>
      <c r="F96" s="273" t="s">
        <v>812</v>
      </c>
      <c r="G96" s="288" t="s">
        <v>764</v>
      </c>
      <c r="H96" s="273" t="s">
        <v>793</v>
      </c>
      <c r="I96" s="290" t="s">
        <v>1831</v>
      </c>
      <c r="J96" s="274">
        <v>42</v>
      </c>
      <c r="K96" s="292">
        <v>420</v>
      </c>
      <c r="L96" s="274">
        <v>17640</v>
      </c>
      <c r="M96" s="294">
        <v>0.03</v>
      </c>
      <c r="N96" s="275">
        <v>17110.8</v>
      </c>
      <c r="O96" s="288" t="s">
        <v>788</v>
      </c>
      <c r="P96" s="276" t="s">
        <v>760</v>
      </c>
      <c r="Q96" s="296" t="s">
        <v>1936</v>
      </c>
      <c r="R96" s="276" t="s">
        <v>1933</v>
      </c>
      <c r="S96" s="296" t="s">
        <v>1934</v>
      </c>
    </row>
    <row r="97" spans="1:19" x14ac:dyDescent="0.3">
      <c r="A97" s="272">
        <v>1090</v>
      </c>
      <c r="B97" s="282">
        <v>42809</v>
      </c>
      <c r="C97" s="284" t="s">
        <v>590</v>
      </c>
      <c r="D97" s="273" t="s">
        <v>1442</v>
      </c>
      <c r="E97" s="286" t="s">
        <v>522</v>
      </c>
      <c r="F97" s="273" t="s">
        <v>812</v>
      </c>
      <c r="G97" s="288" t="s">
        <v>764</v>
      </c>
      <c r="H97" s="273" t="s">
        <v>793</v>
      </c>
      <c r="I97" s="290" t="s">
        <v>1830</v>
      </c>
      <c r="J97" s="274">
        <v>48</v>
      </c>
      <c r="K97" s="292">
        <v>2160</v>
      </c>
      <c r="L97" s="274">
        <v>103680</v>
      </c>
      <c r="M97" s="294">
        <v>0.08</v>
      </c>
      <c r="N97" s="275">
        <v>95385.600000000006</v>
      </c>
      <c r="O97" s="288" t="s">
        <v>775</v>
      </c>
      <c r="P97" s="276" t="s">
        <v>841</v>
      </c>
      <c r="Q97" s="296" t="s">
        <v>1935</v>
      </c>
      <c r="R97" s="276" t="s">
        <v>1933</v>
      </c>
      <c r="S97" s="296" t="s">
        <v>1934</v>
      </c>
    </row>
    <row r="98" spans="1:19" x14ac:dyDescent="0.3">
      <c r="A98" s="272">
        <v>1091</v>
      </c>
      <c r="B98" s="282">
        <v>42809</v>
      </c>
      <c r="C98" s="284" t="s">
        <v>590</v>
      </c>
      <c r="D98" s="273" t="s">
        <v>1442</v>
      </c>
      <c r="E98" s="286" t="s">
        <v>522</v>
      </c>
      <c r="F98" s="273" t="s">
        <v>812</v>
      </c>
      <c r="G98" s="288" t="s">
        <v>764</v>
      </c>
      <c r="H98" s="273" t="s">
        <v>793</v>
      </c>
      <c r="I98" s="290" t="s">
        <v>1343</v>
      </c>
      <c r="J98" s="274">
        <v>30</v>
      </c>
      <c r="K98" s="292">
        <v>480</v>
      </c>
      <c r="L98" s="274">
        <v>14400</v>
      </c>
      <c r="M98" s="294">
        <v>0.09</v>
      </c>
      <c r="N98" s="275">
        <v>13104</v>
      </c>
      <c r="O98" s="288" t="s">
        <v>775</v>
      </c>
      <c r="P98" s="276" t="s">
        <v>774</v>
      </c>
      <c r="Q98" s="296" t="s">
        <v>1935</v>
      </c>
      <c r="R98" s="276" t="s">
        <v>1933</v>
      </c>
      <c r="S98" s="296" t="s">
        <v>1934</v>
      </c>
    </row>
    <row r="99" spans="1:19" x14ac:dyDescent="0.3">
      <c r="A99" s="272">
        <v>1092</v>
      </c>
      <c r="B99" s="282">
        <v>42810</v>
      </c>
      <c r="C99" s="284" t="s">
        <v>590</v>
      </c>
      <c r="D99" s="273" t="s">
        <v>1829</v>
      </c>
      <c r="E99" s="286" t="s">
        <v>395</v>
      </c>
      <c r="F99" s="273" t="s">
        <v>812</v>
      </c>
      <c r="G99" s="288" t="s">
        <v>764</v>
      </c>
      <c r="H99" s="273" t="s">
        <v>763</v>
      </c>
      <c r="I99" s="290" t="s">
        <v>846</v>
      </c>
      <c r="J99" s="274">
        <v>29</v>
      </c>
      <c r="K99" s="292">
        <v>240</v>
      </c>
      <c r="L99" s="274">
        <v>6960</v>
      </c>
      <c r="M99" s="294">
        <v>0</v>
      </c>
      <c r="N99" s="275">
        <v>6960</v>
      </c>
      <c r="O99" s="288" t="s">
        <v>775</v>
      </c>
      <c r="P99" s="276" t="s">
        <v>760</v>
      </c>
      <c r="Q99" s="296" t="s">
        <v>1935</v>
      </c>
      <c r="R99" s="276" t="s">
        <v>1933</v>
      </c>
      <c r="S99" s="296" t="s">
        <v>1934</v>
      </c>
    </row>
    <row r="100" spans="1:19" x14ac:dyDescent="0.3">
      <c r="A100" s="272">
        <v>1093</v>
      </c>
      <c r="B100" s="282">
        <v>42810</v>
      </c>
      <c r="C100" s="284" t="s">
        <v>590</v>
      </c>
      <c r="D100" s="273" t="s">
        <v>875</v>
      </c>
      <c r="E100" s="286" t="s">
        <v>398</v>
      </c>
      <c r="F100" s="273" t="s">
        <v>790</v>
      </c>
      <c r="G100" s="288" t="s">
        <v>764</v>
      </c>
      <c r="H100" s="273" t="s">
        <v>793</v>
      </c>
      <c r="I100" s="290" t="s">
        <v>1056</v>
      </c>
      <c r="J100" s="274">
        <v>43</v>
      </c>
      <c r="K100" s="292">
        <v>1140</v>
      </c>
      <c r="L100" s="274">
        <v>49020</v>
      </c>
      <c r="M100" s="294">
        <v>0.05</v>
      </c>
      <c r="N100" s="275">
        <v>46569</v>
      </c>
      <c r="O100" s="288" t="s">
        <v>788</v>
      </c>
      <c r="P100" s="276" t="s">
        <v>798</v>
      </c>
      <c r="Q100" s="296" t="s">
        <v>1936</v>
      </c>
      <c r="R100" s="276" t="s">
        <v>1937</v>
      </c>
      <c r="S100" s="296" t="s">
        <v>1934</v>
      </c>
    </row>
    <row r="101" spans="1:19" x14ac:dyDescent="0.3">
      <c r="A101" s="272">
        <v>1094</v>
      </c>
      <c r="B101" s="282">
        <v>42810</v>
      </c>
      <c r="C101" s="284" t="s">
        <v>590</v>
      </c>
      <c r="D101" s="273" t="s">
        <v>1068</v>
      </c>
      <c r="E101" s="286" t="s">
        <v>405</v>
      </c>
      <c r="F101" s="273" t="s">
        <v>790</v>
      </c>
      <c r="G101" s="288" t="s">
        <v>764</v>
      </c>
      <c r="H101" s="273" t="s">
        <v>793</v>
      </c>
      <c r="I101" s="290" t="s">
        <v>1623</v>
      </c>
      <c r="J101" s="274">
        <v>5</v>
      </c>
      <c r="K101" s="292">
        <v>2940</v>
      </c>
      <c r="L101" s="274">
        <v>14700</v>
      </c>
      <c r="M101" s="294">
        <v>0.02</v>
      </c>
      <c r="N101" s="275">
        <v>14406</v>
      </c>
      <c r="O101" s="288" t="s">
        <v>834</v>
      </c>
      <c r="P101" s="276" t="s">
        <v>760</v>
      </c>
      <c r="Q101" s="296" t="s">
        <v>1932</v>
      </c>
      <c r="R101" s="276" t="s">
        <v>1937</v>
      </c>
      <c r="S101" s="296" t="s">
        <v>1934</v>
      </c>
    </row>
    <row r="102" spans="1:19" x14ac:dyDescent="0.3">
      <c r="A102" s="272">
        <v>1095</v>
      </c>
      <c r="B102" s="282">
        <v>42810</v>
      </c>
      <c r="C102" s="284" t="s">
        <v>590</v>
      </c>
      <c r="D102" s="273" t="s">
        <v>1068</v>
      </c>
      <c r="E102" s="286" t="s">
        <v>405</v>
      </c>
      <c r="F102" s="273" t="s">
        <v>790</v>
      </c>
      <c r="G102" s="288" t="s">
        <v>764</v>
      </c>
      <c r="H102" s="273" t="s">
        <v>793</v>
      </c>
      <c r="I102" s="290" t="s">
        <v>1828</v>
      </c>
      <c r="J102" s="274">
        <v>14</v>
      </c>
      <c r="K102" s="292">
        <v>240</v>
      </c>
      <c r="L102" s="274">
        <v>3360</v>
      </c>
      <c r="M102" s="294">
        <v>0.09</v>
      </c>
      <c r="N102" s="275">
        <v>3057.6</v>
      </c>
      <c r="O102" s="288" t="s">
        <v>834</v>
      </c>
      <c r="P102" s="276" t="s">
        <v>841</v>
      </c>
      <c r="Q102" s="296" t="s">
        <v>1932</v>
      </c>
      <c r="R102" s="276" t="s">
        <v>1937</v>
      </c>
      <c r="S102" s="296" t="s">
        <v>1934</v>
      </c>
    </row>
    <row r="103" spans="1:19" x14ac:dyDescent="0.3">
      <c r="A103" s="272">
        <v>1096</v>
      </c>
      <c r="B103" s="282">
        <v>42810</v>
      </c>
      <c r="C103" s="284" t="s">
        <v>590</v>
      </c>
      <c r="D103" s="273" t="s">
        <v>1827</v>
      </c>
      <c r="E103" s="286" t="s">
        <v>522</v>
      </c>
      <c r="F103" s="273" t="s">
        <v>765</v>
      </c>
      <c r="G103" s="288" t="s">
        <v>764</v>
      </c>
      <c r="H103" s="273" t="s">
        <v>921</v>
      </c>
      <c r="I103" s="290" t="s">
        <v>1578</v>
      </c>
      <c r="J103" s="274">
        <v>24</v>
      </c>
      <c r="K103" s="292">
        <v>300</v>
      </c>
      <c r="L103" s="274">
        <v>7200</v>
      </c>
      <c r="M103" s="294">
        <v>0.02</v>
      </c>
      <c r="N103" s="275">
        <v>7056</v>
      </c>
      <c r="O103" s="288" t="s">
        <v>775</v>
      </c>
      <c r="P103" s="276" t="s">
        <v>760</v>
      </c>
      <c r="Q103" s="296" t="s">
        <v>1935</v>
      </c>
      <c r="R103" s="276" t="s">
        <v>1937</v>
      </c>
      <c r="S103" s="296" t="s">
        <v>1934</v>
      </c>
    </row>
    <row r="104" spans="1:19" x14ac:dyDescent="0.3">
      <c r="A104" s="272">
        <v>1097</v>
      </c>
      <c r="B104" s="282">
        <v>42810</v>
      </c>
      <c r="C104" s="284" t="s">
        <v>590</v>
      </c>
      <c r="D104" s="273" t="s">
        <v>1827</v>
      </c>
      <c r="E104" s="286" t="s">
        <v>522</v>
      </c>
      <c r="F104" s="273" t="s">
        <v>765</v>
      </c>
      <c r="G104" s="288" t="s">
        <v>764</v>
      </c>
      <c r="H104" s="273" t="s">
        <v>772</v>
      </c>
      <c r="I104" s="290" t="s">
        <v>1826</v>
      </c>
      <c r="J104" s="274">
        <v>36</v>
      </c>
      <c r="K104" s="292">
        <v>660</v>
      </c>
      <c r="L104" s="274">
        <v>23760</v>
      </c>
      <c r="M104" s="294">
        <v>0.02</v>
      </c>
      <c r="N104" s="275">
        <v>23284.799999999999</v>
      </c>
      <c r="O104" s="288" t="s">
        <v>775</v>
      </c>
      <c r="P104" s="276" t="s">
        <v>798</v>
      </c>
      <c r="Q104" s="296" t="s">
        <v>1935</v>
      </c>
      <c r="R104" s="276" t="s">
        <v>1937</v>
      </c>
      <c r="S104" s="296" t="s">
        <v>1934</v>
      </c>
    </row>
    <row r="105" spans="1:19" x14ac:dyDescent="0.3">
      <c r="A105" s="272">
        <v>1098</v>
      </c>
      <c r="B105" s="282">
        <v>42810</v>
      </c>
      <c r="C105" s="284" t="s">
        <v>590</v>
      </c>
      <c r="D105" s="273" t="s">
        <v>950</v>
      </c>
      <c r="E105" s="286" t="s">
        <v>395</v>
      </c>
      <c r="F105" s="273" t="s">
        <v>790</v>
      </c>
      <c r="G105" s="288" t="s">
        <v>764</v>
      </c>
      <c r="H105" s="273" t="s">
        <v>800</v>
      </c>
      <c r="I105" s="290" t="s">
        <v>874</v>
      </c>
      <c r="J105" s="274">
        <v>33</v>
      </c>
      <c r="K105" s="292">
        <v>7260</v>
      </c>
      <c r="L105" s="274">
        <v>239580</v>
      </c>
      <c r="M105" s="294">
        <v>0.09</v>
      </c>
      <c r="N105" s="275">
        <v>218017.8</v>
      </c>
      <c r="O105" s="288" t="s">
        <v>782</v>
      </c>
      <c r="P105" s="276" t="s">
        <v>798</v>
      </c>
      <c r="Q105" s="296" t="s">
        <v>1932</v>
      </c>
      <c r="R105" s="276" t="s">
        <v>1937</v>
      </c>
      <c r="S105" s="296" t="s">
        <v>1934</v>
      </c>
    </row>
    <row r="106" spans="1:19" x14ac:dyDescent="0.3">
      <c r="A106" s="272">
        <v>1099</v>
      </c>
      <c r="B106" s="282">
        <v>42812</v>
      </c>
      <c r="C106" s="284" t="s">
        <v>590</v>
      </c>
      <c r="D106" s="273" t="s">
        <v>1446</v>
      </c>
      <c r="E106" s="286" t="s">
        <v>405</v>
      </c>
      <c r="F106" s="273" t="s">
        <v>778</v>
      </c>
      <c r="G106" s="288" t="s">
        <v>764</v>
      </c>
      <c r="H106" s="273" t="s">
        <v>772</v>
      </c>
      <c r="I106" s="290" t="s">
        <v>1107</v>
      </c>
      <c r="J106" s="274">
        <v>32</v>
      </c>
      <c r="K106" s="292">
        <v>11640</v>
      </c>
      <c r="L106" s="274">
        <v>372480</v>
      </c>
      <c r="M106" s="294">
        <v>0.08</v>
      </c>
      <c r="N106" s="275">
        <v>342681.59999999998</v>
      </c>
      <c r="O106" s="288" t="s">
        <v>788</v>
      </c>
      <c r="P106" s="276" t="s">
        <v>760</v>
      </c>
      <c r="Q106" s="296" t="s">
        <v>1936</v>
      </c>
      <c r="R106" s="276" t="s">
        <v>1933</v>
      </c>
      <c r="S106" s="296" t="s">
        <v>1934</v>
      </c>
    </row>
    <row r="107" spans="1:19" x14ac:dyDescent="0.3">
      <c r="A107" s="272">
        <v>1100</v>
      </c>
      <c r="B107" s="282">
        <v>42812</v>
      </c>
      <c r="C107" s="284" t="s">
        <v>590</v>
      </c>
      <c r="D107" s="273" t="s">
        <v>1108</v>
      </c>
      <c r="E107" s="286" t="s">
        <v>522</v>
      </c>
      <c r="F107" s="273" t="s">
        <v>765</v>
      </c>
      <c r="G107" s="288" t="s">
        <v>764</v>
      </c>
      <c r="H107" s="273" t="s">
        <v>811</v>
      </c>
      <c r="I107" s="290" t="s">
        <v>1825</v>
      </c>
      <c r="J107" s="274">
        <v>17</v>
      </c>
      <c r="K107" s="292">
        <v>600</v>
      </c>
      <c r="L107" s="274">
        <v>10200</v>
      </c>
      <c r="M107" s="294">
        <v>0.1</v>
      </c>
      <c r="N107" s="275">
        <v>9180</v>
      </c>
      <c r="O107" s="288" t="s">
        <v>782</v>
      </c>
      <c r="P107" s="276" t="s">
        <v>760</v>
      </c>
      <c r="Q107" s="296" t="s">
        <v>1932</v>
      </c>
      <c r="R107" s="276" t="s">
        <v>1937</v>
      </c>
      <c r="S107" s="296" t="s">
        <v>1934</v>
      </c>
    </row>
    <row r="108" spans="1:19" x14ac:dyDescent="0.3">
      <c r="A108" s="272">
        <v>1101</v>
      </c>
      <c r="B108" s="282">
        <v>42812</v>
      </c>
      <c r="C108" s="284" t="s">
        <v>590</v>
      </c>
      <c r="D108" s="273" t="s">
        <v>1108</v>
      </c>
      <c r="E108" s="286" t="s">
        <v>522</v>
      </c>
      <c r="F108" s="273" t="s">
        <v>765</v>
      </c>
      <c r="G108" s="288" t="s">
        <v>770</v>
      </c>
      <c r="H108" s="273" t="s">
        <v>769</v>
      </c>
      <c r="I108" s="290" t="s">
        <v>1298</v>
      </c>
      <c r="J108" s="274">
        <v>26</v>
      </c>
      <c r="K108" s="292">
        <v>3060</v>
      </c>
      <c r="L108" s="274">
        <v>79560</v>
      </c>
      <c r="M108" s="294">
        <v>7.0000000000000007E-2</v>
      </c>
      <c r="N108" s="275">
        <v>73990.8</v>
      </c>
      <c r="O108" s="288" t="s">
        <v>782</v>
      </c>
      <c r="P108" s="276" t="s">
        <v>760</v>
      </c>
      <c r="Q108" s="296" t="s">
        <v>1932</v>
      </c>
      <c r="R108" s="276" t="s">
        <v>1937</v>
      </c>
      <c r="S108" s="296" t="s">
        <v>1934</v>
      </c>
    </row>
    <row r="109" spans="1:19" x14ac:dyDescent="0.3">
      <c r="A109" s="272">
        <v>1102</v>
      </c>
      <c r="B109" s="282">
        <v>42812</v>
      </c>
      <c r="C109" s="284" t="s">
        <v>590</v>
      </c>
      <c r="D109" s="273" t="s">
        <v>1108</v>
      </c>
      <c r="E109" s="286" t="s">
        <v>522</v>
      </c>
      <c r="F109" s="273" t="s">
        <v>765</v>
      </c>
      <c r="G109" s="288" t="s">
        <v>764</v>
      </c>
      <c r="H109" s="273" t="s">
        <v>763</v>
      </c>
      <c r="I109" s="290" t="s">
        <v>1824</v>
      </c>
      <c r="J109" s="274">
        <v>19</v>
      </c>
      <c r="K109" s="292">
        <v>360</v>
      </c>
      <c r="L109" s="274">
        <v>6840</v>
      </c>
      <c r="M109" s="294">
        <v>0.01</v>
      </c>
      <c r="N109" s="275">
        <v>6771.6</v>
      </c>
      <c r="O109" s="288" t="s">
        <v>782</v>
      </c>
      <c r="P109" s="276" t="s">
        <v>760</v>
      </c>
      <c r="Q109" s="296" t="s">
        <v>1932</v>
      </c>
      <c r="R109" s="276" t="s">
        <v>1937</v>
      </c>
      <c r="S109" s="296" t="s">
        <v>1934</v>
      </c>
    </row>
    <row r="110" spans="1:19" x14ac:dyDescent="0.3">
      <c r="A110" s="272">
        <v>1103</v>
      </c>
      <c r="B110" s="282">
        <v>42812</v>
      </c>
      <c r="C110" s="284" t="s">
        <v>590</v>
      </c>
      <c r="D110" s="273" t="s">
        <v>1817</v>
      </c>
      <c r="E110" s="286" t="s">
        <v>522</v>
      </c>
      <c r="F110" s="273" t="s">
        <v>812</v>
      </c>
      <c r="G110" s="288" t="s">
        <v>785</v>
      </c>
      <c r="H110" s="273" t="s">
        <v>784</v>
      </c>
      <c r="I110" s="290" t="s">
        <v>1823</v>
      </c>
      <c r="J110" s="274">
        <v>5</v>
      </c>
      <c r="K110" s="292">
        <v>12360</v>
      </c>
      <c r="L110" s="274">
        <v>61800</v>
      </c>
      <c r="M110" s="294">
        <v>0.01</v>
      </c>
      <c r="N110" s="275">
        <v>61182</v>
      </c>
      <c r="O110" s="288" t="s">
        <v>775</v>
      </c>
      <c r="P110" s="276" t="s">
        <v>774</v>
      </c>
      <c r="Q110" s="296" t="s">
        <v>1935</v>
      </c>
      <c r="R110" s="276" t="s">
        <v>1933</v>
      </c>
      <c r="S110" s="296" t="s">
        <v>1934</v>
      </c>
    </row>
    <row r="111" spans="1:19" x14ac:dyDescent="0.3">
      <c r="A111" s="272">
        <v>1104</v>
      </c>
      <c r="B111" s="282">
        <v>42812</v>
      </c>
      <c r="C111" s="284" t="s">
        <v>590</v>
      </c>
      <c r="D111" s="273" t="s">
        <v>1822</v>
      </c>
      <c r="E111" s="286" t="s">
        <v>395</v>
      </c>
      <c r="F111" s="273" t="s">
        <v>812</v>
      </c>
      <c r="G111" s="288" t="s">
        <v>785</v>
      </c>
      <c r="H111" s="273" t="s">
        <v>784</v>
      </c>
      <c r="I111" s="290" t="s">
        <v>1821</v>
      </c>
      <c r="J111" s="274">
        <v>45</v>
      </c>
      <c r="K111" s="292">
        <v>6960</v>
      </c>
      <c r="L111" s="274">
        <v>313200</v>
      </c>
      <c r="M111" s="294">
        <v>0.1</v>
      </c>
      <c r="N111" s="275">
        <v>281880</v>
      </c>
      <c r="O111" s="288" t="s">
        <v>775</v>
      </c>
      <c r="P111" s="276" t="s">
        <v>760</v>
      </c>
      <c r="Q111" s="296" t="s">
        <v>1935</v>
      </c>
      <c r="R111" s="276" t="s">
        <v>1933</v>
      </c>
      <c r="S111" s="296" t="s">
        <v>1934</v>
      </c>
    </row>
    <row r="112" spans="1:19" x14ac:dyDescent="0.3">
      <c r="A112" s="272">
        <v>1105</v>
      </c>
      <c r="B112" s="282">
        <v>42813</v>
      </c>
      <c r="C112" s="284" t="s">
        <v>590</v>
      </c>
      <c r="D112" s="273" t="s">
        <v>922</v>
      </c>
      <c r="E112" s="286" t="s">
        <v>405</v>
      </c>
      <c r="F112" s="273" t="s">
        <v>765</v>
      </c>
      <c r="G112" s="288" t="s">
        <v>764</v>
      </c>
      <c r="H112" s="273" t="s">
        <v>772</v>
      </c>
      <c r="I112" s="290" t="s">
        <v>1820</v>
      </c>
      <c r="J112" s="274">
        <v>16</v>
      </c>
      <c r="K112" s="292">
        <v>6660</v>
      </c>
      <c r="L112" s="274">
        <v>106560</v>
      </c>
      <c r="M112" s="294">
        <v>0.08</v>
      </c>
      <c r="N112" s="275">
        <v>98035.199999999997</v>
      </c>
      <c r="O112" s="288" t="s">
        <v>761</v>
      </c>
      <c r="P112" s="276" t="s">
        <v>841</v>
      </c>
      <c r="Q112" s="296" t="s">
        <v>1932</v>
      </c>
      <c r="R112" s="276" t="s">
        <v>1937</v>
      </c>
      <c r="S112" s="296" t="s">
        <v>1934</v>
      </c>
    </row>
    <row r="113" spans="1:19" x14ac:dyDescent="0.3">
      <c r="A113" s="272">
        <v>1106</v>
      </c>
      <c r="B113" s="282">
        <v>42813</v>
      </c>
      <c r="C113" s="284" t="s">
        <v>590</v>
      </c>
      <c r="D113" s="273" t="s">
        <v>922</v>
      </c>
      <c r="E113" s="286" t="s">
        <v>405</v>
      </c>
      <c r="F113" s="273" t="s">
        <v>765</v>
      </c>
      <c r="G113" s="288" t="s">
        <v>770</v>
      </c>
      <c r="H113" s="273" t="s">
        <v>777</v>
      </c>
      <c r="I113" s="290" t="s">
        <v>1158</v>
      </c>
      <c r="J113" s="274">
        <v>9</v>
      </c>
      <c r="K113" s="292">
        <v>12780</v>
      </c>
      <c r="L113" s="274">
        <v>115020</v>
      </c>
      <c r="M113" s="294">
        <v>0.03</v>
      </c>
      <c r="N113" s="275">
        <v>111569.4</v>
      </c>
      <c r="O113" s="288" t="s">
        <v>761</v>
      </c>
      <c r="P113" s="276" t="s">
        <v>760</v>
      </c>
      <c r="Q113" s="296" t="s">
        <v>1932</v>
      </c>
      <c r="R113" s="276" t="s">
        <v>1937</v>
      </c>
      <c r="S113" s="296" t="s">
        <v>1934</v>
      </c>
    </row>
    <row r="114" spans="1:19" x14ac:dyDescent="0.3">
      <c r="A114" s="272">
        <v>1107</v>
      </c>
      <c r="B114" s="282">
        <v>42813</v>
      </c>
      <c r="C114" s="284" t="s">
        <v>590</v>
      </c>
      <c r="D114" s="273" t="s">
        <v>922</v>
      </c>
      <c r="E114" s="286" t="s">
        <v>405</v>
      </c>
      <c r="F114" s="273" t="s">
        <v>765</v>
      </c>
      <c r="G114" s="288" t="s">
        <v>770</v>
      </c>
      <c r="H114" s="273" t="s">
        <v>777</v>
      </c>
      <c r="I114" s="290" t="s">
        <v>1464</v>
      </c>
      <c r="J114" s="274">
        <v>42</v>
      </c>
      <c r="K114" s="292">
        <v>21000</v>
      </c>
      <c r="L114" s="274">
        <v>882000</v>
      </c>
      <c r="M114" s="294">
        <v>0.1</v>
      </c>
      <c r="N114" s="275">
        <v>793800</v>
      </c>
      <c r="O114" s="288" t="s">
        <v>761</v>
      </c>
      <c r="P114" s="276" t="s">
        <v>760</v>
      </c>
      <c r="Q114" s="296" t="s">
        <v>1932</v>
      </c>
      <c r="R114" s="276" t="s">
        <v>1937</v>
      </c>
      <c r="S114" s="296" t="s">
        <v>1934</v>
      </c>
    </row>
    <row r="115" spans="1:19" x14ac:dyDescent="0.3">
      <c r="A115" s="272">
        <v>1108</v>
      </c>
      <c r="B115" s="282">
        <v>42813</v>
      </c>
      <c r="C115" s="284" t="s">
        <v>590</v>
      </c>
      <c r="D115" s="273" t="s">
        <v>1644</v>
      </c>
      <c r="E115" s="286" t="s">
        <v>398</v>
      </c>
      <c r="F115" s="273" t="s">
        <v>790</v>
      </c>
      <c r="G115" s="288" t="s">
        <v>785</v>
      </c>
      <c r="H115" s="273" t="s">
        <v>815</v>
      </c>
      <c r="I115" s="290" t="s">
        <v>1819</v>
      </c>
      <c r="J115" s="274">
        <v>50</v>
      </c>
      <c r="K115" s="292">
        <v>8760</v>
      </c>
      <c r="L115" s="274">
        <v>438000</v>
      </c>
      <c r="M115" s="294">
        <v>0.1</v>
      </c>
      <c r="N115" s="275">
        <v>394200</v>
      </c>
      <c r="O115" s="288" t="s">
        <v>788</v>
      </c>
      <c r="P115" s="276" t="s">
        <v>841</v>
      </c>
      <c r="Q115" s="296" t="s">
        <v>1936</v>
      </c>
      <c r="R115" s="276" t="s">
        <v>1937</v>
      </c>
      <c r="S115" s="296" t="s">
        <v>1934</v>
      </c>
    </row>
    <row r="116" spans="1:19" x14ac:dyDescent="0.3">
      <c r="A116" s="272">
        <v>1109</v>
      </c>
      <c r="B116" s="282">
        <v>42813</v>
      </c>
      <c r="C116" s="284" t="s">
        <v>590</v>
      </c>
      <c r="D116" s="273" t="s">
        <v>1818</v>
      </c>
      <c r="E116" s="286" t="s">
        <v>405</v>
      </c>
      <c r="F116" s="273" t="s">
        <v>812</v>
      </c>
      <c r="G116" s="288" t="s">
        <v>770</v>
      </c>
      <c r="H116" s="273" t="s">
        <v>781</v>
      </c>
      <c r="I116" s="290" t="s">
        <v>1215</v>
      </c>
      <c r="J116" s="274">
        <v>13</v>
      </c>
      <c r="K116" s="292">
        <v>480</v>
      </c>
      <c r="L116" s="274">
        <v>6240</v>
      </c>
      <c r="M116" s="294">
        <v>0</v>
      </c>
      <c r="N116" s="275">
        <v>6240</v>
      </c>
      <c r="O116" s="288" t="s">
        <v>782</v>
      </c>
      <c r="P116" s="276" t="s">
        <v>760</v>
      </c>
      <c r="Q116" s="296" t="s">
        <v>1932</v>
      </c>
      <c r="R116" s="276" t="s">
        <v>1933</v>
      </c>
      <c r="S116" s="296" t="s">
        <v>1934</v>
      </c>
    </row>
    <row r="117" spans="1:19" x14ac:dyDescent="0.3">
      <c r="A117" s="272">
        <v>1110</v>
      </c>
      <c r="B117" s="282">
        <v>42813</v>
      </c>
      <c r="C117" s="284" t="s">
        <v>590</v>
      </c>
      <c r="D117" s="273" t="s">
        <v>1817</v>
      </c>
      <c r="E117" s="286" t="s">
        <v>522</v>
      </c>
      <c r="F117" s="273" t="s">
        <v>812</v>
      </c>
      <c r="G117" s="288" t="s">
        <v>764</v>
      </c>
      <c r="H117" s="273" t="s">
        <v>772</v>
      </c>
      <c r="I117" s="290" t="s">
        <v>1800</v>
      </c>
      <c r="J117" s="274">
        <v>5</v>
      </c>
      <c r="K117" s="292">
        <v>780</v>
      </c>
      <c r="L117" s="274">
        <v>3900</v>
      </c>
      <c r="M117" s="294">
        <v>0.01</v>
      </c>
      <c r="N117" s="275">
        <v>3861</v>
      </c>
      <c r="O117" s="288" t="s">
        <v>834</v>
      </c>
      <c r="P117" s="276" t="s">
        <v>774</v>
      </c>
      <c r="Q117" s="296" t="s">
        <v>1932</v>
      </c>
      <c r="R117" s="276" t="s">
        <v>1933</v>
      </c>
      <c r="S117" s="296" t="s">
        <v>1934</v>
      </c>
    </row>
    <row r="118" spans="1:19" x14ac:dyDescent="0.3">
      <c r="A118" s="272">
        <v>1111</v>
      </c>
      <c r="B118" s="282">
        <v>42813</v>
      </c>
      <c r="C118" s="284" t="s">
        <v>590</v>
      </c>
      <c r="D118" s="273" t="s">
        <v>1705</v>
      </c>
      <c r="E118" s="286" t="s">
        <v>522</v>
      </c>
      <c r="F118" s="273" t="s">
        <v>778</v>
      </c>
      <c r="G118" s="288" t="s">
        <v>764</v>
      </c>
      <c r="H118" s="273" t="s">
        <v>818</v>
      </c>
      <c r="I118" s="290" t="s">
        <v>1648</v>
      </c>
      <c r="J118" s="274">
        <v>31</v>
      </c>
      <c r="K118" s="292">
        <v>660</v>
      </c>
      <c r="L118" s="274">
        <v>20460</v>
      </c>
      <c r="M118" s="294">
        <v>0.01</v>
      </c>
      <c r="N118" s="275">
        <v>20255.400000000001</v>
      </c>
      <c r="O118" s="288" t="s">
        <v>834</v>
      </c>
      <c r="P118" s="276" t="s">
        <v>827</v>
      </c>
      <c r="Q118" s="296" t="s">
        <v>1932</v>
      </c>
      <c r="R118" s="276" t="s">
        <v>1933</v>
      </c>
      <c r="S118" s="296" t="s">
        <v>1934</v>
      </c>
    </row>
    <row r="119" spans="1:19" x14ac:dyDescent="0.3">
      <c r="A119" s="272">
        <v>1112</v>
      </c>
      <c r="B119" s="282">
        <v>42813</v>
      </c>
      <c r="C119" s="284" t="s">
        <v>590</v>
      </c>
      <c r="D119" s="273" t="s">
        <v>1705</v>
      </c>
      <c r="E119" s="286" t="s">
        <v>522</v>
      </c>
      <c r="F119" s="273" t="s">
        <v>778</v>
      </c>
      <c r="G119" s="288" t="s">
        <v>764</v>
      </c>
      <c r="H119" s="273" t="s">
        <v>763</v>
      </c>
      <c r="I119" s="290" t="s">
        <v>1816</v>
      </c>
      <c r="J119" s="274">
        <v>13</v>
      </c>
      <c r="K119" s="292">
        <v>1020</v>
      </c>
      <c r="L119" s="274">
        <v>13260</v>
      </c>
      <c r="M119" s="294">
        <v>0.02</v>
      </c>
      <c r="N119" s="275">
        <v>12994.8</v>
      </c>
      <c r="O119" s="288" t="s">
        <v>834</v>
      </c>
      <c r="P119" s="276" t="s">
        <v>760</v>
      </c>
      <c r="Q119" s="296" t="s">
        <v>1932</v>
      </c>
      <c r="R119" s="276" t="s">
        <v>1933</v>
      </c>
      <c r="S119" s="296" t="s">
        <v>1934</v>
      </c>
    </row>
    <row r="120" spans="1:19" x14ac:dyDescent="0.3">
      <c r="A120" s="272">
        <v>1113</v>
      </c>
      <c r="B120" s="282">
        <v>42813</v>
      </c>
      <c r="C120" s="284" t="s">
        <v>590</v>
      </c>
      <c r="D120" s="273" t="s">
        <v>1705</v>
      </c>
      <c r="E120" s="286" t="s">
        <v>522</v>
      </c>
      <c r="F120" s="273" t="s">
        <v>778</v>
      </c>
      <c r="G120" s="288" t="s">
        <v>770</v>
      </c>
      <c r="H120" s="273" t="s">
        <v>777</v>
      </c>
      <c r="I120" s="290" t="s">
        <v>1550</v>
      </c>
      <c r="J120" s="274">
        <v>36</v>
      </c>
      <c r="K120" s="292">
        <v>2700</v>
      </c>
      <c r="L120" s="274">
        <v>97200</v>
      </c>
      <c r="M120" s="294">
        <v>0.08</v>
      </c>
      <c r="N120" s="275">
        <v>89424</v>
      </c>
      <c r="O120" s="288" t="s">
        <v>834</v>
      </c>
      <c r="P120" s="276" t="s">
        <v>827</v>
      </c>
      <c r="Q120" s="296" t="s">
        <v>1932</v>
      </c>
      <c r="R120" s="276" t="s">
        <v>1933</v>
      </c>
      <c r="S120" s="296" t="s">
        <v>1934</v>
      </c>
    </row>
    <row r="121" spans="1:19" x14ac:dyDescent="0.3">
      <c r="A121" s="272">
        <v>1114</v>
      </c>
      <c r="B121" s="282">
        <v>42813</v>
      </c>
      <c r="C121" s="284" t="s">
        <v>590</v>
      </c>
      <c r="D121" s="273" t="s">
        <v>1815</v>
      </c>
      <c r="E121" s="286" t="s">
        <v>522</v>
      </c>
      <c r="F121" s="273" t="s">
        <v>765</v>
      </c>
      <c r="G121" s="288" t="s">
        <v>764</v>
      </c>
      <c r="H121" s="273" t="s">
        <v>772</v>
      </c>
      <c r="I121" s="290" t="s">
        <v>1439</v>
      </c>
      <c r="J121" s="274">
        <v>46</v>
      </c>
      <c r="K121" s="292">
        <v>10740</v>
      </c>
      <c r="L121" s="274">
        <v>494040</v>
      </c>
      <c r="M121" s="294">
        <v>0.08</v>
      </c>
      <c r="N121" s="275">
        <v>454516.8</v>
      </c>
      <c r="O121" s="288" t="s">
        <v>834</v>
      </c>
      <c r="P121" s="276" t="s">
        <v>787</v>
      </c>
      <c r="Q121" s="296" t="s">
        <v>1932</v>
      </c>
      <c r="R121" s="276" t="s">
        <v>1937</v>
      </c>
      <c r="S121" s="296" t="s">
        <v>1934</v>
      </c>
    </row>
    <row r="122" spans="1:19" x14ac:dyDescent="0.3">
      <c r="A122" s="272">
        <v>1115</v>
      </c>
      <c r="B122" s="282">
        <v>42814</v>
      </c>
      <c r="C122" s="284" t="s">
        <v>590</v>
      </c>
      <c r="D122" s="273" t="s">
        <v>1814</v>
      </c>
      <c r="E122" s="286" t="s">
        <v>398</v>
      </c>
      <c r="F122" s="273" t="s">
        <v>790</v>
      </c>
      <c r="G122" s="288" t="s">
        <v>764</v>
      </c>
      <c r="H122" s="273" t="s">
        <v>793</v>
      </c>
      <c r="I122" s="290" t="s">
        <v>1290</v>
      </c>
      <c r="J122" s="274">
        <v>19</v>
      </c>
      <c r="K122" s="292">
        <v>720</v>
      </c>
      <c r="L122" s="274">
        <v>13680</v>
      </c>
      <c r="M122" s="294">
        <v>7.0000000000000007E-2</v>
      </c>
      <c r="N122" s="275">
        <v>12722.4</v>
      </c>
      <c r="O122" s="288" t="s">
        <v>834</v>
      </c>
      <c r="P122" s="276" t="s">
        <v>760</v>
      </c>
      <c r="Q122" s="296" t="s">
        <v>1932</v>
      </c>
      <c r="R122" s="276" t="s">
        <v>1937</v>
      </c>
      <c r="S122" s="296" t="s">
        <v>1934</v>
      </c>
    </row>
    <row r="123" spans="1:19" x14ac:dyDescent="0.3">
      <c r="A123" s="272">
        <v>1116</v>
      </c>
      <c r="B123" s="282">
        <v>42814</v>
      </c>
      <c r="C123" s="284" t="s">
        <v>590</v>
      </c>
      <c r="D123" s="273" t="s">
        <v>1345</v>
      </c>
      <c r="E123" s="286" t="s">
        <v>405</v>
      </c>
      <c r="F123" s="273" t="s">
        <v>778</v>
      </c>
      <c r="G123" s="288" t="s">
        <v>785</v>
      </c>
      <c r="H123" s="273" t="s">
        <v>815</v>
      </c>
      <c r="I123" s="290" t="s">
        <v>1407</v>
      </c>
      <c r="J123" s="274">
        <v>38</v>
      </c>
      <c r="K123" s="292">
        <v>1440</v>
      </c>
      <c r="L123" s="274">
        <v>54720</v>
      </c>
      <c r="M123" s="294">
        <v>0.03</v>
      </c>
      <c r="N123" s="275">
        <v>53078.400000000001</v>
      </c>
      <c r="O123" s="288" t="s">
        <v>782</v>
      </c>
      <c r="P123" s="276" t="s">
        <v>774</v>
      </c>
      <c r="Q123" s="296" t="s">
        <v>1932</v>
      </c>
      <c r="R123" s="276" t="s">
        <v>1933</v>
      </c>
      <c r="S123" s="296" t="s">
        <v>1934</v>
      </c>
    </row>
    <row r="124" spans="1:19" x14ac:dyDescent="0.3">
      <c r="A124" s="272">
        <v>1117</v>
      </c>
      <c r="B124" s="282">
        <v>42814</v>
      </c>
      <c r="C124" s="284" t="s">
        <v>590</v>
      </c>
      <c r="D124" s="273" t="s">
        <v>1345</v>
      </c>
      <c r="E124" s="286" t="s">
        <v>405</v>
      </c>
      <c r="F124" s="273" t="s">
        <v>778</v>
      </c>
      <c r="G124" s="288" t="s">
        <v>785</v>
      </c>
      <c r="H124" s="273" t="s">
        <v>784</v>
      </c>
      <c r="I124" s="290" t="s">
        <v>939</v>
      </c>
      <c r="J124" s="274">
        <v>3</v>
      </c>
      <c r="K124" s="292">
        <v>3960</v>
      </c>
      <c r="L124" s="274">
        <v>11880</v>
      </c>
      <c r="M124" s="294">
        <v>7.0000000000000007E-2</v>
      </c>
      <c r="N124" s="275">
        <v>11048.4</v>
      </c>
      <c r="O124" s="288" t="s">
        <v>782</v>
      </c>
      <c r="P124" s="276" t="s">
        <v>787</v>
      </c>
      <c r="Q124" s="296" t="s">
        <v>1932</v>
      </c>
      <c r="R124" s="276" t="s">
        <v>1933</v>
      </c>
      <c r="S124" s="296" t="s">
        <v>1934</v>
      </c>
    </row>
    <row r="125" spans="1:19" x14ac:dyDescent="0.3">
      <c r="A125" s="272">
        <v>1118</v>
      </c>
      <c r="B125" s="282">
        <v>42814</v>
      </c>
      <c r="C125" s="284" t="s">
        <v>590</v>
      </c>
      <c r="D125" s="273" t="s">
        <v>1813</v>
      </c>
      <c r="E125" s="286" t="s">
        <v>395</v>
      </c>
      <c r="F125" s="273" t="s">
        <v>778</v>
      </c>
      <c r="G125" s="288" t="s">
        <v>785</v>
      </c>
      <c r="H125" s="273" t="s">
        <v>815</v>
      </c>
      <c r="I125" s="290" t="s">
        <v>1407</v>
      </c>
      <c r="J125" s="274">
        <v>28</v>
      </c>
      <c r="K125" s="292">
        <v>1440</v>
      </c>
      <c r="L125" s="274">
        <v>40320</v>
      </c>
      <c r="M125" s="294">
        <v>0.02</v>
      </c>
      <c r="N125" s="275">
        <v>39513.599999999999</v>
      </c>
      <c r="O125" s="288" t="s">
        <v>782</v>
      </c>
      <c r="P125" s="276" t="s">
        <v>760</v>
      </c>
      <c r="Q125" s="296" t="s">
        <v>1932</v>
      </c>
      <c r="R125" s="276" t="s">
        <v>1933</v>
      </c>
      <c r="S125" s="296" t="s">
        <v>1934</v>
      </c>
    </row>
    <row r="126" spans="1:19" x14ac:dyDescent="0.3">
      <c r="A126" s="272">
        <v>1119</v>
      </c>
      <c r="B126" s="282">
        <v>42814</v>
      </c>
      <c r="C126" s="284" t="s">
        <v>590</v>
      </c>
      <c r="D126" s="273" t="s">
        <v>1812</v>
      </c>
      <c r="E126" s="286" t="s">
        <v>405</v>
      </c>
      <c r="F126" s="273" t="s">
        <v>790</v>
      </c>
      <c r="G126" s="288" t="s">
        <v>770</v>
      </c>
      <c r="H126" s="273" t="s">
        <v>769</v>
      </c>
      <c r="I126" s="290" t="s">
        <v>1658</v>
      </c>
      <c r="J126" s="274">
        <v>48</v>
      </c>
      <c r="K126" s="292">
        <v>30060</v>
      </c>
      <c r="L126" s="274">
        <v>1442880</v>
      </c>
      <c r="M126" s="294">
        <v>0.04</v>
      </c>
      <c r="N126" s="275">
        <v>1385164.8</v>
      </c>
      <c r="O126" s="288" t="s">
        <v>834</v>
      </c>
      <c r="P126" s="276" t="s">
        <v>798</v>
      </c>
      <c r="Q126" s="296" t="s">
        <v>1932</v>
      </c>
      <c r="R126" s="276" t="s">
        <v>1937</v>
      </c>
      <c r="S126" s="296" t="s">
        <v>1934</v>
      </c>
    </row>
    <row r="127" spans="1:19" x14ac:dyDescent="0.3">
      <c r="A127" s="272">
        <v>1120</v>
      </c>
      <c r="B127" s="282">
        <v>42815</v>
      </c>
      <c r="C127" s="284" t="s">
        <v>590</v>
      </c>
      <c r="D127" s="273" t="s">
        <v>1601</v>
      </c>
      <c r="E127" s="286" t="s">
        <v>522</v>
      </c>
      <c r="F127" s="273" t="s">
        <v>778</v>
      </c>
      <c r="G127" s="288" t="s">
        <v>785</v>
      </c>
      <c r="H127" s="273" t="s">
        <v>784</v>
      </c>
      <c r="I127" s="290" t="s">
        <v>1811</v>
      </c>
      <c r="J127" s="274">
        <v>48</v>
      </c>
      <c r="K127" s="292">
        <v>2160</v>
      </c>
      <c r="L127" s="274">
        <v>103680</v>
      </c>
      <c r="M127" s="294">
        <v>0.04</v>
      </c>
      <c r="N127" s="275">
        <v>99532.800000000003</v>
      </c>
      <c r="O127" s="288" t="s">
        <v>775</v>
      </c>
      <c r="P127" s="276" t="s">
        <v>787</v>
      </c>
      <c r="Q127" s="296" t="s">
        <v>1935</v>
      </c>
      <c r="R127" s="276" t="s">
        <v>1933</v>
      </c>
      <c r="S127" s="296" t="s">
        <v>1934</v>
      </c>
    </row>
    <row r="128" spans="1:19" x14ac:dyDescent="0.3">
      <c r="A128" s="272">
        <v>1121</v>
      </c>
      <c r="B128" s="282">
        <v>42815</v>
      </c>
      <c r="C128" s="284" t="s">
        <v>590</v>
      </c>
      <c r="D128" s="273" t="s">
        <v>1291</v>
      </c>
      <c r="E128" s="286" t="s">
        <v>398</v>
      </c>
      <c r="F128" s="273" t="s">
        <v>812</v>
      </c>
      <c r="G128" s="288" t="s">
        <v>764</v>
      </c>
      <c r="H128" s="273" t="s">
        <v>811</v>
      </c>
      <c r="I128" s="290" t="s">
        <v>1810</v>
      </c>
      <c r="J128" s="274">
        <v>16</v>
      </c>
      <c r="K128" s="292">
        <v>5460</v>
      </c>
      <c r="L128" s="274">
        <v>87360</v>
      </c>
      <c r="M128" s="294">
        <v>0</v>
      </c>
      <c r="N128" s="275">
        <v>87360</v>
      </c>
      <c r="O128" s="288" t="s">
        <v>775</v>
      </c>
      <c r="P128" s="276" t="s">
        <v>798</v>
      </c>
      <c r="Q128" s="296" t="s">
        <v>1935</v>
      </c>
      <c r="R128" s="276" t="s">
        <v>1933</v>
      </c>
      <c r="S128" s="296" t="s">
        <v>1934</v>
      </c>
    </row>
    <row r="129" spans="1:19" x14ac:dyDescent="0.3">
      <c r="A129" s="272">
        <v>1122</v>
      </c>
      <c r="B129" s="282">
        <v>42815</v>
      </c>
      <c r="C129" s="284" t="s">
        <v>590</v>
      </c>
      <c r="D129" s="273" t="s">
        <v>1809</v>
      </c>
      <c r="E129" s="286" t="s">
        <v>522</v>
      </c>
      <c r="F129" s="273" t="s">
        <v>790</v>
      </c>
      <c r="G129" s="288" t="s">
        <v>764</v>
      </c>
      <c r="H129" s="273" t="s">
        <v>921</v>
      </c>
      <c r="I129" s="290" t="s">
        <v>1691</v>
      </c>
      <c r="J129" s="274">
        <v>40</v>
      </c>
      <c r="K129" s="292">
        <v>180</v>
      </c>
      <c r="L129" s="274">
        <v>7200</v>
      </c>
      <c r="M129" s="294">
        <v>0.08</v>
      </c>
      <c r="N129" s="275">
        <v>6624</v>
      </c>
      <c r="O129" s="288" t="s">
        <v>775</v>
      </c>
      <c r="P129" s="276" t="s">
        <v>760</v>
      </c>
      <c r="Q129" s="296" t="s">
        <v>1935</v>
      </c>
      <c r="R129" s="276" t="s">
        <v>1937</v>
      </c>
      <c r="S129" s="296" t="s">
        <v>1934</v>
      </c>
    </row>
    <row r="130" spans="1:19" x14ac:dyDescent="0.3">
      <c r="A130" s="272">
        <v>1123</v>
      </c>
      <c r="B130" s="282">
        <v>42816</v>
      </c>
      <c r="C130" s="284" t="s">
        <v>590</v>
      </c>
      <c r="D130" s="273" t="s">
        <v>1527</v>
      </c>
      <c r="E130" s="286" t="s">
        <v>395</v>
      </c>
      <c r="F130" s="273" t="s">
        <v>790</v>
      </c>
      <c r="G130" s="288" t="s">
        <v>785</v>
      </c>
      <c r="H130" s="273" t="s">
        <v>824</v>
      </c>
      <c r="I130" s="290" t="s">
        <v>1635</v>
      </c>
      <c r="J130" s="274">
        <v>40</v>
      </c>
      <c r="K130" s="292">
        <v>2400</v>
      </c>
      <c r="L130" s="274">
        <v>96000</v>
      </c>
      <c r="M130" s="294">
        <v>0.06</v>
      </c>
      <c r="N130" s="275">
        <v>90240</v>
      </c>
      <c r="O130" s="288" t="s">
        <v>761</v>
      </c>
      <c r="P130" s="276" t="s">
        <v>827</v>
      </c>
      <c r="Q130" s="296" t="s">
        <v>1932</v>
      </c>
      <c r="R130" s="276" t="s">
        <v>1937</v>
      </c>
      <c r="S130" s="296" t="s">
        <v>1934</v>
      </c>
    </row>
    <row r="131" spans="1:19" x14ac:dyDescent="0.3">
      <c r="A131" s="272">
        <v>1124</v>
      </c>
      <c r="B131" s="282">
        <v>42816</v>
      </c>
      <c r="C131" s="284" t="s">
        <v>590</v>
      </c>
      <c r="D131" s="273" t="s">
        <v>1527</v>
      </c>
      <c r="E131" s="286" t="s">
        <v>395</v>
      </c>
      <c r="F131" s="273" t="s">
        <v>790</v>
      </c>
      <c r="G131" s="288" t="s">
        <v>764</v>
      </c>
      <c r="H131" s="273" t="s">
        <v>793</v>
      </c>
      <c r="I131" s="290" t="s">
        <v>1808</v>
      </c>
      <c r="J131" s="274">
        <v>45</v>
      </c>
      <c r="K131" s="292">
        <v>540</v>
      </c>
      <c r="L131" s="274">
        <v>24300</v>
      </c>
      <c r="M131" s="294">
        <v>0.02</v>
      </c>
      <c r="N131" s="275">
        <v>23814</v>
      </c>
      <c r="O131" s="288" t="s">
        <v>761</v>
      </c>
      <c r="P131" s="276" t="s">
        <v>827</v>
      </c>
      <c r="Q131" s="296" t="s">
        <v>1932</v>
      </c>
      <c r="R131" s="276" t="s">
        <v>1937</v>
      </c>
      <c r="S131" s="296" t="s">
        <v>1934</v>
      </c>
    </row>
    <row r="132" spans="1:19" x14ac:dyDescent="0.3">
      <c r="A132" s="272">
        <v>1125</v>
      </c>
      <c r="B132" s="282">
        <v>42816</v>
      </c>
      <c r="C132" s="284" t="s">
        <v>590</v>
      </c>
      <c r="D132" s="273" t="s">
        <v>1807</v>
      </c>
      <c r="E132" s="286" t="s">
        <v>398</v>
      </c>
      <c r="F132" s="273" t="s">
        <v>812</v>
      </c>
      <c r="G132" s="288" t="s">
        <v>785</v>
      </c>
      <c r="H132" s="273" t="s">
        <v>815</v>
      </c>
      <c r="I132" s="290" t="s">
        <v>1642</v>
      </c>
      <c r="J132" s="274">
        <v>2</v>
      </c>
      <c r="K132" s="292">
        <v>5460</v>
      </c>
      <c r="L132" s="274">
        <v>10920</v>
      </c>
      <c r="M132" s="294">
        <v>0.04</v>
      </c>
      <c r="N132" s="275">
        <v>10483.200000000001</v>
      </c>
      <c r="O132" s="288" t="s">
        <v>761</v>
      </c>
      <c r="P132" s="276" t="s">
        <v>760</v>
      </c>
      <c r="Q132" s="296" t="s">
        <v>1932</v>
      </c>
      <c r="R132" s="276" t="s">
        <v>1933</v>
      </c>
      <c r="S132" s="296" t="s">
        <v>1934</v>
      </c>
    </row>
    <row r="133" spans="1:19" x14ac:dyDescent="0.3">
      <c r="A133" s="272">
        <v>1126</v>
      </c>
      <c r="B133" s="282">
        <v>42816</v>
      </c>
      <c r="C133" s="284" t="s">
        <v>590</v>
      </c>
      <c r="D133" s="273" t="s">
        <v>1807</v>
      </c>
      <c r="E133" s="286" t="s">
        <v>398</v>
      </c>
      <c r="F133" s="273" t="s">
        <v>812</v>
      </c>
      <c r="G133" s="288" t="s">
        <v>764</v>
      </c>
      <c r="H133" s="273" t="s">
        <v>793</v>
      </c>
      <c r="I133" s="290" t="s">
        <v>1806</v>
      </c>
      <c r="J133" s="274">
        <v>23</v>
      </c>
      <c r="K133" s="292">
        <v>360</v>
      </c>
      <c r="L133" s="274">
        <v>8280</v>
      </c>
      <c r="M133" s="294">
        <v>0.08</v>
      </c>
      <c r="N133" s="275">
        <v>7617.6</v>
      </c>
      <c r="O133" s="288" t="s">
        <v>761</v>
      </c>
      <c r="P133" s="276" t="s">
        <v>760</v>
      </c>
      <c r="Q133" s="296" t="s">
        <v>1932</v>
      </c>
      <c r="R133" s="276" t="s">
        <v>1933</v>
      </c>
      <c r="S133" s="296" t="s">
        <v>1934</v>
      </c>
    </row>
    <row r="134" spans="1:19" x14ac:dyDescent="0.3">
      <c r="A134" s="272">
        <v>1127</v>
      </c>
      <c r="B134" s="282">
        <v>42816</v>
      </c>
      <c r="C134" s="284" t="s">
        <v>590</v>
      </c>
      <c r="D134" s="273" t="s">
        <v>1473</v>
      </c>
      <c r="E134" s="286" t="s">
        <v>395</v>
      </c>
      <c r="F134" s="273" t="s">
        <v>812</v>
      </c>
      <c r="G134" s="288" t="s">
        <v>764</v>
      </c>
      <c r="H134" s="273" t="s">
        <v>800</v>
      </c>
      <c r="I134" s="290" t="s">
        <v>1204</v>
      </c>
      <c r="J134" s="274">
        <v>5</v>
      </c>
      <c r="K134" s="292">
        <v>180</v>
      </c>
      <c r="L134" s="274">
        <v>900</v>
      </c>
      <c r="M134" s="294">
        <v>0.08</v>
      </c>
      <c r="N134" s="275">
        <v>828</v>
      </c>
      <c r="O134" s="288" t="s">
        <v>775</v>
      </c>
      <c r="P134" s="276" t="s">
        <v>760</v>
      </c>
      <c r="Q134" s="296" t="s">
        <v>1935</v>
      </c>
      <c r="R134" s="276" t="s">
        <v>1933</v>
      </c>
      <c r="S134" s="296" t="s">
        <v>1934</v>
      </c>
    </row>
    <row r="135" spans="1:19" x14ac:dyDescent="0.3">
      <c r="A135" s="272">
        <v>1128</v>
      </c>
      <c r="B135" s="282">
        <v>42817</v>
      </c>
      <c r="C135" s="284" t="s">
        <v>590</v>
      </c>
      <c r="D135" s="273" t="s">
        <v>1805</v>
      </c>
      <c r="E135" s="286" t="s">
        <v>405</v>
      </c>
      <c r="F135" s="273" t="s">
        <v>790</v>
      </c>
      <c r="G135" s="288" t="s">
        <v>764</v>
      </c>
      <c r="H135" s="273" t="s">
        <v>818</v>
      </c>
      <c r="I135" s="290" t="s">
        <v>1804</v>
      </c>
      <c r="J135" s="274">
        <v>1</v>
      </c>
      <c r="K135" s="292">
        <v>3660</v>
      </c>
      <c r="L135" s="274">
        <v>3660</v>
      </c>
      <c r="M135" s="294">
        <v>0.01</v>
      </c>
      <c r="N135" s="275">
        <v>3623.4</v>
      </c>
      <c r="O135" s="288" t="s">
        <v>761</v>
      </c>
      <c r="P135" s="276" t="s">
        <v>760</v>
      </c>
      <c r="Q135" s="296" t="s">
        <v>1932</v>
      </c>
      <c r="R135" s="276" t="s">
        <v>1937</v>
      </c>
      <c r="S135" s="296" t="s">
        <v>1934</v>
      </c>
    </row>
    <row r="136" spans="1:19" x14ac:dyDescent="0.3">
      <c r="A136" s="272">
        <v>1129</v>
      </c>
      <c r="B136" s="282">
        <v>42817</v>
      </c>
      <c r="C136" s="284" t="s">
        <v>590</v>
      </c>
      <c r="D136" s="273" t="s">
        <v>1164</v>
      </c>
      <c r="E136" s="286" t="s">
        <v>405</v>
      </c>
      <c r="F136" s="273" t="s">
        <v>778</v>
      </c>
      <c r="G136" s="288" t="s">
        <v>764</v>
      </c>
      <c r="H136" s="273" t="s">
        <v>800</v>
      </c>
      <c r="I136" s="290" t="s">
        <v>1803</v>
      </c>
      <c r="J136" s="274">
        <v>41</v>
      </c>
      <c r="K136" s="292">
        <v>300</v>
      </c>
      <c r="L136" s="274">
        <v>12300</v>
      </c>
      <c r="M136" s="294">
        <v>0</v>
      </c>
      <c r="N136" s="275">
        <v>12300</v>
      </c>
      <c r="O136" s="288" t="s">
        <v>775</v>
      </c>
      <c r="P136" s="276" t="s">
        <v>760</v>
      </c>
      <c r="Q136" s="296" t="s">
        <v>1935</v>
      </c>
      <c r="R136" s="276" t="s">
        <v>1933</v>
      </c>
      <c r="S136" s="296" t="s">
        <v>1934</v>
      </c>
    </row>
    <row r="137" spans="1:19" x14ac:dyDescent="0.3">
      <c r="A137" s="272">
        <v>1130</v>
      </c>
      <c r="B137" s="282">
        <v>42817</v>
      </c>
      <c r="C137" s="284" t="s">
        <v>590</v>
      </c>
      <c r="D137" s="273" t="s">
        <v>1352</v>
      </c>
      <c r="E137" s="286" t="s">
        <v>522</v>
      </c>
      <c r="F137" s="273" t="s">
        <v>812</v>
      </c>
      <c r="G137" s="288" t="s">
        <v>785</v>
      </c>
      <c r="H137" s="273" t="s">
        <v>784</v>
      </c>
      <c r="I137" s="290" t="s">
        <v>1222</v>
      </c>
      <c r="J137" s="274">
        <v>31</v>
      </c>
      <c r="K137" s="292">
        <v>5160</v>
      </c>
      <c r="L137" s="274">
        <v>159960</v>
      </c>
      <c r="M137" s="294">
        <v>0.1</v>
      </c>
      <c r="N137" s="275">
        <v>143964</v>
      </c>
      <c r="O137" s="288" t="s">
        <v>834</v>
      </c>
      <c r="P137" s="276" t="s">
        <v>760</v>
      </c>
      <c r="Q137" s="296" t="s">
        <v>1932</v>
      </c>
      <c r="R137" s="276" t="s">
        <v>1933</v>
      </c>
      <c r="S137" s="296" t="s">
        <v>1934</v>
      </c>
    </row>
    <row r="138" spans="1:19" x14ac:dyDescent="0.3">
      <c r="A138" s="272">
        <v>1131</v>
      </c>
      <c r="B138" s="282">
        <v>42817</v>
      </c>
      <c r="C138" s="284" t="s">
        <v>590</v>
      </c>
      <c r="D138" s="273" t="s">
        <v>1352</v>
      </c>
      <c r="E138" s="286" t="s">
        <v>522</v>
      </c>
      <c r="F138" s="273" t="s">
        <v>812</v>
      </c>
      <c r="G138" s="288" t="s">
        <v>785</v>
      </c>
      <c r="H138" s="273" t="s">
        <v>824</v>
      </c>
      <c r="I138" s="290" t="s">
        <v>823</v>
      </c>
      <c r="J138" s="274">
        <v>7</v>
      </c>
      <c r="K138" s="292">
        <v>1260</v>
      </c>
      <c r="L138" s="274">
        <v>8820</v>
      </c>
      <c r="M138" s="294">
        <v>0.09</v>
      </c>
      <c r="N138" s="275">
        <v>8026.2</v>
      </c>
      <c r="O138" s="288" t="s">
        <v>834</v>
      </c>
      <c r="P138" s="276" t="s">
        <v>760</v>
      </c>
      <c r="Q138" s="296" t="s">
        <v>1932</v>
      </c>
      <c r="R138" s="276" t="s">
        <v>1933</v>
      </c>
      <c r="S138" s="296" t="s">
        <v>1934</v>
      </c>
    </row>
    <row r="139" spans="1:19" x14ac:dyDescent="0.3">
      <c r="A139" s="272">
        <v>1132</v>
      </c>
      <c r="B139" s="282">
        <v>42817</v>
      </c>
      <c r="C139" s="284" t="s">
        <v>590</v>
      </c>
      <c r="D139" s="273" t="s">
        <v>1352</v>
      </c>
      <c r="E139" s="286" t="s">
        <v>522</v>
      </c>
      <c r="F139" s="273" t="s">
        <v>812</v>
      </c>
      <c r="G139" s="288" t="s">
        <v>785</v>
      </c>
      <c r="H139" s="273" t="s">
        <v>784</v>
      </c>
      <c r="I139" s="290" t="s">
        <v>1279</v>
      </c>
      <c r="J139" s="274">
        <v>11</v>
      </c>
      <c r="K139" s="292">
        <v>9360</v>
      </c>
      <c r="L139" s="274">
        <v>102960</v>
      </c>
      <c r="M139" s="294">
        <v>0.01</v>
      </c>
      <c r="N139" s="275">
        <v>101930.4</v>
      </c>
      <c r="O139" s="288" t="s">
        <v>834</v>
      </c>
      <c r="P139" s="276" t="s">
        <v>841</v>
      </c>
      <c r="Q139" s="296" t="s">
        <v>1932</v>
      </c>
      <c r="R139" s="276" t="s">
        <v>1933</v>
      </c>
      <c r="S139" s="296" t="s">
        <v>1934</v>
      </c>
    </row>
    <row r="140" spans="1:19" x14ac:dyDescent="0.3">
      <c r="A140" s="272">
        <v>1133</v>
      </c>
      <c r="B140" s="282">
        <v>42818</v>
      </c>
      <c r="C140" s="284" t="s">
        <v>590</v>
      </c>
      <c r="D140" s="273" t="s">
        <v>1628</v>
      </c>
      <c r="E140" s="286" t="s">
        <v>398</v>
      </c>
      <c r="F140" s="273" t="s">
        <v>778</v>
      </c>
      <c r="G140" s="288" t="s">
        <v>764</v>
      </c>
      <c r="H140" s="273" t="s">
        <v>793</v>
      </c>
      <c r="I140" s="290" t="s">
        <v>828</v>
      </c>
      <c r="J140" s="274">
        <v>31</v>
      </c>
      <c r="K140" s="292">
        <v>1140</v>
      </c>
      <c r="L140" s="274">
        <v>35340</v>
      </c>
      <c r="M140" s="294">
        <v>0.02</v>
      </c>
      <c r="N140" s="275">
        <v>34633.199999999997</v>
      </c>
      <c r="O140" s="288" t="s">
        <v>782</v>
      </c>
      <c r="P140" s="276" t="s">
        <v>760</v>
      </c>
      <c r="Q140" s="296" t="s">
        <v>1932</v>
      </c>
      <c r="R140" s="276" t="s">
        <v>1933</v>
      </c>
      <c r="S140" s="296" t="s">
        <v>1934</v>
      </c>
    </row>
    <row r="141" spans="1:19" x14ac:dyDescent="0.3">
      <c r="A141" s="272">
        <v>1134</v>
      </c>
      <c r="B141" s="282">
        <v>42818</v>
      </c>
      <c r="C141" s="284" t="s">
        <v>590</v>
      </c>
      <c r="D141" s="273" t="s">
        <v>1628</v>
      </c>
      <c r="E141" s="286" t="s">
        <v>398</v>
      </c>
      <c r="F141" s="273" t="s">
        <v>778</v>
      </c>
      <c r="G141" s="288" t="s">
        <v>764</v>
      </c>
      <c r="H141" s="273" t="s">
        <v>763</v>
      </c>
      <c r="I141" s="290" t="s">
        <v>1802</v>
      </c>
      <c r="J141" s="274">
        <v>1</v>
      </c>
      <c r="K141" s="292">
        <v>180</v>
      </c>
      <c r="L141" s="274">
        <v>180</v>
      </c>
      <c r="M141" s="294">
        <v>0.03</v>
      </c>
      <c r="N141" s="275">
        <v>174.6</v>
      </c>
      <c r="O141" s="288" t="s">
        <v>782</v>
      </c>
      <c r="P141" s="276" t="s">
        <v>760</v>
      </c>
      <c r="Q141" s="296" t="s">
        <v>1932</v>
      </c>
      <c r="R141" s="276" t="s">
        <v>1933</v>
      </c>
      <c r="S141" s="296" t="s">
        <v>1934</v>
      </c>
    </row>
    <row r="142" spans="1:19" x14ac:dyDescent="0.3">
      <c r="A142" s="272">
        <v>1135</v>
      </c>
      <c r="B142" s="282">
        <v>42818</v>
      </c>
      <c r="C142" s="284" t="s">
        <v>590</v>
      </c>
      <c r="D142" s="273" t="s">
        <v>1628</v>
      </c>
      <c r="E142" s="286" t="s">
        <v>398</v>
      </c>
      <c r="F142" s="273" t="s">
        <v>778</v>
      </c>
      <c r="G142" s="288" t="s">
        <v>764</v>
      </c>
      <c r="H142" s="273" t="s">
        <v>763</v>
      </c>
      <c r="I142" s="290" t="s">
        <v>1284</v>
      </c>
      <c r="J142" s="274">
        <v>31</v>
      </c>
      <c r="K142" s="292">
        <v>360</v>
      </c>
      <c r="L142" s="274">
        <v>11160</v>
      </c>
      <c r="M142" s="294">
        <v>0.05</v>
      </c>
      <c r="N142" s="275">
        <v>10602</v>
      </c>
      <c r="O142" s="288" t="s">
        <v>782</v>
      </c>
      <c r="P142" s="276" t="s">
        <v>841</v>
      </c>
      <c r="Q142" s="296" t="s">
        <v>1932</v>
      </c>
      <c r="R142" s="276" t="s">
        <v>1933</v>
      </c>
      <c r="S142" s="296" t="s">
        <v>1934</v>
      </c>
    </row>
    <row r="143" spans="1:19" x14ac:dyDescent="0.3">
      <c r="A143" s="272">
        <v>1136</v>
      </c>
      <c r="B143" s="282">
        <v>42818</v>
      </c>
      <c r="C143" s="284" t="s">
        <v>590</v>
      </c>
      <c r="D143" s="273" t="s">
        <v>1801</v>
      </c>
      <c r="E143" s="286" t="s">
        <v>405</v>
      </c>
      <c r="F143" s="273" t="s">
        <v>778</v>
      </c>
      <c r="G143" s="288" t="s">
        <v>770</v>
      </c>
      <c r="H143" s="273" t="s">
        <v>769</v>
      </c>
      <c r="I143" s="290" t="s">
        <v>1658</v>
      </c>
      <c r="J143" s="274">
        <v>47</v>
      </c>
      <c r="K143" s="292">
        <v>30060</v>
      </c>
      <c r="L143" s="274">
        <v>1412820</v>
      </c>
      <c r="M143" s="294">
        <v>0.06</v>
      </c>
      <c r="N143" s="275">
        <v>1328050.8</v>
      </c>
      <c r="O143" s="288" t="s">
        <v>782</v>
      </c>
      <c r="P143" s="276" t="s">
        <v>767</v>
      </c>
      <c r="Q143" s="296" t="s">
        <v>1932</v>
      </c>
      <c r="R143" s="276" t="s">
        <v>1933</v>
      </c>
      <c r="S143" s="296" t="s">
        <v>1934</v>
      </c>
    </row>
    <row r="144" spans="1:19" x14ac:dyDescent="0.3">
      <c r="A144" s="272">
        <v>1137</v>
      </c>
      <c r="B144" s="282">
        <v>42818</v>
      </c>
      <c r="C144" s="284" t="s">
        <v>590</v>
      </c>
      <c r="D144" s="273" t="s">
        <v>1801</v>
      </c>
      <c r="E144" s="286" t="s">
        <v>405</v>
      </c>
      <c r="F144" s="273" t="s">
        <v>778</v>
      </c>
      <c r="G144" s="288" t="s">
        <v>764</v>
      </c>
      <c r="H144" s="273" t="s">
        <v>772</v>
      </c>
      <c r="I144" s="290" t="s">
        <v>1800</v>
      </c>
      <c r="J144" s="274">
        <v>24</v>
      </c>
      <c r="K144" s="292">
        <v>780</v>
      </c>
      <c r="L144" s="274">
        <v>18720</v>
      </c>
      <c r="M144" s="294">
        <v>0.05</v>
      </c>
      <c r="N144" s="275">
        <v>17784</v>
      </c>
      <c r="O144" s="288" t="s">
        <v>782</v>
      </c>
      <c r="P144" s="276" t="s">
        <v>787</v>
      </c>
      <c r="Q144" s="296" t="s">
        <v>1932</v>
      </c>
      <c r="R144" s="276" t="s">
        <v>1933</v>
      </c>
      <c r="S144" s="296" t="s">
        <v>1934</v>
      </c>
    </row>
    <row r="145" spans="1:19" x14ac:dyDescent="0.3">
      <c r="A145" s="272">
        <v>1138</v>
      </c>
      <c r="B145" s="282">
        <v>42818</v>
      </c>
      <c r="C145" s="284" t="s">
        <v>590</v>
      </c>
      <c r="D145" s="273" t="s">
        <v>1799</v>
      </c>
      <c r="E145" s="286" t="s">
        <v>395</v>
      </c>
      <c r="F145" s="273" t="s">
        <v>778</v>
      </c>
      <c r="G145" s="288" t="s">
        <v>764</v>
      </c>
      <c r="H145" s="273" t="s">
        <v>793</v>
      </c>
      <c r="I145" s="290" t="s">
        <v>828</v>
      </c>
      <c r="J145" s="274">
        <v>48</v>
      </c>
      <c r="K145" s="292">
        <v>1140</v>
      </c>
      <c r="L145" s="274">
        <v>54720</v>
      </c>
      <c r="M145" s="294">
        <v>7.0000000000000007E-2</v>
      </c>
      <c r="N145" s="275">
        <v>50889.599999999999</v>
      </c>
      <c r="O145" s="288" t="s">
        <v>782</v>
      </c>
      <c r="P145" s="276" t="s">
        <v>798</v>
      </c>
      <c r="Q145" s="296" t="s">
        <v>1932</v>
      </c>
      <c r="R145" s="276" t="s">
        <v>1933</v>
      </c>
      <c r="S145" s="296" t="s">
        <v>1934</v>
      </c>
    </row>
    <row r="146" spans="1:19" x14ac:dyDescent="0.3">
      <c r="A146" s="272">
        <v>1139</v>
      </c>
      <c r="B146" s="282">
        <v>42819</v>
      </c>
      <c r="C146" s="284" t="s">
        <v>590</v>
      </c>
      <c r="D146" s="273" t="s">
        <v>1628</v>
      </c>
      <c r="E146" s="286" t="s">
        <v>398</v>
      </c>
      <c r="F146" s="273" t="s">
        <v>790</v>
      </c>
      <c r="G146" s="288" t="s">
        <v>764</v>
      </c>
      <c r="H146" s="273" t="s">
        <v>800</v>
      </c>
      <c r="I146" s="290" t="s">
        <v>1798</v>
      </c>
      <c r="J146" s="274">
        <v>12</v>
      </c>
      <c r="K146" s="292">
        <v>2580</v>
      </c>
      <c r="L146" s="274">
        <v>30960</v>
      </c>
      <c r="M146" s="294">
        <v>0.1</v>
      </c>
      <c r="N146" s="275">
        <v>27864</v>
      </c>
      <c r="O146" s="288" t="s">
        <v>788</v>
      </c>
      <c r="P146" s="276" t="s">
        <v>760</v>
      </c>
      <c r="Q146" s="296" t="s">
        <v>1936</v>
      </c>
      <c r="R146" s="276" t="s">
        <v>1937</v>
      </c>
      <c r="S146" s="296" t="s">
        <v>1934</v>
      </c>
    </row>
    <row r="147" spans="1:19" x14ac:dyDescent="0.3">
      <c r="A147" s="272">
        <v>1140</v>
      </c>
      <c r="B147" s="282">
        <v>42819</v>
      </c>
      <c r="C147" s="284" t="s">
        <v>590</v>
      </c>
      <c r="D147" s="273" t="s">
        <v>1628</v>
      </c>
      <c r="E147" s="286" t="s">
        <v>398</v>
      </c>
      <c r="F147" s="273" t="s">
        <v>790</v>
      </c>
      <c r="G147" s="288" t="s">
        <v>764</v>
      </c>
      <c r="H147" s="273" t="s">
        <v>793</v>
      </c>
      <c r="I147" s="290" t="s">
        <v>1139</v>
      </c>
      <c r="J147" s="274">
        <v>25</v>
      </c>
      <c r="K147" s="292">
        <v>420</v>
      </c>
      <c r="L147" s="274">
        <v>10500</v>
      </c>
      <c r="M147" s="294">
        <v>0.1</v>
      </c>
      <c r="N147" s="275">
        <v>9450</v>
      </c>
      <c r="O147" s="288" t="s">
        <v>788</v>
      </c>
      <c r="P147" s="276" t="s">
        <v>787</v>
      </c>
      <c r="Q147" s="296" t="s">
        <v>1936</v>
      </c>
      <c r="R147" s="276" t="s">
        <v>1937</v>
      </c>
      <c r="S147" s="296" t="s">
        <v>1934</v>
      </c>
    </row>
    <row r="148" spans="1:19" x14ac:dyDescent="0.3">
      <c r="A148" s="272">
        <v>1141</v>
      </c>
      <c r="B148" s="282">
        <v>42819</v>
      </c>
      <c r="C148" s="284" t="s">
        <v>590</v>
      </c>
      <c r="D148" s="273" t="s">
        <v>1504</v>
      </c>
      <c r="E148" s="286" t="s">
        <v>398</v>
      </c>
      <c r="F148" s="273" t="s">
        <v>765</v>
      </c>
      <c r="G148" s="288" t="s">
        <v>764</v>
      </c>
      <c r="H148" s="273" t="s">
        <v>800</v>
      </c>
      <c r="I148" s="290" t="s">
        <v>1797</v>
      </c>
      <c r="J148" s="274">
        <v>30</v>
      </c>
      <c r="K148" s="292">
        <v>480</v>
      </c>
      <c r="L148" s="274">
        <v>14400</v>
      </c>
      <c r="M148" s="294">
        <v>0.03</v>
      </c>
      <c r="N148" s="275">
        <v>13968</v>
      </c>
      <c r="O148" s="288" t="s">
        <v>761</v>
      </c>
      <c r="P148" s="276" t="s">
        <v>798</v>
      </c>
      <c r="Q148" s="296" t="s">
        <v>1932</v>
      </c>
      <c r="R148" s="276" t="s">
        <v>1937</v>
      </c>
      <c r="S148" s="296" t="s">
        <v>1934</v>
      </c>
    </row>
    <row r="149" spans="1:19" x14ac:dyDescent="0.3">
      <c r="A149" s="272">
        <v>1142</v>
      </c>
      <c r="B149" s="282">
        <v>42820</v>
      </c>
      <c r="C149" s="284" t="s">
        <v>590</v>
      </c>
      <c r="D149" s="273" t="s">
        <v>1049</v>
      </c>
      <c r="E149" s="286" t="s">
        <v>398</v>
      </c>
      <c r="F149" s="273" t="s">
        <v>765</v>
      </c>
      <c r="G149" s="288" t="s">
        <v>785</v>
      </c>
      <c r="H149" s="273" t="s">
        <v>824</v>
      </c>
      <c r="I149" s="290" t="s">
        <v>1796</v>
      </c>
      <c r="J149" s="274">
        <v>30</v>
      </c>
      <c r="K149" s="292">
        <v>360</v>
      </c>
      <c r="L149" s="274">
        <v>10800</v>
      </c>
      <c r="M149" s="294">
        <v>0.05</v>
      </c>
      <c r="N149" s="275">
        <v>10260</v>
      </c>
      <c r="O149" s="288" t="s">
        <v>775</v>
      </c>
      <c r="P149" s="276" t="s">
        <v>760</v>
      </c>
      <c r="Q149" s="296" t="s">
        <v>1935</v>
      </c>
      <c r="R149" s="276" t="s">
        <v>1937</v>
      </c>
      <c r="S149" s="296" t="s">
        <v>1934</v>
      </c>
    </row>
    <row r="150" spans="1:19" x14ac:dyDescent="0.3">
      <c r="A150" s="272">
        <v>1143</v>
      </c>
      <c r="B150" s="282">
        <v>42820</v>
      </c>
      <c r="C150" s="284" t="s">
        <v>590</v>
      </c>
      <c r="D150" s="273" t="s">
        <v>1049</v>
      </c>
      <c r="E150" s="286" t="s">
        <v>398</v>
      </c>
      <c r="F150" s="273" t="s">
        <v>765</v>
      </c>
      <c r="G150" s="288" t="s">
        <v>770</v>
      </c>
      <c r="H150" s="273" t="s">
        <v>781</v>
      </c>
      <c r="I150" s="290" t="s">
        <v>1011</v>
      </c>
      <c r="J150" s="274">
        <v>12</v>
      </c>
      <c r="K150" s="292">
        <v>420</v>
      </c>
      <c r="L150" s="274">
        <v>5040</v>
      </c>
      <c r="M150" s="294">
        <v>0.04</v>
      </c>
      <c r="N150" s="275">
        <v>4838.3999999999996</v>
      </c>
      <c r="O150" s="288" t="s">
        <v>775</v>
      </c>
      <c r="P150" s="276" t="s">
        <v>841</v>
      </c>
      <c r="Q150" s="296" t="s">
        <v>1935</v>
      </c>
      <c r="R150" s="276" t="s">
        <v>1937</v>
      </c>
      <c r="S150" s="296" t="s">
        <v>1934</v>
      </c>
    </row>
    <row r="151" spans="1:19" x14ac:dyDescent="0.3">
      <c r="A151" s="272">
        <v>1144</v>
      </c>
      <c r="B151" s="282">
        <v>42820</v>
      </c>
      <c r="C151" s="284" t="s">
        <v>590</v>
      </c>
      <c r="D151" s="273" t="s">
        <v>1059</v>
      </c>
      <c r="E151" s="286" t="s">
        <v>522</v>
      </c>
      <c r="F151" s="273" t="s">
        <v>790</v>
      </c>
      <c r="G151" s="288" t="s">
        <v>785</v>
      </c>
      <c r="H151" s="273" t="s">
        <v>815</v>
      </c>
      <c r="I151" s="290" t="s">
        <v>814</v>
      </c>
      <c r="J151" s="274">
        <v>4</v>
      </c>
      <c r="K151" s="292">
        <v>16260</v>
      </c>
      <c r="L151" s="274">
        <v>65040</v>
      </c>
      <c r="M151" s="294">
        <v>0.08</v>
      </c>
      <c r="N151" s="275">
        <v>59836.800000000003</v>
      </c>
      <c r="O151" s="288" t="s">
        <v>782</v>
      </c>
      <c r="P151" s="276" t="s">
        <v>827</v>
      </c>
      <c r="Q151" s="296" t="s">
        <v>1932</v>
      </c>
      <c r="R151" s="276" t="s">
        <v>1937</v>
      </c>
      <c r="S151" s="296" t="s">
        <v>1934</v>
      </c>
    </row>
    <row r="152" spans="1:19" x14ac:dyDescent="0.3">
      <c r="A152" s="272">
        <v>1145</v>
      </c>
      <c r="B152" s="282">
        <v>42820</v>
      </c>
      <c r="C152" s="284" t="s">
        <v>590</v>
      </c>
      <c r="D152" s="273" t="s">
        <v>1059</v>
      </c>
      <c r="E152" s="286" t="s">
        <v>522</v>
      </c>
      <c r="F152" s="273" t="s">
        <v>790</v>
      </c>
      <c r="G152" s="288" t="s">
        <v>764</v>
      </c>
      <c r="H152" s="273" t="s">
        <v>763</v>
      </c>
      <c r="I152" s="290" t="s">
        <v>852</v>
      </c>
      <c r="J152" s="274">
        <v>43</v>
      </c>
      <c r="K152" s="292">
        <v>120</v>
      </c>
      <c r="L152" s="274">
        <v>5160</v>
      </c>
      <c r="M152" s="294">
        <v>0.01</v>
      </c>
      <c r="N152" s="275">
        <v>5108.3999999999996</v>
      </c>
      <c r="O152" s="288" t="s">
        <v>782</v>
      </c>
      <c r="P152" s="276" t="s">
        <v>798</v>
      </c>
      <c r="Q152" s="296" t="s">
        <v>1932</v>
      </c>
      <c r="R152" s="276" t="s">
        <v>1937</v>
      </c>
      <c r="S152" s="296" t="s">
        <v>1934</v>
      </c>
    </row>
    <row r="153" spans="1:19" x14ac:dyDescent="0.3">
      <c r="A153" s="272">
        <v>1146</v>
      </c>
      <c r="B153" s="282">
        <v>42820</v>
      </c>
      <c r="C153" s="284" t="s">
        <v>590</v>
      </c>
      <c r="D153" s="273" t="s">
        <v>1795</v>
      </c>
      <c r="E153" s="286" t="s">
        <v>522</v>
      </c>
      <c r="F153" s="273" t="s">
        <v>812</v>
      </c>
      <c r="G153" s="288" t="s">
        <v>764</v>
      </c>
      <c r="H153" s="273" t="s">
        <v>793</v>
      </c>
      <c r="I153" s="290" t="s">
        <v>1794</v>
      </c>
      <c r="J153" s="274">
        <v>5</v>
      </c>
      <c r="K153" s="292">
        <v>1200</v>
      </c>
      <c r="L153" s="274">
        <v>6000</v>
      </c>
      <c r="M153" s="294">
        <v>0.05</v>
      </c>
      <c r="N153" s="275">
        <v>5700</v>
      </c>
      <c r="O153" s="288" t="s">
        <v>775</v>
      </c>
      <c r="P153" s="276" t="s">
        <v>767</v>
      </c>
      <c r="Q153" s="296" t="s">
        <v>1935</v>
      </c>
      <c r="R153" s="276" t="s">
        <v>1933</v>
      </c>
      <c r="S153" s="296" t="s">
        <v>1934</v>
      </c>
    </row>
    <row r="154" spans="1:19" x14ac:dyDescent="0.3">
      <c r="A154" s="272">
        <v>1147</v>
      </c>
      <c r="B154" s="282">
        <v>42821</v>
      </c>
      <c r="C154" s="284" t="s">
        <v>590</v>
      </c>
      <c r="D154" s="273" t="s">
        <v>1713</v>
      </c>
      <c r="E154" s="286" t="s">
        <v>405</v>
      </c>
      <c r="F154" s="273" t="s">
        <v>778</v>
      </c>
      <c r="G154" s="288" t="s">
        <v>764</v>
      </c>
      <c r="H154" s="273" t="s">
        <v>763</v>
      </c>
      <c r="I154" s="290" t="s">
        <v>1793</v>
      </c>
      <c r="J154" s="274">
        <v>27</v>
      </c>
      <c r="K154" s="292">
        <v>180</v>
      </c>
      <c r="L154" s="274">
        <v>4860</v>
      </c>
      <c r="M154" s="294">
        <v>0.01</v>
      </c>
      <c r="N154" s="275">
        <v>4811.3999999999996</v>
      </c>
      <c r="O154" s="288" t="s">
        <v>775</v>
      </c>
      <c r="P154" s="276" t="s">
        <v>767</v>
      </c>
      <c r="Q154" s="296" t="s">
        <v>1935</v>
      </c>
      <c r="R154" s="276" t="s">
        <v>1933</v>
      </c>
      <c r="S154" s="296" t="s">
        <v>1934</v>
      </c>
    </row>
    <row r="155" spans="1:19" x14ac:dyDescent="0.3">
      <c r="A155" s="272">
        <v>1148</v>
      </c>
      <c r="B155" s="282">
        <v>42821</v>
      </c>
      <c r="C155" s="284" t="s">
        <v>590</v>
      </c>
      <c r="D155" s="273" t="s">
        <v>1733</v>
      </c>
      <c r="E155" s="286" t="s">
        <v>398</v>
      </c>
      <c r="F155" s="273" t="s">
        <v>778</v>
      </c>
      <c r="G155" s="288" t="s">
        <v>764</v>
      </c>
      <c r="H155" s="273" t="s">
        <v>800</v>
      </c>
      <c r="I155" s="290" t="s">
        <v>1615</v>
      </c>
      <c r="J155" s="274">
        <v>33</v>
      </c>
      <c r="K155" s="292">
        <v>420</v>
      </c>
      <c r="L155" s="274">
        <v>13860</v>
      </c>
      <c r="M155" s="294">
        <v>0.08</v>
      </c>
      <c r="N155" s="275">
        <v>12751.2</v>
      </c>
      <c r="O155" s="288" t="s">
        <v>761</v>
      </c>
      <c r="P155" s="276" t="s">
        <v>767</v>
      </c>
      <c r="Q155" s="296" t="s">
        <v>1932</v>
      </c>
      <c r="R155" s="276" t="s">
        <v>1933</v>
      </c>
      <c r="S155" s="296" t="s">
        <v>1934</v>
      </c>
    </row>
    <row r="156" spans="1:19" x14ac:dyDescent="0.3">
      <c r="A156" s="272">
        <v>1149</v>
      </c>
      <c r="B156" s="282">
        <v>42821</v>
      </c>
      <c r="C156" s="284" t="s">
        <v>590</v>
      </c>
      <c r="D156" s="273" t="s">
        <v>1322</v>
      </c>
      <c r="E156" s="286" t="s">
        <v>522</v>
      </c>
      <c r="F156" s="273" t="s">
        <v>778</v>
      </c>
      <c r="G156" s="288" t="s">
        <v>785</v>
      </c>
      <c r="H156" s="273" t="s">
        <v>824</v>
      </c>
      <c r="I156" s="290" t="s">
        <v>1792</v>
      </c>
      <c r="J156" s="274">
        <v>32</v>
      </c>
      <c r="K156" s="292">
        <v>660</v>
      </c>
      <c r="L156" s="274">
        <v>21120</v>
      </c>
      <c r="M156" s="294">
        <v>0.09</v>
      </c>
      <c r="N156" s="275">
        <v>19219.2</v>
      </c>
      <c r="O156" s="288" t="s">
        <v>775</v>
      </c>
      <c r="P156" s="276" t="s">
        <v>760</v>
      </c>
      <c r="Q156" s="296" t="s">
        <v>1935</v>
      </c>
      <c r="R156" s="276" t="s">
        <v>1933</v>
      </c>
      <c r="S156" s="296" t="s">
        <v>1934</v>
      </c>
    </row>
    <row r="157" spans="1:19" x14ac:dyDescent="0.3">
      <c r="A157" s="272">
        <v>1150</v>
      </c>
      <c r="B157" s="282">
        <v>42821</v>
      </c>
      <c r="C157" s="284" t="s">
        <v>590</v>
      </c>
      <c r="D157" s="273" t="s">
        <v>853</v>
      </c>
      <c r="E157" s="286" t="s">
        <v>522</v>
      </c>
      <c r="F157" s="273" t="s">
        <v>778</v>
      </c>
      <c r="G157" s="288" t="s">
        <v>785</v>
      </c>
      <c r="H157" s="273" t="s">
        <v>824</v>
      </c>
      <c r="I157" s="290" t="s">
        <v>1791</v>
      </c>
      <c r="J157" s="274">
        <v>13</v>
      </c>
      <c r="K157" s="292">
        <v>2040</v>
      </c>
      <c r="L157" s="274">
        <v>26520</v>
      </c>
      <c r="M157" s="294">
        <v>0</v>
      </c>
      <c r="N157" s="275">
        <v>26520</v>
      </c>
      <c r="O157" s="288" t="s">
        <v>834</v>
      </c>
      <c r="P157" s="276" t="s">
        <v>767</v>
      </c>
      <c r="Q157" s="296" t="s">
        <v>1932</v>
      </c>
      <c r="R157" s="276" t="s">
        <v>1933</v>
      </c>
      <c r="S157" s="296" t="s">
        <v>1934</v>
      </c>
    </row>
    <row r="158" spans="1:19" x14ac:dyDescent="0.3">
      <c r="A158" s="272">
        <v>1151</v>
      </c>
      <c r="B158" s="282">
        <v>42821</v>
      </c>
      <c r="C158" s="284" t="s">
        <v>590</v>
      </c>
      <c r="D158" s="273" t="s">
        <v>1788</v>
      </c>
      <c r="E158" s="286" t="s">
        <v>395</v>
      </c>
      <c r="F158" s="273" t="s">
        <v>812</v>
      </c>
      <c r="G158" s="288" t="s">
        <v>764</v>
      </c>
      <c r="H158" s="273" t="s">
        <v>800</v>
      </c>
      <c r="I158" s="290" t="s">
        <v>1790</v>
      </c>
      <c r="J158" s="274">
        <v>21</v>
      </c>
      <c r="K158" s="292">
        <v>18960</v>
      </c>
      <c r="L158" s="274">
        <v>398160</v>
      </c>
      <c r="M158" s="294">
        <v>0.04</v>
      </c>
      <c r="N158" s="275">
        <v>382233.59999999998</v>
      </c>
      <c r="O158" s="288" t="s">
        <v>782</v>
      </c>
      <c r="P158" s="276" t="s">
        <v>760</v>
      </c>
      <c r="Q158" s="296" t="s">
        <v>1932</v>
      </c>
      <c r="R158" s="276" t="s">
        <v>1933</v>
      </c>
      <c r="S158" s="296" t="s">
        <v>1934</v>
      </c>
    </row>
    <row r="159" spans="1:19" x14ac:dyDescent="0.3">
      <c r="A159" s="272">
        <v>1152</v>
      </c>
      <c r="B159" s="282">
        <v>42821</v>
      </c>
      <c r="C159" s="284" t="s">
        <v>590</v>
      </c>
      <c r="D159" s="273" t="s">
        <v>1788</v>
      </c>
      <c r="E159" s="286" t="s">
        <v>395</v>
      </c>
      <c r="F159" s="273" t="s">
        <v>812</v>
      </c>
      <c r="G159" s="288" t="s">
        <v>770</v>
      </c>
      <c r="H159" s="273" t="s">
        <v>781</v>
      </c>
      <c r="I159" s="290" t="s">
        <v>1789</v>
      </c>
      <c r="J159" s="274">
        <v>22</v>
      </c>
      <c r="K159" s="292">
        <v>600</v>
      </c>
      <c r="L159" s="274">
        <v>13200</v>
      </c>
      <c r="M159" s="294">
        <v>0</v>
      </c>
      <c r="N159" s="275">
        <v>13200</v>
      </c>
      <c r="O159" s="288" t="s">
        <v>782</v>
      </c>
      <c r="P159" s="276" t="s">
        <v>760</v>
      </c>
      <c r="Q159" s="296" t="s">
        <v>1932</v>
      </c>
      <c r="R159" s="276" t="s">
        <v>1933</v>
      </c>
      <c r="S159" s="296" t="s">
        <v>1934</v>
      </c>
    </row>
    <row r="160" spans="1:19" x14ac:dyDescent="0.3">
      <c r="A160" s="272">
        <v>1153</v>
      </c>
      <c r="B160" s="282">
        <v>42821</v>
      </c>
      <c r="C160" s="284" t="s">
        <v>590</v>
      </c>
      <c r="D160" s="273" t="s">
        <v>1788</v>
      </c>
      <c r="E160" s="286" t="s">
        <v>395</v>
      </c>
      <c r="F160" s="273" t="s">
        <v>812</v>
      </c>
      <c r="G160" s="288" t="s">
        <v>785</v>
      </c>
      <c r="H160" s="273" t="s">
        <v>784</v>
      </c>
      <c r="I160" s="290" t="s">
        <v>931</v>
      </c>
      <c r="J160" s="274">
        <v>7</v>
      </c>
      <c r="K160" s="292">
        <v>6960</v>
      </c>
      <c r="L160" s="274">
        <v>48720</v>
      </c>
      <c r="M160" s="294">
        <v>0.08</v>
      </c>
      <c r="N160" s="275">
        <v>44822.400000000001</v>
      </c>
      <c r="O160" s="288" t="s">
        <v>782</v>
      </c>
      <c r="P160" s="276" t="s">
        <v>798</v>
      </c>
      <c r="Q160" s="296" t="s">
        <v>1932</v>
      </c>
      <c r="R160" s="276" t="s">
        <v>1933</v>
      </c>
      <c r="S160" s="296" t="s">
        <v>1934</v>
      </c>
    </row>
    <row r="161" spans="1:19" x14ac:dyDescent="0.3">
      <c r="A161" s="272">
        <v>1154</v>
      </c>
      <c r="B161" s="282">
        <v>42821</v>
      </c>
      <c r="C161" s="284" t="s">
        <v>590</v>
      </c>
      <c r="D161" s="273" t="s">
        <v>1788</v>
      </c>
      <c r="E161" s="286" t="s">
        <v>395</v>
      </c>
      <c r="F161" s="273" t="s">
        <v>812</v>
      </c>
      <c r="G161" s="288" t="s">
        <v>785</v>
      </c>
      <c r="H161" s="273" t="s">
        <v>784</v>
      </c>
      <c r="I161" s="290" t="s">
        <v>1787</v>
      </c>
      <c r="J161" s="274">
        <v>40</v>
      </c>
      <c r="K161" s="292">
        <v>5760</v>
      </c>
      <c r="L161" s="274">
        <v>230400</v>
      </c>
      <c r="M161" s="294">
        <v>0.05</v>
      </c>
      <c r="N161" s="275">
        <v>218880</v>
      </c>
      <c r="O161" s="288" t="s">
        <v>782</v>
      </c>
      <c r="P161" s="276" t="s">
        <v>798</v>
      </c>
      <c r="Q161" s="296" t="s">
        <v>1932</v>
      </c>
      <c r="R161" s="276" t="s">
        <v>1933</v>
      </c>
      <c r="S161" s="296" t="s">
        <v>1934</v>
      </c>
    </row>
    <row r="162" spans="1:19" x14ac:dyDescent="0.3">
      <c r="A162" s="272">
        <v>1155</v>
      </c>
      <c r="B162" s="282">
        <v>42822</v>
      </c>
      <c r="C162" s="284" t="s">
        <v>590</v>
      </c>
      <c r="D162" s="273" t="s">
        <v>1786</v>
      </c>
      <c r="E162" s="286" t="s">
        <v>398</v>
      </c>
      <c r="F162" s="273" t="s">
        <v>778</v>
      </c>
      <c r="G162" s="288" t="s">
        <v>785</v>
      </c>
      <c r="H162" s="273" t="s">
        <v>784</v>
      </c>
      <c r="I162" s="290" t="s">
        <v>1785</v>
      </c>
      <c r="J162" s="274">
        <v>41</v>
      </c>
      <c r="K162" s="292">
        <v>3960</v>
      </c>
      <c r="L162" s="274">
        <v>162360</v>
      </c>
      <c r="M162" s="294">
        <v>0.01</v>
      </c>
      <c r="N162" s="275">
        <v>160736.4</v>
      </c>
      <c r="O162" s="288" t="s">
        <v>788</v>
      </c>
      <c r="P162" s="276" t="s">
        <v>787</v>
      </c>
      <c r="Q162" s="296" t="s">
        <v>1936</v>
      </c>
      <c r="R162" s="276" t="s">
        <v>1933</v>
      </c>
      <c r="S162" s="296" t="s">
        <v>1934</v>
      </c>
    </row>
    <row r="163" spans="1:19" x14ac:dyDescent="0.3">
      <c r="A163" s="272">
        <v>1156</v>
      </c>
      <c r="B163" s="282">
        <v>42822</v>
      </c>
      <c r="C163" s="284" t="s">
        <v>590</v>
      </c>
      <c r="D163" s="273" t="s">
        <v>1471</v>
      </c>
      <c r="E163" s="286" t="s">
        <v>522</v>
      </c>
      <c r="F163" s="273" t="s">
        <v>812</v>
      </c>
      <c r="G163" s="288" t="s">
        <v>785</v>
      </c>
      <c r="H163" s="273" t="s">
        <v>824</v>
      </c>
      <c r="I163" s="290" t="s">
        <v>1146</v>
      </c>
      <c r="J163" s="274">
        <v>46</v>
      </c>
      <c r="K163" s="292">
        <v>2100</v>
      </c>
      <c r="L163" s="274">
        <v>96600</v>
      </c>
      <c r="M163" s="294">
        <v>0.02</v>
      </c>
      <c r="N163" s="275">
        <v>94668</v>
      </c>
      <c r="O163" s="288" t="s">
        <v>761</v>
      </c>
      <c r="P163" s="276" t="s">
        <v>841</v>
      </c>
      <c r="Q163" s="296" t="s">
        <v>1932</v>
      </c>
      <c r="R163" s="276" t="s">
        <v>1933</v>
      </c>
      <c r="S163" s="296" t="s">
        <v>1934</v>
      </c>
    </row>
    <row r="164" spans="1:19" x14ac:dyDescent="0.3">
      <c r="A164" s="272">
        <v>1157</v>
      </c>
      <c r="B164" s="282">
        <v>42822</v>
      </c>
      <c r="C164" s="284" t="s">
        <v>590</v>
      </c>
      <c r="D164" s="273" t="s">
        <v>1471</v>
      </c>
      <c r="E164" s="286" t="s">
        <v>522</v>
      </c>
      <c r="F164" s="273" t="s">
        <v>812</v>
      </c>
      <c r="G164" s="288" t="s">
        <v>785</v>
      </c>
      <c r="H164" s="273" t="s">
        <v>824</v>
      </c>
      <c r="I164" s="290" t="s">
        <v>1296</v>
      </c>
      <c r="J164" s="274">
        <v>44</v>
      </c>
      <c r="K164" s="292">
        <v>300</v>
      </c>
      <c r="L164" s="274">
        <v>13200</v>
      </c>
      <c r="M164" s="294">
        <v>0.01</v>
      </c>
      <c r="N164" s="275">
        <v>13068</v>
      </c>
      <c r="O164" s="288" t="s">
        <v>761</v>
      </c>
      <c r="P164" s="276" t="s">
        <v>798</v>
      </c>
      <c r="Q164" s="296" t="s">
        <v>1932</v>
      </c>
      <c r="R164" s="276" t="s">
        <v>1933</v>
      </c>
      <c r="S164" s="296" t="s">
        <v>1934</v>
      </c>
    </row>
    <row r="165" spans="1:19" x14ac:dyDescent="0.3">
      <c r="A165" s="272">
        <v>1158</v>
      </c>
      <c r="B165" s="282">
        <v>42822</v>
      </c>
      <c r="C165" s="284" t="s">
        <v>590</v>
      </c>
      <c r="D165" s="273" t="s">
        <v>1218</v>
      </c>
      <c r="E165" s="286" t="s">
        <v>522</v>
      </c>
      <c r="F165" s="273" t="s">
        <v>790</v>
      </c>
      <c r="G165" s="288" t="s">
        <v>764</v>
      </c>
      <c r="H165" s="273" t="s">
        <v>763</v>
      </c>
      <c r="I165" s="290" t="s">
        <v>1784</v>
      </c>
      <c r="J165" s="274">
        <v>14</v>
      </c>
      <c r="K165" s="292">
        <v>2460</v>
      </c>
      <c r="L165" s="274">
        <v>34440</v>
      </c>
      <c r="M165" s="294">
        <v>0</v>
      </c>
      <c r="N165" s="275">
        <v>34440</v>
      </c>
      <c r="O165" s="288" t="s">
        <v>775</v>
      </c>
      <c r="P165" s="276" t="s">
        <v>798</v>
      </c>
      <c r="Q165" s="296" t="s">
        <v>1935</v>
      </c>
      <c r="R165" s="276" t="s">
        <v>1937</v>
      </c>
      <c r="S165" s="296" t="s">
        <v>1934</v>
      </c>
    </row>
    <row r="166" spans="1:19" x14ac:dyDescent="0.3">
      <c r="A166" s="272">
        <v>1159</v>
      </c>
      <c r="B166" s="282">
        <v>42823</v>
      </c>
      <c r="C166" s="284" t="s">
        <v>590</v>
      </c>
      <c r="D166" s="273" t="s">
        <v>1783</v>
      </c>
      <c r="E166" s="286" t="s">
        <v>405</v>
      </c>
      <c r="F166" s="273" t="s">
        <v>790</v>
      </c>
      <c r="G166" s="288" t="s">
        <v>770</v>
      </c>
      <c r="H166" s="273" t="s">
        <v>781</v>
      </c>
      <c r="I166" s="290" t="s">
        <v>1782</v>
      </c>
      <c r="J166" s="274">
        <v>14</v>
      </c>
      <c r="K166" s="292">
        <v>360</v>
      </c>
      <c r="L166" s="274">
        <v>5040</v>
      </c>
      <c r="M166" s="294">
        <v>0.04</v>
      </c>
      <c r="N166" s="275">
        <v>4838.3999999999996</v>
      </c>
      <c r="O166" s="288" t="s">
        <v>782</v>
      </c>
      <c r="P166" s="276" t="s">
        <v>760</v>
      </c>
      <c r="Q166" s="296" t="s">
        <v>1932</v>
      </c>
      <c r="R166" s="276" t="s">
        <v>1937</v>
      </c>
      <c r="S166" s="296" t="s">
        <v>1934</v>
      </c>
    </row>
    <row r="167" spans="1:19" x14ac:dyDescent="0.3">
      <c r="A167" s="272">
        <v>1160</v>
      </c>
      <c r="B167" s="282">
        <v>42824</v>
      </c>
      <c r="C167" s="284" t="s">
        <v>590</v>
      </c>
      <c r="D167" s="273" t="s">
        <v>1779</v>
      </c>
      <c r="E167" s="286" t="s">
        <v>405</v>
      </c>
      <c r="F167" s="273" t="s">
        <v>778</v>
      </c>
      <c r="G167" s="288" t="s">
        <v>764</v>
      </c>
      <c r="H167" s="273" t="s">
        <v>800</v>
      </c>
      <c r="I167" s="290" t="s">
        <v>1781</v>
      </c>
      <c r="J167" s="274">
        <v>43</v>
      </c>
      <c r="K167" s="292">
        <v>2520</v>
      </c>
      <c r="L167" s="274">
        <v>108360</v>
      </c>
      <c r="M167" s="294">
        <v>0.1</v>
      </c>
      <c r="N167" s="275">
        <v>97524</v>
      </c>
      <c r="O167" s="288" t="s">
        <v>788</v>
      </c>
      <c r="P167" s="276" t="s">
        <v>760</v>
      </c>
      <c r="Q167" s="296" t="s">
        <v>1936</v>
      </c>
      <c r="R167" s="276" t="s">
        <v>1933</v>
      </c>
      <c r="S167" s="296" t="s">
        <v>1934</v>
      </c>
    </row>
    <row r="168" spans="1:19" x14ac:dyDescent="0.3">
      <c r="A168" s="272">
        <v>1161</v>
      </c>
      <c r="B168" s="282">
        <v>42824</v>
      </c>
      <c r="C168" s="284" t="s">
        <v>590</v>
      </c>
      <c r="D168" s="273" t="s">
        <v>1779</v>
      </c>
      <c r="E168" s="286" t="s">
        <v>405</v>
      </c>
      <c r="F168" s="273" t="s">
        <v>778</v>
      </c>
      <c r="G168" s="288" t="s">
        <v>764</v>
      </c>
      <c r="H168" s="273" t="s">
        <v>800</v>
      </c>
      <c r="I168" s="290" t="s">
        <v>1780</v>
      </c>
      <c r="J168" s="274">
        <v>17</v>
      </c>
      <c r="K168" s="292">
        <v>360</v>
      </c>
      <c r="L168" s="274">
        <v>6120</v>
      </c>
      <c r="M168" s="294">
        <v>7.0000000000000007E-2</v>
      </c>
      <c r="N168" s="275">
        <v>5691.6</v>
      </c>
      <c r="O168" s="288" t="s">
        <v>788</v>
      </c>
      <c r="P168" s="276" t="s">
        <v>760</v>
      </c>
      <c r="Q168" s="296" t="s">
        <v>1936</v>
      </c>
      <c r="R168" s="276" t="s">
        <v>1933</v>
      </c>
      <c r="S168" s="296" t="s">
        <v>1934</v>
      </c>
    </row>
    <row r="169" spans="1:19" x14ac:dyDescent="0.3">
      <c r="A169" s="272">
        <v>1162</v>
      </c>
      <c r="B169" s="282">
        <v>42824</v>
      </c>
      <c r="C169" s="284" t="s">
        <v>590</v>
      </c>
      <c r="D169" s="273" t="s">
        <v>1779</v>
      </c>
      <c r="E169" s="286" t="s">
        <v>405</v>
      </c>
      <c r="F169" s="273" t="s">
        <v>778</v>
      </c>
      <c r="G169" s="288" t="s">
        <v>764</v>
      </c>
      <c r="H169" s="273" t="s">
        <v>763</v>
      </c>
      <c r="I169" s="290" t="s">
        <v>844</v>
      </c>
      <c r="J169" s="274">
        <v>31</v>
      </c>
      <c r="K169" s="292">
        <v>1320</v>
      </c>
      <c r="L169" s="274">
        <v>40920</v>
      </c>
      <c r="M169" s="294">
        <v>0.02</v>
      </c>
      <c r="N169" s="275">
        <v>40101.599999999999</v>
      </c>
      <c r="O169" s="288" t="s">
        <v>788</v>
      </c>
      <c r="P169" s="276" t="s">
        <v>798</v>
      </c>
      <c r="Q169" s="296" t="s">
        <v>1936</v>
      </c>
      <c r="R169" s="276" t="s">
        <v>1933</v>
      </c>
      <c r="S169" s="296" t="s">
        <v>1934</v>
      </c>
    </row>
    <row r="170" spans="1:19" x14ac:dyDescent="0.3">
      <c r="A170" s="272">
        <v>1163</v>
      </c>
      <c r="B170" s="282">
        <v>42824</v>
      </c>
      <c r="C170" s="284" t="s">
        <v>590</v>
      </c>
      <c r="D170" s="273" t="s">
        <v>1776</v>
      </c>
      <c r="E170" s="286" t="s">
        <v>398</v>
      </c>
      <c r="F170" s="273" t="s">
        <v>778</v>
      </c>
      <c r="G170" s="288" t="s">
        <v>785</v>
      </c>
      <c r="H170" s="273" t="s">
        <v>824</v>
      </c>
      <c r="I170" s="290" t="s">
        <v>1778</v>
      </c>
      <c r="J170" s="274">
        <v>39</v>
      </c>
      <c r="K170" s="292">
        <v>1200</v>
      </c>
      <c r="L170" s="274">
        <v>46800</v>
      </c>
      <c r="M170" s="294">
        <v>0.05</v>
      </c>
      <c r="N170" s="275">
        <v>44460</v>
      </c>
      <c r="O170" s="288" t="s">
        <v>775</v>
      </c>
      <c r="P170" s="276" t="s">
        <v>787</v>
      </c>
      <c r="Q170" s="296" t="s">
        <v>1935</v>
      </c>
      <c r="R170" s="276" t="s">
        <v>1933</v>
      </c>
      <c r="S170" s="296" t="s">
        <v>1934</v>
      </c>
    </row>
    <row r="171" spans="1:19" x14ac:dyDescent="0.3">
      <c r="A171" s="272">
        <v>1164</v>
      </c>
      <c r="B171" s="282">
        <v>42824</v>
      </c>
      <c r="C171" s="284" t="s">
        <v>590</v>
      </c>
      <c r="D171" s="273" t="s">
        <v>1342</v>
      </c>
      <c r="E171" s="286" t="s">
        <v>405</v>
      </c>
      <c r="F171" s="273" t="s">
        <v>812</v>
      </c>
      <c r="G171" s="288" t="s">
        <v>770</v>
      </c>
      <c r="H171" s="273" t="s">
        <v>781</v>
      </c>
      <c r="I171" s="290" t="s">
        <v>1777</v>
      </c>
      <c r="J171" s="274">
        <v>36</v>
      </c>
      <c r="K171" s="292">
        <v>2820</v>
      </c>
      <c r="L171" s="274">
        <v>101520</v>
      </c>
      <c r="M171" s="294">
        <v>0.05</v>
      </c>
      <c r="N171" s="275">
        <v>96444</v>
      </c>
      <c r="O171" s="288" t="s">
        <v>788</v>
      </c>
      <c r="P171" s="276" t="s">
        <v>787</v>
      </c>
      <c r="Q171" s="296" t="s">
        <v>1936</v>
      </c>
      <c r="R171" s="276" t="s">
        <v>1933</v>
      </c>
      <c r="S171" s="296" t="s">
        <v>1934</v>
      </c>
    </row>
    <row r="172" spans="1:19" x14ac:dyDescent="0.3">
      <c r="A172" s="272">
        <v>1165</v>
      </c>
      <c r="B172" s="282">
        <v>42824</v>
      </c>
      <c r="C172" s="284" t="s">
        <v>590</v>
      </c>
      <c r="D172" s="273" t="s">
        <v>1776</v>
      </c>
      <c r="E172" s="286" t="s">
        <v>405</v>
      </c>
      <c r="F172" s="273" t="s">
        <v>778</v>
      </c>
      <c r="G172" s="288" t="s">
        <v>785</v>
      </c>
      <c r="H172" s="273" t="s">
        <v>784</v>
      </c>
      <c r="I172" s="290" t="s">
        <v>1220</v>
      </c>
      <c r="J172" s="274">
        <v>5</v>
      </c>
      <c r="K172" s="292">
        <v>2160</v>
      </c>
      <c r="L172" s="274">
        <v>10800</v>
      </c>
      <c r="M172" s="294">
        <v>0.09</v>
      </c>
      <c r="N172" s="275">
        <v>9828</v>
      </c>
      <c r="O172" s="288" t="s">
        <v>775</v>
      </c>
      <c r="P172" s="276" t="s">
        <v>760</v>
      </c>
      <c r="Q172" s="296" t="s">
        <v>1935</v>
      </c>
      <c r="R172" s="276" t="s">
        <v>1933</v>
      </c>
      <c r="S172" s="296" t="s">
        <v>1934</v>
      </c>
    </row>
    <row r="173" spans="1:19" x14ac:dyDescent="0.3">
      <c r="A173" s="272">
        <v>1166</v>
      </c>
      <c r="B173" s="282">
        <v>42824</v>
      </c>
      <c r="C173" s="284" t="s">
        <v>590</v>
      </c>
      <c r="D173" s="273" t="s">
        <v>1757</v>
      </c>
      <c r="E173" s="286" t="s">
        <v>398</v>
      </c>
      <c r="F173" s="273" t="s">
        <v>790</v>
      </c>
      <c r="G173" s="288" t="s">
        <v>764</v>
      </c>
      <c r="H173" s="273" t="s">
        <v>793</v>
      </c>
      <c r="I173" s="290" t="s">
        <v>929</v>
      </c>
      <c r="J173" s="274">
        <v>40</v>
      </c>
      <c r="K173" s="292">
        <v>420</v>
      </c>
      <c r="L173" s="274">
        <v>16800</v>
      </c>
      <c r="M173" s="294">
        <v>0.1</v>
      </c>
      <c r="N173" s="275">
        <v>15120</v>
      </c>
      <c r="O173" s="288" t="s">
        <v>834</v>
      </c>
      <c r="P173" s="276" t="s">
        <v>760</v>
      </c>
      <c r="Q173" s="296" t="s">
        <v>1932</v>
      </c>
      <c r="R173" s="276" t="s">
        <v>1937</v>
      </c>
      <c r="S173" s="296" t="s">
        <v>1934</v>
      </c>
    </row>
    <row r="174" spans="1:19" x14ac:dyDescent="0.3">
      <c r="A174" s="272">
        <v>1167</v>
      </c>
      <c r="B174" s="282">
        <v>42824</v>
      </c>
      <c r="C174" s="284" t="s">
        <v>590</v>
      </c>
      <c r="D174" s="273" t="s">
        <v>1757</v>
      </c>
      <c r="E174" s="286" t="s">
        <v>398</v>
      </c>
      <c r="F174" s="273" t="s">
        <v>790</v>
      </c>
      <c r="G174" s="288" t="s">
        <v>785</v>
      </c>
      <c r="H174" s="273" t="s">
        <v>784</v>
      </c>
      <c r="I174" s="290" t="s">
        <v>1775</v>
      </c>
      <c r="J174" s="274">
        <v>21</v>
      </c>
      <c r="K174" s="292">
        <v>11760</v>
      </c>
      <c r="L174" s="274">
        <v>246960</v>
      </c>
      <c r="M174" s="294">
        <v>0.05</v>
      </c>
      <c r="N174" s="275">
        <v>234612</v>
      </c>
      <c r="O174" s="288" t="s">
        <v>834</v>
      </c>
      <c r="P174" s="276" t="s">
        <v>787</v>
      </c>
      <c r="Q174" s="296" t="s">
        <v>1932</v>
      </c>
      <c r="R174" s="276" t="s">
        <v>1937</v>
      </c>
      <c r="S174" s="296" t="s">
        <v>1934</v>
      </c>
    </row>
    <row r="175" spans="1:19" x14ac:dyDescent="0.3">
      <c r="A175" s="272">
        <v>1168</v>
      </c>
      <c r="B175" s="282">
        <v>42824</v>
      </c>
      <c r="C175" s="284" t="s">
        <v>590</v>
      </c>
      <c r="D175" s="273" t="s">
        <v>1347</v>
      </c>
      <c r="E175" s="286" t="s">
        <v>405</v>
      </c>
      <c r="F175" s="273" t="s">
        <v>812</v>
      </c>
      <c r="G175" s="288" t="s">
        <v>764</v>
      </c>
      <c r="H175" s="273" t="s">
        <v>772</v>
      </c>
      <c r="I175" s="290" t="s">
        <v>1774</v>
      </c>
      <c r="J175" s="274">
        <v>23</v>
      </c>
      <c r="K175" s="292">
        <v>8580</v>
      </c>
      <c r="L175" s="274">
        <v>197340</v>
      </c>
      <c r="M175" s="294">
        <v>0.08</v>
      </c>
      <c r="N175" s="275">
        <v>181552.8</v>
      </c>
      <c r="O175" s="288" t="s">
        <v>788</v>
      </c>
      <c r="P175" s="276" t="s">
        <v>787</v>
      </c>
      <c r="Q175" s="296" t="s">
        <v>1936</v>
      </c>
      <c r="R175" s="276" t="s">
        <v>1933</v>
      </c>
      <c r="S175" s="296" t="s">
        <v>1934</v>
      </c>
    </row>
    <row r="176" spans="1:19" x14ac:dyDescent="0.3">
      <c r="A176" s="272">
        <v>1169</v>
      </c>
      <c r="B176" s="282">
        <v>42825</v>
      </c>
      <c r="C176" s="284" t="s">
        <v>590</v>
      </c>
      <c r="D176" s="273" t="s">
        <v>1773</v>
      </c>
      <c r="E176" s="286" t="s">
        <v>405</v>
      </c>
      <c r="F176" s="273" t="s">
        <v>812</v>
      </c>
      <c r="G176" s="288" t="s">
        <v>764</v>
      </c>
      <c r="H176" s="273" t="s">
        <v>772</v>
      </c>
      <c r="I176" s="290" t="s">
        <v>1772</v>
      </c>
      <c r="J176" s="274">
        <v>24</v>
      </c>
      <c r="K176" s="292">
        <v>1260</v>
      </c>
      <c r="L176" s="274">
        <v>30240</v>
      </c>
      <c r="M176" s="294">
        <v>0.01</v>
      </c>
      <c r="N176" s="275">
        <v>29937.599999999999</v>
      </c>
      <c r="O176" s="288" t="s">
        <v>782</v>
      </c>
      <c r="P176" s="276" t="s">
        <v>760</v>
      </c>
      <c r="Q176" s="296" t="s">
        <v>1932</v>
      </c>
      <c r="R176" s="276" t="s">
        <v>1933</v>
      </c>
      <c r="S176" s="296" t="s">
        <v>1934</v>
      </c>
    </row>
    <row r="177" spans="1:19" x14ac:dyDescent="0.3">
      <c r="A177" s="272">
        <v>1170</v>
      </c>
      <c r="B177" s="282">
        <v>42825</v>
      </c>
      <c r="C177" s="284" t="s">
        <v>590</v>
      </c>
      <c r="D177" s="273" t="s">
        <v>1771</v>
      </c>
      <c r="E177" s="286" t="s">
        <v>398</v>
      </c>
      <c r="F177" s="273" t="s">
        <v>765</v>
      </c>
      <c r="G177" s="288" t="s">
        <v>785</v>
      </c>
      <c r="H177" s="273" t="s">
        <v>824</v>
      </c>
      <c r="I177" s="290" t="s">
        <v>1419</v>
      </c>
      <c r="J177" s="274">
        <v>21</v>
      </c>
      <c r="K177" s="292">
        <v>2400</v>
      </c>
      <c r="L177" s="274">
        <v>50400</v>
      </c>
      <c r="M177" s="294">
        <v>0.05</v>
      </c>
      <c r="N177" s="275">
        <v>47880</v>
      </c>
      <c r="O177" s="288" t="s">
        <v>761</v>
      </c>
      <c r="P177" s="276" t="s">
        <v>827</v>
      </c>
      <c r="Q177" s="296" t="s">
        <v>1932</v>
      </c>
      <c r="R177" s="276" t="s">
        <v>1937</v>
      </c>
      <c r="S177" s="296" t="s">
        <v>1934</v>
      </c>
    </row>
    <row r="178" spans="1:19" x14ac:dyDescent="0.3">
      <c r="A178" s="272">
        <v>1171</v>
      </c>
      <c r="B178" s="282">
        <v>42825</v>
      </c>
      <c r="C178" s="284" t="s">
        <v>590</v>
      </c>
      <c r="D178" s="273" t="s">
        <v>1769</v>
      </c>
      <c r="E178" s="286" t="s">
        <v>405</v>
      </c>
      <c r="F178" s="273" t="s">
        <v>778</v>
      </c>
      <c r="G178" s="288" t="s">
        <v>764</v>
      </c>
      <c r="H178" s="273" t="s">
        <v>793</v>
      </c>
      <c r="I178" s="290" t="s">
        <v>1770</v>
      </c>
      <c r="J178" s="274">
        <v>35</v>
      </c>
      <c r="K178" s="292">
        <v>1140</v>
      </c>
      <c r="L178" s="274">
        <v>39900</v>
      </c>
      <c r="M178" s="294">
        <v>0.05</v>
      </c>
      <c r="N178" s="275">
        <v>37905</v>
      </c>
      <c r="O178" s="288" t="s">
        <v>782</v>
      </c>
      <c r="P178" s="276" t="s">
        <v>767</v>
      </c>
      <c r="Q178" s="296" t="s">
        <v>1932</v>
      </c>
      <c r="R178" s="276" t="s">
        <v>1933</v>
      </c>
      <c r="S178" s="296" t="s">
        <v>1934</v>
      </c>
    </row>
    <row r="179" spans="1:19" x14ac:dyDescent="0.3">
      <c r="A179" s="272">
        <v>1172</v>
      </c>
      <c r="B179" s="282">
        <v>42825</v>
      </c>
      <c r="C179" s="284" t="s">
        <v>590</v>
      </c>
      <c r="D179" s="273" t="s">
        <v>1769</v>
      </c>
      <c r="E179" s="286" t="s">
        <v>405</v>
      </c>
      <c r="F179" s="273" t="s">
        <v>778</v>
      </c>
      <c r="G179" s="288" t="s">
        <v>764</v>
      </c>
      <c r="H179" s="273" t="s">
        <v>793</v>
      </c>
      <c r="I179" s="290" t="s">
        <v>1768</v>
      </c>
      <c r="J179" s="274">
        <v>43</v>
      </c>
      <c r="K179" s="292">
        <v>420</v>
      </c>
      <c r="L179" s="274">
        <v>18060</v>
      </c>
      <c r="M179" s="294">
        <v>0.09</v>
      </c>
      <c r="N179" s="275">
        <v>16434.599999999999</v>
      </c>
      <c r="O179" s="288" t="s">
        <v>782</v>
      </c>
      <c r="P179" s="276" t="s">
        <v>760</v>
      </c>
      <c r="Q179" s="296" t="s">
        <v>1932</v>
      </c>
      <c r="R179" s="276" t="s">
        <v>1933</v>
      </c>
      <c r="S179" s="296" t="s">
        <v>1934</v>
      </c>
    </row>
    <row r="180" spans="1:19" x14ac:dyDescent="0.3">
      <c r="A180" s="272">
        <v>1173</v>
      </c>
      <c r="B180" s="282">
        <v>42825</v>
      </c>
      <c r="C180" s="284" t="s">
        <v>590</v>
      </c>
      <c r="D180" s="273" t="s">
        <v>1705</v>
      </c>
      <c r="E180" s="286" t="s">
        <v>522</v>
      </c>
      <c r="F180" s="273" t="s">
        <v>778</v>
      </c>
      <c r="G180" s="288" t="s">
        <v>764</v>
      </c>
      <c r="H180" s="273" t="s">
        <v>793</v>
      </c>
      <c r="I180" s="290" t="s">
        <v>1531</v>
      </c>
      <c r="J180" s="274">
        <v>44</v>
      </c>
      <c r="K180" s="292">
        <v>420</v>
      </c>
      <c r="L180" s="274">
        <v>18480</v>
      </c>
      <c r="M180" s="294">
        <v>0.03</v>
      </c>
      <c r="N180" s="275">
        <v>17925.599999999999</v>
      </c>
      <c r="O180" s="288" t="s">
        <v>775</v>
      </c>
      <c r="P180" s="276" t="s">
        <v>760</v>
      </c>
      <c r="Q180" s="296" t="s">
        <v>1935</v>
      </c>
      <c r="R180" s="276" t="s">
        <v>1933</v>
      </c>
      <c r="S180" s="296" t="s">
        <v>1934</v>
      </c>
    </row>
    <row r="181" spans="1:19" x14ac:dyDescent="0.3">
      <c r="A181" s="272">
        <v>1174</v>
      </c>
      <c r="B181" s="282">
        <v>42826</v>
      </c>
      <c r="C181" s="284" t="s">
        <v>591</v>
      </c>
      <c r="D181" s="273" t="s">
        <v>882</v>
      </c>
      <c r="E181" s="286" t="s">
        <v>398</v>
      </c>
      <c r="F181" s="273" t="s">
        <v>812</v>
      </c>
      <c r="G181" s="288" t="s">
        <v>764</v>
      </c>
      <c r="H181" s="273" t="s">
        <v>800</v>
      </c>
      <c r="I181" s="290" t="s">
        <v>1767</v>
      </c>
      <c r="J181" s="274">
        <v>48</v>
      </c>
      <c r="K181" s="292">
        <v>480</v>
      </c>
      <c r="L181" s="274">
        <v>23040</v>
      </c>
      <c r="M181" s="294">
        <v>7.0000000000000007E-2</v>
      </c>
      <c r="N181" s="275">
        <v>21427.200000000001</v>
      </c>
      <c r="O181" s="288" t="s">
        <v>834</v>
      </c>
      <c r="P181" s="276" t="s">
        <v>760</v>
      </c>
      <c r="Q181" s="296" t="s">
        <v>1932</v>
      </c>
      <c r="R181" s="276" t="s">
        <v>1933</v>
      </c>
      <c r="S181" s="296" t="s">
        <v>1934</v>
      </c>
    </row>
    <row r="182" spans="1:19" x14ac:dyDescent="0.3">
      <c r="A182" s="272">
        <v>1175</v>
      </c>
      <c r="B182" s="282">
        <v>42826</v>
      </c>
      <c r="C182" s="284" t="s">
        <v>591</v>
      </c>
      <c r="D182" s="273" t="s">
        <v>882</v>
      </c>
      <c r="E182" s="286" t="s">
        <v>398</v>
      </c>
      <c r="F182" s="273" t="s">
        <v>812</v>
      </c>
      <c r="G182" s="288" t="s">
        <v>785</v>
      </c>
      <c r="H182" s="273" t="s">
        <v>784</v>
      </c>
      <c r="I182" s="290" t="s">
        <v>1766</v>
      </c>
      <c r="J182" s="274">
        <v>12</v>
      </c>
      <c r="K182" s="292">
        <v>12060</v>
      </c>
      <c r="L182" s="274">
        <v>144720</v>
      </c>
      <c r="M182" s="294">
        <v>0.05</v>
      </c>
      <c r="N182" s="275">
        <v>137484</v>
      </c>
      <c r="O182" s="288" t="s">
        <v>834</v>
      </c>
      <c r="P182" s="276" t="s">
        <v>798</v>
      </c>
      <c r="Q182" s="296" t="s">
        <v>1932</v>
      </c>
      <c r="R182" s="276" t="s">
        <v>1933</v>
      </c>
      <c r="S182" s="296" t="s">
        <v>1934</v>
      </c>
    </row>
    <row r="183" spans="1:19" x14ac:dyDescent="0.3">
      <c r="A183" s="272">
        <v>1176</v>
      </c>
      <c r="B183" s="282">
        <v>42826</v>
      </c>
      <c r="C183" s="284" t="s">
        <v>591</v>
      </c>
      <c r="D183" s="273" t="s">
        <v>1752</v>
      </c>
      <c r="E183" s="286" t="s">
        <v>405</v>
      </c>
      <c r="F183" s="273" t="s">
        <v>790</v>
      </c>
      <c r="G183" s="288" t="s">
        <v>770</v>
      </c>
      <c r="H183" s="273" t="s">
        <v>826</v>
      </c>
      <c r="I183" s="290" t="s">
        <v>1765</v>
      </c>
      <c r="J183" s="274">
        <v>31</v>
      </c>
      <c r="K183" s="292">
        <v>6060</v>
      </c>
      <c r="L183" s="274">
        <v>187860</v>
      </c>
      <c r="M183" s="294">
        <v>0.08</v>
      </c>
      <c r="N183" s="275">
        <v>172831.2</v>
      </c>
      <c r="O183" s="288" t="s">
        <v>788</v>
      </c>
      <c r="P183" s="276" t="s">
        <v>760</v>
      </c>
      <c r="Q183" s="296" t="s">
        <v>1936</v>
      </c>
      <c r="R183" s="276" t="s">
        <v>1937</v>
      </c>
      <c r="S183" s="296" t="s">
        <v>1934</v>
      </c>
    </row>
    <row r="184" spans="1:19" x14ac:dyDescent="0.3">
      <c r="A184" s="272">
        <v>1177</v>
      </c>
      <c r="B184" s="282">
        <v>42826</v>
      </c>
      <c r="C184" s="284" t="s">
        <v>591</v>
      </c>
      <c r="D184" s="273" t="s">
        <v>1673</v>
      </c>
      <c r="E184" s="286" t="s">
        <v>395</v>
      </c>
      <c r="F184" s="273" t="s">
        <v>812</v>
      </c>
      <c r="G184" s="288" t="s">
        <v>764</v>
      </c>
      <c r="H184" s="273" t="s">
        <v>772</v>
      </c>
      <c r="I184" s="290" t="s">
        <v>1301</v>
      </c>
      <c r="J184" s="274">
        <v>27</v>
      </c>
      <c r="K184" s="292">
        <v>2100</v>
      </c>
      <c r="L184" s="274">
        <v>56700</v>
      </c>
      <c r="M184" s="294">
        <v>0.1</v>
      </c>
      <c r="N184" s="275">
        <v>51030</v>
      </c>
      <c r="O184" s="288" t="s">
        <v>775</v>
      </c>
      <c r="P184" s="276" t="s">
        <v>760</v>
      </c>
      <c r="Q184" s="296" t="s">
        <v>1935</v>
      </c>
      <c r="R184" s="276" t="s">
        <v>1933</v>
      </c>
      <c r="S184" s="296" t="s">
        <v>1934</v>
      </c>
    </row>
    <row r="185" spans="1:19" x14ac:dyDescent="0.3">
      <c r="A185" s="272">
        <v>1178</v>
      </c>
      <c r="B185" s="282">
        <v>42826</v>
      </c>
      <c r="C185" s="284" t="s">
        <v>591</v>
      </c>
      <c r="D185" s="273" t="s">
        <v>1673</v>
      </c>
      <c r="E185" s="286" t="s">
        <v>395</v>
      </c>
      <c r="F185" s="273" t="s">
        <v>812</v>
      </c>
      <c r="G185" s="288" t="s">
        <v>770</v>
      </c>
      <c r="H185" s="273" t="s">
        <v>777</v>
      </c>
      <c r="I185" s="290" t="s">
        <v>1764</v>
      </c>
      <c r="J185" s="274">
        <v>11</v>
      </c>
      <c r="K185" s="292">
        <v>17220</v>
      </c>
      <c r="L185" s="274">
        <v>189420</v>
      </c>
      <c r="M185" s="294">
        <v>0.1</v>
      </c>
      <c r="N185" s="275">
        <v>170478</v>
      </c>
      <c r="O185" s="288" t="s">
        <v>775</v>
      </c>
      <c r="P185" s="276" t="s">
        <v>760</v>
      </c>
      <c r="Q185" s="296" t="s">
        <v>1935</v>
      </c>
      <c r="R185" s="276" t="s">
        <v>1933</v>
      </c>
      <c r="S185" s="296" t="s">
        <v>1934</v>
      </c>
    </row>
    <row r="186" spans="1:19" x14ac:dyDescent="0.3">
      <c r="A186" s="272">
        <v>1179</v>
      </c>
      <c r="B186" s="282">
        <v>42826</v>
      </c>
      <c r="C186" s="284" t="s">
        <v>591</v>
      </c>
      <c r="D186" s="273" t="s">
        <v>1145</v>
      </c>
      <c r="E186" s="286" t="s">
        <v>395</v>
      </c>
      <c r="F186" s="273" t="s">
        <v>765</v>
      </c>
      <c r="G186" s="288" t="s">
        <v>785</v>
      </c>
      <c r="H186" s="273" t="s">
        <v>815</v>
      </c>
      <c r="I186" s="290" t="s">
        <v>1192</v>
      </c>
      <c r="J186" s="274">
        <v>9</v>
      </c>
      <c r="K186" s="292">
        <v>116340</v>
      </c>
      <c r="L186" s="274">
        <v>1047060</v>
      </c>
      <c r="M186" s="294">
        <v>0</v>
      </c>
      <c r="N186" s="275">
        <v>1047060</v>
      </c>
      <c r="O186" s="288" t="s">
        <v>775</v>
      </c>
      <c r="P186" s="276" t="s">
        <v>767</v>
      </c>
      <c r="Q186" s="296" t="s">
        <v>1935</v>
      </c>
      <c r="R186" s="276" t="s">
        <v>1937</v>
      </c>
      <c r="S186" s="296" t="s">
        <v>1934</v>
      </c>
    </row>
    <row r="187" spans="1:19" x14ac:dyDescent="0.3">
      <c r="A187" s="272">
        <v>1180</v>
      </c>
      <c r="B187" s="282">
        <v>42827</v>
      </c>
      <c r="C187" s="284" t="s">
        <v>591</v>
      </c>
      <c r="D187" s="273" t="s">
        <v>1379</v>
      </c>
      <c r="E187" s="286" t="s">
        <v>398</v>
      </c>
      <c r="F187" s="273" t="s">
        <v>790</v>
      </c>
      <c r="G187" s="288" t="s">
        <v>764</v>
      </c>
      <c r="H187" s="273" t="s">
        <v>995</v>
      </c>
      <c r="I187" s="290" t="s">
        <v>1763</v>
      </c>
      <c r="J187" s="274">
        <v>36</v>
      </c>
      <c r="K187" s="292">
        <v>120</v>
      </c>
      <c r="L187" s="274">
        <v>4320</v>
      </c>
      <c r="M187" s="294">
        <v>0.04</v>
      </c>
      <c r="N187" s="275">
        <v>4147.2</v>
      </c>
      <c r="O187" s="288" t="s">
        <v>775</v>
      </c>
      <c r="P187" s="276" t="s">
        <v>827</v>
      </c>
      <c r="Q187" s="296" t="s">
        <v>1935</v>
      </c>
      <c r="R187" s="276" t="s">
        <v>1937</v>
      </c>
      <c r="S187" s="296" t="s">
        <v>1934</v>
      </c>
    </row>
    <row r="188" spans="1:19" x14ac:dyDescent="0.3">
      <c r="A188" s="272">
        <v>1181</v>
      </c>
      <c r="B188" s="282">
        <v>42827</v>
      </c>
      <c r="C188" s="284" t="s">
        <v>591</v>
      </c>
      <c r="D188" s="273" t="s">
        <v>1762</v>
      </c>
      <c r="E188" s="286" t="s">
        <v>398</v>
      </c>
      <c r="F188" s="273" t="s">
        <v>778</v>
      </c>
      <c r="G188" s="288" t="s">
        <v>764</v>
      </c>
      <c r="H188" s="273" t="s">
        <v>793</v>
      </c>
      <c r="I188" s="290" t="s">
        <v>1531</v>
      </c>
      <c r="J188" s="274">
        <v>18</v>
      </c>
      <c r="K188" s="292">
        <v>420</v>
      </c>
      <c r="L188" s="274">
        <v>7560</v>
      </c>
      <c r="M188" s="294">
        <v>0.04</v>
      </c>
      <c r="N188" s="275">
        <v>7257.6</v>
      </c>
      <c r="O188" s="288" t="s">
        <v>775</v>
      </c>
      <c r="P188" s="276" t="s">
        <v>760</v>
      </c>
      <c r="Q188" s="296" t="s">
        <v>1935</v>
      </c>
      <c r="R188" s="276" t="s">
        <v>1933</v>
      </c>
      <c r="S188" s="296" t="s">
        <v>1934</v>
      </c>
    </row>
    <row r="189" spans="1:19" x14ac:dyDescent="0.3">
      <c r="A189" s="272">
        <v>1182</v>
      </c>
      <c r="B189" s="282">
        <v>42827</v>
      </c>
      <c r="C189" s="284" t="s">
        <v>591</v>
      </c>
      <c r="D189" s="273" t="s">
        <v>1761</v>
      </c>
      <c r="E189" s="286" t="s">
        <v>522</v>
      </c>
      <c r="F189" s="273" t="s">
        <v>812</v>
      </c>
      <c r="G189" s="288" t="s">
        <v>770</v>
      </c>
      <c r="H189" s="273" t="s">
        <v>781</v>
      </c>
      <c r="I189" s="290" t="s">
        <v>1760</v>
      </c>
      <c r="J189" s="274">
        <v>39</v>
      </c>
      <c r="K189" s="292">
        <v>1080</v>
      </c>
      <c r="L189" s="274">
        <v>42120</v>
      </c>
      <c r="M189" s="294">
        <v>0.1</v>
      </c>
      <c r="N189" s="275">
        <v>37908</v>
      </c>
      <c r="O189" s="288" t="s">
        <v>782</v>
      </c>
      <c r="P189" s="276" t="s">
        <v>798</v>
      </c>
      <c r="Q189" s="296" t="s">
        <v>1932</v>
      </c>
      <c r="R189" s="276" t="s">
        <v>1933</v>
      </c>
      <c r="S189" s="296" t="s">
        <v>1934</v>
      </c>
    </row>
    <row r="190" spans="1:19" x14ac:dyDescent="0.3">
      <c r="A190" s="272">
        <v>1183</v>
      </c>
      <c r="B190" s="282">
        <v>42827</v>
      </c>
      <c r="C190" s="284" t="s">
        <v>591</v>
      </c>
      <c r="D190" s="273" t="s">
        <v>1759</v>
      </c>
      <c r="E190" s="286" t="s">
        <v>395</v>
      </c>
      <c r="F190" s="273" t="s">
        <v>778</v>
      </c>
      <c r="G190" s="288" t="s">
        <v>764</v>
      </c>
      <c r="H190" s="273" t="s">
        <v>800</v>
      </c>
      <c r="I190" s="290" t="s">
        <v>1007</v>
      </c>
      <c r="J190" s="274">
        <v>23</v>
      </c>
      <c r="K190" s="292">
        <v>9960</v>
      </c>
      <c r="L190" s="274">
        <v>229080</v>
      </c>
      <c r="M190" s="294">
        <v>0.03</v>
      </c>
      <c r="N190" s="275">
        <v>222207.6</v>
      </c>
      <c r="O190" s="288" t="s">
        <v>782</v>
      </c>
      <c r="P190" s="276" t="s">
        <v>787</v>
      </c>
      <c r="Q190" s="296" t="s">
        <v>1932</v>
      </c>
      <c r="R190" s="276" t="s">
        <v>1933</v>
      </c>
      <c r="S190" s="296" t="s">
        <v>1934</v>
      </c>
    </row>
    <row r="191" spans="1:19" x14ac:dyDescent="0.3">
      <c r="A191" s="272">
        <v>1184</v>
      </c>
      <c r="B191" s="282">
        <v>42827</v>
      </c>
      <c r="C191" s="284" t="s">
        <v>591</v>
      </c>
      <c r="D191" s="273" t="s">
        <v>1759</v>
      </c>
      <c r="E191" s="286" t="s">
        <v>395</v>
      </c>
      <c r="F191" s="273" t="s">
        <v>778</v>
      </c>
      <c r="G191" s="288" t="s">
        <v>764</v>
      </c>
      <c r="H191" s="273" t="s">
        <v>763</v>
      </c>
      <c r="I191" s="290" t="s">
        <v>852</v>
      </c>
      <c r="J191" s="274">
        <v>40</v>
      </c>
      <c r="K191" s="292">
        <v>120</v>
      </c>
      <c r="L191" s="274">
        <v>4800</v>
      </c>
      <c r="M191" s="294">
        <v>0.01</v>
      </c>
      <c r="N191" s="275">
        <v>4752</v>
      </c>
      <c r="O191" s="288" t="s">
        <v>782</v>
      </c>
      <c r="P191" s="276" t="s">
        <v>798</v>
      </c>
      <c r="Q191" s="296" t="s">
        <v>1932</v>
      </c>
      <c r="R191" s="276" t="s">
        <v>1933</v>
      </c>
      <c r="S191" s="296" t="s">
        <v>1934</v>
      </c>
    </row>
    <row r="192" spans="1:19" x14ac:dyDescent="0.3">
      <c r="A192" s="272">
        <v>1185</v>
      </c>
      <c r="B192" s="282">
        <v>42827</v>
      </c>
      <c r="C192" s="284" t="s">
        <v>591</v>
      </c>
      <c r="D192" s="273" t="s">
        <v>1758</v>
      </c>
      <c r="E192" s="286" t="s">
        <v>395</v>
      </c>
      <c r="F192" s="273" t="s">
        <v>765</v>
      </c>
      <c r="G192" s="288" t="s">
        <v>764</v>
      </c>
      <c r="H192" s="273" t="s">
        <v>793</v>
      </c>
      <c r="I192" s="290" t="s">
        <v>1118</v>
      </c>
      <c r="J192" s="274">
        <v>48</v>
      </c>
      <c r="K192" s="292">
        <v>420</v>
      </c>
      <c r="L192" s="274">
        <v>20160</v>
      </c>
      <c r="M192" s="294">
        <v>0.03</v>
      </c>
      <c r="N192" s="275">
        <v>19555.2</v>
      </c>
      <c r="O192" s="288" t="s">
        <v>788</v>
      </c>
      <c r="P192" s="276" t="s">
        <v>760</v>
      </c>
      <c r="Q192" s="296" t="s">
        <v>1936</v>
      </c>
      <c r="R192" s="276" t="s">
        <v>1937</v>
      </c>
      <c r="S192" s="296" t="s">
        <v>1934</v>
      </c>
    </row>
    <row r="193" spans="1:19" x14ac:dyDescent="0.3">
      <c r="A193" s="272">
        <v>1186</v>
      </c>
      <c r="B193" s="282">
        <v>42829</v>
      </c>
      <c r="C193" s="284" t="s">
        <v>591</v>
      </c>
      <c r="D193" s="273" t="s">
        <v>1757</v>
      </c>
      <c r="E193" s="286" t="s">
        <v>398</v>
      </c>
      <c r="F193" s="273" t="s">
        <v>790</v>
      </c>
      <c r="G193" s="288" t="s">
        <v>764</v>
      </c>
      <c r="H193" s="273" t="s">
        <v>793</v>
      </c>
      <c r="I193" s="290" t="s">
        <v>1756</v>
      </c>
      <c r="J193" s="274">
        <v>47</v>
      </c>
      <c r="K193" s="292">
        <v>1200</v>
      </c>
      <c r="L193" s="274">
        <v>56400</v>
      </c>
      <c r="M193" s="294">
        <v>0</v>
      </c>
      <c r="N193" s="275">
        <v>56400</v>
      </c>
      <c r="O193" s="288" t="s">
        <v>782</v>
      </c>
      <c r="P193" s="276" t="s">
        <v>767</v>
      </c>
      <c r="Q193" s="296" t="s">
        <v>1932</v>
      </c>
      <c r="R193" s="276" t="s">
        <v>1937</v>
      </c>
      <c r="S193" s="296" t="s">
        <v>1934</v>
      </c>
    </row>
    <row r="194" spans="1:19" x14ac:dyDescent="0.3">
      <c r="A194" s="272">
        <v>1187</v>
      </c>
      <c r="B194" s="282">
        <v>42829</v>
      </c>
      <c r="C194" s="284" t="s">
        <v>591</v>
      </c>
      <c r="D194" s="273" t="s">
        <v>1317</v>
      </c>
      <c r="E194" s="286" t="s">
        <v>398</v>
      </c>
      <c r="F194" s="273" t="s">
        <v>778</v>
      </c>
      <c r="G194" s="288" t="s">
        <v>764</v>
      </c>
      <c r="H194" s="273" t="s">
        <v>800</v>
      </c>
      <c r="I194" s="290" t="s">
        <v>1755</v>
      </c>
      <c r="J194" s="274">
        <v>29</v>
      </c>
      <c r="K194" s="292">
        <v>540</v>
      </c>
      <c r="L194" s="274">
        <v>15660</v>
      </c>
      <c r="M194" s="294">
        <v>7.0000000000000007E-2</v>
      </c>
      <c r="N194" s="275">
        <v>14563.8</v>
      </c>
      <c r="O194" s="288" t="s">
        <v>788</v>
      </c>
      <c r="P194" s="276" t="s">
        <v>798</v>
      </c>
      <c r="Q194" s="296" t="s">
        <v>1936</v>
      </c>
      <c r="R194" s="276" t="s">
        <v>1933</v>
      </c>
      <c r="S194" s="296" t="s">
        <v>1934</v>
      </c>
    </row>
    <row r="195" spans="1:19" x14ac:dyDescent="0.3">
      <c r="A195" s="272">
        <v>1188</v>
      </c>
      <c r="B195" s="282">
        <v>42830</v>
      </c>
      <c r="C195" s="284" t="s">
        <v>591</v>
      </c>
      <c r="D195" s="273" t="s">
        <v>1049</v>
      </c>
      <c r="E195" s="286" t="s">
        <v>398</v>
      </c>
      <c r="F195" s="273" t="s">
        <v>765</v>
      </c>
      <c r="G195" s="288" t="s">
        <v>770</v>
      </c>
      <c r="H195" s="273" t="s">
        <v>781</v>
      </c>
      <c r="I195" s="290" t="s">
        <v>1754</v>
      </c>
      <c r="J195" s="274">
        <v>22</v>
      </c>
      <c r="K195" s="292">
        <v>240</v>
      </c>
      <c r="L195" s="274">
        <v>5280</v>
      </c>
      <c r="M195" s="294">
        <v>0.06</v>
      </c>
      <c r="N195" s="275">
        <v>4963.2</v>
      </c>
      <c r="O195" s="288" t="s">
        <v>761</v>
      </c>
      <c r="P195" s="276" t="s">
        <v>798</v>
      </c>
      <c r="Q195" s="296" t="s">
        <v>1932</v>
      </c>
      <c r="R195" s="276" t="s">
        <v>1937</v>
      </c>
      <c r="S195" s="296" t="s">
        <v>1934</v>
      </c>
    </row>
    <row r="196" spans="1:19" x14ac:dyDescent="0.3">
      <c r="A196" s="272">
        <v>1189</v>
      </c>
      <c r="B196" s="282">
        <v>42830</v>
      </c>
      <c r="C196" s="284" t="s">
        <v>591</v>
      </c>
      <c r="D196" s="273" t="s">
        <v>1753</v>
      </c>
      <c r="E196" s="286" t="s">
        <v>405</v>
      </c>
      <c r="F196" s="273" t="s">
        <v>765</v>
      </c>
      <c r="G196" s="288" t="s">
        <v>770</v>
      </c>
      <c r="H196" s="273" t="s">
        <v>777</v>
      </c>
      <c r="I196" s="290" t="s">
        <v>1384</v>
      </c>
      <c r="J196" s="274">
        <v>40</v>
      </c>
      <c r="K196" s="292">
        <v>4320</v>
      </c>
      <c r="L196" s="274">
        <v>172800</v>
      </c>
      <c r="M196" s="294">
        <v>0.04</v>
      </c>
      <c r="N196" s="275">
        <v>165888</v>
      </c>
      <c r="O196" s="288" t="s">
        <v>761</v>
      </c>
      <c r="P196" s="276" t="s">
        <v>774</v>
      </c>
      <c r="Q196" s="296" t="s">
        <v>1932</v>
      </c>
      <c r="R196" s="276" t="s">
        <v>1937</v>
      </c>
      <c r="S196" s="296" t="s">
        <v>1934</v>
      </c>
    </row>
    <row r="197" spans="1:19" x14ac:dyDescent="0.3">
      <c r="A197" s="272">
        <v>1190</v>
      </c>
      <c r="B197" s="282">
        <v>42830</v>
      </c>
      <c r="C197" s="284" t="s">
        <v>591</v>
      </c>
      <c r="D197" s="273" t="s">
        <v>1752</v>
      </c>
      <c r="E197" s="286" t="s">
        <v>405</v>
      </c>
      <c r="F197" s="273" t="s">
        <v>790</v>
      </c>
      <c r="G197" s="288" t="s">
        <v>770</v>
      </c>
      <c r="H197" s="273" t="s">
        <v>769</v>
      </c>
      <c r="I197" s="290" t="s">
        <v>1751</v>
      </c>
      <c r="J197" s="274">
        <v>22</v>
      </c>
      <c r="K197" s="292">
        <v>4260</v>
      </c>
      <c r="L197" s="274">
        <v>93720</v>
      </c>
      <c r="M197" s="294">
        <v>0.1</v>
      </c>
      <c r="N197" s="275">
        <v>84348</v>
      </c>
      <c r="O197" s="288" t="s">
        <v>775</v>
      </c>
      <c r="P197" s="276" t="s">
        <v>798</v>
      </c>
      <c r="Q197" s="296" t="s">
        <v>1935</v>
      </c>
      <c r="R197" s="276" t="s">
        <v>1937</v>
      </c>
      <c r="S197" s="296" t="s">
        <v>1934</v>
      </c>
    </row>
    <row r="198" spans="1:19" x14ac:dyDescent="0.3">
      <c r="A198" s="272">
        <v>1191</v>
      </c>
      <c r="B198" s="282">
        <v>42830</v>
      </c>
      <c r="C198" s="284" t="s">
        <v>591</v>
      </c>
      <c r="D198" s="273" t="s">
        <v>1749</v>
      </c>
      <c r="E198" s="286" t="s">
        <v>522</v>
      </c>
      <c r="F198" s="273" t="s">
        <v>778</v>
      </c>
      <c r="G198" s="288" t="s">
        <v>764</v>
      </c>
      <c r="H198" s="273" t="s">
        <v>800</v>
      </c>
      <c r="I198" s="290" t="s">
        <v>1750</v>
      </c>
      <c r="J198" s="274">
        <v>46</v>
      </c>
      <c r="K198" s="292">
        <v>720</v>
      </c>
      <c r="L198" s="274">
        <v>33120</v>
      </c>
      <c r="M198" s="294">
        <v>0</v>
      </c>
      <c r="N198" s="275">
        <v>33120</v>
      </c>
      <c r="O198" s="288" t="s">
        <v>782</v>
      </c>
      <c r="P198" s="276" t="s">
        <v>767</v>
      </c>
      <c r="Q198" s="296" t="s">
        <v>1932</v>
      </c>
      <c r="R198" s="276" t="s">
        <v>1933</v>
      </c>
      <c r="S198" s="296" t="s">
        <v>1934</v>
      </c>
    </row>
    <row r="199" spans="1:19" x14ac:dyDescent="0.3">
      <c r="A199" s="272">
        <v>1192</v>
      </c>
      <c r="B199" s="282">
        <v>42830</v>
      </c>
      <c r="C199" s="284" t="s">
        <v>591</v>
      </c>
      <c r="D199" s="273" t="s">
        <v>1749</v>
      </c>
      <c r="E199" s="286" t="s">
        <v>522</v>
      </c>
      <c r="F199" s="273" t="s">
        <v>778</v>
      </c>
      <c r="G199" s="288" t="s">
        <v>764</v>
      </c>
      <c r="H199" s="273" t="s">
        <v>793</v>
      </c>
      <c r="I199" s="290" t="s">
        <v>1748</v>
      </c>
      <c r="J199" s="274">
        <v>50</v>
      </c>
      <c r="K199" s="292">
        <v>600</v>
      </c>
      <c r="L199" s="274">
        <v>30000</v>
      </c>
      <c r="M199" s="294">
        <v>0</v>
      </c>
      <c r="N199" s="275">
        <v>30000</v>
      </c>
      <c r="O199" s="288" t="s">
        <v>782</v>
      </c>
      <c r="P199" s="276" t="s">
        <v>760</v>
      </c>
      <c r="Q199" s="296" t="s">
        <v>1932</v>
      </c>
      <c r="R199" s="276" t="s">
        <v>1933</v>
      </c>
      <c r="S199" s="296" t="s">
        <v>1934</v>
      </c>
    </row>
    <row r="200" spans="1:19" x14ac:dyDescent="0.3">
      <c r="A200" s="272">
        <v>1193</v>
      </c>
      <c r="B200" s="282">
        <v>42830</v>
      </c>
      <c r="C200" s="284" t="s">
        <v>591</v>
      </c>
      <c r="D200" s="273" t="s">
        <v>1747</v>
      </c>
      <c r="E200" s="286" t="s">
        <v>395</v>
      </c>
      <c r="F200" s="273" t="s">
        <v>812</v>
      </c>
      <c r="G200" s="288" t="s">
        <v>785</v>
      </c>
      <c r="H200" s="273" t="s">
        <v>784</v>
      </c>
      <c r="I200" s="290" t="s">
        <v>1115</v>
      </c>
      <c r="J200" s="274">
        <v>29</v>
      </c>
      <c r="K200" s="292">
        <v>3360</v>
      </c>
      <c r="L200" s="274">
        <v>97440</v>
      </c>
      <c r="M200" s="294">
        <v>0.02</v>
      </c>
      <c r="N200" s="275">
        <v>95491.199999999997</v>
      </c>
      <c r="O200" s="288" t="s">
        <v>761</v>
      </c>
      <c r="P200" s="276" t="s">
        <v>760</v>
      </c>
      <c r="Q200" s="296" t="s">
        <v>1932</v>
      </c>
      <c r="R200" s="276" t="s">
        <v>1933</v>
      </c>
      <c r="S200" s="296" t="s">
        <v>1934</v>
      </c>
    </row>
    <row r="201" spans="1:19" x14ac:dyDescent="0.3">
      <c r="A201" s="272">
        <v>1194</v>
      </c>
      <c r="B201" s="282">
        <v>42831</v>
      </c>
      <c r="C201" s="284" t="s">
        <v>591</v>
      </c>
      <c r="D201" s="273" t="s">
        <v>1746</v>
      </c>
      <c r="E201" s="286" t="s">
        <v>405</v>
      </c>
      <c r="F201" s="273" t="s">
        <v>765</v>
      </c>
      <c r="G201" s="288" t="s">
        <v>764</v>
      </c>
      <c r="H201" s="273" t="s">
        <v>793</v>
      </c>
      <c r="I201" s="290" t="s">
        <v>1745</v>
      </c>
      <c r="J201" s="274">
        <v>13</v>
      </c>
      <c r="K201" s="292">
        <v>360</v>
      </c>
      <c r="L201" s="274">
        <v>4680</v>
      </c>
      <c r="M201" s="294">
        <v>0.09</v>
      </c>
      <c r="N201" s="275">
        <v>4258.8</v>
      </c>
      <c r="O201" s="288" t="s">
        <v>782</v>
      </c>
      <c r="P201" s="276" t="s">
        <v>760</v>
      </c>
      <c r="Q201" s="296" t="s">
        <v>1932</v>
      </c>
      <c r="R201" s="276" t="s">
        <v>1937</v>
      </c>
      <c r="S201" s="296" t="s">
        <v>1934</v>
      </c>
    </row>
    <row r="202" spans="1:19" x14ac:dyDescent="0.3">
      <c r="A202" s="272">
        <v>1195</v>
      </c>
      <c r="B202" s="282">
        <v>42831</v>
      </c>
      <c r="C202" s="284" t="s">
        <v>591</v>
      </c>
      <c r="D202" s="273" t="s">
        <v>1743</v>
      </c>
      <c r="E202" s="286" t="s">
        <v>398</v>
      </c>
      <c r="F202" s="273" t="s">
        <v>778</v>
      </c>
      <c r="G202" s="288" t="s">
        <v>764</v>
      </c>
      <c r="H202" s="273" t="s">
        <v>800</v>
      </c>
      <c r="I202" s="290" t="s">
        <v>1744</v>
      </c>
      <c r="J202" s="274">
        <v>30</v>
      </c>
      <c r="K202" s="292">
        <v>1500</v>
      </c>
      <c r="L202" s="274">
        <v>45000</v>
      </c>
      <c r="M202" s="294">
        <v>0.03</v>
      </c>
      <c r="N202" s="275">
        <v>43650</v>
      </c>
      <c r="O202" s="288" t="s">
        <v>761</v>
      </c>
      <c r="P202" s="276" t="s">
        <v>767</v>
      </c>
      <c r="Q202" s="296" t="s">
        <v>1932</v>
      </c>
      <c r="R202" s="276" t="s">
        <v>1933</v>
      </c>
      <c r="S202" s="296" t="s">
        <v>1934</v>
      </c>
    </row>
    <row r="203" spans="1:19" x14ac:dyDescent="0.3">
      <c r="A203" s="272">
        <v>1196</v>
      </c>
      <c r="B203" s="282">
        <v>42831</v>
      </c>
      <c r="C203" s="284" t="s">
        <v>591</v>
      </c>
      <c r="D203" s="273" t="s">
        <v>1743</v>
      </c>
      <c r="E203" s="286" t="s">
        <v>398</v>
      </c>
      <c r="F203" s="273" t="s">
        <v>778</v>
      </c>
      <c r="G203" s="288" t="s">
        <v>764</v>
      </c>
      <c r="H203" s="273" t="s">
        <v>793</v>
      </c>
      <c r="I203" s="290" t="s">
        <v>1742</v>
      </c>
      <c r="J203" s="274">
        <v>50</v>
      </c>
      <c r="K203" s="292">
        <v>420</v>
      </c>
      <c r="L203" s="274">
        <v>21000</v>
      </c>
      <c r="M203" s="294">
        <v>0</v>
      </c>
      <c r="N203" s="275">
        <v>21000</v>
      </c>
      <c r="O203" s="288" t="s">
        <v>761</v>
      </c>
      <c r="P203" s="276" t="s">
        <v>827</v>
      </c>
      <c r="Q203" s="296" t="s">
        <v>1932</v>
      </c>
      <c r="R203" s="276" t="s">
        <v>1933</v>
      </c>
      <c r="S203" s="296" t="s">
        <v>1934</v>
      </c>
    </row>
    <row r="204" spans="1:19" x14ac:dyDescent="0.3">
      <c r="A204" s="272">
        <v>1197</v>
      </c>
      <c r="B204" s="282">
        <v>42831</v>
      </c>
      <c r="C204" s="284" t="s">
        <v>591</v>
      </c>
      <c r="D204" s="273" t="s">
        <v>1252</v>
      </c>
      <c r="E204" s="286" t="s">
        <v>522</v>
      </c>
      <c r="F204" s="273" t="s">
        <v>790</v>
      </c>
      <c r="G204" s="288" t="s">
        <v>785</v>
      </c>
      <c r="H204" s="273" t="s">
        <v>784</v>
      </c>
      <c r="I204" s="290" t="s">
        <v>962</v>
      </c>
      <c r="J204" s="274">
        <v>43</v>
      </c>
      <c r="K204" s="292">
        <v>3960</v>
      </c>
      <c r="L204" s="274">
        <v>170280</v>
      </c>
      <c r="M204" s="294">
        <v>0.06</v>
      </c>
      <c r="N204" s="275">
        <v>160063.20000000001</v>
      </c>
      <c r="O204" s="288" t="s">
        <v>761</v>
      </c>
      <c r="P204" s="276" t="s">
        <v>760</v>
      </c>
      <c r="Q204" s="296" t="s">
        <v>1932</v>
      </c>
      <c r="R204" s="276" t="s">
        <v>1937</v>
      </c>
      <c r="S204" s="296" t="s">
        <v>1934</v>
      </c>
    </row>
    <row r="205" spans="1:19" x14ac:dyDescent="0.3">
      <c r="A205" s="272">
        <v>1198</v>
      </c>
      <c r="B205" s="282">
        <v>42831</v>
      </c>
      <c r="C205" s="284" t="s">
        <v>591</v>
      </c>
      <c r="D205" s="273" t="s">
        <v>1506</v>
      </c>
      <c r="E205" s="286" t="s">
        <v>522</v>
      </c>
      <c r="F205" s="273" t="s">
        <v>778</v>
      </c>
      <c r="G205" s="288" t="s">
        <v>770</v>
      </c>
      <c r="H205" s="273" t="s">
        <v>777</v>
      </c>
      <c r="I205" s="290" t="s">
        <v>1392</v>
      </c>
      <c r="J205" s="274">
        <v>46</v>
      </c>
      <c r="K205" s="292">
        <v>14220</v>
      </c>
      <c r="L205" s="274">
        <v>654120</v>
      </c>
      <c r="M205" s="294">
        <v>0.05</v>
      </c>
      <c r="N205" s="275">
        <v>621414</v>
      </c>
      <c r="O205" s="288" t="s">
        <v>834</v>
      </c>
      <c r="P205" s="276" t="s">
        <v>760</v>
      </c>
      <c r="Q205" s="296" t="s">
        <v>1932</v>
      </c>
      <c r="R205" s="276" t="s">
        <v>1933</v>
      </c>
      <c r="S205" s="296" t="s">
        <v>1934</v>
      </c>
    </row>
    <row r="206" spans="1:19" x14ac:dyDescent="0.3">
      <c r="A206" s="272">
        <v>1199</v>
      </c>
      <c r="B206" s="282">
        <v>42832</v>
      </c>
      <c r="C206" s="284" t="s">
        <v>591</v>
      </c>
      <c r="D206" s="273" t="s">
        <v>1741</v>
      </c>
      <c r="E206" s="286" t="s">
        <v>405</v>
      </c>
      <c r="F206" s="273" t="s">
        <v>778</v>
      </c>
      <c r="G206" s="288" t="s">
        <v>764</v>
      </c>
      <c r="H206" s="273" t="s">
        <v>793</v>
      </c>
      <c r="I206" s="290" t="s">
        <v>1370</v>
      </c>
      <c r="J206" s="274">
        <v>1</v>
      </c>
      <c r="K206" s="292">
        <v>3300</v>
      </c>
      <c r="L206" s="274">
        <v>3300</v>
      </c>
      <c r="M206" s="294">
        <v>0.09</v>
      </c>
      <c r="N206" s="275">
        <v>3003</v>
      </c>
      <c r="O206" s="288" t="s">
        <v>788</v>
      </c>
      <c r="P206" s="276" t="s">
        <v>760</v>
      </c>
      <c r="Q206" s="296" t="s">
        <v>1936</v>
      </c>
      <c r="R206" s="276" t="s">
        <v>1933</v>
      </c>
      <c r="S206" s="296" t="s">
        <v>1934</v>
      </c>
    </row>
    <row r="207" spans="1:19" x14ac:dyDescent="0.3">
      <c r="A207" s="272">
        <v>1200</v>
      </c>
      <c r="B207" s="282">
        <v>42832</v>
      </c>
      <c r="C207" s="284" t="s">
        <v>591</v>
      </c>
      <c r="D207" s="273" t="s">
        <v>1741</v>
      </c>
      <c r="E207" s="286" t="s">
        <v>405</v>
      </c>
      <c r="F207" s="273" t="s">
        <v>778</v>
      </c>
      <c r="G207" s="288" t="s">
        <v>764</v>
      </c>
      <c r="H207" s="273" t="s">
        <v>995</v>
      </c>
      <c r="I207" s="290" t="s">
        <v>1019</v>
      </c>
      <c r="J207" s="274">
        <v>47</v>
      </c>
      <c r="K207" s="292">
        <v>120</v>
      </c>
      <c r="L207" s="274">
        <v>5640</v>
      </c>
      <c r="M207" s="294">
        <v>7.0000000000000007E-2</v>
      </c>
      <c r="N207" s="275">
        <v>5245.2</v>
      </c>
      <c r="O207" s="288" t="s">
        <v>788</v>
      </c>
      <c r="P207" s="276" t="s">
        <v>760</v>
      </c>
      <c r="Q207" s="296" t="s">
        <v>1936</v>
      </c>
      <c r="R207" s="276" t="s">
        <v>1933</v>
      </c>
      <c r="S207" s="296" t="s">
        <v>1934</v>
      </c>
    </row>
    <row r="208" spans="1:19" x14ac:dyDescent="0.3">
      <c r="A208" s="272">
        <v>1201</v>
      </c>
      <c r="B208" s="282">
        <v>42832</v>
      </c>
      <c r="C208" s="284" t="s">
        <v>591</v>
      </c>
      <c r="D208" s="273" t="s">
        <v>1740</v>
      </c>
      <c r="E208" s="286" t="s">
        <v>405</v>
      </c>
      <c r="F208" s="273" t="s">
        <v>812</v>
      </c>
      <c r="G208" s="288" t="s">
        <v>770</v>
      </c>
      <c r="H208" s="273" t="s">
        <v>781</v>
      </c>
      <c r="I208" s="290" t="s">
        <v>1739</v>
      </c>
      <c r="J208" s="274">
        <v>44</v>
      </c>
      <c r="K208" s="292">
        <v>1260</v>
      </c>
      <c r="L208" s="274">
        <v>55440</v>
      </c>
      <c r="M208" s="294">
        <v>0.1</v>
      </c>
      <c r="N208" s="275">
        <v>49896</v>
      </c>
      <c r="O208" s="288" t="s">
        <v>834</v>
      </c>
      <c r="P208" s="276" t="s">
        <v>841</v>
      </c>
      <c r="Q208" s="296" t="s">
        <v>1932</v>
      </c>
      <c r="R208" s="276" t="s">
        <v>1933</v>
      </c>
      <c r="S208" s="296" t="s">
        <v>1934</v>
      </c>
    </row>
    <row r="209" spans="1:19" x14ac:dyDescent="0.3">
      <c r="A209" s="272">
        <v>1202</v>
      </c>
      <c r="B209" s="282">
        <v>42832</v>
      </c>
      <c r="C209" s="284" t="s">
        <v>591</v>
      </c>
      <c r="D209" s="273" t="s">
        <v>1738</v>
      </c>
      <c r="E209" s="286" t="s">
        <v>405</v>
      </c>
      <c r="F209" s="273" t="s">
        <v>778</v>
      </c>
      <c r="G209" s="288" t="s">
        <v>785</v>
      </c>
      <c r="H209" s="273" t="s">
        <v>784</v>
      </c>
      <c r="I209" s="290" t="s">
        <v>989</v>
      </c>
      <c r="J209" s="274">
        <v>28</v>
      </c>
      <c r="K209" s="292">
        <v>3960</v>
      </c>
      <c r="L209" s="274">
        <v>110880</v>
      </c>
      <c r="M209" s="294">
        <v>0.03</v>
      </c>
      <c r="N209" s="275">
        <v>107553.60000000001</v>
      </c>
      <c r="O209" s="288" t="s">
        <v>761</v>
      </c>
      <c r="P209" s="276" t="s">
        <v>787</v>
      </c>
      <c r="Q209" s="296" t="s">
        <v>1932</v>
      </c>
      <c r="R209" s="276" t="s">
        <v>1933</v>
      </c>
      <c r="S209" s="296" t="s">
        <v>1934</v>
      </c>
    </row>
    <row r="210" spans="1:19" x14ac:dyDescent="0.3">
      <c r="A210" s="272">
        <v>1203</v>
      </c>
      <c r="B210" s="282">
        <v>42832</v>
      </c>
      <c r="C210" s="284" t="s">
        <v>591</v>
      </c>
      <c r="D210" s="273" t="s">
        <v>1737</v>
      </c>
      <c r="E210" s="286" t="s">
        <v>398</v>
      </c>
      <c r="F210" s="273" t="s">
        <v>778</v>
      </c>
      <c r="G210" s="288" t="s">
        <v>764</v>
      </c>
      <c r="H210" s="273" t="s">
        <v>763</v>
      </c>
      <c r="I210" s="290" t="s">
        <v>762</v>
      </c>
      <c r="J210" s="274">
        <v>41</v>
      </c>
      <c r="K210" s="292">
        <v>180</v>
      </c>
      <c r="L210" s="274">
        <v>7380</v>
      </c>
      <c r="M210" s="294">
        <v>0.03</v>
      </c>
      <c r="N210" s="275">
        <v>7158.6</v>
      </c>
      <c r="O210" s="288" t="s">
        <v>761</v>
      </c>
      <c r="P210" s="276" t="s">
        <v>767</v>
      </c>
      <c r="Q210" s="296" t="s">
        <v>1932</v>
      </c>
      <c r="R210" s="276" t="s">
        <v>1933</v>
      </c>
      <c r="S210" s="296" t="s">
        <v>1934</v>
      </c>
    </row>
    <row r="211" spans="1:19" x14ac:dyDescent="0.3">
      <c r="A211" s="272">
        <v>1204</v>
      </c>
      <c r="B211" s="282">
        <v>42832</v>
      </c>
      <c r="C211" s="284" t="s">
        <v>591</v>
      </c>
      <c r="D211" s="273" t="s">
        <v>1057</v>
      </c>
      <c r="E211" s="286" t="s">
        <v>395</v>
      </c>
      <c r="F211" s="273" t="s">
        <v>812</v>
      </c>
      <c r="G211" s="288" t="s">
        <v>770</v>
      </c>
      <c r="H211" s="273" t="s">
        <v>769</v>
      </c>
      <c r="I211" s="290" t="s">
        <v>1608</v>
      </c>
      <c r="J211" s="274">
        <v>6</v>
      </c>
      <c r="K211" s="292">
        <v>16620</v>
      </c>
      <c r="L211" s="274">
        <v>99720</v>
      </c>
      <c r="M211" s="294">
        <v>0.1</v>
      </c>
      <c r="N211" s="275">
        <v>89748</v>
      </c>
      <c r="O211" s="288" t="s">
        <v>775</v>
      </c>
      <c r="P211" s="276" t="s">
        <v>760</v>
      </c>
      <c r="Q211" s="296" t="s">
        <v>1935</v>
      </c>
      <c r="R211" s="276" t="s">
        <v>1933</v>
      </c>
      <c r="S211" s="296" t="s">
        <v>1934</v>
      </c>
    </row>
    <row r="212" spans="1:19" x14ac:dyDescent="0.3">
      <c r="A212" s="272">
        <v>1205</v>
      </c>
      <c r="B212" s="282">
        <v>42832</v>
      </c>
      <c r="C212" s="284" t="s">
        <v>591</v>
      </c>
      <c r="D212" s="273" t="s">
        <v>1057</v>
      </c>
      <c r="E212" s="286" t="s">
        <v>395</v>
      </c>
      <c r="F212" s="273" t="s">
        <v>812</v>
      </c>
      <c r="G212" s="288" t="s">
        <v>785</v>
      </c>
      <c r="H212" s="273" t="s">
        <v>824</v>
      </c>
      <c r="I212" s="290" t="s">
        <v>1736</v>
      </c>
      <c r="J212" s="274">
        <v>37</v>
      </c>
      <c r="K212" s="292">
        <v>540</v>
      </c>
      <c r="L212" s="274">
        <v>19980</v>
      </c>
      <c r="M212" s="294">
        <v>0.01</v>
      </c>
      <c r="N212" s="275">
        <v>19780.2</v>
      </c>
      <c r="O212" s="288" t="s">
        <v>775</v>
      </c>
      <c r="P212" s="276" t="s">
        <v>760</v>
      </c>
      <c r="Q212" s="296" t="s">
        <v>1935</v>
      </c>
      <c r="R212" s="276" t="s">
        <v>1933</v>
      </c>
      <c r="S212" s="296" t="s">
        <v>1934</v>
      </c>
    </row>
    <row r="213" spans="1:19" x14ac:dyDescent="0.3">
      <c r="A213" s="272">
        <v>1206</v>
      </c>
      <c r="B213" s="282">
        <v>42832</v>
      </c>
      <c r="C213" s="284" t="s">
        <v>591</v>
      </c>
      <c r="D213" s="273" t="s">
        <v>1267</v>
      </c>
      <c r="E213" s="286" t="s">
        <v>395</v>
      </c>
      <c r="F213" s="273" t="s">
        <v>812</v>
      </c>
      <c r="G213" s="288" t="s">
        <v>764</v>
      </c>
      <c r="H213" s="273" t="s">
        <v>800</v>
      </c>
      <c r="I213" s="290" t="s">
        <v>1735</v>
      </c>
      <c r="J213" s="274">
        <v>45</v>
      </c>
      <c r="K213" s="292">
        <v>420</v>
      </c>
      <c r="L213" s="274">
        <v>18900</v>
      </c>
      <c r="M213" s="294">
        <v>0.06</v>
      </c>
      <c r="N213" s="275">
        <v>17766</v>
      </c>
      <c r="O213" s="288" t="s">
        <v>834</v>
      </c>
      <c r="P213" s="276" t="s">
        <v>798</v>
      </c>
      <c r="Q213" s="296" t="s">
        <v>1932</v>
      </c>
      <c r="R213" s="276" t="s">
        <v>1933</v>
      </c>
      <c r="S213" s="296" t="s">
        <v>1934</v>
      </c>
    </row>
    <row r="214" spans="1:19" x14ac:dyDescent="0.3">
      <c r="A214" s="272">
        <v>1207</v>
      </c>
      <c r="B214" s="282">
        <v>42833</v>
      </c>
      <c r="C214" s="284" t="s">
        <v>591</v>
      </c>
      <c r="D214" s="273" t="s">
        <v>1734</v>
      </c>
      <c r="E214" s="286" t="s">
        <v>405</v>
      </c>
      <c r="F214" s="273" t="s">
        <v>765</v>
      </c>
      <c r="G214" s="288" t="s">
        <v>785</v>
      </c>
      <c r="H214" s="273" t="s">
        <v>824</v>
      </c>
      <c r="I214" s="290" t="s">
        <v>1420</v>
      </c>
      <c r="J214" s="274">
        <v>48</v>
      </c>
      <c r="K214" s="292">
        <v>660</v>
      </c>
      <c r="L214" s="274">
        <v>31680</v>
      </c>
      <c r="M214" s="294">
        <v>0.01</v>
      </c>
      <c r="N214" s="275">
        <v>31363.200000000001</v>
      </c>
      <c r="O214" s="288" t="s">
        <v>788</v>
      </c>
      <c r="P214" s="276" t="s">
        <v>767</v>
      </c>
      <c r="Q214" s="296" t="s">
        <v>1936</v>
      </c>
      <c r="R214" s="276" t="s">
        <v>1937</v>
      </c>
      <c r="S214" s="296" t="s">
        <v>1934</v>
      </c>
    </row>
    <row r="215" spans="1:19" x14ac:dyDescent="0.3">
      <c r="A215" s="272">
        <v>1208</v>
      </c>
      <c r="B215" s="282">
        <v>42833</v>
      </c>
      <c r="C215" s="284" t="s">
        <v>591</v>
      </c>
      <c r="D215" s="273" t="s">
        <v>1385</v>
      </c>
      <c r="E215" s="286" t="s">
        <v>405</v>
      </c>
      <c r="F215" s="273" t="s">
        <v>765</v>
      </c>
      <c r="G215" s="288" t="s">
        <v>764</v>
      </c>
      <c r="H215" s="273" t="s">
        <v>800</v>
      </c>
      <c r="I215" s="290" t="s">
        <v>1025</v>
      </c>
      <c r="J215" s="274">
        <v>29</v>
      </c>
      <c r="K215" s="292">
        <v>360</v>
      </c>
      <c r="L215" s="274">
        <v>10440</v>
      </c>
      <c r="M215" s="294">
        <v>0.1</v>
      </c>
      <c r="N215" s="275">
        <v>9396</v>
      </c>
      <c r="O215" s="288" t="s">
        <v>761</v>
      </c>
      <c r="P215" s="276" t="s">
        <v>760</v>
      </c>
      <c r="Q215" s="296" t="s">
        <v>1932</v>
      </c>
      <c r="R215" s="276" t="s">
        <v>1937</v>
      </c>
      <c r="S215" s="296" t="s">
        <v>1934</v>
      </c>
    </row>
    <row r="216" spans="1:19" x14ac:dyDescent="0.3">
      <c r="A216" s="272">
        <v>1209</v>
      </c>
      <c r="B216" s="282">
        <v>42833</v>
      </c>
      <c r="C216" s="284" t="s">
        <v>591</v>
      </c>
      <c r="D216" s="273" t="s">
        <v>1385</v>
      </c>
      <c r="E216" s="286" t="s">
        <v>405</v>
      </c>
      <c r="F216" s="273" t="s">
        <v>765</v>
      </c>
      <c r="G216" s="288" t="s">
        <v>785</v>
      </c>
      <c r="H216" s="273" t="s">
        <v>784</v>
      </c>
      <c r="I216" s="290" t="s">
        <v>1227</v>
      </c>
      <c r="J216" s="274">
        <v>24</v>
      </c>
      <c r="K216" s="292">
        <v>3960</v>
      </c>
      <c r="L216" s="274">
        <v>95040</v>
      </c>
      <c r="M216" s="294">
        <v>0.1</v>
      </c>
      <c r="N216" s="275">
        <v>85536</v>
      </c>
      <c r="O216" s="288" t="s">
        <v>761</v>
      </c>
      <c r="P216" s="276" t="s">
        <v>760</v>
      </c>
      <c r="Q216" s="296" t="s">
        <v>1932</v>
      </c>
      <c r="R216" s="276" t="s">
        <v>1937</v>
      </c>
      <c r="S216" s="296" t="s">
        <v>1934</v>
      </c>
    </row>
    <row r="217" spans="1:19" x14ac:dyDescent="0.3">
      <c r="A217" s="272">
        <v>1210</v>
      </c>
      <c r="B217" s="282">
        <v>42833</v>
      </c>
      <c r="C217" s="284" t="s">
        <v>591</v>
      </c>
      <c r="D217" s="273" t="s">
        <v>1733</v>
      </c>
      <c r="E217" s="286" t="s">
        <v>398</v>
      </c>
      <c r="F217" s="273" t="s">
        <v>778</v>
      </c>
      <c r="G217" s="288" t="s">
        <v>764</v>
      </c>
      <c r="H217" s="273" t="s">
        <v>921</v>
      </c>
      <c r="I217" s="290" t="s">
        <v>1732</v>
      </c>
      <c r="J217" s="274">
        <v>18</v>
      </c>
      <c r="K217" s="292">
        <v>180</v>
      </c>
      <c r="L217" s="274">
        <v>3240</v>
      </c>
      <c r="M217" s="294">
        <v>0.02</v>
      </c>
      <c r="N217" s="275">
        <v>3175.2</v>
      </c>
      <c r="O217" s="288" t="s">
        <v>782</v>
      </c>
      <c r="P217" s="276" t="s">
        <v>798</v>
      </c>
      <c r="Q217" s="296" t="s">
        <v>1932</v>
      </c>
      <c r="R217" s="276" t="s">
        <v>1933</v>
      </c>
      <c r="S217" s="296" t="s">
        <v>1934</v>
      </c>
    </row>
    <row r="218" spans="1:19" x14ac:dyDescent="0.3">
      <c r="A218" s="272">
        <v>1211</v>
      </c>
      <c r="B218" s="282">
        <v>42833</v>
      </c>
      <c r="C218" s="284" t="s">
        <v>591</v>
      </c>
      <c r="D218" s="273" t="s">
        <v>1731</v>
      </c>
      <c r="E218" s="286" t="s">
        <v>522</v>
      </c>
      <c r="F218" s="273" t="s">
        <v>778</v>
      </c>
      <c r="G218" s="288" t="s">
        <v>785</v>
      </c>
      <c r="H218" s="273" t="s">
        <v>824</v>
      </c>
      <c r="I218" s="290" t="s">
        <v>1730</v>
      </c>
      <c r="J218" s="274">
        <v>50</v>
      </c>
      <c r="K218" s="292">
        <v>4440</v>
      </c>
      <c r="L218" s="274">
        <v>222000</v>
      </c>
      <c r="M218" s="294">
        <v>0.04</v>
      </c>
      <c r="N218" s="275">
        <v>213120</v>
      </c>
      <c r="O218" s="288" t="s">
        <v>834</v>
      </c>
      <c r="P218" s="276" t="s">
        <v>760</v>
      </c>
      <c r="Q218" s="296" t="s">
        <v>1932</v>
      </c>
      <c r="R218" s="276" t="s">
        <v>1933</v>
      </c>
      <c r="S218" s="296" t="s">
        <v>1934</v>
      </c>
    </row>
    <row r="219" spans="1:19" x14ac:dyDescent="0.3">
      <c r="A219" s="272">
        <v>1212</v>
      </c>
      <c r="B219" s="282">
        <v>42833</v>
      </c>
      <c r="C219" s="284" t="s">
        <v>591</v>
      </c>
      <c r="D219" s="273" t="s">
        <v>791</v>
      </c>
      <c r="E219" s="286" t="s">
        <v>522</v>
      </c>
      <c r="F219" s="273" t="s">
        <v>790</v>
      </c>
      <c r="G219" s="288" t="s">
        <v>770</v>
      </c>
      <c r="H219" s="273" t="s">
        <v>781</v>
      </c>
      <c r="I219" s="290" t="s">
        <v>1729</v>
      </c>
      <c r="J219" s="274">
        <v>18</v>
      </c>
      <c r="K219" s="292">
        <v>6000</v>
      </c>
      <c r="L219" s="274">
        <v>108000</v>
      </c>
      <c r="M219" s="294">
        <v>0.05</v>
      </c>
      <c r="N219" s="275">
        <v>102600</v>
      </c>
      <c r="O219" s="288" t="s">
        <v>834</v>
      </c>
      <c r="P219" s="276" t="s">
        <v>787</v>
      </c>
      <c r="Q219" s="296" t="s">
        <v>1932</v>
      </c>
      <c r="R219" s="276" t="s">
        <v>1937</v>
      </c>
      <c r="S219" s="296" t="s">
        <v>1934</v>
      </c>
    </row>
    <row r="220" spans="1:19" x14ac:dyDescent="0.3">
      <c r="A220" s="272">
        <v>1213</v>
      </c>
      <c r="B220" s="282">
        <v>42833</v>
      </c>
      <c r="C220" s="284" t="s">
        <v>591</v>
      </c>
      <c r="D220" s="273" t="s">
        <v>791</v>
      </c>
      <c r="E220" s="286" t="s">
        <v>522</v>
      </c>
      <c r="F220" s="273" t="s">
        <v>790</v>
      </c>
      <c r="G220" s="288" t="s">
        <v>764</v>
      </c>
      <c r="H220" s="273" t="s">
        <v>763</v>
      </c>
      <c r="I220" s="290" t="s">
        <v>1728</v>
      </c>
      <c r="J220" s="274">
        <v>16</v>
      </c>
      <c r="K220" s="292">
        <v>480</v>
      </c>
      <c r="L220" s="274">
        <v>7680</v>
      </c>
      <c r="M220" s="294">
        <v>0.02</v>
      </c>
      <c r="N220" s="275">
        <v>7526.4</v>
      </c>
      <c r="O220" s="288" t="s">
        <v>834</v>
      </c>
      <c r="P220" s="276" t="s">
        <v>774</v>
      </c>
      <c r="Q220" s="296" t="s">
        <v>1932</v>
      </c>
      <c r="R220" s="276" t="s">
        <v>1937</v>
      </c>
      <c r="S220" s="296" t="s">
        <v>1934</v>
      </c>
    </row>
    <row r="221" spans="1:19" x14ac:dyDescent="0.3">
      <c r="A221" s="272">
        <v>1214</v>
      </c>
      <c r="B221" s="282">
        <v>42833</v>
      </c>
      <c r="C221" s="284" t="s">
        <v>591</v>
      </c>
      <c r="D221" s="273" t="s">
        <v>1727</v>
      </c>
      <c r="E221" s="286" t="s">
        <v>405</v>
      </c>
      <c r="F221" s="273" t="s">
        <v>765</v>
      </c>
      <c r="G221" s="288" t="s">
        <v>785</v>
      </c>
      <c r="H221" s="273" t="s">
        <v>784</v>
      </c>
      <c r="I221" s="290" t="s">
        <v>1155</v>
      </c>
      <c r="J221" s="274">
        <v>50</v>
      </c>
      <c r="K221" s="292">
        <v>10560</v>
      </c>
      <c r="L221" s="274">
        <v>528000</v>
      </c>
      <c r="M221" s="294">
        <v>0</v>
      </c>
      <c r="N221" s="275">
        <v>528000</v>
      </c>
      <c r="O221" s="288" t="s">
        <v>775</v>
      </c>
      <c r="P221" s="276" t="s">
        <v>787</v>
      </c>
      <c r="Q221" s="296" t="s">
        <v>1935</v>
      </c>
      <c r="R221" s="276" t="s">
        <v>1937</v>
      </c>
      <c r="S221" s="296" t="s">
        <v>1934</v>
      </c>
    </row>
    <row r="222" spans="1:19" x14ac:dyDescent="0.3">
      <c r="A222" s="272">
        <v>1215</v>
      </c>
      <c r="B222" s="282">
        <v>42834</v>
      </c>
      <c r="C222" s="284" t="s">
        <v>591</v>
      </c>
      <c r="D222" s="273" t="s">
        <v>1726</v>
      </c>
      <c r="E222" s="286" t="s">
        <v>405</v>
      </c>
      <c r="F222" s="273" t="s">
        <v>790</v>
      </c>
      <c r="G222" s="288" t="s">
        <v>785</v>
      </c>
      <c r="H222" s="273" t="s">
        <v>784</v>
      </c>
      <c r="I222" s="290" t="s">
        <v>1725</v>
      </c>
      <c r="J222" s="274">
        <v>1</v>
      </c>
      <c r="K222" s="292">
        <v>3960</v>
      </c>
      <c r="L222" s="274">
        <v>3960</v>
      </c>
      <c r="M222" s="294">
        <v>0.02</v>
      </c>
      <c r="N222" s="275">
        <v>3880.8</v>
      </c>
      <c r="O222" s="288" t="s">
        <v>761</v>
      </c>
      <c r="P222" s="276" t="s">
        <v>787</v>
      </c>
      <c r="Q222" s="296" t="s">
        <v>1932</v>
      </c>
      <c r="R222" s="276" t="s">
        <v>1937</v>
      </c>
      <c r="S222" s="296" t="s">
        <v>1934</v>
      </c>
    </row>
    <row r="223" spans="1:19" x14ac:dyDescent="0.3">
      <c r="A223" s="272">
        <v>1216</v>
      </c>
      <c r="B223" s="282">
        <v>42834</v>
      </c>
      <c r="C223" s="284" t="s">
        <v>591</v>
      </c>
      <c r="D223" s="273" t="s">
        <v>1724</v>
      </c>
      <c r="E223" s="286" t="s">
        <v>405</v>
      </c>
      <c r="F223" s="273" t="s">
        <v>812</v>
      </c>
      <c r="G223" s="288" t="s">
        <v>764</v>
      </c>
      <c r="H223" s="273" t="s">
        <v>772</v>
      </c>
      <c r="I223" s="290" t="s">
        <v>1107</v>
      </c>
      <c r="J223" s="274">
        <v>2</v>
      </c>
      <c r="K223" s="292">
        <v>11640</v>
      </c>
      <c r="L223" s="274">
        <v>23280</v>
      </c>
      <c r="M223" s="294">
        <v>0.1</v>
      </c>
      <c r="N223" s="275">
        <v>20952</v>
      </c>
      <c r="O223" s="288" t="s">
        <v>782</v>
      </c>
      <c r="P223" s="276" t="s">
        <v>787</v>
      </c>
      <c r="Q223" s="296" t="s">
        <v>1932</v>
      </c>
      <c r="R223" s="276" t="s">
        <v>1933</v>
      </c>
      <c r="S223" s="296" t="s">
        <v>1934</v>
      </c>
    </row>
    <row r="224" spans="1:19" x14ac:dyDescent="0.3">
      <c r="A224" s="272">
        <v>1217</v>
      </c>
      <c r="B224" s="282">
        <v>42834</v>
      </c>
      <c r="C224" s="284" t="s">
        <v>591</v>
      </c>
      <c r="D224" s="273" t="s">
        <v>1283</v>
      </c>
      <c r="E224" s="286" t="s">
        <v>398</v>
      </c>
      <c r="F224" s="273" t="s">
        <v>812</v>
      </c>
      <c r="G224" s="288" t="s">
        <v>770</v>
      </c>
      <c r="H224" s="273" t="s">
        <v>777</v>
      </c>
      <c r="I224" s="290" t="s">
        <v>1641</v>
      </c>
      <c r="J224" s="274">
        <v>33</v>
      </c>
      <c r="K224" s="292">
        <v>10800</v>
      </c>
      <c r="L224" s="274">
        <v>356400</v>
      </c>
      <c r="M224" s="294">
        <v>0.03</v>
      </c>
      <c r="N224" s="275">
        <v>345708</v>
      </c>
      <c r="O224" s="288" t="s">
        <v>788</v>
      </c>
      <c r="P224" s="276" t="s">
        <v>774</v>
      </c>
      <c r="Q224" s="296" t="s">
        <v>1936</v>
      </c>
      <c r="R224" s="276" t="s">
        <v>1933</v>
      </c>
      <c r="S224" s="296" t="s">
        <v>1934</v>
      </c>
    </row>
    <row r="225" spans="1:19" x14ac:dyDescent="0.3">
      <c r="A225" s="272">
        <v>1218</v>
      </c>
      <c r="B225" s="282">
        <v>42834</v>
      </c>
      <c r="C225" s="284" t="s">
        <v>591</v>
      </c>
      <c r="D225" s="273" t="s">
        <v>766</v>
      </c>
      <c r="E225" s="286" t="s">
        <v>398</v>
      </c>
      <c r="F225" s="273" t="s">
        <v>765</v>
      </c>
      <c r="G225" s="288" t="s">
        <v>770</v>
      </c>
      <c r="H225" s="273" t="s">
        <v>777</v>
      </c>
      <c r="I225" s="290" t="s">
        <v>1723</v>
      </c>
      <c r="J225" s="274">
        <v>14</v>
      </c>
      <c r="K225" s="292">
        <v>16860</v>
      </c>
      <c r="L225" s="274">
        <v>236040</v>
      </c>
      <c r="M225" s="294">
        <v>0.04</v>
      </c>
      <c r="N225" s="275">
        <v>226598.39999999999</v>
      </c>
      <c r="O225" s="288" t="s">
        <v>782</v>
      </c>
      <c r="P225" s="276" t="s">
        <v>767</v>
      </c>
      <c r="Q225" s="296" t="s">
        <v>1932</v>
      </c>
      <c r="R225" s="276" t="s">
        <v>1937</v>
      </c>
      <c r="S225" s="296" t="s">
        <v>1934</v>
      </c>
    </row>
    <row r="226" spans="1:19" x14ac:dyDescent="0.3">
      <c r="A226" s="272">
        <v>1219</v>
      </c>
      <c r="B226" s="282">
        <v>42834</v>
      </c>
      <c r="C226" s="284" t="s">
        <v>591</v>
      </c>
      <c r="D226" s="273" t="s">
        <v>766</v>
      </c>
      <c r="E226" s="286" t="s">
        <v>398</v>
      </c>
      <c r="F226" s="273" t="s">
        <v>765</v>
      </c>
      <c r="G226" s="288" t="s">
        <v>785</v>
      </c>
      <c r="H226" s="273" t="s">
        <v>784</v>
      </c>
      <c r="I226" s="290" t="s">
        <v>1073</v>
      </c>
      <c r="J226" s="274">
        <v>41</v>
      </c>
      <c r="K226" s="292">
        <v>2160</v>
      </c>
      <c r="L226" s="274">
        <v>88560</v>
      </c>
      <c r="M226" s="294">
        <v>0.05</v>
      </c>
      <c r="N226" s="275">
        <v>84132</v>
      </c>
      <c r="O226" s="288" t="s">
        <v>782</v>
      </c>
      <c r="P226" s="276" t="s">
        <v>760</v>
      </c>
      <c r="Q226" s="296" t="s">
        <v>1932</v>
      </c>
      <c r="R226" s="276" t="s">
        <v>1937</v>
      </c>
      <c r="S226" s="296" t="s">
        <v>1934</v>
      </c>
    </row>
    <row r="227" spans="1:19" x14ac:dyDescent="0.3">
      <c r="A227" s="272">
        <v>1220</v>
      </c>
      <c r="B227" s="282">
        <v>42835</v>
      </c>
      <c r="C227" s="284" t="s">
        <v>591</v>
      </c>
      <c r="D227" s="273" t="s">
        <v>1722</v>
      </c>
      <c r="E227" s="286" t="s">
        <v>522</v>
      </c>
      <c r="F227" s="273" t="s">
        <v>778</v>
      </c>
      <c r="G227" s="288" t="s">
        <v>785</v>
      </c>
      <c r="H227" s="273" t="s">
        <v>824</v>
      </c>
      <c r="I227" s="290" t="s">
        <v>868</v>
      </c>
      <c r="J227" s="274">
        <v>20</v>
      </c>
      <c r="K227" s="292">
        <v>1980</v>
      </c>
      <c r="L227" s="274">
        <v>39600</v>
      </c>
      <c r="M227" s="294">
        <v>0.04</v>
      </c>
      <c r="N227" s="275">
        <v>38016</v>
      </c>
      <c r="O227" s="288" t="s">
        <v>834</v>
      </c>
      <c r="P227" s="276" t="s">
        <v>787</v>
      </c>
      <c r="Q227" s="296" t="s">
        <v>1932</v>
      </c>
      <c r="R227" s="276" t="s">
        <v>1933</v>
      </c>
      <c r="S227" s="296" t="s">
        <v>1934</v>
      </c>
    </row>
    <row r="228" spans="1:19" x14ac:dyDescent="0.3">
      <c r="A228" s="272">
        <v>1221</v>
      </c>
      <c r="B228" s="282">
        <v>42835</v>
      </c>
      <c r="C228" s="284" t="s">
        <v>591</v>
      </c>
      <c r="D228" s="273" t="s">
        <v>1713</v>
      </c>
      <c r="E228" s="286" t="s">
        <v>405</v>
      </c>
      <c r="F228" s="273" t="s">
        <v>778</v>
      </c>
      <c r="G228" s="288" t="s">
        <v>770</v>
      </c>
      <c r="H228" s="273" t="s">
        <v>781</v>
      </c>
      <c r="I228" s="290" t="s">
        <v>1721</v>
      </c>
      <c r="J228" s="274">
        <v>36</v>
      </c>
      <c r="K228" s="292">
        <v>780</v>
      </c>
      <c r="L228" s="274">
        <v>28080</v>
      </c>
      <c r="M228" s="294">
        <v>0.02</v>
      </c>
      <c r="N228" s="275">
        <v>27518.400000000001</v>
      </c>
      <c r="O228" s="288" t="s">
        <v>775</v>
      </c>
      <c r="P228" s="276" t="s">
        <v>760</v>
      </c>
      <c r="Q228" s="296" t="s">
        <v>1935</v>
      </c>
      <c r="R228" s="276" t="s">
        <v>1933</v>
      </c>
      <c r="S228" s="296" t="s">
        <v>1934</v>
      </c>
    </row>
    <row r="229" spans="1:19" x14ac:dyDescent="0.3">
      <c r="A229" s="272">
        <v>1222</v>
      </c>
      <c r="B229" s="282">
        <v>42835</v>
      </c>
      <c r="C229" s="284" t="s">
        <v>591</v>
      </c>
      <c r="D229" s="273" t="s">
        <v>1093</v>
      </c>
      <c r="E229" s="286" t="s">
        <v>398</v>
      </c>
      <c r="F229" s="273" t="s">
        <v>778</v>
      </c>
      <c r="G229" s="288" t="s">
        <v>764</v>
      </c>
      <c r="H229" s="273" t="s">
        <v>793</v>
      </c>
      <c r="I229" s="290" t="s">
        <v>1064</v>
      </c>
      <c r="J229" s="274">
        <v>23</v>
      </c>
      <c r="K229" s="292">
        <v>300</v>
      </c>
      <c r="L229" s="274">
        <v>6900</v>
      </c>
      <c r="M229" s="294">
        <v>0.05</v>
      </c>
      <c r="N229" s="275">
        <v>6555</v>
      </c>
      <c r="O229" s="288" t="s">
        <v>761</v>
      </c>
      <c r="P229" s="276" t="s">
        <v>760</v>
      </c>
      <c r="Q229" s="296" t="s">
        <v>1932</v>
      </c>
      <c r="R229" s="276" t="s">
        <v>1933</v>
      </c>
      <c r="S229" s="296" t="s">
        <v>1934</v>
      </c>
    </row>
    <row r="230" spans="1:19" x14ac:dyDescent="0.3">
      <c r="A230" s="272">
        <v>1223</v>
      </c>
      <c r="B230" s="282">
        <v>42835</v>
      </c>
      <c r="C230" s="284" t="s">
        <v>591</v>
      </c>
      <c r="D230" s="273" t="s">
        <v>1638</v>
      </c>
      <c r="E230" s="286" t="s">
        <v>405</v>
      </c>
      <c r="F230" s="273" t="s">
        <v>812</v>
      </c>
      <c r="G230" s="288" t="s">
        <v>764</v>
      </c>
      <c r="H230" s="273" t="s">
        <v>763</v>
      </c>
      <c r="I230" s="290" t="s">
        <v>1500</v>
      </c>
      <c r="J230" s="274">
        <v>9</v>
      </c>
      <c r="K230" s="292">
        <v>300</v>
      </c>
      <c r="L230" s="274">
        <v>2700</v>
      </c>
      <c r="M230" s="294">
        <v>0.03</v>
      </c>
      <c r="N230" s="275">
        <v>2619</v>
      </c>
      <c r="O230" s="288" t="s">
        <v>761</v>
      </c>
      <c r="P230" s="276" t="s">
        <v>760</v>
      </c>
      <c r="Q230" s="296" t="s">
        <v>1932</v>
      </c>
      <c r="R230" s="276" t="s">
        <v>1933</v>
      </c>
      <c r="S230" s="296" t="s">
        <v>1934</v>
      </c>
    </row>
    <row r="231" spans="1:19" x14ac:dyDescent="0.3">
      <c r="A231" s="272">
        <v>1224</v>
      </c>
      <c r="B231" s="282">
        <v>42835</v>
      </c>
      <c r="C231" s="284" t="s">
        <v>591</v>
      </c>
      <c r="D231" s="273" t="s">
        <v>1304</v>
      </c>
      <c r="E231" s="286" t="s">
        <v>395</v>
      </c>
      <c r="F231" s="273" t="s">
        <v>778</v>
      </c>
      <c r="G231" s="288" t="s">
        <v>785</v>
      </c>
      <c r="H231" s="273" t="s">
        <v>784</v>
      </c>
      <c r="I231" s="290" t="s">
        <v>1696</v>
      </c>
      <c r="J231" s="274">
        <v>14</v>
      </c>
      <c r="K231" s="292">
        <v>6960</v>
      </c>
      <c r="L231" s="274">
        <v>97440</v>
      </c>
      <c r="M231" s="294">
        <v>0.09</v>
      </c>
      <c r="N231" s="275">
        <v>88670.399999999994</v>
      </c>
      <c r="O231" s="288" t="s">
        <v>788</v>
      </c>
      <c r="P231" s="276" t="s">
        <v>767</v>
      </c>
      <c r="Q231" s="296" t="s">
        <v>1936</v>
      </c>
      <c r="R231" s="276" t="s">
        <v>1933</v>
      </c>
      <c r="S231" s="296" t="s">
        <v>1934</v>
      </c>
    </row>
    <row r="232" spans="1:19" x14ac:dyDescent="0.3">
      <c r="A232" s="272">
        <v>1225</v>
      </c>
      <c r="B232" s="282">
        <v>42836</v>
      </c>
      <c r="C232" s="284" t="s">
        <v>591</v>
      </c>
      <c r="D232" s="273" t="s">
        <v>1649</v>
      </c>
      <c r="E232" s="286" t="s">
        <v>405</v>
      </c>
      <c r="F232" s="273" t="s">
        <v>778</v>
      </c>
      <c r="G232" s="288" t="s">
        <v>785</v>
      </c>
      <c r="H232" s="273" t="s">
        <v>784</v>
      </c>
      <c r="I232" s="290" t="s">
        <v>1720</v>
      </c>
      <c r="J232" s="274">
        <v>5</v>
      </c>
      <c r="K232" s="292">
        <v>12360</v>
      </c>
      <c r="L232" s="274">
        <v>61800</v>
      </c>
      <c r="M232" s="294">
        <v>0.09</v>
      </c>
      <c r="N232" s="275">
        <v>56238</v>
      </c>
      <c r="O232" s="288" t="s">
        <v>782</v>
      </c>
      <c r="P232" s="276" t="s">
        <v>760</v>
      </c>
      <c r="Q232" s="296" t="s">
        <v>1932</v>
      </c>
      <c r="R232" s="276" t="s">
        <v>1933</v>
      </c>
      <c r="S232" s="296" t="s">
        <v>1934</v>
      </c>
    </row>
    <row r="233" spans="1:19" x14ac:dyDescent="0.3">
      <c r="A233" s="272">
        <v>1226</v>
      </c>
      <c r="B233" s="282">
        <v>42836</v>
      </c>
      <c r="C233" s="284" t="s">
        <v>591</v>
      </c>
      <c r="D233" s="273" t="s">
        <v>1719</v>
      </c>
      <c r="E233" s="286" t="s">
        <v>405</v>
      </c>
      <c r="F233" s="273" t="s">
        <v>790</v>
      </c>
      <c r="G233" s="288" t="s">
        <v>764</v>
      </c>
      <c r="H233" s="273" t="s">
        <v>800</v>
      </c>
      <c r="I233" s="290" t="s">
        <v>1553</v>
      </c>
      <c r="J233" s="274">
        <v>31</v>
      </c>
      <c r="K233" s="292">
        <v>1920</v>
      </c>
      <c r="L233" s="274">
        <v>59520</v>
      </c>
      <c r="M233" s="294">
        <v>0.03</v>
      </c>
      <c r="N233" s="275">
        <v>57734.400000000001</v>
      </c>
      <c r="O233" s="288" t="s">
        <v>834</v>
      </c>
      <c r="P233" s="276" t="s">
        <v>798</v>
      </c>
      <c r="Q233" s="296" t="s">
        <v>1932</v>
      </c>
      <c r="R233" s="276" t="s">
        <v>1937</v>
      </c>
      <c r="S233" s="296" t="s">
        <v>1934</v>
      </c>
    </row>
    <row r="234" spans="1:19" x14ac:dyDescent="0.3">
      <c r="A234" s="272">
        <v>1227</v>
      </c>
      <c r="B234" s="282">
        <v>42836</v>
      </c>
      <c r="C234" s="284" t="s">
        <v>591</v>
      </c>
      <c r="D234" s="273" t="s">
        <v>1717</v>
      </c>
      <c r="E234" s="286" t="s">
        <v>405</v>
      </c>
      <c r="F234" s="273" t="s">
        <v>778</v>
      </c>
      <c r="G234" s="288" t="s">
        <v>764</v>
      </c>
      <c r="H234" s="273" t="s">
        <v>800</v>
      </c>
      <c r="I234" s="290" t="s">
        <v>1718</v>
      </c>
      <c r="J234" s="274">
        <v>3</v>
      </c>
      <c r="K234" s="292">
        <v>1860</v>
      </c>
      <c r="L234" s="274">
        <v>5580</v>
      </c>
      <c r="M234" s="294">
        <v>0.02</v>
      </c>
      <c r="N234" s="275">
        <v>5468.4</v>
      </c>
      <c r="O234" s="288" t="s">
        <v>782</v>
      </c>
      <c r="P234" s="276" t="s">
        <v>787</v>
      </c>
      <c r="Q234" s="296" t="s">
        <v>1932</v>
      </c>
      <c r="R234" s="276" t="s">
        <v>1933</v>
      </c>
      <c r="S234" s="296" t="s">
        <v>1934</v>
      </c>
    </row>
    <row r="235" spans="1:19" x14ac:dyDescent="0.3">
      <c r="A235" s="272">
        <v>1228</v>
      </c>
      <c r="B235" s="282">
        <v>42836</v>
      </c>
      <c r="C235" s="284" t="s">
        <v>591</v>
      </c>
      <c r="D235" s="273" t="s">
        <v>1717</v>
      </c>
      <c r="E235" s="286" t="s">
        <v>405</v>
      </c>
      <c r="F235" s="273" t="s">
        <v>778</v>
      </c>
      <c r="G235" s="288" t="s">
        <v>764</v>
      </c>
      <c r="H235" s="273" t="s">
        <v>793</v>
      </c>
      <c r="I235" s="290" t="s">
        <v>1613</v>
      </c>
      <c r="J235" s="274">
        <v>35</v>
      </c>
      <c r="K235" s="292">
        <v>300</v>
      </c>
      <c r="L235" s="274">
        <v>10500</v>
      </c>
      <c r="M235" s="294">
        <v>0.02</v>
      </c>
      <c r="N235" s="275">
        <v>10290</v>
      </c>
      <c r="O235" s="288" t="s">
        <v>782</v>
      </c>
      <c r="P235" s="276" t="s">
        <v>767</v>
      </c>
      <c r="Q235" s="296" t="s">
        <v>1932</v>
      </c>
      <c r="R235" s="276" t="s">
        <v>1933</v>
      </c>
      <c r="S235" s="296" t="s">
        <v>1934</v>
      </c>
    </row>
    <row r="236" spans="1:19" x14ac:dyDescent="0.3">
      <c r="A236" s="272">
        <v>1229</v>
      </c>
      <c r="B236" s="282">
        <v>42836</v>
      </c>
      <c r="C236" s="284" t="s">
        <v>591</v>
      </c>
      <c r="D236" s="273" t="s">
        <v>1649</v>
      </c>
      <c r="E236" s="286" t="s">
        <v>522</v>
      </c>
      <c r="F236" s="273" t="s">
        <v>778</v>
      </c>
      <c r="G236" s="288" t="s">
        <v>785</v>
      </c>
      <c r="H236" s="273" t="s">
        <v>815</v>
      </c>
      <c r="I236" s="290" t="s">
        <v>1716</v>
      </c>
      <c r="J236" s="274">
        <v>35</v>
      </c>
      <c r="K236" s="292">
        <v>6000</v>
      </c>
      <c r="L236" s="274">
        <v>210000</v>
      </c>
      <c r="M236" s="294">
        <v>0.09</v>
      </c>
      <c r="N236" s="275">
        <v>191100</v>
      </c>
      <c r="O236" s="288" t="s">
        <v>782</v>
      </c>
      <c r="P236" s="276" t="s">
        <v>760</v>
      </c>
      <c r="Q236" s="296" t="s">
        <v>1932</v>
      </c>
      <c r="R236" s="276" t="s">
        <v>1933</v>
      </c>
      <c r="S236" s="296" t="s">
        <v>1934</v>
      </c>
    </row>
    <row r="237" spans="1:19" x14ac:dyDescent="0.3">
      <c r="A237" s="272">
        <v>1230</v>
      </c>
      <c r="B237" s="282">
        <v>42836</v>
      </c>
      <c r="C237" s="284" t="s">
        <v>591</v>
      </c>
      <c r="D237" s="273" t="s">
        <v>1714</v>
      </c>
      <c r="E237" s="286" t="s">
        <v>522</v>
      </c>
      <c r="F237" s="273" t="s">
        <v>812</v>
      </c>
      <c r="G237" s="288" t="s">
        <v>770</v>
      </c>
      <c r="H237" s="273" t="s">
        <v>826</v>
      </c>
      <c r="I237" s="290" t="s">
        <v>1715</v>
      </c>
      <c r="J237" s="274">
        <v>44</v>
      </c>
      <c r="K237" s="292">
        <v>3540</v>
      </c>
      <c r="L237" s="274">
        <v>155760</v>
      </c>
      <c r="M237" s="294">
        <v>0.08</v>
      </c>
      <c r="N237" s="275">
        <v>143299.20000000001</v>
      </c>
      <c r="O237" s="288" t="s">
        <v>775</v>
      </c>
      <c r="P237" s="276" t="s">
        <v>841</v>
      </c>
      <c r="Q237" s="296" t="s">
        <v>1935</v>
      </c>
      <c r="R237" s="276" t="s">
        <v>1933</v>
      </c>
      <c r="S237" s="296" t="s">
        <v>1934</v>
      </c>
    </row>
    <row r="238" spans="1:19" x14ac:dyDescent="0.3">
      <c r="A238" s="272">
        <v>1231</v>
      </c>
      <c r="B238" s="282">
        <v>42836</v>
      </c>
      <c r="C238" s="284" t="s">
        <v>591</v>
      </c>
      <c r="D238" s="273" t="s">
        <v>1714</v>
      </c>
      <c r="E238" s="286" t="s">
        <v>522</v>
      </c>
      <c r="F238" s="273" t="s">
        <v>812</v>
      </c>
      <c r="G238" s="288" t="s">
        <v>785</v>
      </c>
      <c r="H238" s="273" t="s">
        <v>824</v>
      </c>
      <c r="I238" s="290" t="s">
        <v>868</v>
      </c>
      <c r="J238" s="274">
        <v>30</v>
      </c>
      <c r="K238" s="292">
        <v>1980</v>
      </c>
      <c r="L238" s="274">
        <v>59400</v>
      </c>
      <c r="M238" s="294">
        <v>0.02</v>
      </c>
      <c r="N238" s="275">
        <v>58212</v>
      </c>
      <c r="O238" s="288" t="s">
        <v>775</v>
      </c>
      <c r="P238" s="276" t="s">
        <v>774</v>
      </c>
      <c r="Q238" s="296" t="s">
        <v>1935</v>
      </c>
      <c r="R238" s="276" t="s">
        <v>1933</v>
      </c>
      <c r="S238" s="296" t="s">
        <v>1934</v>
      </c>
    </row>
    <row r="239" spans="1:19" x14ac:dyDescent="0.3">
      <c r="A239" s="272">
        <v>1232</v>
      </c>
      <c r="B239" s="282">
        <v>42836</v>
      </c>
      <c r="C239" s="284" t="s">
        <v>591</v>
      </c>
      <c r="D239" s="273" t="s">
        <v>1714</v>
      </c>
      <c r="E239" s="286" t="s">
        <v>522</v>
      </c>
      <c r="F239" s="273" t="s">
        <v>812</v>
      </c>
      <c r="G239" s="288" t="s">
        <v>764</v>
      </c>
      <c r="H239" s="273" t="s">
        <v>772</v>
      </c>
      <c r="I239" s="290" t="s">
        <v>1198</v>
      </c>
      <c r="J239" s="274">
        <v>30</v>
      </c>
      <c r="K239" s="292">
        <v>4860</v>
      </c>
      <c r="L239" s="274">
        <v>145800</v>
      </c>
      <c r="M239" s="294">
        <v>0.01</v>
      </c>
      <c r="N239" s="275">
        <v>144342</v>
      </c>
      <c r="O239" s="288" t="s">
        <v>775</v>
      </c>
      <c r="P239" s="276" t="s">
        <v>760</v>
      </c>
      <c r="Q239" s="296" t="s">
        <v>1935</v>
      </c>
      <c r="R239" s="276" t="s">
        <v>1933</v>
      </c>
      <c r="S239" s="296" t="s">
        <v>1934</v>
      </c>
    </row>
    <row r="240" spans="1:19" x14ac:dyDescent="0.3">
      <c r="A240" s="272">
        <v>1233</v>
      </c>
      <c r="B240" s="282">
        <v>42836</v>
      </c>
      <c r="C240" s="284" t="s">
        <v>591</v>
      </c>
      <c r="D240" s="273" t="s">
        <v>1030</v>
      </c>
      <c r="E240" s="286" t="s">
        <v>522</v>
      </c>
      <c r="F240" s="273" t="s">
        <v>778</v>
      </c>
      <c r="G240" s="288" t="s">
        <v>785</v>
      </c>
      <c r="H240" s="273" t="s">
        <v>784</v>
      </c>
      <c r="I240" s="290" t="s">
        <v>1176</v>
      </c>
      <c r="J240" s="274">
        <v>2</v>
      </c>
      <c r="K240" s="292">
        <v>1260</v>
      </c>
      <c r="L240" s="274">
        <v>2520</v>
      </c>
      <c r="M240" s="294">
        <v>7.0000000000000007E-2</v>
      </c>
      <c r="N240" s="275">
        <v>2343.6</v>
      </c>
      <c r="O240" s="288" t="s">
        <v>775</v>
      </c>
      <c r="P240" s="276" t="s">
        <v>760</v>
      </c>
      <c r="Q240" s="296" t="s">
        <v>1935</v>
      </c>
      <c r="R240" s="276" t="s">
        <v>1933</v>
      </c>
      <c r="S240" s="296" t="s">
        <v>1934</v>
      </c>
    </row>
    <row r="241" spans="1:19" x14ac:dyDescent="0.3">
      <c r="A241" s="272">
        <v>1234</v>
      </c>
      <c r="B241" s="282">
        <v>42836</v>
      </c>
      <c r="C241" s="284" t="s">
        <v>591</v>
      </c>
      <c r="D241" s="273" t="s">
        <v>1713</v>
      </c>
      <c r="E241" s="286" t="s">
        <v>522</v>
      </c>
      <c r="F241" s="273" t="s">
        <v>778</v>
      </c>
      <c r="G241" s="288" t="s">
        <v>770</v>
      </c>
      <c r="H241" s="273" t="s">
        <v>769</v>
      </c>
      <c r="I241" s="290" t="s">
        <v>1712</v>
      </c>
      <c r="J241" s="274">
        <v>50</v>
      </c>
      <c r="K241" s="292">
        <v>5760</v>
      </c>
      <c r="L241" s="274">
        <v>288000</v>
      </c>
      <c r="M241" s="294">
        <v>0.1</v>
      </c>
      <c r="N241" s="275">
        <v>259200</v>
      </c>
      <c r="O241" s="288" t="s">
        <v>761</v>
      </c>
      <c r="P241" s="276" t="s">
        <v>760</v>
      </c>
      <c r="Q241" s="296" t="s">
        <v>1932</v>
      </c>
      <c r="R241" s="276" t="s">
        <v>1933</v>
      </c>
      <c r="S241" s="296" t="s">
        <v>1934</v>
      </c>
    </row>
    <row r="242" spans="1:19" x14ac:dyDescent="0.3">
      <c r="A242" s="272">
        <v>1235</v>
      </c>
      <c r="B242" s="282">
        <v>42837</v>
      </c>
      <c r="C242" s="284" t="s">
        <v>591</v>
      </c>
      <c r="D242" s="273" t="s">
        <v>937</v>
      </c>
      <c r="E242" s="286" t="s">
        <v>405</v>
      </c>
      <c r="F242" s="273" t="s">
        <v>790</v>
      </c>
      <c r="G242" s="288" t="s">
        <v>785</v>
      </c>
      <c r="H242" s="273" t="s">
        <v>824</v>
      </c>
      <c r="I242" s="290" t="s">
        <v>1711</v>
      </c>
      <c r="J242" s="274">
        <v>27</v>
      </c>
      <c r="K242" s="292">
        <v>960</v>
      </c>
      <c r="L242" s="274">
        <v>25920</v>
      </c>
      <c r="M242" s="294">
        <v>0.05</v>
      </c>
      <c r="N242" s="275">
        <v>24624</v>
      </c>
      <c r="O242" s="288" t="s">
        <v>834</v>
      </c>
      <c r="P242" s="276" t="s">
        <v>760</v>
      </c>
      <c r="Q242" s="296" t="s">
        <v>1932</v>
      </c>
      <c r="R242" s="276" t="s">
        <v>1937</v>
      </c>
      <c r="S242" s="296" t="s">
        <v>1934</v>
      </c>
    </row>
    <row r="243" spans="1:19" x14ac:dyDescent="0.3">
      <c r="A243" s="272">
        <v>1236</v>
      </c>
      <c r="B243" s="282">
        <v>42837</v>
      </c>
      <c r="C243" s="284" t="s">
        <v>591</v>
      </c>
      <c r="D243" s="273" t="s">
        <v>937</v>
      </c>
      <c r="E243" s="286" t="s">
        <v>405</v>
      </c>
      <c r="F243" s="273" t="s">
        <v>790</v>
      </c>
      <c r="G243" s="288" t="s">
        <v>770</v>
      </c>
      <c r="H243" s="273" t="s">
        <v>781</v>
      </c>
      <c r="I243" s="290" t="s">
        <v>1710</v>
      </c>
      <c r="J243" s="274">
        <v>26</v>
      </c>
      <c r="K243" s="292">
        <v>1680</v>
      </c>
      <c r="L243" s="274">
        <v>43680</v>
      </c>
      <c r="M243" s="294">
        <v>0.05</v>
      </c>
      <c r="N243" s="275">
        <v>41496</v>
      </c>
      <c r="O243" s="288" t="s">
        <v>834</v>
      </c>
      <c r="P243" s="276" t="s">
        <v>760</v>
      </c>
      <c r="Q243" s="296" t="s">
        <v>1932</v>
      </c>
      <c r="R243" s="276" t="s">
        <v>1937</v>
      </c>
      <c r="S243" s="296" t="s">
        <v>1934</v>
      </c>
    </row>
    <row r="244" spans="1:19" x14ac:dyDescent="0.3">
      <c r="A244" s="272">
        <v>1237</v>
      </c>
      <c r="B244" s="282">
        <v>42837</v>
      </c>
      <c r="C244" s="284" t="s">
        <v>591</v>
      </c>
      <c r="D244" s="273" t="s">
        <v>1538</v>
      </c>
      <c r="E244" s="286" t="s">
        <v>405</v>
      </c>
      <c r="F244" s="273" t="s">
        <v>790</v>
      </c>
      <c r="G244" s="288" t="s">
        <v>764</v>
      </c>
      <c r="H244" s="273" t="s">
        <v>818</v>
      </c>
      <c r="I244" s="290" t="s">
        <v>1003</v>
      </c>
      <c r="J244" s="274">
        <v>32</v>
      </c>
      <c r="K244" s="292">
        <v>4860</v>
      </c>
      <c r="L244" s="274">
        <v>155520</v>
      </c>
      <c r="M244" s="294">
        <v>7.0000000000000007E-2</v>
      </c>
      <c r="N244" s="275">
        <v>144633.60000000001</v>
      </c>
      <c r="O244" s="288" t="s">
        <v>775</v>
      </c>
      <c r="P244" s="276" t="s">
        <v>767</v>
      </c>
      <c r="Q244" s="296" t="s">
        <v>1935</v>
      </c>
      <c r="R244" s="276" t="s">
        <v>1937</v>
      </c>
      <c r="S244" s="296" t="s">
        <v>1934</v>
      </c>
    </row>
    <row r="245" spans="1:19" x14ac:dyDescent="0.3">
      <c r="A245" s="272">
        <v>1238</v>
      </c>
      <c r="B245" s="282">
        <v>42837</v>
      </c>
      <c r="C245" s="284" t="s">
        <v>591</v>
      </c>
      <c r="D245" s="273" t="s">
        <v>1709</v>
      </c>
      <c r="E245" s="286" t="s">
        <v>395</v>
      </c>
      <c r="F245" s="273" t="s">
        <v>778</v>
      </c>
      <c r="G245" s="288" t="s">
        <v>764</v>
      </c>
      <c r="H245" s="273" t="s">
        <v>793</v>
      </c>
      <c r="I245" s="290" t="s">
        <v>1118</v>
      </c>
      <c r="J245" s="274">
        <v>48</v>
      </c>
      <c r="K245" s="292">
        <v>420</v>
      </c>
      <c r="L245" s="274">
        <v>20160</v>
      </c>
      <c r="M245" s="294">
        <v>0.04</v>
      </c>
      <c r="N245" s="275">
        <v>19353.599999999999</v>
      </c>
      <c r="O245" s="288" t="s">
        <v>834</v>
      </c>
      <c r="P245" s="276" t="s">
        <v>767</v>
      </c>
      <c r="Q245" s="296" t="s">
        <v>1932</v>
      </c>
      <c r="R245" s="276" t="s">
        <v>1933</v>
      </c>
      <c r="S245" s="296" t="s">
        <v>1934</v>
      </c>
    </row>
    <row r="246" spans="1:19" x14ac:dyDescent="0.3">
      <c r="A246" s="272">
        <v>1239</v>
      </c>
      <c r="B246" s="282">
        <v>42837</v>
      </c>
      <c r="C246" s="284" t="s">
        <v>591</v>
      </c>
      <c r="D246" s="273" t="s">
        <v>1709</v>
      </c>
      <c r="E246" s="286" t="s">
        <v>395</v>
      </c>
      <c r="F246" s="273" t="s">
        <v>778</v>
      </c>
      <c r="G246" s="288" t="s">
        <v>785</v>
      </c>
      <c r="H246" s="273" t="s">
        <v>784</v>
      </c>
      <c r="I246" s="290" t="s">
        <v>1220</v>
      </c>
      <c r="J246" s="274">
        <v>6</v>
      </c>
      <c r="K246" s="292">
        <v>2160</v>
      </c>
      <c r="L246" s="274">
        <v>12960</v>
      </c>
      <c r="M246" s="294">
        <v>0.09</v>
      </c>
      <c r="N246" s="275">
        <v>11793.6</v>
      </c>
      <c r="O246" s="288" t="s">
        <v>834</v>
      </c>
      <c r="P246" s="276" t="s">
        <v>760</v>
      </c>
      <c r="Q246" s="296" t="s">
        <v>1932</v>
      </c>
      <c r="R246" s="276" t="s">
        <v>1933</v>
      </c>
      <c r="S246" s="296" t="s">
        <v>1934</v>
      </c>
    </row>
    <row r="247" spans="1:19" x14ac:dyDescent="0.3">
      <c r="A247" s="272">
        <v>1240</v>
      </c>
      <c r="B247" s="282">
        <v>42837</v>
      </c>
      <c r="C247" s="284" t="s">
        <v>591</v>
      </c>
      <c r="D247" s="273" t="s">
        <v>1383</v>
      </c>
      <c r="E247" s="286" t="s">
        <v>395</v>
      </c>
      <c r="F247" s="273" t="s">
        <v>778</v>
      </c>
      <c r="G247" s="288" t="s">
        <v>770</v>
      </c>
      <c r="H247" s="273" t="s">
        <v>781</v>
      </c>
      <c r="I247" s="290" t="s">
        <v>1048</v>
      </c>
      <c r="J247" s="274">
        <v>43</v>
      </c>
      <c r="K247" s="292">
        <v>900</v>
      </c>
      <c r="L247" s="274">
        <v>38700</v>
      </c>
      <c r="M247" s="294">
        <v>0.01</v>
      </c>
      <c r="N247" s="275">
        <v>38313</v>
      </c>
      <c r="O247" s="288" t="s">
        <v>788</v>
      </c>
      <c r="P247" s="276" t="s">
        <v>767</v>
      </c>
      <c r="Q247" s="296" t="s">
        <v>1936</v>
      </c>
      <c r="R247" s="276" t="s">
        <v>1933</v>
      </c>
      <c r="S247" s="296" t="s">
        <v>1934</v>
      </c>
    </row>
    <row r="248" spans="1:19" x14ac:dyDescent="0.3">
      <c r="A248" s="272">
        <v>1241</v>
      </c>
      <c r="B248" s="282">
        <v>42838</v>
      </c>
      <c r="C248" s="284" t="s">
        <v>591</v>
      </c>
      <c r="D248" s="273" t="s">
        <v>1211</v>
      </c>
      <c r="E248" s="286" t="s">
        <v>398</v>
      </c>
      <c r="F248" s="273" t="s">
        <v>812</v>
      </c>
      <c r="G248" s="288" t="s">
        <v>764</v>
      </c>
      <c r="H248" s="273" t="s">
        <v>763</v>
      </c>
      <c r="I248" s="290" t="s">
        <v>1708</v>
      </c>
      <c r="J248" s="274">
        <v>15</v>
      </c>
      <c r="K248" s="292">
        <v>600</v>
      </c>
      <c r="L248" s="274">
        <v>9000</v>
      </c>
      <c r="M248" s="294">
        <v>0.1</v>
      </c>
      <c r="N248" s="275">
        <v>8100</v>
      </c>
      <c r="O248" s="288" t="s">
        <v>761</v>
      </c>
      <c r="P248" s="276" t="s">
        <v>760</v>
      </c>
      <c r="Q248" s="296" t="s">
        <v>1932</v>
      </c>
      <c r="R248" s="276" t="s">
        <v>1933</v>
      </c>
      <c r="S248" s="296" t="s">
        <v>1934</v>
      </c>
    </row>
    <row r="249" spans="1:19" x14ac:dyDescent="0.3">
      <c r="A249" s="272">
        <v>1242</v>
      </c>
      <c r="B249" s="282">
        <v>42838</v>
      </c>
      <c r="C249" s="284" t="s">
        <v>591</v>
      </c>
      <c r="D249" s="273" t="s">
        <v>1707</v>
      </c>
      <c r="E249" s="286" t="s">
        <v>522</v>
      </c>
      <c r="F249" s="273" t="s">
        <v>765</v>
      </c>
      <c r="G249" s="288" t="s">
        <v>764</v>
      </c>
      <c r="H249" s="273" t="s">
        <v>995</v>
      </c>
      <c r="I249" s="290" t="s">
        <v>1706</v>
      </c>
      <c r="J249" s="274">
        <v>15</v>
      </c>
      <c r="K249" s="292">
        <v>480</v>
      </c>
      <c r="L249" s="274">
        <v>7200</v>
      </c>
      <c r="M249" s="294">
        <v>0</v>
      </c>
      <c r="N249" s="275">
        <v>7200</v>
      </c>
      <c r="O249" s="288" t="s">
        <v>788</v>
      </c>
      <c r="P249" s="276" t="s">
        <v>760</v>
      </c>
      <c r="Q249" s="296" t="s">
        <v>1936</v>
      </c>
      <c r="R249" s="276" t="s">
        <v>1937</v>
      </c>
      <c r="S249" s="296" t="s">
        <v>1934</v>
      </c>
    </row>
    <row r="250" spans="1:19" x14ac:dyDescent="0.3">
      <c r="A250" s="272">
        <v>1243</v>
      </c>
      <c r="B250" s="282">
        <v>42838</v>
      </c>
      <c r="C250" s="284" t="s">
        <v>591</v>
      </c>
      <c r="D250" s="273" t="s">
        <v>1705</v>
      </c>
      <c r="E250" s="286" t="s">
        <v>522</v>
      </c>
      <c r="F250" s="273" t="s">
        <v>812</v>
      </c>
      <c r="G250" s="288" t="s">
        <v>764</v>
      </c>
      <c r="H250" s="273" t="s">
        <v>800</v>
      </c>
      <c r="I250" s="290" t="s">
        <v>1661</v>
      </c>
      <c r="J250" s="274">
        <v>32</v>
      </c>
      <c r="K250" s="292">
        <v>720</v>
      </c>
      <c r="L250" s="274">
        <v>23040</v>
      </c>
      <c r="M250" s="294">
        <v>0</v>
      </c>
      <c r="N250" s="275">
        <v>23040</v>
      </c>
      <c r="O250" s="288" t="s">
        <v>761</v>
      </c>
      <c r="P250" s="276" t="s">
        <v>760</v>
      </c>
      <c r="Q250" s="296" t="s">
        <v>1932</v>
      </c>
      <c r="R250" s="276" t="s">
        <v>1933</v>
      </c>
      <c r="S250" s="296" t="s">
        <v>1934</v>
      </c>
    </row>
    <row r="251" spans="1:19" x14ac:dyDescent="0.3">
      <c r="A251" s="272">
        <v>1244</v>
      </c>
      <c r="B251" s="282">
        <v>42838</v>
      </c>
      <c r="C251" s="284" t="s">
        <v>591</v>
      </c>
      <c r="D251" s="273" t="s">
        <v>1705</v>
      </c>
      <c r="E251" s="286" t="s">
        <v>522</v>
      </c>
      <c r="F251" s="273" t="s">
        <v>812</v>
      </c>
      <c r="G251" s="288" t="s">
        <v>764</v>
      </c>
      <c r="H251" s="273" t="s">
        <v>800</v>
      </c>
      <c r="I251" s="290" t="s">
        <v>1704</v>
      </c>
      <c r="J251" s="274">
        <v>1</v>
      </c>
      <c r="K251" s="292">
        <v>113400</v>
      </c>
      <c r="L251" s="274">
        <v>113400</v>
      </c>
      <c r="M251" s="294">
        <v>0.09</v>
      </c>
      <c r="N251" s="275">
        <v>103194</v>
      </c>
      <c r="O251" s="288" t="s">
        <v>761</v>
      </c>
      <c r="P251" s="276" t="s">
        <v>767</v>
      </c>
      <c r="Q251" s="296" t="s">
        <v>1932</v>
      </c>
      <c r="R251" s="276" t="s">
        <v>1933</v>
      </c>
      <c r="S251" s="296" t="s">
        <v>1934</v>
      </c>
    </row>
    <row r="252" spans="1:19" x14ac:dyDescent="0.3">
      <c r="A252" s="272">
        <v>1245</v>
      </c>
      <c r="B252" s="282">
        <v>42839</v>
      </c>
      <c r="C252" s="284" t="s">
        <v>591</v>
      </c>
      <c r="D252" s="273" t="s">
        <v>1703</v>
      </c>
      <c r="E252" s="286" t="s">
        <v>398</v>
      </c>
      <c r="F252" s="273" t="s">
        <v>790</v>
      </c>
      <c r="G252" s="288" t="s">
        <v>770</v>
      </c>
      <c r="H252" s="273" t="s">
        <v>826</v>
      </c>
      <c r="I252" s="290" t="s">
        <v>1545</v>
      </c>
      <c r="J252" s="274">
        <v>44</v>
      </c>
      <c r="K252" s="292">
        <v>6060</v>
      </c>
      <c r="L252" s="274">
        <v>266640</v>
      </c>
      <c r="M252" s="294">
        <v>0.04</v>
      </c>
      <c r="N252" s="275">
        <v>255974.39999999999</v>
      </c>
      <c r="O252" s="288" t="s">
        <v>788</v>
      </c>
      <c r="P252" s="276" t="s">
        <v>774</v>
      </c>
      <c r="Q252" s="296" t="s">
        <v>1936</v>
      </c>
      <c r="R252" s="276" t="s">
        <v>1937</v>
      </c>
      <c r="S252" s="296" t="s">
        <v>1934</v>
      </c>
    </row>
    <row r="253" spans="1:19" x14ac:dyDescent="0.3">
      <c r="A253" s="272">
        <v>1246</v>
      </c>
      <c r="B253" s="282">
        <v>42839</v>
      </c>
      <c r="C253" s="284" t="s">
        <v>591</v>
      </c>
      <c r="D253" s="273" t="s">
        <v>1703</v>
      </c>
      <c r="E253" s="286" t="s">
        <v>398</v>
      </c>
      <c r="F253" s="273" t="s">
        <v>790</v>
      </c>
      <c r="G253" s="288" t="s">
        <v>770</v>
      </c>
      <c r="H253" s="273" t="s">
        <v>777</v>
      </c>
      <c r="I253" s="290" t="s">
        <v>1384</v>
      </c>
      <c r="J253" s="274">
        <v>11</v>
      </c>
      <c r="K253" s="292">
        <v>4320</v>
      </c>
      <c r="L253" s="274">
        <v>47520</v>
      </c>
      <c r="M253" s="294">
        <v>0.25</v>
      </c>
      <c r="N253" s="275">
        <v>35640</v>
      </c>
      <c r="O253" s="288" t="s">
        <v>788</v>
      </c>
      <c r="P253" s="276" t="s">
        <v>827</v>
      </c>
      <c r="Q253" s="296" t="s">
        <v>1936</v>
      </c>
      <c r="R253" s="276" t="s">
        <v>1937</v>
      </c>
      <c r="S253" s="296" t="s">
        <v>1934</v>
      </c>
    </row>
    <row r="254" spans="1:19" x14ac:dyDescent="0.3">
      <c r="A254" s="272">
        <v>1247</v>
      </c>
      <c r="B254" s="282">
        <v>42839</v>
      </c>
      <c r="C254" s="284" t="s">
        <v>591</v>
      </c>
      <c r="D254" s="273" t="s">
        <v>1328</v>
      </c>
      <c r="E254" s="286" t="s">
        <v>405</v>
      </c>
      <c r="F254" s="273" t="s">
        <v>790</v>
      </c>
      <c r="G254" s="288" t="s">
        <v>764</v>
      </c>
      <c r="H254" s="273" t="s">
        <v>793</v>
      </c>
      <c r="I254" s="290" t="s">
        <v>1702</v>
      </c>
      <c r="J254" s="274">
        <v>32</v>
      </c>
      <c r="K254" s="292">
        <v>420</v>
      </c>
      <c r="L254" s="274">
        <v>13440</v>
      </c>
      <c r="M254" s="294">
        <v>0.02</v>
      </c>
      <c r="N254" s="275">
        <v>13171.2</v>
      </c>
      <c r="O254" s="288" t="s">
        <v>761</v>
      </c>
      <c r="P254" s="276" t="s">
        <v>787</v>
      </c>
      <c r="Q254" s="296" t="s">
        <v>1932</v>
      </c>
      <c r="R254" s="276" t="s">
        <v>1937</v>
      </c>
      <c r="S254" s="296" t="s">
        <v>1934</v>
      </c>
    </row>
    <row r="255" spans="1:19" x14ac:dyDescent="0.3">
      <c r="A255" s="272">
        <v>1248</v>
      </c>
      <c r="B255" s="282">
        <v>42839</v>
      </c>
      <c r="C255" s="284" t="s">
        <v>591</v>
      </c>
      <c r="D255" s="273" t="s">
        <v>954</v>
      </c>
      <c r="E255" s="286" t="s">
        <v>405</v>
      </c>
      <c r="F255" s="273" t="s">
        <v>790</v>
      </c>
      <c r="G255" s="288" t="s">
        <v>764</v>
      </c>
      <c r="H255" s="273" t="s">
        <v>818</v>
      </c>
      <c r="I255" s="290" t="s">
        <v>1023</v>
      </c>
      <c r="J255" s="274">
        <v>7</v>
      </c>
      <c r="K255" s="292">
        <v>4260</v>
      </c>
      <c r="L255" s="274">
        <v>29820</v>
      </c>
      <c r="M255" s="294">
        <v>0.01</v>
      </c>
      <c r="N255" s="275">
        <v>29521.8</v>
      </c>
      <c r="O255" s="288" t="s">
        <v>788</v>
      </c>
      <c r="P255" s="276" t="s">
        <v>827</v>
      </c>
      <c r="Q255" s="296" t="s">
        <v>1936</v>
      </c>
      <c r="R255" s="276" t="s">
        <v>1937</v>
      </c>
      <c r="S255" s="296" t="s">
        <v>1934</v>
      </c>
    </row>
    <row r="256" spans="1:19" x14ac:dyDescent="0.3">
      <c r="A256" s="272">
        <v>1249</v>
      </c>
      <c r="B256" s="282">
        <v>42839</v>
      </c>
      <c r="C256" s="284" t="s">
        <v>591</v>
      </c>
      <c r="D256" s="273" t="s">
        <v>1699</v>
      </c>
      <c r="E256" s="286" t="s">
        <v>405</v>
      </c>
      <c r="F256" s="273" t="s">
        <v>765</v>
      </c>
      <c r="G256" s="288" t="s">
        <v>785</v>
      </c>
      <c r="H256" s="273" t="s">
        <v>784</v>
      </c>
      <c r="I256" s="290" t="s">
        <v>1115</v>
      </c>
      <c r="J256" s="274">
        <v>18</v>
      </c>
      <c r="K256" s="292">
        <v>3360</v>
      </c>
      <c r="L256" s="274">
        <v>60480</v>
      </c>
      <c r="M256" s="294">
        <v>0.06</v>
      </c>
      <c r="N256" s="275">
        <v>56851.199999999997</v>
      </c>
      <c r="O256" s="288" t="s">
        <v>834</v>
      </c>
      <c r="P256" s="276" t="s">
        <v>798</v>
      </c>
      <c r="Q256" s="296" t="s">
        <v>1932</v>
      </c>
      <c r="R256" s="276" t="s">
        <v>1937</v>
      </c>
      <c r="S256" s="296" t="s">
        <v>1934</v>
      </c>
    </row>
    <row r="257" spans="1:19" x14ac:dyDescent="0.3">
      <c r="A257" s="272">
        <v>1250</v>
      </c>
      <c r="B257" s="282">
        <v>42839</v>
      </c>
      <c r="C257" s="284" t="s">
        <v>591</v>
      </c>
      <c r="D257" s="273" t="s">
        <v>954</v>
      </c>
      <c r="E257" s="286" t="s">
        <v>405</v>
      </c>
      <c r="F257" s="273" t="s">
        <v>790</v>
      </c>
      <c r="G257" s="288" t="s">
        <v>764</v>
      </c>
      <c r="H257" s="273" t="s">
        <v>921</v>
      </c>
      <c r="I257" s="290" t="s">
        <v>988</v>
      </c>
      <c r="J257" s="274">
        <v>23</v>
      </c>
      <c r="K257" s="292">
        <v>300</v>
      </c>
      <c r="L257" s="274">
        <v>6900</v>
      </c>
      <c r="M257" s="294">
        <v>0.02</v>
      </c>
      <c r="N257" s="275">
        <v>6762</v>
      </c>
      <c r="O257" s="288" t="s">
        <v>788</v>
      </c>
      <c r="P257" s="276" t="s">
        <v>760</v>
      </c>
      <c r="Q257" s="296" t="s">
        <v>1936</v>
      </c>
      <c r="R257" s="276" t="s">
        <v>1937</v>
      </c>
      <c r="S257" s="296" t="s">
        <v>1934</v>
      </c>
    </row>
    <row r="258" spans="1:19" x14ac:dyDescent="0.3">
      <c r="A258" s="272">
        <v>1251</v>
      </c>
      <c r="B258" s="282">
        <v>42839</v>
      </c>
      <c r="C258" s="284" t="s">
        <v>591</v>
      </c>
      <c r="D258" s="273" t="s">
        <v>1701</v>
      </c>
      <c r="E258" s="286" t="s">
        <v>405</v>
      </c>
      <c r="F258" s="273" t="s">
        <v>778</v>
      </c>
      <c r="G258" s="288" t="s">
        <v>764</v>
      </c>
      <c r="H258" s="273" t="s">
        <v>800</v>
      </c>
      <c r="I258" s="290" t="s">
        <v>1700</v>
      </c>
      <c r="J258" s="274">
        <v>5</v>
      </c>
      <c r="K258" s="292">
        <v>180</v>
      </c>
      <c r="L258" s="274">
        <v>900</v>
      </c>
      <c r="M258" s="294">
        <v>7.0000000000000007E-2</v>
      </c>
      <c r="N258" s="275">
        <v>837</v>
      </c>
      <c r="O258" s="288" t="s">
        <v>761</v>
      </c>
      <c r="P258" s="276" t="s">
        <v>760</v>
      </c>
      <c r="Q258" s="296" t="s">
        <v>1932</v>
      </c>
      <c r="R258" s="276" t="s">
        <v>1933</v>
      </c>
      <c r="S258" s="296" t="s">
        <v>1934</v>
      </c>
    </row>
    <row r="259" spans="1:19" x14ac:dyDescent="0.3">
      <c r="A259" s="272">
        <v>1252</v>
      </c>
      <c r="B259" s="282">
        <v>42839</v>
      </c>
      <c r="C259" s="284" t="s">
        <v>591</v>
      </c>
      <c r="D259" s="273" t="s">
        <v>1699</v>
      </c>
      <c r="E259" s="286" t="s">
        <v>405</v>
      </c>
      <c r="F259" s="273" t="s">
        <v>765</v>
      </c>
      <c r="G259" s="288" t="s">
        <v>785</v>
      </c>
      <c r="H259" s="273" t="s">
        <v>784</v>
      </c>
      <c r="I259" s="290" t="s">
        <v>990</v>
      </c>
      <c r="J259" s="274">
        <v>34</v>
      </c>
      <c r="K259" s="292">
        <v>12060</v>
      </c>
      <c r="L259" s="274">
        <v>410040</v>
      </c>
      <c r="M259" s="294">
        <v>0.03</v>
      </c>
      <c r="N259" s="275">
        <v>397738.8</v>
      </c>
      <c r="O259" s="288" t="s">
        <v>834</v>
      </c>
      <c r="P259" s="276" t="s">
        <v>760</v>
      </c>
      <c r="Q259" s="296" t="s">
        <v>1932</v>
      </c>
      <c r="R259" s="276" t="s">
        <v>1937</v>
      </c>
      <c r="S259" s="296" t="s">
        <v>1934</v>
      </c>
    </row>
    <row r="260" spans="1:19" x14ac:dyDescent="0.3">
      <c r="A260" s="272">
        <v>1253</v>
      </c>
      <c r="B260" s="282">
        <v>42840</v>
      </c>
      <c r="C260" s="284" t="s">
        <v>591</v>
      </c>
      <c r="D260" s="273" t="s">
        <v>1698</v>
      </c>
      <c r="E260" s="286" t="s">
        <v>398</v>
      </c>
      <c r="F260" s="273" t="s">
        <v>765</v>
      </c>
      <c r="G260" s="288" t="s">
        <v>785</v>
      </c>
      <c r="H260" s="273" t="s">
        <v>824</v>
      </c>
      <c r="I260" s="290" t="s">
        <v>1012</v>
      </c>
      <c r="J260" s="274">
        <v>13</v>
      </c>
      <c r="K260" s="292">
        <v>2460</v>
      </c>
      <c r="L260" s="274">
        <v>31980</v>
      </c>
      <c r="M260" s="294">
        <v>0.03</v>
      </c>
      <c r="N260" s="275">
        <v>31020.6</v>
      </c>
      <c r="O260" s="288" t="s">
        <v>782</v>
      </c>
      <c r="P260" s="276" t="s">
        <v>841</v>
      </c>
      <c r="Q260" s="296" t="s">
        <v>1932</v>
      </c>
      <c r="R260" s="276" t="s">
        <v>1937</v>
      </c>
      <c r="S260" s="296" t="s">
        <v>1934</v>
      </c>
    </row>
    <row r="261" spans="1:19" x14ac:dyDescent="0.3">
      <c r="A261" s="272">
        <v>1254</v>
      </c>
      <c r="B261" s="282">
        <v>42840</v>
      </c>
      <c r="C261" s="284" t="s">
        <v>591</v>
      </c>
      <c r="D261" s="273" t="s">
        <v>872</v>
      </c>
      <c r="E261" s="286" t="s">
        <v>405</v>
      </c>
      <c r="F261" s="273" t="s">
        <v>765</v>
      </c>
      <c r="G261" s="288" t="s">
        <v>785</v>
      </c>
      <c r="H261" s="273" t="s">
        <v>784</v>
      </c>
      <c r="I261" s="290" t="s">
        <v>1697</v>
      </c>
      <c r="J261" s="274">
        <v>31</v>
      </c>
      <c r="K261" s="292">
        <v>480</v>
      </c>
      <c r="L261" s="274">
        <v>14880</v>
      </c>
      <c r="M261" s="294">
        <v>0.05</v>
      </c>
      <c r="N261" s="275">
        <v>14136</v>
      </c>
      <c r="O261" s="288" t="s">
        <v>775</v>
      </c>
      <c r="P261" s="276" t="s">
        <v>760</v>
      </c>
      <c r="Q261" s="296" t="s">
        <v>1935</v>
      </c>
      <c r="R261" s="276" t="s">
        <v>1937</v>
      </c>
      <c r="S261" s="296" t="s">
        <v>1934</v>
      </c>
    </row>
    <row r="262" spans="1:19" x14ac:dyDescent="0.3">
      <c r="A262" s="272">
        <v>1255</v>
      </c>
      <c r="B262" s="282">
        <v>42840</v>
      </c>
      <c r="C262" s="284" t="s">
        <v>591</v>
      </c>
      <c r="D262" s="273" t="s">
        <v>1585</v>
      </c>
      <c r="E262" s="286" t="s">
        <v>405</v>
      </c>
      <c r="F262" s="273" t="s">
        <v>778</v>
      </c>
      <c r="G262" s="288" t="s">
        <v>785</v>
      </c>
      <c r="H262" s="273" t="s">
        <v>784</v>
      </c>
      <c r="I262" s="290" t="s">
        <v>1696</v>
      </c>
      <c r="J262" s="274">
        <v>49</v>
      </c>
      <c r="K262" s="292">
        <v>6960</v>
      </c>
      <c r="L262" s="274">
        <v>341040</v>
      </c>
      <c r="M262" s="294">
        <v>0.04</v>
      </c>
      <c r="N262" s="275">
        <v>327398.40000000002</v>
      </c>
      <c r="O262" s="288" t="s">
        <v>782</v>
      </c>
      <c r="P262" s="276" t="s">
        <v>798</v>
      </c>
      <c r="Q262" s="296" t="s">
        <v>1932</v>
      </c>
      <c r="R262" s="276" t="s">
        <v>1933</v>
      </c>
      <c r="S262" s="296" t="s">
        <v>1934</v>
      </c>
    </row>
    <row r="263" spans="1:19" x14ac:dyDescent="0.3">
      <c r="A263" s="272">
        <v>1256</v>
      </c>
      <c r="B263" s="282">
        <v>42840</v>
      </c>
      <c r="C263" s="284" t="s">
        <v>591</v>
      </c>
      <c r="D263" s="273" t="s">
        <v>872</v>
      </c>
      <c r="E263" s="286" t="s">
        <v>405</v>
      </c>
      <c r="F263" s="273" t="s">
        <v>765</v>
      </c>
      <c r="G263" s="288" t="s">
        <v>770</v>
      </c>
      <c r="H263" s="273" t="s">
        <v>777</v>
      </c>
      <c r="I263" s="290" t="s">
        <v>1695</v>
      </c>
      <c r="J263" s="274">
        <v>40</v>
      </c>
      <c r="K263" s="292">
        <v>19260</v>
      </c>
      <c r="L263" s="274">
        <v>770400</v>
      </c>
      <c r="M263" s="294">
        <v>0</v>
      </c>
      <c r="N263" s="275">
        <v>770400</v>
      </c>
      <c r="O263" s="288" t="s">
        <v>775</v>
      </c>
      <c r="P263" s="276" t="s">
        <v>760</v>
      </c>
      <c r="Q263" s="296" t="s">
        <v>1935</v>
      </c>
      <c r="R263" s="276" t="s">
        <v>1937</v>
      </c>
      <c r="S263" s="296" t="s">
        <v>1934</v>
      </c>
    </row>
    <row r="264" spans="1:19" x14ac:dyDescent="0.3">
      <c r="A264" s="272">
        <v>1257</v>
      </c>
      <c r="B264" s="282">
        <v>42840</v>
      </c>
      <c r="C264" s="284" t="s">
        <v>591</v>
      </c>
      <c r="D264" s="273" t="s">
        <v>1585</v>
      </c>
      <c r="E264" s="286" t="s">
        <v>398</v>
      </c>
      <c r="F264" s="273" t="s">
        <v>778</v>
      </c>
      <c r="G264" s="288" t="s">
        <v>764</v>
      </c>
      <c r="H264" s="273" t="s">
        <v>763</v>
      </c>
      <c r="I264" s="290" t="s">
        <v>789</v>
      </c>
      <c r="J264" s="274">
        <v>1</v>
      </c>
      <c r="K264" s="292">
        <v>720</v>
      </c>
      <c r="L264" s="274">
        <v>720</v>
      </c>
      <c r="M264" s="294">
        <v>7.0000000000000007E-2</v>
      </c>
      <c r="N264" s="275">
        <v>669.6</v>
      </c>
      <c r="O264" s="288" t="s">
        <v>782</v>
      </c>
      <c r="P264" s="276" t="s">
        <v>760</v>
      </c>
      <c r="Q264" s="296" t="s">
        <v>1932</v>
      </c>
      <c r="R264" s="276" t="s">
        <v>1933</v>
      </c>
      <c r="S264" s="296" t="s">
        <v>1934</v>
      </c>
    </row>
    <row r="265" spans="1:19" x14ac:dyDescent="0.3">
      <c r="A265" s="272">
        <v>1258</v>
      </c>
      <c r="B265" s="282">
        <v>42840</v>
      </c>
      <c r="C265" s="284" t="s">
        <v>591</v>
      </c>
      <c r="D265" s="273" t="s">
        <v>1693</v>
      </c>
      <c r="E265" s="286" t="s">
        <v>522</v>
      </c>
      <c r="F265" s="273" t="s">
        <v>778</v>
      </c>
      <c r="G265" s="288" t="s">
        <v>764</v>
      </c>
      <c r="H265" s="273" t="s">
        <v>995</v>
      </c>
      <c r="I265" s="290" t="s">
        <v>1694</v>
      </c>
      <c r="J265" s="274">
        <v>28</v>
      </c>
      <c r="K265" s="292">
        <v>240</v>
      </c>
      <c r="L265" s="274">
        <v>6720</v>
      </c>
      <c r="M265" s="294">
        <v>0</v>
      </c>
      <c r="N265" s="275">
        <v>6720</v>
      </c>
      <c r="O265" s="288" t="s">
        <v>761</v>
      </c>
      <c r="P265" s="276" t="s">
        <v>827</v>
      </c>
      <c r="Q265" s="296" t="s">
        <v>1932</v>
      </c>
      <c r="R265" s="276" t="s">
        <v>1933</v>
      </c>
      <c r="S265" s="296" t="s">
        <v>1934</v>
      </c>
    </row>
    <row r="266" spans="1:19" x14ac:dyDescent="0.3">
      <c r="A266" s="272">
        <v>1259</v>
      </c>
      <c r="B266" s="282">
        <v>42840</v>
      </c>
      <c r="C266" s="284" t="s">
        <v>591</v>
      </c>
      <c r="D266" s="273" t="s">
        <v>1693</v>
      </c>
      <c r="E266" s="286" t="s">
        <v>522</v>
      </c>
      <c r="F266" s="273" t="s">
        <v>778</v>
      </c>
      <c r="G266" s="288" t="s">
        <v>764</v>
      </c>
      <c r="H266" s="273" t="s">
        <v>800</v>
      </c>
      <c r="I266" s="290" t="s">
        <v>1692</v>
      </c>
      <c r="J266" s="274">
        <v>7</v>
      </c>
      <c r="K266" s="292">
        <v>1020</v>
      </c>
      <c r="L266" s="274">
        <v>7140</v>
      </c>
      <c r="M266" s="294">
        <v>0.05</v>
      </c>
      <c r="N266" s="275">
        <v>6783</v>
      </c>
      <c r="O266" s="288" t="s">
        <v>761</v>
      </c>
      <c r="P266" s="276" t="s">
        <v>767</v>
      </c>
      <c r="Q266" s="296" t="s">
        <v>1932</v>
      </c>
      <c r="R266" s="276" t="s">
        <v>1933</v>
      </c>
      <c r="S266" s="296" t="s">
        <v>1934</v>
      </c>
    </row>
    <row r="267" spans="1:19" x14ac:dyDescent="0.3">
      <c r="A267" s="272">
        <v>1260</v>
      </c>
      <c r="B267" s="282">
        <v>42841</v>
      </c>
      <c r="C267" s="284" t="s">
        <v>591</v>
      </c>
      <c r="D267" s="273" t="s">
        <v>1133</v>
      </c>
      <c r="E267" s="286" t="s">
        <v>522</v>
      </c>
      <c r="F267" s="273" t="s">
        <v>778</v>
      </c>
      <c r="G267" s="288" t="s">
        <v>764</v>
      </c>
      <c r="H267" s="273" t="s">
        <v>921</v>
      </c>
      <c r="I267" s="290" t="s">
        <v>1691</v>
      </c>
      <c r="J267" s="274">
        <v>37</v>
      </c>
      <c r="K267" s="292">
        <v>180</v>
      </c>
      <c r="L267" s="274">
        <v>6660</v>
      </c>
      <c r="M267" s="294">
        <v>0</v>
      </c>
      <c r="N267" s="275">
        <v>6660</v>
      </c>
      <c r="O267" s="288" t="s">
        <v>782</v>
      </c>
      <c r="P267" s="276" t="s">
        <v>760</v>
      </c>
      <c r="Q267" s="296" t="s">
        <v>1932</v>
      </c>
      <c r="R267" s="276" t="s">
        <v>1933</v>
      </c>
      <c r="S267" s="296" t="s">
        <v>1934</v>
      </c>
    </row>
    <row r="268" spans="1:19" x14ac:dyDescent="0.3">
      <c r="A268" s="272">
        <v>1261</v>
      </c>
      <c r="B268" s="282">
        <v>42841</v>
      </c>
      <c r="C268" s="284" t="s">
        <v>591</v>
      </c>
      <c r="D268" s="273" t="s">
        <v>1133</v>
      </c>
      <c r="E268" s="286" t="s">
        <v>522</v>
      </c>
      <c r="F268" s="273" t="s">
        <v>778</v>
      </c>
      <c r="G268" s="288" t="s">
        <v>770</v>
      </c>
      <c r="H268" s="273" t="s">
        <v>781</v>
      </c>
      <c r="I268" s="290" t="s">
        <v>1690</v>
      </c>
      <c r="J268" s="274">
        <v>7</v>
      </c>
      <c r="K268" s="292">
        <v>1560</v>
      </c>
      <c r="L268" s="274">
        <v>10920</v>
      </c>
      <c r="M268" s="294">
        <v>0.03</v>
      </c>
      <c r="N268" s="275">
        <v>10592.4</v>
      </c>
      <c r="O268" s="288" t="s">
        <v>782</v>
      </c>
      <c r="P268" s="276" t="s">
        <v>760</v>
      </c>
      <c r="Q268" s="296" t="s">
        <v>1932</v>
      </c>
      <c r="R268" s="276" t="s">
        <v>1933</v>
      </c>
      <c r="S268" s="296" t="s">
        <v>1934</v>
      </c>
    </row>
    <row r="269" spans="1:19" x14ac:dyDescent="0.3">
      <c r="A269" s="272">
        <v>1262</v>
      </c>
      <c r="B269" s="282">
        <v>42841</v>
      </c>
      <c r="C269" s="284" t="s">
        <v>591</v>
      </c>
      <c r="D269" s="273" t="s">
        <v>1133</v>
      </c>
      <c r="E269" s="286" t="s">
        <v>522</v>
      </c>
      <c r="F269" s="273" t="s">
        <v>778</v>
      </c>
      <c r="G269" s="288" t="s">
        <v>764</v>
      </c>
      <c r="H269" s="273" t="s">
        <v>805</v>
      </c>
      <c r="I269" s="290" t="s">
        <v>1126</v>
      </c>
      <c r="J269" s="274">
        <v>45</v>
      </c>
      <c r="K269" s="292">
        <v>360</v>
      </c>
      <c r="L269" s="274">
        <v>16200</v>
      </c>
      <c r="M269" s="294">
        <v>0.01</v>
      </c>
      <c r="N269" s="275">
        <v>16038</v>
      </c>
      <c r="O269" s="288" t="s">
        <v>782</v>
      </c>
      <c r="P269" s="276" t="s">
        <v>760</v>
      </c>
      <c r="Q269" s="296" t="s">
        <v>1932</v>
      </c>
      <c r="R269" s="276" t="s">
        <v>1933</v>
      </c>
      <c r="S269" s="296" t="s">
        <v>1934</v>
      </c>
    </row>
    <row r="270" spans="1:19" x14ac:dyDescent="0.3">
      <c r="A270" s="272">
        <v>1263</v>
      </c>
      <c r="B270" s="282">
        <v>42841</v>
      </c>
      <c r="C270" s="284" t="s">
        <v>591</v>
      </c>
      <c r="D270" s="273" t="s">
        <v>1133</v>
      </c>
      <c r="E270" s="286" t="s">
        <v>522</v>
      </c>
      <c r="F270" s="273" t="s">
        <v>778</v>
      </c>
      <c r="G270" s="288" t="s">
        <v>785</v>
      </c>
      <c r="H270" s="273" t="s">
        <v>784</v>
      </c>
      <c r="I270" s="290" t="s">
        <v>1689</v>
      </c>
      <c r="J270" s="274">
        <v>43</v>
      </c>
      <c r="K270" s="292">
        <v>7560</v>
      </c>
      <c r="L270" s="274">
        <v>325080</v>
      </c>
      <c r="M270" s="294">
        <v>0</v>
      </c>
      <c r="N270" s="275">
        <v>325080</v>
      </c>
      <c r="O270" s="288" t="s">
        <v>782</v>
      </c>
      <c r="P270" s="276" t="s">
        <v>760</v>
      </c>
      <c r="Q270" s="296" t="s">
        <v>1932</v>
      </c>
      <c r="R270" s="276" t="s">
        <v>1933</v>
      </c>
      <c r="S270" s="296" t="s">
        <v>1934</v>
      </c>
    </row>
    <row r="271" spans="1:19" x14ac:dyDescent="0.3">
      <c r="A271" s="272">
        <v>1264</v>
      </c>
      <c r="B271" s="282">
        <v>42841</v>
      </c>
      <c r="C271" s="284" t="s">
        <v>591</v>
      </c>
      <c r="D271" s="273" t="s">
        <v>1688</v>
      </c>
      <c r="E271" s="286" t="s">
        <v>395</v>
      </c>
      <c r="F271" s="273" t="s">
        <v>812</v>
      </c>
      <c r="G271" s="288" t="s">
        <v>770</v>
      </c>
      <c r="H271" s="273" t="s">
        <v>781</v>
      </c>
      <c r="I271" s="290" t="s">
        <v>1655</v>
      </c>
      <c r="J271" s="274">
        <v>4</v>
      </c>
      <c r="K271" s="292">
        <v>420</v>
      </c>
      <c r="L271" s="274">
        <v>1680</v>
      </c>
      <c r="M271" s="294">
        <v>0</v>
      </c>
      <c r="N271" s="275">
        <v>1680</v>
      </c>
      <c r="O271" s="288" t="s">
        <v>788</v>
      </c>
      <c r="P271" s="276" t="s">
        <v>760</v>
      </c>
      <c r="Q271" s="296" t="s">
        <v>1936</v>
      </c>
      <c r="R271" s="276" t="s">
        <v>1933</v>
      </c>
      <c r="S271" s="296" t="s">
        <v>1934</v>
      </c>
    </row>
    <row r="272" spans="1:19" x14ac:dyDescent="0.3">
      <c r="A272" s="272">
        <v>1265</v>
      </c>
      <c r="B272" s="282">
        <v>42841</v>
      </c>
      <c r="C272" s="284" t="s">
        <v>591</v>
      </c>
      <c r="D272" s="273" t="s">
        <v>1688</v>
      </c>
      <c r="E272" s="286" t="s">
        <v>395</v>
      </c>
      <c r="F272" s="273" t="s">
        <v>812</v>
      </c>
      <c r="G272" s="288" t="s">
        <v>764</v>
      </c>
      <c r="H272" s="273" t="s">
        <v>921</v>
      </c>
      <c r="I272" s="290" t="s">
        <v>1687</v>
      </c>
      <c r="J272" s="274">
        <v>8</v>
      </c>
      <c r="K272" s="292">
        <v>180</v>
      </c>
      <c r="L272" s="274">
        <v>1440</v>
      </c>
      <c r="M272" s="294">
        <v>0.02</v>
      </c>
      <c r="N272" s="275">
        <v>1411.2</v>
      </c>
      <c r="O272" s="288" t="s">
        <v>788</v>
      </c>
      <c r="P272" s="276" t="s">
        <v>767</v>
      </c>
      <c r="Q272" s="296" t="s">
        <v>1936</v>
      </c>
      <c r="R272" s="276" t="s">
        <v>1933</v>
      </c>
      <c r="S272" s="296" t="s">
        <v>1934</v>
      </c>
    </row>
    <row r="273" spans="1:19" x14ac:dyDescent="0.3">
      <c r="A273" s="272">
        <v>1266</v>
      </c>
      <c r="B273" s="282">
        <v>42842</v>
      </c>
      <c r="C273" s="284" t="s">
        <v>591</v>
      </c>
      <c r="D273" s="273" t="s">
        <v>1567</v>
      </c>
      <c r="E273" s="286" t="s">
        <v>405</v>
      </c>
      <c r="F273" s="273" t="s">
        <v>778</v>
      </c>
      <c r="G273" s="288" t="s">
        <v>785</v>
      </c>
      <c r="H273" s="273" t="s">
        <v>784</v>
      </c>
      <c r="I273" s="290" t="s">
        <v>1210</v>
      </c>
      <c r="J273" s="274">
        <v>38</v>
      </c>
      <c r="K273" s="292">
        <v>3960</v>
      </c>
      <c r="L273" s="274">
        <v>150480</v>
      </c>
      <c r="M273" s="294">
        <v>0</v>
      </c>
      <c r="N273" s="275">
        <v>150480</v>
      </c>
      <c r="O273" s="288" t="s">
        <v>782</v>
      </c>
      <c r="P273" s="276" t="s">
        <v>798</v>
      </c>
      <c r="Q273" s="296" t="s">
        <v>1932</v>
      </c>
      <c r="R273" s="276" t="s">
        <v>1933</v>
      </c>
      <c r="S273" s="296" t="s">
        <v>1934</v>
      </c>
    </row>
    <row r="274" spans="1:19" x14ac:dyDescent="0.3">
      <c r="A274" s="272">
        <v>1267</v>
      </c>
      <c r="B274" s="282">
        <v>42842</v>
      </c>
      <c r="C274" s="284" t="s">
        <v>591</v>
      </c>
      <c r="D274" s="273" t="s">
        <v>1143</v>
      </c>
      <c r="E274" s="286" t="s">
        <v>395</v>
      </c>
      <c r="F274" s="273" t="s">
        <v>778</v>
      </c>
      <c r="G274" s="288" t="s">
        <v>764</v>
      </c>
      <c r="H274" s="273" t="s">
        <v>800</v>
      </c>
      <c r="I274" s="290" t="s">
        <v>1686</v>
      </c>
      <c r="J274" s="274">
        <v>24</v>
      </c>
      <c r="K274" s="292">
        <v>180</v>
      </c>
      <c r="L274" s="274">
        <v>4320</v>
      </c>
      <c r="M274" s="294">
        <v>0</v>
      </c>
      <c r="N274" s="275">
        <v>4320</v>
      </c>
      <c r="O274" s="288" t="s">
        <v>834</v>
      </c>
      <c r="P274" s="276" t="s">
        <v>760</v>
      </c>
      <c r="Q274" s="296" t="s">
        <v>1932</v>
      </c>
      <c r="R274" s="276" t="s">
        <v>1933</v>
      </c>
      <c r="S274" s="296" t="s">
        <v>1934</v>
      </c>
    </row>
    <row r="275" spans="1:19" x14ac:dyDescent="0.3">
      <c r="A275" s="272">
        <v>1268</v>
      </c>
      <c r="B275" s="282">
        <v>42842</v>
      </c>
      <c r="C275" s="284" t="s">
        <v>591</v>
      </c>
      <c r="D275" s="273" t="s">
        <v>1685</v>
      </c>
      <c r="E275" s="286" t="s">
        <v>405</v>
      </c>
      <c r="F275" s="273" t="s">
        <v>790</v>
      </c>
      <c r="G275" s="288" t="s">
        <v>785</v>
      </c>
      <c r="H275" s="273" t="s">
        <v>815</v>
      </c>
      <c r="I275" s="290" t="s">
        <v>1684</v>
      </c>
      <c r="J275" s="274">
        <v>42</v>
      </c>
      <c r="K275" s="292">
        <v>7260</v>
      </c>
      <c r="L275" s="274">
        <v>304920</v>
      </c>
      <c r="M275" s="294">
        <v>0</v>
      </c>
      <c r="N275" s="275">
        <v>304920</v>
      </c>
      <c r="O275" s="288" t="s">
        <v>782</v>
      </c>
      <c r="P275" s="276" t="s">
        <v>760</v>
      </c>
      <c r="Q275" s="296" t="s">
        <v>1932</v>
      </c>
      <c r="R275" s="276" t="s">
        <v>1937</v>
      </c>
      <c r="S275" s="296" t="s">
        <v>1934</v>
      </c>
    </row>
    <row r="276" spans="1:19" x14ac:dyDescent="0.3">
      <c r="A276" s="272">
        <v>1269</v>
      </c>
      <c r="B276" s="282">
        <v>42842</v>
      </c>
      <c r="C276" s="284" t="s">
        <v>591</v>
      </c>
      <c r="D276" s="273" t="s">
        <v>1352</v>
      </c>
      <c r="E276" s="286" t="s">
        <v>522</v>
      </c>
      <c r="F276" s="273" t="s">
        <v>778</v>
      </c>
      <c r="G276" s="288" t="s">
        <v>764</v>
      </c>
      <c r="H276" s="273" t="s">
        <v>763</v>
      </c>
      <c r="I276" s="290" t="s">
        <v>1683</v>
      </c>
      <c r="J276" s="274">
        <v>20</v>
      </c>
      <c r="K276" s="292">
        <v>180</v>
      </c>
      <c r="L276" s="274">
        <v>3600</v>
      </c>
      <c r="M276" s="294">
        <v>0.03</v>
      </c>
      <c r="N276" s="275">
        <v>3492</v>
      </c>
      <c r="O276" s="288" t="s">
        <v>788</v>
      </c>
      <c r="P276" s="276" t="s">
        <v>787</v>
      </c>
      <c r="Q276" s="296" t="s">
        <v>1936</v>
      </c>
      <c r="R276" s="276" t="s">
        <v>1933</v>
      </c>
      <c r="S276" s="296" t="s">
        <v>1934</v>
      </c>
    </row>
    <row r="277" spans="1:19" x14ac:dyDescent="0.3">
      <c r="A277" s="272">
        <v>1270</v>
      </c>
      <c r="B277" s="282">
        <v>42842</v>
      </c>
      <c r="C277" s="284" t="s">
        <v>591</v>
      </c>
      <c r="D277" s="273" t="s">
        <v>1682</v>
      </c>
      <c r="E277" s="286" t="s">
        <v>522</v>
      </c>
      <c r="F277" s="273" t="s">
        <v>790</v>
      </c>
      <c r="G277" s="288" t="s">
        <v>770</v>
      </c>
      <c r="H277" s="273" t="s">
        <v>826</v>
      </c>
      <c r="I277" s="290" t="s">
        <v>1545</v>
      </c>
      <c r="J277" s="274">
        <v>15</v>
      </c>
      <c r="K277" s="292">
        <v>6060</v>
      </c>
      <c r="L277" s="274">
        <v>90900</v>
      </c>
      <c r="M277" s="294">
        <v>0</v>
      </c>
      <c r="N277" s="275">
        <v>90900</v>
      </c>
      <c r="O277" s="288" t="s">
        <v>788</v>
      </c>
      <c r="P277" s="276" t="s">
        <v>841</v>
      </c>
      <c r="Q277" s="296" t="s">
        <v>1936</v>
      </c>
      <c r="R277" s="276" t="s">
        <v>1937</v>
      </c>
      <c r="S277" s="296" t="s">
        <v>1934</v>
      </c>
    </row>
    <row r="278" spans="1:19" x14ac:dyDescent="0.3">
      <c r="A278" s="272">
        <v>1271</v>
      </c>
      <c r="B278" s="282">
        <v>42842</v>
      </c>
      <c r="C278" s="284" t="s">
        <v>591</v>
      </c>
      <c r="D278" s="273" t="s">
        <v>1682</v>
      </c>
      <c r="E278" s="286" t="s">
        <v>522</v>
      </c>
      <c r="F278" s="273" t="s">
        <v>790</v>
      </c>
      <c r="G278" s="288" t="s">
        <v>770</v>
      </c>
      <c r="H278" s="273" t="s">
        <v>781</v>
      </c>
      <c r="I278" s="290" t="s">
        <v>1681</v>
      </c>
      <c r="J278" s="274">
        <v>6</v>
      </c>
      <c r="K278" s="292">
        <v>900</v>
      </c>
      <c r="L278" s="274">
        <v>5400</v>
      </c>
      <c r="M278" s="294">
        <v>0.06</v>
      </c>
      <c r="N278" s="275">
        <v>5076</v>
      </c>
      <c r="O278" s="288" t="s">
        <v>788</v>
      </c>
      <c r="P278" s="276" t="s">
        <v>760</v>
      </c>
      <c r="Q278" s="296" t="s">
        <v>1936</v>
      </c>
      <c r="R278" s="276" t="s">
        <v>1937</v>
      </c>
      <c r="S278" s="296" t="s">
        <v>1934</v>
      </c>
    </row>
    <row r="279" spans="1:19" x14ac:dyDescent="0.3">
      <c r="A279" s="272">
        <v>1272</v>
      </c>
      <c r="B279" s="282">
        <v>42842</v>
      </c>
      <c r="C279" s="284" t="s">
        <v>591</v>
      </c>
      <c r="D279" s="273" t="s">
        <v>1490</v>
      </c>
      <c r="E279" s="286" t="s">
        <v>395</v>
      </c>
      <c r="F279" s="273" t="s">
        <v>790</v>
      </c>
      <c r="G279" s="288" t="s">
        <v>785</v>
      </c>
      <c r="H279" s="273" t="s">
        <v>784</v>
      </c>
      <c r="I279" s="290" t="s">
        <v>1279</v>
      </c>
      <c r="J279" s="274">
        <v>20</v>
      </c>
      <c r="K279" s="292">
        <v>9360</v>
      </c>
      <c r="L279" s="274">
        <v>187200</v>
      </c>
      <c r="M279" s="294">
        <v>0.06</v>
      </c>
      <c r="N279" s="275">
        <v>175968</v>
      </c>
      <c r="O279" s="288" t="s">
        <v>834</v>
      </c>
      <c r="P279" s="276" t="s">
        <v>841</v>
      </c>
      <c r="Q279" s="296" t="s">
        <v>1932</v>
      </c>
      <c r="R279" s="276" t="s">
        <v>1937</v>
      </c>
      <c r="S279" s="296" t="s">
        <v>1934</v>
      </c>
    </row>
    <row r="280" spans="1:19" x14ac:dyDescent="0.3">
      <c r="A280" s="272">
        <v>1273</v>
      </c>
      <c r="B280" s="282">
        <v>42842</v>
      </c>
      <c r="C280" s="284" t="s">
        <v>591</v>
      </c>
      <c r="D280" s="273" t="s">
        <v>1015</v>
      </c>
      <c r="E280" s="286" t="s">
        <v>395</v>
      </c>
      <c r="F280" s="273" t="s">
        <v>790</v>
      </c>
      <c r="G280" s="288" t="s">
        <v>764</v>
      </c>
      <c r="H280" s="273" t="s">
        <v>811</v>
      </c>
      <c r="I280" s="290" t="s">
        <v>1680</v>
      </c>
      <c r="J280" s="274">
        <v>14</v>
      </c>
      <c r="K280" s="292">
        <v>660</v>
      </c>
      <c r="L280" s="274">
        <v>9240</v>
      </c>
      <c r="M280" s="294">
        <v>0.02</v>
      </c>
      <c r="N280" s="275">
        <v>9055.2000000000007</v>
      </c>
      <c r="O280" s="288" t="s">
        <v>782</v>
      </c>
      <c r="P280" s="276" t="s">
        <v>760</v>
      </c>
      <c r="Q280" s="296" t="s">
        <v>1932</v>
      </c>
      <c r="R280" s="276" t="s">
        <v>1937</v>
      </c>
      <c r="S280" s="296" t="s">
        <v>1934</v>
      </c>
    </row>
    <row r="281" spans="1:19" x14ac:dyDescent="0.3">
      <c r="A281" s="272">
        <v>1274</v>
      </c>
      <c r="B281" s="282">
        <v>42842</v>
      </c>
      <c r="C281" s="284" t="s">
        <v>591</v>
      </c>
      <c r="D281" s="273" t="s">
        <v>1679</v>
      </c>
      <c r="E281" s="286" t="s">
        <v>395</v>
      </c>
      <c r="F281" s="273" t="s">
        <v>765</v>
      </c>
      <c r="G281" s="288" t="s">
        <v>785</v>
      </c>
      <c r="H281" s="273" t="s">
        <v>1125</v>
      </c>
      <c r="I281" s="290" t="s">
        <v>1597</v>
      </c>
      <c r="J281" s="274">
        <v>49</v>
      </c>
      <c r="K281" s="292">
        <v>27000</v>
      </c>
      <c r="L281" s="274">
        <v>1323000</v>
      </c>
      <c r="M281" s="294">
        <v>0.06</v>
      </c>
      <c r="N281" s="275">
        <v>1243620</v>
      </c>
      <c r="O281" s="288" t="s">
        <v>834</v>
      </c>
      <c r="P281" s="276" t="s">
        <v>774</v>
      </c>
      <c r="Q281" s="296" t="s">
        <v>1932</v>
      </c>
      <c r="R281" s="276" t="s">
        <v>1937</v>
      </c>
      <c r="S281" s="296" t="s">
        <v>1934</v>
      </c>
    </row>
    <row r="282" spans="1:19" x14ac:dyDescent="0.3">
      <c r="A282" s="272">
        <v>1275</v>
      </c>
      <c r="B282" s="282">
        <v>42842</v>
      </c>
      <c r="C282" s="284" t="s">
        <v>591</v>
      </c>
      <c r="D282" s="273" t="s">
        <v>1679</v>
      </c>
      <c r="E282" s="286" t="s">
        <v>395</v>
      </c>
      <c r="F282" s="273" t="s">
        <v>765</v>
      </c>
      <c r="G282" s="288" t="s">
        <v>785</v>
      </c>
      <c r="H282" s="273" t="s">
        <v>784</v>
      </c>
      <c r="I282" s="290" t="s">
        <v>821</v>
      </c>
      <c r="J282" s="274">
        <v>4</v>
      </c>
      <c r="K282" s="292">
        <v>1260</v>
      </c>
      <c r="L282" s="274">
        <v>5040</v>
      </c>
      <c r="M282" s="294">
        <v>0.04</v>
      </c>
      <c r="N282" s="275">
        <v>4838.3999999999996</v>
      </c>
      <c r="O282" s="288" t="s">
        <v>834</v>
      </c>
      <c r="P282" s="276" t="s">
        <v>774</v>
      </c>
      <c r="Q282" s="296" t="s">
        <v>1932</v>
      </c>
      <c r="R282" s="276" t="s">
        <v>1937</v>
      </c>
      <c r="S282" s="296" t="s">
        <v>1934</v>
      </c>
    </row>
    <row r="283" spans="1:19" x14ac:dyDescent="0.3">
      <c r="A283" s="272">
        <v>1276</v>
      </c>
      <c r="B283" s="282">
        <v>42843</v>
      </c>
      <c r="C283" s="284" t="s">
        <v>591</v>
      </c>
      <c r="D283" s="273" t="s">
        <v>1678</v>
      </c>
      <c r="E283" s="286" t="s">
        <v>398</v>
      </c>
      <c r="F283" s="273" t="s">
        <v>812</v>
      </c>
      <c r="G283" s="288" t="s">
        <v>770</v>
      </c>
      <c r="H283" s="273" t="s">
        <v>777</v>
      </c>
      <c r="I283" s="290" t="s">
        <v>1677</v>
      </c>
      <c r="J283" s="274">
        <v>50</v>
      </c>
      <c r="K283" s="292">
        <v>960</v>
      </c>
      <c r="L283" s="274">
        <v>48000</v>
      </c>
      <c r="M283" s="294">
        <v>0.05</v>
      </c>
      <c r="N283" s="275">
        <v>45600</v>
      </c>
      <c r="O283" s="288" t="s">
        <v>834</v>
      </c>
      <c r="P283" s="276" t="s">
        <v>760</v>
      </c>
      <c r="Q283" s="296" t="s">
        <v>1932</v>
      </c>
      <c r="R283" s="276" t="s">
        <v>1933</v>
      </c>
      <c r="S283" s="296" t="s">
        <v>1934</v>
      </c>
    </row>
    <row r="284" spans="1:19" x14ac:dyDescent="0.3">
      <c r="A284" s="272">
        <v>1277</v>
      </c>
      <c r="B284" s="282">
        <v>42843</v>
      </c>
      <c r="C284" s="284" t="s">
        <v>591</v>
      </c>
      <c r="D284" s="273" t="s">
        <v>1338</v>
      </c>
      <c r="E284" s="286" t="s">
        <v>522</v>
      </c>
      <c r="F284" s="273" t="s">
        <v>790</v>
      </c>
      <c r="G284" s="288" t="s">
        <v>764</v>
      </c>
      <c r="H284" s="273" t="s">
        <v>772</v>
      </c>
      <c r="I284" s="290" t="s">
        <v>1514</v>
      </c>
      <c r="J284" s="274">
        <v>38</v>
      </c>
      <c r="K284" s="292">
        <v>480</v>
      </c>
      <c r="L284" s="274">
        <v>18240</v>
      </c>
      <c r="M284" s="294">
        <v>0.09</v>
      </c>
      <c r="N284" s="275">
        <v>16598.400000000001</v>
      </c>
      <c r="O284" s="288" t="s">
        <v>761</v>
      </c>
      <c r="P284" s="276" t="s">
        <v>760</v>
      </c>
      <c r="Q284" s="296" t="s">
        <v>1932</v>
      </c>
      <c r="R284" s="276" t="s">
        <v>1937</v>
      </c>
      <c r="S284" s="296" t="s">
        <v>1934</v>
      </c>
    </row>
    <row r="285" spans="1:19" x14ac:dyDescent="0.3">
      <c r="A285" s="272">
        <v>1278</v>
      </c>
      <c r="B285" s="282">
        <v>42843</v>
      </c>
      <c r="C285" s="284" t="s">
        <v>591</v>
      </c>
      <c r="D285" s="273" t="s">
        <v>1338</v>
      </c>
      <c r="E285" s="286" t="s">
        <v>522</v>
      </c>
      <c r="F285" s="273" t="s">
        <v>790</v>
      </c>
      <c r="G285" s="288" t="s">
        <v>785</v>
      </c>
      <c r="H285" s="273" t="s">
        <v>824</v>
      </c>
      <c r="I285" s="290" t="s">
        <v>1645</v>
      </c>
      <c r="J285" s="274">
        <v>21</v>
      </c>
      <c r="K285" s="292">
        <v>1920</v>
      </c>
      <c r="L285" s="274">
        <v>40320</v>
      </c>
      <c r="M285" s="294">
        <v>0.01</v>
      </c>
      <c r="N285" s="275">
        <v>39916.800000000003</v>
      </c>
      <c r="O285" s="288" t="s">
        <v>788</v>
      </c>
      <c r="P285" s="276" t="s">
        <v>760</v>
      </c>
      <c r="Q285" s="296" t="s">
        <v>1936</v>
      </c>
      <c r="R285" s="276" t="s">
        <v>1937</v>
      </c>
      <c r="S285" s="296" t="s">
        <v>1934</v>
      </c>
    </row>
    <row r="286" spans="1:19" x14ac:dyDescent="0.3">
      <c r="A286" s="272">
        <v>1279</v>
      </c>
      <c r="B286" s="282">
        <v>42843</v>
      </c>
      <c r="C286" s="284" t="s">
        <v>591</v>
      </c>
      <c r="D286" s="273" t="s">
        <v>1338</v>
      </c>
      <c r="E286" s="286" t="s">
        <v>522</v>
      </c>
      <c r="F286" s="273" t="s">
        <v>790</v>
      </c>
      <c r="G286" s="288" t="s">
        <v>764</v>
      </c>
      <c r="H286" s="273" t="s">
        <v>772</v>
      </c>
      <c r="I286" s="290" t="s">
        <v>1676</v>
      </c>
      <c r="J286" s="274">
        <v>19</v>
      </c>
      <c r="K286" s="292">
        <v>1740</v>
      </c>
      <c r="L286" s="274">
        <v>33060</v>
      </c>
      <c r="M286" s="294">
        <v>0.02</v>
      </c>
      <c r="N286" s="275">
        <v>32398.799999999999</v>
      </c>
      <c r="O286" s="288" t="s">
        <v>788</v>
      </c>
      <c r="P286" s="276" t="s">
        <v>798</v>
      </c>
      <c r="Q286" s="296" t="s">
        <v>1936</v>
      </c>
      <c r="R286" s="276" t="s">
        <v>1937</v>
      </c>
      <c r="S286" s="296" t="s">
        <v>1934</v>
      </c>
    </row>
    <row r="287" spans="1:19" x14ac:dyDescent="0.3">
      <c r="A287" s="272">
        <v>1280</v>
      </c>
      <c r="B287" s="282">
        <v>42843</v>
      </c>
      <c r="C287" s="284" t="s">
        <v>591</v>
      </c>
      <c r="D287" s="273" t="s">
        <v>1675</v>
      </c>
      <c r="E287" s="286" t="s">
        <v>395</v>
      </c>
      <c r="F287" s="273" t="s">
        <v>765</v>
      </c>
      <c r="G287" s="288" t="s">
        <v>770</v>
      </c>
      <c r="H287" s="273" t="s">
        <v>777</v>
      </c>
      <c r="I287" s="290" t="s">
        <v>1158</v>
      </c>
      <c r="J287" s="274">
        <v>11</v>
      </c>
      <c r="K287" s="292">
        <v>12780</v>
      </c>
      <c r="L287" s="274">
        <v>140580</v>
      </c>
      <c r="M287" s="294">
        <v>0.04</v>
      </c>
      <c r="N287" s="275">
        <v>134956.79999999999</v>
      </c>
      <c r="O287" s="288" t="s">
        <v>782</v>
      </c>
      <c r="P287" s="276" t="s">
        <v>774</v>
      </c>
      <c r="Q287" s="296" t="s">
        <v>1932</v>
      </c>
      <c r="R287" s="276" t="s">
        <v>1937</v>
      </c>
      <c r="S287" s="296" t="s">
        <v>1934</v>
      </c>
    </row>
    <row r="288" spans="1:19" x14ac:dyDescent="0.3">
      <c r="A288" s="272">
        <v>1281</v>
      </c>
      <c r="B288" s="282">
        <v>42843</v>
      </c>
      <c r="C288" s="284" t="s">
        <v>591</v>
      </c>
      <c r="D288" s="273" t="s">
        <v>1675</v>
      </c>
      <c r="E288" s="286" t="s">
        <v>395</v>
      </c>
      <c r="F288" s="273" t="s">
        <v>765</v>
      </c>
      <c r="G288" s="288" t="s">
        <v>785</v>
      </c>
      <c r="H288" s="273" t="s">
        <v>784</v>
      </c>
      <c r="I288" s="290" t="s">
        <v>1132</v>
      </c>
      <c r="J288" s="274">
        <v>2</v>
      </c>
      <c r="K288" s="292">
        <v>3360</v>
      </c>
      <c r="L288" s="274">
        <v>6720</v>
      </c>
      <c r="M288" s="294">
        <v>0.1</v>
      </c>
      <c r="N288" s="275">
        <v>6048</v>
      </c>
      <c r="O288" s="288" t="s">
        <v>782</v>
      </c>
      <c r="P288" s="276" t="s">
        <v>787</v>
      </c>
      <c r="Q288" s="296" t="s">
        <v>1932</v>
      </c>
      <c r="R288" s="276" t="s">
        <v>1937</v>
      </c>
      <c r="S288" s="296" t="s">
        <v>1934</v>
      </c>
    </row>
    <row r="289" spans="1:19" x14ac:dyDescent="0.3">
      <c r="A289" s="272">
        <v>1282</v>
      </c>
      <c r="B289" s="282">
        <v>42843</v>
      </c>
      <c r="C289" s="284" t="s">
        <v>591</v>
      </c>
      <c r="D289" s="273" t="s">
        <v>1186</v>
      </c>
      <c r="E289" s="286" t="s">
        <v>395</v>
      </c>
      <c r="F289" s="273" t="s">
        <v>778</v>
      </c>
      <c r="G289" s="288" t="s">
        <v>764</v>
      </c>
      <c r="H289" s="273" t="s">
        <v>818</v>
      </c>
      <c r="I289" s="290" t="s">
        <v>1674</v>
      </c>
      <c r="J289" s="274">
        <v>37</v>
      </c>
      <c r="K289" s="292">
        <v>3660</v>
      </c>
      <c r="L289" s="274">
        <v>135420</v>
      </c>
      <c r="M289" s="294">
        <v>0.05</v>
      </c>
      <c r="N289" s="275">
        <v>128649</v>
      </c>
      <c r="O289" s="288" t="s">
        <v>834</v>
      </c>
      <c r="P289" s="276" t="s">
        <v>787</v>
      </c>
      <c r="Q289" s="296" t="s">
        <v>1932</v>
      </c>
      <c r="R289" s="276" t="s">
        <v>1933</v>
      </c>
      <c r="S289" s="296" t="s">
        <v>1934</v>
      </c>
    </row>
    <row r="290" spans="1:19" x14ac:dyDescent="0.3">
      <c r="A290" s="272">
        <v>1283</v>
      </c>
      <c r="B290" s="282">
        <v>42843</v>
      </c>
      <c r="C290" s="284" t="s">
        <v>591</v>
      </c>
      <c r="D290" s="273" t="s">
        <v>1673</v>
      </c>
      <c r="E290" s="286" t="s">
        <v>395</v>
      </c>
      <c r="F290" s="273" t="s">
        <v>812</v>
      </c>
      <c r="G290" s="288" t="s">
        <v>785</v>
      </c>
      <c r="H290" s="273" t="s">
        <v>784</v>
      </c>
      <c r="I290" s="290" t="s">
        <v>1602</v>
      </c>
      <c r="J290" s="274">
        <v>4</v>
      </c>
      <c r="K290" s="292">
        <v>2760</v>
      </c>
      <c r="L290" s="274">
        <v>11040</v>
      </c>
      <c r="M290" s="294">
        <v>0.03</v>
      </c>
      <c r="N290" s="275">
        <v>10708.8</v>
      </c>
      <c r="O290" s="288" t="s">
        <v>761</v>
      </c>
      <c r="P290" s="276" t="s">
        <v>760</v>
      </c>
      <c r="Q290" s="296" t="s">
        <v>1932</v>
      </c>
      <c r="R290" s="276" t="s">
        <v>1933</v>
      </c>
      <c r="S290" s="296" t="s">
        <v>1934</v>
      </c>
    </row>
    <row r="291" spans="1:19" x14ac:dyDescent="0.3">
      <c r="A291" s="272">
        <v>1284</v>
      </c>
      <c r="B291" s="282">
        <v>42844</v>
      </c>
      <c r="C291" s="284" t="s">
        <v>591</v>
      </c>
      <c r="D291" s="273" t="s">
        <v>1672</v>
      </c>
      <c r="E291" s="286" t="s">
        <v>398</v>
      </c>
      <c r="F291" s="273" t="s">
        <v>778</v>
      </c>
      <c r="G291" s="288" t="s">
        <v>785</v>
      </c>
      <c r="H291" s="273" t="s">
        <v>824</v>
      </c>
      <c r="I291" s="290" t="s">
        <v>1671</v>
      </c>
      <c r="J291" s="274">
        <v>41</v>
      </c>
      <c r="K291" s="292">
        <v>540</v>
      </c>
      <c r="L291" s="274">
        <v>22140</v>
      </c>
      <c r="M291" s="294">
        <v>0.09</v>
      </c>
      <c r="N291" s="275">
        <v>20147.400000000001</v>
      </c>
      <c r="O291" s="288" t="s">
        <v>788</v>
      </c>
      <c r="P291" s="276" t="s">
        <v>760</v>
      </c>
      <c r="Q291" s="296" t="s">
        <v>1936</v>
      </c>
      <c r="R291" s="276" t="s">
        <v>1933</v>
      </c>
      <c r="S291" s="296" t="s">
        <v>1934</v>
      </c>
    </row>
    <row r="292" spans="1:19" x14ac:dyDescent="0.3">
      <c r="A292" s="272">
        <v>1285</v>
      </c>
      <c r="B292" s="282">
        <v>42844</v>
      </c>
      <c r="C292" s="284" t="s">
        <v>591</v>
      </c>
      <c r="D292" s="273" t="s">
        <v>1030</v>
      </c>
      <c r="E292" s="286" t="s">
        <v>405</v>
      </c>
      <c r="F292" s="273" t="s">
        <v>778</v>
      </c>
      <c r="G292" s="288" t="s">
        <v>764</v>
      </c>
      <c r="H292" s="273" t="s">
        <v>763</v>
      </c>
      <c r="I292" s="290" t="s">
        <v>1670</v>
      </c>
      <c r="J292" s="274">
        <v>20</v>
      </c>
      <c r="K292" s="292">
        <v>120</v>
      </c>
      <c r="L292" s="274">
        <v>2400</v>
      </c>
      <c r="M292" s="294">
        <v>0.09</v>
      </c>
      <c r="N292" s="275">
        <v>2184</v>
      </c>
      <c r="O292" s="288" t="s">
        <v>782</v>
      </c>
      <c r="P292" s="276" t="s">
        <v>774</v>
      </c>
      <c r="Q292" s="296" t="s">
        <v>1932</v>
      </c>
      <c r="R292" s="276" t="s">
        <v>1933</v>
      </c>
      <c r="S292" s="296" t="s">
        <v>1934</v>
      </c>
    </row>
    <row r="293" spans="1:19" x14ac:dyDescent="0.3">
      <c r="A293" s="272">
        <v>1286</v>
      </c>
      <c r="B293" s="282">
        <v>42844</v>
      </c>
      <c r="C293" s="284" t="s">
        <v>591</v>
      </c>
      <c r="D293" s="273" t="s">
        <v>1259</v>
      </c>
      <c r="E293" s="286" t="s">
        <v>522</v>
      </c>
      <c r="F293" s="273" t="s">
        <v>778</v>
      </c>
      <c r="G293" s="288" t="s">
        <v>764</v>
      </c>
      <c r="H293" s="273" t="s">
        <v>763</v>
      </c>
      <c r="I293" s="290" t="s">
        <v>1669</v>
      </c>
      <c r="J293" s="274">
        <v>32</v>
      </c>
      <c r="K293" s="292">
        <v>2640</v>
      </c>
      <c r="L293" s="274">
        <v>84480</v>
      </c>
      <c r="M293" s="294">
        <v>0</v>
      </c>
      <c r="N293" s="275">
        <v>84480</v>
      </c>
      <c r="O293" s="288" t="s">
        <v>788</v>
      </c>
      <c r="P293" s="276" t="s">
        <v>798</v>
      </c>
      <c r="Q293" s="296" t="s">
        <v>1936</v>
      </c>
      <c r="R293" s="276" t="s">
        <v>1933</v>
      </c>
      <c r="S293" s="296" t="s">
        <v>1934</v>
      </c>
    </row>
    <row r="294" spans="1:19" x14ac:dyDescent="0.3">
      <c r="A294" s="272">
        <v>1287</v>
      </c>
      <c r="B294" s="282">
        <v>42844</v>
      </c>
      <c r="C294" s="284" t="s">
        <v>591</v>
      </c>
      <c r="D294" s="273" t="s">
        <v>1259</v>
      </c>
      <c r="E294" s="286" t="s">
        <v>522</v>
      </c>
      <c r="F294" s="273" t="s">
        <v>778</v>
      </c>
      <c r="G294" s="288" t="s">
        <v>764</v>
      </c>
      <c r="H294" s="273" t="s">
        <v>805</v>
      </c>
      <c r="I294" s="290" t="s">
        <v>1668</v>
      </c>
      <c r="J294" s="274">
        <v>45</v>
      </c>
      <c r="K294" s="292">
        <v>780</v>
      </c>
      <c r="L294" s="274">
        <v>35100</v>
      </c>
      <c r="M294" s="294">
        <v>0.05</v>
      </c>
      <c r="N294" s="275">
        <v>33345</v>
      </c>
      <c r="O294" s="288" t="s">
        <v>788</v>
      </c>
      <c r="P294" s="276" t="s">
        <v>760</v>
      </c>
      <c r="Q294" s="296" t="s">
        <v>1936</v>
      </c>
      <c r="R294" s="276" t="s">
        <v>1933</v>
      </c>
      <c r="S294" s="296" t="s">
        <v>1934</v>
      </c>
    </row>
    <row r="295" spans="1:19" x14ac:dyDescent="0.3">
      <c r="A295" s="272">
        <v>1288</v>
      </c>
      <c r="B295" s="282">
        <v>42844</v>
      </c>
      <c r="C295" s="284" t="s">
        <v>591</v>
      </c>
      <c r="D295" s="273" t="s">
        <v>1442</v>
      </c>
      <c r="E295" s="286" t="s">
        <v>395</v>
      </c>
      <c r="F295" s="273" t="s">
        <v>778</v>
      </c>
      <c r="G295" s="288" t="s">
        <v>764</v>
      </c>
      <c r="H295" s="273" t="s">
        <v>921</v>
      </c>
      <c r="I295" s="290" t="s">
        <v>1667</v>
      </c>
      <c r="J295" s="274">
        <v>50</v>
      </c>
      <c r="K295" s="292">
        <v>660</v>
      </c>
      <c r="L295" s="274">
        <v>33000</v>
      </c>
      <c r="M295" s="294">
        <v>0.01</v>
      </c>
      <c r="N295" s="275">
        <v>32670</v>
      </c>
      <c r="O295" s="288" t="s">
        <v>761</v>
      </c>
      <c r="P295" s="276" t="s">
        <v>760</v>
      </c>
      <c r="Q295" s="296" t="s">
        <v>1932</v>
      </c>
      <c r="R295" s="276" t="s">
        <v>1933</v>
      </c>
      <c r="S295" s="296" t="s">
        <v>1934</v>
      </c>
    </row>
    <row r="296" spans="1:19" x14ac:dyDescent="0.3">
      <c r="A296" s="272">
        <v>1289</v>
      </c>
      <c r="B296" s="282">
        <v>42844</v>
      </c>
      <c r="C296" s="284" t="s">
        <v>591</v>
      </c>
      <c r="D296" s="273" t="s">
        <v>900</v>
      </c>
      <c r="E296" s="286" t="s">
        <v>395</v>
      </c>
      <c r="F296" s="273" t="s">
        <v>765</v>
      </c>
      <c r="G296" s="288" t="s">
        <v>764</v>
      </c>
      <c r="H296" s="273" t="s">
        <v>763</v>
      </c>
      <c r="I296" s="290" t="s">
        <v>1253</v>
      </c>
      <c r="J296" s="274">
        <v>12</v>
      </c>
      <c r="K296" s="292">
        <v>300</v>
      </c>
      <c r="L296" s="274">
        <v>3600</v>
      </c>
      <c r="M296" s="294">
        <v>0.09</v>
      </c>
      <c r="N296" s="275">
        <v>3276</v>
      </c>
      <c r="O296" s="288" t="s">
        <v>761</v>
      </c>
      <c r="P296" s="276" t="s">
        <v>760</v>
      </c>
      <c r="Q296" s="296" t="s">
        <v>1932</v>
      </c>
      <c r="R296" s="276" t="s">
        <v>1937</v>
      </c>
      <c r="S296" s="296" t="s">
        <v>1934</v>
      </c>
    </row>
    <row r="297" spans="1:19" x14ac:dyDescent="0.3">
      <c r="A297" s="272">
        <v>1290</v>
      </c>
      <c r="B297" s="282">
        <v>42844</v>
      </c>
      <c r="C297" s="284" t="s">
        <v>591</v>
      </c>
      <c r="D297" s="273" t="s">
        <v>1666</v>
      </c>
      <c r="E297" s="286" t="s">
        <v>395</v>
      </c>
      <c r="F297" s="273" t="s">
        <v>778</v>
      </c>
      <c r="G297" s="288" t="s">
        <v>764</v>
      </c>
      <c r="H297" s="273" t="s">
        <v>921</v>
      </c>
      <c r="I297" s="290" t="s">
        <v>1266</v>
      </c>
      <c r="J297" s="274">
        <v>42</v>
      </c>
      <c r="K297" s="292">
        <v>240</v>
      </c>
      <c r="L297" s="274">
        <v>10080</v>
      </c>
      <c r="M297" s="294">
        <v>0.09</v>
      </c>
      <c r="N297" s="275">
        <v>9172.7999999999993</v>
      </c>
      <c r="O297" s="288" t="s">
        <v>782</v>
      </c>
      <c r="P297" s="276" t="s">
        <v>774</v>
      </c>
      <c r="Q297" s="296" t="s">
        <v>1932</v>
      </c>
      <c r="R297" s="276" t="s">
        <v>1933</v>
      </c>
      <c r="S297" s="296" t="s">
        <v>1934</v>
      </c>
    </row>
    <row r="298" spans="1:19" x14ac:dyDescent="0.3">
      <c r="A298" s="272">
        <v>1291</v>
      </c>
      <c r="B298" s="282">
        <v>42845</v>
      </c>
      <c r="C298" s="284" t="s">
        <v>591</v>
      </c>
      <c r="D298" s="273" t="s">
        <v>1154</v>
      </c>
      <c r="E298" s="286" t="s">
        <v>395</v>
      </c>
      <c r="F298" s="273" t="s">
        <v>778</v>
      </c>
      <c r="G298" s="288" t="s">
        <v>764</v>
      </c>
      <c r="H298" s="273" t="s">
        <v>805</v>
      </c>
      <c r="I298" s="290" t="s">
        <v>1289</v>
      </c>
      <c r="J298" s="274">
        <v>2</v>
      </c>
      <c r="K298" s="292">
        <v>180</v>
      </c>
      <c r="L298" s="274">
        <v>360</v>
      </c>
      <c r="M298" s="294">
        <v>0.01</v>
      </c>
      <c r="N298" s="275">
        <v>356.4</v>
      </c>
      <c r="O298" s="288" t="s">
        <v>761</v>
      </c>
      <c r="P298" s="276" t="s">
        <v>767</v>
      </c>
      <c r="Q298" s="296" t="s">
        <v>1932</v>
      </c>
      <c r="R298" s="276" t="s">
        <v>1933</v>
      </c>
      <c r="S298" s="296" t="s">
        <v>1934</v>
      </c>
    </row>
    <row r="299" spans="1:19" x14ac:dyDescent="0.3">
      <c r="A299" s="272">
        <v>1292</v>
      </c>
      <c r="B299" s="282">
        <v>42846</v>
      </c>
      <c r="C299" s="284" t="s">
        <v>591</v>
      </c>
      <c r="D299" s="273" t="s">
        <v>1665</v>
      </c>
      <c r="E299" s="286" t="s">
        <v>398</v>
      </c>
      <c r="F299" s="273" t="s">
        <v>790</v>
      </c>
      <c r="G299" s="288" t="s">
        <v>770</v>
      </c>
      <c r="H299" s="273" t="s">
        <v>781</v>
      </c>
      <c r="I299" s="290" t="s">
        <v>1664</v>
      </c>
      <c r="J299" s="274">
        <v>7</v>
      </c>
      <c r="K299" s="292">
        <v>2280</v>
      </c>
      <c r="L299" s="274">
        <v>15960</v>
      </c>
      <c r="M299" s="294">
        <v>0.05</v>
      </c>
      <c r="N299" s="275">
        <v>15162</v>
      </c>
      <c r="O299" s="288" t="s">
        <v>775</v>
      </c>
      <c r="P299" s="276" t="s">
        <v>760</v>
      </c>
      <c r="Q299" s="296" t="s">
        <v>1935</v>
      </c>
      <c r="R299" s="276" t="s">
        <v>1937</v>
      </c>
      <c r="S299" s="296" t="s">
        <v>1934</v>
      </c>
    </row>
    <row r="300" spans="1:19" x14ac:dyDescent="0.3">
      <c r="A300" s="272">
        <v>1293</v>
      </c>
      <c r="B300" s="282">
        <v>42848</v>
      </c>
      <c r="C300" s="284" t="s">
        <v>591</v>
      </c>
      <c r="D300" s="273" t="s">
        <v>1509</v>
      </c>
      <c r="E300" s="286" t="s">
        <v>405</v>
      </c>
      <c r="F300" s="273" t="s">
        <v>778</v>
      </c>
      <c r="G300" s="288" t="s">
        <v>770</v>
      </c>
      <c r="H300" s="273" t="s">
        <v>769</v>
      </c>
      <c r="I300" s="290" t="s">
        <v>1298</v>
      </c>
      <c r="J300" s="274">
        <v>26</v>
      </c>
      <c r="K300" s="292">
        <v>3060</v>
      </c>
      <c r="L300" s="274">
        <v>79560</v>
      </c>
      <c r="M300" s="294">
        <v>0.04</v>
      </c>
      <c r="N300" s="275">
        <v>76377.600000000006</v>
      </c>
      <c r="O300" s="288" t="s">
        <v>782</v>
      </c>
      <c r="P300" s="276" t="s">
        <v>798</v>
      </c>
      <c r="Q300" s="296" t="s">
        <v>1932</v>
      </c>
      <c r="R300" s="276" t="s">
        <v>1933</v>
      </c>
      <c r="S300" s="296" t="s">
        <v>1934</v>
      </c>
    </row>
    <row r="301" spans="1:19" x14ac:dyDescent="0.3">
      <c r="A301" s="272">
        <v>1294</v>
      </c>
      <c r="B301" s="282">
        <v>42848</v>
      </c>
      <c r="C301" s="284" t="s">
        <v>591</v>
      </c>
      <c r="D301" s="273" t="s">
        <v>1509</v>
      </c>
      <c r="E301" s="286" t="s">
        <v>405</v>
      </c>
      <c r="F301" s="273" t="s">
        <v>778</v>
      </c>
      <c r="G301" s="288" t="s">
        <v>770</v>
      </c>
      <c r="H301" s="273" t="s">
        <v>777</v>
      </c>
      <c r="I301" s="290" t="s">
        <v>1355</v>
      </c>
      <c r="J301" s="274">
        <v>36</v>
      </c>
      <c r="K301" s="292">
        <v>7500</v>
      </c>
      <c r="L301" s="274">
        <v>270000</v>
      </c>
      <c r="M301" s="294">
        <v>0.04</v>
      </c>
      <c r="N301" s="275">
        <v>259200</v>
      </c>
      <c r="O301" s="288" t="s">
        <v>782</v>
      </c>
      <c r="P301" s="276" t="s">
        <v>760</v>
      </c>
      <c r="Q301" s="296" t="s">
        <v>1932</v>
      </c>
      <c r="R301" s="276" t="s">
        <v>1933</v>
      </c>
      <c r="S301" s="296" t="s">
        <v>1934</v>
      </c>
    </row>
    <row r="302" spans="1:19" x14ac:dyDescent="0.3">
      <c r="A302" s="272">
        <v>1295</v>
      </c>
      <c r="B302" s="282">
        <v>42848</v>
      </c>
      <c r="C302" s="284" t="s">
        <v>591</v>
      </c>
      <c r="D302" s="273" t="s">
        <v>1509</v>
      </c>
      <c r="E302" s="286" t="s">
        <v>405</v>
      </c>
      <c r="F302" s="273" t="s">
        <v>778</v>
      </c>
      <c r="G302" s="288" t="s">
        <v>764</v>
      </c>
      <c r="H302" s="273" t="s">
        <v>800</v>
      </c>
      <c r="I302" s="290" t="s">
        <v>1026</v>
      </c>
      <c r="J302" s="274">
        <v>16</v>
      </c>
      <c r="K302" s="292">
        <v>1380</v>
      </c>
      <c r="L302" s="274">
        <v>22080</v>
      </c>
      <c r="M302" s="294">
        <v>0.09</v>
      </c>
      <c r="N302" s="275">
        <v>20092.8</v>
      </c>
      <c r="O302" s="288" t="s">
        <v>782</v>
      </c>
      <c r="P302" s="276" t="s">
        <v>760</v>
      </c>
      <c r="Q302" s="296" t="s">
        <v>1932</v>
      </c>
      <c r="R302" s="276" t="s">
        <v>1933</v>
      </c>
      <c r="S302" s="296" t="s">
        <v>1934</v>
      </c>
    </row>
    <row r="303" spans="1:19" x14ac:dyDescent="0.3">
      <c r="A303" s="272">
        <v>1296</v>
      </c>
      <c r="B303" s="282">
        <v>42848</v>
      </c>
      <c r="C303" s="284" t="s">
        <v>591</v>
      </c>
      <c r="D303" s="273" t="s">
        <v>1211</v>
      </c>
      <c r="E303" s="286" t="s">
        <v>398</v>
      </c>
      <c r="F303" s="273" t="s">
        <v>812</v>
      </c>
      <c r="G303" s="288" t="s">
        <v>764</v>
      </c>
      <c r="H303" s="273" t="s">
        <v>793</v>
      </c>
      <c r="I303" s="290" t="s">
        <v>1663</v>
      </c>
      <c r="J303" s="274">
        <v>31</v>
      </c>
      <c r="K303" s="292">
        <v>420</v>
      </c>
      <c r="L303" s="274">
        <v>13020</v>
      </c>
      <c r="M303" s="294">
        <v>0.08</v>
      </c>
      <c r="N303" s="275">
        <v>11978.4</v>
      </c>
      <c r="O303" s="288" t="s">
        <v>788</v>
      </c>
      <c r="P303" s="276" t="s">
        <v>798</v>
      </c>
      <c r="Q303" s="296" t="s">
        <v>1936</v>
      </c>
      <c r="R303" s="276" t="s">
        <v>1933</v>
      </c>
      <c r="S303" s="296" t="s">
        <v>1934</v>
      </c>
    </row>
    <row r="304" spans="1:19" x14ac:dyDescent="0.3">
      <c r="A304" s="272">
        <v>1297</v>
      </c>
      <c r="B304" s="282">
        <v>42848</v>
      </c>
      <c r="C304" s="284" t="s">
        <v>591</v>
      </c>
      <c r="D304" s="273" t="s">
        <v>1211</v>
      </c>
      <c r="E304" s="286" t="s">
        <v>398</v>
      </c>
      <c r="F304" s="273" t="s">
        <v>812</v>
      </c>
      <c r="G304" s="288" t="s">
        <v>764</v>
      </c>
      <c r="H304" s="273" t="s">
        <v>763</v>
      </c>
      <c r="I304" s="290" t="s">
        <v>1662</v>
      </c>
      <c r="J304" s="274">
        <v>24</v>
      </c>
      <c r="K304" s="292">
        <v>180</v>
      </c>
      <c r="L304" s="274">
        <v>4320</v>
      </c>
      <c r="M304" s="294">
        <v>0.02</v>
      </c>
      <c r="N304" s="275">
        <v>4233.6000000000004</v>
      </c>
      <c r="O304" s="288" t="s">
        <v>788</v>
      </c>
      <c r="P304" s="276" t="s">
        <v>760</v>
      </c>
      <c r="Q304" s="296" t="s">
        <v>1936</v>
      </c>
      <c r="R304" s="276" t="s">
        <v>1933</v>
      </c>
      <c r="S304" s="296" t="s">
        <v>1934</v>
      </c>
    </row>
    <row r="305" spans="1:19" x14ac:dyDescent="0.3">
      <c r="A305" s="272">
        <v>1298</v>
      </c>
      <c r="B305" s="282">
        <v>42848</v>
      </c>
      <c r="C305" s="284" t="s">
        <v>591</v>
      </c>
      <c r="D305" s="273" t="s">
        <v>1660</v>
      </c>
      <c r="E305" s="286" t="s">
        <v>398</v>
      </c>
      <c r="F305" s="273" t="s">
        <v>790</v>
      </c>
      <c r="G305" s="288" t="s">
        <v>770</v>
      </c>
      <c r="H305" s="273" t="s">
        <v>781</v>
      </c>
      <c r="I305" s="290" t="s">
        <v>1215</v>
      </c>
      <c r="J305" s="274">
        <v>39</v>
      </c>
      <c r="K305" s="292">
        <v>480</v>
      </c>
      <c r="L305" s="274">
        <v>18720</v>
      </c>
      <c r="M305" s="294">
        <v>7.0000000000000007E-2</v>
      </c>
      <c r="N305" s="275">
        <v>17409.599999999999</v>
      </c>
      <c r="O305" s="288" t="s">
        <v>782</v>
      </c>
      <c r="P305" s="276" t="s">
        <v>798</v>
      </c>
      <c r="Q305" s="296" t="s">
        <v>1932</v>
      </c>
      <c r="R305" s="276" t="s">
        <v>1937</v>
      </c>
      <c r="S305" s="296" t="s">
        <v>1934</v>
      </c>
    </row>
    <row r="306" spans="1:19" x14ac:dyDescent="0.3">
      <c r="A306" s="272">
        <v>1299</v>
      </c>
      <c r="B306" s="282">
        <v>42848</v>
      </c>
      <c r="C306" s="284" t="s">
        <v>591</v>
      </c>
      <c r="D306" s="273" t="s">
        <v>1660</v>
      </c>
      <c r="E306" s="286" t="s">
        <v>398</v>
      </c>
      <c r="F306" s="273" t="s">
        <v>790</v>
      </c>
      <c r="G306" s="288" t="s">
        <v>764</v>
      </c>
      <c r="H306" s="273" t="s">
        <v>800</v>
      </c>
      <c r="I306" s="290" t="s">
        <v>1661</v>
      </c>
      <c r="J306" s="274">
        <v>37</v>
      </c>
      <c r="K306" s="292">
        <v>720</v>
      </c>
      <c r="L306" s="274">
        <v>26640</v>
      </c>
      <c r="M306" s="294">
        <v>0.02</v>
      </c>
      <c r="N306" s="275">
        <v>26107.200000000001</v>
      </c>
      <c r="O306" s="288" t="s">
        <v>782</v>
      </c>
      <c r="P306" s="276" t="s">
        <v>827</v>
      </c>
      <c r="Q306" s="296" t="s">
        <v>1932</v>
      </c>
      <c r="R306" s="276" t="s">
        <v>1937</v>
      </c>
      <c r="S306" s="296" t="s">
        <v>1934</v>
      </c>
    </row>
    <row r="307" spans="1:19" x14ac:dyDescent="0.3">
      <c r="A307" s="272">
        <v>1300</v>
      </c>
      <c r="B307" s="282">
        <v>42848</v>
      </c>
      <c r="C307" s="284" t="s">
        <v>591</v>
      </c>
      <c r="D307" s="273" t="s">
        <v>1660</v>
      </c>
      <c r="E307" s="286" t="s">
        <v>398</v>
      </c>
      <c r="F307" s="273" t="s">
        <v>790</v>
      </c>
      <c r="G307" s="288" t="s">
        <v>764</v>
      </c>
      <c r="H307" s="273" t="s">
        <v>793</v>
      </c>
      <c r="I307" s="290" t="s">
        <v>1021</v>
      </c>
      <c r="J307" s="274">
        <v>42</v>
      </c>
      <c r="K307" s="292">
        <v>420</v>
      </c>
      <c r="L307" s="274">
        <v>17640</v>
      </c>
      <c r="M307" s="294">
        <v>0.02</v>
      </c>
      <c r="N307" s="275">
        <v>17287.2</v>
      </c>
      <c r="O307" s="288" t="s">
        <v>782</v>
      </c>
      <c r="P307" s="276" t="s">
        <v>798</v>
      </c>
      <c r="Q307" s="296" t="s">
        <v>1932</v>
      </c>
      <c r="R307" s="276" t="s">
        <v>1937</v>
      </c>
      <c r="S307" s="296" t="s">
        <v>1934</v>
      </c>
    </row>
    <row r="308" spans="1:19" x14ac:dyDescent="0.3">
      <c r="A308" s="272">
        <v>1301</v>
      </c>
      <c r="B308" s="282">
        <v>42848</v>
      </c>
      <c r="C308" s="284" t="s">
        <v>591</v>
      </c>
      <c r="D308" s="273" t="s">
        <v>1315</v>
      </c>
      <c r="E308" s="286" t="s">
        <v>405</v>
      </c>
      <c r="F308" s="273" t="s">
        <v>812</v>
      </c>
      <c r="G308" s="288" t="s">
        <v>764</v>
      </c>
      <c r="H308" s="273" t="s">
        <v>793</v>
      </c>
      <c r="I308" s="290" t="s">
        <v>1659</v>
      </c>
      <c r="J308" s="274">
        <v>9</v>
      </c>
      <c r="K308" s="292">
        <v>420</v>
      </c>
      <c r="L308" s="274">
        <v>3780</v>
      </c>
      <c r="M308" s="294">
        <v>0.01</v>
      </c>
      <c r="N308" s="275">
        <v>3742.2</v>
      </c>
      <c r="O308" s="288" t="s">
        <v>834</v>
      </c>
      <c r="P308" s="276" t="s">
        <v>760</v>
      </c>
      <c r="Q308" s="296" t="s">
        <v>1932</v>
      </c>
      <c r="R308" s="276" t="s">
        <v>1933</v>
      </c>
      <c r="S308" s="296" t="s">
        <v>1934</v>
      </c>
    </row>
    <row r="309" spans="1:19" x14ac:dyDescent="0.3">
      <c r="A309" s="272">
        <v>1302</v>
      </c>
      <c r="B309" s="282">
        <v>42848</v>
      </c>
      <c r="C309" s="284" t="s">
        <v>591</v>
      </c>
      <c r="D309" s="273" t="s">
        <v>1657</v>
      </c>
      <c r="E309" s="286" t="s">
        <v>395</v>
      </c>
      <c r="F309" s="273" t="s">
        <v>765</v>
      </c>
      <c r="G309" s="288" t="s">
        <v>770</v>
      </c>
      <c r="H309" s="273" t="s">
        <v>769</v>
      </c>
      <c r="I309" s="290" t="s">
        <v>1658</v>
      </c>
      <c r="J309" s="274">
        <v>32</v>
      </c>
      <c r="K309" s="292">
        <v>30060</v>
      </c>
      <c r="L309" s="274">
        <v>961920</v>
      </c>
      <c r="M309" s="294">
        <v>0.04</v>
      </c>
      <c r="N309" s="275">
        <v>923443.19999999995</v>
      </c>
      <c r="O309" s="288" t="s">
        <v>775</v>
      </c>
      <c r="P309" s="276" t="s">
        <v>767</v>
      </c>
      <c r="Q309" s="296" t="s">
        <v>1935</v>
      </c>
      <c r="R309" s="276" t="s">
        <v>1937</v>
      </c>
      <c r="S309" s="296" t="s">
        <v>1934</v>
      </c>
    </row>
    <row r="310" spans="1:19" x14ac:dyDescent="0.3">
      <c r="A310" s="272">
        <v>1303</v>
      </c>
      <c r="B310" s="282">
        <v>42848</v>
      </c>
      <c r="C310" s="284" t="s">
        <v>591</v>
      </c>
      <c r="D310" s="273" t="s">
        <v>1657</v>
      </c>
      <c r="E310" s="286" t="s">
        <v>395</v>
      </c>
      <c r="F310" s="273" t="s">
        <v>765</v>
      </c>
      <c r="G310" s="288" t="s">
        <v>764</v>
      </c>
      <c r="H310" s="273" t="s">
        <v>811</v>
      </c>
      <c r="I310" s="290" t="s">
        <v>876</v>
      </c>
      <c r="J310" s="274">
        <v>29</v>
      </c>
      <c r="K310" s="292">
        <v>720</v>
      </c>
      <c r="L310" s="274">
        <v>20880</v>
      </c>
      <c r="M310" s="294">
        <v>0.04</v>
      </c>
      <c r="N310" s="275">
        <v>20044.8</v>
      </c>
      <c r="O310" s="288" t="s">
        <v>775</v>
      </c>
      <c r="P310" s="276" t="s">
        <v>841</v>
      </c>
      <c r="Q310" s="296" t="s">
        <v>1935</v>
      </c>
      <c r="R310" s="276" t="s">
        <v>1937</v>
      </c>
      <c r="S310" s="296" t="s">
        <v>1934</v>
      </c>
    </row>
    <row r="311" spans="1:19" x14ac:dyDescent="0.3">
      <c r="A311" s="272">
        <v>1304</v>
      </c>
      <c r="B311" s="282">
        <v>42848</v>
      </c>
      <c r="C311" s="284" t="s">
        <v>591</v>
      </c>
      <c r="D311" s="273" t="s">
        <v>1657</v>
      </c>
      <c r="E311" s="286" t="s">
        <v>395</v>
      </c>
      <c r="F311" s="273" t="s">
        <v>765</v>
      </c>
      <c r="G311" s="288" t="s">
        <v>770</v>
      </c>
      <c r="H311" s="273" t="s">
        <v>777</v>
      </c>
      <c r="I311" s="290" t="s">
        <v>1111</v>
      </c>
      <c r="J311" s="274">
        <v>48</v>
      </c>
      <c r="K311" s="292">
        <v>5160</v>
      </c>
      <c r="L311" s="274">
        <v>247680</v>
      </c>
      <c r="M311" s="294">
        <v>0.09</v>
      </c>
      <c r="N311" s="275">
        <v>225388.79999999999</v>
      </c>
      <c r="O311" s="288" t="s">
        <v>782</v>
      </c>
      <c r="P311" s="276" t="s">
        <v>798</v>
      </c>
      <c r="Q311" s="296" t="s">
        <v>1932</v>
      </c>
      <c r="R311" s="276" t="s">
        <v>1937</v>
      </c>
      <c r="S311" s="296" t="s">
        <v>1934</v>
      </c>
    </row>
    <row r="312" spans="1:19" x14ac:dyDescent="0.3">
      <c r="A312" s="272">
        <v>1305</v>
      </c>
      <c r="B312" s="282">
        <v>42849</v>
      </c>
      <c r="C312" s="284" t="s">
        <v>591</v>
      </c>
      <c r="D312" s="273" t="s">
        <v>1565</v>
      </c>
      <c r="E312" s="286" t="s">
        <v>395</v>
      </c>
      <c r="F312" s="273" t="s">
        <v>812</v>
      </c>
      <c r="G312" s="288" t="s">
        <v>764</v>
      </c>
      <c r="H312" s="273" t="s">
        <v>995</v>
      </c>
      <c r="I312" s="290" t="s">
        <v>1019</v>
      </c>
      <c r="J312" s="274">
        <v>40</v>
      </c>
      <c r="K312" s="292">
        <v>120</v>
      </c>
      <c r="L312" s="274">
        <v>4800</v>
      </c>
      <c r="M312" s="294">
        <v>0.04</v>
      </c>
      <c r="N312" s="275">
        <v>4608</v>
      </c>
      <c r="O312" s="288" t="s">
        <v>782</v>
      </c>
      <c r="P312" s="276" t="s">
        <v>760</v>
      </c>
      <c r="Q312" s="296" t="s">
        <v>1932</v>
      </c>
      <c r="R312" s="276" t="s">
        <v>1933</v>
      </c>
      <c r="S312" s="296" t="s">
        <v>1934</v>
      </c>
    </row>
    <row r="313" spans="1:19" x14ac:dyDescent="0.3">
      <c r="A313" s="272">
        <v>1306</v>
      </c>
      <c r="B313" s="282">
        <v>42849</v>
      </c>
      <c r="C313" s="284" t="s">
        <v>591</v>
      </c>
      <c r="D313" s="273" t="s">
        <v>1133</v>
      </c>
      <c r="E313" s="286" t="s">
        <v>522</v>
      </c>
      <c r="F313" s="273" t="s">
        <v>778</v>
      </c>
      <c r="G313" s="288" t="s">
        <v>785</v>
      </c>
      <c r="H313" s="273" t="s">
        <v>784</v>
      </c>
      <c r="I313" s="290" t="s">
        <v>783</v>
      </c>
      <c r="J313" s="274">
        <v>43</v>
      </c>
      <c r="K313" s="292">
        <v>12360</v>
      </c>
      <c r="L313" s="274">
        <v>531480</v>
      </c>
      <c r="M313" s="294">
        <v>0</v>
      </c>
      <c r="N313" s="275">
        <v>531480</v>
      </c>
      <c r="O313" s="288" t="s">
        <v>834</v>
      </c>
      <c r="P313" s="276" t="s">
        <v>798</v>
      </c>
      <c r="Q313" s="296" t="s">
        <v>1932</v>
      </c>
      <c r="R313" s="276" t="s">
        <v>1933</v>
      </c>
      <c r="S313" s="296" t="s">
        <v>1934</v>
      </c>
    </row>
    <row r="314" spans="1:19" x14ac:dyDescent="0.3">
      <c r="A314" s="272">
        <v>1307</v>
      </c>
      <c r="B314" s="282">
        <v>42849</v>
      </c>
      <c r="C314" s="284" t="s">
        <v>591</v>
      </c>
      <c r="D314" s="273" t="s">
        <v>1656</v>
      </c>
      <c r="E314" s="286" t="s">
        <v>522</v>
      </c>
      <c r="F314" s="273" t="s">
        <v>790</v>
      </c>
      <c r="G314" s="288" t="s">
        <v>770</v>
      </c>
      <c r="H314" s="273" t="s">
        <v>781</v>
      </c>
      <c r="I314" s="290" t="s">
        <v>1655</v>
      </c>
      <c r="J314" s="274">
        <v>42</v>
      </c>
      <c r="K314" s="292">
        <v>420</v>
      </c>
      <c r="L314" s="274">
        <v>17640</v>
      </c>
      <c r="M314" s="294">
        <v>0.02</v>
      </c>
      <c r="N314" s="275">
        <v>17287.2</v>
      </c>
      <c r="O314" s="288" t="s">
        <v>788</v>
      </c>
      <c r="P314" s="276" t="s">
        <v>767</v>
      </c>
      <c r="Q314" s="296" t="s">
        <v>1936</v>
      </c>
      <c r="R314" s="276" t="s">
        <v>1937</v>
      </c>
      <c r="S314" s="296" t="s">
        <v>1934</v>
      </c>
    </row>
    <row r="315" spans="1:19" x14ac:dyDescent="0.3">
      <c r="A315" s="272">
        <v>1308</v>
      </c>
      <c r="B315" s="282">
        <v>42850</v>
      </c>
      <c r="C315" s="284" t="s">
        <v>591</v>
      </c>
      <c r="D315" s="273" t="s">
        <v>1315</v>
      </c>
      <c r="E315" s="286" t="s">
        <v>405</v>
      </c>
      <c r="F315" s="273" t="s">
        <v>812</v>
      </c>
      <c r="G315" s="288" t="s">
        <v>770</v>
      </c>
      <c r="H315" s="273" t="s">
        <v>777</v>
      </c>
      <c r="I315" s="290" t="s">
        <v>1654</v>
      </c>
      <c r="J315" s="274">
        <v>12</v>
      </c>
      <c r="K315" s="292">
        <v>15600</v>
      </c>
      <c r="L315" s="274">
        <v>187200</v>
      </c>
      <c r="M315" s="294">
        <v>0.1</v>
      </c>
      <c r="N315" s="275">
        <v>168480</v>
      </c>
      <c r="O315" s="288" t="s">
        <v>761</v>
      </c>
      <c r="P315" s="276" t="s">
        <v>798</v>
      </c>
      <c r="Q315" s="296" t="s">
        <v>1932</v>
      </c>
      <c r="R315" s="276" t="s">
        <v>1933</v>
      </c>
      <c r="S315" s="296" t="s">
        <v>1934</v>
      </c>
    </row>
    <row r="316" spans="1:19" x14ac:dyDescent="0.3">
      <c r="A316" s="272">
        <v>1309</v>
      </c>
      <c r="B316" s="282">
        <v>42851</v>
      </c>
      <c r="C316" s="284" t="s">
        <v>591</v>
      </c>
      <c r="D316" s="273" t="s">
        <v>1653</v>
      </c>
      <c r="E316" s="286" t="s">
        <v>522</v>
      </c>
      <c r="F316" s="273" t="s">
        <v>778</v>
      </c>
      <c r="G316" s="288" t="s">
        <v>770</v>
      </c>
      <c r="H316" s="273" t="s">
        <v>781</v>
      </c>
      <c r="I316" s="290" t="s">
        <v>1386</v>
      </c>
      <c r="J316" s="274">
        <v>29</v>
      </c>
      <c r="K316" s="292">
        <v>960</v>
      </c>
      <c r="L316" s="274">
        <v>27840</v>
      </c>
      <c r="M316" s="294">
        <v>0.1</v>
      </c>
      <c r="N316" s="275">
        <v>25056</v>
      </c>
      <c r="O316" s="288" t="s">
        <v>761</v>
      </c>
      <c r="P316" s="276" t="s">
        <v>760</v>
      </c>
      <c r="Q316" s="296" t="s">
        <v>1932</v>
      </c>
      <c r="R316" s="276" t="s">
        <v>1933</v>
      </c>
      <c r="S316" s="296" t="s">
        <v>1934</v>
      </c>
    </row>
    <row r="317" spans="1:19" x14ac:dyDescent="0.3">
      <c r="A317" s="272">
        <v>1310</v>
      </c>
      <c r="B317" s="282">
        <v>42851</v>
      </c>
      <c r="C317" s="284" t="s">
        <v>591</v>
      </c>
      <c r="D317" s="273" t="s">
        <v>1651</v>
      </c>
      <c r="E317" s="286" t="s">
        <v>398</v>
      </c>
      <c r="F317" s="273" t="s">
        <v>812</v>
      </c>
      <c r="G317" s="288" t="s">
        <v>764</v>
      </c>
      <c r="H317" s="273" t="s">
        <v>793</v>
      </c>
      <c r="I317" s="290" t="s">
        <v>1652</v>
      </c>
      <c r="J317" s="274">
        <v>38</v>
      </c>
      <c r="K317" s="292">
        <v>720</v>
      </c>
      <c r="L317" s="274">
        <v>27360</v>
      </c>
      <c r="M317" s="294">
        <v>0.02</v>
      </c>
      <c r="N317" s="275">
        <v>26812.799999999999</v>
      </c>
      <c r="O317" s="288" t="s">
        <v>782</v>
      </c>
      <c r="P317" s="276" t="s">
        <v>767</v>
      </c>
      <c r="Q317" s="296" t="s">
        <v>1932</v>
      </c>
      <c r="R317" s="276" t="s">
        <v>1933</v>
      </c>
      <c r="S317" s="296" t="s">
        <v>1934</v>
      </c>
    </row>
    <row r="318" spans="1:19" x14ac:dyDescent="0.3">
      <c r="A318" s="272">
        <v>1311</v>
      </c>
      <c r="B318" s="282">
        <v>42851</v>
      </c>
      <c r="C318" s="284" t="s">
        <v>591</v>
      </c>
      <c r="D318" s="273" t="s">
        <v>1651</v>
      </c>
      <c r="E318" s="286" t="s">
        <v>405</v>
      </c>
      <c r="F318" s="273" t="s">
        <v>812</v>
      </c>
      <c r="G318" s="288" t="s">
        <v>785</v>
      </c>
      <c r="H318" s="273" t="s">
        <v>824</v>
      </c>
      <c r="I318" s="290" t="s">
        <v>1650</v>
      </c>
      <c r="J318" s="274">
        <v>4</v>
      </c>
      <c r="K318" s="292">
        <v>300</v>
      </c>
      <c r="L318" s="274">
        <v>1200</v>
      </c>
      <c r="M318" s="294">
        <v>0.02</v>
      </c>
      <c r="N318" s="275">
        <v>1176</v>
      </c>
      <c r="O318" s="288" t="s">
        <v>782</v>
      </c>
      <c r="P318" s="276" t="s">
        <v>760</v>
      </c>
      <c r="Q318" s="296" t="s">
        <v>1932</v>
      </c>
      <c r="R318" s="276" t="s">
        <v>1933</v>
      </c>
      <c r="S318" s="296" t="s">
        <v>1934</v>
      </c>
    </row>
    <row r="319" spans="1:19" x14ac:dyDescent="0.3">
      <c r="A319" s="272">
        <v>1312</v>
      </c>
      <c r="B319" s="282">
        <v>42851</v>
      </c>
      <c r="C319" s="284" t="s">
        <v>591</v>
      </c>
      <c r="D319" s="273" t="s">
        <v>1649</v>
      </c>
      <c r="E319" s="286" t="s">
        <v>522</v>
      </c>
      <c r="F319" s="273" t="s">
        <v>778</v>
      </c>
      <c r="G319" s="288" t="s">
        <v>764</v>
      </c>
      <c r="H319" s="273" t="s">
        <v>818</v>
      </c>
      <c r="I319" s="290" t="s">
        <v>1648</v>
      </c>
      <c r="J319" s="274">
        <v>18</v>
      </c>
      <c r="K319" s="292">
        <v>660</v>
      </c>
      <c r="L319" s="274">
        <v>11880</v>
      </c>
      <c r="M319" s="294">
        <v>0.01</v>
      </c>
      <c r="N319" s="275">
        <v>11761.2</v>
      </c>
      <c r="O319" s="288" t="s">
        <v>788</v>
      </c>
      <c r="P319" s="276" t="s">
        <v>760</v>
      </c>
      <c r="Q319" s="296" t="s">
        <v>1936</v>
      </c>
      <c r="R319" s="276" t="s">
        <v>1933</v>
      </c>
      <c r="S319" s="296" t="s">
        <v>1934</v>
      </c>
    </row>
    <row r="320" spans="1:19" x14ac:dyDescent="0.3">
      <c r="A320" s="272">
        <v>1313</v>
      </c>
      <c r="B320" s="282">
        <v>42851</v>
      </c>
      <c r="C320" s="284" t="s">
        <v>591</v>
      </c>
      <c r="D320" s="273" t="s">
        <v>1647</v>
      </c>
      <c r="E320" s="286" t="s">
        <v>395</v>
      </c>
      <c r="F320" s="273" t="s">
        <v>765</v>
      </c>
      <c r="G320" s="288" t="s">
        <v>764</v>
      </c>
      <c r="H320" s="273" t="s">
        <v>805</v>
      </c>
      <c r="I320" s="290" t="s">
        <v>1646</v>
      </c>
      <c r="J320" s="274">
        <v>35</v>
      </c>
      <c r="K320" s="292">
        <v>600</v>
      </c>
      <c r="L320" s="274">
        <v>21000</v>
      </c>
      <c r="M320" s="294">
        <v>0.05</v>
      </c>
      <c r="N320" s="275">
        <v>19950</v>
      </c>
      <c r="O320" s="288" t="s">
        <v>782</v>
      </c>
      <c r="P320" s="276" t="s">
        <v>798</v>
      </c>
      <c r="Q320" s="296" t="s">
        <v>1932</v>
      </c>
      <c r="R320" s="276" t="s">
        <v>1937</v>
      </c>
      <c r="S320" s="296" t="s">
        <v>1934</v>
      </c>
    </row>
    <row r="321" spans="1:19" x14ac:dyDescent="0.3">
      <c r="A321" s="272">
        <v>1314</v>
      </c>
      <c r="B321" s="282">
        <v>42852</v>
      </c>
      <c r="C321" s="284" t="s">
        <v>591</v>
      </c>
      <c r="D321" s="273" t="s">
        <v>794</v>
      </c>
      <c r="E321" s="286" t="s">
        <v>395</v>
      </c>
      <c r="F321" s="273" t="s">
        <v>790</v>
      </c>
      <c r="G321" s="288" t="s">
        <v>785</v>
      </c>
      <c r="H321" s="273" t="s">
        <v>824</v>
      </c>
      <c r="I321" s="290" t="s">
        <v>1645</v>
      </c>
      <c r="J321" s="274">
        <v>26</v>
      </c>
      <c r="K321" s="292">
        <v>1920</v>
      </c>
      <c r="L321" s="274">
        <v>49920</v>
      </c>
      <c r="M321" s="294">
        <v>0</v>
      </c>
      <c r="N321" s="275">
        <v>49920</v>
      </c>
      <c r="O321" s="288" t="s">
        <v>761</v>
      </c>
      <c r="P321" s="276" t="s">
        <v>760</v>
      </c>
      <c r="Q321" s="296" t="s">
        <v>1932</v>
      </c>
      <c r="R321" s="276" t="s">
        <v>1937</v>
      </c>
      <c r="S321" s="296" t="s">
        <v>1934</v>
      </c>
    </row>
    <row r="322" spans="1:19" x14ac:dyDescent="0.3">
      <c r="A322" s="272">
        <v>1315</v>
      </c>
      <c r="B322" s="282">
        <v>42852</v>
      </c>
      <c r="C322" s="284" t="s">
        <v>591</v>
      </c>
      <c r="D322" s="273" t="s">
        <v>794</v>
      </c>
      <c r="E322" s="286" t="s">
        <v>395</v>
      </c>
      <c r="F322" s="273" t="s">
        <v>790</v>
      </c>
      <c r="G322" s="288" t="s">
        <v>764</v>
      </c>
      <c r="H322" s="273" t="s">
        <v>763</v>
      </c>
      <c r="I322" s="290" t="s">
        <v>1104</v>
      </c>
      <c r="J322" s="274">
        <v>10</v>
      </c>
      <c r="K322" s="292">
        <v>180</v>
      </c>
      <c r="L322" s="274">
        <v>1800</v>
      </c>
      <c r="M322" s="294">
        <v>0.01</v>
      </c>
      <c r="N322" s="275">
        <v>1782</v>
      </c>
      <c r="O322" s="288" t="s">
        <v>761</v>
      </c>
      <c r="P322" s="276" t="s">
        <v>760</v>
      </c>
      <c r="Q322" s="296" t="s">
        <v>1932</v>
      </c>
      <c r="R322" s="276" t="s">
        <v>1937</v>
      </c>
      <c r="S322" s="296" t="s">
        <v>1934</v>
      </c>
    </row>
    <row r="323" spans="1:19" x14ac:dyDescent="0.3">
      <c r="A323" s="272">
        <v>1316</v>
      </c>
      <c r="B323" s="282">
        <v>42852</v>
      </c>
      <c r="C323" s="284" t="s">
        <v>591</v>
      </c>
      <c r="D323" s="273" t="s">
        <v>1644</v>
      </c>
      <c r="E323" s="286" t="s">
        <v>398</v>
      </c>
      <c r="F323" s="273" t="s">
        <v>790</v>
      </c>
      <c r="G323" s="288" t="s">
        <v>764</v>
      </c>
      <c r="H323" s="273" t="s">
        <v>800</v>
      </c>
      <c r="I323" s="290" t="s">
        <v>1643</v>
      </c>
      <c r="J323" s="274">
        <v>33</v>
      </c>
      <c r="K323" s="292">
        <v>18300</v>
      </c>
      <c r="L323" s="274">
        <v>603900</v>
      </c>
      <c r="M323" s="294">
        <v>0.04</v>
      </c>
      <c r="N323" s="275">
        <v>579744</v>
      </c>
      <c r="O323" s="288" t="s">
        <v>834</v>
      </c>
      <c r="P323" s="276" t="s">
        <v>787</v>
      </c>
      <c r="Q323" s="296" t="s">
        <v>1932</v>
      </c>
      <c r="R323" s="276" t="s">
        <v>1937</v>
      </c>
      <c r="S323" s="296" t="s">
        <v>1934</v>
      </c>
    </row>
    <row r="324" spans="1:19" x14ac:dyDescent="0.3">
      <c r="A324" s="272">
        <v>1317</v>
      </c>
      <c r="B324" s="282">
        <v>42852</v>
      </c>
      <c r="C324" s="284" t="s">
        <v>591</v>
      </c>
      <c r="D324" s="273" t="s">
        <v>1451</v>
      </c>
      <c r="E324" s="286" t="s">
        <v>405</v>
      </c>
      <c r="F324" s="273" t="s">
        <v>812</v>
      </c>
      <c r="G324" s="288" t="s">
        <v>785</v>
      </c>
      <c r="H324" s="273" t="s">
        <v>815</v>
      </c>
      <c r="I324" s="290" t="s">
        <v>1642</v>
      </c>
      <c r="J324" s="274">
        <v>33</v>
      </c>
      <c r="K324" s="292">
        <v>5460</v>
      </c>
      <c r="L324" s="274">
        <v>180180</v>
      </c>
      <c r="M324" s="294">
        <v>0.05</v>
      </c>
      <c r="N324" s="275">
        <v>171171</v>
      </c>
      <c r="O324" s="288" t="s">
        <v>782</v>
      </c>
      <c r="P324" s="276" t="s">
        <v>798</v>
      </c>
      <c r="Q324" s="296" t="s">
        <v>1932</v>
      </c>
      <c r="R324" s="276" t="s">
        <v>1933</v>
      </c>
      <c r="S324" s="296" t="s">
        <v>1934</v>
      </c>
    </row>
    <row r="325" spans="1:19" x14ac:dyDescent="0.3">
      <c r="A325" s="272">
        <v>1318</v>
      </c>
      <c r="B325" s="282">
        <v>42852</v>
      </c>
      <c r="C325" s="284" t="s">
        <v>591</v>
      </c>
      <c r="D325" s="273" t="s">
        <v>1451</v>
      </c>
      <c r="E325" s="286" t="s">
        <v>405</v>
      </c>
      <c r="F325" s="273" t="s">
        <v>765</v>
      </c>
      <c r="G325" s="288" t="s">
        <v>770</v>
      </c>
      <c r="H325" s="273" t="s">
        <v>777</v>
      </c>
      <c r="I325" s="290" t="s">
        <v>1641</v>
      </c>
      <c r="J325" s="274">
        <v>46</v>
      </c>
      <c r="K325" s="292">
        <v>10800</v>
      </c>
      <c r="L325" s="274">
        <v>496800</v>
      </c>
      <c r="M325" s="294">
        <v>0.06</v>
      </c>
      <c r="N325" s="275">
        <v>466992</v>
      </c>
      <c r="O325" s="288" t="s">
        <v>834</v>
      </c>
      <c r="P325" s="276" t="s">
        <v>767</v>
      </c>
      <c r="Q325" s="296" t="s">
        <v>1932</v>
      </c>
      <c r="R325" s="276" t="s">
        <v>1937</v>
      </c>
      <c r="S325" s="296" t="s">
        <v>1934</v>
      </c>
    </row>
    <row r="326" spans="1:19" x14ac:dyDescent="0.3">
      <c r="A326" s="272">
        <v>1319</v>
      </c>
      <c r="B326" s="282">
        <v>42852</v>
      </c>
      <c r="C326" s="284" t="s">
        <v>591</v>
      </c>
      <c r="D326" s="273" t="s">
        <v>1356</v>
      </c>
      <c r="E326" s="286" t="s">
        <v>522</v>
      </c>
      <c r="F326" s="273" t="s">
        <v>765</v>
      </c>
      <c r="G326" s="288" t="s">
        <v>764</v>
      </c>
      <c r="H326" s="273" t="s">
        <v>793</v>
      </c>
      <c r="I326" s="290" t="s">
        <v>1640</v>
      </c>
      <c r="J326" s="274">
        <v>32</v>
      </c>
      <c r="K326" s="292">
        <v>2940</v>
      </c>
      <c r="L326" s="274">
        <v>94080</v>
      </c>
      <c r="M326" s="294">
        <v>0.1</v>
      </c>
      <c r="N326" s="275">
        <v>84672</v>
      </c>
      <c r="O326" s="288" t="s">
        <v>775</v>
      </c>
      <c r="P326" s="276" t="s">
        <v>767</v>
      </c>
      <c r="Q326" s="296" t="s">
        <v>1935</v>
      </c>
      <c r="R326" s="276" t="s">
        <v>1937</v>
      </c>
      <c r="S326" s="296" t="s">
        <v>1934</v>
      </c>
    </row>
    <row r="327" spans="1:19" x14ac:dyDescent="0.3">
      <c r="A327" s="272">
        <v>1320</v>
      </c>
      <c r="B327" s="282">
        <v>42852</v>
      </c>
      <c r="C327" s="284" t="s">
        <v>591</v>
      </c>
      <c r="D327" s="273" t="s">
        <v>1599</v>
      </c>
      <c r="E327" s="286" t="s">
        <v>395</v>
      </c>
      <c r="F327" s="273" t="s">
        <v>765</v>
      </c>
      <c r="G327" s="288" t="s">
        <v>770</v>
      </c>
      <c r="H327" s="273" t="s">
        <v>777</v>
      </c>
      <c r="I327" s="290" t="s">
        <v>1217</v>
      </c>
      <c r="J327" s="274">
        <v>43</v>
      </c>
      <c r="K327" s="292">
        <v>22620</v>
      </c>
      <c r="L327" s="274">
        <v>972660</v>
      </c>
      <c r="M327" s="294">
        <v>0.02</v>
      </c>
      <c r="N327" s="275">
        <v>953206.8</v>
      </c>
      <c r="O327" s="288" t="s">
        <v>788</v>
      </c>
      <c r="P327" s="276" t="s">
        <v>760</v>
      </c>
      <c r="Q327" s="296" t="s">
        <v>1936</v>
      </c>
      <c r="R327" s="276" t="s">
        <v>1937</v>
      </c>
      <c r="S327" s="296" t="s">
        <v>1934</v>
      </c>
    </row>
    <row r="328" spans="1:19" x14ac:dyDescent="0.3">
      <c r="A328" s="272">
        <v>1321</v>
      </c>
      <c r="B328" s="282">
        <v>42852</v>
      </c>
      <c r="C328" s="284" t="s">
        <v>591</v>
      </c>
      <c r="D328" s="273" t="s">
        <v>1639</v>
      </c>
      <c r="E328" s="286" t="s">
        <v>395</v>
      </c>
      <c r="F328" s="273" t="s">
        <v>790</v>
      </c>
      <c r="G328" s="288" t="s">
        <v>785</v>
      </c>
      <c r="H328" s="273" t="s">
        <v>784</v>
      </c>
      <c r="I328" s="290" t="s">
        <v>1122</v>
      </c>
      <c r="J328" s="274">
        <v>36</v>
      </c>
      <c r="K328" s="292">
        <v>3960</v>
      </c>
      <c r="L328" s="274">
        <v>142560</v>
      </c>
      <c r="M328" s="294">
        <v>0.08</v>
      </c>
      <c r="N328" s="275">
        <v>131155.20000000001</v>
      </c>
      <c r="O328" s="288" t="s">
        <v>788</v>
      </c>
      <c r="P328" s="276" t="s">
        <v>787</v>
      </c>
      <c r="Q328" s="296" t="s">
        <v>1936</v>
      </c>
      <c r="R328" s="276" t="s">
        <v>1937</v>
      </c>
      <c r="S328" s="296" t="s">
        <v>1934</v>
      </c>
    </row>
    <row r="329" spans="1:19" x14ac:dyDescent="0.3">
      <c r="A329" s="272">
        <v>1322</v>
      </c>
      <c r="B329" s="282">
        <v>42852</v>
      </c>
      <c r="C329" s="284" t="s">
        <v>591</v>
      </c>
      <c r="D329" s="273" t="s">
        <v>1638</v>
      </c>
      <c r="E329" s="286" t="s">
        <v>395</v>
      </c>
      <c r="F329" s="273" t="s">
        <v>812</v>
      </c>
      <c r="G329" s="288" t="s">
        <v>785</v>
      </c>
      <c r="H329" s="273" t="s">
        <v>824</v>
      </c>
      <c r="I329" s="290" t="s">
        <v>1637</v>
      </c>
      <c r="J329" s="274">
        <v>43</v>
      </c>
      <c r="K329" s="292">
        <v>1260</v>
      </c>
      <c r="L329" s="274">
        <v>54180</v>
      </c>
      <c r="M329" s="294">
        <v>0.08</v>
      </c>
      <c r="N329" s="275">
        <v>49845.599999999999</v>
      </c>
      <c r="O329" s="288" t="s">
        <v>834</v>
      </c>
      <c r="P329" s="276" t="s">
        <v>760</v>
      </c>
      <c r="Q329" s="296" t="s">
        <v>1932</v>
      </c>
      <c r="R329" s="276" t="s">
        <v>1933</v>
      </c>
      <c r="S329" s="296" t="s">
        <v>1934</v>
      </c>
    </row>
    <row r="330" spans="1:19" x14ac:dyDescent="0.3">
      <c r="A330" s="272">
        <v>1323</v>
      </c>
      <c r="B330" s="282">
        <v>42856</v>
      </c>
      <c r="C330" s="284" t="s">
        <v>586</v>
      </c>
      <c r="D330" s="273" t="s">
        <v>796</v>
      </c>
      <c r="E330" s="286" t="s">
        <v>522</v>
      </c>
      <c r="F330" s="273" t="s">
        <v>790</v>
      </c>
      <c r="G330" s="288" t="s">
        <v>764</v>
      </c>
      <c r="H330" s="273" t="s">
        <v>800</v>
      </c>
      <c r="I330" s="290" t="s">
        <v>1636</v>
      </c>
      <c r="J330" s="274">
        <v>25</v>
      </c>
      <c r="K330" s="292">
        <v>360</v>
      </c>
      <c r="L330" s="274">
        <v>9000</v>
      </c>
      <c r="M330" s="294">
        <v>0.04</v>
      </c>
      <c r="N330" s="275">
        <v>8640</v>
      </c>
      <c r="O330" s="288" t="s">
        <v>775</v>
      </c>
      <c r="P330" s="276" t="s">
        <v>760</v>
      </c>
      <c r="Q330" s="296" t="s">
        <v>1935</v>
      </c>
      <c r="R330" s="276" t="s">
        <v>1937</v>
      </c>
      <c r="S330" s="296" t="s">
        <v>1934</v>
      </c>
    </row>
    <row r="331" spans="1:19" x14ac:dyDescent="0.3">
      <c r="A331" s="272">
        <v>1324</v>
      </c>
      <c r="B331" s="282">
        <v>42856</v>
      </c>
      <c r="C331" s="284" t="s">
        <v>586</v>
      </c>
      <c r="D331" s="273" t="s">
        <v>796</v>
      </c>
      <c r="E331" s="286" t="s">
        <v>395</v>
      </c>
      <c r="F331" s="273" t="s">
        <v>790</v>
      </c>
      <c r="G331" s="288" t="s">
        <v>764</v>
      </c>
      <c r="H331" s="273" t="s">
        <v>800</v>
      </c>
      <c r="I331" s="290" t="s">
        <v>1553</v>
      </c>
      <c r="J331" s="274">
        <v>8</v>
      </c>
      <c r="K331" s="292">
        <v>1920</v>
      </c>
      <c r="L331" s="274">
        <v>15360</v>
      </c>
      <c r="M331" s="294">
        <v>0.1</v>
      </c>
      <c r="N331" s="275">
        <v>13824</v>
      </c>
      <c r="O331" s="288" t="s">
        <v>775</v>
      </c>
      <c r="P331" s="276" t="s">
        <v>798</v>
      </c>
      <c r="Q331" s="296" t="s">
        <v>1935</v>
      </c>
      <c r="R331" s="276" t="s">
        <v>1937</v>
      </c>
      <c r="S331" s="296" t="s">
        <v>1934</v>
      </c>
    </row>
    <row r="332" spans="1:19" x14ac:dyDescent="0.3">
      <c r="A332" s="272">
        <v>1325</v>
      </c>
      <c r="B332" s="282">
        <v>42856</v>
      </c>
      <c r="C332" s="284" t="s">
        <v>586</v>
      </c>
      <c r="D332" s="273" t="s">
        <v>796</v>
      </c>
      <c r="E332" s="286" t="s">
        <v>395</v>
      </c>
      <c r="F332" s="273" t="s">
        <v>790</v>
      </c>
      <c r="G332" s="288" t="s">
        <v>764</v>
      </c>
      <c r="H332" s="273" t="s">
        <v>793</v>
      </c>
      <c r="I332" s="290" t="s">
        <v>895</v>
      </c>
      <c r="J332" s="274">
        <v>7</v>
      </c>
      <c r="K332" s="292">
        <v>2280</v>
      </c>
      <c r="L332" s="274">
        <v>15960</v>
      </c>
      <c r="M332" s="294">
        <v>0.09</v>
      </c>
      <c r="N332" s="275">
        <v>14523.6</v>
      </c>
      <c r="O332" s="288" t="s">
        <v>775</v>
      </c>
      <c r="P332" s="276" t="s">
        <v>760</v>
      </c>
      <c r="Q332" s="296" t="s">
        <v>1935</v>
      </c>
      <c r="R332" s="276" t="s">
        <v>1937</v>
      </c>
      <c r="S332" s="296" t="s">
        <v>1934</v>
      </c>
    </row>
    <row r="333" spans="1:19" x14ac:dyDescent="0.3">
      <c r="A333" s="272">
        <v>1326</v>
      </c>
      <c r="B333" s="282">
        <v>42856</v>
      </c>
      <c r="C333" s="284" t="s">
        <v>586</v>
      </c>
      <c r="D333" s="273" t="s">
        <v>836</v>
      </c>
      <c r="E333" s="286" t="s">
        <v>405</v>
      </c>
      <c r="F333" s="273" t="s">
        <v>812</v>
      </c>
      <c r="G333" s="288" t="s">
        <v>785</v>
      </c>
      <c r="H333" s="273" t="s">
        <v>824</v>
      </c>
      <c r="I333" s="290" t="s">
        <v>1635</v>
      </c>
      <c r="J333" s="274">
        <v>36</v>
      </c>
      <c r="K333" s="292">
        <v>2400</v>
      </c>
      <c r="L333" s="274">
        <v>86400</v>
      </c>
      <c r="M333" s="294">
        <v>0.05</v>
      </c>
      <c r="N333" s="275">
        <v>82080</v>
      </c>
      <c r="O333" s="288" t="s">
        <v>782</v>
      </c>
      <c r="P333" s="276" t="s">
        <v>760</v>
      </c>
      <c r="Q333" s="296" t="s">
        <v>1932</v>
      </c>
      <c r="R333" s="276" t="s">
        <v>1933</v>
      </c>
      <c r="S333" s="296" t="s">
        <v>1934</v>
      </c>
    </row>
    <row r="334" spans="1:19" x14ac:dyDescent="0.3">
      <c r="A334" s="272">
        <v>1327</v>
      </c>
      <c r="B334" s="282">
        <v>42856</v>
      </c>
      <c r="C334" s="284" t="s">
        <v>586</v>
      </c>
      <c r="D334" s="273" t="s">
        <v>836</v>
      </c>
      <c r="E334" s="286" t="s">
        <v>405</v>
      </c>
      <c r="F334" s="273" t="s">
        <v>812</v>
      </c>
      <c r="G334" s="288" t="s">
        <v>770</v>
      </c>
      <c r="H334" s="273" t="s">
        <v>781</v>
      </c>
      <c r="I334" s="290" t="s">
        <v>1634</v>
      </c>
      <c r="J334" s="274">
        <v>28</v>
      </c>
      <c r="K334" s="292">
        <v>2100</v>
      </c>
      <c r="L334" s="274">
        <v>58800</v>
      </c>
      <c r="M334" s="294">
        <v>0.05</v>
      </c>
      <c r="N334" s="275">
        <v>55860</v>
      </c>
      <c r="O334" s="288" t="s">
        <v>782</v>
      </c>
      <c r="P334" s="276" t="s">
        <v>760</v>
      </c>
      <c r="Q334" s="296" t="s">
        <v>1932</v>
      </c>
      <c r="R334" s="276" t="s">
        <v>1933</v>
      </c>
      <c r="S334" s="296" t="s">
        <v>1934</v>
      </c>
    </row>
    <row r="335" spans="1:19" x14ac:dyDescent="0.3">
      <c r="A335" s="272">
        <v>1328</v>
      </c>
      <c r="B335" s="282">
        <v>42856</v>
      </c>
      <c r="C335" s="284" t="s">
        <v>586</v>
      </c>
      <c r="D335" s="273" t="s">
        <v>1633</v>
      </c>
      <c r="E335" s="286" t="s">
        <v>405</v>
      </c>
      <c r="F335" s="273" t="s">
        <v>812</v>
      </c>
      <c r="G335" s="288" t="s">
        <v>770</v>
      </c>
      <c r="H335" s="273" t="s">
        <v>781</v>
      </c>
      <c r="I335" s="290" t="s">
        <v>1632</v>
      </c>
      <c r="J335" s="274">
        <v>46</v>
      </c>
      <c r="K335" s="292">
        <v>540</v>
      </c>
      <c r="L335" s="274">
        <v>24840</v>
      </c>
      <c r="M335" s="294">
        <v>0.05</v>
      </c>
      <c r="N335" s="275">
        <v>23598</v>
      </c>
      <c r="O335" s="288" t="s">
        <v>834</v>
      </c>
      <c r="P335" s="276" t="s">
        <v>760</v>
      </c>
      <c r="Q335" s="296" t="s">
        <v>1932</v>
      </c>
      <c r="R335" s="276" t="s">
        <v>1933</v>
      </c>
      <c r="S335" s="296" t="s">
        <v>1934</v>
      </c>
    </row>
    <row r="336" spans="1:19" x14ac:dyDescent="0.3">
      <c r="A336" s="272">
        <v>1329</v>
      </c>
      <c r="B336" s="282">
        <v>42856</v>
      </c>
      <c r="C336" s="284" t="s">
        <v>586</v>
      </c>
      <c r="D336" s="273" t="s">
        <v>1261</v>
      </c>
      <c r="E336" s="286" t="s">
        <v>398</v>
      </c>
      <c r="F336" s="273" t="s">
        <v>778</v>
      </c>
      <c r="G336" s="288" t="s">
        <v>764</v>
      </c>
      <c r="H336" s="273" t="s">
        <v>818</v>
      </c>
      <c r="I336" s="290" t="s">
        <v>1631</v>
      </c>
      <c r="J336" s="274">
        <v>7</v>
      </c>
      <c r="K336" s="292">
        <v>900</v>
      </c>
      <c r="L336" s="274">
        <v>6300</v>
      </c>
      <c r="M336" s="294">
        <v>7.0000000000000007E-2</v>
      </c>
      <c r="N336" s="275">
        <v>5859</v>
      </c>
      <c r="O336" s="288" t="s">
        <v>775</v>
      </c>
      <c r="P336" s="276" t="s">
        <v>760</v>
      </c>
      <c r="Q336" s="296" t="s">
        <v>1935</v>
      </c>
      <c r="R336" s="276" t="s">
        <v>1933</v>
      </c>
      <c r="S336" s="296" t="s">
        <v>1934</v>
      </c>
    </row>
    <row r="337" spans="1:19" x14ac:dyDescent="0.3">
      <c r="A337" s="272">
        <v>1330</v>
      </c>
      <c r="B337" s="282">
        <v>42856</v>
      </c>
      <c r="C337" s="284" t="s">
        <v>586</v>
      </c>
      <c r="D337" s="273" t="s">
        <v>1630</v>
      </c>
      <c r="E337" s="286" t="s">
        <v>395</v>
      </c>
      <c r="F337" s="273" t="s">
        <v>765</v>
      </c>
      <c r="G337" s="288" t="s">
        <v>770</v>
      </c>
      <c r="H337" s="273" t="s">
        <v>781</v>
      </c>
      <c r="I337" s="290" t="s">
        <v>1629</v>
      </c>
      <c r="J337" s="274">
        <v>1</v>
      </c>
      <c r="K337" s="292">
        <v>360</v>
      </c>
      <c r="L337" s="274">
        <v>360</v>
      </c>
      <c r="M337" s="294">
        <v>0</v>
      </c>
      <c r="N337" s="275">
        <v>360</v>
      </c>
      <c r="O337" s="288" t="s">
        <v>761</v>
      </c>
      <c r="P337" s="276" t="s">
        <v>774</v>
      </c>
      <c r="Q337" s="296" t="s">
        <v>1932</v>
      </c>
      <c r="R337" s="276" t="s">
        <v>1937</v>
      </c>
      <c r="S337" s="296" t="s">
        <v>1934</v>
      </c>
    </row>
    <row r="338" spans="1:19" x14ac:dyDescent="0.3">
      <c r="A338" s="272">
        <v>1331</v>
      </c>
      <c r="B338" s="282">
        <v>42857</v>
      </c>
      <c r="C338" s="284" t="s">
        <v>586</v>
      </c>
      <c r="D338" s="273" t="s">
        <v>1329</v>
      </c>
      <c r="E338" s="286" t="s">
        <v>405</v>
      </c>
      <c r="F338" s="273" t="s">
        <v>778</v>
      </c>
      <c r="G338" s="288" t="s">
        <v>785</v>
      </c>
      <c r="H338" s="273" t="s">
        <v>815</v>
      </c>
      <c r="I338" s="290" t="s">
        <v>1160</v>
      </c>
      <c r="J338" s="274">
        <v>37</v>
      </c>
      <c r="K338" s="292">
        <v>9060</v>
      </c>
      <c r="L338" s="274">
        <v>335220</v>
      </c>
      <c r="M338" s="294">
        <v>0</v>
      </c>
      <c r="N338" s="275">
        <v>335220</v>
      </c>
      <c r="O338" s="288" t="s">
        <v>782</v>
      </c>
      <c r="P338" s="276" t="s">
        <v>798</v>
      </c>
      <c r="Q338" s="296" t="s">
        <v>1932</v>
      </c>
      <c r="R338" s="276" t="s">
        <v>1933</v>
      </c>
      <c r="S338" s="296" t="s">
        <v>1934</v>
      </c>
    </row>
    <row r="339" spans="1:19" x14ac:dyDescent="0.3">
      <c r="A339" s="272">
        <v>1332</v>
      </c>
      <c r="B339" s="282">
        <v>42857</v>
      </c>
      <c r="C339" s="284" t="s">
        <v>586</v>
      </c>
      <c r="D339" s="273" t="s">
        <v>1628</v>
      </c>
      <c r="E339" s="286" t="s">
        <v>398</v>
      </c>
      <c r="F339" s="273" t="s">
        <v>790</v>
      </c>
      <c r="G339" s="288" t="s">
        <v>785</v>
      </c>
      <c r="H339" s="273" t="s">
        <v>784</v>
      </c>
      <c r="I339" s="290" t="s">
        <v>1468</v>
      </c>
      <c r="J339" s="274">
        <v>45</v>
      </c>
      <c r="K339" s="292">
        <v>2160</v>
      </c>
      <c r="L339" s="274">
        <v>97200</v>
      </c>
      <c r="M339" s="294">
        <v>0.03</v>
      </c>
      <c r="N339" s="275">
        <v>94284</v>
      </c>
      <c r="O339" s="288" t="s">
        <v>788</v>
      </c>
      <c r="P339" s="276" t="s">
        <v>798</v>
      </c>
      <c r="Q339" s="296" t="s">
        <v>1936</v>
      </c>
      <c r="R339" s="276" t="s">
        <v>1937</v>
      </c>
      <c r="S339" s="296" t="s">
        <v>1934</v>
      </c>
    </row>
    <row r="340" spans="1:19" x14ac:dyDescent="0.3">
      <c r="A340" s="272">
        <v>1333</v>
      </c>
      <c r="B340" s="282">
        <v>42857</v>
      </c>
      <c r="C340" s="284" t="s">
        <v>586</v>
      </c>
      <c r="D340" s="273" t="s">
        <v>1627</v>
      </c>
      <c r="E340" s="286" t="s">
        <v>398</v>
      </c>
      <c r="F340" s="273" t="s">
        <v>790</v>
      </c>
      <c r="G340" s="288" t="s">
        <v>764</v>
      </c>
      <c r="H340" s="273" t="s">
        <v>800</v>
      </c>
      <c r="I340" s="290" t="s">
        <v>1358</v>
      </c>
      <c r="J340" s="274">
        <v>30</v>
      </c>
      <c r="K340" s="292">
        <v>23280</v>
      </c>
      <c r="L340" s="274">
        <v>698400</v>
      </c>
      <c r="M340" s="294">
        <v>7.0000000000000007E-2</v>
      </c>
      <c r="N340" s="275">
        <v>649512</v>
      </c>
      <c r="O340" s="288" t="s">
        <v>834</v>
      </c>
      <c r="P340" s="276" t="s">
        <v>841</v>
      </c>
      <c r="Q340" s="296" t="s">
        <v>1932</v>
      </c>
      <c r="R340" s="276" t="s">
        <v>1937</v>
      </c>
      <c r="S340" s="296" t="s">
        <v>1934</v>
      </c>
    </row>
    <row r="341" spans="1:19" x14ac:dyDescent="0.3">
      <c r="A341" s="272">
        <v>1334</v>
      </c>
      <c r="B341" s="282">
        <v>42857</v>
      </c>
      <c r="C341" s="284" t="s">
        <v>586</v>
      </c>
      <c r="D341" s="273" t="s">
        <v>1626</v>
      </c>
      <c r="E341" s="286" t="s">
        <v>405</v>
      </c>
      <c r="F341" s="273" t="s">
        <v>812</v>
      </c>
      <c r="G341" s="288" t="s">
        <v>785</v>
      </c>
      <c r="H341" s="273" t="s">
        <v>1125</v>
      </c>
      <c r="I341" s="290" t="s">
        <v>1373</v>
      </c>
      <c r="J341" s="274">
        <v>27</v>
      </c>
      <c r="K341" s="292">
        <v>30000</v>
      </c>
      <c r="L341" s="274">
        <v>810000</v>
      </c>
      <c r="M341" s="294">
        <v>0.01</v>
      </c>
      <c r="N341" s="275">
        <v>801900</v>
      </c>
      <c r="O341" s="288" t="s">
        <v>834</v>
      </c>
      <c r="P341" s="276" t="s">
        <v>767</v>
      </c>
      <c r="Q341" s="296" t="s">
        <v>1932</v>
      </c>
      <c r="R341" s="276" t="s">
        <v>1933</v>
      </c>
      <c r="S341" s="296" t="s">
        <v>1934</v>
      </c>
    </row>
    <row r="342" spans="1:19" x14ac:dyDescent="0.3">
      <c r="A342" s="272">
        <v>1335</v>
      </c>
      <c r="B342" s="282">
        <v>42857</v>
      </c>
      <c r="C342" s="284" t="s">
        <v>586</v>
      </c>
      <c r="D342" s="273" t="s">
        <v>1626</v>
      </c>
      <c r="E342" s="286" t="s">
        <v>405</v>
      </c>
      <c r="F342" s="273" t="s">
        <v>812</v>
      </c>
      <c r="G342" s="288" t="s">
        <v>764</v>
      </c>
      <c r="H342" s="273" t="s">
        <v>763</v>
      </c>
      <c r="I342" s="290" t="s">
        <v>1625</v>
      </c>
      <c r="J342" s="274">
        <v>3</v>
      </c>
      <c r="K342" s="292">
        <v>1320</v>
      </c>
      <c r="L342" s="274">
        <v>3960</v>
      </c>
      <c r="M342" s="294">
        <v>0.09</v>
      </c>
      <c r="N342" s="275">
        <v>3603.6</v>
      </c>
      <c r="O342" s="288" t="s">
        <v>834</v>
      </c>
      <c r="P342" s="276" t="s">
        <v>760</v>
      </c>
      <c r="Q342" s="296" t="s">
        <v>1932</v>
      </c>
      <c r="R342" s="276" t="s">
        <v>1933</v>
      </c>
      <c r="S342" s="296" t="s">
        <v>1934</v>
      </c>
    </row>
    <row r="343" spans="1:19" x14ac:dyDescent="0.3">
      <c r="A343" s="272">
        <v>1336</v>
      </c>
      <c r="B343" s="282">
        <v>42857</v>
      </c>
      <c r="C343" s="284" t="s">
        <v>586</v>
      </c>
      <c r="D343" s="273" t="s">
        <v>1558</v>
      </c>
      <c r="E343" s="286" t="s">
        <v>398</v>
      </c>
      <c r="F343" s="273" t="s">
        <v>790</v>
      </c>
      <c r="G343" s="288" t="s">
        <v>785</v>
      </c>
      <c r="H343" s="273" t="s">
        <v>824</v>
      </c>
      <c r="I343" s="290" t="s">
        <v>1077</v>
      </c>
      <c r="J343" s="274">
        <v>17</v>
      </c>
      <c r="K343" s="292">
        <v>5040</v>
      </c>
      <c r="L343" s="274">
        <v>85680</v>
      </c>
      <c r="M343" s="294">
        <v>0.05</v>
      </c>
      <c r="N343" s="275">
        <v>81396</v>
      </c>
      <c r="O343" s="288" t="s">
        <v>782</v>
      </c>
      <c r="P343" s="276" t="s">
        <v>760</v>
      </c>
      <c r="Q343" s="296" t="s">
        <v>1932</v>
      </c>
      <c r="R343" s="276" t="s">
        <v>1937</v>
      </c>
      <c r="S343" s="296" t="s">
        <v>1934</v>
      </c>
    </row>
    <row r="344" spans="1:19" x14ac:dyDescent="0.3">
      <c r="A344" s="272">
        <v>1337</v>
      </c>
      <c r="B344" s="282">
        <v>42857</v>
      </c>
      <c r="C344" s="284" t="s">
        <v>586</v>
      </c>
      <c r="D344" s="273" t="s">
        <v>1624</v>
      </c>
      <c r="E344" s="286" t="s">
        <v>522</v>
      </c>
      <c r="F344" s="273" t="s">
        <v>790</v>
      </c>
      <c r="G344" s="288" t="s">
        <v>770</v>
      </c>
      <c r="H344" s="273" t="s">
        <v>781</v>
      </c>
      <c r="I344" s="290" t="s">
        <v>1172</v>
      </c>
      <c r="J344" s="274">
        <v>16</v>
      </c>
      <c r="K344" s="292">
        <v>1560</v>
      </c>
      <c r="L344" s="274">
        <v>24960</v>
      </c>
      <c r="M344" s="294">
        <v>0.01</v>
      </c>
      <c r="N344" s="275">
        <v>24710.400000000001</v>
      </c>
      <c r="O344" s="288" t="s">
        <v>782</v>
      </c>
      <c r="P344" s="276" t="s">
        <v>760</v>
      </c>
      <c r="Q344" s="296" t="s">
        <v>1932</v>
      </c>
      <c r="R344" s="276" t="s">
        <v>1937</v>
      </c>
      <c r="S344" s="296" t="s">
        <v>1934</v>
      </c>
    </row>
    <row r="345" spans="1:19" x14ac:dyDescent="0.3">
      <c r="A345" s="272">
        <v>1338</v>
      </c>
      <c r="B345" s="282">
        <v>42857</v>
      </c>
      <c r="C345" s="284" t="s">
        <v>586</v>
      </c>
      <c r="D345" s="273" t="s">
        <v>1624</v>
      </c>
      <c r="E345" s="286" t="s">
        <v>522</v>
      </c>
      <c r="F345" s="273" t="s">
        <v>790</v>
      </c>
      <c r="G345" s="288" t="s">
        <v>764</v>
      </c>
      <c r="H345" s="273" t="s">
        <v>793</v>
      </c>
      <c r="I345" s="290" t="s">
        <v>1623</v>
      </c>
      <c r="J345" s="274">
        <v>33</v>
      </c>
      <c r="K345" s="292">
        <v>2940</v>
      </c>
      <c r="L345" s="274">
        <v>97020</v>
      </c>
      <c r="M345" s="294">
        <v>0.05</v>
      </c>
      <c r="N345" s="275">
        <v>92169</v>
      </c>
      <c r="O345" s="288" t="s">
        <v>782</v>
      </c>
      <c r="P345" s="276" t="s">
        <v>767</v>
      </c>
      <c r="Q345" s="296" t="s">
        <v>1932</v>
      </c>
      <c r="R345" s="276" t="s">
        <v>1937</v>
      </c>
      <c r="S345" s="296" t="s">
        <v>1934</v>
      </c>
    </row>
    <row r="346" spans="1:19" x14ac:dyDescent="0.3">
      <c r="A346" s="272">
        <v>1339</v>
      </c>
      <c r="B346" s="282">
        <v>42857</v>
      </c>
      <c r="C346" s="284" t="s">
        <v>586</v>
      </c>
      <c r="D346" s="273" t="s">
        <v>1622</v>
      </c>
      <c r="E346" s="286" t="s">
        <v>395</v>
      </c>
      <c r="F346" s="273" t="s">
        <v>778</v>
      </c>
      <c r="G346" s="288" t="s">
        <v>770</v>
      </c>
      <c r="H346" s="273" t="s">
        <v>777</v>
      </c>
      <c r="I346" s="290" t="s">
        <v>1621</v>
      </c>
      <c r="J346" s="274">
        <v>50</v>
      </c>
      <c r="K346" s="292">
        <v>8820</v>
      </c>
      <c r="L346" s="274">
        <v>441000</v>
      </c>
      <c r="M346" s="294">
        <v>0.02</v>
      </c>
      <c r="N346" s="275">
        <v>432180</v>
      </c>
      <c r="O346" s="288" t="s">
        <v>782</v>
      </c>
      <c r="P346" s="276" t="s">
        <v>760</v>
      </c>
      <c r="Q346" s="296" t="s">
        <v>1932</v>
      </c>
      <c r="R346" s="276" t="s">
        <v>1933</v>
      </c>
      <c r="S346" s="296" t="s">
        <v>1934</v>
      </c>
    </row>
    <row r="347" spans="1:19" x14ac:dyDescent="0.3">
      <c r="A347" s="272">
        <v>1340</v>
      </c>
      <c r="B347" s="282">
        <v>42858</v>
      </c>
      <c r="C347" s="284" t="s">
        <v>586</v>
      </c>
      <c r="D347" s="273" t="s">
        <v>1620</v>
      </c>
      <c r="E347" s="286" t="s">
        <v>405</v>
      </c>
      <c r="F347" s="273" t="s">
        <v>778</v>
      </c>
      <c r="G347" s="288" t="s">
        <v>785</v>
      </c>
      <c r="H347" s="273" t="s">
        <v>824</v>
      </c>
      <c r="I347" s="290" t="s">
        <v>1419</v>
      </c>
      <c r="J347" s="274">
        <v>7</v>
      </c>
      <c r="K347" s="292">
        <v>2400</v>
      </c>
      <c r="L347" s="274">
        <v>16800</v>
      </c>
      <c r="M347" s="294">
        <v>0.08</v>
      </c>
      <c r="N347" s="275">
        <v>15456</v>
      </c>
      <c r="O347" s="288" t="s">
        <v>834</v>
      </c>
      <c r="P347" s="276" t="s">
        <v>774</v>
      </c>
      <c r="Q347" s="296" t="s">
        <v>1932</v>
      </c>
      <c r="R347" s="276" t="s">
        <v>1933</v>
      </c>
      <c r="S347" s="296" t="s">
        <v>1934</v>
      </c>
    </row>
    <row r="348" spans="1:19" x14ac:dyDescent="0.3">
      <c r="A348" s="272">
        <v>1341</v>
      </c>
      <c r="B348" s="282">
        <v>42858</v>
      </c>
      <c r="C348" s="284" t="s">
        <v>586</v>
      </c>
      <c r="D348" s="273" t="s">
        <v>1620</v>
      </c>
      <c r="E348" s="286" t="s">
        <v>405</v>
      </c>
      <c r="F348" s="273" t="s">
        <v>778</v>
      </c>
      <c r="G348" s="288" t="s">
        <v>764</v>
      </c>
      <c r="H348" s="273" t="s">
        <v>793</v>
      </c>
      <c r="I348" s="290" t="s">
        <v>1619</v>
      </c>
      <c r="J348" s="274">
        <v>15</v>
      </c>
      <c r="K348" s="292">
        <v>2340</v>
      </c>
      <c r="L348" s="274">
        <v>35100</v>
      </c>
      <c r="M348" s="294">
        <v>0.04</v>
      </c>
      <c r="N348" s="275">
        <v>33696</v>
      </c>
      <c r="O348" s="288" t="s">
        <v>834</v>
      </c>
      <c r="P348" s="276" t="s">
        <v>798</v>
      </c>
      <c r="Q348" s="296" t="s">
        <v>1932</v>
      </c>
      <c r="R348" s="276" t="s">
        <v>1933</v>
      </c>
      <c r="S348" s="296" t="s">
        <v>1934</v>
      </c>
    </row>
    <row r="349" spans="1:19" x14ac:dyDescent="0.3">
      <c r="A349" s="272">
        <v>1342</v>
      </c>
      <c r="B349" s="282">
        <v>42858</v>
      </c>
      <c r="C349" s="284" t="s">
        <v>586</v>
      </c>
      <c r="D349" s="273" t="s">
        <v>1618</v>
      </c>
      <c r="E349" s="286" t="s">
        <v>405</v>
      </c>
      <c r="F349" s="273" t="s">
        <v>812</v>
      </c>
      <c r="G349" s="288" t="s">
        <v>785</v>
      </c>
      <c r="H349" s="273" t="s">
        <v>784</v>
      </c>
      <c r="I349" s="290" t="s">
        <v>948</v>
      </c>
      <c r="J349" s="274">
        <v>26</v>
      </c>
      <c r="K349" s="292">
        <v>1740</v>
      </c>
      <c r="L349" s="274">
        <v>45240</v>
      </c>
      <c r="M349" s="294">
        <v>0.1</v>
      </c>
      <c r="N349" s="275">
        <v>40716</v>
      </c>
      <c r="O349" s="288" t="s">
        <v>775</v>
      </c>
      <c r="P349" s="276" t="s">
        <v>760</v>
      </c>
      <c r="Q349" s="296" t="s">
        <v>1935</v>
      </c>
      <c r="R349" s="276" t="s">
        <v>1933</v>
      </c>
      <c r="S349" s="296" t="s">
        <v>1934</v>
      </c>
    </row>
    <row r="350" spans="1:19" x14ac:dyDescent="0.3">
      <c r="A350" s="272">
        <v>1343</v>
      </c>
      <c r="B350" s="282">
        <v>42858</v>
      </c>
      <c r="C350" s="284" t="s">
        <v>586</v>
      </c>
      <c r="D350" s="273" t="s">
        <v>1202</v>
      </c>
      <c r="E350" s="286" t="s">
        <v>405</v>
      </c>
      <c r="F350" s="273" t="s">
        <v>790</v>
      </c>
      <c r="G350" s="288" t="s">
        <v>764</v>
      </c>
      <c r="H350" s="273" t="s">
        <v>763</v>
      </c>
      <c r="I350" s="290" t="s">
        <v>1341</v>
      </c>
      <c r="J350" s="274">
        <v>34</v>
      </c>
      <c r="K350" s="292">
        <v>300</v>
      </c>
      <c r="L350" s="274">
        <v>10200</v>
      </c>
      <c r="M350" s="294">
        <v>0.03</v>
      </c>
      <c r="N350" s="275">
        <v>9894</v>
      </c>
      <c r="O350" s="288" t="s">
        <v>834</v>
      </c>
      <c r="P350" s="276" t="s">
        <v>760</v>
      </c>
      <c r="Q350" s="296" t="s">
        <v>1932</v>
      </c>
      <c r="R350" s="276" t="s">
        <v>1937</v>
      </c>
      <c r="S350" s="296" t="s">
        <v>1934</v>
      </c>
    </row>
    <row r="351" spans="1:19" x14ac:dyDescent="0.3">
      <c r="A351" s="272">
        <v>1344</v>
      </c>
      <c r="B351" s="282">
        <v>42858</v>
      </c>
      <c r="C351" s="284" t="s">
        <v>586</v>
      </c>
      <c r="D351" s="273" t="s">
        <v>1467</v>
      </c>
      <c r="E351" s="286" t="s">
        <v>522</v>
      </c>
      <c r="F351" s="273" t="s">
        <v>778</v>
      </c>
      <c r="G351" s="288" t="s">
        <v>770</v>
      </c>
      <c r="H351" s="273" t="s">
        <v>781</v>
      </c>
      <c r="I351" s="290" t="s">
        <v>1011</v>
      </c>
      <c r="J351" s="274">
        <v>18</v>
      </c>
      <c r="K351" s="292">
        <v>1380</v>
      </c>
      <c r="L351" s="274">
        <v>24840</v>
      </c>
      <c r="M351" s="294">
        <v>0.05</v>
      </c>
      <c r="N351" s="275">
        <v>23598</v>
      </c>
      <c r="O351" s="288" t="s">
        <v>788</v>
      </c>
      <c r="P351" s="276" t="s">
        <v>760</v>
      </c>
      <c r="Q351" s="296" t="s">
        <v>1936</v>
      </c>
      <c r="R351" s="276" t="s">
        <v>1933</v>
      </c>
      <c r="S351" s="296" t="s">
        <v>1934</v>
      </c>
    </row>
    <row r="352" spans="1:19" x14ac:dyDescent="0.3">
      <c r="A352" s="272">
        <v>1345</v>
      </c>
      <c r="B352" s="282">
        <v>42858</v>
      </c>
      <c r="C352" s="284" t="s">
        <v>586</v>
      </c>
      <c r="D352" s="273" t="s">
        <v>1467</v>
      </c>
      <c r="E352" s="286" t="s">
        <v>522</v>
      </c>
      <c r="F352" s="273" t="s">
        <v>778</v>
      </c>
      <c r="G352" s="288" t="s">
        <v>785</v>
      </c>
      <c r="H352" s="273" t="s">
        <v>784</v>
      </c>
      <c r="I352" s="290" t="s">
        <v>1617</v>
      </c>
      <c r="J352" s="274">
        <v>46</v>
      </c>
      <c r="K352" s="292">
        <v>3960</v>
      </c>
      <c r="L352" s="274">
        <v>182160</v>
      </c>
      <c r="M352" s="294">
        <v>7.0000000000000007E-2</v>
      </c>
      <c r="N352" s="275">
        <v>169408.8</v>
      </c>
      <c r="O352" s="288" t="s">
        <v>788</v>
      </c>
      <c r="P352" s="276" t="s">
        <v>774</v>
      </c>
      <c r="Q352" s="296" t="s">
        <v>1936</v>
      </c>
      <c r="R352" s="276" t="s">
        <v>1933</v>
      </c>
      <c r="S352" s="296" t="s">
        <v>1934</v>
      </c>
    </row>
    <row r="353" spans="1:19" x14ac:dyDescent="0.3">
      <c r="A353" s="272">
        <v>1346</v>
      </c>
      <c r="B353" s="282">
        <v>42858</v>
      </c>
      <c r="C353" s="284" t="s">
        <v>586</v>
      </c>
      <c r="D353" s="273" t="s">
        <v>1202</v>
      </c>
      <c r="E353" s="286" t="s">
        <v>395</v>
      </c>
      <c r="F353" s="273" t="s">
        <v>790</v>
      </c>
      <c r="G353" s="288" t="s">
        <v>764</v>
      </c>
      <c r="H353" s="273" t="s">
        <v>818</v>
      </c>
      <c r="I353" s="290" t="s">
        <v>1453</v>
      </c>
      <c r="J353" s="274">
        <v>23</v>
      </c>
      <c r="K353" s="292">
        <v>4140</v>
      </c>
      <c r="L353" s="274">
        <v>95220</v>
      </c>
      <c r="M353" s="294">
        <v>0.05</v>
      </c>
      <c r="N353" s="275">
        <v>90459</v>
      </c>
      <c r="O353" s="288" t="s">
        <v>834</v>
      </c>
      <c r="P353" s="276" t="s">
        <v>760</v>
      </c>
      <c r="Q353" s="296" t="s">
        <v>1932</v>
      </c>
      <c r="R353" s="276" t="s">
        <v>1937</v>
      </c>
      <c r="S353" s="296" t="s">
        <v>1934</v>
      </c>
    </row>
    <row r="354" spans="1:19" x14ac:dyDescent="0.3">
      <c r="A354" s="272">
        <v>1347</v>
      </c>
      <c r="B354" s="282">
        <v>42858</v>
      </c>
      <c r="C354" s="284" t="s">
        <v>586</v>
      </c>
      <c r="D354" s="273" t="s">
        <v>1202</v>
      </c>
      <c r="E354" s="286" t="s">
        <v>395</v>
      </c>
      <c r="F354" s="273" t="s">
        <v>790</v>
      </c>
      <c r="G354" s="288" t="s">
        <v>764</v>
      </c>
      <c r="H354" s="273" t="s">
        <v>805</v>
      </c>
      <c r="I354" s="290" t="s">
        <v>1616</v>
      </c>
      <c r="J354" s="274">
        <v>8</v>
      </c>
      <c r="K354" s="292">
        <v>420</v>
      </c>
      <c r="L354" s="274">
        <v>3360</v>
      </c>
      <c r="M354" s="294">
        <v>0.03</v>
      </c>
      <c r="N354" s="275">
        <v>3259.2</v>
      </c>
      <c r="O354" s="288" t="s">
        <v>834</v>
      </c>
      <c r="P354" s="276" t="s">
        <v>767</v>
      </c>
      <c r="Q354" s="296" t="s">
        <v>1932</v>
      </c>
      <c r="R354" s="276" t="s">
        <v>1937</v>
      </c>
      <c r="S354" s="296" t="s">
        <v>1934</v>
      </c>
    </row>
    <row r="355" spans="1:19" x14ac:dyDescent="0.3">
      <c r="A355" s="272">
        <v>1348</v>
      </c>
      <c r="B355" s="282">
        <v>42858</v>
      </c>
      <c r="C355" s="284" t="s">
        <v>586</v>
      </c>
      <c r="D355" s="273" t="s">
        <v>1537</v>
      </c>
      <c r="E355" s="286" t="s">
        <v>395</v>
      </c>
      <c r="F355" s="273" t="s">
        <v>778</v>
      </c>
      <c r="G355" s="288" t="s">
        <v>764</v>
      </c>
      <c r="H355" s="273" t="s">
        <v>800</v>
      </c>
      <c r="I355" s="290" t="s">
        <v>1615</v>
      </c>
      <c r="J355" s="274">
        <v>21</v>
      </c>
      <c r="K355" s="292">
        <v>420</v>
      </c>
      <c r="L355" s="274">
        <v>8820</v>
      </c>
      <c r="M355" s="294">
        <v>0.05</v>
      </c>
      <c r="N355" s="275">
        <v>8379</v>
      </c>
      <c r="O355" s="288" t="s">
        <v>761</v>
      </c>
      <c r="P355" s="276" t="s">
        <v>827</v>
      </c>
      <c r="Q355" s="296" t="s">
        <v>1932</v>
      </c>
      <c r="R355" s="276" t="s">
        <v>1933</v>
      </c>
      <c r="S355" s="296" t="s">
        <v>1934</v>
      </c>
    </row>
    <row r="356" spans="1:19" x14ac:dyDescent="0.3">
      <c r="A356" s="272">
        <v>1349</v>
      </c>
      <c r="B356" s="282">
        <v>42858</v>
      </c>
      <c r="C356" s="284" t="s">
        <v>586</v>
      </c>
      <c r="D356" s="273" t="s">
        <v>1612</v>
      </c>
      <c r="E356" s="286" t="s">
        <v>395</v>
      </c>
      <c r="F356" s="273" t="s">
        <v>778</v>
      </c>
      <c r="G356" s="288" t="s">
        <v>770</v>
      </c>
      <c r="H356" s="273" t="s">
        <v>781</v>
      </c>
      <c r="I356" s="290" t="s">
        <v>1614</v>
      </c>
      <c r="J356" s="274">
        <v>42</v>
      </c>
      <c r="K356" s="292">
        <v>6660</v>
      </c>
      <c r="L356" s="274">
        <v>279720</v>
      </c>
      <c r="M356" s="294">
        <v>0.04</v>
      </c>
      <c r="N356" s="275">
        <v>268531.20000000001</v>
      </c>
      <c r="O356" s="288" t="s">
        <v>788</v>
      </c>
      <c r="P356" s="276" t="s">
        <v>760</v>
      </c>
      <c r="Q356" s="296" t="s">
        <v>1936</v>
      </c>
      <c r="R356" s="276" t="s">
        <v>1933</v>
      </c>
      <c r="S356" s="296" t="s">
        <v>1934</v>
      </c>
    </row>
    <row r="357" spans="1:19" x14ac:dyDescent="0.3">
      <c r="A357" s="272">
        <v>1350</v>
      </c>
      <c r="B357" s="282">
        <v>42858</v>
      </c>
      <c r="C357" s="284" t="s">
        <v>586</v>
      </c>
      <c r="D357" s="273" t="s">
        <v>1612</v>
      </c>
      <c r="E357" s="286" t="s">
        <v>395</v>
      </c>
      <c r="F357" s="273" t="s">
        <v>778</v>
      </c>
      <c r="G357" s="288" t="s">
        <v>764</v>
      </c>
      <c r="H357" s="273" t="s">
        <v>793</v>
      </c>
      <c r="I357" s="290" t="s">
        <v>1613</v>
      </c>
      <c r="J357" s="274">
        <v>5</v>
      </c>
      <c r="K357" s="292">
        <v>300</v>
      </c>
      <c r="L357" s="274">
        <v>1500</v>
      </c>
      <c r="M357" s="294">
        <v>0</v>
      </c>
      <c r="N357" s="275">
        <v>1500</v>
      </c>
      <c r="O357" s="288" t="s">
        <v>788</v>
      </c>
      <c r="P357" s="276" t="s">
        <v>841</v>
      </c>
      <c r="Q357" s="296" t="s">
        <v>1936</v>
      </c>
      <c r="R357" s="276" t="s">
        <v>1933</v>
      </c>
      <c r="S357" s="296" t="s">
        <v>1934</v>
      </c>
    </row>
    <row r="358" spans="1:19" x14ac:dyDescent="0.3">
      <c r="A358" s="272">
        <v>1351</v>
      </c>
      <c r="B358" s="282">
        <v>42858</v>
      </c>
      <c r="C358" s="284" t="s">
        <v>586</v>
      </c>
      <c r="D358" s="273" t="s">
        <v>1612</v>
      </c>
      <c r="E358" s="286" t="s">
        <v>395</v>
      </c>
      <c r="F358" s="273" t="s">
        <v>778</v>
      </c>
      <c r="G358" s="288" t="s">
        <v>764</v>
      </c>
      <c r="H358" s="273" t="s">
        <v>995</v>
      </c>
      <c r="I358" s="290" t="s">
        <v>1611</v>
      </c>
      <c r="J358" s="274">
        <v>22</v>
      </c>
      <c r="K358" s="292">
        <v>120</v>
      </c>
      <c r="L358" s="274">
        <v>2640</v>
      </c>
      <c r="M358" s="294">
        <v>0.09</v>
      </c>
      <c r="N358" s="275">
        <v>2402.4</v>
      </c>
      <c r="O358" s="288" t="s">
        <v>788</v>
      </c>
      <c r="P358" s="276" t="s">
        <v>827</v>
      </c>
      <c r="Q358" s="296" t="s">
        <v>1936</v>
      </c>
      <c r="R358" s="276" t="s">
        <v>1933</v>
      </c>
      <c r="S358" s="296" t="s">
        <v>1934</v>
      </c>
    </row>
    <row r="359" spans="1:19" x14ac:dyDescent="0.3">
      <c r="A359" s="272">
        <v>1352</v>
      </c>
      <c r="B359" s="282">
        <v>42858</v>
      </c>
      <c r="C359" s="284" t="s">
        <v>586</v>
      </c>
      <c r="D359" s="273" t="s">
        <v>1610</v>
      </c>
      <c r="E359" s="286" t="s">
        <v>395</v>
      </c>
      <c r="F359" s="273" t="s">
        <v>778</v>
      </c>
      <c r="G359" s="288" t="s">
        <v>764</v>
      </c>
      <c r="H359" s="273" t="s">
        <v>800</v>
      </c>
      <c r="I359" s="290" t="s">
        <v>1609</v>
      </c>
      <c r="J359" s="274">
        <v>41</v>
      </c>
      <c r="K359" s="292">
        <v>2460</v>
      </c>
      <c r="L359" s="274">
        <v>100860</v>
      </c>
      <c r="M359" s="294">
        <v>0.06</v>
      </c>
      <c r="N359" s="275">
        <v>94808.4</v>
      </c>
      <c r="O359" s="288" t="s">
        <v>775</v>
      </c>
      <c r="P359" s="276" t="s">
        <v>760</v>
      </c>
      <c r="Q359" s="296" t="s">
        <v>1935</v>
      </c>
      <c r="R359" s="276" t="s">
        <v>1933</v>
      </c>
      <c r="S359" s="296" t="s">
        <v>1934</v>
      </c>
    </row>
    <row r="360" spans="1:19" x14ac:dyDescent="0.3">
      <c r="A360" s="272">
        <v>1353</v>
      </c>
      <c r="B360" s="282">
        <v>42859</v>
      </c>
      <c r="C360" s="284" t="s">
        <v>586</v>
      </c>
      <c r="D360" s="273" t="s">
        <v>1601</v>
      </c>
      <c r="E360" s="286" t="s">
        <v>395</v>
      </c>
      <c r="F360" s="273" t="s">
        <v>778</v>
      </c>
      <c r="G360" s="288" t="s">
        <v>770</v>
      </c>
      <c r="H360" s="273" t="s">
        <v>769</v>
      </c>
      <c r="I360" s="290" t="s">
        <v>1608</v>
      </c>
      <c r="J360" s="274">
        <v>7</v>
      </c>
      <c r="K360" s="292">
        <v>16620</v>
      </c>
      <c r="L360" s="274">
        <v>116340</v>
      </c>
      <c r="M360" s="294">
        <v>0.08</v>
      </c>
      <c r="N360" s="275">
        <v>107032.8</v>
      </c>
      <c r="O360" s="288" t="s">
        <v>788</v>
      </c>
      <c r="P360" s="276" t="s">
        <v>787</v>
      </c>
      <c r="Q360" s="296" t="s">
        <v>1936</v>
      </c>
      <c r="R360" s="276" t="s">
        <v>1933</v>
      </c>
      <c r="S360" s="296" t="s">
        <v>1934</v>
      </c>
    </row>
    <row r="361" spans="1:19" x14ac:dyDescent="0.3">
      <c r="A361" s="272">
        <v>1354</v>
      </c>
      <c r="B361" s="282">
        <v>42859</v>
      </c>
      <c r="C361" s="284" t="s">
        <v>586</v>
      </c>
      <c r="D361" s="273" t="s">
        <v>1607</v>
      </c>
      <c r="E361" s="286" t="s">
        <v>395</v>
      </c>
      <c r="F361" s="273" t="s">
        <v>790</v>
      </c>
      <c r="G361" s="288" t="s">
        <v>764</v>
      </c>
      <c r="H361" s="273" t="s">
        <v>995</v>
      </c>
      <c r="I361" s="290" t="s">
        <v>1606</v>
      </c>
      <c r="J361" s="274">
        <v>12</v>
      </c>
      <c r="K361" s="292">
        <v>240</v>
      </c>
      <c r="L361" s="274">
        <v>2880</v>
      </c>
      <c r="M361" s="294">
        <v>0.04</v>
      </c>
      <c r="N361" s="275">
        <v>2764.8</v>
      </c>
      <c r="O361" s="288" t="s">
        <v>782</v>
      </c>
      <c r="P361" s="276" t="s">
        <v>760</v>
      </c>
      <c r="Q361" s="296" t="s">
        <v>1932</v>
      </c>
      <c r="R361" s="276" t="s">
        <v>1937</v>
      </c>
      <c r="S361" s="296" t="s">
        <v>1934</v>
      </c>
    </row>
    <row r="362" spans="1:19" x14ac:dyDescent="0.3">
      <c r="A362" s="272">
        <v>1355</v>
      </c>
      <c r="B362" s="282">
        <v>42859</v>
      </c>
      <c r="C362" s="284" t="s">
        <v>586</v>
      </c>
      <c r="D362" s="273" t="s">
        <v>1605</v>
      </c>
      <c r="E362" s="286" t="s">
        <v>398</v>
      </c>
      <c r="F362" s="273" t="s">
        <v>765</v>
      </c>
      <c r="G362" s="288" t="s">
        <v>764</v>
      </c>
      <c r="H362" s="273" t="s">
        <v>763</v>
      </c>
      <c r="I362" s="290" t="s">
        <v>1604</v>
      </c>
      <c r="J362" s="274">
        <v>34</v>
      </c>
      <c r="K362" s="292">
        <v>1560</v>
      </c>
      <c r="L362" s="274">
        <v>53040</v>
      </c>
      <c r="M362" s="294">
        <v>0.09</v>
      </c>
      <c r="N362" s="275">
        <v>48266.400000000001</v>
      </c>
      <c r="O362" s="288" t="s">
        <v>782</v>
      </c>
      <c r="P362" s="276" t="s">
        <v>774</v>
      </c>
      <c r="Q362" s="296" t="s">
        <v>1932</v>
      </c>
      <c r="R362" s="276" t="s">
        <v>1937</v>
      </c>
      <c r="S362" s="296" t="s">
        <v>1934</v>
      </c>
    </row>
    <row r="363" spans="1:19" x14ac:dyDescent="0.3">
      <c r="A363" s="272">
        <v>1356</v>
      </c>
      <c r="B363" s="282">
        <v>42859</v>
      </c>
      <c r="C363" s="284" t="s">
        <v>586</v>
      </c>
      <c r="D363" s="273" t="s">
        <v>1530</v>
      </c>
      <c r="E363" s="286" t="s">
        <v>405</v>
      </c>
      <c r="F363" s="273" t="s">
        <v>790</v>
      </c>
      <c r="G363" s="288" t="s">
        <v>764</v>
      </c>
      <c r="H363" s="273" t="s">
        <v>793</v>
      </c>
      <c r="I363" s="290" t="s">
        <v>1603</v>
      </c>
      <c r="J363" s="274">
        <v>24</v>
      </c>
      <c r="K363" s="292">
        <v>300</v>
      </c>
      <c r="L363" s="274">
        <v>7200</v>
      </c>
      <c r="M363" s="294">
        <v>0.04</v>
      </c>
      <c r="N363" s="275">
        <v>6912</v>
      </c>
      <c r="O363" s="288" t="s">
        <v>788</v>
      </c>
      <c r="P363" s="276" t="s">
        <v>767</v>
      </c>
      <c r="Q363" s="296" t="s">
        <v>1936</v>
      </c>
      <c r="R363" s="276" t="s">
        <v>1937</v>
      </c>
      <c r="S363" s="296" t="s">
        <v>1934</v>
      </c>
    </row>
    <row r="364" spans="1:19" x14ac:dyDescent="0.3">
      <c r="A364" s="272">
        <v>1357</v>
      </c>
      <c r="B364" s="282">
        <v>42859</v>
      </c>
      <c r="C364" s="284" t="s">
        <v>586</v>
      </c>
      <c r="D364" s="273" t="s">
        <v>1363</v>
      </c>
      <c r="E364" s="286" t="s">
        <v>398</v>
      </c>
      <c r="F364" s="273" t="s">
        <v>812</v>
      </c>
      <c r="G364" s="288" t="s">
        <v>785</v>
      </c>
      <c r="H364" s="273" t="s">
        <v>784</v>
      </c>
      <c r="I364" s="290" t="s">
        <v>1602</v>
      </c>
      <c r="J364" s="274">
        <v>50</v>
      </c>
      <c r="K364" s="292">
        <v>2760</v>
      </c>
      <c r="L364" s="274">
        <v>138000</v>
      </c>
      <c r="M364" s="294">
        <v>0.05</v>
      </c>
      <c r="N364" s="275">
        <v>131100</v>
      </c>
      <c r="O364" s="288" t="s">
        <v>788</v>
      </c>
      <c r="P364" s="276" t="s">
        <v>798</v>
      </c>
      <c r="Q364" s="296" t="s">
        <v>1936</v>
      </c>
      <c r="R364" s="276" t="s">
        <v>1933</v>
      </c>
      <c r="S364" s="296" t="s">
        <v>1934</v>
      </c>
    </row>
    <row r="365" spans="1:19" x14ac:dyDescent="0.3">
      <c r="A365" s="272">
        <v>1358</v>
      </c>
      <c r="B365" s="282">
        <v>42859</v>
      </c>
      <c r="C365" s="284" t="s">
        <v>586</v>
      </c>
      <c r="D365" s="273" t="s">
        <v>1601</v>
      </c>
      <c r="E365" s="286" t="s">
        <v>522</v>
      </c>
      <c r="F365" s="273" t="s">
        <v>778</v>
      </c>
      <c r="G365" s="288" t="s">
        <v>785</v>
      </c>
      <c r="H365" s="273" t="s">
        <v>824</v>
      </c>
      <c r="I365" s="290" t="s">
        <v>1600</v>
      </c>
      <c r="J365" s="274">
        <v>40</v>
      </c>
      <c r="K365" s="292">
        <v>1380</v>
      </c>
      <c r="L365" s="274">
        <v>55200</v>
      </c>
      <c r="M365" s="294">
        <v>0.02</v>
      </c>
      <c r="N365" s="275">
        <v>54096</v>
      </c>
      <c r="O365" s="288" t="s">
        <v>788</v>
      </c>
      <c r="P365" s="276" t="s">
        <v>767</v>
      </c>
      <c r="Q365" s="296" t="s">
        <v>1936</v>
      </c>
      <c r="R365" s="276" t="s">
        <v>1933</v>
      </c>
      <c r="S365" s="296" t="s">
        <v>1934</v>
      </c>
    </row>
    <row r="366" spans="1:19" x14ac:dyDescent="0.3">
      <c r="A366" s="272">
        <v>1359</v>
      </c>
      <c r="B366" s="282">
        <v>42859</v>
      </c>
      <c r="C366" s="284" t="s">
        <v>586</v>
      </c>
      <c r="D366" s="273" t="s">
        <v>1599</v>
      </c>
      <c r="E366" s="286" t="s">
        <v>395</v>
      </c>
      <c r="F366" s="273" t="s">
        <v>765</v>
      </c>
      <c r="G366" s="288" t="s">
        <v>764</v>
      </c>
      <c r="H366" s="273" t="s">
        <v>763</v>
      </c>
      <c r="I366" s="290" t="s">
        <v>1598</v>
      </c>
      <c r="J366" s="274">
        <v>14</v>
      </c>
      <c r="K366" s="292">
        <v>180</v>
      </c>
      <c r="L366" s="274">
        <v>2520</v>
      </c>
      <c r="M366" s="294">
        <v>0.05</v>
      </c>
      <c r="N366" s="275">
        <v>2394</v>
      </c>
      <c r="O366" s="288" t="s">
        <v>775</v>
      </c>
      <c r="P366" s="276" t="s">
        <v>760</v>
      </c>
      <c r="Q366" s="296" t="s">
        <v>1935</v>
      </c>
      <c r="R366" s="276" t="s">
        <v>1937</v>
      </c>
      <c r="S366" s="296" t="s">
        <v>1934</v>
      </c>
    </row>
    <row r="367" spans="1:19" x14ac:dyDescent="0.3">
      <c r="A367" s="272">
        <v>1360</v>
      </c>
      <c r="B367" s="282">
        <v>42860</v>
      </c>
      <c r="C367" s="284" t="s">
        <v>586</v>
      </c>
      <c r="D367" s="273" t="s">
        <v>1404</v>
      </c>
      <c r="E367" s="286" t="s">
        <v>522</v>
      </c>
      <c r="F367" s="273" t="s">
        <v>778</v>
      </c>
      <c r="G367" s="288" t="s">
        <v>785</v>
      </c>
      <c r="H367" s="273" t="s">
        <v>1125</v>
      </c>
      <c r="I367" s="290" t="s">
        <v>1597</v>
      </c>
      <c r="J367" s="274">
        <v>43</v>
      </c>
      <c r="K367" s="292">
        <v>27000</v>
      </c>
      <c r="L367" s="274">
        <v>1161000</v>
      </c>
      <c r="M367" s="294">
        <v>0.06</v>
      </c>
      <c r="N367" s="275">
        <v>1091340</v>
      </c>
      <c r="O367" s="288" t="s">
        <v>788</v>
      </c>
      <c r="P367" s="276" t="s">
        <v>760</v>
      </c>
      <c r="Q367" s="296" t="s">
        <v>1936</v>
      </c>
      <c r="R367" s="276" t="s">
        <v>1933</v>
      </c>
      <c r="S367" s="296" t="s">
        <v>1934</v>
      </c>
    </row>
    <row r="368" spans="1:19" x14ac:dyDescent="0.3">
      <c r="A368" s="272">
        <v>1361</v>
      </c>
      <c r="B368" s="282">
        <v>42860</v>
      </c>
      <c r="C368" s="284" t="s">
        <v>586</v>
      </c>
      <c r="D368" s="273" t="s">
        <v>1404</v>
      </c>
      <c r="E368" s="286" t="s">
        <v>522</v>
      </c>
      <c r="F368" s="273" t="s">
        <v>778</v>
      </c>
      <c r="G368" s="288" t="s">
        <v>764</v>
      </c>
      <c r="H368" s="273" t="s">
        <v>763</v>
      </c>
      <c r="I368" s="290" t="s">
        <v>844</v>
      </c>
      <c r="J368" s="274">
        <v>14</v>
      </c>
      <c r="K368" s="292">
        <v>1320</v>
      </c>
      <c r="L368" s="274">
        <v>18480</v>
      </c>
      <c r="M368" s="294">
        <v>0.03</v>
      </c>
      <c r="N368" s="275">
        <v>17925.599999999999</v>
      </c>
      <c r="O368" s="288" t="s">
        <v>788</v>
      </c>
      <c r="P368" s="276" t="s">
        <v>787</v>
      </c>
      <c r="Q368" s="296" t="s">
        <v>1936</v>
      </c>
      <c r="R368" s="276" t="s">
        <v>1933</v>
      </c>
      <c r="S368" s="296" t="s">
        <v>1934</v>
      </c>
    </row>
    <row r="369" spans="1:19" x14ac:dyDescent="0.3">
      <c r="A369" s="272">
        <v>1362</v>
      </c>
      <c r="B369" s="282">
        <v>42860</v>
      </c>
      <c r="C369" s="284" t="s">
        <v>586</v>
      </c>
      <c r="D369" s="273" t="s">
        <v>1596</v>
      </c>
      <c r="E369" s="286" t="s">
        <v>522</v>
      </c>
      <c r="F369" s="273" t="s">
        <v>765</v>
      </c>
      <c r="G369" s="288" t="s">
        <v>770</v>
      </c>
      <c r="H369" s="273" t="s">
        <v>781</v>
      </c>
      <c r="I369" s="290" t="s">
        <v>942</v>
      </c>
      <c r="J369" s="274">
        <v>17</v>
      </c>
      <c r="K369" s="292">
        <v>660</v>
      </c>
      <c r="L369" s="274">
        <v>11220</v>
      </c>
      <c r="M369" s="294">
        <v>0.01</v>
      </c>
      <c r="N369" s="275">
        <v>11107.8</v>
      </c>
      <c r="O369" s="288" t="s">
        <v>761</v>
      </c>
      <c r="P369" s="276" t="s">
        <v>841</v>
      </c>
      <c r="Q369" s="296" t="s">
        <v>1932</v>
      </c>
      <c r="R369" s="276" t="s">
        <v>1937</v>
      </c>
      <c r="S369" s="296" t="s">
        <v>1934</v>
      </c>
    </row>
    <row r="370" spans="1:19" x14ac:dyDescent="0.3">
      <c r="A370" s="272">
        <v>1363</v>
      </c>
      <c r="B370" s="282">
        <v>42860</v>
      </c>
      <c r="C370" s="284" t="s">
        <v>586</v>
      </c>
      <c r="D370" s="273" t="s">
        <v>1596</v>
      </c>
      <c r="E370" s="286" t="s">
        <v>522</v>
      </c>
      <c r="F370" s="273" t="s">
        <v>765</v>
      </c>
      <c r="G370" s="288" t="s">
        <v>764</v>
      </c>
      <c r="H370" s="273" t="s">
        <v>763</v>
      </c>
      <c r="I370" s="290" t="s">
        <v>1595</v>
      </c>
      <c r="J370" s="274">
        <v>5</v>
      </c>
      <c r="K370" s="292">
        <v>1740</v>
      </c>
      <c r="L370" s="274">
        <v>8700</v>
      </c>
      <c r="M370" s="294">
        <v>0.06</v>
      </c>
      <c r="N370" s="275">
        <v>8178</v>
      </c>
      <c r="O370" s="288" t="s">
        <v>761</v>
      </c>
      <c r="P370" s="276" t="s">
        <v>760</v>
      </c>
      <c r="Q370" s="296" t="s">
        <v>1932</v>
      </c>
      <c r="R370" s="276" t="s">
        <v>1937</v>
      </c>
      <c r="S370" s="296" t="s">
        <v>1934</v>
      </c>
    </row>
    <row r="371" spans="1:19" x14ac:dyDescent="0.3">
      <c r="A371" s="272">
        <v>1364</v>
      </c>
      <c r="B371" s="282">
        <v>42860</v>
      </c>
      <c r="C371" s="284" t="s">
        <v>586</v>
      </c>
      <c r="D371" s="273" t="s">
        <v>1465</v>
      </c>
      <c r="E371" s="286" t="s">
        <v>522</v>
      </c>
      <c r="F371" s="273" t="s">
        <v>765</v>
      </c>
      <c r="G371" s="288" t="s">
        <v>785</v>
      </c>
      <c r="H371" s="273" t="s">
        <v>824</v>
      </c>
      <c r="I371" s="290" t="s">
        <v>985</v>
      </c>
      <c r="J371" s="274">
        <v>44</v>
      </c>
      <c r="K371" s="292">
        <v>540</v>
      </c>
      <c r="L371" s="274">
        <v>23760</v>
      </c>
      <c r="M371" s="294">
        <v>0.05</v>
      </c>
      <c r="N371" s="275">
        <v>22572</v>
      </c>
      <c r="O371" s="288" t="s">
        <v>782</v>
      </c>
      <c r="P371" s="276" t="s">
        <v>760</v>
      </c>
      <c r="Q371" s="296" t="s">
        <v>1932</v>
      </c>
      <c r="R371" s="276" t="s">
        <v>1937</v>
      </c>
      <c r="S371" s="296" t="s">
        <v>1934</v>
      </c>
    </row>
    <row r="372" spans="1:19" x14ac:dyDescent="0.3">
      <c r="A372" s="272">
        <v>1365</v>
      </c>
      <c r="B372" s="282">
        <v>42861</v>
      </c>
      <c r="C372" s="284" t="s">
        <v>586</v>
      </c>
      <c r="D372" s="273" t="s">
        <v>1594</v>
      </c>
      <c r="E372" s="286" t="s">
        <v>405</v>
      </c>
      <c r="F372" s="273" t="s">
        <v>778</v>
      </c>
      <c r="G372" s="288" t="s">
        <v>785</v>
      </c>
      <c r="H372" s="273" t="s">
        <v>824</v>
      </c>
      <c r="I372" s="290" t="s">
        <v>1337</v>
      </c>
      <c r="J372" s="274">
        <v>42</v>
      </c>
      <c r="K372" s="292">
        <v>2400</v>
      </c>
      <c r="L372" s="274">
        <v>100800</v>
      </c>
      <c r="M372" s="294">
        <v>7.0000000000000007E-2</v>
      </c>
      <c r="N372" s="275">
        <v>93744</v>
      </c>
      <c r="O372" s="288" t="s">
        <v>782</v>
      </c>
      <c r="P372" s="276" t="s">
        <v>760</v>
      </c>
      <c r="Q372" s="296" t="s">
        <v>1932</v>
      </c>
      <c r="R372" s="276" t="s">
        <v>1933</v>
      </c>
      <c r="S372" s="296" t="s">
        <v>1934</v>
      </c>
    </row>
    <row r="373" spans="1:19" x14ac:dyDescent="0.3">
      <c r="A373" s="272">
        <v>1366</v>
      </c>
      <c r="B373" s="282">
        <v>42861</v>
      </c>
      <c r="C373" s="284" t="s">
        <v>586</v>
      </c>
      <c r="D373" s="273" t="s">
        <v>1593</v>
      </c>
      <c r="E373" s="286" t="s">
        <v>522</v>
      </c>
      <c r="F373" s="273" t="s">
        <v>765</v>
      </c>
      <c r="G373" s="288" t="s">
        <v>785</v>
      </c>
      <c r="H373" s="273" t="s">
        <v>784</v>
      </c>
      <c r="I373" s="290" t="s">
        <v>1132</v>
      </c>
      <c r="J373" s="274">
        <v>2</v>
      </c>
      <c r="K373" s="292">
        <v>3360</v>
      </c>
      <c r="L373" s="274">
        <v>6720</v>
      </c>
      <c r="M373" s="294">
        <v>0.1</v>
      </c>
      <c r="N373" s="275">
        <v>6048</v>
      </c>
      <c r="O373" s="288" t="s">
        <v>788</v>
      </c>
      <c r="P373" s="276" t="s">
        <v>787</v>
      </c>
      <c r="Q373" s="296" t="s">
        <v>1936</v>
      </c>
      <c r="R373" s="276" t="s">
        <v>1937</v>
      </c>
      <c r="S373" s="296" t="s">
        <v>1934</v>
      </c>
    </row>
    <row r="374" spans="1:19" x14ac:dyDescent="0.3">
      <c r="A374" s="272">
        <v>1367</v>
      </c>
      <c r="B374" s="282">
        <v>42861</v>
      </c>
      <c r="C374" s="284" t="s">
        <v>586</v>
      </c>
      <c r="D374" s="273" t="s">
        <v>1274</v>
      </c>
      <c r="E374" s="286" t="s">
        <v>522</v>
      </c>
      <c r="F374" s="273" t="s">
        <v>778</v>
      </c>
      <c r="G374" s="288" t="s">
        <v>785</v>
      </c>
      <c r="H374" s="273" t="s">
        <v>824</v>
      </c>
      <c r="I374" s="290" t="s">
        <v>1587</v>
      </c>
      <c r="J374" s="274">
        <v>24</v>
      </c>
      <c r="K374" s="292">
        <v>420</v>
      </c>
      <c r="L374" s="274">
        <v>10080</v>
      </c>
      <c r="M374" s="294">
        <v>0</v>
      </c>
      <c r="N374" s="275">
        <v>10080</v>
      </c>
      <c r="O374" s="288" t="s">
        <v>834</v>
      </c>
      <c r="P374" s="276" t="s">
        <v>760</v>
      </c>
      <c r="Q374" s="296" t="s">
        <v>1932</v>
      </c>
      <c r="R374" s="276" t="s">
        <v>1933</v>
      </c>
      <c r="S374" s="296" t="s">
        <v>1934</v>
      </c>
    </row>
    <row r="375" spans="1:19" x14ac:dyDescent="0.3">
      <c r="A375" s="272">
        <v>1368</v>
      </c>
      <c r="B375" s="282">
        <v>42861</v>
      </c>
      <c r="C375" s="284" t="s">
        <v>586</v>
      </c>
      <c r="D375" s="273" t="s">
        <v>1274</v>
      </c>
      <c r="E375" s="286" t="s">
        <v>522</v>
      </c>
      <c r="F375" s="273" t="s">
        <v>778</v>
      </c>
      <c r="G375" s="288" t="s">
        <v>770</v>
      </c>
      <c r="H375" s="273" t="s">
        <v>777</v>
      </c>
      <c r="I375" s="290" t="s">
        <v>1592</v>
      </c>
      <c r="J375" s="274">
        <v>21</v>
      </c>
      <c r="K375" s="292">
        <v>6720</v>
      </c>
      <c r="L375" s="274">
        <v>141120</v>
      </c>
      <c r="M375" s="294">
        <v>7.0000000000000007E-2</v>
      </c>
      <c r="N375" s="275">
        <v>131241.60000000001</v>
      </c>
      <c r="O375" s="288" t="s">
        <v>834</v>
      </c>
      <c r="P375" s="276" t="s">
        <v>767</v>
      </c>
      <c r="Q375" s="296" t="s">
        <v>1932</v>
      </c>
      <c r="R375" s="276" t="s">
        <v>1933</v>
      </c>
      <c r="S375" s="296" t="s">
        <v>1934</v>
      </c>
    </row>
    <row r="376" spans="1:19" x14ac:dyDescent="0.3">
      <c r="A376" s="272">
        <v>1369</v>
      </c>
      <c r="B376" s="282">
        <v>42862</v>
      </c>
      <c r="C376" s="284" t="s">
        <v>586</v>
      </c>
      <c r="D376" s="273" t="s">
        <v>1211</v>
      </c>
      <c r="E376" s="286" t="s">
        <v>398</v>
      </c>
      <c r="F376" s="273" t="s">
        <v>778</v>
      </c>
      <c r="G376" s="288" t="s">
        <v>764</v>
      </c>
      <c r="H376" s="273" t="s">
        <v>763</v>
      </c>
      <c r="I376" s="290" t="s">
        <v>1517</v>
      </c>
      <c r="J376" s="274">
        <v>11</v>
      </c>
      <c r="K376" s="292">
        <v>360</v>
      </c>
      <c r="L376" s="274">
        <v>3960</v>
      </c>
      <c r="M376" s="294">
        <v>0.09</v>
      </c>
      <c r="N376" s="275">
        <v>3603.6</v>
      </c>
      <c r="O376" s="288" t="s">
        <v>782</v>
      </c>
      <c r="P376" s="276" t="s">
        <v>767</v>
      </c>
      <c r="Q376" s="296" t="s">
        <v>1932</v>
      </c>
      <c r="R376" s="276" t="s">
        <v>1933</v>
      </c>
      <c r="S376" s="296" t="s">
        <v>1934</v>
      </c>
    </row>
    <row r="377" spans="1:19" x14ac:dyDescent="0.3">
      <c r="A377" s="272">
        <v>1370</v>
      </c>
      <c r="B377" s="282">
        <v>42862</v>
      </c>
      <c r="C377" s="284" t="s">
        <v>586</v>
      </c>
      <c r="D377" s="273" t="s">
        <v>1211</v>
      </c>
      <c r="E377" s="286" t="s">
        <v>398</v>
      </c>
      <c r="F377" s="273" t="s">
        <v>778</v>
      </c>
      <c r="G377" s="288" t="s">
        <v>764</v>
      </c>
      <c r="H377" s="273" t="s">
        <v>818</v>
      </c>
      <c r="I377" s="290" t="s">
        <v>1023</v>
      </c>
      <c r="J377" s="274">
        <v>10</v>
      </c>
      <c r="K377" s="292">
        <v>4260</v>
      </c>
      <c r="L377" s="274">
        <v>42600</v>
      </c>
      <c r="M377" s="294">
        <v>7.0000000000000007E-2</v>
      </c>
      <c r="N377" s="275">
        <v>39618</v>
      </c>
      <c r="O377" s="288" t="s">
        <v>782</v>
      </c>
      <c r="P377" s="276" t="s">
        <v>767</v>
      </c>
      <c r="Q377" s="296" t="s">
        <v>1932</v>
      </c>
      <c r="R377" s="276" t="s">
        <v>1933</v>
      </c>
      <c r="S377" s="296" t="s">
        <v>1934</v>
      </c>
    </row>
    <row r="378" spans="1:19" x14ac:dyDescent="0.3">
      <c r="A378" s="272">
        <v>1371</v>
      </c>
      <c r="B378" s="282">
        <v>42862</v>
      </c>
      <c r="C378" s="284" t="s">
        <v>586</v>
      </c>
      <c r="D378" s="273" t="s">
        <v>1590</v>
      </c>
      <c r="E378" s="286" t="s">
        <v>522</v>
      </c>
      <c r="F378" s="273" t="s">
        <v>778</v>
      </c>
      <c r="G378" s="288" t="s">
        <v>770</v>
      </c>
      <c r="H378" s="273" t="s">
        <v>781</v>
      </c>
      <c r="I378" s="290" t="s">
        <v>1591</v>
      </c>
      <c r="J378" s="274">
        <v>41</v>
      </c>
      <c r="K378" s="292">
        <v>1260</v>
      </c>
      <c r="L378" s="274">
        <v>51660</v>
      </c>
      <c r="M378" s="294">
        <v>0.01</v>
      </c>
      <c r="N378" s="275">
        <v>51143.4</v>
      </c>
      <c r="O378" s="288" t="s">
        <v>775</v>
      </c>
      <c r="P378" s="276" t="s">
        <v>760</v>
      </c>
      <c r="Q378" s="296" t="s">
        <v>1935</v>
      </c>
      <c r="R378" s="276" t="s">
        <v>1933</v>
      </c>
      <c r="S378" s="296" t="s">
        <v>1934</v>
      </c>
    </row>
    <row r="379" spans="1:19" x14ac:dyDescent="0.3">
      <c r="A379" s="272">
        <v>1372</v>
      </c>
      <c r="B379" s="282">
        <v>42862</v>
      </c>
      <c r="C379" s="284" t="s">
        <v>586</v>
      </c>
      <c r="D379" s="273" t="s">
        <v>1590</v>
      </c>
      <c r="E379" s="286" t="s">
        <v>522</v>
      </c>
      <c r="F379" s="273" t="s">
        <v>778</v>
      </c>
      <c r="G379" s="288" t="s">
        <v>764</v>
      </c>
      <c r="H379" s="273" t="s">
        <v>772</v>
      </c>
      <c r="I379" s="290" t="s">
        <v>986</v>
      </c>
      <c r="J379" s="274">
        <v>2</v>
      </c>
      <c r="K379" s="292">
        <v>1680</v>
      </c>
      <c r="L379" s="274">
        <v>3360</v>
      </c>
      <c r="M379" s="294">
        <v>0</v>
      </c>
      <c r="N379" s="275">
        <v>3360</v>
      </c>
      <c r="O379" s="288" t="s">
        <v>775</v>
      </c>
      <c r="P379" s="276" t="s">
        <v>760</v>
      </c>
      <c r="Q379" s="296" t="s">
        <v>1935</v>
      </c>
      <c r="R379" s="276" t="s">
        <v>1933</v>
      </c>
      <c r="S379" s="296" t="s">
        <v>1934</v>
      </c>
    </row>
    <row r="380" spans="1:19" x14ac:dyDescent="0.3">
      <c r="A380" s="272">
        <v>1373</v>
      </c>
      <c r="B380" s="282">
        <v>42862</v>
      </c>
      <c r="C380" s="284" t="s">
        <v>586</v>
      </c>
      <c r="D380" s="273" t="s">
        <v>1590</v>
      </c>
      <c r="E380" s="286" t="s">
        <v>395</v>
      </c>
      <c r="F380" s="273" t="s">
        <v>778</v>
      </c>
      <c r="G380" s="288" t="s">
        <v>785</v>
      </c>
      <c r="H380" s="273" t="s">
        <v>784</v>
      </c>
      <c r="I380" s="290" t="s">
        <v>1589</v>
      </c>
      <c r="J380" s="274">
        <v>11</v>
      </c>
      <c r="K380" s="292">
        <v>6660</v>
      </c>
      <c r="L380" s="274">
        <v>73260</v>
      </c>
      <c r="M380" s="294">
        <v>0.05</v>
      </c>
      <c r="N380" s="275">
        <v>69597</v>
      </c>
      <c r="O380" s="288" t="s">
        <v>775</v>
      </c>
      <c r="P380" s="276" t="s">
        <v>760</v>
      </c>
      <c r="Q380" s="296" t="s">
        <v>1935</v>
      </c>
      <c r="R380" s="276" t="s">
        <v>1933</v>
      </c>
      <c r="S380" s="296" t="s">
        <v>1934</v>
      </c>
    </row>
    <row r="381" spans="1:19" x14ac:dyDescent="0.3">
      <c r="A381" s="272">
        <v>1374</v>
      </c>
      <c r="B381" s="282">
        <v>42862</v>
      </c>
      <c r="C381" s="284" t="s">
        <v>586</v>
      </c>
      <c r="D381" s="273" t="s">
        <v>971</v>
      </c>
      <c r="E381" s="286" t="s">
        <v>395</v>
      </c>
      <c r="F381" s="273" t="s">
        <v>765</v>
      </c>
      <c r="G381" s="288" t="s">
        <v>764</v>
      </c>
      <c r="H381" s="273" t="s">
        <v>793</v>
      </c>
      <c r="I381" s="290" t="s">
        <v>1588</v>
      </c>
      <c r="J381" s="274">
        <v>25</v>
      </c>
      <c r="K381" s="292">
        <v>420</v>
      </c>
      <c r="L381" s="274">
        <v>10500</v>
      </c>
      <c r="M381" s="294">
        <v>0.05</v>
      </c>
      <c r="N381" s="275">
        <v>9975</v>
      </c>
      <c r="O381" s="288" t="s">
        <v>782</v>
      </c>
      <c r="P381" s="276" t="s">
        <v>774</v>
      </c>
      <c r="Q381" s="296" t="s">
        <v>1932</v>
      </c>
      <c r="R381" s="276" t="s">
        <v>1937</v>
      </c>
      <c r="S381" s="296" t="s">
        <v>1934</v>
      </c>
    </row>
    <row r="382" spans="1:19" x14ac:dyDescent="0.3">
      <c r="A382" s="272">
        <v>1375</v>
      </c>
      <c r="B382" s="282">
        <v>42863</v>
      </c>
      <c r="C382" s="284" t="s">
        <v>586</v>
      </c>
      <c r="D382" s="273" t="s">
        <v>1586</v>
      </c>
      <c r="E382" s="286" t="s">
        <v>398</v>
      </c>
      <c r="F382" s="273" t="s">
        <v>790</v>
      </c>
      <c r="G382" s="288" t="s">
        <v>785</v>
      </c>
      <c r="H382" s="273" t="s">
        <v>824</v>
      </c>
      <c r="I382" s="290" t="s">
        <v>1587</v>
      </c>
      <c r="J382" s="274">
        <v>17</v>
      </c>
      <c r="K382" s="292">
        <v>420</v>
      </c>
      <c r="L382" s="274">
        <v>7140</v>
      </c>
      <c r="M382" s="294">
        <v>0.1</v>
      </c>
      <c r="N382" s="275">
        <v>6426</v>
      </c>
      <c r="O382" s="288" t="s">
        <v>782</v>
      </c>
      <c r="P382" s="276" t="s">
        <v>760</v>
      </c>
      <c r="Q382" s="296" t="s">
        <v>1932</v>
      </c>
      <c r="R382" s="276" t="s">
        <v>1937</v>
      </c>
      <c r="S382" s="296" t="s">
        <v>1934</v>
      </c>
    </row>
    <row r="383" spans="1:19" x14ac:dyDescent="0.3">
      <c r="A383" s="272">
        <v>1376</v>
      </c>
      <c r="B383" s="282">
        <v>42863</v>
      </c>
      <c r="C383" s="284" t="s">
        <v>586</v>
      </c>
      <c r="D383" s="273" t="s">
        <v>1586</v>
      </c>
      <c r="E383" s="286" t="s">
        <v>398</v>
      </c>
      <c r="F383" s="273" t="s">
        <v>790</v>
      </c>
      <c r="G383" s="288" t="s">
        <v>764</v>
      </c>
      <c r="H383" s="273" t="s">
        <v>811</v>
      </c>
      <c r="I383" s="290" t="s">
        <v>1098</v>
      </c>
      <c r="J383" s="274">
        <v>19</v>
      </c>
      <c r="K383" s="292">
        <v>540</v>
      </c>
      <c r="L383" s="274">
        <v>10260</v>
      </c>
      <c r="M383" s="294">
        <v>0</v>
      </c>
      <c r="N383" s="275">
        <v>10260</v>
      </c>
      <c r="O383" s="288" t="s">
        <v>782</v>
      </c>
      <c r="P383" s="276" t="s">
        <v>774</v>
      </c>
      <c r="Q383" s="296" t="s">
        <v>1932</v>
      </c>
      <c r="R383" s="276" t="s">
        <v>1937</v>
      </c>
      <c r="S383" s="296" t="s">
        <v>1934</v>
      </c>
    </row>
    <row r="384" spans="1:19" x14ac:dyDescent="0.3">
      <c r="A384" s="272">
        <v>1377</v>
      </c>
      <c r="B384" s="282">
        <v>42863</v>
      </c>
      <c r="C384" s="284" t="s">
        <v>586</v>
      </c>
      <c r="D384" s="273" t="s">
        <v>1585</v>
      </c>
      <c r="E384" s="286" t="s">
        <v>405</v>
      </c>
      <c r="F384" s="273" t="s">
        <v>778</v>
      </c>
      <c r="G384" s="288" t="s">
        <v>764</v>
      </c>
      <c r="H384" s="273" t="s">
        <v>772</v>
      </c>
      <c r="I384" s="290" t="s">
        <v>1430</v>
      </c>
      <c r="J384" s="274">
        <v>12</v>
      </c>
      <c r="K384" s="292">
        <v>840</v>
      </c>
      <c r="L384" s="274">
        <v>10080</v>
      </c>
      <c r="M384" s="294">
        <v>0.03</v>
      </c>
      <c r="N384" s="275">
        <v>9777.6</v>
      </c>
      <c r="O384" s="288" t="s">
        <v>775</v>
      </c>
      <c r="P384" s="276" t="s">
        <v>760</v>
      </c>
      <c r="Q384" s="296" t="s">
        <v>1935</v>
      </c>
      <c r="R384" s="276" t="s">
        <v>1933</v>
      </c>
      <c r="S384" s="296" t="s">
        <v>1934</v>
      </c>
    </row>
    <row r="385" spans="1:19" x14ac:dyDescent="0.3">
      <c r="A385" s="272">
        <v>1378</v>
      </c>
      <c r="B385" s="282">
        <v>42863</v>
      </c>
      <c r="C385" s="284" t="s">
        <v>586</v>
      </c>
      <c r="D385" s="273" t="s">
        <v>950</v>
      </c>
      <c r="E385" s="286" t="s">
        <v>395</v>
      </c>
      <c r="F385" s="273" t="s">
        <v>790</v>
      </c>
      <c r="G385" s="288" t="s">
        <v>770</v>
      </c>
      <c r="H385" s="273" t="s">
        <v>826</v>
      </c>
      <c r="I385" s="290" t="s">
        <v>1359</v>
      </c>
      <c r="J385" s="274">
        <v>31</v>
      </c>
      <c r="K385" s="292">
        <v>9060</v>
      </c>
      <c r="L385" s="274">
        <v>280860</v>
      </c>
      <c r="M385" s="294">
        <v>0.03</v>
      </c>
      <c r="N385" s="275">
        <v>272434.2</v>
      </c>
      <c r="O385" s="288" t="s">
        <v>761</v>
      </c>
      <c r="P385" s="276" t="s">
        <v>787</v>
      </c>
      <c r="Q385" s="296" t="s">
        <v>1932</v>
      </c>
      <c r="R385" s="276" t="s">
        <v>1937</v>
      </c>
      <c r="S385" s="296" t="s">
        <v>1934</v>
      </c>
    </row>
    <row r="386" spans="1:19" x14ac:dyDescent="0.3">
      <c r="A386" s="272">
        <v>1379</v>
      </c>
      <c r="B386" s="282">
        <v>42864</v>
      </c>
      <c r="C386" s="284" t="s">
        <v>586</v>
      </c>
      <c r="D386" s="273" t="s">
        <v>794</v>
      </c>
      <c r="E386" s="286" t="s">
        <v>395</v>
      </c>
      <c r="F386" s="273" t="s">
        <v>790</v>
      </c>
      <c r="G386" s="288" t="s">
        <v>770</v>
      </c>
      <c r="H386" s="273" t="s">
        <v>781</v>
      </c>
      <c r="I386" s="290" t="s">
        <v>1584</v>
      </c>
      <c r="J386" s="274">
        <v>35</v>
      </c>
      <c r="K386" s="292">
        <v>2640</v>
      </c>
      <c r="L386" s="274">
        <v>92400</v>
      </c>
      <c r="M386" s="294">
        <v>0.06</v>
      </c>
      <c r="N386" s="275">
        <v>86856</v>
      </c>
      <c r="O386" s="288" t="s">
        <v>788</v>
      </c>
      <c r="P386" s="276" t="s">
        <v>760</v>
      </c>
      <c r="Q386" s="296" t="s">
        <v>1936</v>
      </c>
      <c r="R386" s="276" t="s">
        <v>1937</v>
      </c>
      <c r="S386" s="296" t="s">
        <v>1934</v>
      </c>
    </row>
    <row r="387" spans="1:19" x14ac:dyDescent="0.3">
      <c r="A387" s="272">
        <v>1380</v>
      </c>
      <c r="B387" s="282">
        <v>42864</v>
      </c>
      <c r="C387" s="284" t="s">
        <v>586</v>
      </c>
      <c r="D387" s="273" t="s">
        <v>794</v>
      </c>
      <c r="E387" s="286" t="s">
        <v>395</v>
      </c>
      <c r="F387" s="273" t="s">
        <v>790</v>
      </c>
      <c r="G387" s="288" t="s">
        <v>785</v>
      </c>
      <c r="H387" s="273" t="s">
        <v>784</v>
      </c>
      <c r="I387" s="290" t="s">
        <v>1583</v>
      </c>
      <c r="J387" s="274">
        <v>8</v>
      </c>
      <c r="K387" s="292">
        <v>7560</v>
      </c>
      <c r="L387" s="274">
        <v>60480</v>
      </c>
      <c r="M387" s="294">
        <v>0.04</v>
      </c>
      <c r="N387" s="275">
        <v>58060.800000000003</v>
      </c>
      <c r="O387" s="288" t="s">
        <v>788</v>
      </c>
      <c r="P387" s="276" t="s">
        <v>760</v>
      </c>
      <c r="Q387" s="296" t="s">
        <v>1936</v>
      </c>
      <c r="R387" s="276" t="s">
        <v>1937</v>
      </c>
      <c r="S387" s="296" t="s">
        <v>1934</v>
      </c>
    </row>
    <row r="388" spans="1:19" x14ac:dyDescent="0.3">
      <c r="A388" s="272">
        <v>1381</v>
      </c>
      <c r="B388" s="282">
        <v>42864</v>
      </c>
      <c r="C388" s="284" t="s">
        <v>586</v>
      </c>
      <c r="D388" s="273" t="s">
        <v>1582</v>
      </c>
      <c r="E388" s="286" t="s">
        <v>405</v>
      </c>
      <c r="F388" s="273" t="s">
        <v>765</v>
      </c>
      <c r="G388" s="288" t="s">
        <v>764</v>
      </c>
      <c r="H388" s="273" t="s">
        <v>763</v>
      </c>
      <c r="I388" s="290" t="s">
        <v>1581</v>
      </c>
      <c r="J388" s="274">
        <v>23</v>
      </c>
      <c r="K388" s="292">
        <v>120</v>
      </c>
      <c r="L388" s="274">
        <v>2760</v>
      </c>
      <c r="M388" s="294">
        <v>0.09</v>
      </c>
      <c r="N388" s="275">
        <v>2511.6</v>
      </c>
      <c r="O388" s="288" t="s">
        <v>782</v>
      </c>
      <c r="P388" s="276" t="s">
        <v>760</v>
      </c>
      <c r="Q388" s="296" t="s">
        <v>1932</v>
      </c>
      <c r="R388" s="276" t="s">
        <v>1937</v>
      </c>
      <c r="S388" s="296" t="s">
        <v>1934</v>
      </c>
    </row>
    <row r="389" spans="1:19" x14ac:dyDescent="0.3">
      <c r="A389" s="272">
        <v>1382</v>
      </c>
      <c r="B389" s="282">
        <v>42864</v>
      </c>
      <c r="C389" s="284" t="s">
        <v>586</v>
      </c>
      <c r="D389" s="273" t="s">
        <v>1360</v>
      </c>
      <c r="E389" s="286" t="s">
        <v>522</v>
      </c>
      <c r="F389" s="273" t="s">
        <v>790</v>
      </c>
      <c r="G389" s="288" t="s">
        <v>764</v>
      </c>
      <c r="H389" s="273" t="s">
        <v>793</v>
      </c>
      <c r="I389" s="290" t="s">
        <v>1139</v>
      </c>
      <c r="J389" s="274">
        <v>41</v>
      </c>
      <c r="K389" s="292">
        <v>420</v>
      </c>
      <c r="L389" s="274">
        <v>17220</v>
      </c>
      <c r="M389" s="294">
        <v>0.1</v>
      </c>
      <c r="N389" s="275">
        <v>15498</v>
      </c>
      <c r="O389" s="288" t="s">
        <v>782</v>
      </c>
      <c r="P389" s="276" t="s">
        <v>760</v>
      </c>
      <c r="Q389" s="296" t="s">
        <v>1932</v>
      </c>
      <c r="R389" s="276" t="s">
        <v>1937</v>
      </c>
      <c r="S389" s="296" t="s">
        <v>1934</v>
      </c>
    </row>
    <row r="390" spans="1:19" x14ac:dyDescent="0.3">
      <c r="A390" s="272">
        <v>1383</v>
      </c>
      <c r="B390" s="282">
        <v>42864</v>
      </c>
      <c r="C390" s="284" t="s">
        <v>586</v>
      </c>
      <c r="D390" s="273" t="s">
        <v>1360</v>
      </c>
      <c r="E390" s="286" t="s">
        <v>522</v>
      </c>
      <c r="F390" s="273" t="s">
        <v>790</v>
      </c>
      <c r="G390" s="288" t="s">
        <v>764</v>
      </c>
      <c r="H390" s="273" t="s">
        <v>772</v>
      </c>
      <c r="I390" s="290" t="s">
        <v>1580</v>
      </c>
      <c r="J390" s="274">
        <v>27</v>
      </c>
      <c r="K390" s="292">
        <v>1080</v>
      </c>
      <c r="L390" s="274">
        <v>29160</v>
      </c>
      <c r="M390" s="294">
        <v>7.0000000000000007E-2</v>
      </c>
      <c r="N390" s="275">
        <v>27118.799999999999</v>
      </c>
      <c r="O390" s="288" t="s">
        <v>782</v>
      </c>
      <c r="P390" s="276" t="s">
        <v>767</v>
      </c>
      <c r="Q390" s="296" t="s">
        <v>1932</v>
      </c>
      <c r="R390" s="276" t="s">
        <v>1937</v>
      </c>
      <c r="S390" s="296" t="s">
        <v>1934</v>
      </c>
    </row>
    <row r="391" spans="1:19" x14ac:dyDescent="0.3">
      <c r="A391" s="272">
        <v>1384</v>
      </c>
      <c r="B391" s="282">
        <v>42865</v>
      </c>
      <c r="C391" s="284" t="s">
        <v>586</v>
      </c>
      <c r="D391" s="273" t="s">
        <v>1579</v>
      </c>
      <c r="E391" s="286" t="s">
        <v>405</v>
      </c>
      <c r="F391" s="273" t="s">
        <v>778</v>
      </c>
      <c r="G391" s="288" t="s">
        <v>764</v>
      </c>
      <c r="H391" s="273" t="s">
        <v>921</v>
      </c>
      <c r="I391" s="290" t="s">
        <v>1578</v>
      </c>
      <c r="J391" s="274">
        <v>47</v>
      </c>
      <c r="K391" s="292">
        <v>300</v>
      </c>
      <c r="L391" s="274">
        <v>14100</v>
      </c>
      <c r="M391" s="294">
        <v>7.0000000000000007E-2</v>
      </c>
      <c r="N391" s="275">
        <v>13113</v>
      </c>
      <c r="O391" s="288" t="s">
        <v>761</v>
      </c>
      <c r="P391" s="276" t="s">
        <v>760</v>
      </c>
      <c r="Q391" s="296" t="s">
        <v>1932</v>
      </c>
      <c r="R391" s="276" t="s">
        <v>1933</v>
      </c>
      <c r="S391" s="296" t="s">
        <v>1934</v>
      </c>
    </row>
    <row r="392" spans="1:19" x14ac:dyDescent="0.3">
      <c r="A392" s="272">
        <v>1385</v>
      </c>
      <c r="B392" s="282">
        <v>42865</v>
      </c>
      <c r="C392" s="284" t="s">
        <v>586</v>
      </c>
      <c r="D392" s="273" t="s">
        <v>1063</v>
      </c>
      <c r="E392" s="286" t="s">
        <v>398</v>
      </c>
      <c r="F392" s="273" t="s">
        <v>765</v>
      </c>
      <c r="G392" s="288" t="s">
        <v>764</v>
      </c>
      <c r="H392" s="273" t="s">
        <v>793</v>
      </c>
      <c r="I392" s="290" t="s">
        <v>1577</v>
      </c>
      <c r="J392" s="274">
        <v>46</v>
      </c>
      <c r="K392" s="292">
        <v>3360</v>
      </c>
      <c r="L392" s="274">
        <v>154560</v>
      </c>
      <c r="M392" s="294">
        <v>0.08</v>
      </c>
      <c r="N392" s="275">
        <v>142195.20000000001</v>
      </c>
      <c r="O392" s="288" t="s">
        <v>834</v>
      </c>
      <c r="P392" s="276" t="s">
        <v>827</v>
      </c>
      <c r="Q392" s="296" t="s">
        <v>1932</v>
      </c>
      <c r="R392" s="276" t="s">
        <v>1937</v>
      </c>
      <c r="S392" s="296" t="s">
        <v>1934</v>
      </c>
    </row>
    <row r="393" spans="1:19" x14ac:dyDescent="0.3">
      <c r="A393" s="272">
        <v>1386</v>
      </c>
      <c r="B393" s="282">
        <v>42865</v>
      </c>
      <c r="C393" s="284" t="s">
        <v>586</v>
      </c>
      <c r="D393" s="273" t="s">
        <v>1063</v>
      </c>
      <c r="E393" s="286" t="s">
        <v>398</v>
      </c>
      <c r="F393" s="273" t="s">
        <v>765</v>
      </c>
      <c r="G393" s="288" t="s">
        <v>764</v>
      </c>
      <c r="H393" s="273" t="s">
        <v>793</v>
      </c>
      <c r="I393" s="290" t="s">
        <v>1576</v>
      </c>
      <c r="J393" s="274">
        <v>36</v>
      </c>
      <c r="K393" s="292">
        <v>360</v>
      </c>
      <c r="L393" s="274">
        <v>12960</v>
      </c>
      <c r="M393" s="294">
        <v>0.05</v>
      </c>
      <c r="N393" s="275">
        <v>12312</v>
      </c>
      <c r="O393" s="288" t="s">
        <v>834</v>
      </c>
      <c r="P393" s="276" t="s">
        <v>774</v>
      </c>
      <c r="Q393" s="296" t="s">
        <v>1932</v>
      </c>
      <c r="R393" s="276" t="s">
        <v>1937</v>
      </c>
      <c r="S393" s="296" t="s">
        <v>1934</v>
      </c>
    </row>
    <row r="394" spans="1:19" x14ac:dyDescent="0.3">
      <c r="A394" s="272">
        <v>1387</v>
      </c>
      <c r="B394" s="282">
        <v>42865</v>
      </c>
      <c r="C394" s="284" t="s">
        <v>586</v>
      </c>
      <c r="D394" s="273" t="s">
        <v>1363</v>
      </c>
      <c r="E394" s="286" t="s">
        <v>398</v>
      </c>
      <c r="F394" s="273" t="s">
        <v>812</v>
      </c>
      <c r="G394" s="288" t="s">
        <v>785</v>
      </c>
      <c r="H394" s="273" t="s">
        <v>784</v>
      </c>
      <c r="I394" s="290" t="s">
        <v>1575</v>
      </c>
      <c r="J394" s="274">
        <v>26</v>
      </c>
      <c r="K394" s="292">
        <v>12360</v>
      </c>
      <c r="L394" s="274">
        <v>321360</v>
      </c>
      <c r="M394" s="294">
        <v>0.03</v>
      </c>
      <c r="N394" s="275">
        <v>311719.2</v>
      </c>
      <c r="O394" s="288" t="s">
        <v>775</v>
      </c>
      <c r="P394" s="276" t="s">
        <v>760</v>
      </c>
      <c r="Q394" s="296" t="s">
        <v>1935</v>
      </c>
      <c r="R394" s="276" t="s">
        <v>1933</v>
      </c>
      <c r="S394" s="296" t="s">
        <v>1934</v>
      </c>
    </row>
    <row r="395" spans="1:19" x14ac:dyDescent="0.3">
      <c r="A395" s="272">
        <v>1388</v>
      </c>
      <c r="B395" s="282">
        <v>42865</v>
      </c>
      <c r="C395" s="284" t="s">
        <v>586</v>
      </c>
      <c r="D395" s="273" t="s">
        <v>884</v>
      </c>
      <c r="E395" s="286" t="s">
        <v>398</v>
      </c>
      <c r="F395" s="273" t="s">
        <v>790</v>
      </c>
      <c r="G395" s="288" t="s">
        <v>770</v>
      </c>
      <c r="H395" s="273" t="s">
        <v>769</v>
      </c>
      <c r="I395" s="290" t="s">
        <v>1574</v>
      </c>
      <c r="J395" s="274">
        <v>26</v>
      </c>
      <c r="K395" s="292">
        <v>9660</v>
      </c>
      <c r="L395" s="274">
        <v>251160</v>
      </c>
      <c r="M395" s="294">
        <v>0.08</v>
      </c>
      <c r="N395" s="275">
        <v>231067.2</v>
      </c>
      <c r="O395" s="288" t="s">
        <v>788</v>
      </c>
      <c r="P395" s="276" t="s">
        <v>760</v>
      </c>
      <c r="Q395" s="296" t="s">
        <v>1936</v>
      </c>
      <c r="R395" s="276" t="s">
        <v>1937</v>
      </c>
      <c r="S395" s="296" t="s">
        <v>1934</v>
      </c>
    </row>
    <row r="396" spans="1:19" x14ac:dyDescent="0.3">
      <c r="A396" s="272">
        <v>1389</v>
      </c>
      <c r="B396" s="282">
        <v>42865</v>
      </c>
      <c r="C396" s="284" t="s">
        <v>586</v>
      </c>
      <c r="D396" s="273" t="s">
        <v>1261</v>
      </c>
      <c r="E396" s="286" t="s">
        <v>398</v>
      </c>
      <c r="F396" s="273" t="s">
        <v>778</v>
      </c>
      <c r="G396" s="288" t="s">
        <v>770</v>
      </c>
      <c r="H396" s="273" t="s">
        <v>781</v>
      </c>
      <c r="I396" s="290" t="s">
        <v>1573</v>
      </c>
      <c r="J396" s="274">
        <v>14</v>
      </c>
      <c r="K396" s="292">
        <v>8220</v>
      </c>
      <c r="L396" s="274">
        <v>115080</v>
      </c>
      <c r="M396" s="294">
        <v>0</v>
      </c>
      <c r="N396" s="275">
        <v>115080</v>
      </c>
      <c r="O396" s="288" t="s">
        <v>775</v>
      </c>
      <c r="P396" s="276" t="s">
        <v>760</v>
      </c>
      <c r="Q396" s="296" t="s">
        <v>1935</v>
      </c>
      <c r="R396" s="276" t="s">
        <v>1933</v>
      </c>
      <c r="S396" s="296" t="s">
        <v>1934</v>
      </c>
    </row>
    <row r="397" spans="1:19" x14ac:dyDescent="0.3">
      <c r="A397" s="272">
        <v>1390</v>
      </c>
      <c r="B397" s="282">
        <v>42865</v>
      </c>
      <c r="C397" s="284" t="s">
        <v>586</v>
      </c>
      <c r="D397" s="273" t="s">
        <v>1261</v>
      </c>
      <c r="E397" s="286" t="s">
        <v>398</v>
      </c>
      <c r="F397" s="273" t="s">
        <v>778</v>
      </c>
      <c r="G397" s="288" t="s">
        <v>764</v>
      </c>
      <c r="H397" s="273" t="s">
        <v>995</v>
      </c>
      <c r="I397" s="290" t="s">
        <v>1572</v>
      </c>
      <c r="J397" s="274">
        <v>3</v>
      </c>
      <c r="K397" s="292">
        <v>120</v>
      </c>
      <c r="L397" s="274">
        <v>360</v>
      </c>
      <c r="M397" s="294">
        <v>0.1</v>
      </c>
      <c r="N397" s="275">
        <v>324</v>
      </c>
      <c r="O397" s="288" t="s">
        <v>775</v>
      </c>
      <c r="P397" s="276" t="s">
        <v>760</v>
      </c>
      <c r="Q397" s="296" t="s">
        <v>1935</v>
      </c>
      <c r="R397" s="276" t="s">
        <v>1933</v>
      </c>
      <c r="S397" s="296" t="s">
        <v>1934</v>
      </c>
    </row>
    <row r="398" spans="1:19" x14ac:dyDescent="0.3">
      <c r="A398" s="272">
        <v>1391</v>
      </c>
      <c r="B398" s="282">
        <v>42865</v>
      </c>
      <c r="C398" s="284" t="s">
        <v>586</v>
      </c>
      <c r="D398" s="273" t="s">
        <v>829</v>
      </c>
      <c r="E398" s="286" t="s">
        <v>522</v>
      </c>
      <c r="F398" s="273" t="s">
        <v>765</v>
      </c>
      <c r="G398" s="288" t="s">
        <v>770</v>
      </c>
      <c r="H398" s="273" t="s">
        <v>781</v>
      </c>
      <c r="I398" s="290" t="s">
        <v>1571</v>
      </c>
      <c r="J398" s="274">
        <v>10</v>
      </c>
      <c r="K398" s="292">
        <v>840</v>
      </c>
      <c r="L398" s="274">
        <v>8400</v>
      </c>
      <c r="M398" s="294">
        <v>0.06</v>
      </c>
      <c r="N398" s="275">
        <v>7896</v>
      </c>
      <c r="O398" s="288" t="s">
        <v>761</v>
      </c>
      <c r="P398" s="276" t="s">
        <v>760</v>
      </c>
      <c r="Q398" s="296" t="s">
        <v>1932</v>
      </c>
      <c r="R398" s="276" t="s">
        <v>1937</v>
      </c>
      <c r="S398" s="296" t="s">
        <v>1934</v>
      </c>
    </row>
    <row r="399" spans="1:19" x14ac:dyDescent="0.3">
      <c r="A399" s="272">
        <v>1392</v>
      </c>
      <c r="B399" s="282">
        <v>42866</v>
      </c>
      <c r="C399" s="284" t="s">
        <v>586</v>
      </c>
      <c r="D399" s="273" t="s">
        <v>1570</v>
      </c>
      <c r="E399" s="286" t="s">
        <v>398</v>
      </c>
      <c r="F399" s="273" t="s">
        <v>778</v>
      </c>
      <c r="G399" s="288" t="s">
        <v>785</v>
      </c>
      <c r="H399" s="273" t="s">
        <v>815</v>
      </c>
      <c r="I399" s="290" t="s">
        <v>1381</v>
      </c>
      <c r="J399" s="274">
        <v>7</v>
      </c>
      <c r="K399" s="292">
        <v>153060</v>
      </c>
      <c r="L399" s="274">
        <v>1071420</v>
      </c>
      <c r="M399" s="294">
        <v>0.08</v>
      </c>
      <c r="N399" s="275">
        <v>985706.4</v>
      </c>
      <c r="O399" s="288" t="s">
        <v>782</v>
      </c>
      <c r="P399" s="276" t="s">
        <v>760</v>
      </c>
      <c r="Q399" s="296" t="s">
        <v>1932</v>
      </c>
      <c r="R399" s="276" t="s">
        <v>1933</v>
      </c>
      <c r="S399" s="296" t="s">
        <v>1934</v>
      </c>
    </row>
    <row r="400" spans="1:19" x14ac:dyDescent="0.3">
      <c r="A400" s="272">
        <v>1393</v>
      </c>
      <c r="B400" s="282">
        <v>42866</v>
      </c>
      <c r="C400" s="284" t="s">
        <v>586</v>
      </c>
      <c r="D400" s="273" t="s">
        <v>1570</v>
      </c>
      <c r="E400" s="286" t="s">
        <v>398</v>
      </c>
      <c r="F400" s="273" t="s">
        <v>778</v>
      </c>
      <c r="G400" s="288" t="s">
        <v>764</v>
      </c>
      <c r="H400" s="273" t="s">
        <v>793</v>
      </c>
      <c r="I400" s="290" t="s">
        <v>1569</v>
      </c>
      <c r="J400" s="274">
        <v>9</v>
      </c>
      <c r="K400" s="292">
        <v>3360</v>
      </c>
      <c r="L400" s="274">
        <v>30240</v>
      </c>
      <c r="M400" s="294">
        <v>0.05</v>
      </c>
      <c r="N400" s="275">
        <v>28728</v>
      </c>
      <c r="O400" s="288" t="s">
        <v>782</v>
      </c>
      <c r="P400" s="276" t="s">
        <v>760</v>
      </c>
      <c r="Q400" s="296" t="s">
        <v>1932</v>
      </c>
      <c r="R400" s="276" t="s">
        <v>1933</v>
      </c>
      <c r="S400" s="296" t="s">
        <v>1934</v>
      </c>
    </row>
    <row r="401" spans="1:19" x14ac:dyDescent="0.3">
      <c r="A401" s="272">
        <v>1394</v>
      </c>
      <c r="B401" s="282">
        <v>42866</v>
      </c>
      <c r="C401" s="284" t="s">
        <v>586</v>
      </c>
      <c r="D401" s="273" t="s">
        <v>1440</v>
      </c>
      <c r="E401" s="286" t="s">
        <v>522</v>
      </c>
      <c r="F401" s="273" t="s">
        <v>812</v>
      </c>
      <c r="G401" s="288" t="s">
        <v>764</v>
      </c>
      <c r="H401" s="273" t="s">
        <v>800</v>
      </c>
      <c r="I401" s="290" t="s">
        <v>808</v>
      </c>
      <c r="J401" s="274">
        <v>42</v>
      </c>
      <c r="K401" s="292">
        <v>2640</v>
      </c>
      <c r="L401" s="274">
        <v>110880</v>
      </c>
      <c r="M401" s="294">
        <v>0.02</v>
      </c>
      <c r="N401" s="275">
        <v>108662.39999999999</v>
      </c>
      <c r="O401" s="288" t="s">
        <v>775</v>
      </c>
      <c r="P401" s="276" t="s">
        <v>760</v>
      </c>
      <c r="Q401" s="296" t="s">
        <v>1935</v>
      </c>
      <c r="R401" s="276" t="s">
        <v>1933</v>
      </c>
      <c r="S401" s="296" t="s">
        <v>1934</v>
      </c>
    </row>
    <row r="402" spans="1:19" x14ac:dyDescent="0.3">
      <c r="A402" s="272">
        <v>1395</v>
      </c>
      <c r="B402" s="282">
        <v>42866</v>
      </c>
      <c r="C402" s="284" t="s">
        <v>586</v>
      </c>
      <c r="D402" s="273" t="s">
        <v>1440</v>
      </c>
      <c r="E402" s="286" t="s">
        <v>522</v>
      </c>
      <c r="F402" s="273" t="s">
        <v>812</v>
      </c>
      <c r="G402" s="288" t="s">
        <v>764</v>
      </c>
      <c r="H402" s="273" t="s">
        <v>793</v>
      </c>
      <c r="I402" s="290" t="s">
        <v>1522</v>
      </c>
      <c r="J402" s="274">
        <v>19</v>
      </c>
      <c r="K402" s="292">
        <v>480</v>
      </c>
      <c r="L402" s="274">
        <v>9120</v>
      </c>
      <c r="M402" s="294">
        <v>0.05</v>
      </c>
      <c r="N402" s="275">
        <v>8664</v>
      </c>
      <c r="O402" s="288" t="s">
        <v>775</v>
      </c>
      <c r="P402" s="276" t="s">
        <v>760</v>
      </c>
      <c r="Q402" s="296" t="s">
        <v>1935</v>
      </c>
      <c r="R402" s="276" t="s">
        <v>1933</v>
      </c>
      <c r="S402" s="296" t="s">
        <v>1934</v>
      </c>
    </row>
    <row r="403" spans="1:19" x14ac:dyDescent="0.3">
      <c r="A403" s="272">
        <v>1396</v>
      </c>
      <c r="B403" s="282">
        <v>42866</v>
      </c>
      <c r="C403" s="284" t="s">
        <v>586</v>
      </c>
      <c r="D403" s="273" t="s">
        <v>1103</v>
      </c>
      <c r="E403" s="286" t="s">
        <v>395</v>
      </c>
      <c r="F403" s="273" t="s">
        <v>778</v>
      </c>
      <c r="G403" s="288" t="s">
        <v>764</v>
      </c>
      <c r="H403" s="273" t="s">
        <v>793</v>
      </c>
      <c r="I403" s="290" t="s">
        <v>1568</v>
      </c>
      <c r="J403" s="274">
        <v>39</v>
      </c>
      <c r="K403" s="292">
        <v>1380</v>
      </c>
      <c r="L403" s="274">
        <v>53820</v>
      </c>
      <c r="M403" s="294">
        <v>0.05</v>
      </c>
      <c r="N403" s="275">
        <v>51129</v>
      </c>
      <c r="O403" s="288" t="s">
        <v>761</v>
      </c>
      <c r="P403" s="276" t="s">
        <v>760</v>
      </c>
      <c r="Q403" s="296" t="s">
        <v>1932</v>
      </c>
      <c r="R403" s="276" t="s">
        <v>1933</v>
      </c>
      <c r="S403" s="296" t="s">
        <v>1934</v>
      </c>
    </row>
    <row r="404" spans="1:19" x14ac:dyDescent="0.3">
      <c r="A404" s="272">
        <v>1397</v>
      </c>
      <c r="B404" s="282">
        <v>42867</v>
      </c>
      <c r="C404" s="284" t="s">
        <v>586</v>
      </c>
      <c r="D404" s="273" t="s">
        <v>1567</v>
      </c>
      <c r="E404" s="286" t="s">
        <v>405</v>
      </c>
      <c r="F404" s="273" t="s">
        <v>778</v>
      </c>
      <c r="G404" s="288" t="s">
        <v>785</v>
      </c>
      <c r="H404" s="273" t="s">
        <v>815</v>
      </c>
      <c r="I404" s="290" t="s">
        <v>1566</v>
      </c>
      <c r="J404" s="274">
        <v>14</v>
      </c>
      <c r="K404" s="292">
        <v>12060</v>
      </c>
      <c r="L404" s="274">
        <v>168840</v>
      </c>
      <c r="M404" s="294">
        <v>0.06</v>
      </c>
      <c r="N404" s="275">
        <v>158709.6</v>
      </c>
      <c r="O404" s="288" t="s">
        <v>788</v>
      </c>
      <c r="P404" s="276" t="s">
        <v>787</v>
      </c>
      <c r="Q404" s="296" t="s">
        <v>1936</v>
      </c>
      <c r="R404" s="276" t="s">
        <v>1933</v>
      </c>
      <c r="S404" s="296" t="s">
        <v>1934</v>
      </c>
    </row>
    <row r="405" spans="1:19" x14ac:dyDescent="0.3">
      <c r="A405" s="272">
        <v>1398</v>
      </c>
      <c r="B405" s="282">
        <v>42867</v>
      </c>
      <c r="C405" s="284" t="s">
        <v>586</v>
      </c>
      <c r="D405" s="273" t="s">
        <v>1565</v>
      </c>
      <c r="E405" s="286" t="s">
        <v>398</v>
      </c>
      <c r="F405" s="273" t="s">
        <v>812</v>
      </c>
      <c r="G405" s="288" t="s">
        <v>785</v>
      </c>
      <c r="H405" s="273" t="s">
        <v>784</v>
      </c>
      <c r="I405" s="290" t="s">
        <v>1564</v>
      </c>
      <c r="J405" s="274">
        <v>27</v>
      </c>
      <c r="K405" s="292">
        <v>7560</v>
      </c>
      <c r="L405" s="274">
        <v>204120</v>
      </c>
      <c r="M405" s="294">
        <v>0.06</v>
      </c>
      <c r="N405" s="275">
        <v>191872.8</v>
      </c>
      <c r="O405" s="288" t="s">
        <v>834</v>
      </c>
      <c r="P405" s="276" t="s">
        <v>767</v>
      </c>
      <c r="Q405" s="296" t="s">
        <v>1932</v>
      </c>
      <c r="R405" s="276" t="s">
        <v>1933</v>
      </c>
      <c r="S405" s="296" t="s">
        <v>1934</v>
      </c>
    </row>
    <row r="406" spans="1:19" x14ac:dyDescent="0.3">
      <c r="A406" s="272">
        <v>1399</v>
      </c>
      <c r="B406" s="282">
        <v>42867</v>
      </c>
      <c r="C406" s="284" t="s">
        <v>586</v>
      </c>
      <c r="D406" s="273" t="s">
        <v>1563</v>
      </c>
      <c r="E406" s="286" t="s">
        <v>398</v>
      </c>
      <c r="F406" s="273" t="s">
        <v>790</v>
      </c>
      <c r="G406" s="288" t="s">
        <v>764</v>
      </c>
      <c r="H406" s="273" t="s">
        <v>772</v>
      </c>
      <c r="I406" s="290" t="s">
        <v>1562</v>
      </c>
      <c r="J406" s="274">
        <v>32</v>
      </c>
      <c r="K406" s="292">
        <v>420</v>
      </c>
      <c r="L406" s="274">
        <v>13440</v>
      </c>
      <c r="M406" s="294">
        <v>0.06</v>
      </c>
      <c r="N406" s="275">
        <v>12633.6</v>
      </c>
      <c r="O406" s="288" t="s">
        <v>834</v>
      </c>
      <c r="P406" s="276" t="s">
        <v>767</v>
      </c>
      <c r="Q406" s="296" t="s">
        <v>1932</v>
      </c>
      <c r="R406" s="276" t="s">
        <v>1937</v>
      </c>
      <c r="S406" s="296" t="s">
        <v>1934</v>
      </c>
    </row>
    <row r="407" spans="1:19" x14ac:dyDescent="0.3">
      <c r="A407" s="272">
        <v>1400</v>
      </c>
      <c r="B407" s="282">
        <v>42867</v>
      </c>
      <c r="C407" s="284" t="s">
        <v>586</v>
      </c>
      <c r="D407" s="273" t="s">
        <v>807</v>
      </c>
      <c r="E407" s="286" t="s">
        <v>395</v>
      </c>
      <c r="F407" s="273" t="s">
        <v>778</v>
      </c>
      <c r="G407" s="288" t="s">
        <v>764</v>
      </c>
      <c r="H407" s="273" t="s">
        <v>800</v>
      </c>
      <c r="I407" s="290" t="s">
        <v>1561</v>
      </c>
      <c r="J407" s="274">
        <v>34</v>
      </c>
      <c r="K407" s="292">
        <v>22080</v>
      </c>
      <c r="L407" s="274">
        <v>750720</v>
      </c>
      <c r="M407" s="294">
        <v>0.1</v>
      </c>
      <c r="N407" s="275">
        <v>675648</v>
      </c>
      <c r="O407" s="288" t="s">
        <v>775</v>
      </c>
      <c r="P407" s="276" t="s">
        <v>760</v>
      </c>
      <c r="Q407" s="296" t="s">
        <v>1935</v>
      </c>
      <c r="R407" s="276" t="s">
        <v>1933</v>
      </c>
      <c r="S407" s="296" t="s">
        <v>1934</v>
      </c>
    </row>
    <row r="408" spans="1:19" x14ac:dyDescent="0.3">
      <c r="A408" s="272">
        <v>1401</v>
      </c>
      <c r="B408" s="282">
        <v>42867</v>
      </c>
      <c r="C408" s="284" t="s">
        <v>586</v>
      </c>
      <c r="D408" s="273" t="s">
        <v>807</v>
      </c>
      <c r="E408" s="286" t="s">
        <v>395</v>
      </c>
      <c r="F408" s="273" t="s">
        <v>778</v>
      </c>
      <c r="G408" s="288" t="s">
        <v>764</v>
      </c>
      <c r="H408" s="273" t="s">
        <v>800</v>
      </c>
      <c r="I408" s="290" t="s">
        <v>1307</v>
      </c>
      <c r="J408" s="274">
        <v>19</v>
      </c>
      <c r="K408" s="292">
        <v>300</v>
      </c>
      <c r="L408" s="274">
        <v>5700</v>
      </c>
      <c r="M408" s="294">
        <v>0.1</v>
      </c>
      <c r="N408" s="275">
        <v>5130</v>
      </c>
      <c r="O408" s="288" t="s">
        <v>775</v>
      </c>
      <c r="P408" s="276" t="s">
        <v>760</v>
      </c>
      <c r="Q408" s="296" t="s">
        <v>1935</v>
      </c>
      <c r="R408" s="276" t="s">
        <v>1933</v>
      </c>
      <c r="S408" s="296" t="s">
        <v>1934</v>
      </c>
    </row>
    <row r="409" spans="1:19" x14ac:dyDescent="0.3">
      <c r="A409" s="272">
        <v>1402</v>
      </c>
      <c r="B409" s="282">
        <v>42868</v>
      </c>
      <c r="C409" s="284" t="s">
        <v>586</v>
      </c>
      <c r="D409" s="273" t="s">
        <v>1560</v>
      </c>
      <c r="E409" s="286" t="s">
        <v>395</v>
      </c>
      <c r="F409" s="273" t="s">
        <v>765</v>
      </c>
      <c r="G409" s="288" t="s">
        <v>770</v>
      </c>
      <c r="H409" s="273" t="s">
        <v>781</v>
      </c>
      <c r="I409" s="290" t="s">
        <v>1559</v>
      </c>
      <c r="J409" s="274">
        <v>10</v>
      </c>
      <c r="K409" s="292">
        <v>1260</v>
      </c>
      <c r="L409" s="274">
        <v>12600</v>
      </c>
      <c r="M409" s="294">
        <v>0.1</v>
      </c>
      <c r="N409" s="275">
        <v>11340</v>
      </c>
      <c r="O409" s="288" t="s">
        <v>834</v>
      </c>
      <c r="P409" s="276" t="s">
        <v>787</v>
      </c>
      <c r="Q409" s="296" t="s">
        <v>1932</v>
      </c>
      <c r="R409" s="276" t="s">
        <v>1937</v>
      </c>
      <c r="S409" s="296" t="s">
        <v>1934</v>
      </c>
    </row>
    <row r="410" spans="1:19" x14ac:dyDescent="0.3">
      <c r="A410" s="272">
        <v>1403</v>
      </c>
      <c r="B410" s="282">
        <v>42868</v>
      </c>
      <c r="C410" s="284" t="s">
        <v>586</v>
      </c>
      <c r="D410" s="273" t="s">
        <v>1558</v>
      </c>
      <c r="E410" s="286" t="s">
        <v>398</v>
      </c>
      <c r="F410" s="273" t="s">
        <v>790</v>
      </c>
      <c r="G410" s="288" t="s">
        <v>764</v>
      </c>
      <c r="H410" s="273" t="s">
        <v>793</v>
      </c>
      <c r="I410" s="290" t="s">
        <v>1557</v>
      </c>
      <c r="J410" s="274">
        <v>20</v>
      </c>
      <c r="K410" s="292">
        <v>780</v>
      </c>
      <c r="L410" s="274">
        <v>15600</v>
      </c>
      <c r="M410" s="294">
        <v>0.05</v>
      </c>
      <c r="N410" s="275">
        <v>14820</v>
      </c>
      <c r="O410" s="288" t="s">
        <v>775</v>
      </c>
      <c r="P410" s="276" t="s">
        <v>760</v>
      </c>
      <c r="Q410" s="296" t="s">
        <v>1935</v>
      </c>
      <c r="R410" s="276" t="s">
        <v>1937</v>
      </c>
      <c r="S410" s="296" t="s">
        <v>1934</v>
      </c>
    </row>
    <row r="411" spans="1:19" x14ac:dyDescent="0.3">
      <c r="A411" s="272">
        <v>1404</v>
      </c>
      <c r="B411" s="282">
        <v>42868</v>
      </c>
      <c r="C411" s="284" t="s">
        <v>586</v>
      </c>
      <c r="D411" s="273" t="s">
        <v>1556</v>
      </c>
      <c r="E411" s="286" t="s">
        <v>395</v>
      </c>
      <c r="F411" s="273" t="s">
        <v>778</v>
      </c>
      <c r="G411" s="288" t="s">
        <v>770</v>
      </c>
      <c r="H411" s="273" t="s">
        <v>826</v>
      </c>
      <c r="I411" s="290" t="s">
        <v>1088</v>
      </c>
      <c r="J411" s="274">
        <v>29</v>
      </c>
      <c r="K411" s="292">
        <v>14460</v>
      </c>
      <c r="L411" s="274">
        <v>419340</v>
      </c>
      <c r="M411" s="294">
        <v>0.09</v>
      </c>
      <c r="N411" s="275">
        <v>381599.4</v>
      </c>
      <c r="O411" s="288" t="s">
        <v>761</v>
      </c>
      <c r="P411" s="276" t="s">
        <v>827</v>
      </c>
      <c r="Q411" s="296" t="s">
        <v>1932</v>
      </c>
      <c r="R411" s="276" t="s">
        <v>1933</v>
      </c>
      <c r="S411" s="296" t="s">
        <v>1934</v>
      </c>
    </row>
    <row r="412" spans="1:19" x14ac:dyDescent="0.3">
      <c r="A412" s="272">
        <v>1405</v>
      </c>
      <c r="B412" s="282">
        <v>42868</v>
      </c>
      <c r="C412" s="284" t="s">
        <v>586</v>
      </c>
      <c r="D412" s="273" t="s">
        <v>1556</v>
      </c>
      <c r="E412" s="286" t="s">
        <v>395</v>
      </c>
      <c r="F412" s="273" t="s">
        <v>778</v>
      </c>
      <c r="G412" s="288" t="s">
        <v>785</v>
      </c>
      <c r="H412" s="273" t="s">
        <v>784</v>
      </c>
      <c r="I412" s="290" t="s">
        <v>1555</v>
      </c>
      <c r="J412" s="274">
        <v>13</v>
      </c>
      <c r="K412" s="292">
        <v>7560</v>
      </c>
      <c r="L412" s="274">
        <v>98280</v>
      </c>
      <c r="M412" s="294">
        <v>0.02</v>
      </c>
      <c r="N412" s="275">
        <v>96314.4</v>
      </c>
      <c r="O412" s="288" t="s">
        <v>761</v>
      </c>
      <c r="P412" s="276" t="s">
        <v>798</v>
      </c>
      <c r="Q412" s="296" t="s">
        <v>1932</v>
      </c>
      <c r="R412" s="276" t="s">
        <v>1933</v>
      </c>
      <c r="S412" s="296" t="s">
        <v>1934</v>
      </c>
    </row>
    <row r="413" spans="1:19" x14ac:dyDescent="0.3">
      <c r="A413" s="272">
        <v>1406</v>
      </c>
      <c r="B413" s="282">
        <v>42869</v>
      </c>
      <c r="C413" s="284" t="s">
        <v>586</v>
      </c>
      <c r="D413" s="273" t="s">
        <v>1554</v>
      </c>
      <c r="E413" s="286" t="s">
        <v>398</v>
      </c>
      <c r="F413" s="273" t="s">
        <v>778</v>
      </c>
      <c r="G413" s="288" t="s">
        <v>764</v>
      </c>
      <c r="H413" s="273" t="s">
        <v>800</v>
      </c>
      <c r="I413" s="290" t="s">
        <v>1553</v>
      </c>
      <c r="J413" s="274">
        <v>18</v>
      </c>
      <c r="K413" s="292">
        <v>1920</v>
      </c>
      <c r="L413" s="274">
        <v>34560</v>
      </c>
      <c r="M413" s="294">
        <v>0.02</v>
      </c>
      <c r="N413" s="275">
        <v>33868.800000000003</v>
      </c>
      <c r="O413" s="288" t="s">
        <v>761</v>
      </c>
      <c r="P413" s="276" t="s">
        <v>767</v>
      </c>
      <c r="Q413" s="296" t="s">
        <v>1932</v>
      </c>
      <c r="R413" s="276" t="s">
        <v>1933</v>
      </c>
      <c r="S413" s="296" t="s">
        <v>1934</v>
      </c>
    </row>
    <row r="414" spans="1:19" x14ac:dyDescent="0.3">
      <c r="A414" s="272">
        <v>1407</v>
      </c>
      <c r="B414" s="282">
        <v>42869</v>
      </c>
      <c r="C414" s="284" t="s">
        <v>586</v>
      </c>
      <c r="D414" s="273" t="s">
        <v>1211</v>
      </c>
      <c r="E414" s="286" t="s">
        <v>398</v>
      </c>
      <c r="F414" s="273" t="s">
        <v>778</v>
      </c>
      <c r="G414" s="288" t="s">
        <v>764</v>
      </c>
      <c r="H414" s="273" t="s">
        <v>818</v>
      </c>
      <c r="I414" s="290" t="s">
        <v>1552</v>
      </c>
      <c r="J414" s="274">
        <v>45</v>
      </c>
      <c r="K414" s="292">
        <v>240</v>
      </c>
      <c r="L414" s="274">
        <v>10800</v>
      </c>
      <c r="M414" s="294">
        <v>0</v>
      </c>
      <c r="N414" s="275">
        <v>10800</v>
      </c>
      <c r="O414" s="288" t="s">
        <v>788</v>
      </c>
      <c r="P414" s="276" t="s">
        <v>798</v>
      </c>
      <c r="Q414" s="296" t="s">
        <v>1936</v>
      </c>
      <c r="R414" s="276" t="s">
        <v>1933</v>
      </c>
      <c r="S414" s="296" t="s">
        <v>1934</v>
      </c>
    </row>
    <row r="415" spans="1:19" x14ac:dyDescent="0.3">
      <c r="A415" s="272">
        <v>1408</v>
      </c>
      <c r="B415" s="282">
        <v>42869</v>
      </c>
      <c r="C415" s="284" t="s">
        <v>586</v>
      </c>
      <c r="D415" s="273" t="s">
        <v>1551</v>
      </c>
      <c r="E415" s="286" t="s">
        <v>405</v>
      </c>
      <c r="F415" s="273" t="s">
        <v>812</v>
      </c>
      <c r="G415" s="288" t="s">
        <v>770</v>
      </c>
      <c r="H415" s="273" t="s">
        <v>777</v>
      </c>
      <c r="I415" s="290" t="s">
        <v>1550</v>
      </c>
      <c r="J415" s="274">
        <v>43</v>
      </c>
      <c r="K415" s="292">
        <v>2700</v>
      </c>
      <c r="L415" s="274">
        <v>116100</v>
      </c>
      <c r="M415" s="294">
        <v>0.04</v>
      </c>
      <c r="N415" s="275">
        <v>111456</v>
      </c>
      <c r="O415" s="288" t="s">
        <v>775</v>
      </c>
      <c r="P415" s="276" t="s">
        <v>760</v>
      </c>
      <c r="Q415" s="296" t="s">
        <v>1935</v>
      </c>
      <c r="R415" s="276" t="s">
        <v>1933</v>
      </c>
      <c r="S415" s="296" t="s">
        <v>1934</v>
      </c>
    </row>
    <row r="416" spans="1:19" x14ac:dyDescent="0.3">
      <c r="A416" s="272">
        <v>1409</v>
      </c>
      <c r="B416" s="282">
        <v>42869</v>
      </c>
      <c r="C416" s="284" t="s">
        <v>586</v>
      </c>
      <c r="D416" s="273" t="s">
        <v>1548</v>
      </c>
      <c r="E416" s="286" t="s">
        <v>522</v>
      </c>
      <c r="F416" s="273" t="s">
        <v>790</v>
      </c>
      <c r="G416" s="288" t="s">
        <v>764</v>
      </c>
      <c r="H416" s="273" t="s">
        <v>800</v>
      </c>
      <c r="I416" s="290" t="s">
        <v>1549</v>
      </c>
      <c r="J416" s="274">
        <v>43</v>
      </c>
      <c r="K416" s="292">
        <v>1860</v>
      </c>
      <c r="L416" s="274">
        <v>79980</v>
      </c>
      <c r="M416" s="294">
        <v>0.06</v>
      </c>
      <c r="N416" s="275">
        <v>75181.2</v>
      </c>
      <c r="O416" s="288" t="s">
        <v>782</v>
      </c>
      <c r="P416" s="276" t="s">
        <v>760</v>
      </c>
      <c r="Q416" s="296" t="s">
        <v>1932</v>
      </c>
      <c r="R416" s="276" t="s">
        <v>1937</v>
      </c>
      <c r="S416" s="296" t="s">
        <v>1934</v>
      </c>
    </row>
    <row r="417" spans="1:19" x14ac:dyDescent="0.3">
      <c r="A417" s="272">
        <v>1410</v>
      </c>
      <c r="B417" s="282">
        <v>42869</v>
      </c>
      <c r="C417" s="284" t="s">
        <v>586</v>
      </c>
      <c r="D417" s="273" t="s">
        <v>1548</v>
      </c>
      <c r="E417" s="286" t="s">
        <v>522</v>
      </c>
      <c r="F417" s="273" t="s">
        <v>790</v>
      </c>
      <c r="G417" s="288" t="s">
        <v>770</v>
      </c>
      <c r="H417" s="273" t="s">
        <v>826</v>
      </c>
      <c r="I417" s="290" t="s">
        <v>1547</v>
      </c>
      <c r="J417" s="274">
        <v>50</v>
      </c>
      <c r="K417" s="292">
        <v>8280</v>
      </c>
      <c r="L417" s="274">
        <v>414000</v>
      </c>
      <c r="M417" s="294">
        <v>7.0000000000000007E-2</v>
      </c>
      <c r="N417" s="275">
        <v>385020</v>
      </c>
      <c r="O417" s="288" t="s">
        <v>782</v>
      </c>
      <c r="P417" s="276" t="s">
        <v>798</v>
      </c>
      <c r="Q417" s="296" t="s">
        <v>1932</v>
      </c>
      <c r="R417" s="276" t="s">
        <v>1937</v>
      </c>
      <c r="S417" s="296" t="s">
        <v>1934</v>
      </c>
    </row>
    <row r="418" spans="1:19" x14ac:dyDescent="0.3">
      <c r="A418" s="272">
        <v>1411</v>
      </c>
      <c r="B418" s="282">
        <v>42870</v>
      </c>
      <c r="C418" s="284" t="s">
        <v>586</v>
      </c>
      <c r="D418" s="273" t="s">
        <v>1546</v>
      </c>
      <c r="E418" s="286" t="s">
        <v>405</v>
      </c>
      <c r="F418" s="273" t="s">
        <v>790</v>
      </c>
      <c r="G418" s="288" t="s">
        <v>764</v>
      </c>
      <c r="H418" s="273" t="s">
        <v>763</v>
      </c>
      <c r="I418" s="290" t="s">
        <v>1112</v>
      </c>
      <c r="J418" s="274">
        <v>17</v>
      </c>
      <c r="K418" s="292">
        <v>2220</v>
      </c>
      <c r="L418" s="274">
        <v>37740</v>
      </c>
      <c r="M418" s="294">
        <v>0.09</v>
      </c>
      <c r="N418" s="275">
        <v>34343.4</v>
      </c>
      <c r="O418" s="288" t="s">
        <v>761</v>
      </c>
      <c r="P418" s="276" t="s">
        <v>760</v>
      </c>
      <c r="Q418" s="296" t="s">
        <v>1932</v>
      </c>
      <c r="R418" s="276" t="s">
        <v>1937</v>
      </c>
      <c r="S418" s="296" t="s">
        <v>1934</v>
      </c>
    </row>
    <row r="419" spans="1:19" x14ac:dyDescent="0.3">
      <c r="A419" s="272">
        <v>1412</v>
      </c>
      <c r="B419" s="282">
        <v>42870</v>
      </c>
      <c r="C419" s="284" t="s">
        <v>586</v>
      </c>
      <c r="D419" s="273" t="s">
        <v>987</v>
      </c>
      <c r="E419" s="286" t="s">
        <v>405</v>
      </c>
      <c r="F419" s="273" t="s">
        <v>765</v>
      </c>
      <c r="G419" s="288" t="s">
        <v>770</v>
      </c>
      <c r="H419" s="273" t="s">
        <v>826</v>
      </c>
      <c r="I419" s="290" t="s">
        <v>1545</v>
      </c>
      <c r="J419" s="274">
        <v>3</v>
      </c>
      <c r="K419" s="292">
        <v>6060</v>
      </c>
      <c r="L419" s="274">
        <v>18180</v>
      </c>
      <c r="M419" s="294">
        <v>0.1</v>
      </c>
      <c r="N419" s="275">
        <v>16362</v>
      </c>
      <c r="O419" s="288" t="s">
        <v>761</v>
      </c>
      <c r="P419" s="276" t="s">
        <v>798</v>
      </c>
      <c r="Q419" s="296" t="s">
        <v>1932</v>
      </c>
      <c r="R419" s="276" t="s">
        <v>1937</v>
      </c>
      <c r="S419" s="296" t="s">
        <v>1934</v>
      </c>
    </row>
    <row r="420" spans="1:19" x14ac:dyDescent="0.3">
      <c r="A420" s="272">
        <v>1413</v>
      </c>
      <c r="B420" s="282">
        <v>42870</v>
      </c>
      <c r="C420" s="284" t="s">
        <v>586</v>
      </c>
      <c r="D420" s="273" t="s">
        <v>987</v>
      </c>
      <c r="E420" s="286" t="s">
        <v>405</v>
      </c>
      <c r="F420" s="273" t="s">
        <v>765</v>
      </c>
      <c r="G420" s="288" t="s">
        <v>770</v>
      </c>
      <c r="H420" s="273" t="s">
        <v>781</v>
      </c>
      <c r="I420" s="290" t="s">
        <v>1544</v>
      </c>
      <c r="J420" s="274">
        <v>8</v>
      </c>
      <c r="K420" s="292">
        <v>3120</v>
      </c>
      <c r="L420" s="274">
        <v>24960</v>
      </c>
      <c r="M420" s="294">
        <v>0.03</v>
      </c>
      <c r="N420" s="275">
        <v>24211.200000000001</v>
      </c>
      <c r="O420" s="288" t="s">
        <v>761</v>
      </c>
      <c r="P420" s="276" t="s">
        <v>798</v>
      </c>
      <c r="Q420" s="296" t="s">
        <v>1932</v>
      </c>
      <c r="R420" s="276" t="s">
        <v>1937</v>
      </c>
      <c r="S420" s="296" t="s">
        <v>1934</v>
      </c>
    </row>
    <row r="421" spans="1:19" x14ac:dyDescent="0.3">
      <c r="A421" s="272">
        <v>1414</v>
      </c>
      <c r="B421" s="282">
        <v>42870</v>
      </c>
      <c r="C421" s="284" t="s">
        <v>586</v>
      </c>
      <c r="D421" s="273" t="s">
        <v>1228</v>
      </c>
      <c r="E421" s="286" t="s">
        <v>398</v>
      </c>
      <c r="F421" s="273" t="s">
        <v>765</v>
      </c>
      <c r="G421" s="288" t="s">
        <v>764</v>
      </c>
      <c r="H421" s="273" t="s">
        <v>800</v>
      </c>
      <c r="I421" s="290" t="s">
        <v>1075</v>
      </c>
      <c r="J421" s="274">
        <v>8</v>
      </c>
      <c r="K421" s="292">
        <v>240</v>
      </c>
      <c r="L421" s="274">
        <v>1920</v>
      </c>
      <c r="M421" s="294">
        <v>0.03</v>
      </c>
      <c r="N421" s="275">
        <v>1862.4</v>
      </c>
      <c r="O421" s="288" t="s">
        <v>761</v>
      </c>
      <c r="P421" s="276" t="s">
        <v>767</v>
      </c>
      <c r="Q421" s="296" t="s">
        <v>1932</v>
      </c>
      <c r="R421" s="276" t="s">
        <v>1937</v>
      </c>
      <c r="S421" s="296" t="s">
        <v>1934</v>
      </c>
    </row>
    <row r="422" spans="1:19" x14ac:dyDescent="0.3">
      <c r="A422" s="272">
        <v>1415</v>
      </c>
      <c r="B422" s="282">
        <v>42870</v>
      </c>
      <c r="C422" s="284" t="s">
        <v>586</v>
      </c>
      <c r="D422" s="273" t="s">
        <v>840</v>
      </c>
      <c r="E422" s="286" t="s">
        <v>522</v>
      </c>
      <c r="F422" s="273" t="s">
        <v>778</v>
      </c>
      <c r="G422" s="288" t="s">
        <v>764</v>
      </c>
      <c r="H422" s="273" t="s">
        <v>921</v>
      </c>
      <c r="I422" s="290" t="s">
        <v>1263</v>
      </c>
      <c r="J422" s="274">
        <v>23</v>
      </c>
      <c r="K422" s="292">
        <v>240</v>
      </c>
      <c r="L422" s="274">
        <v>5520</v>
      </c>
      <c r="M422" s="294">
        <v>0.1</v>
      </c>
      <c r="N422" s="275">
        <v>4968</v>
      </c>
      <c r="O422" s="288" t="s">
        <v>761</v>
      </c>
      <c r="P422" s="276" t="s">
        <v>767</v>
      </c>
      <c r="Q422" s="296" t="s">
        <v>1932</v>
      </c>
      <c r="R422" s="276" t="s">
        <v>1933</v>
      </c>
      <c r="S422" s="296" t="s">
        <v>1934</v>
      </c>
    </row>
    <row r="423" spans="1:19" x14ac:dyDescent="0.3">
      <c r="A423" s="272">
        <v>1416</v>
      </c>
      <c r="B423" s="282">
        <v>42870</v>
      </c>
      <c r="C423" s="284" t="s">
        <v>586</v>
      </c>
      <c r="D423" s="273" t="s">
        <v>840</v>
      </c>
      <c r="E423" s="286" t="s">
        <v>522</v>
      </c>
      <c r="F423" s="273" t="s">
        <v>778</v>
      </c>
      <c r="G423" s="288" t="s">
        <v>764</v>
      </c>
      <c r="H423" s="273" t="s">
        <v>995</v>
      </c>
      <c r="I423" s="290" t="s">
        <v>1019</v>
      </c>
      <c r="J423" s="274">
        <v>11</v>
      </c>
      <c r="K423" s="292">
        <v>120</v>
      </c>
      <c r="L423" s="274">
        <v>1320</v>
      </c>
      <c r="M423" s="294">
        <v>0</v>
      </c>
      <c r="N423" s="275">
        <v>1320</v>
      </c>
      <c r="O423" s="288" t="s">
        <v>761</v>
      </c>
      <c r="P423" s="276" t="s">
        <v>760</v>
      </c>
      <c r="Q423" s="296" t="s">
        <v>1932</v>
      </c>
      <c r="R423" s="276" t="s">
        <v>1933</v>
      </c>
      <c r="S423" s="296" t="s">
        <v>1934</v>
      </c>
    </row>
    <row r="424" spans="1:19" x14ac:dyDescent="0.3">
      <c r="A424" s="272">
        <v>1417</v>
      </c>
      <c r="B424" s="282">
        <v>42870</v>
      </c>
      <c r="C424" s="284" t="s">
        <v>586</v>
      </c>
      <c r="D424" s="273" t="s">
        <v>829</v>
      </c>
      <c r="E424" s="286" t="s">
        <v>522</v>
      </c>
      <c r="F424" s="273" t="s">
        <v>765</v>
      </c>
      <c r="G424" s="288" t="s">
        <v>764</v>
      </c>
      <c r="H424" s="273" t="s">
        <v>995</v>
      </c>
      <c r="I424" s="290" t="s">
        <v>1543</v>
      </c>
      <c r="J424" s="274">
        <v>32</v>
      </c>
      <c r="K424" s="292">
        <v>180</v>
      </c>
      <c r="L424" s="274">
        <v>5760</v>
      </c>
      <c r="M424" s="294">
        <v>0.01</v>
      </c>
      <c r="N424" s="275">
        <v>5702.4</v>
      </c>
      <c r="O424" s="288" t="s">
        <v>761</v>
      </c>
      <c r="P424" s="276" t="s">
        <v>760</v>
      </c>
      <c r="Q424" s="296" t="s">
        <v>1932</v>
      </c>
      <c r="R424" s="276" t="s">
        <v>1937</v>
      </c>
      <c r="S424" s="296" t="s">
        <v>1934</v>
      </c>
    </row>
    <row r="425" spans="1:19" x14ac:dyDescent="0.3">
      <c r="A425" s="272">
        <v>1418</v>
      </c>
      <c r="B425" s="282">
        <v>42870</v>
      </c>
      <c r="C425" s="284" t="s">
        <v>586</v>
      </c>
      <c r="D425" s="273" t="s">
        <v>829</v>
      </c>
      <c r="E425" s="286" t="s">
        <v>522</v>
      </c>
      <c r="F425" s="273" t="s">
        <v>765</v>
      </c>
      <c r="G425" s="288" t="s">
        <v>785</v>
      </c>
      <c r="H425" s="273" t="s">
        <v>824</v>
      </c>
      <c r="I425" s="290" t="s">
        <v>868</v>
      </c>
      <c r="J425" s="274">
        <v>50</v>
      </c>
      <c r="K425" s="292">
        <v>1980</v>
      </c>
      <c r="L425" s="274">
        <v>99000</v>
      </c>
      <c r="M425" s="294">
        <v>0.02</v>
      </c>
      <c r="N425" s="275">
        <v>97020</v>
      </c>
      <c r="O425" s="288" t="s">
        <v>761</v>
      </c>
      <c r="P425" s="276" t="s">
        <v>767</v>
      </c>
      <c r="Q425" s="296" t="s">
        <v>1932</v>
      </c>
      <c r="R425" s="276" t="s">
        <v>1937</v>
      </c>
      <c r="S425" s="296" t="s">
        <v>1934</v>
      </c>
    </row>
    <row r="426" spans="1:19" x14ac:dyDescent="0.3">
      <c r="A426" s="272">
        <v>1419</v>
      </c>
      <c r="B426" s="282">
        <v>42870</v>
      </c>
      <c r="C426" s="284" t="s">
        <v>586</v>
      </c>
      <c r="D426" s="273" t="s">
        <v>1542</v>
      </c>
      <c r="E426" s="286" t="s">
        <v>395</v>
      </c>
      <c r="F426" s="273" t="s">
        <v>812</v>
      </c>
      <c r="G426" s="288" t="s">
        <v>764</v>
      </c>
      <c r="H426" s="273" t="s">
        <v>800</v>
      </c>
      <c r="I426" s="290" t="s">
        <v>1394</v>
      </c>
      <c r="J426" s="274">
        <v>21</v>
      </c>
      <c r="K426" s="292">
        <v>660</v>
      </c>
      <c r="L426" s="274">
        <v>13860</v>
      </c>
      <c r="M426" s="294">
        <v>0.05</v>
      </c>
      <c r="N426" s="275">
        <v>13167</v>
      </c>
      <c r="O426" s="288" t="s">
        <v>761</v>
      </c>
      <c r="P426" s="276" t="s">
        <v>760</v>
      </c>
      <c r="Q426" s="296" t="s">
        <v>1932</v>
      </c>
      <c r="R426" s="276" t="s">
        <v>1933</v>
      </c>
      <c r="S426" s="296" t="s">
        <v>1934</v>
      </c>
    </row>
    <row r="427" spans="1:19" x14ac:dyDescent="0.3">
      <c r="A427" s="272">
        <v>1420</v>
      </c>
      <c r="B427" s="282">
        <v>42871</v>
      </c>
      <c r="C427" s="284" t="s">
        <v>586</v>
      </c>
      <c r="D427" s="273" t="s">
        <v>1541</v>
      </c>
      <c r="E427" s="286" t="s">
        <v>398</v>
      </c>
      <c r="F427" s="273" t="s">
        <v>812</v>
      </c>
      <c r="G427" s="288" t="s">
        <v>764</v>
      </c>
      <c r="H427" s="273" t="s">
        <v>793</v>
      </c>
      <c r="I427" s="290" t="s">
        <v>1477</v>
      </c>
      <c r="J427" s="274">
        <v>13</v>
      </c>
      <c r="K427" s="292">
        <v>420</v>
      </c>
      <c r="L427" s="274">
        <v>5460</v>
      </c>
      <c r="M427" s="294">
        <v>0.06</v>
      </c>
      <c r="N427" s="275">
        <v>5132.3999999999996</v>
      </c>
      <c r="O427" s="288" t="s">
        <v>761</v>
      </c>
      <c r="P427" s="276" t="s">
        <v>827</v>
      </c>
      <c r="Q427" s="296" t="s">
        <v>1932</v>
      </c>
      <c r="R427" s="276" t="s">
        <v>1933</v>
      </c>
      <c r="S427" s="296" t="s">
        <v>1934</v>
      </c>
    </row>
    <row r="428" spans="1:19" x14ac:dyDescent="0.3">
      <c r="A428" s="272">
        <v>1421</v>
      </c>
      <c r="B428" s="282">
        <v>42871</v>
      </c>
      <c r="C428" s="284" t="s">
        <v>586</v>
      </c>
      <c r="D428" s="273" t="s">
        <v>1540</v>
      </c>
      <c r="E428" s="286" t="s">
        <v>398</v>
      </c>
      <c r="F428" s="273" t="s">
        <v>790</v>
      </c>
      <c r="G428" s="288" t="s">
        <v>764</v>
      </c>
      <c r="H428" s="273" t="s">
        <v>800</v>
      </c>
      <c r="I428" s="290" t="s">
        <v>1424</v>
      </c>
      <c r="J428" s="274">
        <v>32</v>
      </c>
      <c r="K428" s="292">
        <v>240</v>
      </c>
      <c r="L428" s="274">
        <v>7680</v>
      </c>
      <c r="M428" s="294">
        <v>7.0000000000000007E-2</v>
      </c>
      <c r="N428" s="275">
        <v>7142.4</v>
      </c>
      <c r="O428" s="288" t="s">
        <v>834</v>
      </c>
      <c r="P428" s="276" t="s">
        <v>760</v>
      </c>
      <c r="Q428" s="296" t="s">
        <v>1932</v>
      </c>
      <c r="R428" s="276" t="s">
        <v>1937</v>
      </c>
      <c r="S428" s="296" t="s">
        <v>1934</v>
      </c>
    </row>
    <row r="429" spans="1:19" x14ac:dyDescent="0.3">
      <c r="A429" s="272">
        <v>1422</v>
      </c>
      <c r="B429" s="282">
        <v>42871</v>
      </c>
      <c r="C429" s="284" t="s">
        <v>586</v>
      </c>
      <c r="D429" s="273" t="s">
        <v>1540</v>
      </c>
      <c r="E429" s="286" t="s">
        <v>398</v>
      </c>
      <c r="F429" s="273" t="s">
        <v>790</v>
      </c>
      <c r="G429" s="288" t="s">
        <v>764</v>
      </c>
      <c r="H429" s="273" t="s">
        <v>772</v>
      </c>
      <c r="I429" s="290" t="s">
        <v>1539</v>
      </c>
      <c r="J429" s="274">
        <v>13</v>
      </c>
      <c r="K429" s="292">
        <v>900</v>
      </c>
      <c r="L429" s="274">
        <v>11700</v>
      </c>
      <c r="M429" s="294">
        <v>0</v>
      </c>
      <c r="N429" s="275">
        <v>11700</v>
      </c>
      <c r="O429" s="288" t="s">
        <v>834</v>
      </c>
      <c r="P429" s="276" t="s">
        <v>774</v>
      </c>
      <c r="Q429" s="296" t="s">
        <v>1932</v>
      </c>
      <c r="R429" s="276" t="s">
        <v>1937</v>
      </c>
      <c r="S429" s="296" t="s">
        <v>1934</v>
      </c>
    </row>
    <row r="430" spans="1:19" x14ac:dyDescent="0.3">
      <c r="A430" s="272">
        <v>1423</v>
      </c>
      <c r="B430" s="282">
        <v>42871</v>
      </c>
      <c r="C430" s="284" t="s">
        <v>586</v>
      </c>
      <c r="D430" s="273" t="s">
        <v>1538</v>
      </c>
      <c r="E430" s="286" t="s">
        <v>405</v>
      </c>
      <c r="F430" s="273" t="s">
        <v>765</v>
      </c>
      <c r="G430" s="288" t="s">
        <v>785</v>
      </c>
      <c r="H430" s="273" t="s">
        <v>815</v>
      </c>
      <c r="I430" s="290" t="s">
        <v>1029</v>
      </c>
      <c r="J430" s="274">
        <v>7</v>
      </c>
      <c r="K430" s="292">
        <v>7260</v>
      </c>
      <c r="L430" s="274">
        <v>50820</v>
      </c>
      <c r="M430" s="294">
        <v>0.02</v>
      </c>
      <c r="N430" s="275">
        <v>49803.6</v>
      </c>
      <c r="O430" s="288" t="s">
        <v>788</v>
      </c>
      <c r="P430" s="276" t="s">
        <v>787</v>
      </c>
      <c r="Q430" s="296" t="s">
        <v>1936</v>
      </c>
      <c r="R430" s="276" t="s">
        <v>1937</v>
      </c>
      <c r="S430" s="296" t="s">
        <v>1934</v>
      </c>
    </row>
    <row r="431" spans="1:19" x14ac:dyDescent="0.3">
      <c r="A431" s="272">
        <v>1424</v>
      </c>
      <c r="B431" s="282">
        <v>42872</v>
      </c>
      <c r="C431" s="284" t="s">
        <v>586</v>
      </c>
      <c r="D431" s="273" t="s">
        <v>1537</v>
      </c>
      <c r="E431" s="286" t="s">
        <v>405</v>
      </c>
      <c r="F431" s="273" t="s">
        <v>778</v>
      </c>
      <c r="G431" s="288" t="s">
        <v>764</v>
      </c>
      <c r="H431" s="273" t="s">
        <v>800</v>
      </c>
      <c r="I431" s="290" t="s">
        <v>808</v>
      </c>
      <c r="J431" s="274">
        <v>8</v>
      </c>
      <c r="K431" s="292">
        <v>2640</v>
      </c>
      <c r="L431" s="274">
        <v>21120</v>
      </c>
      <c r="M431" s="294">
        <v>0.05</v>
      </c>
      <c r="N431" s="275">
        <v>20064</v>
      </c>
      <c r="O431" s="288" t="s">
        <v>775</v>
      </c>
      <c r="P431" s="276" t="s">
        <v>760</v>
      </c>
      <c r="Q431" s="296" t="s">
        <v>1935</v>
      </c>
      <c r="R431" s="276" t="s">
        <v>1933</v>
      </c>
      <c r="S431" s="296" t="s">
        <v>1934</v>
      </c>
    </row>
    <row r="432" spans="1:19" x14ac:dyDescent="0.3">
      <c r="A432" s="272">
        <v>1425</v>
      </c>
      <c r="B432" s="282">
        <v>42872</v>
      </c>
      <c r="C432" s="284" t="s">
        <v>586</v>
      </c>
      <c r="D432" s="273" t="s">
        <v>1536</v>
      </c>
      <c r="E432" s="286" t="s">
        <v>405</v>
      </c>
      <c r="F432" s="273" t="s">
        <v>790</v>
      </c>
      <c r="G432" s="288" t="s">
        <v>785</v>
      </c>
      <c r="H432" s="273" t="s">
        <v>824</v>
      </c>
      <c r="I432" s="290" t="s">
        <v>1296</v>
      </c>
      <c r="J432" s="274">
        <v>11</v>
      </c>
      <c r="K432" s="292">
        <v>300</v>
      </c>
      <c r="L432" s="274">
        <v>3300</v>
      </c>
      <c r="M432" s="294">
        <v>0.08</v>
      </c>
      <c r="N432" s="275">
        <v>3036</v>
      </c>
      <c r="O432" s="288" t="s">
        <v>834</v>
      </c>
      <c r="P432" s="276" t="s">
        <v>827</v>
      </c>
      <c r="Q432" s="296" t="s">
        <v>1932</v>
      </c>
      <c r="R432" s="276" t="s">
        <v>1937</v>
      </c>
      <c r="S432" s="296" t="s">
        <v>1934</v>
      </c>
    </row>
    <row r="433" spans="1:19" x14ac:dyDescent="0.3">
      <c r="A433" s="272">
        <v>1426</v>
      </c>
      <c r="B433" s="282">
        <v>42872</v>
      </c>
      <c r="C433" s="284" t="s">
        <v>586</v>
      </c>
      <c r="D433" s="273" t="s">
        <v>1535</v>
      </c>
      <c r="E433" s="286" t="s">
        <v>405</v>
      </c>
      <c r="F433" s="273" t="s">
        <v>765</v>
      </c>
      <c r="G433" s="288" t="s">
        <v>770</v>
      </c>
      <c r="H433" s="273" t="s">
        <v>781</v>
      </c>
      <c r="I433" s="290" t="s">
        <v>1215</v>
      </c>
      <c r="J433" s="274">
        <v>5</v>
      </c>
      <c r="K433" s="292">
        <v>480</v>
      </c>
      <c r="L433" s="274">
        <v>2400</v>
      </c>
      <c r="M433" s="294">
        <v>0.02</v>
      </c>
      <c r="N433" s="275">
        <v>2352</v>
      </c>
      <c r="O433" s="288" t="s">
        <v>775</v>
      </c>
      <c r="P433" s="276" t="s">
        <v>760</v>
      </c>
      <c r="Q433" s="296" t="s">
        <v>1935</v>
      </c>
      <c r="R433" s="276" t="s">
        <v>1937</v>
      </c>
      <c r="S433" s="296" t="s">
        <v>1934</v>
      </c>
    </row>
    <row r="434" spans="1:19" x14ac:dyDescent="0.3">
      <c r="A434" s="272">
        <v>1427</v>
      </c>
      <c r="B434" s="282">
        <v>42872</v>
      </c>
      <c r="C434" s="284" t="s">
        <v>586</v>
      </c>
      <c r="D434" s="273" t="s">
        <v>1535</v>
      </c>
      <c r="E434" s="286" t="s">
        <v>405</v>
      </c>
      <c r="F434" s="273" t="s">
        <v>765</v>
      </c>
      <c r="G434" s="288" t="s">
        <v>764</v>
      </c>
      <c r="H434" s="273" t="s">
        <v>793</v>
      </c>
      <c r="I434" s="290" t="s">
        <v>911</v>
      </c>
      <c r="J434" s="274">
        <v>37</v>
      </c>
      <c r="K434" s="292">
        <v>360</v>
      </c>
      <c r="L434" s="274">
        <v>13320</v>
      </c>
      <c r="M434" s="294">
        <v>0.09</v>
      </c>
      <c r="N434" s="275">
        <v>12121.2</v>
      </c>
      <c r="O434" s="288" t="s">
        <v>775</v>
      </c>
      <c r="P434" s="276" t="s">
        <v>760</v>
      </c>
      <c r="Q434" s="296" t="s">
        <v>1935</v>
      </c>
      <c r="R434" s="276" t="s">
        <v>1937</v>
      </c>
      <c r="S434" s="296" t="s">
        <v>1934</v>
      </c>
    </row>
    <row r="435" spans="1:19" x14ac:dyDescent="0.3">
      <c r="A435" s="272">
        <v>1428</v>
      </c>
      <c r="B435" s="282">
        <v>42872</v>
      </c>
      <c r="C435" s="284" t="s">
        <v>586</v>
      </c>
      <c r="D435" s="273" t="s">
        <v>1535</v>
      </c>
      <c r="E435" s="286" t="s">
        <v>405</v>
      </c>
      <c r="F435" s="273" t="s">
        <v>765</v>
      </c>
      <c r="G435" s="288" t="s">
        <v>764</v>
      </c>
      <c r="H435" s="273" t="s">
        <v>772</v>
      </c>
      <c r="I435" s="290" t="s">
        <v>1534</v>
      </c>
      <c r="J435" s="274">
        <v>37</v>
      </c>
      <c r="K435" s="292">
        <v>16800</v>
      </c>
      <c r="L435" s="274">
        <v>621600</v>
      </c>
      <c r="M435" s="294">
        <v>0.06</v>
      </c>
      <c r="N435" s="275">
        <v>584304</v>
      </c>
      <c r="O435" s="288" t="s">
        <v>775</v>
      </c>
      <c r="P435" s="276" t="s">
        <v>787</v>
      </c>
      <c r="Q435" s="296" t="s">
        <v>1935</v>
      </c>
      <c r="R435" s="276" t="s">
        <v>1937</v>
      </c>
      <c r="S435" s="296" t="s">
        <v>1934</v>
      </c>
    </row>
    <row r="436" spans="1:19" x14ac:dyDescent="0.3">
      <c r="A436" s="272">
        <v>1429</v>
      </c>
      <c r="B436" s="282">
        <v>42872</v>
      </c>
      <c r="C436" s="284" t="s">
        <v>586</v>
      </c>
      <c r="D436" s="273" t="s">
        <v>1532</v>
      </c>
      <c r="E436" s="286" t="s">
        <v>522</v>
      </c>
      <c r="F436" s="273" t="s">
        <v>790</v>
      </c>
      <c r="G436" s="288" t="s">
        <v>785</v>
      </c>
      <c r="H436" s="273" t="s">
        <v>824</v>
      </c>
      <c r="I436" s="290" t="s">
        <v>1533</v>
      </c>
      <c r="J436" s="274">
        <v>18</v>
      </c>
      <c r="K436" s="292">
        <v>960</v>
      </c>
      <c r="L436" s="274">
        <v>17280</v>
      </c>
      <c r="M436" s="294">
        <v>0.1</v>
      </c>
      <c r="N436" s="275">
        <v>15552</v>
      </c>
      <c r="O436" s="288" t="s">
        <v>761</v>
      </c>
      <c r="P436" s="276" t="s">
        <v>760</v>
      </c>
      <c r="Q436" s="296" t="s">
        <v>1932</v>
      </c>
      <c r="R436" s="276" t="s">
        <v>1937</v>
      </c>
      <c r="S436" s="296" t="s">
        <v>1934</v>
      </c>
    </row>
    <row r="437" spans="1:19" x14ac:dyDescent="0.3">
      <c r="A437" s="272">
        <v>1430</v>
      </c>
      <c r="B437" s="282">
        <v>42872</v>
      </c>
      <c r="C437" s="284" t="s">
        <v>586</v>
      </c>
      <c r="D437" s="273" t="s">
        <v>1532</v>
      </c>
      <c r="E437" s="286" t="s">
        <v>522</v>
      </c>
      <c r="F437" s="273" t="s">
        <v>790</v>
      </c>
      <c r="G437" s="288" t="s">
        <v>764</v>
      </c>
      <c r="H437" s="273" t="s">
        <v>793</v>
      </c>
      <c r="I437" s="290" t="s">
        <v>1118</v>
      </c>
      <c r="J437" s="274">
        <v>36</v>
      </c>
      <c r="K437" s="292">
        <v>420</v>
      </c>
      <c r="L437" s="274">
        <v>15120</v>
      </c>
      <c r="M437" s="294">
        <v>0.09</v>
      </c>
      <c r="N437" s="275">
        <v>13759.2</v>
      </c>
      <c r="O437" s="288" t="s">
        <v>761</v>
      </c>
      <c r="P437" s="276" t="s">
        <v>760</v>
      </c>
      <c r="Q437" s="296" t="s">
        <v>1932</v>
      </c>
      <c r="R437" s="276" t="s">
        <v>1937</v>
      </c>
      <c r="S437" s="296" t="s">
        <v>1934</v>
      </c>
    </row>
    <row r="438" spans="1:19" x14ac:dyDescent="0.3">
      <c r="A438" s="272">
        <v>1431</v>
      </c>
      <c r="B438" s="282">
        <v>42873</v>
      </c>
      <c r="C438" s="284" t="s">
        <v>586</v>
      </c>
      <c r="D438" s="273" t="s">
        <v>1140</v>
      </c>
      <c r="E438" s="286" t="s">
        <v>395</v>
      </c>
      <c r="F438" s="273" t="s">
        <v>778</v>
      </c>
      <c r="G438" s="288" t="s">
        <v>785</v>
      </c>
      <c r="H438" s="273" t="s">
        <v>784</v>
      </c>
      <c r="I438" s="290" t="s">
        <v>1462</v>
      </c>
      <c r="J438" s="274">
        <v>20</v>
      </c>
      <c r="K438" s="292">
        <v>9360</v>
      </c>
      <c r="L438" s="274">
        <v>187200</v>
      </c>
      <c r="M438" s="294">
        <v>0.08</v>
      </c>
      <c r="N438" s="275">
        <v>172224</v>
      </c>
      <c r="O438" s="288" t="s">
        <v>788</v>
      </c>
      <c r="P438" s="276" t="s">
        <v>767</v>
      </c>
      <c r="Q438" s="296" t="s">
        <v>1936</v>
      </c>
      <c r="R438" s="276" t="s">
        <v>1933</v>
      </c>
      <c r="S438" s="296" t="s">
        <v>1934</v>
      </c>
    </row>
    <row r="439" spans="1:19" x14ac:dyDescent="0.3">
      <c r="A439" s="272">
        <v>1432</v>
      </c>
      <c r="B439" s="282">
        <v>42873</v>
      </c>
      <c r="C439" s="284" t="s">
        <v>586</v>
      </c>
      <c r="D439" s="273" t="s">
        <v>1140</v>
      </c>
      <c r="E439" s="286" t="s">
        <v>395</v>
      </c>
      <c r="F439" s="273" t="s">
        <v>778</v>
      </c>
      <c r="G439" s="288" t="s">
        <v>764</v>
      </c>
      <c r="H439" s="273" t="s">
        <v>793</v>
      </c>
      <c r="I439" s="290" t="s">
        <v>1531</v>
      </c>
      <c r="J439" s="274">
        <v>46</v>
      </c>
      <c r="K439" s="292">
        <v>420</v>
      </c>
      <c r="L439" s="274">
        <v>19320</v>
      </c>
      <c r="M439" s="294">
        <v>0.1</v>
      </c>
      <c r="N439" s="275">
        <v>17388</v>
      </c>
      <c r="O439" s="288" t="s">
        <v>788</v>
      </c>
      <c r="P439" s="276" t="s">
        <v>827</v>
      </c>
      <c r="Q439" s="296" t="s">
        <v>1936</v>
      </c>
      <c r="R439" s="276" t="s">
        <v>1933</v>
      </c>
      <c r="S439" s="296" t="s">
        <v>1934</v>
      </c>
    </row>
    <row r="440" spans="1:19" x14ac:dyDescent="0.3">
      <c r="A440" s="272">
        <v>1433</v>
      </c>
      <c r="B440" s="282">
        <v>42873</v>
      </c>
      <c r="C440" s="284" t="s">
        <v>586</v>
      </c>
      <c r="D440" s="273" t="s">
        <v>1530</v>
      </c>
      <c r="E440" s="286" t="s">
        <v>405</v>
      </c>
      <c r="F440" s="273" t="s">
        <v>790</v>
      </c>
      <c r="G440" s="288" t="s">
        <v>764</v>
      </c>
      <c r="H440" s="273" t="s">
        <v>793</v>
      </c>
      <c r="I440" s="290" t="s">
        <v>1000</v>
      </c>
      <c r="J440" s="274">
        <v>1</v>
      </c>
      <c r="K440" s="292">
        <v>540</v>
      </c>
      <c r="L440" s="274">
        <v>540</v>
      </c>
      <c r="M440" s="294">
        <v>0.1</v>
      </c>
      <c r="N440" s="275">
        <v>486</v>
      </c>
      <c r="O440" s="288" t="s">
        <v>775</v>
      </c>
      <c r="P440" s="276" t="s">
        <v>760</v>
      </c>
      <c r="Q440" s="296" t="s">
        <v>1935</v>
      </c>
      <c r="R440" s="276" t="s">
        <v>1937</v>
      </c>
      <c r="S440" s="296" t="s">
        <v>1934</v>
      </c>
    </row>
    <row r="441" spans="1:19" x14ac:dyDescent="0.3">
      <c r="A441" s="272">
        <v>1434</v>
      </c>
      <c r="B441" s="282">
        <v>42874</v>
      </c>
      <c r="C441" s="284" t="s">
        <v>586</v>
      </c>
      <c r="D441" s="273" t="s">
        <v>1527</v>
      </c>
      <c r="E441" s="286" t="s">
        <v>395</v>
      </c>
      <c r="F441" s="273" t="s">
        <v>790</v>
      </c>
      <c r="G441" s="288" t="s">
        <v>764</v>
      </c>
      <c r="H441" s="273" t="s">
        <v>818</v>
      </c>
      <c r="I441" s="290" t="s">
        <v>1529</v>
      </c>
      <c r="J441" s="274">
        <v>24</v>
      </c>
      <c r="K441" s="292">
        <v>3660</v>
      </c>
      <c r="L441" s="274">
        <v>87840</v>
      </c>
      <c r="M441" s="294">
        <v>0.08</v>
      </c>
      <c r="N441" s="275">
        <v>80812.800000000003</v>
      </c>
      <c r="O441" s="288" t="s">
        <v>761</v>
      </c>
      <c r="P441" s="276" t="s">
        <v>774</v>
      </c>
      <c r="Q441" s="296" t="s">
        <v>1932</v>
      </c>
      <c r="R441" s="276" t="s">
        <v>1937</v>
      </c>
      <c r="S441" s="296" t="s">
        <v>1934</v>
      </c>
    </row>
    <row r="442" spans="1:19" x14ac:dyDescent="0.3">
      <c r="A442" s="272">
        <v>1435</v>
      </c>
      <c r="B442" s="282">
        <v>42874</v>
      </c>
      <c r="C442" s="284" t="s">
        <v>586</v>
      </c>
      <c r="D442" s="273" t="s">
        <v>1527</v>
      </c>
      <c r="E442" s="286" t="s">
        <v>395</v>
      </c>
      <c r="F442" s="273" t="s">
        <v>790</v>
      </c>
      <c r="G442" s="288" t="s">
        <v>785</v>
      </c>
      <c r="H442" s="273" t="s">
        <v>784</v>
      </c>
      <c r="I442" s="290" t="s">
        <v>1528</v>
      </c>
      <c r="J442" s="274">
        <v>43</v>
      </c>
      <c r="K442" s="292">
        <v>7560</v>
      </c>
      <c r="L442" s="274">
        <v>325080</v>
      </c>
      <c r="M442" s="294">
        <v>0.05</v>
      </c>
      <c r="N442" s="275">
        <v>308826</v>
      </c>
      <c r="O442" s="288" t="s">
        <v>761</v>
      </c>
      <c r="P442" s="276" t="s">
        <v>760</v>
      </c>
      <c r="Q442" s="296" t="s">
        <v>1932</v>
      </c>
      <c r="R442" s="276" t="s">
        <v>1937</v>
      </c>
      <c r="S442" s="296" t="s">
        <v>1934</v>
      </c>
    </row>
    <row r="443" spans="1:19" x14ac:dyDescent="0.3">
      <c r="A443" s="272">
        <v>1436</v>
      </c>
      <c r="B443" s="282">
        <v>42874</v>
      </c>
      <c r="C443" s="284" t="s">
        <v>586</v>
      </c>
      <c r="D443" s="273" t="s">
        <v>1527</v>
      </c>
      <c r="E443" s="286" t="s">
        <v>395</v>
      </c>
      <c r="F443" s="273" t="s">
        <v>790</v>
      </c>
      <c r="G443" s="288" t="s">
        <v>785</v>
      </c>
      <c r="H443" s="273" t="s">
        <v>784</v>
      </c>
      <c r="I443" s="290" t="s">
        <v>1255</v>
      </c>
      <c r="J443" s="274">
        <v>44</v>
      </c>
      <c r="K443" s="292">
        <v>7560</v>
      </c>
      <c r="L443" s="274">
        <v>332640</v>
      </c>
      <c r="M443" s="294">
        <v>0.1</v>
      </c>
      <c r="N443" s="275">
        <v>299376</v>
      </c>
      <c r="O443" s="288" t="s">
        <v>761</v>
      </c>
      <c r="P443" s="276" t="s">
        <v>787</v>
      </c>
      <c r="Q443" s="296" t="s">
        <v>1932</v>
      </c>
      <c r="R443" s="276" t="s">
        <v>1937</v>
      </c>
      <c r="S443" s="296" t="s">
        <v>1934</v>
      </c>
    </row>
    <row r="444" spans="1:19" x14ac:dyDescent="0.3">
      <c r="A444" s="272">
        <v>1437</v>
      </c>
      <c r="B444" s="282">
        <v>42874</v>
      </c>
      <c r="C444" s="284" t="s">
        <v>586</v>
      </c>
      <c r="D444" s="273" t="s">
        <v>1040</v>
      </c>
      <c r="E444" s="286" t="s">
        <v>522</v>
      </c>
      <c r="F444" s="273" t="s">
        <v>765</v>
      </c>
      <c r="G444" s="288" t="s">
        <v>764</v>
      </c>
      <c r="H444" s="273" t="s">
        <v>811</v>
      </c>
      <c r="I444" s="290" t="s">
        <v>1526</v>
      </c>
      <c r="J444" s="274">
        <v>46</v>
      </c>
      <c r="K444" s="292">
        <v>240</v>
      </c>
      <c r="L444" s="274">
        <v>11040</v>
      </c>
      <c r="M444" s="294">
        <v>0.04</v>
      </c>
      <c r="N444" s="275">
        <v>10598.4</v>
      </c>
      <c r="O444" s="288" t="s">
        <v>834</v>
      </c>
      <c r="P444" s="276" t="s">
        <v>774</v>
      </c>
      <c r="Q444" s="296" t="s">
        <v>1932</v>
      </c>
      <c r="R444" s="276" t="s">
        <v>1937</v>
      </c>
      <c r="S444" s="296" t="s">
        <v>1934</v>
      </c>
    </row>
    <row r="445" spans="1:19" x14ac:dyDescent="0.3">
      <c r="A445" s="272">
        <v>1438</v>
      </c>
      <c r="B445" s="282">
        <v>42874</v>
      </c>
      <c r="C445" s="284" t="s">
        <v>586</v>
      </c>
      <c r="D445" s="273" t="s">
        <v>1525</v>
      </c>
      <c r="E445" s="286" t="s">
        <v>522</v>
      </c>
      <c r="F445" s="273" t="s">
        <v>812</v>
      </c>
      <c r="G445" s="288" t="s">
        <v>785</v>
      </c>
      <c r="H445" s="273" t="s">
        <v>784</v>
      </c>
      <c r="I445" s="290" t="s">
        <v>1524</v>
      </c>
      <c r="J445" s="274">
        <v>25</v>
      </c>
      <c r="K445" s="292">
        <v>10800</v>
      </c>
      <c r="L445" s="274">
        <v>270000</v>
      </c>
      <c r="M445" s="294">
        <v>0.02</v>
      </c>
      <c r="N445" s="275">
        <v>264600</v>
      </c>
      <c r="O445" s="288" t="s">
        <v>788</v>
      </c>
      <c r="P445" s="276" t="s">
        <v>774</v>
      </c>
      <c r="Q445" s="296" t="s">
        <v>1936</v>
      </c>
      <c r="R445" s="276" t="s">
        <v>1933</v>
      </c>
      <c r="S445" s="296" t="s">
        <v>1934</v>
      </c>
    </row>
    <row r="446" spans="1:19" x14ac:dyDescent="0.3">
      <c r="A446" s="272">
        <v>1439</v>
      </c>
      <c r="B446" s="282">
        <v>42874</v>
      </c>
      <c r="C446" s="284" t="s">
        <v>586</v>
      </c>
      <c r="D446" s="273" t="s">
        <v>1523</v>
      </c>
      <c r="E446" s="286" t="s">
        <v>395</v>
      </c>
      <c r="F446" s="273" t="s">
        <v>812</v>
      </c>
      <c r="G446" s="288" t="s">
        <v>764</v>
      </c>
      <c r="H446" s="273" t="s">
        <v>793</v>
      </c>
      <c r="I446" s="290" t="s">
        <v>1522</v>
      </c>
      <c r="J446" s="274">
        <v>16</v>
      </c>
      <c r="K446" s="292">
        <v>480</v>
      </c>
      <c r="L446" s="274">
        <v>7680</v>
      </c>
      <c r="M446" s="294">
        <v>0.01</v>
      </c>
      <c r="N446" s="275">
        <v>7603.2</v>
      </c>
      <c r="O446" s="288" t="s">
        <v>761</v>
      </c>
      <c r="P446" s="276" t="s">
        <v>760</v>
      </c>
      <c r="Q446" s="296" t="s">
        <v>1932</v>
      </c>
      <c r="R446" s="276" t="s">
        <v>1933</v>
      </c>
      <c r="S446" s="296" t="s">
        <v>1934</v>
      </c>
    </row>
    <row r="447" spans="1:19" x14ac:dyDescent="0.3">
      <c r="A447" s="272">
        <v>1440</v>
      </c>
      <c r="B447" s="282">
        <v>42875</v>
      </c>
      <c r="C447" s="284" t="s">
        <v>586</v>
      </c>
      <c r="D447" s="273" t="s">
        <v>891</v>
      </c>
      <c r="E447" s="286" t="s">
        <v>395</v>
      </c>
      <c r="F447" s="273" t="s">
        <v>778</v>
      </c>
      <c r="G447" s="288" t="s">
        <v>764</v>
      </c>
      <c r="H447" s="273" t="s">
        <v>763</v>
      </c>
      <c r="I447" s="290" t="s">
        <v>1521</v>
      </c>
      <c r="J447" s="274">
        <v>16</v>
      </c>
      <c r="K447" s="292">
        <v>180</v>
      </c>
      <c r="L447" s="274">
        <v>2880</v>
      </c>
      <c r="M447" s="294">
        <v>0.04</v>
      </c>
      <c r="N447" s="275">
        <v>2764.8</v>
      </c>
      <c r="O447" s="288" t="s">
        <v>788</v>
      </c>
      <c r="P447" s="276" t="s">
        <v>798</v>
      </c>
      <c r="Q447" s="296" t="s">
        <v>1936</v>
      </c>
      <c r="R447" s="276" t="s">
        <v>1933</v>
      </c>
      <c r="S447" s="296" t="s">
        <v>1934</v>
      </c>
    </row>
    <row r="448" spans="1:19" x14ac:dyDescent="0.3">
      <c r="A448" s="272">
        <v>1441</v>
      </c>
      <c r="B448" s="282">
        <v>42875</v>
      </c>
      <c r="C448" s="284" t="s">
        <v>586</v>
      </c>
      <c r="D448" s="273" t="s">
        <v>926</v>
      </c>
      <c r="E448" s="286" t="s">
        <v>398</v>
      </c>
      <c r="F448" s="273" t="s">
        <v>778</v>
      </c>
      <c r="G448" s="288" t="s">
        <v>785</v>
      </c>
      <c r="H448" s="273" t="s">
        <v>824</v>
      </c>
      <c r="I448" s="290" t="s">
        <v>1482</v>
      </c>
      <c r="J448" s="274">
        <v>6</v>
      </c>
      <c r="K448" s="292">
        <v>2400</v>
      </c>
      <c r="L448" s="274">
        <v>14400</v>
      </c>
      <c r="M448" s="294">
        <v>0</v>
      </c>
      <c r="N448" s="275">
        <v>14400</v>
      </c>
      <c r="O448" s="288" t="s">
        <v>834</v>
      </c>
      <c r="P448" s="276" t="s">
        <v>760</v>
      </c>
      <c r="Q448" s="296" t="s">
        <v>1932</v>
      </c>
      <c r="R448" s="276" t="s">
        <v>1933</v>
      </c>
      <c r="S448" s="296" t="s">
        <v>1934</v>
      </c>
    </row>
    <row r="449" spans="1:19" x14ac:dyDescent="0.3">
      <c r="A449" s="272">
        <v>1442</v>
      </c>
      <c r="B449" s="282">
        <v>42875</v>
      </c>
      <c r="C449" s="284" t="s">
        <v>586</v>
      </c>
      <c r="D449" s="273" t="s">
        <v>1319</v>
      </c>
      <c r="E449" s="286" t="s">
        <v>398</v>
      </c>
      <c r="F449" s="273" t="s">
        <v>778</v>
      </c>
      <c r="G449" s="288" t="s">
        <v>764</v>
      </c>
      <c r="H449" s="273" t="s">
        <v>800</v>
      </c>
      <c r="I449" s="290" t="s">
        <v>1520</v>
      </c>
      <c r="J449" s="274">
        <v>33</v>
      </c>
      <c r="K449" s="292">
        <v>240</v>
      </c>
      <c r="L449" s="274">
        <v>7920</v>
      </c>
      <c r="M449" s="294">
        <v>0.02</v>
      </c>
      <c r="N449" s="275">
        <v>7761.6</v>
      </c>
      <c r="O449" s="288" t="s">
        <v>761</v>
      </c>
      <c r="P449" s="276" t="s">
        <v>787</v>
      </c>
      <c r="Q449" s="296" t="s">
        <v>1932</v>
      </c>
      <c r="R449" s="276" t="s">
        <v>1933</v>
      </c>
      <c r="S449" s="296" t="s">
        <v>1934</v>
      </c>
    </row>
    <row r="450" spans="1:19" x14ac:dyDescent="0.3">
      <c r="A450" s="272">
        <v>1443</v>
      </c>
      <c r="B450" s="282">
        <v>42875</v>
      </c>
      <c r="C450" s="284" t="s">
        <v>586</v>
      </c>
      <c r="D450" s="273" t="s">
        <v>1519</v>
      </c>
      <c r="E450" s="286" t="s">
        <v>398</v>
      </c>
      <c r="F450" s="273" t="s">
        <v>778</v>
      </c>
      <c r="G450" s="288" t="s">
        <v>785</v>
      </c>
      <c r="H450" s="273" t="s">
        <v>784</v>
      </c>
      <c r="I450" s="290" t="s">
        <v>903</v>
      </c>
      <c r="J450" s="274">
        <v>40</v>
      </c>
      <c r="K450" s="292">
        <v>3960</v>
      </c>
      <c r="L450" s="274">
        <v>158400</v>
      </c>
      <c r="M450" s="294">
        <v>0.01</v>
      </c>
      <c r="N450" s="275">
        <v>156816</v>
      </c>
      <c r="O450" s="288" t="s">
        <v>782</v>
      </c>
      <c r="P450" s="276" t="s">
        <v>787</v>
      </c>
      <c r="Q450" s="296" t="s">
        <v>1932</v>
      </c>
      <c r="R450" s="276" t="s">
        <v>1933</v>
      </c>
      <c r="S450" s="296" t="s">
        <v>1934</v>
      </c>
    </row>
    <row r="451" spans="1:19" x14ac:dyDescent="0.3">
      <c r="A451" s="272">
        <v>1444</v>
      </c>
      <c r="B451" s="282">
        <v>42875</v>
      </c>
      <c r="C451" s="284" t="s">
        <v>586</v>
      </c>
      <c r="D451" s="273" t="s">
        <v>1518</v>
      </c>
      <c r="E451" s="286" t="s">
        <v>395</v>
      </c>
      <c r="F451" s="273" t="s">
        <v>790</v>
      </c>
      <c r="G451" s="288" t="s">
        <v>764</v>
      </c>
      <c r="H451" s="273" t="s">
        <v>763</v>
      </c>
      <c r="I451" s="290" t="s">
        <v>1517</v>
      </c>
      <c r="J451" s="274">
        <v>42</v>
      </c>
      <c r="K451" s="292">
        <v>360</v>
      </c>
      <c r="L451" s="274">
        <v>15120</v>
      </c>
      <c r="M451" s="294">
        <v>0.02</v>
      </c>
      <c r="N451" s="275">
        <v>14817.6</v>
      </c>
      <c r="O451" s="288" t="s">
        <v>761</v>
      </c>
      <c r="P451" s="276" t="s">
        <v>767</v>
      </c>
      <c r="Q451" s="296" t="s">
        <v>1932</v>
      </c>
      <c r="R451" s="276" t="s">
        <v>1937</v>
      </c>
      <c r="S451" s="296" t="s">
        <v>1934</v>
      </c>
    </row>
    <row r="452" spans="1:19" x14ac:dyDescent="0.3">
      <c r="A452" s="272">
        <v>1445</v>
      </c>
      <c r="B452" s="282">
        <v>42876</v>
      </c>
      <c r="C452" s="284" t="s">
        <v>586</v>
      </c>
      <c r="D452" s="273" t="s">
        <v>1515</v>
      </c>
      <c r="E452" s="286" t="s">
        <v>522</v>
      </c>
      <c r="F452" s="273" t="s">
        <v>790</v>
      </c>
      <c r="G452" s="288" t="s">
        <v>785</v>
      </c>
      <c r="H452" s="273" t="s">
        <v>824</v>
      </c>
      <c r="I452" s="290" t="s">
        <v>1516</v>
      </c>
      <c r="J452" s="274">
        <v>22</v>
      </c>
      <c r="K452" s="292">
        <v>2640</v>
      </c>
      <c r="L452" s="274">
        <v>58080</v>
      </c>
      <c r="M452" s="294">
        <v>0.05</v>
      </c>
      <c r="N452" s="275">
        <v>55176</v>
      </c>
      <c r="O452" s="288" t="s">
        <v>782</v>
      </c>
      <c r="P452" s="276" t="s">
        <v>760</v>
      </c>
      <c r="Q452" s="296" t="s">
        <v>1932</v>
      </c>
      <c r="R452" s="276" t="s">
        <v>1937</v>
      </c>
      <c r="S452" s="296" t="s">
        <v>1934</v>
      </c>
    </row>
    <row r="453" spans="1:19" x14ac:dyDescent="0.3">
      <c r="A453" s="272">
        <v>1446</v>
      </c>
      <c r="B453" s="282">
        <v>42876</v>
      </c>
      <c r="C453" s="284" t="s">
        <v>586</v>
      </c>
      <c r="D453" s="273" t="s">
        <v>1515</v>
      </c>
      <c r="E453" s="286" t="s">
        <v>522</v>
      </c>
      <c r="F453" s="273" t="s">
        <v>790</v>
      </c>
      <c r="G453" s="288" t="s">
        <v>785</v>
      </c>
      <c r="H453" s="273" t="s">
        <v>784</v>
      </c>
      <c r="I453" s="290" t="s">
        <v>1244</v>
      </c>
      <c r="J453" s="274">
        <v>25</v>
      </c>
      <c r="K453" s="292">
        <v>12360</v>
      </c>
      <c r="L453" s="274">
        <v>309000</v>
      </c>
      <c r="M453" s="294">
        <v>0</v>
      </c>
      <c r="N453" s="275">
        <v>309000</v>
      </c>
      <c r="O453" s="288" t="s">
        <v>782</v>
      </c>
      <c r="P453" s="276" t="s">
        <v>798</v>
      </c>
      <c r="Q453" s="296" t="s">
        <v>1932</v>
      </c>
      <c r="R453" s="276" t="s">
        <v>1937</v>
      </c>
      <c r="S453" s="296" t="s">
        <v>1934</v>
      </c>
    </row>
    <row r="454" spans="1:19" x14ac:dyDescent="0.3">
      <c r="A454" s="272">
        <v>1447</v>
      </c>
      <c r="B454" s="282">
        <v>42876</v>
      </c>
      <c r="C454" s="284" t="s">
        <v>586</v>
      </c>
      <c r="D454" s="273" t="s">
        <v>820</v>
      </c>
      <c r="E454" s="286" t="s">
        <v>395</v>
      </c>
      <c r="F454" s="273" t="s">
        <v>778</v>
      </c>
      <c r="G454" s="288" t="s">
        <v>764</v>
      </c>
      <c r="H454" s="273" t="s">
        <v>772</v>
      </c>
      <c r="I454" s="290" t="s">
        <v>1514</v>
      </c>
      <c r="J454" s="274">
        <v>16</v>
      </c>
      <c r="K454" s="292">
        <v>480</v>
      </c>
      <c r="L454" s="274">
        <v>7680</v>
      </c>
      <c r="M454" s="294">
        <v>0.09</v>
      </c>
      <c r="N454" s="275">
        <v>6988.8</v>
      </c>
      <c r="O454" s="288" t="s">
        <v>761</v>
      </c>
      <c r="P454" s="276" t="s">
        <v>798</v>
      </c>
      <c r="Q454" s="296" t="s">
        <v>1932</v>
      </c>
      <c r="R454" s="276" t="s">
        <v>1933</v>
      </c>
      <c r="S454" s="296" t="s">
        <v>1934</v>
      </c>
    </row>
    <row r="455" spans="1:19" x14ac:dyDescent="0.3">
      <c r="A455" s="272">
        <v>1448</v>
      </c>
      <c r="B455" s="282">
        <v>42877</v>
      </c>
      <c r="C455" s="284" t="s">
        <v>586</v>
      </c>
      <c r="D455" s="273" t="s">
        <v>1513</v>
      </c>
      <c r="E455" s="286" t="s">
        <v>395</v>
      </c>
      <c r="F455" s="273" t="s">
        <v>765</v>
      </c>
      <c r="G455" s="288" t="s">
        <v>785</v>
      </c>
      <c r="H455" s="273" t="s">
        <v>824</v>
      </c>
      <c r="I455" s="290" t="s">
        <v>1512</v>
      </c>
      <c r="J455" s="274">
        <v>29</v>
      </c>
      <c r="K455" s="292">
        <v>2400</v>
      </c>
      <c r="L455" s="274">
        <v>69600</v>
      </c>
      <c r="M455" s="294">
        <v>0.04</v>
      </c>
      <c r="N455" s="275">
        <v>66816</v>
      </c>
      <c r="O455" s="288" t="s">
        <v>775</v>
      </c>
      <c r="P455" s="276" t="s">
        <v>798</v>
      </c>
      <c r="Q455" s="296" t="s">
        <v>1935</v>
      </c>
      <c r="R455" s="276" t="s">
        <v>1937</v>
      </c>
      <c r="S455" s="296" t="s">
        <v>1934</v>
      </c>
    </row>
    <row r="456" spans="1:19" x14ac:dyDescent="0.3">
      <c r="A456" s="272">
        <v>1449</v>
      </c>
      <c r="B456" s="282">
        <v>42877</v>
      </c>
      <c r="C456" s="284" t="s">
        <v>586</v>
      </c>
      <c r="D456" s="273" t="s">
        <v>1511</v>
      </c>
      <c r="E456" s="286" t="s">
        <v>522</v>
      </c>
      <c r="F456" s="273" t="s">
        <v>765</v>
      </c>
      <c r="G456" s="288" t="s">
        <v>785</v>
      </c>
      <c r="H456" s="273" t="s">
        <v>824</v>
      </c>
      <c r="I456" s="290" t="s">
        <v>1510</v>
      </c>
      <c r="J456" s="274">
        <v>7</v>
      </c>
      <c r="K456" s="292">
        <v>1080</v>
      </c>
      <c r="L456" s="274">
        <v>7560</v>
      </c>
      <c r="M456" s="294">
        <v>0.01</v>
      </c>
      <c r="N456" s="275">
        <v>7484.4</v>
      </c>
      <c r="O456" s="288" t="s">
        <v>775</v>
      </c>
      <c r="P456" s="276" t="s">
        <v>774</v>
      </c>
      <c r="Q456" s="296" t="s">
        <v>1935</v>
      </c>
      <c r="R456" s="276" t="s">
        <v>1937</v>
      </c>
      <c r="S456" s="296" t="s">
        <v>1934</v>
      </c>
    </row>
    <row r="457" spans="1:19" x14ac:dyDescent="0.3">
      <c r="A457" s="272">
        <v>1450</v>
      </c>
      <c r="B457" s="282">
        <v>42877</v>
      </c>
      <c r="C457" s="284" t="s">
        <v>586</v>
      </c>
      <c r="D457" s="273" t="s">
        <v>1145</v>
      </c>
      <c r="E457" s="286" t="s">
        <v>395</v>
      </c>
      <c r="F457" s="273" t="s">
        <v>778</v>
      </c>
      <c r="G457" s="288" t="s">
        <v>764</v>
      </c>
      <c r="H457" s="273" t="s">
        <v>800</v>
      </c>
      <c r="I457" s="290" t="s">
        <v>1204</v>
      </c>
      <c r="J457" s="274">
        <v>9</v>
      </c>
      <c r="K457" s="292">
        <v>180</v>
      </c>
      <c r="L457" s="274">
        <v>1620</v>
      </c>
      <c r="M457" s="294">
        <v>0</v>
      </c>
      <c r="N457" s="275">
        <v>1620</v>
      </c>
      <c r="O457" s="288" t="s">
        <v>775</v>
      </c>
      <c r="P457" s="276" t="s">
        <v>760</v>
      </c>
      <c r="Q457" s="296" t="s">
        <v>1935</v>
      </c>
      <c r="R457" s="276" t="s">
        <v>1933</v>
      </c>
      <c r="S457" s="296" t="s">
        <v>1934</v>
      </c>
    </row>
    <row r="458" spans="1:19" x14ac:dyDescent="0.3">
      <c r="A458" s="272">
        <v>1451</v>
      </c>
      <c r="B458" s="282">
        <v>42878</v>
      </c>
      <c r="C458" s="284" t="s">
        <v>586</v>
      </c>
      <c r="D458" s="273" t="s">
        <v>1509</v>
      </c>
      <c r="E458" s="286" t="s">
        <v>405</v>
      </c>
      <c r="F458" s="273" t="s">
        <v>778</v>
      </c>
      <c r="G458" s="288" t="s">
        <v>764</v>
      </c>
      <c r="H458" s="273" t="s">
        <v>800</v>
      </c>
      <c r="I458" s="290" t="s">
        <v>1508</v>
      </c>
      <c r="J458" s="274">
        <v>5</v>
      </c>
      <c r="K458" s="292">
        <v>360</v>
      </c>
      <c r="L458" s="274">
        <v>1800</v>
      </c>
      <c r="M458" s="294">
        <v>7.0000000000000007E-2</v>
      </c>
      <c r="N458" s="275">
        <v>1674</v>
      </c>
      <c r="O458" s="288" t="s">
        <v>775</v>
      </c>
      <c r="P458" s="276" t="s">
        <v>760</v>
      </c>
      <c r="Q458" s="296" t="s">
        <v>1935</v>
      </c>
      <c r="R458" s="276" t="s">
        <v>1933</v>
      </c>
      <c r="S458" s="296" t="s">
        <v>1934</v>
      </c>
    </row>
    <row r="459" spans="1:19" x14ac:dyDescent="0.3">
      <c r="A459" s="272">
        <v>1452</v>
      </c>
      <c r="B459" s="282">
        <v>42878</v>
      </c>
      <c r="C459" s="284" t="s">
        <v>586</v>
      </c>
      <c r="D459" s="273" t="s">
        <v>960</v>
      </c>
      <c r="E459" s="286" t="s">
        <v>395</v>
      </c>
      <c r="F459" s="273" t="s">
        <v>765</v>
      </c>
      <c r="G459" s="288" t="s">
        <v>764</v>
      </c>
      <c r="H459" s="273" t="s">
        <v>800</v>
      </c>
      <c r="I459" s="290" t="s">
        <v>1507</v>
      </c>
      <c r="J459" s="274">
        <v>45</v>
      </c>
      <c r="K459" s="292">
        <v>180</v>
      </c>
      <c r="L459" s="274">
        <v>8100</v>
      </c>
      <c r="M459" s="294">
        <v>0.02</v>
      </c>
      <c r="N459" s="275">
        <v>7938</v>
      </c>
      <c r="O459" s="288" t="s">
        <v>761</v>
      </c>
      <c r="P459" s="276" t="s">
        <v>760</v>
      </c>
      <c r="Q459" s="296" t="s">
        <v>1932</v>
      </c>
      <c r="R459" s="276" t="s">
        <v>1937</v>
      </c>
      <c r="S459" s="296" t="s">
        <v>1934</v>
      </c>
    </row>
    <row r="460" spans="1:19" x14ac:dyDescent="0.3">
      <c r="A460" s="272">
        <v>1453</v>
      </c>
      <c r="B460" s="282">
        <v>42878</v>
      </c>
      <c r="C460" s="284" t="s">
        <v>586</v>
      </c>
      <c r="D460" s="273" t="s">
        <v>1415</v>
      </c>
      <c r="E460" s="286" t="s">
        <v>395</v>
      </c>
      <c r="F460" s="273" t="s">
        <v>812</v>
      </c>
      <c r="G460" s="288" t="s">
        <v>764</v>
      </c>
      <c r="H460" s="273" t="s">
        <v>800</v>
      </c>
      <c r="I460" s="290" t="s">
        <v>874</v>
      </c>
      <c r="J460" s="274">
        <v>33</v>
      </c>
      <c r="K460" s="292">
        <v>7260</v>
      </c>
      <c r="L460" s="274">
        <v>239580</v>
      </c>
      <c r="M460" s="294">
        <v>0.06</v>
      </c>
      <c r="N460" s="275">
        <v>225205.2</v>
      </c>
      <c r="O460" s="288" t="s">
        <v>775</v>
      </c>
      <c r="P460" s="276" t="s">
        <v>841</v>
      </c>
      <c r="Q460" s="296" t="s">
        <v>1935</v>
      </c>
      <c r="R460" s="276" t="s">
        <v>1933</v>
      </c>
      <c r="S460" s="296" t="s">
        <v>1934</v>
      </c>
    </row>
    <row r="461" spans="1:19" x14ac:dyDescent="0.3">
      <c r="A461" s="272">
        <v>1454</v>
      </c>
      <c r="B461" s="282">
        <v>42878</v>
      </c>
      <c r="C461" s="284" t="s">
        <v>586</v>
      </c>
      <c r="D461" s="273" t="s">
        <v>1506</v>
      </c>
      <c r="E461" s="286" t="s">
        <v>395</v>
      </c>
      <c r="F461" s="273" t="s">
        <v>778</v>
      </c>
      <c r="G461" s="288" t="s">
        <v>785</v>
      </c>
      <c r="H461" s="273" t="s">
        <v>824</v>
      </c>
      <c r="I461" s="290" t="s">
        <v>1505</v>
      </c>
      <c r="J461" s="274">
        <v>35</v>
      </c>
      <c r="K461" s="292">
        <v>480</v>
      </c>
      <c r="L461" s="274">
        <v>16800</v>
      </c>
      <c r="M461" s="294">
        <v>0.03</v>
      </c>
      <c r="N461" s="275">
        <v>16296</v>
      </c>
      <c r="O461" s="288" t="s">
        <v>834</v>
      </c>
      <c r="P461" s="276" t="s">
        <v>760</v>
      </c>
      <c r="Q461" s="296" t="s">
        <v>1932</v>
      </c>
      <c r="R461" s="276" t="s">
        <v>1933</v>
      </c>
      <c r="S461" s="296" t="s">
        <v>1934</v>
      </c>
    </row>
    <row r="462" spans="1:19" x14ac:dyDescent="0.3">
      <c r="A462" s="272">
        <v>1455</v>
      </c>
      <c r="B462" s="282">
        <v>42878</v>
      </c>
      <c r="C462" s="284" t="s">
        <v>586</v>
      </c>
      <c r="D462" s="273" t="s">
        <v>960</v>
      </c>
      <c r="E462" s="286" t="s">
        <v>405</v>
      </c>
      <c r="F462" s="273" t="s">
        <v>765</v>
      </c>
      <c r="G462" s="288" t="s">
        <v>764</v>
      </c>
      <c r="H462" s="273" t="s">
        <v>818</v>
      </c>
      <c r="I462" s="290" t="s">
        <v>1354</v>
      </c>
      <c r="J462" s="274">
        <v>39</v>
      </c>
      <c r="K462" s="292">
        <v>660</v>
      </c>
      <c r="L462" s="274">
        <v>25740</v>
      </c>
      <c r="M462" s="294">
        <v>0.06</v>
      </c>
      <c r="N462" s="275">
        <v>24195.599999999999</v>
      </c>
      <c r="O462" s="288" t="s">
        <v>761</v>
      </c>
      <c r="P462" s="276" t="s">
        <v>787</v>
      </c>
      <c r="Q462" s="296" t="s">
        <v>1932</v>
      </c>
      <c r="R462" s="276" t="s">
        <v>1937</v>
      </c>
      <c r="S462" s="296" t="s">
        <v>1934</v>
      </c>
    </row>
    <row r="463" spans="1:19" x14ac:dyDescent="0.3">
      <c r="A463" s="272">
        <v>1456</v>
      </c>
      <c r="B463" s="282">
        <v>42878</v>
      </c>
      <c r="C463" s="284" t="s">
        <v>586</v>
      </c>
      <c r="D463" s="273" t="s">
        <v>960</v>
      </c>
      <c r="E463" s="286" t="s">
        <v>405</v>
      </c>
      <c r="F463" s="273" t="s">
        <v>765</v>
      </c>
      <c r="G463" s="288" t="s">
        <v>785</v>
      </c>
      <c r="H463" s="273" t="s">
        <v>824</v>
      </c>
      <c r="I463" s="290" t="s">
        <v>1258</v>
      </c>
      <c r="J463" s="274">
        <v>3</v>
      </c>
      <c r="K463" s="292">
        <v>1740</v>
      </c>
      <c r="L463" s="274">
        <v>5220</v>
      </c>
      <c r="M463" s="294">
        <v>0.05</v>
      </c>
      <c r="N463" s="275">
        <v>4959</v>
      </c>
      <c r="O463" s="288" t="s">
        <v>761</v>
      </c>
      <c r="P463" s="276" t="s">
        <v>827</v>
      </c>
      <c r="Q463" s="296" t="s">
        <v>1932</v>
      </c>
      <c r="R463" s="276" t="s">
        <v>1937</v>
      </c>
      <c r="S463" s="296" t="s">
        <v>1934</v>
      </c>
    </row>
    <row r="464" spans="1:19" x14ac:dyDescent="0.3">
      <c r="A464" s="272">
        <v>1457</v>
      </c>
      <c r="B464" s="282">
        <v>42878</v>
      </c>
      <c r="C464" s="284" t="s">
        <v>586</v>
      </c>
      <c r="D464" s="273" t="s">
        <v>1504</v>
      </c>
      <c r="E464" s="286" t="s">
        <v>398</v>
      </c>
      <c r="F464" s="273" t="s">
        <v>778</v>
      </c>
      <c r="G464" s="288" t="s">
        <v>770</v>
      </c>
      <c r="H464" s="273" t="s">
        <v>781</v>
      </c>
      <c r="I464" s="290" t="s">
        <v>1386</v>
      </c>
      <c r="J464" s="274">
        <v>21</v>
      </c>
      <c r="K464" s="292">
        <v>960</v>
      </c>
      <c r="L464" s="274">
        <v>20160</v>
      </c>
      <c r="M464" s="294">
        <v>0.06</v>
      </c>
      <c r="N464" s="275">
        <v>18950.400000000001</v>
      </c>
      <c r="O464" s="288" t="s">
        <v>761</v>
      </c>
      <c r="P464" s="276" t="s">
        <v>760</v>
      </c>
      <c r="Q464" s="296" t="s">
        <v>1932</v>
      </c>
      <c r="R464" s="276" t="s">
        <v>1933</v>
      </c>
      <c r="S464" s="296" t="s">
        <v>1934</v>
      </c>
    </row>
    <row r="465" spans="1:19" x14ac:dyDescent="0.3">
      <c r="A465" s="272">
        <v>1458</v>
      </c>
      <c r="B465" s="282">
        <v>42878</v>
      </c>
      <c r="C465" s="284" t="s">
        <v>586</v>
      </c>
      <c r="D465" s="273" t="s">
        <v>1061</v>
      </c>
      <c r="E465" s="286" t="s">
        <v>398</v>
      </c>
      <c r="F465" s="273" t="s">
        <v>790</v>
      </c>
      <c r="G465" s="288" t="s">
        <v>785</v>
      </c>
      <c r="H465" s="273" t="s">
        <v>784</v>
      </c>
      <c r="I465" s="290" t="s">
        <v>1503</v>
      </c>
      <c r="J465" s="274">
        <v>13</v>
      </c>
      <c r="K465" s="292">
        <v>3960</v>
      </c>
      <c r="L465" s="274">
        <v>51480</v>
      </c>
      <c r="M465" s="294">
        <v>0.04</v>
      </c>
      <c r="N465" s="275">
        <v>49420.800000000003</v>
      </c>
      <c r="O465" s="288" t="s">
        <v>782</v>
      </c>
      <c r="P465" s="276" t="s">
        <v>767</v>
      </c>
      <c r="Q465" s="296" t="s">
        <v>1932</v>
      </c>
      <c r="R465" s="276" t="s">
        <v>1937</v>
      </c>
      <c r="S465" s="296" t="s">
        <v>1934</v>
      </c>
    </row>
    <row r="466" spans="1:19" x14ac:dyDescent="0.3">
      <c r="A466" s="272">
        <v>1459</v>
      </c>
      <c r="B466" s="282">
        <v>42878</v>
      </c>
      <c r="C466" s="284" t="s">
        <v>586</v>
      </c>
      <c r="D466" s="273" t="s">
        <v>779</v>
      </c>
      <c r="E466" s="286" t="s">
        <v>522</v>
      </c>
      <c r="F466" s="273" t="s">
        <v>778</v>
      </c>
      <c r="G466" s="288" t="s">
        <v>764</v>
      </c>
      <c r="H466" s="273" t="s">
        <v>772</v>
      </c>
      <c r="I466" s="290" t="s">
        <v>999</v>
      </c>
      <c r="J466" s="274">
        <v>50</v>
      </c>
      <c r="K466" s="292">
        <v>3360</v>
      </c>
      <c r="L466" s="274">
        <v>168000</v>
      </c>
      <c r="M466" s="294">
        <v>0.01</v>
      </c>
      <c r="N466" s="275">
        <v>166320</v>
      </c>
      <c r="O466" s="288" t="s">
        <v>782</v>
      </c>
      <c r="P466" s="276" t="s">
        <v>767</v>
      </c>
      <c r="Q466" s="296" t="s">
        <v>1932</v>
      </c>
      <c r="R466" s="276" t="s">
        <v>1933</v>
      </c>
      <c r="S466" s="296" t="s">
        <v>1934</v>
      </c>
    </row>
    <row r="467" spans="1:19" x14ac:dyDescent="0.3">
      <c r="A467" s="272">
        <v>1460</v>
      </c>
      <c r="B467" s="282">
        <v>42878</v>
      </c>
      <c r="C467" s="284" t="s">
        <v>586</v>
      </c>
      <c r="D467" s="273" t="s">
        <v>1501</v>
      </c>
      <c r="E467" s="286" t="s">
        <v>522</v>
      </c>
      <c r="F467" s="273" t="s">
        <v>778</v>
      </c>
      <c r="G467" s="288" t="s">
        <v>785</v>
      </c>
      <c r="H467" s="273" t="s">
        <v>824</v>
      </c>
      <c r="I467" s="290" t="s">
        <v>1502</v>
      </c>
      <c r="J467" s="274">
        <v>12</v>
      </c>
      <c r="K467" s="292">
        <v>1860</v>
      </c>
      <c r="L467" s="274">
        <v>22320</v>
      </c>
      <c r="M467" s="294">
        <v>0.01</v>
      </c>
      <c r="N467" s="275">
        <v>22096.799999999999</v>
      </c>
      <c r="O467" s="288" t="s">
        <v>788</v>
      </c>
      <c r="P467" s="276" t="s">
        <v>760</v>
      </c>
      <c r="Q467" s="296" t="s">
        <v>1936</v>
      </c>
      <c r="R467" s="276" t="s">
        <v>1933</v>
      </c>
      <c r="S467" s="296" t="s">
        <v>1934</v>
      </c>
    </row>
    <row r="468" spans="1:19" x14ac:dyDescent="0.3">
      <c r="A468" s="272">
        <v>1461</v>
      </c>
      <c r="B468" s="282">
        <v>42878</v>
      </c>
      <c r="C468" s="284" t="s">
        <v>586</v>
      </c>
      <c r="D468" s="273" t="s">
        <v>1501</v>
      </c>
      <c r="E468" s="286" t="s">
        <v>522</v>
      </c>
      <c r="F468" s="273" t="s">
        <v>778</v>
      </c>
      <c r="G468" s="288" t="s">
        <v>764</v>
      </c>
      <c r="H468" s="273" t="s">
        <v>763</v>
      </c>
      <c r="I468" s="290" t="s">
        <v>1500</v>
      </c>
      <c r="J468" s="274">
        <v>34</v>
      </c>
      <c r="K468" s="292">
        <v>300</v>
      </c>
      <c r="L468" s="274">
        <v>10200</v>
      </c>
      <c r="M468" s="294">
        <v>0.09</v>
      </c>
      <c r="N468" s="275">
        <v>9282</v>
      </c>
      <c r="O468" s="288" t="s">
        <v>788</v>
      </c>
      <c r="P468" s="276" t="s">
        <v>767</v>
      </c>
      <c r="Q468" s="296" t="s">
        <v>1936</v>
      </c>
      <c r="R468" s="276" t="s">
        <v>1933</v>
      </c>
      <c r="S468" s="296" t="s">
        <v>1934</v>
      </c>
    </row>
    <row r="469" spans="1:19" x14ac:dyDescent="0.3">
      <c r="A469" s="272">
        <v>1462</v>
      </c>
      <c r="B469" s="282">
        <v>42878</v>
      </c>
      <c r="C469" s="284" t="s">
        <v>586</v>
      </c>
      <c r="D469" s="273" t="s">
        <v>1123</v>
      </c>
      <c r="E469" s="286" t="s">
        <v>395</v>
      </c>
      <c r="F469" s="273" t="s">
        <v>778</v>
      </c>
      <c r="G469" s="288" t="s">
        <v>764</v>
      </c>
      <c r="H469" s="273" t="s">
        <v>800</v>
      </c>
      <c r="I469" s="290" t="s">
        <v>1499</v>
      </c>
      <c r="J469" s="274">
        <v>31</v>
      </c>
      <c r="K469" s="292">
        <v>25260</v>
      </c>
      <c r="L469" s="274">
        <v>783060</v>
      </c>
      <c r="M469" s="294">
        <v>0.01</v>
      </c>
      <c r="N469" s="275">
        <v>775229.4</v>
      </c>
      <c r="O469" s="288" t="s">
        <v>834</v>
      </c>
      <c r="P469" s="276" t="s">
        <v>787</v>
      </c>
      <c r="Q469" s="296" t="s">
        <v>1932</v>
      </c>
      <c r="R469" s="276" t="s">
        <v>1933</v>
      </c>
      <c r="S469" s="296" t="s">
        <v>1934</v>
      </c>
    </row>
    <row r="470" spans="1:19" x14ac:dyDescent="0.3">
      <c r="A470" s="272">
        <v>1463</v>
      </c>
      <c r="B470" s="282">
        <v>42878</v>
      </c>
      <c r="C470" s="284" t="s">
        <v>586</v>
      </c>
      <c r="D470" s="273" t="s">
        <v>1123</v>
      </c>
      <c r="E470" s="286" t="s">
        <v>395</v>
      </c>
      <c r="F470" s="273" t="s">
        <v>778</v>
      </c>
      <c r="G470" s="288" t="s">
        <v>770</v>
      </c>
      <c r="H470" s="273" t="s">
        <v>826</v>
      </c>
      <c r="I470" s="290" t="s">
        <v>1498</v>
      </c>
      <c r="J470" s="274">
        <v>34</v>
      </c>
      <c r="K470" s="292">
        <v>8460</v>
      </c>
      <c r="L470" s="274">
        <v>287640</v>
      </c>
      <c r="M470" s="294">
        <v>0.05</v>
      </c>
      <c r="N470" s="275">
        <v>273258</v>
      </c>
      <c r="O470" s="288" t="s">
        <v>834</v>
      </c>
      <c r="P470" s="276" t="s">
        <v>760</v>
      </c>
      <c r="Q470" s="296" t="s">
        <v>1932</v>
      </c>
      <c r="R470" s="276" t="s">
        <v>1933</v>
      </c>
      <c r="S470" s="296" t="s">
        <v>1934</v>
      </c>
    </row>
    <row r="471" spans="1:19" x14ac:dyDescent="0.3">
      <c r="A471" s="272">
        <v>1464</v>
      </c>
      <c r="B471" s="282">
        <v>42878</v>
      </c>
      <c r="C471" s="284" t="s">
        <v>586</v>
      </c>
      <c r="D471" s="273" t="s">
        <v>1123</v>
      </c>
      <c r="E471" s="286" t="s">
        <v>395</v>
      </c>
      <c r="F471" s="273" t="s">
        <v>778</v>
      </c>
      <c r="G471" s="288" t="s">
        <v>785</v>
      </c>
      <c r="H471" s="273" t="s">
        <v>815</v>
      </c>
      <c r="I471" s="290" t="s">
        <v>1497</v>
      </c>
      <c r="J471" s="274">
        <v>1</v>
      </c>
      <c r="K471" s="292">
        <v>210180</v>
      </c>
      <c r="L471" s="274">
        <v>210180</v>
      </c>
      <c r="M471" s="294">
        <v>0.05</v>
      </c>
      <c r="N471" s="275">
        <v>199671</v>
      </c>
      <c r="O471" s="288" t="s">
        <v>834</v>
      </c>
      <c r="P471" s="276" t="s">
        <v>760</v>
      </c>
      <c r="Q471" s="296" t="s">
        <v>1932</v>
      </c>
      <c r="R471" s="276" t="s">
        <v>1933</v>
      </c>
      <c r="S471" s="296" t="s">
        <v>1934</v>
      </c>
    </row>
    <row r="472" spans="1:19" x14ac:dyDescent="0.3">
      <c r="A472" s="272">
        <v>1465</v>
      </c>
      <c r="B472" s="282">
        <v>42878</v>
      </c>
      <c r="C472" s="284" t="s">
        <v>586</v>
      </c>
      <c r="D472" s="273" t="s">
        <v>1123</v>
      </c>
      <c r="E472" s="286" t="s">
        <v>395</v>
      </c>
      <c r="F472" s="273" t="s">
        <v>778</v>
      </c>
      <c r="G472" s="288" t="s">
        <v>785</v>
      </c>
      <c r="H472" s="273" t="s">
        <v>784</v>
      </c>
      <c r="I472" s="290" t="s">
        <v>1496</v>
      </c>
      <c r="J472" s="274">
        <v>10</v>
      </c>
      <c r="K472" s="292">
        <v>2160</v>
      </c>
      <c r="L472" s="274">
        <v>21600</v>
      </c>
      <c r="M472" s="294">
        <v>7.0000000000000007E-2</v>
      </c>
      <c r="N472" s="275">
        <v>20088</v>
      </c>
      <c r="O472" s="288" t="s">
        <v>834</v>
      </c>
      <c r="P472" s="276" t="s">
        <v>760</v>
      </c>
      <c r="Q472" s="296" t="s">
        <v>1932</v>
      </c>
      <c r="R472" s="276" t="s">
        <v>1933</v>
      </c>
      <c r="S472" s="296" t="s">
        <v>1934</v>
      </c>
    </row>
    <row r="473" spans="1:19" x14ac:dyDescent="0.3">
      <c r="A473" s="272">
        <v>1466</v>
      </c>
      <c r="B473" s="282">
        <v>42879</v>
      </c>
      <c r="C473" s="284" t="s">
        <v>586</v>
      </c>
      <c r="D473" s="273" t="s">
        <v>947</v>
      </c>
      <c r="E473" s="286" t="s">
        <v>395</v>
      </c>
      <c r="F473" s="273" t="s">
        <v>812</v>
      </c>
      <c r="G473" s="288" t="s">
        <v>764</v>
      </c>
      <c r="H473" s="273" t="s">
        <v>811</v>
      </c>
      <c r="I473" s="290" t="s">
        <v>1098</v>
      </c>
      <c r="J473" s="274">
        <v>42</v>
      </c>
      <c r="K473" s="292">
        <v>540</v>
      </c>
      <c r="L473" s="274">
        <v>22680</v>
      </c>
      <c r="M473" s="294">
        <v>0.09</v>
      </c>
      <c r="N473" s="275">
        <v>20638.8</v>
      </c>
      <c r="O473" s="288" t="s">
        <v>761</v>
      </c>
      <c r="P473" s="276" t="s">
        <v>798</v>
      </c>
      <c r="Q473" s="296" t="s">
        <v>1932</v>
      </c>
      <c r="R473" s="276" t="s">
        <v>1933</v>
      </c>
      <c r="S473" s="296" t="s">
        <v>1934</v>
      </c>
    </row>
    <row r="474" spans="1:19" x14ac:dyDescent="0.3">
      <c r="A474" s="272">
        <v>1467</v>
      </c>
      <c r="B474" s="282">
        <v>42879</v>
      </c>
      <c r="C474" s="284" t="s">
        <v>586</v>
      </c>
      <c r="D474" s="273" t="s">
        <v>1494</v>
      </c>
      <c r="E474" s="286" t="s">
        <v>398</v>
      </c>
      <c r="F474" s="273" t="s">
        <v>790</v>
      </c>
      <c r="G474" s="288" t="s">
        <v>764</v>
      </c>
      <c r="H474" s="273" t="s">
        <v>800</v>
      </c>
      <c r="I474" s="290" t="s">
        <v>1358</v>
      </c>
      <c r="J474" s="274">
        <v>31</v>
      </c>
      <c r="K474" s="292">
        <v>23280</v>
      </c>
      <c r="L474" s="274">
        <v>721680</v>
      </c>
      <c r="M474" s="294">
        <v>0.04</v>
      </c>
      <c r="N474" s="275">
        <v>692812.80000000005</v>
      </c>
      <c r="O474" s="288" t="s">
        <v>834</v>
      </c>
      <c r="P474" s="276" t="s">
        <v>760</v>
      </c>
      <c r="Q474" s="296" t="s">
        <v>1932</v>
      </c>
      <c r="R474" s="276" t="s">
        <v>1937</v>
      </c>
      <c r="S474" s="296" t="s">
        <v>1934</v>
      </c>
    </row>
    <row r="475" spans="1:19" x14ac:dyDescent="0.3">
      <c r="A475" s="272">
        <v>1468</v>
      </c>
      <c r="B475" s="282">
        <v>42879</v>
      </c>
      <c r="C475" s="284" t="s">
        <v>586</v>
      </c>
      <c r="D475" s="273" t="s">
        <v>1494</v>
      </c>
      <c r="E475" s="286" t="s">
        <v>522</v>
      </c>
      <c r="F475" s="273" t="s">
        <v>790</v>
      </c>
      <c r="G475" s="288" t="s">
        <v>764</v>
      </c>
      <c r="H475" s="273" t="s">
        <v>800</v>
      </c>
      <c r="I475" s="290" t="s">
        <v>974</v>
      </c>
      <c r="J475" s="274">
        <v>8</v>
      </c>
      <c r="K475" s="292">
        <v>240</v>
      </c>
      <c r="L475" s="274">
        <v>1920</v>
      </c>
      <c r="M475" s="294">
        <v>0.09</v>
      </c>
      <c r="N475" s="275">
        <v>1747.2</v>
      </c>
      <c r="O475" s="288" t="s">
        <v>834</v>
      </c>
      <c r="P475" s="276" t="s">
        <v>787</v>
      </c>
      <c r="Q475" s="296" t="s">
        <v>1932</v>
      </c>
      <c r="R475" s="276" t="s">
        <v>1937</v>
      </c>
      <c r="S475" s="296" t="s">
        <v>1934</v>
      </c>
    </row>
    <row r="476" spans="1:19" x14ac:dyDescent="0.3">
      <c r="A476" s="272">
        <v>1469</v>
      </c>
      <c r="B476" s="282">
        <v>42879</v>
      </c>
      <c r="C476" s="284" t="s">
        <v>586</v>
      </c>
      <c r="D476" s="273" t="s">
        <v>1494</v>
      </c>
      <c r="E476" s="286" t="s">
        <v>522</v>
      </c>
      <c r="F476" s="273" t="s">
        <v>790</v>
      </c>
      <c r="G476" s="288" t="s">
        <v>764</v>
      </c>
      <c r="H476" s="273" t="s">
        <v>800</v>
      </c>
      <c r="I476" s="290" t="s">
        <v>1495</v>
      </c>
      <c r="J476" s="274">
        <v>6</v>
      </c>
      <c r="K476" s="292">
        <v>480</v>
      </c>
      <c r="L476" s="274">
        <v>2880</v>
      </c>
      <c r="M476" s="294">
        <v>0.03</v>
      </c>
      <c r="N476" s="275">
        <v>2793.6</v>
      </c>
      <c r="O476" s="288" t="s">
        <v>834</v>
      </c>
      <c r="P476" s="276" t="s">
        <v>760</v>
      </c>
      <c r="Q476" s="296" t="s">
        <v>1932</v>
      </c>
      <c r="R476" s="276" t="s">
        <v>1937</v>
      </c>
      <c r="S476" s="296" t="s">
        <v>1934</v>
      </c>
    </row>
    <row r="477" spans="1:19" x14ac:dyDescent="0.3">
      <c r="A477" s="272">
        <v>1470</v>
      </c>
      <c r="B477" s="282">
        <v>42879</v>
      </c>
      <c r="C477" s="284" t="s">
        <v>586</v>
      </c>
      <c r="D477" s="273" t="s">
        <v>1494</v>
      </c>
      <c r="E477" s="286" t="s">
        <v>522</v>
      </c>
      <c r="F477" s="273" t="s">
        <v>790</v>
      </c>
      <c r="G477" s="288" t="s">
        <v>770</v>
      </c>
      <c r="H477" s="273" t="s">
        <v>781</v>
      </c>
      <c r="I477" s="290" t="s">
        <v>1372</v>
      </c>
      <c r="J477" s="274">
        <v>46</v>
      </c>
      <c r="K477" s="292">
        <v>780</v>
      </c>
      <c r="L477" s="274">
        <v>35880</v>
      </c>
      <c r="M477" s="294">
        <v>0.06</v>
      </c>
      <c r="N477" s="275">
        <v>33727.199999999997</v>
      </c>
      <c r="O477" s="288" t="s">
        <v>834</v>
      </c>
      <c r="P477" s="276" t="s">
        <v>827</v>
      </c>
      <c r="Q477" s="296" t="s">
        <v>1932</v>
      </c>
      <c r="R477" s="276" t="s">
        <v>1937</v>
      </c>
      <c r="S477" s="296" t="s">
        <v>1934</v>
      </c>
    </row>
    <row r="478" spans="1:19" x14ac:dyDescent="0.3">
      <c r="A478" s="272">
        <v>1471</v>
      </c>
      <c r="B478" s="282">
        <v>42879</v>
      </c>
      <c r="C478" s="284" t="s">
        <v>586</v>
      </c>
      <c r="D478" s="273" t="s">
        <v>932</v>
      </c>
      <c r="E478" s="286" t="s">
        <v>395</v>
      </c>
      <c r="F478" s="273" t="s">
        <v>765</v>
      </c>
      <c r="G478" s="288" t="s">
        <v>764</v>
      </c>
      <c r="H478" s="273" t="s">
        <v>805</v>
      </c>
      <c r="I478" s="290" t="s">
        <v>1126</v>
      </c>
      <c r="J478" s="274">
        <v>25</v>
      </c>
      <c r="K478" s="292">
        <v>360</v>
      </c>
      <c r="L478" s="274">
        <v>9000</v>
      </c>
      <c r="M478" s="294">
        <v>0.1</v>
      </c>
      <c r="N478" s="275">
        <v>8100</v>
      </c>
      <c r="O478" s="288" t="s">
        <v>761</v>
      </c>
      <c r="P478" s="276" t="s">
        <v>760</v>
      </c>
      <c r="Q478" s="296" t="s">
        <v>1932</v>
      </c>
      <c r="R478" s="276" t="s">
        <v>1937</v>
      </c>
      <c r="S478" s="296" t="s">
        <v>1934</v>
      </c>
    </row>
    <row r="479" spans="1:19" x14ac:dyDescent="0.3">
      <c r="A479" s="272">
        <v>1472</v>
      </c>
      <c r="B479" s="282">
        <v>42879</v>
      </c>
      <c r="C479" s="284" t="s">
        <v>586</v>
      </c>
      <c r="D479" s="273" t="s">
        <v>1452</v>
      </c>
      <c r="E479" s="286" t="s">
        <v>395</v>
      </c>
      <c r="F479" s="273" t="s">
        <v>812</v>
      </c>
      <c r="G479" s="288" t="s">
        <v>764</v>
      </c>
      <c r="H479" s="273" t="s">
        <v>818</v>
      </c>
      <c r="I479" s="290" t="s">
        <v>1493</v>
      </c>
      <c r="J479" s="274">
        <v>50</v>
      </c>
      <c r="K479" s="292">
        <v>1320</v>
      </c>
      <c r="L479" s="274">
        <v>66000</v>
      </c>
      <c r="M479" s="294">
        <v>7.0000000000000007E-2</v>
      </c>
      <c r="N479" s="275">
        <v>61380</v>
      </c>
      <c r="O479" s="288" t="s">
        <v>761</v>
      </c>
      <c r="P479" s="276" t="s">
        <v>841</v>
      </c>
      <c r="Q479" s="296" t="s">
        <v>1932</v>
      </c>
      <c r="R479" s="276" t="s">
        <v>1933</v>
      </c>
      <c r="S479" s="296" t="s">
        <v>1934</v>
      </c>
    </row>
    <row r="480" spans="1:19" x14ac:dyDescent="0.3">
      <c r="A480" s="272">
        <v>1473</v>
      </c>
      <c r="B480" s="282">
        <v>42879</v>
      </c>
      <c r="C480" s="284" t="s">
        <v>586</v>
      </c>
      <c r="D480" s="273" t="s">
        <v>902</v>
      </c>
      <c r="E480" s="286" t="s">
        <v>395</v>
      </c>
      <c r="F480" s="273" t="s">
        <v>812</v>
      </c>
      <c r="G480" s="288" t="s">
        <v>764</v>
      </c>
      <c r="H480" s="273" t="s">
        <v>793</v>
      </c>
      <c r="I480" s="290" t="s">
        <v>1492</v>
      </c>
      <c r="J480" s="274">
        <v>7</v>
      </c>
      <c r="K480" s="292">
        <v>540</v>
      </c>
      <c r="L480" s="274">
        <v>3780</v>
      </c>
      <c r="M480" s="294">
        <v>0.1</v>
      </c>
      <c r="N480" s="275">
        <v>3402</v>
      </c>
      <c r="O480" s="288" t="s">
        <v>788</v>
      </c>
      <c r="P480" s="276" t="s">
        <v>760</v>
      </c>
      <c r="Q480" s="296" t="s">
        <v>1936</v>
      </c>
      <c r="R480" s="276" t="s">
        <v>1933</v>
      </c>
      <c r="S480" s="296" t="s">
        <v>1934</v>
      </c>
    </row>
    <row r="481" spans="1:19" x14ac:dyDescent="0.3">
      <c r="A481" s="272">
        <v>1474</v>
      </c>
      <c r="B481" s="282">
        <v>42879</v>
      </c>
      <c r="C481" s="284" t="s">
        <v>586</v>
      </c>
      <c r="D481" s="273" t="s">
        <v>1491</v>
      </c>
      <c r="E481" s="286" t="s">
        <v>395</v>
      </c>
      <c r="F481" s="273" t="s">
        <v>765</v>
      </c>
      <c r="G481" s="288" t="s">
        <v>764</v>
      </c>
      <c r="H481" s="273" t="s">
        <v>805</v>
      </c>
      <c r="I481" s="290" t="s">
        <v>1488</v>
      </c>
      <c r="J481" s="274">
        <v>8</v>
      </c>
      <c r="K481" s="292">
        <v>660</v>
      </c>
      <c r="L481" s="274">
        <v>5280</v>
      </c>
      <c r="M481" s="294">
        <v>0.1</v>
      </c>
      <c r="N481" s="275">
        <v>4752</v>
      </c>
      <c r="O481" s="288" t="s">
        <v>775</v>
      </c>
      <c r="P481" s="276" t="s">
        <v>760</v>
      </c>
      <c r="Q481" s="296" t="s">
        <v>1935</v>
      </c>
      <c r="R481" s="276" t="s">
        <v>1937</v>
      </c>
      <c r="S481" s="296" t="s">
        <v>1934</v>
      </c>
    </row>
    <row r="482" spans="1:19" x14ac:dyDescent="0.3">
      <c r="A482" s="272">
        <v>1475</v>
      </c>
      <c r="B482" s="282">
        <v>42880</v>
      </c>
      <c r="C482" s="284" t="s">
        <v>586</v>
      </c>
      <c r="D482" s="273" t="s">
        <v>1490</v>
      </c>
      <c r="E482" s="286" t="s">
        <v>395</v>
      </c>
      <c r="F482" s="273" t="s">
        <v>790</v>
      </c>
      <c r="G482" s="288" t="s">
        <v>764</v>
      </c>
      <c r="H482" s="273" t="s">
        <v>793</v>
      </c>
      <c r="I482" s="290" t="s">
        <v>1489</v>
      </c>
      <c r="J482" s="274">
        <v>35</v>
      </c>
      <c r="K482" s="292">
        <v>1200</v>
      </c>
      <c r="L482" s="274">
        <v>42000</v>
      </c>
      <c r="M482" s="294">
        <v>0.04</v>
      </c>
      <c r="N482" s="275">
        <v>40320</v>
      </c>
      <c r="O482" s="288" t="s">
        <v>775</v>
      </c>
      <c r="P482" s="276" t="s">
        <v>760</v>
      </c>
      <c r="Q482" s="296" t="s">
        <v>1935</v>
      </c>
      <c r="R482" s="276" t="s">
        <v>1937</v>
      </c>
      <c r="S482" s="296" t="s">
        <v>1934</v>
      </c>
    </row>
    <row r="483" spans="1:19" x14ac:dyDescent="0.3">
      <c r="A483" s="272">
        <v>1476</v>
      </c>
      <c r="B483" s="282">
        <v>42881</v>
      </c>
      <c r="C483" s="284" t="s">
        <v>586</v>
      </c>
      <c r="D483" s="273" t="s">
        <v>1179</v>
      </c>
      <c r="E483" s="286" t="s">
        <v>398</v>
      </c>
      <c r="F483" s="273" t="s">
        <v>790</v>
      </c>
      <c r="G483" s="288" t="s">
        <v>764</v>
      </c>
      <c r="H483" s="273" t="s">
        <v>805</v>
      </c>
      <c r="I483" s="290" t="s">
        <v>1488</v>
      </c>
      <c r="J483" s="274">
        <v>7</v>
      </c>
      <c r="K483" s="292">
        <v>660</v>
      </c>
      <c r="L483" s="274">
        <v>4620</v>
      </c>
      <c r="M483" s="294">
        <v>0.04</v>
      </c>
      <c r="N483" s="275">
        <v>4435.2</v>
      </c>
      <c r="O483" s="288" t="s">
        <v>788</v>
      </c>
      <c r="P483" s="276" t="s">
        <v>760</v>
      </c>
      <c r="Q483" s="296" t="s">
        <v>1936</v>
      </c>
      <c r="R483" s="276" t="s">
        <v>1937</v>
      </c>
      <c r="S483" s="296" t="s">
        <v>1934</v>
      </c>
    </row>
    <row r="484" spans="1:19" x14ac:dyDescent="0.3">
      <c r="A484" s="272">
        <v>1477</v>
      </c>
      <c r="B484" s="282">
        <v>42881</v>
      </c>
      <c r="C484" s="284" t="s">
        <v>586</v>
      </c>
      <c r="D484" s="273" t="s">
        <v>1487</v>
      </c>
      <c r="E484" s="286" t="s">
        <v>405</v>
      </c>
      <c r="F484" s="273" t="s">
        <v>790</v>
      </c>
      <c r="G484" s="288" t="s">
        <v>785</v>
      </c>
      <c r="H484" s="273" t="s">
        <v>784</v>
      </c>
      <c r="I484" s="290" t="s">
        <v>1486</v>
      </c>
      <c r="J484" s="274">
        <v>4</v>
      </c>
      <c r="K484" s="292">
        <v>3360</v>
      </c>
      <c r="L484" s="274">
        <v>13440</v>
      </c>
      <c r="M484" s="294">
        <v>0.08</v>
      </c>
      <c r="N484" s="275">
        <v>12364.8</v>
      </c>
      <c r="O484" s="288" t="s">
        <v>782</v>
      </c>
      <c r="P484" s="276" t="s">
        <v>760</v>
      </c>
      <c r="Q484" s="296" t="s">
        <v>1932</v>
      </c>
      <c r="R484" s="276" t="s">
        <v>1937</v>
      </c>
      <c r="S484" s="296" t="s">
        <v>1934</v>
      </c>
    </row>
    <row r="485" spans="1:19" x14ac:dyDescent="0.3">
      <c r="A485" s="272">
        <v>1478</v>
      </c>
      <c r="B485" s="282">
        <v>42881</v>
      </c>
      <c r="C485" s="284" t="s">
        <v>586</v>
      </c>
      <c r="D485" s="273" t="s">
        <v>1485</v>
      </c>
      <c r="E485" s="286" t="s">
        <v>405</v>
      </c>
      <c r="F485" s="273" t="s">
        <v>790</v>
      </c>
      <c r="G485" s="288" t="s">
        <v>785</v>
      </c>
      <c r="H485" s="273" t="s">
        <v>824</v>
      </c>
      <c r="I485" s="290" t="s">
        <v>1258</v>
      </c>
      <c r="J485" s="274">
        <v>39</v>
      </c>
      <c r="K485" s="292">
        <v>1740</v>
      </c>
      <c r="L485" s="274">
        <v>67860</v>
      </c>
      <c r="M485" s="294">
        <v>7.0000000000000007E-2</v>
      </c>
      <c r="N485" s="275">
        <v>63109.8</v>
      </c>
      <c r="O485" s="288" t="s">
        <v>775</v>
      </c>
      <c r="P485" s="276" t="s">
        <v>760</v>
      </c>
      <c r="Q485" s="296" t="s">
        <v>1935</v>
      </c>
      <c r="R485" s="276" t="s">
        <v>1937</v>
      </c>
      <c r="S485" s="296" t="s">
        <v>1934</v>
      </c>
    </row>
    <row r="486" spans="1:19" x14ac:dyDescent="0.3">
      <c r="A486" s="272">
        <v>1479</v>
      </c>
      <c r="B486" s="282">
        <v>42881</v>
      </c>
      <c r="C486" s="284" t="s">
        <v>586</v>
      </c>
      <c r="D486" s="273" t="s">
        <v>1485</v>
      </c>
      <c r="E486" s="286" t="s">
        <v>405</v>
      </c>
      <c r="F486" s="273" t="s">
        <v>790</v>
      </c>
      <c r="G486" s="288" t="s">
        <v>764</v>
      </c>
      <c r="H486" s="273" t="s">
        <v>772</v>
      </c>
      <c r="I486" s="290" t="s">
        <v>1052</v>
      </c>
      <c r="J486" s="274">
        <v>13</v>
      </c>
      <c r="K486" s="292">
        <v>1260</v>
      </c>
      <c r="L486" s="274">
        <v>16380</v>
      </c>
      <c r="M486" s="294">
        <v>0.05</v>
      </c>
      <c r="N486" s="275">
        <v>15561</v>
      </c>
      <c r="O486" s="288" t="s">
        <v>775</v>
      </c>
      <c r="P486" s="276" t="s">
        <v>760</v>
      </c>
      <c r="Q486" s="296" t="s">
        <v>1935</v>
      </c>
      <c r="R486" s="276" t="s">
        <v>1937</v>
      </c>
      <c r="S486" s="296" t="s">
        <v>1934</v>
      </c>
    </row>
    <row r="487" spans="1:19" x14ac:dyDescent="0.3">
      <c r="A487" s="272">
        <v>1480</v>
      </c>
      <c r="B487" s="282">
        <v>42881</v>
      </c>
      <c r="C487" s="284" t="s">
        <v>586</v>
      </c>
      <c r="D487" s="273" t="s">
        <v>1484</v>
      </c>
      <c r="E487" s="286" t="s">
        <v>522</v>
      </c>
      <c r="F487" s="273" t="s">
        <v>812</v>
      </c>
      <c r="G487" s="288" t="s">
        <v>785</v>
      </c>
      <c r="H487" s="273" t="s">
        <v>824</v>
      </c>
      <c r="I487" s="290" t="s">
        <v>1146</v>
      </c>
      <c r="J487" s="274">
        <v>4</v>
      </c>
      <c r="K487" s="292">
        <v>2100</v>
      </c>
      <c r="L487" s="274">
        <v>8400</v>
      </c>
      <c r="M487" s="294">
        <v>0.08</v>
      </c>
      <c r="N487" s="275">
        <v>7728</v>
      </c>
      <c r="O487" s="288" t="s">
        <v>788</v>
      </c>
      <c r="P487" s="276" t="s">
        <v>760</v>
      </c>
      <c r="Q487" s="296" t="s">
        <v>1936</v>
      </c>
      <c r="R487" s="276" t="s">
        <v>1933</v>
      </c>
      <c r="S487" s="296" t="s">
        <v>1934</v>
      </c>
    </row>
    <row r="488" spans="1:19" x14ac:dyDescent="0.3">
      <c r="A488" s="272">
        <v>1481</v>
      </c>
      <c r="B488" s="282">
        <v>42882</v>
      </c>
      <c r="C488" s="284" t="s">
        <v>586</v>
      </c>
      <c r="D488" s="273" t="s">
        <v>1136</v>
      </c>
      <c r="E488" s="286" t="s">
        <v>522</v>
      </c>
      <c r="F488" s="273" t="s">
        <v>790</v>
      </c>
      <c r="G488" s="288" t="s">
        <v>764</v>
      </c>
      <c r="H488" s="273" t="s">
        <v>800</v>
      </c>
      <c r="I488" s="290" t="s">
        <v>1483</v>
      </c>
      <c r="J488" s="274">
        <v>13</v>
      </c>
      <c r="K488" s="292">
        <v>360</v>
      </c>
      <c r="L488" s="274">
        <v>4680</v>
      </c>
      <c r="M488" s="294">
        <v>0.06</v>
      </c>
      <c r="N488" s="275">
        <v>4399.2</v>
      </c>
      <c r="O488" s="288" t="s">
        <v>775</v>
      </c>
      <c r="P488" s="276" t="s">
        <v>760</v>
      </c>
      <c r="Q488" s="296" t="s">
        <v>1935</v>
      </c>
      <c r="R488" s="276" t="s">
        <v>1937</v>
      </c>
      <c r="S488" s="296" t="s">
        <v>1934</v>
      </c>
    </row>
    <row r="489" spans="1:19" x14ac:dyDescent="0.3">
      <c r="A489" s="272">
        <v>1482</v>
      </c>
      <c r="B489" s="282">
        <v>42882</v>
      </c>
      <c r="C489" s="284" t="s">
        <v>586</v>
      </c>
      <c r="D489" s="273" t="s">
        <v>1136</v>
      </c>
      <c r="E489" s="286" t="s">
        <v>522</v>
      </c>
      <c r="F489" s="273" t="s">
        <v>790</v>
      </c>
      <c r="G489" s="288" t="s">
        <v>785</v>
      </c>
      <c r="H489" s="273" t="s">
        <v>824</v>
      </c>
      <c r="I489" s="290" t="s">
        <v>1482</v>
      </c>
      <c r="J489" s="274">
        <v>31</v>
      </c>
      <c r="K489" s="292">
        <v>2400</v>
      </c>
      <c r="L489" s="274">
        <v>74400</v>
      </c>
      <c r="M489" s="294">
        <v>0.05</v>
      </c>
      <c r="N489" s="275">
        <v>70680</v>
      </c>
      <c r="O489" s="288" t="s">
        <v>775</v>
      </c>
      <c r="P489" s="276" t="s">
        <v>760</v>
      </c>
      <c r="Q489" s="296" t="s">
        <v>1935</v>
      </c>
      <c r="R489" s="276" t="s">
        <v>1937</v>
      </c>
      <c r="S489" s="296" t="s">
        <v>1934</v>
      </c>
    </row>
    <row r="490" spans="1:19" x14ac:dyDescent="0.3">
      <c r="A490" s="272">
        <v>1483</v>
      </c>
      <c r="B490" s="282">
        <v>42882</v>
      </c>
      <c r="C490" s="284" t="s">
        <v>586</v>
      </c>
      <c r="D490" s="273" t="s">
        <v>1136</v>
      </c>
      <c r="E490" s="286" t="s">
        <v>522</v>
      </c>
      <c r="F490" s="273" t="s">
        <v>790</v>
      </c>
      <c r="G490" s="288" t="s">
        <v>785</v>
      </c>
      <c r="H490" s="273" t="s">
        <v>784</v>
      </c>
      <c r="I490" s="290" t="s">
        <v>1481</v>
      </c>
      <c r="J490" s="274">
        <v>35</v>
      </c>
      <c r="K490" s="292">
        <v>7560</v>
      </c>
      <c r="L490" s="274">
        <v>264600</v>
      </c>
      <c r="M490" s="294">
        <v>0.09</v>
      </c>
      <c r="N490" s="275">
        <v>240786</v>
      </c>
      <c r="O490" s="288" t="s">
        <v>775</v>
      </c>
      <c r="P490" s="276" t="s">
        <v>767</v>
      </c>
      <c r="Q490" s="296" t="s">
        <v>1935</v>
      </c>
      <c r="R490" s="276" t="s">
        <v>1937</v>
      </c>
      <c r="S490" s="296" t="s">
        <v>1934</v>
      </c>
    </row>
    <row r="491" spans="1:19" x14ac:dyDescent="0.3">
      <c r="A491" s="272">
        <v>1484</v>
      </c>
      <c r="B491" s="282">
        <v>42882</v>
      </c>
      <c r="C491" s="284" t="s">
        <v>586</v>
      </c>
      <c r="D491" s="273" t="s">
        <v>1480</v>
      </c>
      <c r="E491" s="286" t="s">
        <v>522</v>
      </c>
      <c r="F491" s="273" t="s">
        <v>765</v>
      </c>
      <c r="G491" s="288" t="s">
        <v>770</v>
      </c>
      <c r="H491" s="273" t="s">
        <v>826</v>
      </c>
      <c r="I491" s="290" t="s">
        <v>1359</v>
      </c>
      <c r="J491" s="274">
        <v>37</v>
      </c>
      <c r="K491" s="292">
        <v>9060</v>
      </c>
      <c r="L491" s="274">
        <v>335220</v>
      </c>
      <c r="M491" s="294">
        <v>0.01</v>
      </c>
      <c r="N491" s="275">
        <v>331867.8</v>
      </c>
      <c r="O491" s="288" t="s">
        <v>775</v>
      </c>
      <c r="P491" s="276" t="s">
        <v>787</v>
      </c>
      <c r="Q491" s="296" t="s">
        <v>1935</v>
      </c>
      <c r="R491" s="276" t="s">
        <v>1937</v>
      </c>
      <c r="S491" s="296" t="s">
        <v>1934</v>
      </c>
    </row>
    <row r="492" spans="1:19" x14ac:dyDescent="0.3">
      <c r="A492" s="272">
        <v>1485</v>
      </c>
      <c r="B492" s="282">
        <v>42882</v>
      </c>
      <c r="C492" s="284" t="s">
        <v>586</v>
      </c>
      <c r="D492" s="273" t="s">
        <v>851</v>
      </c>
      <c r="E492" s="286" t="s">
        <v>395</v>
      </c>
      <c r="F492" s="273" t="s">
        <v>790</v>
      </c>
      <c r="G492" s="288" t="s">
        <v>770</v>
      </c>
      <c r="H492" s="273" t="s">
        <v>781</v>
      </c>
      <c r="I492" s="290" t="s">
        <v>1479</v>
      </c>
      <c r="J492" s="274">
        <v>11</v>
      </c>
      <c r="K492" s="292">
        <v>1800</v>
      </c>
      <c r="L492" s="274">
        <v>19800</v>
      </c>
      <c r="M492" s="294">
        <v>0.08</v>
      </c>
      <c r="N492" s="275">
        <v>18216</v>
      </c>
      <c r="O492" s="288" t="s">
        <v>834</v>
      </c>
      <c r="P492" s="276" t="s">
        <v>787</v>
      </c>
      <c r="Q492" s="296" t="s">
        <v>1932</v>
      </c>
      <c r="R492" s="276" t="s">
        <v>1937</v>
      </c>
      <c r="S492" s="296" t="s">
        <v>1934</v>
      </c>
    </row>
    <row r="493" spans="1:19" x14ac:dyDescent="0.3">
      <c r="A493" s="272">
        <v>1486</v>
      </c>
      <c r="B493" s="282">
        <v>42883</v>
      </c>
      <c r="C493" s="284" t="s">
        <v>586</v>
      </c>
      <c r="D493" s="273" t="s">
        <v>1476</v>
      </c>
      <c r="E493" s="286" t="s">
        <v>405</v>
      </c>
      <c r="F493" s="273" t="s">
        <v>812</v>
      </c>
      <c r="G493" s="288" t="s">
        <v>764</v>
      </c>
      <c r="H493" s="273" t="s">
        <v>818</v>
      </c>
      <c r="I493" s="290" t="s">
        <v>1478</v>
      </c>
      <c r="J493" s="274">
        <v>27</v>
      </c>
      <c r="K493" s="292">
        <v>10860</v>
      </c>
      <c r="L493" s="274">
        <v>293220</v>
      </c>
      <c r="M493" s="294">
        <v>0.02</v>
      </c>
      <c r="N493" s="275">
        <v>287355.59999999998</v>
      </c>
      <c r="O493" s="288" t="s">
        <v>834</v>
      </c>
      <c r="P493" s="276" t="s">
        <v>767</v>
      </c>
      <c r="Q493" s="296" t="s">
        <v>1932</v>
      </c>
      <c r="R493" s="276" t="s">
        <v>1933</v>
      </c>
      <c r="S493" s="296" t="s">
        <v>1934</v>
      </c>
    </row>
    <row r="494" spans="1:19" x14ac:dyDescent="0.3">
      <c r="A494" s="272">
        <v>1487</v>
      </c>
      <c r="B494" s="282">
        <v>42883</v>
      </c>
      <c r="C494" s="284" t="s">
        <v>586</v>
      </c>
      <c r="D494" s="273" t="s">
        <v>1476</v>
      </c>
      <c r="E494" s="286" t="s">
        <v>405</v>
      </c>
      <c r="F494" s="273" t="s">
        <v>812</v>
      </c>
      <c r="G494" s="288" t="s">
        <v>770</v>
      </c>
      <c r="H494" s="273" t="s">
        <v>826</v>
      </c>
      <c r="I494" s="290" t="s">
        <v>1359</v>
      </c>
      <c r="J494" s="274">
        <v>37</v>
      </c>
      <c r="K494" s="292">
        <v>9060</v>
      </c>
      <c r="L494" s="274">
        <v>335220</v>
      </c>
      <c r="M494" s="294">
        <v>0.01</v>
      </c>
      <c r="N494" s="275">
        <v>331867.8</v>
      </c>
      <c r="O494" s="288" t="s">
        <v>834</v>
      </c>
      <c r="P494" s="276" t="s">
        <v>767</v>
      </c>
      <c r="Q494" s="296" t="s">
        <v>1932</v>
      </c>
      <c r="R494" s="276" t="s">
        <v>1933</v>
      </c>
      <c r="S494" s="296" t="s">
        <v>1934</v>
      </c>
    </row>
    <row r="495" spans="1:19" x14ac:dyDescent="0.3">
      <c r="A495" s="272">
        <v>1488</v>
      </c>
      <c r="B495" s="282">
        <v>42883</v>
      </c>
      <c r="C495" s="284" t="s">
        <v>586</v>
      </c>
      <c r="D495" s="273" t="s">
        <v>1476</v>
      </c>
      <c r="E495" s="286" t="s">
        <v>405</v>
      </c>
      <c r="F495" s="273" t="s">
        <v>812</v>
      </c>
      <c r="G495" s="288" t="s">
        <v>764</v>
      </c>
      <c r="H495" s="273" t="s">
        <v>793</v>
      </c>
      <c r="I495" s="290" t="s">
        <v>1477</v>
      </c>
      <c r="J495" s="274">
        <v>31</v>
      </c>
      <c r="K495" s="292">
        <v>420</v>
      </c>
      <c r="L495" s="274">
        <v>13020</v>
      </c>
      <c r="M495" s="294">
        <v>0.05</v>
      </c>
      <c r="N495" s="275">
        <v>12369</v>
      </c>
      <c r="O495" s="288" t="s">
        <v>834</v>
      </c>
      <c r="P495" s="276" t="s">
        <v>760</v>
      </c>
      <c r="Q495" s="296" t="s">
        <v>1932</v>
      </c>
      <c r="R495" s="276" t="s">
        <v>1933</v>
      </c>
      <c r="S495" s="296" t="s">
        <v>1934</v>
      </c>
    </row>
    <row r="496" spans="1:19" x14ac:dyDescent="0.3">
      <c r="A496" s="272">
        <v>1489</v>
      </c>
      <c r="B496" s="282">
        <v>42883</v>
      </c>
      <c r="C496" s="284" t="s">
        <v>586</v>
      </c>
      <c r="D496" s="273" t="s">
        <v>1476</v>
      </c>
      <c r="E496" s="286" t="s">
        <v>405</v>
      </c>
      <c r="F496" s="273" t="s">
        <v>812</v>
      </c>
      <c r="G496" s="288" t="s">
        <v>764</v>
      </c>
      <c r="H496" s="273" t="s">
        <v>995</v>
      </c>
      <c r="I496" s="290" t="s">
        <v>1475</v>
      </c>
      <c r="J496" s="274">
        <v>41</v>
      </c>
      <c r="K496" s="292">
        <v>120</v>
      </c>
      <c r="L496" s="274">
        <v>4920</v>
      </c>
      <c r="M496" s="294">
        <v>0.01</v>
      </c>
      <c r="N496" s="275">
        <v>4870.8</v>
      </c>
      <c r="O496" s="288" t="s">
        <v>834</v>
      </c>
      <c r="P496" s="276" t="s">
        <v>767</v>
      </c>
      <c r="Q496" s="296" t="s">
        <v>1932</v>
      </c>
      <c r="R496" s="276" t="s">
        <v>1933</v>
      </c>
      <c r="S496" s="296" t="s">
        <v>1934</v>
      </c>
    </row>
    <row r="497" spans="1:19" x14ac:dyDescent="0.3">
      <c r="A497" s="272">
        <v>1490</v>
      </c>
      <c r="B497" s="282">
        <v>42883</v>
      </c>
      <c r="C497" s="284" t="s">
        <v>586</v>
      </c>
      <c r="D497" s="273" t="s">
        <v>1319</v>
      </c>
      <c r="E497" s="286" t="s">
        <v>398</v>
      </c>
      <c r="F497" s="273" t="s">
        <v>778</v>
      </c>
      <c r="G497" s="288" t="s">
        <v>764</v>
      </c>
      <c r="H497" s="273" t="s">
        <v>811</v>
      </c>
      <c r="I497" s="290" t="s">
        <v>1098</v>
      </c>
      <c r="J497" s="274">
        <v>26</v>
      </c>
      <c r="K497" s="292">
        <v>540</v>
      </c>
      <c r="L497" s="274">
        <v>14040</v>
      </c>
      <c r="M497" s="294">
        <v>0.05</v>
      </c>
      <c r="N497" s="275">
        <v>13338</v>
      </c>
      <c r="O497" s="288" t="s">
        <v>834</v>
      </c>
      <c r="P497" s="276" t="s">
        <v>760</v>
      </c>
      <c r="Q497" s="296" t="s">
        <v>1932</v>
      </c>
      <c r="R497" s="276" t="s">
        <v>1933</v>
      </c>
      <c r="S497" s="296" t="s">
        <v>1934</v>
      </c>
    </row>
    <row r="498" spans="1:19" x14ac:dyDescent="0.3">
      <c r="A498" s="272">
        <v>1491</v>
      </c>
      <c r="B498" s="282">
        <v>42883</v>
      </c>
      <c r="C498" s="284" t="s">
        <v>586</v>
      </c>
      <c r="D498" s="273" t="s">
        <v>1473</v>
      </c>
      <c r="E498" s="286" t="s">
        <v>405</v>
      </c>
      <c r="F498" s="273" t="s">
        <v>812</v>
      </c>
      <c r="G498" s="288" t="s">
        <v>785</v>
      </c>
      <c r="H498" s="273" t="s">
        <v>824</v>
      </c>
      <c r="I498" s="290" t="s">
        <v>1474</v>
      </c>
      <c r="J498" s="274">
        <v>30</v>
      </c>
      <c r="K498" s="292">
        <v>1740</v>
      </c>
      <c r="L498" s="274">
        <v>52200</v>
      </c>
      <c r="M498" s="294">
        <v>0.06</v>
      </c>
      <c r="N498" s="275">
        <v>49068</v>
      </c>
      <c r="O498" s="288" t="s">
        <v>775</v>
      </c>
      <c r="P498" s="276" t="s">
        <v>760</v>
      </c>
      <c r="Q498" s="296" t="s">
        <v>1935</v>
      </c>
      <c r="R498" s="276" t="s">
        <v>1933</v>
      </c>
      <c r="S498" s="296" t="s">
        <v>1934</v>
      </c>
    </row>
    <row r="499" spans="1:19" x14ac:dyDescent="0.3">
      <c r="A499" s="272">
        <v>1492</v>
      </c>
      <c r="B499" s="282">
        <v>42883</v>
      </c>
      <c r="C499" s="284" t="s">
        <v>586</v>
      </c>
      <c r="D499" s="273" t="s">
        <v>1473</v>
      </c>
      <c r="E499" s="286" t="s">
        <v>405</v>
      </c>
      <c r="F499" s="273" t="s">
        <v>812</v>
      </c>
      <c r="G499" s="288" t="s">
        <v>764</v>
      </c>
      <c r="H499" s="273" t="s">
        <v>763</v>
      </c>
      <c r="I499" s="290" t="s">
        <v>1472</v>
      </c>
      <c r="J499" s="274">
        <v>19</v>
      </c>
      <c r="K499" s="292">
        <v>720</v>
      </c>
      <c r="L499" s="274">
        <v>13680</v>
      </c>
      <c r="M499" s="294">
        <v>0</v>
      </c>
      <c r="N499" s="275">
        <v>13680</v>
      </c>
      <c r="O499" s="288" t="s">
        <v>775</v>
      </c>
      <c r="P499" s="276" t="s">
        <v>798</v>
      </c>
      <c r="Q499" s="296" t="s">
        <v>1935</v>
      </c>
      <c r="R499" s="276" t="s">
        <v>1933</v>
      </c>
      <c r="S499" s="296" t="s">
        <v>1934</v>
      </c>
    </row>
    <row r="500" spans="1:19" x14ac:dyDescent="0.3">
      <c r="A500" s="272">
        <v>1493</v>
      </c>
      <c r="B500" s="282">
        <v>42883</v>
      </c>
      <c r="C500" s="284" t="s">
        <v>586</v>
      </c>
      <c r="D500" s="273" t="s">
        <v>1471</v>
      </c>
      <c r="E500" s="286" t="s">
        <v>522</v>
      </c>
      <c r="F500" s="273" t="s">
        <v>812</v>
      </c>
      <c r="G500" s="288" t="s">
        <v>770</v>
      </c>
      <c r="H500" s="273" t="s">
        <v>769</v>
      </c>
      <c r="I500" s="290" t="s">
        <v>981</v>
      </c>
      <c r="J500" s="274">
        <v>30</v>
      </c>
      <c r="K500" s="292">
        <v>21360</v>
      </c>
      <c r="L500" s="274">
        <v>640800</v>
      </c>
      <c r="M500" s="294">
        <v>0.04</v>
      </c>
      <c r="N500" s="275">
        <v>615168</v>
      </c>
      <c r="O500" s="288" t="s">
        <v>761</v>
      </c>
      <c r="P500" s="276" t="s">
        <v>841</v>
      </c>
      <c r="Q500" s="296" t="s">
        <v>1932</v>
      </c>
      <c r="R500" s="276" t="s">
        <v>1933</v>
      </c>
      <c r="S500" s="296" t="s">
        <v>1934</v>
      </c>
    </row>
    <row r="501" spans="1:19" x14ac:dyDescent="0.3">
      <c r="A501" s="272">
        <v>1494</v>
      </c>
      <c r="B501" s="282">
        <v>42883</v>
      </c>
      <c r="C501" s="284" t="s">
        <v>586</v>
      </c>
      <c r="D501" s="273" t="s">
        <v>1471</v>
      </c>
      <c r="E501" s="286" t="s">
        <v>522</v>
      </c>
      <c r="F501" s="273" t="s">
        <v>812</v>
      </c>
      <c r="G501" s="288" t="s">
        <v>770</v>
      </c>
      <c r="H501" s="273" t="s">
        <v>781</v>
      </c>
      <c r="I501" s="290" t="s">
        <v>1470</v>
      </c>
      <c r="J501" s="274">
        <v>3</v>
      </c>
      <c r="K501" s="292">
        <v>1200</v>
      </c>
      <c r="L501" s="274">
        <v>3600</v>
      </c>
      <c r="M501" s="294">
        <v>0.06</v>
      </c>
      <c r="N501" s="275">
        <v>3384</v>
      </c>
      <c r="O501" s="288" t="s">
        <v>761</v>
      </c>
      <c r="P501" s="276" t="s">
        <v>760</v>
      </c>
      <c r="Q501" s="296" t="s">
        <v>1932</v>
      </c>
      <c r="R501" s="276" t="s">
        <v>1933</v>
      </c>
      <c r="S501" s="296" t="s">
        <v>1934</v>
      </c>
    </row>
    <row r="502" spans="1:19" x14ac:dyDescent="0.3">
      <c r="A502" s="272">
        <v>1495</v>
      </c>
      <c r="B502" s="282">
        <v>42883</v>
      </c>
      <c r="C502" s="284" t="s">
        <v>586</v>
      </c>
      <c r="D502" s="273" t="s">
        <v>1469</v>
      </c>
      <c r="E502" s="286" t="s">
        <v>522</v>
      </c>
      <c r="F502" s="273" t="s">
        <v>790</v>
      </c>
      <c r="G502" s="288" t="s">
        <v>764</v>
      </c>
      <c r="H502" s="273" t="s">
        <v>793</v>
      </c>
      <c r="I502" s="290" t="s">
        <v>892</v>
      </c>
      <c r="J502" s="274">
        <v>12</v>
      </c>
      <c r="K502" s="292">
        <v>300</v>
      </c>
      <c r="L502" s="274">
        <v>3600</v>
      </c>
      <c r="M502" s="294">
        <v>0.02</v>
      </c>
      <c r="N502" s="275">
        <v>3528</v>
      </c>
      <c r="O502" s="288" t="s">
        <v>761</v>
      </c>
      <c r="P502" s="276" t="s">
        <v>787</v>
      </c>
      <c r="Q502" s="296" t="s">
        <v>1932</v>
      </c>
      <c r="R502" s="276" t="s">
        <v>1937</v>
      </c>
      <c r="S502" s="296" t="s">
        <v>1934</v>
      </c>
    </row>
    <row r="503" spans="1:19" x14ac:dyDescent="0.3">
      <c r="A503" s="272">
        <v>1496</v>
      </c>
      <c r="B503" s="282">
        <v>42883</v>
      </c>
      <c r="C503" s="284" t="s">
        <v>586</v>
      </c>
      <c r="D503" s="273" t="s">
        <v>1469</v>
      </c>
      <c r="E503" s="286" t="s">
        <v>522</v>
      </c>
      <c r="F503" s="273" t="s">
        <v>790</v>
      </c>
      <c r="G503" s="288" t="s">
        <v>785</v>
      </c>
      <c r="H503" s="273" t="s">
        <v>784</v>
      </c>
      <c r="I503" s="290" t="s">
        <v>1468</v>
      </c>
      <c r="J503" s="274">
        <v>43</v>
      </c>
      <c r="K503" s="292">
        <v>2160</v>
      </c>
      <c r="L503" s="274">
        <v>92880</v>
      </c>
      <c r="M503" s="294">
        <v>0</v>
      </c>
      <c r="N503" s="275">
        <v>92880</v>
      </c>
      <c r="O503" s="288" t="s">
        <v>761</v>
      </c>
      <c r="P503" s="276" t="s">
        <v>760</v>
      </c>
      <c r="Q503" s="296" t="s">
        <v>1932</v>
      </c>
      <c r="R503" s="276" t="s">
        <v>1937</v>
      </c>
      <c r="S503" s="296" t="s">
        <v>1934</v>
      </c>
    </row>
    <row r="504" spans="1:19" x14ac:dyDescent="0.3">
      <c r="A504" s="272">
        <v>1497</v>
      </c>
      <c r="B504" s="282">
        <v>42883</v>
      </c>
      <c r="C504" s="284" t="s">
        <v>586</v>
      </c>
      <c r="D504" s="273" t="s">
        <v>1467</v>
      </c>
      <c r="E504" s="286" t="s">
        <v>522</v>
      </c>
      <c r="F504" s="273" t="s">
        <v>778</v>
      </c>
      <c r="G504" s="288" t="s">
        <v>770</v>
      </c>
      <c r="H504" s="273" t="s">
        <v>769</v>
      </c>
      <c r="I504" s="290" t="s">
        <v>925</v>
      </c>
      <c r="J504" s="274">
        <v>31</v>
      </c>
      <c r="K504" s="292">
        <v>10860</v>
      </c>
      <c r="L504" s="274">
        <v>336660</v>
      </c>
      <c r="M504" s="294">
        <v>7.0000000000000007E-2</v>
      </c>
      <c r="N504" s="275">
        <v>313093.8</v>
      </c>
      <c r="O504" s="288" t="s">
        <v>782</v>
      </c>
      <c r="P504" s="276" t="s">
        <v>760</v>
      </c>
      <c r="Q504" s="296" t="s">
        <v>1932</v>
      </c>
      <c r="R504" s="276" t="s">
        <v>1933</v>
      </c>
      <c r="S504" s="296" t="s">
        <v>1934</v>
      </c>
    </row>
    <row r="505" spans="1:19" x14ac:dyDescent="0.3">
      <c r="A505" s="272">
        <v>1498</v>
      </c>
      <c r="B505" s="282">
        <v>42883</v>
      </c>
      <c r="C505" s="284" t="s">
        <v>586</v>
      </c>
      <c r="D505" s="273" t="s">
        <v>1467</v>
      </c>
      <c r="E505" s="286" t="s">
        <v>522</v>
      </c>
      <c r="F505" s="273" t="s">
        <v>778</v>
      </c>
      <c r="G505" s="288" t="s">
        <v>764</v>
      </c>
      <c r="H505" s="273" t="s">
        <v>793</v>
      </c>
      <c r="I505" s="290" t="s">
        <v>1466</v>
      </c>
      <c r="J505" s="274">
        <v>40</v>
      </c>
      <c r="K505" s="292">
        <v>660</v>
      </c>
      <c r="L505" s="274">
        <v>26400</v>
      </c>
      <c r="M505" s="294">
        <v>0.02</v>
      </c>
      <c r="N505" s="275">
        <v>25872</v>
      </c>
      <c r="O505" s="288" t="s">
        <v>782</v>
      </c>
      <c r="P505" s="276" t="s">
        <v>760</v>
      </c>
      <c r="Q505" s="296" t="s">
        <v>1932</v>
      </c>
      <c r="R505" s="276" t="s">
        <v>1933</v>
      </c>
      <c r="S505" s="296" t="s">
        <v>1934</v>
      </c>
    </row>
    <row r="506" spans="1:19" x14ac:dyDescent="0.3">
      <c r="A506" s="272">
        <v>1499</v>
      </c>
      <c r="B506" s="282">
        <v>42883</v>
      </c>
      <c r="C506" s="284" t="s">
        <v>586</v>
      </c>
      <c r="D506" s="273" t="s">
        <v>1465</v>
      </c>
      <c r="E506" s="286" t="s">
        <v>395</v>
      </c>
      <c r="F506" s="273" t="s">
        <v>765</v>
      </c>
      <c r="G506" s="288" t="s">
        <v>770</v>
      </c>
      <c r="H506" s="273" t="s">
        <v>777</v>
      </c>
      <c r="I506" s="290" t="s">
        <v>1464</v>
      </c>
      <c r="J506" s="274">
        <v>3</v>
      </c>
      <c r="K506" s="292">
        <v>21000</v>
      </c>
      <c r="L506" s="274">
        <v>63000</v>
      </c>
      <c r="M506" s="294">
        <v>0.1</v>
      </c>
      <c r="N506" s="275">
        <v>56700</v>
      </c>
      <c r="O506" s="288" t="s">
        <v>761</v>
      </c>
      <c r="P506" s="276" t="s">
        <v>760</v>
      </c>
      <c r="Q506" s="296" t="s">
        <v>1932</v>
      </c>
      <c r="R506" s="276" t="s">
        <v>1937</v>
      </c>
      <c r="S506" s="296" t="s">
        <v>1934</v>
      </c>
    </row>
    <row r="507" spans="1:19" x14ac:dyDescent="0.3">
      <c r="A507" s="272">
        <v>1500</v>
      </c>
      <c r="B507" s="282">
        <v>42883</v>
      </c>
      <c r="C507" s="284" t="s">
        <v>586</v>
      </c>
      <c r="D507" s="273" t="s">
        <v>1216</v>
      </c>
      <c r="E507" s="286" t="s">
        <v>395</v>
      </c>
      <c r="F507" s="273" t="s">
        <v>778</v>
      </c>
      <c r="G507" s="288" t="s">
        <v>764</v>
      </c>
      <c r="H507" s="273" t="s">
        <v>793</v>
      </c>
      <c r="I507" s="290" t="s">
        <v>1463</v>
      </c>
      <c r="J507" s="274">
        <v>43</v>
      </c>
      <c r="K507" s="292">
        <v>480</v>
      </c>
      <c r="L507" s="274">
        <v>20640</v>
      </c>
      <c r="M507" s="294">
        <v>0.05</v>
      </c>
      <c r="N507" s="275">
        <v>19608</v>
      </c>
      <c r="O507" s="288" t="s">
        <v>775</v>
      </c>
      <c r="P507" s="276" t="s">
        <v>767</v>
      </c>
      <c r="Q507" s="296" t="s">
        <v>1935</v>
      </c>
      <c r="R507" s="276" t="s">
        <v>1933</v>
      </c>
      <c r="S507" s="296" t="s">
        <v>1934</v>
      </c>
    </row>
    <row r="508" spans="1:19" x14ac:dyDescent="0.3">
      <c r="A508" s="272">
        <v>1501</v>
      </c>
      <c r="B508" s="282">
        <v>42883</v>
      </c>
      <c r="C508" s="284" t="s">
        <v>586</v>
      </c>
      <c r="D508" s="273" t="s">
        <v>1216</v>
      </c>
      <c r="E508" s="286" t="s">
        <v>395</v>
      </c>
      <c r="F508" s="273" t="s">
        <v>778</v>
      </c>
      <c r="G508" s="288" t="s">
        <v>785</v>
      </c>
      <c r="H508" s="273" t="s">
        <v>784</v>
      </c>
      <c r="I508" s="290" t="s">
        <v>1462</v>
      </c>
      <c r="J508" s="274">
        <v>50</v>
      </c>
      <c r="K508" s="292">
        <v>9360</v>
      </c>
      <c r="L508" s="274">
        <v>468000</v>
      </c>
      <c r="M508" s="294">
        <v>0.09</v>
      </c>
      <c r="N508" s="275">
        <v>425880</v>
      </c>
      <c r="O508" s="288" t="s">
        <v>775</v>
      </c>
      <c r="P508" s="276" t="s">
        <v>760</v>
      </c>
      <c r="Q508" s="296" t="s">
        <v>1935</v>
      </c>
      <c r="R508" s="276" t="s">
        <v>1933</v>
      </c>
      <c r="S508" s="296" t="s">
        <v>1934</v>
      </c>
    </row>
    <row r="509" spans="1:19" x14ac:dyDescent="0.3">
      <c r="A509" s="272">
        <v>1502</v>
      </c>
      <c r="B509" s="282">
        <v>42883</v>
      </c>
      <c r="C509" s="284" t="s">
        <v>586</v>
      </c>
      <c r="D509" s="273" t="s">
        <v>1459</v>
      </c>
      <c r="E509" s="286" t="s">
        <v>395</v>
      </c>
      <c r="F509" s="273" t="s">
        <v>765</v>
      </c>
      <c r="G509" s="288" t="s">
        <v>764</v>
      </c>
      <c r="H509" s="273" t="s">
        <v>800</v>
      </c>
      <c r="I509" s="290" t="s">
        <v>1312</v>
      </c>
      <c r="J509" s="274">
        <v>41</v>
      </c>
      <c r="K509" s="292">
        <v>1140</v>
      </c>
      <c r="L509" s="274">
        <v>46740</v>
      </c>
      <c r="M509" s="294">
        <v>0</v>
      </c>
      <c r="N509" s="275">
        <v>46740</v>
      </c>
      <c r="O509" s="288" t="s">
        <v>761</v>
      </c>
      <c r="P509" s="276" t="s">
        <v>787</v>
      </c>
      <c r="Q509" s="296" t="s">
        <v>1932</v>
      </c>
      <c r="R509" s="276" t="s">
        <v>1937</v>
      </c>
      <c r="S509" s="296" t="s">
        <v>1934</v>
      </c>
    </row>
    <row r="510" spans="1:19" x14ac:dyDescent="0.3">
      <c r="A510" s="272">
        <v>1503</v>
      </c>
      <c r="B510" s="282">
        <v>42883</v>
      </c>
      <c r="C510" s="284" t="s">
        <v>586</v>
      </c>
      <c r="D510" s="273" t="s">
        <v>1459</v>
      </c>
      <c r="E510" s="286" t="s">
        <v>395</v>
      </c>
      <c r="F510" s="273" t="s">
        <v>765</v>
      </c>
      <c r="G510" s="288" t="s">
        <v>785</v>
      </c>
      <c r="H510" s="273" t="s">
        <v>824</v>
      </c>
      <c r="I510" s="290" t="s">
        <v>1461</v>
      </c>
      <c r="J510" s="274">
        <v>30</v>
      </c>
      <c r="K510" s="292">
        <v>1080</v>
      </c>
      <c r="L510" s="274">
        <v>32400</v>
      </c>
      <c r="M510" s="294">
        <v>0.02</v>
      </c>
      <c r="N510" s="275">
        <v>31752</v>
      </c>
      <c r="O510" s="288" t="s">
        <v>761</v>
      </c>
      <c r="P510" s="276" t="s">
        <v>760</v>
      </c>
      <c r="Q510" s="296" t="s">
        <v>1932</v>
      </c>
      <c r="R510" s="276" t="s">
        <v>1937</v>
      </c>
      <c r="S510" s="296" t="s">
        <v>1934</v>
      </c>
    </row>
    <row r="511" spans="1:19" x14ac:dyDescent="0.3">
      <c r="A511" s="272">
        <v>1504</v>
      </c>
      <c r="B511" s="282">
        <v>42883</v>
      </c>
      <c r="C511" s="284" t="s">
        <v>586</v>
      </c>
      <c r="D511" s="273" t="s">
        <v>1459</v>
      </c>
      <c r="E511" s="286" t="s">
        <v>395</v>
      </c>
      <c r="F511" s="273" t="s">
        <v>765</v>
      </c>
      <c r="G511" s="288" t="s">
        <v>764</v>
      </c>
      <c r="H511" s="273" t="s">
        <v>921</v>
      </c>
      <c r="I511" s="290" t="s">
        <v>1460</v>
      </c>
      <c r="J511" s="274">
        <v>27</v>
      </c>
      <c r="K511" s="292">
        <v>180</v>
      </c>
      <c r="L511" s="274">
        <v>4860</v>
      </c>
      <c r="M511" s="294">
        <v>0.09</v>
      </c>
      <c r="N511" s="275">
        <v>4422.6000000000004</v>
      </c>
      <c r="O511" s="288" t="s">
        <v>761</v>
      </c>
      <c r="P511" s="276" t="s">
        <v>760</v>
      </c>
      <c r="Q511" s="296" t="s">
        <v>1932</v>
      </c>
      <c r="R511" s="276" t="s">
        <v>1937</v>
      </c>
      <c r="S511" s="296" t="s">
        <v>1934</v>
      </c>
    </row>
    <row r="512" spans="1:19" x14ac:dyDescent="0.3">
      <c r="A512" s="272">
        <v>1505</v>
      </c>
      <c r="B512" s="282">
        <v>42883</v>
      </c>
      <c r="C512" s="284" t="s">
        <v>586</v>
      </c>
      <c r="D512" s="273" t="s">
        <v>1459</v>
      </c>
      <c r="E512" s="286" t="s">
        <v>395</v>
      </c>
      <c r="F512" s="273" t="s">
        <v>765</v>
      </c>
      <c r="G512" s="288" t="s">
        <v>770</v>
      </c>
      <c r="H512" s="273" t="s">
        <v>781</v>
      </c>
      <c r="I512" s="290" t="s">
        <v>1458</v>
      </c>
      <c r="J512" s="274">
        <v>46</v>
      </c>
      <c r="K512" s="292">
        <v>300</v>
      </c>
      <c r="L512" s="274">
        <v>13800</v>
      </c>
      <c r="M512" s="294">
        <v>0.01</v>
      </c>
      <c r="N512" s="275">
        <v>13662</v>
      </c>
      <c r="O512" s="288" t="s">
        <v>761</v>
      </c>
      <c r="P512" s="276" t="s">
        <v>760</v>
      </c>
      <c r="Q512" s="296" t="s">
        <v>1932</v>
      </c>
      <c r="R512" s="276" t="s">
        <v>1937</v>
      </c>
      <c r="S512" s="296" t="s">
        <v>1934</v>
      </c>
    </row>
    <row r="513" spans="1:19" x14ac:dyDescent="0.3">
      <c r="A513" s="272">
        <v>1506</v>
      </c>
      <c r="B513" s="282">
        <v>42884</v>
      </c>
      <c r="C513" s="284" t="s">
        <v>586</v>
      </c>
      <c r="D513" s="273" t="s">
        <v>1049</v>
      </c>
      <c r="E513" s="286" t="s">
        <v>398</v>
      </c>
      <c r="F513" s="273" t="s">
        <v>778</v>
      </c>
      <c r="G513" s="288" t="s">
        <v>785</v>
      </c>
      <c r="H513" s="273" t="s">
        <v>824</v>
      </c>
      <c r="I513" s="290" t="s">
        <v>1258</v>
      </c>
      <c r="J513" s="274">
        <v>50</v>
      </c>
      <c r="K513" s="292">
        <v>1740</v>
      </c>
      <c r="L513" s="274">
        <v>87000</v>
      </c>
      <c r="M513" s="294">
        <v>0.02</v>
      </c>
      <c r="N513" s="275">
        <v>85260</v>
      </c>
      <c r="O513" s="288" t="s">
        <v>775</v>
      </c>
      <c r="P513" s="276" t="s">
        <v>798</v>
      </c>
      <c r="Q513" s="296" t="s">
        <v>1935</v>
      </c>
      <c r="R513" s="276" t="s">
        <v>1933</v>
      </c>
      <c r="S513" s="296" t="s">
        <v>1934</v>
      </c>
    </row>
    <row r="514" spans="1:19" x14ac:dyDescent="0.3">
      <c r="A514" s="272">
        <v>1507</v>
      </c>
      <c r="B514" s="282">
        <v>42884</v>
      </c>
      <c r="C514" s="284" t="s">
        <v>586</v>
      </c>
      <c r="D514" s="273" t="s">
        <v>1456</v>
      </c>
      <c r="E514" s="286" t="s">
        <v>405</v>
      </c>
      <c r="F514" s="273" t="s">
        <v>778</v>
      </c>
      <c r="G514" s="288" t="s">
        <v>764</v>
      </c>
      <c r="H514" s="273" t="s">
        <v>793</v>
      </c>
      <c r="I514" s="290" t="s">
        <v>1457</v>
      </c>
      <c r="J514" s="274">
        <v>28</v>
      </c>
      <c r="K514" s="292">
        <v>420</v>
      </c>
      <c r="L514" s="274">
        <v>11760</v>
      </c>
      <c r="M514" s="294">
        <v>0.1</v>
      </c>
      <c r="N514" s="275">
        <v>10584</v>
      </c>
      <c r="O514" s="288" t="s">
        <v>775</v>
      </c>
      <c r="P514" s="276" t="s">
        <v>760</v>
      </c>
      <c r="Q514" s="296" t="s">
        <v>1935</v>
      </c>
      <c r="R514" s="276" t="s">
        <v>1933</v>
      </c>
      <c r="S514" s="296" t="s">
        <v>1934</v>
      </c>
    </row>
    <row r="515" spans="1:19" x14ac:dyDescent="0.3">
      <c r="A515" s="272">
        <v>1508</v>
      </c>
      <c r="B515" s="282">
        <v>42884</v>
      </c>
      <c r="C515" s="284" t="s">
        <v>586</v>
      </c>
      <c r="D515" s="273" t="s">
        <v>1456</v>
      </c>
      <c r="E515" s="286" t="s">
        <v>405</v>
      </c>
      <c r="F515" s="273" t="s">
        <v>778</v>
      </c>
      <c r="G515" s="288" t="s">
        <v>764</v>
      </c>
      <c r="H515" s="273" t="s">
        <v>763</v>
      </c>
      <c r="I515" s="290" t="s">
        <v>1046</v>
      </c>
      <c r="J515" s="274">
        <v>32</v>
      </c>
      <c r="K515" s="292">
        <v>1380</v>
      </c>
      <c r="L515" s="274">
        <v>44160</v>
      </c>
      <c r="M515" s="294">
        <v>7.0000000000000007E-2</v>
      </c>
      <c r="N515" s="275">
        <v>41068.800000000003</v>
      </c>
      <c r="O515" s="288" t="s">
        <v>775</v>
      </c>
      <c r="P515" s="276" t="s">
        <v>774</v>
      </c>
      <c r="Q515" s="296" t="s">
        <v>1935</v>
      </c>
      <c r="R515" s="276" t="s">
        <v>1933</v>
      </c>
      <c r="S515" s="296" t="s">
        <v>1934</v>
      </c>
    </row>
    <row r="516" spans="1:19" x14ac:dyDescent="0.3">
      <c r="A516" s="272">
        <v>1509</v>
      </c>
      <c r="B516" s="282">
        <v>42884</v>
      </c>
      <c r="C516" s="284" t="s">
        <v>586</v>
      </c>
      <c r="D516" s="273" t="s">
        <v>1006</v>
      </c>
      <c r="E516" s="286" t="s">
        <v>522</v>
      </c>
      <c r="F516" s="273" t="s">
        <v>790</v>
      </c>
      <c r="G516" s="288" t="s">
        <v>770</v>
      </c>
      <c r="H516" s="273" t="s">
        <v>777</v>
      </c>
      <c r="I516" s="290" t="s">
        <v>1455</v>
      </c>
      <c r="J516" s="274">
        <v>10</v>
      </c>
      <c r="K516" s="292">
        <v>8820</v>
      </c>
      <c r="L516" s="274">
        <v>88200</v>
      </c>
      <c r="M516" s="294">
        <v>0.09</v>
      </c>
      <c r="N516" s="275">
        <v>80262</v>
      </c>
      <c r="O516" s="288" t="s">
        <v>834</v>
      </c>
      <c r="P516" s="276" t="s">
        <v>760</v>
      </c>
      <c r="Q516" s="296" t="s">
        <v>1932</v>
      </c>
      <c r="R516" s="276" t="s">
        <v>1937</v>
      </c>
      <c r="S516" s="296" t="s">
        <v>1934</v>
      </c>
    </row>
    <row r="517" spans="1:19" x14ac:dyDescent="0.3">
      <c r="A517" s="272">
        <v>1510</v>
      </c>
      <c r="B517" s="282">
        <v>42884</v>
      </c>
      <c r="C517" s="284" t="s">
        <v>586</v>
      </c>
      <c r="D517" s="273" t="s">
        <v>1454</v>
      </c>
      <c r="E517" s="286" t="s">
        <v>522</v>
      </c>
      <c r="F517" s="273" t="s">
        <v>812</v>
      </c>
      <c r="G517" s="288" t="s">
        <v>764</v>
      </c>
      <c r="H517" s="273" t="s">
        <v>818</v>
      </c>
      <c r="I517" s="290" t="s">
        <v>1453</v>
      </c>
      <c r="J517" s="274">
        <v>29</v>
      </c>
      <c r="K517" s="292">
        <v>4140</v>
      </c>
      <c r="L517" s="274">
        <v>120060</v>
      </c>
      <c r="M517" s="294">
        <v>0</v>
      </c>
      <c r="N517" s="275">
        <v>120060</v>
      </c>
      <c r="O517" s="288" t="s">
        <v>788</v>
      </c>
      <c r="P517" s="276" t="s">
        <v>760</v>
      </c>
      <c r="Q517" s="296" t="s">
        <v>1936</v>
      </c>
      <c r="R517" s="276" t="s">
        <v>1933</v>
      </c>
      <c r="S517" s="296" t="s">
        <v>1934</v>
      </c>
    </row>
    <row r="518" spans="1:19" x14ac:dyDescent="0.3">
      <c r="A518" s="272">
        <v>1511</v>
      </c>
      <c r="B518" s="282">
        <v>42884</v>
      </c>
      <c r="C518" s="284" t="s">
        <v>586</v>
      </c>
      <c r="D518" s="273" t="s">
        <v>1452</v>
      </c>
      <c r="E518" s="286" t="s">
        <v>395</v>
      </c>
      <c r="F518" s="273" t="s">
        <v>812</v>
      </c>
      <c r="G518" s="288" t="s">
        <v>764</v>
      </c>
      <c r="H518" s="273" t="s">
        <v>800</v>
      </c>
      <c r="I518" s="290" t="s">
        <v>1167</v>
      </c>
      <c r="J518" s="274">
        <v>23</v>
      </c>
      <c r="K518" s="292">
        <v>300</v>
      </c>
      <c r="L518" s="274">
        <v>6900</v>
      </c>
      <c r="M518" s="294">
        <v>0.09</v>
      </c>
      <c r="N518" s="275">
        <v>6279</v>
      </c>
      <c r="O518" s="288" t="s">
        <v>775</v>
      </c>
      <c r="P518" s="276" t="s">
        <v>827</v>
      </c>
      <c r="Q518" s="296" t="s">
        <v>1935</v>
      </c>
      <c r="R518" s="276" t="s">
        <v>1933</v>
      </c>
      <c r="S518" s="296" t="s">
        <v>1934</v>
      </c>
    </row>
    <row r="519" spans="1:19" x14ac:dyDescent="0.3">
      <c r="A519" s="272">
        <v>1512</v>
      </c>
      <c r="B519" s="282">
        <v>42885</v>
      </c>
      <c r="C519" s="284" t="s">
        <v>586</v>
      </c>
      <c r="D519" s="273" t="s">
        <v>1451</v>
      </c>
      <c r="E519" s="286" t="s">
        <v>405</v>
      </c>
      <c r="F519" s="273" t="s">
        <v>812</v>
      </c>
      <c r="G519" s="288" t="s">
        <v>764</v>
      </c>
      <c r="H519" s="273" t="s">
        <v>793</v>
      </c>
      <c r="I519" s="290" t="s">
        <v>1450</v>
      </c>
      <c r="J519" s="274">
        <v>14</v>
      </c>
      <c r="K519" s="292">
        <v>1320</v>
      </c>
      <c r="L519" s="274">
        <v>18480</v>
      </c>
      <c r="M519" s="294">
        <v>0.1</v>
      </c>
      <c r="N519" s="275">
        <v>16632</v>
      </c>
      <c r="O519" s="288" t="s">
        <v>788</v>
      </c>
      <c r="P519" s="276" t="s">
        <v>760</v>
      </c>
      <c r="Q519" s="296" t="s">
        <v>1936</v>
      </c>
      <c r="R519" s="276" t="s">
        <v>1933</v>
      </c>
      <c r="S519" s="296" t="s">
        <v>1934</v>
      </c>
    </row>
    <row r="520" spans="1:19" x14ac:dyDescent="0.3">
      <c r="A520" s="272">
        <v>1513</v>
      </c>
      <c r="B520" s="282">
        <v>42885</v>
      </c>
      <c r="C520" s="284" t="s">
        <v>586</v>
      </c>
      <c r="D520" s="273" t="s">
        <v>1449</v>
      </c>
      <c r="E520" s="286" t="s">
        <v>398</v>
      </c>
      <c r="F520" s="273" t="s">
        <v>778</v>
      </c>
      <c r="G520" s="288" t="s">
        <v>785</v>
      </c>
      <c r="H520" s="273" t="s">
        <v>824</v>
      </c>
      <c r="I520" s="290" t="s">
        <v>1448</v>
      </c>
      <c r="J520" s="274">
        <v>37</v>
      </c>
      <c r="K520" s="292">
        <v>360</v>
      </c>
      <c r="L520" s="274">
        <v>13320</v>
      </c>
      <c r="M520" s="294">
        <v>0.08</v>
      </c>
      <c r="N520" s="275">
        <v>12254.4</v>
      </c>
      <c r="O520" s="288" t="s">
        <v>788</v>
      </c>
      <c r="P520" s="276" t="s">
        <v>767</v>
      </c>
      <c r="Q520" s="296" t="s">
        <v>1936</v>
      </c>
      <c r="R520" s="276" t="s">
        <v>1933</v>
      </c>
      <c r="S520" s="296" t="s">
        <v>1934</v>
      </c>
    </row>
    <row r="521" spans="1:19" x14ac:dyDescent="0.3">
      <c r="A521" s="272">
        <v>1514</v>
      </c>
      <c r="B521" s="282">
        <v>42885</v>
      </c>
      <c r="C521" s="284" t="s">
        <v>586</v>
      </c>
      <c r="D521" s="273" t="s">
        <v>1447</v>
      </c>
      <c r="E521" s="286" t="s">
        <v>405</v>
      </c>
      <c r="F521" s="273" t="s">
        <v>765</v>
      </c>
      <c r="G521" s="288" t="s">
        <v>785</v>
      </c>
      <c r="H521" s="273" t="s">
        <v>784</v>
      </c>
      <c r="I521" s="290" t="s">
        <v>939</v>
      </c>
      <c r="J521" s="274">
        <v>11</v>
      </c>
      <c r="K521" s="292">
        <v>3960</v>
      </c>
      <c r="L521" s="274">
        <v>43560</v>
      </c>
      <c r="M521" s="294">
        <v>0.04</v>
      </c>
      <c r="N521" s="275">
        <v>41817.599999999999</v>
      </c>
      <c r="O521" s="288" t="s">
        <v>788</v>
      </c>
      <c r="P521" s="276" t="s">
        <v>760</v>
      </c>
      <c r="Q521" s="296" t="s">
        <v>1936</v>
      </c>
      <c r="R521" s="276" t="s">
        <v>1937</v>
      </c>
      <c r="S521" s="296" t="s">
        <v>1934</v>
      </c>
    </row>
    <row r="522" spans="1:19" x14ac:dyDescent="0.3">
      <c r="A522" s="272">
        <v>1515</v>
      </c>
      <c r="B522" s="282">
        <v>42885</v>
      </c>
      <c r="C522" s="284" t="s">
        <v>586</v>
      </c>
      <c r="D522" s="273" t="s">
        <v>1446</v>
      </c>
      <c r="E522" s="286" t="s">
        <v>522</v>
      </c>
      <c r="F522" s="273" t="s">
        <v>778</v>
      </c>
      <c r="G522" s="288" t="s">
        <v>785</v>
      </c>
      <c r="H522" s="273" t="s">
        <v>1125</v>
      </c>
      <c r="I522" s="290" t="s">
        <v>1445</v>
      </c>
      <c r="J522" s="274">
        <v>33</v>
      </c>
      <c r="K522" s="292">
        <v>42000</v>
      </c>
      <c r="L522" s="274">
        <v>1386000</v>
      </c>
      <c r="M522" s="294">
        <v>0.1</v>
      </c>
      <c r="N522" s="275">
        <v>1247400</v>
      </c>
      <c r="O522" s="288" t="s">
        <v>782</v>
      </c>
      <c r="P522" s="276" t="s">
        <v>767</v>
      </c>
      <c r="Q522" s="296" t="s">
        <v>1932</v>
      </c>
      <c r="R522" s="276" t="s">
        <v>1933</v>
      </c>
      <c r="S522" s="296" t="s">
        <v>1934</v>
      </c>
    </row>
    <row r="523" spans="1:19" x14ac:dyDescent="0.3">
      <c r="A523" s="272">
        <v>1516</v>
      </c>
      <c r="B523" s="282">
        <v>42885</v>
      </c>
      <c r="C523" s="284" t="s">
        <v>586</v>
      </c>
      <c r="D523" s="273" t="s">
        <v>1444</v>
      </c>
      <c r="E523" s="286" t="s">
        <v>522</v>
      </c>
      <c r="F523" s="273" t="s">
        <v>778</v>
      </c>
      <c r="G523" s="288" t="s">
        <v>764</v>
      </c>
      <c r="H523" s="273" t="s">
        <v>763</v>
      </c>
      <c r="I523" s="290" t="s">
        <v>1443</v>
      </c>
      <c r="J523" s="274">
        <v>27</v>
      </c>
      <c r="K523" s="292">
        <v>240</v>
      </c>
      <c r="L523" s="274">
        <v>6480</v>
      </c>
      <c r="M523" s="294">
        <v>0.06</v>
      </c>
      <c r="N523" s="275">
        <v>6091.2</v>
      </c>
      <c r="O523" s="288" t="s">
        <v>782</v>
      </c>
      <c r="P523" s="276" t="s">
        <v>787</v>
      </c>
      <c r="Q523" s="296" t="s">
        <v>1932</v>
      </c>
      <c r="R523" s="276" t="s">
        <v>1933</v>
      </c>
      <c r="S523" s="296" t="s">
        <v>1934</v>
      </c>
    </row>
    <row r="524" spans="1:19" x14ac:dyDescent="0.3">
      <c r="A524" s="272">
        <v>1517</v>
      </c>
      <c r="B524" s="282">
        <v>42885</v>
      </c>
      <c r="C524" s="284" t="s">
        <v>586</v>
      </c>
      <c r="D524" s="273" t="s">
        <v>1442</v>
      </c>
      <c r="E524" s="286" t="s">
        <v>522</v>
      </c>
      <c r="F524" s="273" t="s">
        <v>778</v>
      </c>
      <c r="G524" s="288" t="s">
        <v>764</v>
      </c>
      <c r="H524" s="273" t="s">
        <v>995</v>
      </c>
      <c r="I524" s="290" t="s">
        <v>1173</v>
      </c>
      <c r="J524" s="274">
        <v>20</v>
      </c>
      <c r="K524" s="292">
        <v>120</v>
      </c>
      <c r="L524" s="274">
        <v>2400</v>
      </c>
      <c r="M524" s="294">
        <v>0.09</v>
      </c>
      <c r="N524" s="275">
        <v>2184</v>
      </c>
      <c r="O524" s="288" t="s">
        <v>782</v>
      </c>
      <c r="P524" s="276" t="s">
        <v>841</v>
      </c>
      <c r="Q524" s="296" t="s">
        <v>1932</v>
      </c>
      <c r="R524" s="276" t="s">
        <v>1933</v>
      </c>
      <c r="S524" s="296" t="s">
        <v>1934</v>
      </c>
    </row>
    <row r="525" spans="1:19" x14ac:dyDescent="0.3">
      <c r="A525" s="272">
        <v>1518</v>
      </c>
      <c r="B525" s="282">
        <v>42885</v>
      </c>
      <c r="C525" s="284" t="s">
        <v>586</v>
      </c>
      <c r="D525" s="273" t="s">
        <v>1311</v>
      </c>
      <c r="E525" s="286" t="s">
        <v>395</v>
      </c>
      <c r="F525" s="273" t="s">
        <v>812</v>
      </c>
      <c r="G525" s="288" t="s">
        <v>770</v>
      </c>
      <c r="H525" s="273" t="s">
        <v>777</v>
      </c>
      <c r="I525" s="290" t="s">
        <v>1384</v>
      </c>
      <c r="J525" s="274">
        <v>35</v>
      </c>
      <c r="K525" s="292">
        <v>4320</v>
      </c>
      <c r="L525" s="274">
        <v>151200</v>
      </c>
      <c r="M525" s="294">
        <v>0.1</v>
      </c>
      <c r="N525" s="275">
        <v>136080</v>
      </c>
      <c r="O525" s="288" t="s">
        <v>834</v>
      </c>
      <c r="P525" s="276" t="s">
        <v>760</v>
      </c>
      <c r="Q525" s="296" t="s">
        <v>1932</v>
      </c>
      <c r="R525" s="276" t="s">
        <v>1933</v>
      </c>
      <c r="S525" s="296" t="s">
        <v>1934</v>
      </c>
    </row>
    <row r="526" spans="1:19" x14ac:dyDescent="0.3">
      <c r="A526" s="272">
        <v>1519</v>
      </c>
      <c r="B526" s="282">
        <v>42886</v>
      </c>
      <c r="C526" s="284" t="s">
        <v>586</v>
      </c>
      <c r="D526" s="273" t="s">
        <v>816</v>
      </c>
      <c r="E526" s="286" t="s">
        <v>395</v>
      </c>
      <c r="F526" s="273" t="s">
        <v>778</v>
      </c>
      <c r="G526" s="288" t="s">
        <v>770</v>
      </c>
      <c r="H526" s="273" t="s">
        <v>781</v>
      </c>
      <c r="I526" s="290" t="s">
        <v>1441</v>
      </c>
      <c r="J526" s="274">
        <v>21</v>
      </c>
      <c r="K526" s="292">
        <v>1380</v>
      </c>
      <c r="L526" s="274">
        <v>28980</v>
      </c>
      <c r="M526" s="294">
        <v>0.01</v>
      </c>
      <c r="N526" s="275">
        <v>28690.2</v>
      </c>
      <c r="O526" s="288" t="s">
        <v>782</v>
      </c>
      <c r="P526" s="276" t="s">
        <v>760</v>
      </c>
      <c r="Q526" s="296" t="s">
        <v>1932</v>
      </c>
      <c r="R526" s="276" t="s">
        <v>1933</v>
      </c>
      <c r="S526" s="296" t="s">
        <v>1934</v>
      </c>
    </row>
    <row r="527" spans="1:19" x14ac:dyDescent="0.3">
      <c r="A527" s="272">
        <v>1520</v>
      </c>
      <c r="B527" s="282">
        <v>42886</v>
      </c>
      <c r="C527" s="284" t="s">
        <v>586</v>
      </c>
      <c r="D527" s="273" t="s">
        <v>1440</v>
      </c>
      <c r="E527" s="286" t="s">
        <v>405</v>
      </c>
      <c r="F527" s="273" t="s">
        <v>812</v>
      </c>
      <c r="G527" s="288" t="s">
        <v>764</v>
      </c>
      <c r="H527" s="273" t="s">
        <v>772</v>
      </c>
      <c r="I527" s="290" t="s">
        <v>1439</v>
      </c>
      <c r="J527" s="274">
        <v>1</v>
      </c>
      <c r="K527" s="292">
        <v>10740</v>
      </c>
      <c r="L527" s="274">
        <v>10740</v>
      </c>
      <c r="M527" s="294">
        <v>0.08</v>
      </c>
      <c r="N527" s="275">
        <v>9880.7999999999993</v>
      </c>
      <c r="O527" s="288" t="s">
        <v>761</v>
      </c>
      <c r="P527" s="276" t="s">
        <v>767</v>
      </c>
      <c r="Q527" s="296" t="s">
        <v>1932</v>
      </c>
      <c r="R527" s="276" t="s">
        <v>1933</v>
      </c>
      <c r="S527" s="296" t="s">
        <v>1934</v>
      </c>
    </row>
    <row r="528" spans="1:19" x14ac:dyDescent="0.3">
      <c r="A528" s="272">
        <v>1521</v>
      </c>
      <c r="B528" s="282">
        <v>42886</v>
      </c>
      <c r="C528" s="284" t="s">
        <v>586</v>
      </c>
      <c r="D528" s="273" t="s">
        <v>1194</v>
      </c>
      <c r="E528" s="286" t="s">
        <v>398</v>
      </c>
      <c r="F528" s="273" t="s">
        <v>778</v>
      </c>
      <c r="G528" s="288" t="s">
        <v>785</v>
      </c>
      <c r="H528" s="273" t="s">
        <v>815</v>
      </c>
      <c r="I528" s="290" t="s">
        <v>1438</v>
      </c>
      <c r="J528" s="274">
        <v>23</v>
      </c>
      <c r="K528" s="292">
        <v>7200</v>
      </c>
      <c r="L528" s="274">
        <v>165600</v>
      </c>
      <c r="M528" s="294">
        <v>0.04</v>
      </c>
      <c r="N528" s="275">
        <v>158976</v>
      </c>
      <c r="O528" s="288" t="s">
        <v>775</v>
      </c>
      <c r="P528" s="276" t="s">
        <v>767</v>
      </c>
      <c r="Q528" s="296" t="s">
        <v>1935</v>
      </c>
      <c r="R528" s="276" t="s">
        <v>1933</v>
      </c>
      <c r="S528" s="296" t="s">
        <v>1934</v>
      </c>
    </row>
    <row r="529" spans="1:19" x14ac:dyDescent="0.3">
      <c r="A529" s="272">
        <v>1522</v>
      </c>
      <c r="B529" s="282">
        <v>42886</v>
      </c>
      <c r="C529" s="284" t="s">
        <v>586</v>
      </c>
      <c r="D529" s="273" t="s">
        <v>1437</v>
      </c>
      <c r="E529" s="286" t="s">
        <v>522</v>
      </c>
      <c r="F529" s="273" t="s">
        <v>778</v>
      </c>
      <c r="G529" s="288" t="s">
        <v>764</v>
      </c>
      <c r="H529" s="273" t="s">
        <v>772</v>
      </c>
      <c r="I529" s="290" t="s">
        <v>1436</v>
      </c>
      <c r="J529" s="274">
        <v>4</v>
      </c>
      <c r="K529" s="292">
        <v>12660</v>
      </c>
      <c r="L529" s="274">
        <v>50640</v>
      </c>
      <c r="M529" s="294">
        <v>0.05</v>
      </c>
      <c r="N529" s="275">
        <v>48108</v>
      </c>
      <c r="O529" s="288" t="s">
        <v>834</v>
      </c>
      <c r="P529" s="276" t="s">
        <v>798</v>
      </c>
      <c r="Q529" s="296" t="s">
        <v>1932</v>
      </c>
      <c r="R529" s="276" t="s">
        <v>1933</v>
      </c>
      <c r="S529" s="296" t="s">
        <v>1934</v>
      </c>
    </row>
    <row r="530" spans="1:19" x14ac:dyDescent="0.3">
      <c r="A530" s="272">
        <v>1523</v>
      </c>
      <c r="B530" s="282">
        <v>42887</v>
      </c>
      <c r="C530" s="284" t="s">
        <v>592</v>
      </c>
      <c r="D530" s="273" t="s">
        <v>1379</v>
      </c>
      <c r="E530" s="286" t="s">
        <v>398</v>
      </c>
      <c r="F530" s="273" t="s">
        <v>790</v>
      </c>
      <c r="G530" s="288" t="s">
        <v>764</v>
      </c>
      <c r="H530" s="273" t="s">
        <v>800</v>
      </c>
      <c r="I530" s="290" t="s">
        <v>1358</v>
      </c>
      <c r="J530" s="274">
        <v>6</v>
      </c>
      <c r="K530" s="292">
        <v>23280</v>
      </c>
      <c r="L530" s="274">
        <v>139680</v>
      </c>
      <c r="M530" s="294">
        <v>0.02</v>
      </c>
      <c r="N530" s="275">
        <v>136886.39999999999</v>
      </c>
      <c r="O530" s="288" t="s">
        <v>775</v>
      </c>
      <c r="P530" s="276" t="s">
        <v>760</v>
      </c>
      <c r="Q530" s="296" t="s">
        <v>1935</v>
      </c>
      <c r="R530" s="276" t="s">
        <v>1937</v>
      </c>
      <c r="S530" s="296" t="s">
        <v>1934</v>
      </c>
    </row>
    <row r="531" spans="1:19" x14ac:dyDescent="0.3">
      <c r="A531" s="272">
        <v>1524</v>
      </c>
      <c r="B531" s="282">
        <v>42887</v>
      </c>
      <c r="C531" s="284" t="s">
        <v>592</v>
      </c>
      <c r="D531" s="273" t="s">
        <v>1085</v>
      </c>
      <c r="E531" s="286" t="s">
        <v>398</v>
      </c>
      <c r="F531" s="273" t="s">
        <v>790</v>
      </c>
      <c r="G531" s="288" t="s">
        <v>764</v>
      </c>
      <c r="H531" s="273" t="s">
        <v>763</v>
      </c>
      <c r="I531" s="290" t="s">
        <v>1435</v>
      </c>
      <c r="J531" s="274">
        <v>35</v>
      </c>
      <c r="K531" s="292">
        <v>300</v>
      </c>
      <c r="L531" s="274">
        <v>10500</v>
      </c>
      <c r="M531" s="294">
        <v>0.08</v>
      </c>
      <c r="N531" s="275">
        <v>9660</v>
      </c>
      <c r="O531" s="288" t="s">
        <v>761</v>
      </c>
      <c r="P531" s="276" t="s">
        <v>841</v>
      </c>
      <c r="Q531" s="296" t="s">
        <v>1932</v>
      </c>
      <c r="R531" s="276" t="s">
        <v>1937</v>
      </c>
      <c r="S531" s="296" t="s">
        <v>1934</v>
      </c>
    </row>
    <row r="532" spans="1:19" x14ac:dyDescent="0.3">
      <c r="A532" s="272">
        <v>1525</v>
      </c>
      <c r="B532" s="282">
        <v>42887</v>
      </c>
      <c r="C532" s="284" t="s">
        <v>592</v>
      </c>
      <c r="D532" s="273" t="s">
        <v>1159</v>
      </c>
      <c r="E532" s="286" t="s">
        <v>522</v>
      </c>
      <c r="F532" s="273" t="s">
        <v>778</v>
      </c>
      <c r="G532" s="288" t="s">
        <v>764</v>
      </c>
      <c r="H532" s="273" t="s">
        <v>811</v>
      </c>
      <c r="I532" s="290" t="s">
        <v>1434</v>
      </c>
      <c r="J532" s="274">
        <v>34</v>
      </c>
      <c r="K532" s="292">
        <v>360</v>
      </c>
      <c r="L532" s="274">
        <v>12240</v>
      </c>
      <c r="M532" s="294">
        <v>0.06</v>
      </c>
      <c r="N532" s="275">
        <v>11505.6</v>
      </c>
      <c r="O532" s="288" t="s">
        <v>761</v>
      </c>
      <c r="P532" s="276" t="s">
        <v>760</v>
      </c>
      <c r="Q532" s="296" t="s">
        <v>1932</v>
      </c>
      <c r="R532" s="276" t="s">
        <v>1933</v>
      </c>
      <c r="S532" s="296" t="s">
        <v>1934</v>
      </c>
    </row>
    <row r="533" spans="1:19" x14ac:dyDescent="0.3">
      <c r="A533" s="272">
        <v>1526</v>
      </c>
      <c r="B533" s="282">
        <v>42887</v>
      </c>
      <c r="C533" s="284" t="s">
        <v>592</v>
      </c>
      <c r="D533" s="273" t="s">
        <v>1159</v>
      </c>
      <c r="E533" s="286" t="s">
        <v>522</v>
      </c>
      <c r="F533" s="273" t="s">
        <v>778</v>
      </c>
      <c r="G533" s="288" t="s">
        <v>764</v>
      </c>
      <c r="H533" s="273" t="s">
        <v>763</v>
      </c>
      <c r="I533" s="290" t="s">
        <v>1433</v>
      </c>
      <c r="J533" s="274">
        <v>36</v>
      </c>
      <c r="K533" s="292">
        <v>180</v>
      </c>
      <c r="L533" s="274">
        <v>6480</v>
      </c>
      <c r="M533" s="294">
        <v>0.08</v>
      </c>
      <c r="N533" s="275">
        <v>5961.6</v>
      </c>
      <c r="O533" s="288" t="s">
        <v>761</v>
      </c>
      <c r="P533" s="276" t="s">
        <v>760</v>
      </c>
      <c r="Q533" s="296" t="s">
        <v>1932</v>
      </c>
      <c r="R533" s="276" t="s">
        <v>1933</v>
      </c>
      <c r="S533" s="296" t="s">
        <v>1934</v>
      </c>
    </row>
    <row r="534" spans="1:19" x14ac:dyDescent="0.3">
      <c r="A534" s="272">
        <v>1527</v>
      </c>
      <c r="B534" s="282">
        <v>42887</v>
      </c>
      <c r="C534" s="284" t="s">
        <v>592</v>
      </c>
      <c r="D534" s="273" t="s">
        <v>894</v>
      </c>
      <c r="E534" s="286" t="s">
        <v>405</v>
      </c>
      <c r="F534" s="273" t="s">
        <v>812</v>
      </c>
      <c r="G534" s="288" t="s">
        <v>785</v>
      </c>
      <c r="H534" s="273" t="s">
        <v>824</v>
      </c>
      <c r="I534" s="290" t="s">
        <v>1432</v>
      </c>
      <c r="J534" s="274">
        <v>4</v>
      </c>
      <c r="K534" s="292">
        <v>660</v>
      </c>
      <c r="L534" s="274">
        <v>2640</v>
      </c>
      <c r="M534" s="294">
        <v>0.03</v>
      </c>
      <c r="N534" s="275">
        <v>2560.8000000000002</v>
      </c>
      <c r="O534" s="288" t="s">
        <v>834</v>
      </c>
      <c r="P534" s="276" t="s">
        <v>760</v>
      </c>
      <c r="Q534" s="296" t="s">
        <v>1932</v>
      </c>
      <c r="R534" s="276" t="s">
        <v>1933</v>
      </c>
      <c r="S534" s="296" t="s">
        <v>1934</v>
      </c>
    </row>
    <row r="535" spans="1:19" x14ac:dyDescent="0.3">
      <c r="A535" s="272">
        <v>1528</v>
      </c>
      <c r="B535" s="282">
        <v>42888</v>
      </c>
      <c r="C535" s="284" t="s">
        <v>592</v>
      </c>
      <c r="D535" s="273" t="s">
        <v>1431</v>
      </c>
      <c r="E535" s="286" t="s">
        <v>522</v>
      </c>
      <c r="F535" s="273" t="s">
        <v>812</v>
      </c>
      <c r="G535" s="288" t="s">
        <v>764</v>
      </c>
      <c r="H535" s="273" t="s">
        <v>772</v>
      </c>
      <c r="I535" s="290" t="s">
        <v>1430</v>
      </c>
      <c r="J535" s="274">
        <v>44</v>
      </c>
      <c r="K535" s="292">
        <v>840</v>
      </c>
      <c r="L535" s="274">
        <v>36960</v>
      </c>
      <c r="M535" s="294">
        <v>0.1</v>
      </c>
      <c r="N535" s="275">
        <v>33264</v>
      </c>
      <c r="O535" s="288" t="s">
        <v>775</v>
      </c>
      <c r="P535" s="276" t="s">
        <v>827</v>
      </c>
      <c r="Q535" s="296" t="s">
        <v>1935</v>
      </c>
      <c r="R535" s="276" t="s">
        <v>1933</v>
      </c>
      <c r="S535" s="296" t="s">
        <v>1934</v>
      </c>
    </row>
    <row r="536" spans="1:19" x14ac:dyDescent="0.3">
      <c r="A536" s="272">
        <v>1529</v>
      </c>
      <c r="B536" s="282">
        <v>42889</v>
      </c>
      <c r="C536" s="284" t="s">
        <v>592</v>
      </c>
      <c r="D536" s="273" t="s">
        <v>1211</v>
      </c>
      <c r="E536" s="286" t="s">
        <v>398</v>
      </c>
      <c r="F536" s="273" t="s">
        <v>778</v>
      </c>
      <c r="G536" s="288" t="s">
        <v>770</v>
      </c>
      <c r="H536" s="273" t="s">
        <v>769</v>
      </c>
      <c r="I536" s="290" t="s">
        <v>1429</v>
      </c>
      <c r="J536" s="274">
        <v>18</v>
      </c>
      <c r="K536" s="292">
        <v>9060</v>
      </c>
      <c r="L536" s="274">
        <v>163080</v>
      </c>
      <c r="M536" s="294">
        <v>0.09</v>
      </c>
      <c r="N536" s="275">
        <v>148402.79999999999</v>
      </c>
      <c r="O536" s="288" t="s">
        <v>761</v>
      </c>
      <c r="P536" s="276" t="s">
        <v>798</v>
      </c>
      <c r="Q536" s="296" t="s">
        <v>1932</v>
      </c>
      <c r="R536" s="276" t="s">
        <v>1933</v>
      </c>
      <c r="S536" s="296" t="s">
        <v>1934</v>
      </c>
    </row>
    <row r="537" spans="1:19" x14ac:dyDescent="0.3">
      <c r="A537" s="272">
        <v>1530</v>
      </c>
      <c r="B537" s="282">
        <v>42889</v>
      </c>
      <c r="C537" s="284" t="s">
        <v>592</v>
      </c>
      <c r="D537" s="273" t="s">
        <v>1211</v>
      </c>
      <c r="E537" s="286" t="s">
        <v>398</v>
      </c>
      <c r="F537" s="273" t="s">
        <v>778</v>
      </c>
      <c r="G537" s="288" t="s">
        <v>764</v>
      </c>
      <c r="H537" s="273" t="s">
        <v>772</v>
      </c>
      <c r="I537" s="290" t="s">
        <v>1428</v>
      </c>
      <c r="J537" s="274">
        <v>39</v>
      </c>
      <c r="K537" s="292">
        <v>2340</v>
      </c>
      <c r="L537" s="274">
        <v>91260</v>
      </c>
      <c r="M537" s="294">
        <v>0.02</v>
      </c>
      <c r="N537" s="275">
        <v>89434.8</v>
      </c>
      <c r="O537" s="288" t="s">
        <v>761</v>
      </c>
      <c r="P537" s="276" t="s">
        <v>774</v>
      </c>
      <c r="Q537" s="296" t="s">
        <v>1932</v>
      </c>
      <c r="R537" s="276" t="s">
        <v>1933</v>
      </c>
      <c r="S537" s="296" t="s">
        <v>1934</v>
      </c>
    </row>
    <row r="538" spans="1:19" x14ac:dyDescent="0.3">
      <c r="A538" s="272">
        <v>1531</v>
      </c>
      <c r="B538" s="282">
        <v>42889</v>
      </c>
      <c r="C538" s="284" t="s">
        <v>592</v>
      </c>
      <c r="D538" s="273" t="s">
        <v>1427</v>
      </c>
      <c r="E538" s="286" t="s">
        <v>405</v>
      </c>
      <c r="F538" s="273" t="s">
        <v>790</v>
      </c>
      <c r="G538" s="288" t="s">
        <v>785</v>
      </c>
      <c r="H538" s="273" t="s">
        <v>815</v>
      </c>
      <c r="I538" s="290" t="s">
        <v>1426</v>
      </c>
      <c r="J538" s="274">
        <v>47</v>
      </c>
      <c r="K538" s="292">
        <v>18420</v>
      </c>
      <c r="L538" s="274">
        <v>865740</v>
      </c>
      <c r="M538" s="294">
        <v>0.09</v>
      </c>
      <c r="N538" s="275">
        <v>787823.4</v>
      </c>
      <c r="O538" s="288" t="s">
        <v>782</v>
      </c>
      <c r="P538" s="276" t="s">
        <v>760</v>
      </c>
      <c r="Q538" s="296" t="s">
        <v>1932</v>
      </c>
      <c r="R538" s="276" t="s">
        <v>1937</v>
      </c>
      <c r="S538" s="296" t="s">
        <v>1934</v>
      </c>
    </row>
    <row r="539" spans="1:19" x14ac:dyDescent="0.3">
      <c r="A539" s="272">
        <v>1532</v>
      </c>
      <c r="B539" s="282">
        <v>42889</v>
      </c>
      <c r="C539" s="284" t="s">
        <v>592</v>
      </c>
      <c r="D539" s="273" t="s">
        <v>1425</v>
      </c>
      <c r="E539" s="286" t="s">
        <v>522</v>
      </c>
      <c r="F539" s="273" t="s">
        <v>778</v>
      </c>
      <c r="G539" s="288" t="s">
        <v>764</v>
      </c>
      <c r="H539" s="273" t="s">
        <v>800</v>
      </c>
      <c r="I539" s="290" t="s">
        <v>1424</v>
      </c>
      <c r="J539" s="274">
        <v>42</v>
      </c>
      <c r="K539" s="292">
        <v>240</v>
      </c>
      <c r="L539" s="274">
        <v>10080</v>
      </c>
      <c r="M539" s="294">
        <v>0.04</v>
      </c>
      <c r="N539" s="275">
        <v>9676.7999999999993</v>
      </c>
      <c r="O539" s="288" t="s">
        <v>788</v>
      </c>
      <c r="P539" s="276" t="s">
        <v>798</v>
      </c>
      <c r="Q539" s="296" t="s">
        <v>1936</v>
      </c>
      <c r="R539" s="276" t="s">
        <v>1933</v>
      </c>
      <c r="S539" s="296" t="s">
        <v>1934</v>
      </c>
    </row>
    <row r="540" spans="1:19" x14ac:dyDescent="0.3">
      <c r="A540" s="272">
        <v>1533</v>
      </c>
      <c r="B540" s="282">
        <v>42889</v>
      </c>
      <c r="C540" s="284" t="s">
        <v>592</v>
      </c>
      <c r="D540" s="273" t="s">
        <v>1145</v>
      </c>
      <c r="E540" s="286" t="s">
        <v>395</v>
      </c>
      <c r="F540" s="273" t="s">
        <v>765</v>
      </c>
      <c r="G540" s="288" t="s">
        <v>785</v>
      </c>
      <c r="H540" s="273" t="s">
        <v>824</v>
      </c>
      <c r="I540" s="290" t="s">
        <v>1423</v>
      </c>
      <c r="J540" s="274">
        <v>8</v>
      </c>
      <c r="K540" s="292">
        <v>1260</v>
      </c>
      <c r="L540" s="274">
        <v>10080</v>
      </c>
      <c r="M540" s="294">
        <v>0.08</v>
      </c>
      <c r="N540" s="275">
        <v>9273.6</v>
      </c>
      <c r="O540" s="288" t="s">
        <v>788</v>
      </c>
      <c r="P540" s="276" t="s">
        <v>760</v>
      </c>
      <c r="Q540" s="296" t="s">
        <v>1936</v>
      </c>
      <c r="R540" s="276" t="s">
        <v>1937</v>
      </c>
      <c r="S540" s="296" t="s">
        <v>1934</v>
      </c>
    </row>
    <row r="541" spans="1:19" x14ac:dyDescent="0.3">
      <c r="A541" s="272">
        <v>1534</v>
      </c>
      <c r="B541" s="282">
        <v>42890</v>
      </c>
      <c r="C541" s="284" t="s">
        <v>592</v>
      </c>
      <c r="D541" s="273" t="s">
        <v>1422</v>
      </c>
      <c r="E541" s="286" t="s">
        <v>522</v>
      </c>
      <c r="F541" s="273" t="s">
        <v>778</v>
      </c>
      <c r="G541" s="288" t="s">
        <v>764</v>
      </c>
      <c r="H541" s="273" t="s">
        <v>800</v>
      </c>
      <c r="I541" s="290" t="s">
        <v>1096</v>
      </c>
      <c r="J541" s="274">
        <v>21</v>
      </c>
      <c r="K541" s="292">
        <v>960</v>
      </c>
      <c r="L541" s="274">
        <v>20160</v>
      </c>
      <c r="M541" s="294">
        <v>7.0000000000000007E-2</v>
      </c>
      <c r="N541" s="275">
        <v>18748.8</v>
      </c>
      <c r="O541" s="288" t="s">
        <v>761</v>
      </c>
      <c r="P541" s="276" t="s">
        <v>760</v>
      </c>
      <c r="Q541" s="296" t="s">
        <v>1932</v>
      </c>
      <c r="R541" s="276" t="s">
        <v>1933</v>
      </c>
      <c r="S541" s="296" t="s">
        <v>1934</v>
      </c>
    </row>
    <row r="542" spans="1:19" x14ac:dyDescent="0.3">
      <c r="A542" s="272">
        <v>1535</v>
      </c>
      <c r="B542" s="282">
        <v>42890</v>
      </c>
      <c r="C542" s="284" t="s">
        <v>592</v>
      </c>
      <c r="D542" s="273" t="s">
        <v>851</v>
      </c>
      <c r="E542" s="286" t="s">
        <v>405</v>
      </c>
      <c r="F542" s="273" t="s">
        <v>778</v>
      </c>
      <c r="G542" s="288" t="s">
        <v>764</v>
      </c>
      <c r="H542" s="273" t="s">
        <v>800</v>
      </c>
      <c r="I542" s="290" t="s">
        <v>1421</v>
      </c>
      <c r="J542" s="274">
        <v>16</v>
      </c>
      <c r="K542" s="292">
        <v>900</v>
      </c>
      <c r="L542" s="274">
        <v>14400</v>
      </c>
      <c r="M542" s="294">
        <v>0.05</v>
      </c>
      <c r="N542" s="275">
        <v>13680</v>
      </c>
      <c r="O542" s="288" t="s">
        <v>788</v>
      </c>
      <c r="P542" s="276" t="s">
        <v>760</v>
      </c>
      <c r="Q542" s="296" t="s">
        <v>1936</v>
      </c>
      <c r="R542" s="276" t="s">
        <v>1933</v>
      </c>
      <c r="S542" s="296" t="s">
        <v>1934</v>
      </c>
    </row>
    <row r="543" spans="1:19" x14ac:dyDescent="0.3">
      <c r="A543" s="272">
        <v>1536</v>
      </c>
      <c r="B543" s="282">
        <v>42890</v>
      </c>
      <c r="C543" s="284" t="s">
        <v>592</v>
      </c>
      <c r="D543" s="273" t="s">
        <v>851</v>
      </c>
      <c r="E543" s="286" t="s">
        <v>405</v>
      </c>
      <c r="F543" s="273" t="s">
        <v>778</v>
      </c>
      <c r="G543" s="288" t="s">
        <v>785</v>
      </c>
      <c r="H543" s="273" t="s">
        <v>824</v>
      </c>
      <c r="I543" s="290" t="s">
        <v>1420</v>
      </c>
      <c r="J543" s="274">
        <v>46</v>
      </c>
      <c r="K543" s="292">
        <v>660</v>
      </c>
      <c r="L543" s="274">
        <v>30360</v>
      </c>
      <c r="M543" s="294">
        <v>0.01</v>
      </c>
      <c r="N543" s="275">
        <v>30056.400000000001</v>
      </c>
      <c r="O543" s="288" t="s">
        <v>788</v>
      </c>
      <c r="P543" s="276" t="s">
        <v>760</v>
      </c>
      <c r="Q543" s="296" t="s">
        <v>1936</v>
      </c>
      <c r="R543" s="276" t="s">
        <v>1933</v>
      </c>
      <c r="S543" s="296" t="s">
        <v>1934</v>
      </c>
    </row>
    <row r="544" spans="1:19" x14ac:dyDescent="0.3">
      <c r="A544" s="272">
        <v>1537</v>
      </c>
      <c r="B544" s="282">
        <v>42890</v>
      </c>
      <c r="C544" s="284" t="s">
        <v>592</v>
      </c>
      <c r="D544" s="273" t="s">
        <v>851</v>
      </c>
      <c r="E544" s="286" t="s">
        <v>522</v>
      </c>
      <c r="F544" s="273" t="s">
        <v>778</v>
      </c>
      <c r="G544" s="288" t="s">
        <v>785</v>
      </c>
      <c r="H544" s="273" t="s">
        <v>824</v>
      </c>
      <c r="I544" s="290" t="s">
        <v>1419</v>
      </c>
      <c r="J544" s="274">
        <v>9</v>
      </c>
      <c r="K544" s="292">
        <v>2400</v>
      </c>
      <c r="L544" s="274">
        <v>21600</v>
      </c>
      <c r="M544" s="294">
        <v>0.06</v>
      </c>
      <c r="N544" s="275">
        <v>20304</v>
      </c>
      <c r="O544" s="288" t="s">
        <v>788</v>
      </c>
      <c r="P544" s="276" t="s">
        <v>798</v>
      </c>
      <c r="Q544" s="296" t="s">
        <v>1936</v>
      </c>
      <c r="R544" s="276" t="s">
        <v>1933</v>
      </c>
      <c r="S544" s="296" t="s">
        <v>1934</v>
      </c>
    </row>
    <row r="545" spans="1:19" x14ac:dyDescent="0.3">
      <c r="A545" s="272">
        <v>1538</v>
      </c>
      <c r="B545" s="282">
        <v>42890</v>
      </c>
      <c r="C545" s="284" t="s">
        <v>592</v>
      </c>
      <c r="D545" s="273" t="s">
        <v>1417</v>
      </c>
      <c r="E545" s="286" t="s">
        <v>395</v>
      </c>
      <c r="F545" s="273" t="s">
        <v>778</v>
      </c>
      <c r="G545" s="288" t="s">
        <v>770</v>
      </c>
      <c r="H545" s="273" t="s">
        <v>781</v>
      </c>
      <c r="I545" s="290" t="s">
        <v>1418</v>
      </c>
      <c r="J545" s="274">
        <v>49</v>
      </c>
      <c r="K545" s="292">
        <v>480</v>
      </c>
      <c r="L545" s="274">
        <v>23520</v>
      </c>
      <c r="M545" s="294">
        <v>0.1</v>
      </c>
      <c r="N545" s="275">
        <v>21168</v>
      </c>
      <c r="O545" s="288" t="s">
        <v>775</v>
      </c>
      <c r="P545" s="276" t="s">
        <v>760</v>
      </c>
      <c r="Q545" s="296" t="s">
        <v>1935</v>
      </c>
      <c r="R545" s="276" t="s">
        <v>1933</v>
      </c>
      <c r="S545" s="296" t="s">
        <v>1934</v>
      </c>
    </row>
    <row r="546" spans="1:19" x14ac:dyDescent="0.3">
      <c r="A546" s="272">
        <v>1539</v>
      </c>
      <c r="B546" s="282">
        <v>42890</v>
      </c>
      <c r="C546" s="284" t="s">
        <v>592</v>
      </c>
      <c r="D546" s="273" t="s">
        <v>1417</v>
      </c>
      <c r="E546" s="286" t="s">
        <v>395</v>
      </c>
      <c r="F546" s="273" t="s">
        <v>778</v>
      </c>
      <c r="G546" s="288" t="s">
        <v>764</v>
      </c>
      <c r="H546" s="273" t="s">
        <v>805</v>
      </c>
      <c r="I546" s="290" t="s">
        <v>804</v>
      </c>
      <c r="J546" s="274">
        <v>6</v>
      </c>
      <c r="K546" s="292">
        <v>240</v>
      </c>
      <c r="L546" s="274">
        <v>1440</v>
      </c>
      <c r="M546" s="294">
        <v>0.04</v>
      </c>
      <c r="N546" s="275">
        <v>1382.4</v>
      </c>
      <c r="O546" s="288" t="s">
        <v>775</v>
      </c>
      <c r="P546" s="276" t="s">
        <v>798</v>
      </c>
      <c r="Q546" s="296" t="s">
        <v>1935</v>
      </c>
      <c r="R546" s="276" t="s">
        <v>1933</v>
      </c>
      <c r="S546" s="296" t="s">
        <v>1934</v>
      </c>
    </row>
    <row r="547" spans="1:19" x14ac:dyDescent="0.3">
      <c r="A547" s="272">
        <v>1540</v>
      </c>
      <c r="B547" s="282">
        <v>42891</v>
      </c>
      <c r="C547" s="284" t="s">
        <v>592</v>
      </c>
      <c r="D547" s="273" t="s">
        <v>1415</v>
      </c>
      <c r="E547" s="286" t="s">
        <v>395</v>
      </c>
      <c r="F547" s="273" t="s">
        <v>778</v>
      </c>
      <c r="G547" s="288" t="s">
        <v>764</v>
      </c>
      <c r="H547" s="273" t="s">
        <v>921</v>
      </c>
      <c r="I547" s="290" t="s">
        <v>1416</v>
      </c>
      <c r="J547" s="274">
        <v>47</v>
      </c>
      <c r="K547" s="292">
        <v>240</v>
      </c>
      <c r="L547" s="274">
        <v>11280</v>
      </c>
      <c r="M547" s="294">
        <v>0.05</v>
      </c>
      <c r="N547" s="275">
        <v>10716</v>
      </c>
      <c r="O547" s="288" t="s">
        <v>761</v>
      </c>
      <c r="P547" s="276" t="s">
        <v>760</v>
      </c>
      <c r="Q547" s="296" t="s">
        <v>1932</v>
      </c>
      <c r="R547" s="276" t="s">
        <v>1933</v>
      </c>
      <c r="S547" s="296" t="s">
        <v>1934</v>
      </c>
    </row>
    <row r="548" spans="1:19" x14ac:dyDescent="0.3">
      <c r="A548" s="272">
        <v>1541</v>
      </c>
      <c r="B548" s="282">
        <v>42891</v>
      </c>
      <c r="C548" s="284" t="s">
        <v>592</v>
      </c>
      <c r="D548" s="273" t="s">
        <v>1415</v>
      </c>
      <c r="E548" s="286" t="s">
        <v>395</v>
      </c>
      <c r="F548" s="273" t="s">
        <v>778</v>
      </c>
      <c r="G548" s="288" t="s">
        <v>764</v>
      </c>
      <c r="H548" s="273" t="s">
        <v>805</v>
      </c>
      <c r="I548" s="290" t="s">
        <v>804</v>
      </c>
      <c r="J548" s="274">
        <v>26</v>
      </c>
      <c r="K548" s="292">
        <v>240</v>
      </c>
      <c r="L548" s="274">
        <v>6240</v>
      </c>
      <c r="M548" s="294">
        <v>0.08</v>
      </c>
      <c r="N548" s="275">
        <v>5740.8</v>
      </c>
      <c r="O548" s="288" t="s">
        <v>761</v>
      </c>
      <c r="P548" s="276" t="s">
        <v>760</v>
      </c>
      <c r="Q548" s="296" t="s">
        <v>1932</v>
      </c>
      <c r="R548" s="276" t="s">
        <v>1933</v>
      </c>
      <c r="S548" s="296" t="s">
        <v>1934</v>
      </c>
    </row>
    <row r="549" spans="1:19" x14ac:dyDescent="0.3">
      <c r="A549" s="272">
        <v>1542</v>
      </c>
      <c r="B549" s="282">
        <v>42891</v>
      </c>
      <c r="C549" s="284" t="s">
        <v>592</v>
      </c>
      <c r="D549" s="273" t="s">
        <v>1017</v>
      </c>
      <c r="E549" s="286" t="s">
        <v>395</v>
      </c>
      <c r="F549" s="273" t="s">
        <v>812</v>
      </c>
      <c r="G549" s="288" t="s">
        <v>764</v>
      </c>
      <c r="H549" s="273" t="s">
        <v>793</v>
      </c>
      <c r="I549" s="290" t="s">
        <v>1414</v>
      </c>
      <c r="J549" s="274">
        <v>30</v>
      </c>
      <c r="K549" s="292">
        <v>420</v>
      </c>
      <c r="L549" s="274">
        <v>12600</v>
      </c>
      <c r="M549" s="294">
        <v>0.05</v>
      </c>
      <c r="N549" s="275">
        <v>11970</v>
      </c>
      <c r="O549" s="288" t="s">
        <v>834</v>
      </c>
      <c r="P549" s="276" t="s">
        <v>760</v>
      </c>
      <c r="Q549" s="296" t="s">
        <v>1932</v>
      </c>
      <c r="R549" s="276" t="s">
        <v>1933</v>
      </c>
      <c r="S549" s="296" t="s">
        <v>1934</v>
      </c>
    </row>
    <row r="550" spans="1:19" x14ac:dyDescent="0.3">
      <c r="A550" s="272">
        <v>1543</v>
      </c>
      <c r="B550" s="282">
        <v>42891</v>
      </c>
      <c r="C550" s="284" t="s">
        <v>592</v>
      </c>
      <c r="D550" s="273" t="s">
        <v>833</v>
      </c>
      <c r="E550" s="286" t="s">
        <v>398</v>
      </c>
      <c r="F550" s="273" t="s">
        <v>812</v>
      </c>
      <c r="G550" s="288" t="s">
        <v>764</v>
      </c>
      <c r="H550" s="273" t="s">
        <v>800</v>
      </c>
      <c r="I550" s="290" t="s">
        <v>1413</v>
      </c>
      <c r="J550" s="274">
        <v>43</v>
      </c>
      <c r="K550" s="292">
        <v>180</v>
      </c>
      <c r="L550" s="274">
        <v>7740</v>
      </c>
      <c r="M550" s="294">
        <v>0.05</v>
      </c>
      <c r="N550" s="275">
        <v>7353</v>
      </c>
      <c r="O550" s="288" t="s">
        <v>761</v>
      </c>
      <c r="P550" s="276" t="s">
        <v>827</v>
      </c>
      <c r="Q550" s="296" t="s">
        <v>1932</v>
      </c>
      <c r="R550" s="276" t="s">
        <v>1933</v>
      </c>
      <c r="S550" s="296" t="s">
        <v>1934</v>
      </c>
    </row>
    <row r="551" spans="1:19" x14ac:dyDescent="0.3">
      <c r="A551" s="272">
        <v>1544</v>
      </c>
      <c r="B551" s="282">
        <v>42891</v>
      </c>
      <c r="C551" s="284" t="s">
        <v>592</v>
      </c>
      <c r="D551" s="273" t="s">
        <v>1412</v>
      </c>
      <c r="E551" s="286" t="s">
        <v>395</v>
      </c>
      <c r="F551" s="273" t="s">
        <v>812</v>
      </c>
      <c r="G551" s="288" t="s">
        <v>764</v>
      </c>
      <c r="H551" s="273" t="s">
        <v>800</v>
      </c>
      <c r="I551" s="290" t="s">
        <v>1411</v>
      </c>
      <c r="J551" s="274">
        <v>24</v>
      </c>
      <c r="K551" s="292">
        <v>2100</v>
      </c>
      <c r="L551" s="274">
        <v>50400</v>
      </c>
      <c r="M551" s="294">
        <v>0.1</v>
      </c>
      <c r="N551" s="275">
        <v>45360</v>
      </c>
      <c r="O551" s="288" t="s">
        <v>788</v>
      </c>
      <c r="P551" s="276" t="s">
        <v>760</v>
      </c>
      <c r="Q551" s="296" t="s">
        <v>1936</v>
      </c>
      <c r="R551" s="276" t="s">
        <v>1933</v>
      </c>
      <c r="S551" s="296" t="s">
        <v>1934</v>
      </c>
    </row>
    <row r="552" spans="1:19" x14ac:dyDescent="0.3">
      <c r="A552" s="272">
        <v>1545</v>
      </c>
      <c r="B552" s="282">
        <v>42892</v>
      </c>
      <c r="C552" s="284" t="s">
        <v>592</v>
      </c>
      <c r="D552" s="273" t="s">
        <v>1408</v>
      </c>
      <c r="E552" s="286" t="s">
        <v>398</v>
      </c>
      <c r="F552" s="273" t="s">
        <v>778</v>
      </c>
      <c r="G552" s="288" t="s">
        <v>764</v>
      </c>
      <c r="H552" s="273" t="s">
        <v>818</v>
      </c>
      <c r="I552" s="290" t="s">
        <v>1410</v>
      </c>
      <c r="J552" s="274">
        <v>29</v>
      </c>
      <c r="K552" s="292">
        <v>180</v>
      </c>
      <c r="L552" s="274">
        <v>5220</v>
      </c>
      <c r="M552" s="294">
        <v>7.0000000000000007E-2</v>
      </c>
      <c r="N552" s="275">
        <v>4854.6000000000004</v>
      </c>
      <c r="O552" s="288" t="s">
        <v>834</v>
      </c>
      <c r="P552" s="276" t="s">
        <v>760</v>
      </c>
      <c r="Q552" s="296" t="s">
        <v>1932</v>
      </c>
      <c r="R552" s="276" t="s">
        <v>1933</v>
      </c>
      <c r="S552" s="296" t="s">
        <v>1934</v>
      </c>
    </row>
    <row r="553" spans="1:19" x14ac:dyDescent="0.3">
      <c r="A553" s="272">
        <v>1546</v>
      </c>
      <c r="B553" s="282">
        <v>42892</v>
      </c>
      <c r="C553" s="284" t="s">
        <v>592</v>
      </c>
      <c r="D553" s="273" t="s">
        <v>1408</v>
      </c>
      <c r="E553" s="286" t="s">
        <v>398</v>
      </c>
      <c r="F553" s="273" t="s">
        <v>778</v>
      </c>
      <c r="G553" s="288" t="s">
        <v>764</v>
      </c>
      <c r="H553" s="273" t="s">
        <v>811</v>
      </c>
      <c r="I553" s="290" t="s">
        <v>1175</v>
      </c>
      <c r="J553" s="274">
        <v>33</v>
      </c>
      <c r="K553" s="292">
        <v>960</v>
      </c>
      <c r="L553" s="274">
        <v>31680</v>
      </c>
      <c r="M553" s="294">
        <v>0.02</v>
      </c>
      <c r="N553" s="275">
        <v>31046.400000000001</v>
      </c>
      <c r="O553" s="288" t="s">
        <v>834</v>
      </c>
      <c r="P553" s="276" t="s">
        <v>787</v>
      </c>
      <c r="Q553" s="296" t="s">
        <v>1932</v>
      </c>
      <c r="R553" s="276" t="s">
        <v>1933</v>
      </c>
      <c r="S553" s="296" t="s">
        <v>1934</v>
      </c>
    </row>
    <row r="554" spans="1:19" x14ac:dyDescent="0.3">
      <c r="A554" s="272">
        <v>1547</v>
      </c>
      <c r="B554" s="282">
        <v>42892</v>
      </c>
      <c r="C554" s="284" t="s">
        <v>592</v>
      </c>
      <c r="D554" s="273" t="s">
        <v>1408</v>
      </c>
      <c r="E554" s="286" t="s">
        <v>398</v>
      </c>
      <c r="F554" s="273" t="s">
        <v>778</v>
      </c>
      <c r="G554" s="288" t="s">
        <v>785</v>
      </c>
      <c r="H554" s="273" t="s">
        <v>815</v>
      </c>
      <c r="I554" s="290" t="s">
        <v>1409</v>
      </c>
      <c r="J554" s="274">
        <v>38</v>
      </c>
      <c r="K554" s="292">
        <v>24060</v>
      </c>
      <c r="L554" s="274">
        <v>914280</v>
      </c>
      <c r="M554" s="294">
        <v>0.02</v>
      </c>
      <c r="N554" s="275">
        <v>895994.4</v>
      </c>
      <c r="O554" s="288" t="s">
        <v>834</v>
      </c>
      <c r="P554" s="276" t="s">
        <v>787</v>
      </c>
      <c r="Q554" s="296" t="s">
        <v>1932</v>
      </c>
      <c r="R554" s="276" t="s">
        <v>1933</v>
      </c>
      <c r="S554" s="296" t="s">
        <v>1934</v>
      </c>
    </row>
    <row r="555" spans="1:19" x14ac:dyDescent="0.3">
      <c r="A555" s="272">
        <v>1548</v>
      </c>
      <c r="B555" s="282">
        <v>42892</v>
      </c>
      <c r="C555" s="284" t="s">
        <v>592</v>
      </c>
      <c r="D555" s="273" t="s">
        <v>1408</v>
      </c>
      <c r="E555" s="286" t="s">
        <v>398</v>
      </c>
      <c r="F555" s="273" t="s">
        <v>778</v>
      </c>
      <c r="G555" s="288" t="s">
        <v>785</v>
      </c>
      <c r="H555" s="273" t="s">
        <v>815</v>
      </c>
      <c r="I555" s="290" t="s">
        <v>1407</v>
      </c>
      <c r="J555" s="274">
        <v>45</v>
      </c>
      <c r="K555" s="292">
        <v>1440</v>
      </c>
      <c r="L555" s="274">
        <v>64800</v>
      </c>
      <c r="M555" s="294">
        <v>0.04</v>
      </c>
      <c r="N555" s="275">
        <v>62208</v>
      </c>
      <c r="O555" s="288" t="s">
        <v>834</v>
      </c>
      <c r="P555" s="276" t="s">
        <v>760</v>
      </c>
      <c r="Q555" s="296" t="s">
        <v>1932</v>
      </c>
      <c r="R555" s="276" t="s">
        <v>1933</v>
      </c>
      <c r="S555" s="296" t="s">
        <v>1934</v>
      </c>
    </row>
    <row r="556" spans="1:19" x14ac:dyDescent="0.3">
      <c r="A556" s="272">
        <v>1549</v>
      </c>
      <c r="B556" s="282">
        <v>42892</v>
      </c>
      <c r="C556" s="284" t="s">
        <v>592</v>
      </c>
      <c r="D556" s="273" t="s">
        <v>1406</v>
      </c>
      <c r="E556" s="286" t="s">
        <v>522</v>
      </c>
      <c r="F556" s="273" t="s">
        <v>765</v>
      </c>
      <c r="G556" s="288" t="s">
        <v>770</v>
      </c>
      <c r="H556" s="273" t="s">
        <v>826</v>
      </c>
      <c r="I556" s="290" t="s">
        <v>1359</v>
      </c>
      <c r="J556" s="274">
        <v>46</v>
      </c>
      <c r="K556" s="292">
        <v>9060</v>
      </c>
      <c r="L556" s="274">
        <v>416760</v>
      </c>
      <c r="M556" s="294">
        <v>0.05</v>
      </c>
      <c r="N556" s="275">
        <v>395922</v>
      </c>
      <c r="O556" s="288" t="s">
        <v>761</v>
      </c>
      <c r="P556" s="276" t="s">
        <v>760</v>
      </c>
      <c r="Q556" s="296" t="s">
        <v>1932</v>
      </c>
      <c r="R556" s="276" t="s">
        <v>1937</v>
      </c>
      <c r="S556" s="296" t="s">
        <v>1934</v>
      </c>
    </row>
    <row r="557" spans="1:19" x14ac:dyDescent="0.3">
      <c r="A557" s="272">
        <v>1550</v>
      </c>
      <c r="B557" s="282">
        <v>42893</v>
      </c>
      <c r="C557" s="284" t="s">
        <v>592</v>
      </c>
      <c r="D557" s="273" t="s">
        <v>1328</v>
      </c>
      <c r="E557" s="286" t="s">
        <v>405</v>
      </c>
      <c r="F557" s="273" t="s">
        <v>778</v>
      </c>
      <c r="G557" s="288" t="s">
        <v>764</v>
      </c>
      <c r="H557" s="273" t="s">
        <v>811</v>
      </c>
      <c r="I557" s="290" t="s">
        <v>1405</v>
      </c>
      <c r="J557" s="274">
        <v>21</v>
      </c>
      <c r="K557" s="292">
        <v>1440</v>
      </c>
      <c r="L557" s="274">
        <v>30240</v>
      </c>
      <c r="M557" s="294">
        <v>0.04</v>
      </c>
      <c r="N557" s="275">
        <v>29030.400000000001</v>
      </c>
      <c r="O557" s="288" t="s">
        <v>834</v>
      </c>
      <c r="P557" s="276" t="s">
        <v>760</v>
      </c>
      <c r="Q557" s="296" t="s">
        <v>1932</v>
      </c>
      <c r="R557" s="276" t="s">
        <v>1933</v>
      </c>
      <c r="S557" s="296" t="s">
        <v>1934</v>
      </c>
    </row>
    <row r="558" spans="1:19" x14ac:dyDescent="0.3">
      <c r="A558" s="272">
        <v>1551</v>
      </c>
      <c r="B558" s="282">
        <v>42893</v>
      </c>
      <c r="C558" s="284" t="s">
        <v>592</v>
      </c>
      <c r="D558" s="273" t="s">
        <v>1404</v>
      </c>
      <c r="E558" s="286" t="s">
        <v>398</v>
      </c>
      <c r="F558" s="273" t="s">
        <v>778</v>
      </c>
      <c r="G558" s="288" t="s">
        <v>785</v>
      </c>
      <c r="H558" s="273" t="s">
        <v>824</v>
      </c>
      <c r="I558" s="290" t="s">
        <v>1079</v>
      </c>
      <c r="J558" s="274">
        <v>50</v>
      </c>
      <c r="K558" s="292">
        <v>2640</v>
      </c>
      <c r="L558" s="274">
        <v>132000</v>
      </c>
      <c r="M558" s="294">
        <v>0.1</v>
      </c>
      <c r="N558" s="275">
        <v>118800</v>
      </c>
      <c r="O558" s="288" t="s">
        <v>782</v>
      </c>
      <c r="P558" s="276" t="s">
        <v>760</v>
      </c>
      <c r="Q558" s="296" t="s">
        <v>1932</v>
      </c>
      <c r="R558" s="276" t="s">
        <v>1933</v>
      </c>
      <c r="S558" s="296" t="s">
        <v>1934</v>
      </c>
    </row>
    <row r="559" spans="1:19" x14ac:dyDescent="0.3">
      <c r="A559" s="272">
        <v>1552</v>
      </c>
      <c r="B559" s="282">
        <v>42893</v>
      </c>
      <c r="C559" s="284" t="s">
        <v>592</v>
      </c>
      <c r="D559" s="273" t="s">
        <v>1403</v>
      </c>
      <c r="E559" s="286" t="s">
        <v>405</v>
      </c>
      <c r="F559" s="273" t="s">
        <v>765</v>
      </c>
      <c r="G559" s="288" t="s">
        <v>785</v>
      </c>
      <c r="H559" s="273" t="s">
        <v>784</v>
      </c>
      <c r="I559" s="290" t="s">
        <v>1314</v>
      </c>
      <c r="J559" s="274">
        <v>27</v>
      </c>
      <c r="K559" s="292">
        <v>9360</v>
      </c>
      <c r="L559" s="274">
        <v>252720</v>
      </c>
      <c r="M559" s="294">
        <v>0.04</v>
      </c>
      <c r="N559" s="275">
        <v>242611.20000000001</v>
      </c>
      <c r="O559" s="288" t="s">
        <v>782</v>
      </c>
      <c r="P559" s="276" t="s">
        <v>767</v>
      </c>
      <c r="Q559" s="296" t="s">
        <v>1932</v>
      </c>
      <c r="R559" s="276" t="s">
        <v>1937</v>
      </c>
      <c r="S559" s="296" t="s">
        <v>1934</v>
      </c>
    </row>
    <row r="560" spans="1:19" x14ac:dyDescent="0.3">
      <c r="A560" s="272">
        <v>1553</v>
      </c>
      <c r="B560" s="282">
        <v>42893</v>
      </c>
      <c r="C560" s="284" t="s">
        <v>592</v>
      </c>
      <c r="D560" s="273" t="s">
        <v>1402</v>
      </c>
      <c r="E560" s="286" t="s">
        <v>522</v>
      </c>
      <c r="F560" s="273" t="s">
        <v>790</v>
      </c>
      <c r="G560" s="288" t="s">
        <v>764</v>
      </c>
      <c r="H560" s="273" t="s">
        <v>995</v>
      </c>
      <c r="I560" s="290" t="s">
        <v>1401</v>
      </c>
      <c r="J560" s="274">
        <v>2</v>
      </c>
      <c r="K560" s="292">
        <v>300</v>
      </c>
      <c r="L560" s="274">
        <v>600</v>
      </c>
      <c r="M560" s="294">
        <v>0.02</v>
      </c>
      <c r="N560" s="275">
        <v>588</v>
      </c>
      <c r="O560" s="288" t="s">
        <v>834</v>
      </c>
      <c r="P560" s="276" t="s">
        <v>760</v>
      </c>
      <c r="Q560" s="296" t="s">
        <v>1932</v>
      </c>
      <c r="R560" s="276" t="s">
        <v>1937</v>
      </c>
      <c r="S560" s="296" t="s">
        <v>1934</v>
      </c>
    </row>
    <row r="561" spans="1:19" x14ac:dyDescent="0.3">
      <c r="A561" s="272">
        <v>1554</v>
      </c>
      <c r="B561" s="282">
        <v>42894</v>
      </c>
      <c r="C561" s="284" t="s">
        <v>592</v>
      </c>
      <c r="D561" s="273" t="s">
        <v>1400</v>
      </c>
      <c r="E561" s="286" t="s">
        <v>405</v>
      </c>
      <c r="F561" s="273" t="s">
        <v>778</v>
      </c>
      <c r="G561" s="288" t="s">
        <v>785</v>
      </c>
      <c r="H561" s="273" t="s">
        <v>824</v>
      </c>
      <c r="I561" s="290" t="s">
        <v>1177</v>
      </c>
      <c r="J561" s="274">
        <v>49</v>
      </c>
      <c r="K561" s="292">
        <v>6000</v>
      </c>
      <c r="L561" s="274">
        <v>294000</v>
      </c>
      <c r="M561" s="294">
        <v>0</v>
      </c>
      <c r="N561" s="275">
        <v>294000</v>
      </c>
      <c r="O561" s="288" t="s">
        <v>761</v>
      </c>
      <c r="P561" s="276" t="s">
        <v>760</v>
      </c>
      <c r="Q561" s="296" t="s">
        <v>1932</v>
      </c>
      <c r="R561" s="276" t="s">
        <v>1933</v>
      </c>
      <c r="S561" s="296" t="s">
        <v>1934</v>
      </c>
    </row>
    <row r="562" spans="1:19" x14ac:dyDescent="0.3">
      <c r="A562" s="272">
        <v>1555</v>
      </c>
      <c r="B562" s="282">
        <v>42894</v>
      </c>
      <c r="C562" s="284" t="s">
        <v>592</v>
      </c>
      <c r="D562" s="273" t="s">
        <v>1398</v>
      </c>
      <c r="E562" s="286" t="s">
        <v>522</v>
      </c>
      <c r="F562" s="273" t="s">
        <v>812</v>
      </c>
      <c r="G562" s="288" t="s">
        <v>770</v>
      </c>
      <c r="H562" s="273" t="s">
        <v>769</v>
      </c>
      <c r="I562" s="290" t="s">
        <v>1399</v>
      </c>
      <c r="J562" s="274">
        <v>32</v>
      </c>
      <c r="K562" s="292">
        <v>3660</v>
      </c>
      <c r="L562" s="274">
        <v>117120</v>
      </c>
      <c r="M562" s="294">
        <v>0.08</v>
      </c>
      <c r="N562" s="275">
        <v>107750.39999999999</v>
      </c>
      <c r="O562" s="288" t="s">
        <v>834</v>
      </c>
      <c r="P562" s="276" t="s">
        <v>841</v>
      </c>
      <c r="Q562" s="296" t="s">
        <v>1932</v>
      </c>
      <c r="R562" s="276" t="s">
        <v>1933</v>
      </c>
      <c r="S562" s="296" t="s">
        <v>1934</v>
      </c>
    </row>
    <row r="563" spans="1:19" x14ac:dyDescent="0.3">
      <c r="A563" s="272">
        <v>1556</v>
      </c>
      <c r="B563" s="282">
        <v>42894</v>
      </c>
      <c r="C563" s="284" t="s">
        <v>592</v>
      </c>
      <c r="D563" s="273" t="s">
        <v>1398</v>
      </c>
      <c r="E563" s="286" t="s">
        <v>522</v>
      </c>
      <c r="F563" s="273" t="s">
        <v>812</v>
      </c>
      <c r="G563" s="288" t="s">
        <v>770</v>
      </c>
      <c r="H563" s="273" t="s">
        <v>781</v>
      </c>
      <c r="I563" s="290" t="s">
        <v>942</v>
      </c>
      <c r="J563" s="274">
        <v>46</v>
      </c>
      <c r="K563" s="292">
        <v>660</v>
      </c>
      <c r="L563" s="274">
        <v>30360</v>
      </c>
      <c r="M563" s="294">
        <v>0.1</v>
      </c>
      <c r="N563" s="275">
        <v>27324</v>
      </c>
      <c r="O563" s="288" t="s">
        <v>834</v>
      </c>
      <c r="P563" s="276" t="s">
        <v>787</v>
      </c>
      <c r="Q563" s="296" t="s">
        <v>1932</v>
      </c>
      <c r="R563" s="276" t="s">
        <v>1933</v>
      </c>
      <c r="S563" s="296" t="s">
        <v>1934</v>
      </c>
    </row>
    <row r="564" spans="1:19" x14ac:dyDescent="0.3">
      <c r="A564" s="272">
        <v>1557</v>
      </c>
      <c r="B564" s="282">
        <v>42895</v>
      </c>
      <c r="C564" s="284" t="s">
        <v>592</v>
      </c>
      <c r="D564" s="273" t="s">
        <v>1329</v>
      </c>
      <c r="E564" s="286" t="s">
        <v>405</v>
      </c>
      <c r="F564" s="273" t="s">
        <v>778</v>
      </c>
      <c r="G564" s="288" t="s">
        <v>764</v>
      </c>
      <c r="H564" s="273" t="s">
        <v>772</v>
      </c>
      <c r="I564" s="290" t="s">
        <v>1301</v>
      </c>
      <c r="J564" s="274">
        <v>8</v>
      </c>
      <c r="K564" s="292">
        <v>2100</v>
      </c>
      <c r="L564" s="274">
        <v>16800</v>
      </c>
      <c r="M564" s="294">
        <v>0</v>
      </c>
      <c r="N564" s="275">
        <v>16800</v>
      </c>
      <c r="O564" s="288" t="s">
        <v>761</v>
      </c>
      <c r="P564" s="276" t="s">
        <v>798</v>
      </c>
      <c r="Q564" s="296" t="s">
        <v>1932</v>
      </c>
      <c r="R564" s="276" t="s">
        <v>1933</v>
      </c>
      <c r="S564" s="296" t="s">
        <v>1934</v>
      </c>
    </row>
    <row r="565" spans="1:19" x14ac:dyDescent="0.3">
      <c r="A565" s="272">
        <v>1558</v>
      </c>
      <c r="B565" s="282">
        <v>42895</v>
      </c>
      <c r="C565" s="284" t="s">
        <v>592</v>
      </c>
      <c r="D565" s="273" t="s">
        <v>1329</v>
      </c>
      <c r="E565" s="286" t="s">
        <v>405</v>
      </c>
      <c r="F565" s="273" t="s">
        <v>778</v>
      </c>
      <c r="G565" s="288" t="s">
        <v>785</v>
      </c>
      <c r="H565" s="273" t="s">
        <v>784</v>
      </c>
      <c r="I565" s="290" t="s">
        <v>1132</v>
      </c>
      <c r="J565" s="274">
        <v>29</v>
      </c>
      <c r="K565" s="292">
        <v>3360</v>
      </c>
      <c r="L565" s="274">
        <v>97440</v>
      </c>
      <c r="M565" s="294">
        <v>7.0000000000000007E-2</v>
      </c>
      <c r="N565" s="275">
        <v>90619.199999999997</v>
      </c>
      <c r="O565" s="288" t="s">
        <v>761</v>
      </c>
      <c r="P565" s="276" t="s">
        <v>767</v>
      </c>
      <c r="Q565" s="296" t="s">
        <v>1932</v>
      </c>
      <c r="R565" s="276" t="s">
        <v>1933</v>
      </c>
      <c r="S565" s="296" t="s">
        <v>1934</v>
      </c>
    </row>
    <row r="566" spans="1:19" x14ac:dyDescent="0.3">
      <c r="A566" s="272">
        <v>1559</v>
      </c>
      <c r="B566" s="282">
        <v>42895</v>
      </c>
      <c r="C566" s="284" t="s">
        <v>592</v>
      </c>
      <c r="D566" s="273" t="s">
        <v>1128</v>
      </c>
      <c r="E566" s="286" t="s">
        <v>398</v>
      </c>
      <c r="F566" s="273" t="s">
        <v>790</v>
      </c>
      <c r="G566" s="288" t="s">
        <v>764</v>
      </c>
      <c r="H566" s="273" t="s">
        <v>800</v>
      </c>
      <c r="I566" s="290" t="s">
        <v>957</v>
      </c>
      <c r="J566" s="274">
        <v>27</v>
      </c>
      <c r="K566" s="292">
        <v>300</v>
      </c>
      <c r="L566" s="274">
        <v>8100</v>
      </c>
      <c r="M566" s="294">
        <v>0.1</v>
      </c>
      <c r="N566" s="275">
        <v>7290</v>
      </c>
      <c r="O566" s="288" t="s">
        <v>775</v>
      </c>
      <c r="P566" s="276" t="s">
        <v>760</v>
      </c>
      <c r="Q566" s="296" t="s">
        <v>1935</v>
      </c>
      <c r="R566" s="276" t="s">
        <v>1937</v>
      </c>
      <c r="S566" s="296" t="s">
        <v>1934</v>
      </c>
    </row>
    <row r="567" spans="1:19" x14ac:dyDescent="0.3">
      <c r="A567" s="272">
        <v>1560</v>
      </c>
      <c r="B567" s="282">
        <v>42895</v>
      </c>
      <c r="C567" s="284" t="s">
        <v>592</v>
      </c>
      <c r="D567" s="273" t="s">
        <v>1128</v>
      </c>
      <c r="E567" s="286" t="s">
        <v>398</v>
      </c>
      <c r="F567" s="273" t="s">
        <v>790</v>
      </c>
      <c r="G567" s="288" t="s">
        <v>785</v>
      </c>
      <c r="H567" s="273" t="s">
        <v>824</v>
      </c>
      <c r="I567" s="290" t="s">
        <v>1258</v>
      </c>
      <c r="J567" s="274">
        <v>43</v>
      </c>
      <c r="K567" s="292">
        <v>1740</v>
      </c>
      <c r="L567" s="274">
        <v>74820</v>
      </c>
      <c r="M567" s="294">
        <v>0.01</v>
      </c>
      <c r="N567" s="275">
        <v>74071.8</v>
      </c>
      <c r="O567" s="288" t="s">
        <v>775</v>
      </c>
      <c r="P567" s="276" t="s">
        <v>798</v>
      </c>
      <c r="Q567" s="296" t="s">
        <v>1935</v>
      </c>
      <c r="R567" s="276" t="s">
        <v>1937</v>
      </c>
      <c r="S567" s="296" t="s">
        <v>1934</v>
      </c>
    </row>
    <row r="568" spans="1:19" x14ac:dyDescent="0.3">
      <c r="A568" s="272">
        <v>1561</v>
      </c>
      <c r="B568" s="282">
        <v>42895</v>
      </c>
      <c r="C568" s="284" t="s">
        <v>592</v>
      </c>
      <c r="D568" s="273" t="s">
        <v>1397</v>
      </c>
      <c r="E568" s="286" t="s">
        <v>398</v>
      </c>
      <c r="F568" s="273" t="s">
        <v>790</v>
      </c>
      <c r="G568" s="288" t="s">
        <v>785</v>
      </c>
      <c r="H568" s="273" t="s">
        <v>824</v>
      </c>
      <c r="I568" s="290" t="s">
        <v>1396</v>
      </c>
      <c r="J568" s="274">
        <v>49</v>
      </c>
      <c r="K568" s="292">
        <v>1920</v>
      </c>
      <c r="L568" s="274">
        <v>94080</v>
      </c>
      <c r="M568" s="294">
        <v>7.0000000000000007E-2</v>
      </c>
      <c r="N568" s="275">
        <v>87494.399999999994</v>
      </c>
      <c r="O568" s="288" t="s">
        <v>775</v>
      </c>
      <c r="P568" s="276" t="s">
        <v>760</v>
      </c>
      <c r="Q568" s="296" t="s">
        <v>1935</v>
      </c>
      <c r="R568" s="276" t="s">
        <v>1937</v>
      </c>
      <c r="S568" s="296" t="s">
        <v>1934</v>
      </c>
    </row>
    <row r="569" spans="1:19" x14ac:dyDescent="0.3">
      <c r="A569" s="272">
        <v>1562</v>
      </c>
      <c r="B569" s="282">
        <v>42895</v>
      </c>
      <c r="C569" s="284" t="s">
        <v>592</v>
      </c>
      <c r="D569" s="273" t="s">
        <v>1395</v>
      </c>
      <c r="E569" s="286" t="s">
        <v>398</v>
      </c>
      <c r="F569" s="273" t="s">
        <v>778</v>
      </c>
      <c r="G569" s="288" t="s">
        <v>764</v>
      </c>
      <c r="H569" s="273" t="s">
        <v>772</v>
      </c>
      <c r="I569" s="290" t="s">
        <v>1198</v>
      </c>
      <c r="J569" s="274">
        <v>8</v>
      </c>
      <c r="K569" s="292">
        <v>4860</v>
      </c>
      <c r="L569" s="274">
        <v>38880</v>
      </c>
      <c r="M569" s="294">
        <v>0.03</v>
      </c>
      <c r="N569" s="275">
        <v>37713.599999999999</v>
      </c>
      <c r="O569" s="288" t="s">
        <v>775</v>
      </c>
      <c r="P569" s="276" t="s">
        <v>774</v>
      </c>
      <c r="Q569" s="296" t="s">
        <v>1935</v>
      </c>
      <c r="R569" s="276" t="s">
        <v>1933</v>
      </c>
      <c r="S569" s="296" t="s">
        <v>1934</v>
      </c>
    </row>
    <row r="570" spans="1:19" x14ac:dyDescent="0.3">
      <c r="A570" s="272">
        <v>1563</v>
      </c>
      <c r="B570" s="282">
        <v>42895</v>
      </c>
      <c r="C570" s="284" t="s">
        <v>592</v>
      </c>
      <c r="D570" s="273" t="s">
        <v>1203</v>
      </c>
      <c r="E570" s="286" t="s">
        <v>398</v>
      </c>
      <c r="F570" s="273" t="s">
        <v>790</v>
      </c>
      <c r="G570" s="288" t="s">
        <v>764</v>
      </c>
      <c r="H570" s="273" t="s">
        <v>800</v>
      </c>
      <c r="I570" s="290" t="s">
        <v>1394</v>
      </c>
      <c r="J570" s="274">
        <v>33</v>
      </c>
      <c r="K570" s="292">
        <v>660</v>
      </c>
      <c r="L570" s="274">
        <v>21780</v>
      </c>
      <c r="M570" s="294">
        <v>0.06</v>
      </c>
      <c r="N570" s="275">
        <v>20473.2</v>
      </c>
      <c r="O570" s="288" t="s">
        <v>761</v>
      </c>
      <c r="P570" s="276" t="s">
        <v>760</v>
      </c>
      <c r="Q570" s="296" t="s">
        <v>1932</v>
      </c>
      <c r="R570" s="276" t="s">
        <v>1937</v>
      </c>
      <c r="S570" s="296" t="s">
        <v>1934</v>
      </c>
    </row>
    <row r="571" spans="1:19" x14ac:dyDescent="0.3">
      <c r="A571" s="272">
        <v>1564</v>
      </c>
      <c r="B571" s="282">
        <v>42895</v>
      </c>
      <c r="C571" s="284" t="s">
        <v>592</v>
      </c>
      <c r="D571" s="273" t="s">
        <v>1203</v>
      </c>
      <c r="E571" s="286" t="s">
        <v>398</v>
      </c>
      <c r="F571" s="273" t="s">
        <v>790</v>
      </c>
      <c r="G571" s="288" t="s">
        <v>770</v>
      </c>
      <c r="H571" s="273" t="s">
        <v>781</v>
      </c>
      <c r="I571" s="290" t="s">
        <v>1393</v>
      </c>
      <c r="J571" s="274">
        <v>30</v>
      </c>
      <c r="K571" s="292">
        <v>780</v>
      </c>
      <c r="L571" s="274">
        <v>23400</v>
      </c>
      <c r="M571" s="294">
        <v>0.01</v>
      </c>
      <c r="N571" s="275">
        <v>23166</v>
      </c>
      <c r="O571" s="288" t="s">
        <v>761</v>
      </c>
      <c r="P571" s="276" t="s">
        <v>760</v>
      </c>
      <c r="Q571" s="296" t="s">
        <v>1932</v>
      </c>
      <c r="R571" s="276" t="s">
        <v>1937</v>
      </c>
      <c r="S571" s="296" t="s">
        <v>1934</v>
      </c>
    </row>
    <row r="572" spans="1:19" x14ac:dyDescent="0.3">
      <c r="A572" s="272">
        <v>1565</v>
      </c>
      <c r="B572" s="282">
        <v>42895</v>
      </c>
      <c r="C572" s="284" t="s">
        <v>592</v>
      </c>
      <c r="D572" s="273" t="s">
        <v>902</v>
      </c>
      <c r="E572" s="286" t="s">
        <v>398</v>
      </c>
      <c r="F572" s="273" t="s">
        <v>790</v>
      </c>
      <c r="G572" s="288" t="s">
        <v>770</v>
      </c>
      <c r="H572" s="273" t="s">
        <v>777</v>
      </c>
      <c r="I572" s="290" t="s">
        <v>1392</v>
      </c>
      <c r="J572" s="274">
        <v>3</v>
      </c>
      <c r="K572" s="292">
        <v>14220</v>
      </c>
      <c r="L572" s="274">
        <v>42660</v>
      </c>
      <c r="M572" s="294">
        <v>0.03</v>
      </c>
      <c r="N572" s="275">
        <v>41380.199999999997</v>
      </c>
      <c r="O572" s="288" t="s">
        <v>782</v>
      </c>
      <c r="P572" s="276" t="s">
        <v>798</v>
      </c>
      <c r="Q572" s="296" t="s">
        <v>1932</v>
      </c>
      <c r="R572" s="276" t="s">
        <v>1937</v>
      </c>
      <c r="S572" s="296" t="s">
        <v>1934</v>
      </c>
    </row>
    <row r="573" spans="1:19" x14ac:dyDescent="0.3">
      <c r="A573" s="272">
        <v>1566</v>
      </c>
      <c r="B573" s="282">
        <v>42895</v>
      </c>
      <c r="C573" s="284" t="s">
        <v>592</v>
      </c>
      <c r="D573" s="273" t="s">
        <v>1091</v>
      </c>
      <c r="E573" s="286" t="s">
        <v>398</v>
      </c>
      <c r="F573" s="273" t="s">
        <v>812</v>
      </c>
      <c r="G573" s="288" t="s">
        <v>770</v>
      </c>
      <c r="H573" s="273" t="s">
        <v>826</v>
      </c>
      <c r="I573" s="290" t="s">
        <v>901</v>
      </c>
      <c r="J573" s="274">
        <v>48</v>
      </c>
      <c r="K573" s="292">
        <v>4260</v>
      </c>
      <c r="L573" s="274">
        <v>204480</v>
      </c>
      <c r="M573" s="294">
        <v>0.08</v>
      </c>
      <c r="N573" s="275">
        <v>188121.60000000001</v>
      </c>
      <c r="O573" s="288" t="s">
        <v>788</v>
      </c>
      <c r="P573" s="276" t="s">
        <v>760</v>
      </c>
      <c r="Q573" s="296" t="s">
        <v>1936</v>
      </c>
      <c r="R573" s="276" t="s">
        <v>1933</v>
      </c>
      <c r="S573" s="296" t="s">
        <v>1934</v>
      </c>
    </row>
    <row r="574" spans="1:19" x14ac:dyDescent="0.3">
      <c r="A574" s="272">
        <v>1567</v>
      </c>
      <c r="B574" s="282">
        <v>42895</v>
      </c>
      <c r="C574" s="284" t="s">
        <v>592</v>
      </c>
      <c r="D574" s="273" t="s">
        <v>1391</v>
      </c>
      <c r="E574" s="286" t="s">
        <v>395</v>
      </c>
      <c r="F574" s="273" t="s">
        <v>778</v>
      </c>
      <c r="G574" s="288" t="s">
        <v>764</v>
      </c>
      <c r="H574" s="273" t="s">
        <v>811</v>
      </c>
      <c r="I574" s="290" t="s">
        <v>1390</v>
      </c>
      <c r="J574" s="274">
        <v>47</v>
      </c>
      <c r="K574" s="292">
        <v>480</v>
      </c>
      <c r="L574" s="274">
        <v>22560</v>
      </c>
      <c r="M574" s="294">
        <v>0.03</v>
      </c>
      <c r="N574" s="275">
        <v>21883.200000000001</v>
      </c>
      <c r="O574" s="288" t="s">
        <v>788</v>
      </c>
      <c r="P574" s="276" t="s">
        <v>827</v>
      </c>
      <c r="Q574" s="296" t="s">
        <v>1936</v>
      </c>
      <c r="R574" s="276" t="s">
        <v>1933</v>
      </c>
      <c r="S574" s="296" t="s">
        <v>1934</v>
      </c>
    </row>
    <row r="575" spans="1:19" x14ac:dyDescent="0.3">
      <c r="A575" s="272">
        <v>1568</v>
      </c>
      <c r="B575" s="282">
        <v>42896</v>
      </c>
      <c r="C575" s="284" t="s">
        <v>592</v>
      </c>
      <c r="D575" s="273" t="s">
        <v>1388</v>
      </c>
      <c r="E575" s="286" t="s">
        <v>398</v>
      </c>
      <c r="F575" s="273" t="s">
        <v>790</v>
      </c>
      <c r="G575" s="288" t="s">
        <v>764</v>
      </c>
      <c r="H575" s="273" t="s">
        <v>763</v>
      </c>
      <c r="I575" s="290" t="s">
        <v>1389</v>
      </c>
      <c r="J575" s="274">
        <v>31</v>
      </c>
      <c r="K575" s="292">
        <v>180</v>
      </c>
      <c r="L575" s="274">
        <v>5580</v>
      </c>
      <c r="M575" s="294">
        <v>0.04</v>
      </c>
      <c r="N575" s="275">
        <v>5356.8</v>
      </c>
      <c r="O575" s="288" t="s">
        <v>775</v>
      </c>
      <c r="P575" s="276" t="s">
        <v>760</v>
      </c>
      <c r="Q575" s="296" t="s">
        <v>1935</v>
      </c>
      <c r="R575" s="276" t="s">
        <v>1937</v>
      </c>
      <c r="S575" s="296" t="s">
        <v>1934</v>
      </c>
    </row>
    <row r="576" spans="1:19" x14ac:dyDescent="0.3">
      <c r="A576" s="272">
        <v>1569</v>
      </c>
      <c r="B576" s="282">
        <v>42896</v>
      </c>
      <c r="C576" s="284" t="s">
        <v>592</v>
      </c>
      <c r="D576" s="273" t="s">
        <v>1388</v>
      </c>
      <c r="E576" s="286" t="s">
        <v>398</v>
      </c>
      <c r="F576" s="273" t="s">
        <v>790</v>
      </c>
      <c r="G576" s="288" t="s">
        <v>785</v>
      </c>
      <c r="H576" s="273" t="s">
        <v>784</v>
      </c>
      <c r="I576" s="290" t="s">
        <v>1387</v>
      </c>
      <c r="J576" s="274">
        <v>50</v>
      </c>
      <c r="K576" s="292">
        <v>2160</v>
      </c>
      <c r="L576" s="274">
        <v>108000</v>
      </c>
      <c r="M576" s="294">
        <v>0.05</v>
      </c>
      <c r="N576" s="275">
        <v>102600</v>
      </c>
      <c r="O576" s="288" t="s">
        <v>775</v>
      </c>
      <c r="P576" s="276" t="s">
        <v>774</v>
      </c>
      <c r="Q576" s="296" t="s">
        <v>1935</v>
      </c>
      <c r="R576" s="276" t="s">
        <v>1937</v>
      </c>
      <c r="S576" s="296" t="s">
        <v>1934</v>
      </c>
    </row>
    <row r="577" spans="1:19" x14ac:dyDescent="0.3">
      <c r="A577" s="272">
        <v>1570</v>
      </c>
      <c r="B577" s="282">
        <v>42896</v>
      </c>
      <c r="C577" s="284" t="s">
        <v>592</v>
      </c>
      <c r="D577" s="273" t="s">
        <v>1385</v>
      </c>
      <c r="E577" s="286" t="s">
        <v>405</v>
      </c>
      <c r="F577" s="273" t="s">
        <v>765</v>
      </c>
      <c r="G577" s="288" t="s">
        <v>770</v>
      </c>
      <c r="H577" s="273" t="s">
        <v>781</v>
      </c>
      <c r="I577" s="290" t="s">
        <v>1386</v>
      </c>
      <c r="J577" s="274">
        <v>8</v>
      </c>
      <c r="K577" s="292">
        <v>960</v>
      </c>
      <c r="L577" s="274">
        <v>7680</v>
      </c>
      <c r="M577" s="294">
        <v>0.01</v>
      </c>
      <c r="N577" s="275">
        <v>7603.2</v>
      </c>
      <c r="O577" s="288" t="s">
        <v>782</v>
      </c>
      <c r="P577" s="276" t="s">
        <v>841</v>
      </c>
      <c r="Q577" s="296" t="s">
        <v>1932</v>
      </c>
      <c r="R577" s="276" t="s">
        <v>1937</v>
      </c>
      <c r="S577" s="296" t="s">
        <v>1934</v>
      </c>
    </row>
    <row r="578" spans="1:19" x14ac:dyDescent="0.3">
      <c r="A578" s="272">
        <v>1571</v>
      </c>
      <c r="B578" s="282">
        <v>42896</v>
      </c>
      <c r="C578" s="284" t="s">
        <v>592</v>
      </c>
      <c r="D578" s="273" t="s">
        <v>1385</v>
      </c>
      <c r="E578" s="286" t="s">
        <v>405</v>
      </c>
      <c r="F578" s="273" t="s">
        <v>765</v>
      </c>
      <c r="G578" s="288" t="s">
        <v>770</v>
      </c>
      <c r="H578" s="273" t="s">
        <v>777</v>
      </c>
      <c r="I578" s="290" t="s">
        <v>1384</v>
      </c>
      <c r="J578" s="274">
        <v>42</v>
      </c>
      <c r="K578" s="292">
        <v>4320</v>
      </c>
      <c r="L578" s="274">
        <v>181440</v>
      </c>
      <c r="M578" s="294">
        <v>0.04</v>
      </c>
      <c r="N578" s="275">
        <v>174182.39999999999</v>
      </c>
      <c r="O578" s="288" t="s">
        <v>782</v>
      </c>
      <c r="P578" s="276" t="s">
        <v>827</v>
      </c>
      <c r="Q578" s="296" t="s">
        <v>1932</v>
      </c>
      <c r="R578" s="276" t="s">
        <v>1937</v>
      </c>
      <c r="S578" s="296" t="s">
        <v>1934</v>
      </c>
    </row>
    <row r="579" spans="1:19" x14ac:dyDescent="0.3">
      <c r="A579" s="272">
        <v>1572</v>
      </c>
      <c r="B579" s="282">
        <v>42896</v>
      </c>
      <c r="C579" s="284" t="s">
        <v>592</v>
      </c>
      <c r="D579" s="273" t="s">
        <v>1383</v>
      </c>
      <c r="E579" s="286" t="s">
        <v>395</v>
      </c>
      <c r="F579" s="273" t="s">
        <v>778</v>
      </c>
      <c r="G579" s="288" t="s">
        <v>764</v>
      </c>
      <c r="H579" s="273" t="s">
        <v>793</v>
      </c>
      <c r="I579" s="290" t="s">
        <v>1382</v>
      </c>
      <c r="J579" s="274">
        <v>8</v>
      </c>
      <c r="K579" s="292">
        <v>420</v>
      </c>
      <c r="L579" s="274">
        <v>3360</v>
      </c>
      <c r="M579" s="294">
        <v>0</v>
      </c>
      <c r="N579" s="275">
        <v>3360</v>
      </c>
      <c r="O579" s="288" t="s">
        <v>775</v>
      </c>
      <c r="P579" s="276" t="s">
        <v>760</v>
      </c>
      <c r="Q579" s="296" t="s">
        <v>1935</v>
      </c>
      <c r="R579" s="276" t="s">
        <v>1933</v>
      </c>
      <c r="S579" s="296" t="s">
        <v>1934</v>
      </c>
    </row>
    <row r="580" spans="1:19" x14ac:dyDescent="0.3">
      <c r="A580" s="272">
        <v>1573</v>
      </c>
      <c r="B580" s="282">
        <v>42897</v>
      </c>
      <c r="C580" s="284" t="s">
        <v>592</v>
      </c>
      <c r="D580" s="273" t="s">
        <v>1102</v>
      </c>
      <c r="E580" s="286" t="s">
        <v>405</v>
      </c>
      <c r="F580" s="273" t="s">
        <v>778</v>
      </c>
      <c r="G580" s="288" t="s">
        <v>785</v>
      </c>
      <c r="H580" s="273" t="s">
        <v>815</v>
      </c>
      <c r="I580" s="290" t="s">
        <v>1381</v>
      </c>
      <c r="J580" s="274">
        <v>1</v>
      </c>
      <c r="K580" s="292">
        <v>153060</v>
      </c>
      <c r="L580" s="274">
        <v>153060</v>
      </c>
      <c r="M580" s="294">
        <v>0</v>
      </c>
      <c r="N580" s="275">
        <v>153060</v>
      </c>
      <c r="O580" s="288" t="s">
        <v>788</v>
      </c>
      <c r="P580" s="276" t="s">
        <v>760</v>
      </c>
      <c r="Q580" s="296" t="s">
        <v>1936</v>
      </c>
      <c r="R580" s="276" t="s">
        <v>1933</v>
      </c>
      <c r="S580" s="296" t="s">
        <v>1934</v>
      </c>
    </row>
    <row r="581" spans="1:19" x14ac:dyDescent="0.3">
      <c r="A581" s="272">
        <v>1574</v>
      </c>
      <c r="B581" s="282">
        <v>42897</v>
      </c>
      <c r="C581" s="284" t="s">
        <v>592</v>
      </c>
      <c r="D581" s="273" t="s">
        <v>1380</v>
      </c>
      <c r="E581" s="286" t="s">
        <v>395</v>
      </c>
      <c r="F581" s="273" t="s">
        <v>778</v>
      </c>
      <c r="G581" s="288" t="s">
        <v>785</v>
      </c>
      <c r="H581" s="273" t="s">
        <v>815</v>
      </c>
      <c r="I581" s="290" t="s">
        <v>1160</v>
      </c>
      <c r="J581" s="274">
        <v>32</v>
      </c>
      <c r="K581" s="292">
        <v>9060</v>
      </c>
      <c r="L581" s="274">
        <v>289920</v>
      </c>
      <c r="M581" s="294">
        <v>0.08</v>
      </c>
      <c r="N581" s="275">
        <v>266726.40000000002</v>
      </c>
      <c r="O581" s="288" t="s">
        <v>782</v>
      </c>
      <c r="P581" s="276" t="s">
        <v>767</v>
      </c>
      <c r="Q581" s="296" t="s">
        <v>1932</v>
      </c>
      <c r="R581" s="276" t="s">
        <v>1933</v>
      </c>
      <c r="S581" s="296" t="s">
        <v>1934</v>
      </c>
    </row>
    <row r="582" spans="1:19" x14ac:dyDescent="0.3">
      <c r="A582" s="272">
        <v>1575</v>
      </c>
      <c r="B582" s="282">
        <v>42897</v>
      </c>
      <c r="C582" s="284" t="s">
        <v>592</v>
      </c>
      <c r="D582" s="273" t="s">
        <v>1380</v>
      </c>
      <c r="E582" s="286" t="s">
        <v>395</v>
      </c>
      <c r="F582" s="273" t="s">
        <v>778</v>
      </c>
      <c r="G582" s="288" t="s">
        <v>764</v>
      </c>
      <c r="H582" s="273" t="s">
        <v>772</v>
      </c>
      <c r="I582" s="290" t="s">
        <v>858</v>
      </c>
      <c r="J582" s="274">
        <v>29</v>
      </c>
      <c r="K582" s="292">
        <v>600</v>
      </c>
      <c r="L582" s="274">
        <v>17400</v>
      </c>
      <c r="M582" s="294">
        <v>7.0000000000000007E-2</v>
      </c>
      <c r="N582" s="275">
        <v>16182</v>
      </c>
      <c r="O582" s="288" t="s">
        <v>782</v>
      </c>
      <c r="P582" s="276" t="s">
        <v>841</v>
      </c>
      <c r="Q582" s="296" t="s">
        <v>1932</v>
      </c>
      <c r="R582" s="276" t="s">
        <v>1933</v>
      </c>
      <c r="S582" s="296" t="s">
        <v>1934</v>
      </c>
    </row>
    <row r="583" spans="1:19" x14ac:dyDescent="0.3">
      <c r="A583" s="272">
        <v>1576</v>
      </c>
      <c r="B583" s="282">
        <v>42897</v>
      </c>
      <c r="C583" s="284" t="s">
        <v>592</v>
      </c>
      <c r="D583" s="273" t="s">
        <v>1379</v>
      </c>
      <c r="E583" s="286" t="s">
        <v>398</v>
      </c>
      <c r="F583" s="273" t="s">
        <v>790</v>
      </c>
      <c r="G583" s="288" t="s">
        <v>764</v>
      </c>
      <c r="H583" s="273" t="s">
        <v>772</v>
      </c>
      <c r="I583" s="290" t="s">
        <v>1378</v>
      </c>
      <c r="J583" s="274">
        <v>25</v>
      </c>
      <c r="K583" s="292">
        <v>3900</v>
      </c>
      <c r="L583" s="274">
        <v>97500</v>
      </c>
      <c r="M583" s="294">
        <v>0.06</v>
      </c>
      <c r="N583" s="275">
        <v>91650</v>
      </c>
      <c r="O583" s="288" t="s">
        <v>775</v>
      </c>
      <c r="P583" s="276" t="s">
        <v>774</v>
      </c>
      <c r="Q583" s="296" t="s">
        <v>1935</v>
      </c>
      <c r="R583" s="276" t="s">
        <v>1937</v>
      </c>
      <c r="S583" s="296" t="s">
        <v>1934</v>
      </c>
    </row>
    <row r="584" spans="1:19" x14ac:dyDescent="0.3">
      <c r="A584" s="272">
        <v>1577</v>
      </c>
      <c r="B584" s="282">
        <v>42897</v>
      </c>
      <c r="C584" s="284" t="s">
        <v>592</v>
      </c>
      <c r="D584" s="273" t="s">
        <v>1338</v>
      </c>
      <c r="E584" s="286" t="s">
        <v>522</v>
      </c>
      <c r="F584" s="273" t="s">
        <v>790</v>
      </c>
      <c r="G584" s="288" t="s">
        <v>764</v>
      </c>
      <c r="H584" s="273" t="s">
        <v>763</v>
      </c>
      <c r="I584" s="290" t="s">
        <v>1377</v>
      </c>
      <c r="J584" s="274">
        <v>33</v>
      </c>
      <c r="K584" s="292">
        <v>180</v>
      </c>
      <c r="L584" s="274">
        <v>5940</v>
      </c>
      <c r="M584" s="294">
        <v>0</v>
      </c>
      <c r="N584" s="275">
        <v>5940</v>
      </c>
      <c r="O584" s="288" t="s">
        <v>782</v>
      </c>
      <c r="P584" s="276" t="s">
        <v>774</v>
      </c>
      <c r="Q584" s="296" t="s">
        <v>1932</v>
      </c>
      <c r="R584" s="276" t="s">
        <v>1937</v>
      </c>
      <c r="S584" s="296" t="s">
        <v>1934</v>
      </c>
    </row>
    <row r="585" spans="1:19" x14ac:dyDescent="0.3">
      <c r="A585" s="272">
        <v>1578</v>
      </c>
      <c r="B585" s="282">
        <v>42897</v>
      </c>
      <c r="C585" s="284" t="s">
        <v>592</v>
      </c>
      <c r="D585" s="273" t="s">
        <v>1376</v>
      </c>
      <c r="E585" s="286" t="s">
        <v>522</v>
      </c>
      <c r="F585" s="273" t="s">
        <v>778</v>
      </c>
      <c r="G585" s="288" t="s">
        <v>785</v>
      </c>
      <c r="H585" s="273" t="s">
        <v>784</v>
      </c>
      <c r="I585" s="290" t="s">
        <v>1375</v>
      </c>
      <c r="J585" s="274">
        <v>34</v>
      </c>
      <c r="K585" s="292">
        <v>6660</v>
      </c>
      <c r="L585" s="274">
        <v>226440</v>
      </c>
      <c r="M585" s="294">
        <v>0.01</v>
      </c>
      <c r="N585" s="275">
        <v>224175.6</v>
      </c>
      <c r="O585" s="288" t="s">
        <v>788</v>
      </c>
      <c r="P585" s="276" t="s">
        <v>760</v>
      </c>
      <c r="Q585" s="296" t="s">
        <v>1936</v>
      </c>
      <c r="R585" s="276" t="s">
        <v>1933</v>
      </c>
      <c r="S585" s="296" t="s">
        <v>1934</v>
      </c>
    </row>
    <row r="586" spans="1:19" x14ac:dyDescent="0.3">
      <c r="A586" s="272">
        <v>1579</v>
      </c>
      <c r="B586" s="282">
        <v>42897</v>
      </c>
      <c r="C586" s="284" t="s">
        <v>592</v>
      </c>
      <c r="D586" s="273" t="s">
        <v>1374</v>
      </c>
      <c r="E586" s="286" t="s">
        <v>522</v>
      </c>
      <c r="F586" s="273" t="s">
        <v>765</v>
      </c>
      <c r="G586" s="288" t="s">
        <v>785</v>
      </c>
      <c r="H586" s="273" t="s">
        <v>1125</v>
      </c>
      <c r="I586" s="290" t="s">
        <v>1373</v>
      </c>
      <c r="J586" s="274">
        <v>5</v>
      </c>
      <c r="K586" s="292">
        <v>30000</v>
      </c>
      <c r="L586" s="274">
        <v>150000</v>
      </c>
      <c r="M586" s="294">
        <v>0.03</v>
      </c>
      <c r="N586" s="275">
        <v>145500</v>
      </c>
      <c r="O586" s="288" t="s">
        <v>775</v>
      </c>
      <c r="P586" s="276" t="s">
        <v>798</v>
      </c>
      <c r="Q586" s="296" t="s">
        <v>1935</v>
      </c>
      <c r="R586" s="276" t="s">
        <v>1937</v>
      </c>
      <c r="S586" s="296" t="s">
        <v>1934</v>
      </c>
    </row>
    <row r="587" spans="1:19" x14ac:dyDescent="0.3">
      <c r="A587" s="272">
        <v>1580</v>
      </c>
      <c r="B587" s="282">
        <v>42898</v>
      </c>
      <c r="C587" s="284" t="s">
        <v>592</v>
      </c>
      <c r="D587" s="273" t="s">
        <v>1371</v>
      </c>
      <c r="E587" s="286" t="s">
        <v>522</v>
      </c>
      <c r="F587" s="273" t="s">
        <v>778</v>
      </c>
      <c r="G587" s="288" t="s">
        <v>770</v>
      </c>
      <c r="H587" s="273" t="s">
        <v>781</v>
      </c>
      <c r="I587" s="290" t="s">
        <v>1372</v>
      </c>
      <c r="J587" s="274">
        <v>10</v>
      </c>
      <c r="K587" s="292">
        <v>780</v>
      </c>
      <c r="L587" s="274">
        <v>7800</v>
      </c>
      <c r="M587" s="294">
        <v>0.01</v>
      </c>
      <c r="N587" s="275">
        <v>7722</v>
      </c>
      <c r="O587" s="288" t="s">
        <v>788</v>
      </c>
      <c r="P587" s="276" t="s">
        <v>798</v>
      </c>
      <c r="Q587" s="296" t="s">
        <v>1936</v>
      </c>
      <c r="R587" s="276" t="s">
        <v>1933</v>
      </c>
      <c r="S587" s="296" t="s">
        <v>1934</v>
      </c>
    </row>
    <row r="588" spans="1:19" x14ac:dyDescent="0.3">
      <c r="A588" s="272">
        <v>1581</v>
      </c>
      <c r="B588" s="282">
        <v>42898</v>
      </c>
      <c r="C588" s="284" t="s">
        <v>592</v>
      </c>
      <c r="D588" s="273" t="s">
        <v>1371</v>
      </c>
      <c r="E588" s="286" t="s">
        <v>522</v>
      </c>
      <c r="F588" s="273" t="s">
        <v>778</v>
      </c>
      <c r="G588" s="288" t="s">
        <v>764</v>
      </c>
      <c r="H588" s="273" t="s">
        <v>793</v>
      </c>
      <c r="I588" s="290" t="s">
        <v>1370</v>
      </c>
      <c r="J588" s="274">
        <v>33</v>
      </c>
      <c r="K588" s="292">
        <v>3300</v>
      </c>
      <c r="L588" s="274">
        <v>108900</v>
      </c>
      <c r="M588" s="294">
        <v>0.06</v>
      </c>
      <c r="N588" s="275">
        <v>102366</v>
      </c>
      <c r="O588" s="288" t="s">
        <v>788</v>
      </c>
      <c r="P588" s="276" t="s">
        <v>760</v>
      </c>
      <c r="Q588" s="296" t="s">
        <v>1936</v>
      </c>
      <c r="R588" s="276" t="s">
        <v>1933</v>
      </c>
      <c r="S588" s="296" t="s">
        <v>1934</v>
      </c>
    </row>
    <row r="589" spans="1:19" x14ac:dyDescent="0.3">
      <c r="A589" s="272">
        <v>1582</v>
      </c>
      <c r="B589" s="282">
        <v>42898</v>
      </c>
      <c r="C589" s="284" t="s">
        <v>592</v>
      </c>
      <c r="D589" s="273" t="s">
        <v>1369</v>
      </c>
      <c r="E589" s="286" t="s">
        <v>405</v>
      </c>
      <c r="F589" s="273" t="s">
        <v>778</v>
      </c>
      <c r="G589" s="288" t="s">
        <v>764</v>
      </c>
      <c r="H589" s="273" t="s">
        <v>818</v>
      </c>
      <c r="I589" s="290" t="s">
        <v>1368</v>
      </c>
      <c r="J589" s="274">
        <v>35</v>
      </c>
      <c r="K589" s="292">
        <v>12480</v>
      </c>
      <c r="L589" s="274">
        <v>436800</v>
      </c>
      <c r="M589" s="294">
        <v>0.09</v>
      </c>
      <c r="N589" s="275">
        <v>397488</v>
      </c>
      <c r="O589" s="288" t="s">
        <v>788</v>
      </c>
      <c r="P589" s="276" t="s">
        <v>760</v>
      </c>
      <c r="Q589" s="296" t="s">
        <v>1936</v>
      </c>
      <c r="R589" s="276" t="s">
        <v>1933</v>
      </c>
      <c r="S589" s="296" t="s">
        <v>1934</v>
      </c>
    </row>
    <row r="590" spans="1:19" x14ac:dyDescent="0.3">
      <c r="A590" s="272">
        <v>1583</v>
      </c>
      <c r="B590" s="282">
        <v>42898</v>
      </c>
      <c r="C590" s="284" t="s">
        <v>592</v>
      </c>
      <c r="D590" s="273" t="s">
        <v>1363</v>
      </c>
      <c r="E590" s="286" t="s">
        <v>398</v>
      </c>
      <c r="F590" s="273" t="s">
        <v>778</v>
      </c>
      <c r="G590" s="288" t="s">
        <v>764</v>
      </c>
      <c r="H590" s="273" t="s">
        <v>772</v>
      </c>
      <c r="I590" s="290" t="s">
        <v>1301</v>
      </c>
      <c r="J590" s="274">
        <v>47</v>
      </c>
      <c r="K590" s="292">
        <v>2100</v>
      </c>
      <c r="L590" s="274">
        <v>98700</v>
      </c>
      <c r="M590" s="294">
        <v>0.09</v>
      </c>
      <c r="N590" s="275">
        <v>89817</v>
      </c>
      <c r="O590" s="288" t="s">
        <v>788</v>
      </c>
      <c r="P590" s="276" t="s">
        <v>760</v>
      </c>
      <c r="Q590" s="296" t="s">
        <v>1936</v>
      </c>
      <c r="R590" s="276" t="s">
        <v>1933</v>
      </c>
      <c r="S590" s="296" t="s">
        <v>1934</v>
      </c>
    </row>
    <row r="591" spans="1:19" x14ac:dyDescent="0.3">
      <c r="A591" s="272">
        <v>1584</v>
      </c>
      <c r="B591" s="282">
        <v>42898</v>
      </c>
      <c r="C591" s="284" t="s">
        <v>592</v>
      </c>
      <c r="D591" s="273" t="s">
        <v>975</v>
      </c>
      <c r="E591" s="286" t="s">
        <v>522</v>
      </c>
      <c r="F591" s="273" t="s">
        <v>812</v>
      </c>
      <c r="G591" s="288" t="s">
        <v>764</v>
      </c>
      <c r="H591" s="273" t="s">
        <v>811</v>
      </c>
      <c r="I591" s="290" t="s">
        <v>1367</v>
      </c>
      <c r="J591" s="274">
        <v>46</v>
      </c>
      <c r="K591" s="292">
        <v>5040</v>
      </c>
      <c r="L591" s="274">
        <v>231840</v>
      </c>
      <c r="M591" s="294">
        <v>0.06</v>
      </c>
      <c r="N591" s="275">
        <v>217929.60000000001</v>
      </c>
      <c r="O591" s="288" t="s">
        <v>788</v>
      </c>
      <c r="P591" s="276" t="s">
        <v>787</v>
      </c>
      <c r="Q591" s="296" t="s">
        <v>1936</v>
      </c>
      <c r="R591" s="276" t="s">
        <v>1933</v>
      </c>
      <c r="S591" s="296" t="s">
        <v>1934</v>
      </c>
    </row>
    <row r="592" spans="1:19" x14ac:dyDescent="0.3">
      <c r="A592" s="272">
        <v>1585</v>
      </c>
      <c r="B592" s="282">
        <v>42898</v>
      </c>
      <c r="C592" s="284" t="s">
        <v>592</v>
      </c>
      <c r="D592" s="273" t="s">
        <v>1366</v>
      </c>
      <c r="E592" s="286" t="s">
        <v>522</v>
      </c>
      <c r="F592" s="273" t="s">
        <v>812</v>
      </c>
      <c r="G592" s="288" t="s">
        <v>764</v>
      </c>
      <c r="H592" s="273" t="s">
        <v>800</v>
      </c>
      <c r="I592" s="290" t="s">
        <v>1365</v>
      </c>
      <c r="J592" s="274">
        <v>23</v>
      </c>
      <c r="K592" s="292">
        <v>300</v>
      </c>
      <c r="L592" s="274">
        <v>6900</v>
      </c>
      <c r="M592" s="294">
        <v>0</v>
      </c>
      <c r="N592" s="275">
        <v>6900</v>
      </c>
      <c r="O592" s="288" t="s">
        <v>834</v>
      </c>
      <c r="P592" s="276" t="s">
        <v>787</v>
      </c>
      <c r="Q592" s="296" t="s">
        <v>1932</v>
      </c>
      <c r="R592" s="276" t="s">
        <v>1933</v>
      </c>
      <c r="S592" s="296" t="s">
        <v>1934</v>
      </c>
    </row>
    <row r="593" spans="1:19" x14ac:dyDescent="0.3">
      <c r="A593" s="272">
        <v>1586</v>
      </c>
      <c r="B593" s="282">
        <v>42899</v>
      </c>
      <c r="C593" s="284" t="s">
        <v>592</v>
      </c>
      <c r="D593" s="273" t="s">
        <v>982</v>
      </c>
      <c r="E593" s="286" t="s">
        <v>395</v>
      </c>
      <c r="F593" s="273" t="s">
        <v>790</v>
      </c>
      <c r="G593" s="288" t="s">
        <v>785</v>
      </c>
      <c r="H593" s="273" t="s">
        <v>824</v>
      </c>
      <c r="I593" s="290" t="s">
        <v>1364</v>
      </c>
      <c r="J593" s="274">
        <v>9</v>
      </c>
      <c r="K593" s="292">
        <v>1680</v>
      </c>
      <c r="L593" s="274">
        <v>15120</v>
      </c>
      <c r="M593" s="294">
        <v>0.02</v>
      </c>
      <c r="N593" s="275">
        <v>14817.6</v>
      </c>
      <c r="O593" s="288" t="s">
        <v>834</v>
      </c>
      <c r="P593" s="276" t="s">
        <v>760</v>
      </c>
      <c r="Q593" s="296" t="s">
        <v>1932</v>
      </c>
      <c r="R593" s="276" t="s">
        <v>1937</v>
      </c>
      <c r="S593" s="296" t="s">
        <v>1934</v>
      </c>
    </row>
    <row r="594" spans="1:19" x14ac:dyDescent="0.3">
      <c r="A594" s="272">
        <v>1587</v>
      </c>
      <c r="B594" s="282">
        <v>42899</v>
      </c>
      <c r="C594" s="284" t="s">
        <v>592</v>
      </c>
      <c r="D594" s="273" t="s">
        <v>1363</v>
      </c>
      <c r="E594" s="286" t="s">
        <v>398</v>
      </c>
      <c r="F594" s="273" t="s">
        <v>812</v>
      </c>
      <c r="G594" s="288" t="s">
        <v>785</v>
      </c>
      <c r="H594" s="273" t="s">
        <v>784</v>
      </c>
      <c r="I594" s="290" t="s">
        <v>1362</v>
      </c>
      <c r="J594" s="274">
        <v>30</v>
      </c>
      <c r="K594" s="292">
        <v>3960</v>
      </c>
      <c r="L594" s="274">
        <v>118800</v>
      </c>
      <c r="M594" s="294">
        <v>0</v>
      </c>
      <c r="N594" s="275">
        <v>118800</v>
      </c>
      <c r="O594" s="288" t="s">
        <v>761</v>
      </c>
      <c r="P594" s="276" t="s">
        <v>760</v>
      </c>
      <c r="Q594" s="296" t="s">
        <v>1932</v>
      </c>
      <c r="R594" s="276" t="s">
        <v>1933</v>
      </c>
      <c r="S594" s="296" t="s">
        <v>1934</v>
      </c>
    </row>
    <row r="595" spans="1:19" x14ac:dyDescent="0.3">
      <c r="A595" s="272">
        <v>1588</v>
      </c>
      <c r="B595" s="282">
        <v>42899</v>
      </c>
      <c r="C595" s="284" t="s">
        <v>592</v>
      </c>
      <c r="D595" s="273" t="s">
        <v>982</v>
      </c>
      <c r="E595" s="286" t="s">
        <v>398</v>
      </c>
      <c r="F595" s="273" t="s">
        <v>790</v>
      </c>
      <c r="G595" s="288" t="s">
        <v>764</v>
      </c>
      <c r="H595" s="273" t="s">
        <v>818</v>
      </c>
      <c r="I595" s="290" t="s">
        <v>1361</v>
      </c>
      <c r="J595" s="274">
        <v>48</v>
      </c>
      <c r="K595" s="292">
        <v>480</v>
      </c>
      <c r="L595" s="274">
        <v>23040</v>
      </c>
      <c r="M595" s="294">
        <v>0.09</v>
      </c>
      <c r="N595" s="275">
        <v>20966.400000000001</v>
      </c>
      <c r="O595" s="288" t="s">
        <v>834</v>
      </c>
      <c r="P595" s="276" t="s">
        <v>760</v>
      </c>
      <c r="Q595" s="296" t="s">
        <v>1932</v>
      </c>
      <c r="R595" s="276" t="s">
        <v>1937</v>
      </c>
      <c r="S595" s="296" t="s">
        <v>1934</v>
      </c>
    </row>
    <row r="596" spans="1:19" x14ac:dyDescent="0.3">
      <c r="A596" s="272">
        <v>1589</v>
      </c>
      <c r="B596" s="282">
        <v>42899</v>
      </c>
      <c r="C596" s="284" t="s">
        <v>592</v>
      </c>
      <c r="D596" s="273" t="s">
        <v>1360</v>
      </c>
      <c r="E596" s="286" t="s">
        <v>522</v>
      </c>
      <c r="F596" s="273" t="s">
        <v>790</v>
      </c>
      <c r="G596" s="288" t="s">
        <v>770</v>
      </c>
      <c r="H596" s="273" t="s">
        <v>826</v>
      </c>
      <c r="I596" s="290" t="s">
        <v>1359</v>
      </c>
      <c r="J596" s="274">
        <v>30</v>
      </c>
      <c r="K596" s="292">
        <v>9060</v>
      </c>
      <c r="L596" s="274">
        <v>271800</v>
      </c>
      <c r="M596" s="294">
        <v>7.0000000000000007E-2</v>
      </c>
      <c r="N596" s="275">
        <v>252774</v>
      </c>
      <c r="O596" s="288" t="s">
        <v>834</v>
      </c>
      <c r="P596" s="276" t="s">
        <v>798</v>
      </c>
      <c r="Q596" s="296" t="s">
        <v>1932</v>
      </c>
      <c r="R596" s="276" t="s">
        <v>1937</v>
      </c>
      <c r="S596" s="296" t="s">
        <v>1934</v>
      </c>
    </row>
    <row r="597" spans="1:19" x14ac:dyDescent="0.3">
      <c r="A597" s="272">
        <v>1590</v>
      </c>
      <c r="B597" s="282">
        <v>42899</v>
      </c>
      <c r="C597" s="284" t="s">
        <v>592</v>
      </c>
      <c r="D597" s="273" t="s">
        <v>1356</v>
      </c>
      <c r="E597" s="286" t="s">
        <v>522</v>
      </c>
      <c r="F597" s="273" t="s">
        <v>765</v>
      </c>
      <c r="G597" s="288" t="s">
        <v>764</v>
      </c>
      <c r="H597" s="273" t="s">
        <v>800</v>
      </c>
      <c r="I597" s="290" t="s">
        <v>1358</v>
      </c>
      <c r="J597" s="274">
        <v>43</v>
      </c>
      <c r="K597" s="292">
        <v>23280</v>
      </c>
      <c r="L597" s="274">
        <v>1001040</v>
      </c>
      <c r="M597" s="294">
        <v>0.08</v>
      </c>
      <c r="N597" s="275">
        <v>920956.8</v>
      </c>
      <c r="O597" s="288" t="s">
        <v>834</v>
      </c>
      <c r="P597" s="276" t="s">
        <v>827</v>
      </c>
      <c r="Q597" s="296" t="s">
        <v>1932</v>
      </c>
      <c r="R597" s="276" t="s">
        <v>1937</v>
      </c>
      <c r="S597" s="296" t="s">
        <v>1934</v>
      </c>
    </row>
    <row r="598" spans="1:19" x14ac:dyDescent="0.3">
      <c r="A598" s="272">
        <v>1591</v>
      </c>
      <c r="B598" s="282">
        <v>42899</v>
      </c>
      <c r="C598" s="284" t="s">
        <v>592</v>
      </c>
      <c r="D598" s="273" t="s">
        <v>1356</v>
      </c>
      <c r="E598" s="286" t="s">
        <v>522</v>
      </c>
      <c r="F598" s="273" t="s">
        <v>765</v>
      </c>
      <c r="G598" s="288" t="s">
        <v>764</v>
      </c>
      <c r="H598" s="273" t="s">
        <v>800</v>
      </c>
      <c r="I598" s="290" t="s">
        <v>1357</v>
      </c>
      <c r="J598" s="274">
        <v>46</v>
      </c>
      <c r="K598" s="292">
        <v>1140</v>
      </c>
      <c r="L598" s="274">
        <v>52440</v>
      </c>
      <c r="M598" s="294">
        <v>0.05</v>
      </c>
      <c r="N598" s="275">
        <v>49818</v>
      </c>
      <c r="O598" s="288" t="s">
        <v>834</v>
      </c>
      <c r="P598" s="276" t="s">
        <v>798</v>
      </c>
      <c r="Q598" s="296" t="s">
        <v>1932</v>
      </c>
      <c r="R598" s="276" t="s">
        <v>1937</v>
      </c>
      <c r="S598" s="296" t="s">
        <v>1934</v>
      </c>
    </row>
    <row r="599" spans="1:19" x14ac:dyDescent="0.3">
      <c r="A599" s="272">
        <v>1592</v>
      </c>
      <c r="B599" s="282">
        <v>42899</v>
      </c>
      <c r="C599" s="284" t="s">
        <v>592</v>
      </c>
      <c r="D599" s="273" t="s">
        <v>1356</v>
      </c>
      <c r="E599" s="286" t="s">
        <v>522</v>
      </c>
      <c r="F599" s="273" t="s">
        <v>765</v>
      </c>
      <c r="G599" s="288" t="s">
        <v>770</v>
      </c>
      <c r="H599" s="273" t="s">
        <v>777</v>
      </c>
      <c r="I599" s="290" t="s">
        <v>1355</v>
      </c>
      <c r="J599" s="274">
        <v>41</v>
      </c>
      <c r="K599" s="292">
        <v>7500</v>
      </c>
      <c r="L599" s="274">
        <v>307500</v>
      </c>
      <c r="M599" s="294">
        <v>0.04</v>
      </c>
      <c r="N599" s="275">
        <v>295200</v>
      </c>
      <c r="O599" s="288" t="s">
        <v>834</v>
      </c>
      <c r="P599" s="276" t="s">
        <v>841</v>
      </c>
      <c r="Q599" s="296" t="s">
        <v>1932</v>
      </c>
      <c r="R599" s="276" t="s">
        <v>1937</v>
      </c>
      <c r="S599" s="296" t="s">
        <v>1934</v>
      </c>
    </row>
    <row r="600" spans="1:19" x14ac:dyDescent="0.3">
      <c r="A600" s="272">
        <v>1593</v>
      </c>
      <c r="B600" s="282">
        <v>42899</v>
      </c>
      <c r="C600" s="284" t="s">
        <v>592</v>
      </c>
      <c r="D600" s="273" t="s">
        <v>1352</v>
      </c>
      <c r="E600" s="286" t="s">
        <v>522</v>
      </c>
      <c r="F600" s="273" t="s">
        <v>778</v>
      </c>
      <c r="G600" s="288" t="s">
        <v>764</v>
      </c>
      <c r="H600" s="273" t="s">
        <v>818</v>
      </c>
      <c r="I600" s="290" t="s">
        <v>1354</v>
      </c>
      <c r="J600" s="274">
        <v>1</v>
      </c>
      <c r="K600" s="292">
        <v>660</v>
      </c>
      <c r="L600" s="274">
        <v>660</v>
      </c>
      <c r="M600" s="294">
        <v>0</v>
      </c>
      <c r="N600" s="275">
        <v>660</v>
      </c>
      <c r="O600" s="288" t="s">
        <v>775</v>
      </c>
      <c r="P600" s="276" t="s">
        <v>760</v>
      </c>
      <c r="Q600" s="296" t="s">
        <v>1935</v>
      </c>
      <c r="R600" s="276" t="s">
        <v>1933</v>
      </c>
      <c r="S600" s="296" t="s">
        <v>1934</v>
      </c>
    </row>
    <row r="601" spans="1:19" x14ac:dyDescent="0.3">
      <c r="A601" s="272">
        <v>1594</v>
      </c>
      <c r="B601" s="282">
        <v>42899</v>
      </c>
      <c r="C601" s="284" t="s">
        <v>592</v>
      </c>
      <c r="D601" s="273" t="s">
        <v>1352</v>
      </c>
      <c r="E601" s="286" t="s">
        <v>522</v>
      </c>
      <c r="F601" s="273" t="s">
        <v>778</v>
      </c>
      <c r="G601" s="288" t="s">
        <v>764</v>
      </c>
      <c r="H601" s="273" t="s">
        <v>800</v>
      </c>
      <c r="I601" s="290" t="s">
        <v>1353</v>
      </c>
      <c r="J601" s="274">
        <v>36</v>
      </c>
      <c r="K601" s="292">
        <v>540</v>
      </c>
      <c r="L601" s="274">
        <v>19440</v>
      </c>
      <c r="M601" s="294">
        <v>0.08</v>
      </c>
      <c r="N601" s="275">
        <v>17884.8</v>
      </c>
      <c r="O601" s="288" t="s">
        <v>775</v>
      </c>
      <c r="P601" s="276" t="s">
        <v>767</v>
      </c>
      <c r="Q601" s="296" t="s">
        <v>1935</v>
      </c>
      <c r="R601" s="276" t="s">
        <v>1933</v>
      </c>
      <c r="S601" s="296" t="s">
        <v>1934</v>
      </c>
    </row>
    <row r="602" spans="1:19" x14ac:dyDescent="0.3">
      <c r="A602" s="272">
        <v>1595</v>
      </c>
      <c r="B602" s="282">
        <v>42899</v>
      </c>
      <c r="C602" s="284" t="s">
        <v>592</v>
      </c>
      <c r="D602" s="273" t="s">
        <v>1352</v>
      </c>
      <c r="E602" s="286" t="s">
        <v>522</v>
      </c>
      <c r="F602" s="273" t="s">
        <v>778</v>
      </c>
      <c r="G602" s="288" t="s">
        <v>785</v>
      </c>
      <c r="H602" s="273" t="s">
        <v>784</v>
      </c>
      <c r="I602" s="290" t="s">
        <v>821</v>
      </c>
      <c r="J602" s="274">
        <v>11</v>
      </c>
      <c r="K602" s="292">
        <v>1260</v>
      </c>
      <c r="L602" s="274">
        <v>13860</v>
      </c>
      <c r="M602" s="294">
        <v>0.04</v>
      </c>
      <c r="N602" s="275">
        <v>13305.6</v>
      </c>
      <c r="O602" s="288" t="s">
        <v>775</v>
      </c>
      <c r="P602" s="276" t="s">
        <v>798</v>
      </c>
      <c r="Q602" s="296" t="s">
        <v>1935</v>
      </c>
      <c r="R602" s="276" t="s">
        <v>1933</v>
      </c>
      <c r="S602" s="296" t="s">
        <v>1934</v>
      </c>
    </row>
    <row r="603" spans="1:19" x14ac:dyDescent="0.3">
      <c r="A603" s="272">
        <v>1596</v>
      </c>
      <c r="B603" s="282">
        <v>42899</v>
      </c>
      <c r="C603" s="284" t="s">
        <v>592</v>
      </c>
      <c r="D603" s="273" t="s">
        <v>1350</v>
      </c>
      <c r="E603" s="286" t="s">
        <v>522</v>
      </c>
      <c r="F603" s="273" t="s">
        <v>790</v>
      </c>
      <c r="G603" s="288" t="s">
        <v>764</v>
      </c>
      <c r="H603" s="273" t="s">
        <v>818</v>
      </c>
      <c r="I603" s="290" t="s">
        <v>1351</v>
      </c>
      <c r="J603" s="274">
        <v>24</v>
      </c>
      <c r="K603" s="292">
        <v>3300</v>
      </c>
      <c r="L603" s="274">
        <v>79200</v>
      </c>
      <c r="M603" s="294">
        <v>0.02</v>
      </c>
      <c r="N603" s="275">
        <v>77616</v>
      </c>
      <c r="O603" s="288" t="s">
        <v>761</v>
      </c>
      <c r="P603" s="276" t="s">
        <v>760</v>
      </c>
      <c r="Q603" s="296" t="s">
        <v>1932</v>
      </c>
      <c r="R603" s="276" t="s">
        <v>1937</v>
      </c>
      <c r="S603" s="296" t="s">
        <v>1934</v>
      </c>
    </row>
    <row r="604" spans="1:19" x14ac:dyDescent="0.3">
      <c r="A604" s="272">
        <v>1597</v>
      </c>
      <c r="B604" s="282">
        <v>42899</v>
      </c>
      <c r="C604" s="284" t="s">
        <v>592</v>
      </c>
      <c r="D604" s="273" t="s">
        <v>1350</v>
      </c>
      <c r="E604" s="286" t="s">
        <v>522</v>
      </c>
      <c r="F604" s="273" t="s">
        <v>790</v>
      </c>
      <c r="G604" s="288" t="s">
        <v>764</v>
      </c>
      <c r="H604" s="273" t="s">
        <v>800</v>
      </c>
      <c r="I604" s="290" t="s">
        <v>1349</v>
      </c>
      <c r="J604" s="274">
        <v>22</v>
      </c>
      <c r="K604" s="292">
        <v>120</v>
      </c>
      <c r="L604" s="274">
        <v>2640</v>
      </c>
      <c r="M604" s="294">
        <v>0.09</v>
      </c>
      <c r="N604" s="275">
        <v>2402.4</v>
      </c>
      <c r="O604" s="288" t="s">
        <v>761</v>
      </c>
      <c r="P604" s="276" t="s">
        <v>760</v>
      </c>
      <c r="Q604" s="296" t="s">
        <v>1932</v>
      </c>
      <c r="R604" s="276" t="s">
        <v>1937</v>
      </c>
      <c r="S604" s="296" t="s">
        <v>1934</v>
      </c>
    </row>
    <row r="605" spans="1:19" x14ac:dyDescent="0.3">
      <c r="A605" s="272">
        <v>1598</v>
      </c>
      <c r="B605" s="282">
        <v>42899</v>
      </c>
      <c r="C605" s="284" t="s">
        <v>592</v>
      </c>
      <c r="D605" s="273" t="s">
        <v>1347</v>
      </c>
      <c r="E605" s="286" t="s">
        <v>405</v>
      </c>
      <c r="F605" s="273" t="s">
        <v>812</v>
      </c>
      <c r="G605" s="288" t="s">
        <v>764</v>
      </c>
      <c r="H605" s="273" t="s">
        <v>793</v>
      </c>
      <c r="I605" s="290" t="s">
        <v>1348</v>
      </c>
      <c r="J605" s="274">
        <v>4</v>
      </c>
      <c r="K605" s="292">
        <v>360</v>
      </c>
      <c r="L605" s="274">
        <v>1440</v>
      </c>
      <c r="M605" s="294">
        <v>0.06</v>
      </c>
      <c r="N605" s="275">
        <v>1353.6</v>
      </c>
      <c r="O605" s="288" t="s">
        <v>834</v>
      </c>
      <c r="P605" s="276" t="s">
        <v>760</v>
      </c>
      <c r="Q605" s="296" t="s">
        <v>1932</v>
      </c>
      <c r="R605" s="276" t="s">
        <v>1933</v>
      </c>
      <c r="S605" s="296" t="s">
        <v>1934</v>
      </c>
    </row>
    <row r="606" spans="1:19" x14ac:dyDescent="0.3">
      <c r="A606" s="272">
        <v>1599</v>
      </c>
      <c r="B606" s="282">
        <v>42899</v>
      </c>
      <c r="C606" s="284" t="s">
        <v>592</v>
      </c>
      <c r="D606" s="273" t="s">
        <v>1347</v>
      </c>
      <c r="E606" s="286" t="s">
        <v>405</v>
      </c>
      <c r="F606" s="273" t="s">
        <v>812</v>
      </c>
      <c r="G606" s="288" t="s">
        <v>764</v>
      </c>
      <c r="H606" s="273" t="s">
        <v>793</v>
      </c>
      <c r="I606" s="290" t="s">
        <v>1346</v>
      </c>
      <c r="J606" s="274">
        <v>34</v>
      </c>
      <c r="K606" s="292">
        <v>360</v>
      </c>
      <c r="L606" s="274">
        <v>12240</v>
      </c>
      <c r="M606" s="294">
        <v>0.1</v>
      </c>
      <c r="N606" s="275">
        <v>11016</v>
      </c>
      <c r="O606" s="288" t="s">
        <v>834</v>
      </c>
      <c r="P606" s="276" t="s">
        <v>760</v>
      </c>
      <c r="Q606" s="296" t="s">
        <v>1932</v>
      </c>
      <c r="R606" s="276" t="s">
        <v>1933</v>
      </c>
      <c r="S606" s="296" t="s">
        <v>1934</v>
      </c>
    </row>
    <row r="607" spans="1:19" x14ac:dyDescent="0.3">
      <c r="A607" s="272">
        <v>1600</v>
      </c>
      <c r="B607" s="282">
        <v>42900</v>
      </c>
      <c r="C607" s="284" t="s">
        <v>592</v>
      </c>
      <c r="D607" s="273" t="s">
        <v>1345</v>
      </c>
      <c r="E607" s="286" t="s">
        <v>405</v>
      </c>
      <c r="F607" s="273" t="s">
        <v>778</v>
      </c>
      <c r="G607" s="288" t="s">
        <v>764</v>
      </c>
      <c r="H607" s="273" t="s">
        <v>818</v>
      </c>
      <c r="I607" s="290" t="s">
        <v>1344</v>
      </c>
      <c r="J607" s="274">
        <v>4</v>
      </c>
      <c r="K607" s="292">
        <v>240</v>
      </c>
      <c r="L607" s="274">
        <v>960</v>
      </c>
      <c r="M607" s="294">
        <v>0.08</v>
      </c>
      <c r="N607" s="275">
        <v>883.2</v>
      </c>
      <c r="O607" s="288" t="s">
        <v>834</v>
      </c>
      <c r="P607" s="276" t="s">
        <v>760</v>
      </c>
      <c r="Q607" s="296" t="s">
        <v>1932</v>
      </c>
      <c r="R607" s="276" t="s">
        <v>1933</v>
      </c>
      <c r="S607" s="296" t="s">
        <v>1934</v>
      </c>
    </row>
    <row r="608" spans="1:19" x14ac:dyDescent="0.3">
      <c r="A608" s="272">
        <v>1601</v>
      </c>
      <c r="B608" s="282">
        <v>42900</v>
      </c>
      <c r="C608" s="284" t="s">
        <v>592</v>
      </c>
      <c r="D608" s="273" t="s">
        <v>1342</v>
      </c>
      <c r="E608" s="286" t="s">
        <v>395</v>
      </c>
      <c r="F608" s="273" t="s">
        <v>812</v>
      </c>
      <c r="G608" s="288" t="s">
        <v>785</v>
      </c>
      <c r="H608" s="273" t="s">
        <v>824</v>
      </c>
      <c r="I608" s="290" t="s">
        <v>985</v>
      </c>
      <c r="J608" s="274">
        <v>19</v>
      </c>
      <c r="K608" s="292">
        <v>540</v>
      </c>
      <c r="L608" s="274">
        <v>10260</v>
      </c>
      <c r="M608" s="294">
        <v>0.09</v>
      </c>
      <c r="N608" s="275">
        <v>9336.6</v>
      </c>
      <c r="O608" s="288" t="s">
        <v>834</v>
      </c>
      <c r="P608" s="276" t="s">
        <v>760</v>
      </c>
      <c r="Q608" s="296" t="s">
        <v>1932</v>
      </c>
      <c r="R608" s="276" t="s">
        <v>1933</v>
      </c>
      <c r="S608" s="296" t="s">
        <v>1934</v>
      </c>
    </row>
    <row r="609" spans="1:19" x14ac:dyDescent="0.3">
      <c r="A609" s="272">
        <v>1602</v>
      </c>
      <c r="B609" s="282">
        <v>42900</v>
      </c>
      <c r="C609" s="284" t="s">
        <v>592</v>
      </c>
      <c r="D609" s="273" t="s">
        <v>1342</v>
      </c>
      <c r="E609" s="286" t="s">
        <v>395</v>
      </c>
      <c r="F609" s="273" t="s">
        <v>812</v>
      </c>
      <c r="G609" s="288" t="s">
        <v>764</v>
      </c>
      <c r="H609" s="273" t="s">
        <v>793</v>
      </c>
      <c r="I609" s="290" t="s">
        <v>1343</v>
      </c>
      <c r="J609" s="274">
        <v>6</v>
      </c>
      <c r="K609" s="292">
        <v>480</v>
      </c>
      <c r="L609" s="274">
        <v>2880</v>
      </c>
      <c r="M609" s="294">
        <v>0</v>
      </c>
      <c r="N609" s="275">
        <v>2880</v>
      </c>
      <c r="O609" s="288" t="s">
        <v>834</v>
      </c>
      <c r="P609" s="276" t="s">
        <v>774</v>
      </c>
      <c r="Q609" s="296" t="s">
        <v>1932</v>
      </c>
      <c r="R609" s="276" t="s">
        <v>1933</v>
      </c>
      <c r="S609" s="296" t="s">
        <v>1934</v>
      </c>
    </row>
    <row r="610" spans="1:19" x14ac:dyDescent="0.3">
      <c r="A610" s="272">
        <v>1603</v>
      </c>
      <c r="B610" s="282">
        <v>42900</v>
      </c>
      <c r="C610" s="284" t="s">
        <v>592</v>
      </c>
      <c r="D610" s="273" t="s">
        <v>1342</v>
      </c>
      <c r="E610" s="286" t="s">
        <v>395</v>
      </c>
      <c r="F610" s="273" t="s">
        <v>812</v>
      </c>
      <c r="G610" s="288" t="s">
        <v>764</v>
      </c>
      <c r="H610" s="273" t="s">
        <v>763</v>
      </c>
      <c r="I610" s="290" t="s">
        <v>1341</v>
      </c>
      <c r="J610" s="274">
        <v>5</v>
      </c>
      <c r="K610" s="292">
        <v>300</v>
      </c>
      <c r="L610" s="274">
        <v>1500</v>
      </c>
      <c r="M610" s="294">
        <v>0.01</v>
      </c>
      <c r="N610" s="275">
        <v>1485</v>
      </c>
      <c r="O610" s="288" t="s">
        <v>834</v>
      </c>
      <c r="P610" s="276" t="s">
        <v>774</v>
      </c>
      <c r="Q610" s="296" t="s">
        <v>1932</v>
      </c>
      <c r="R610" s="276" t="s">
        <v>1933</v>
      </c>
      <c r="S610" s="296" t="s">
        <v>1934</v>
      </c>
    </row>
    <row r="611" spans="1:19" x14ac:dyDescent="0.3">
      <c r="A611" s="272">
        <v>1604</v>
      </c>
      <c r="B611" s="282">
        <v>42900</v>
      </c>
      <c r="C611" s="284" t="s">
        <v>592</v>
      </c>
      <c r="D611" s="273" t="s">
        <v>1339</v>
      </c>
      <c r="E611" s="286" t="s">
        <v>398</v>
      </c>
      <c r="F611" s="273" t="s">
        <v>765</v>
      </c>
      <c r="G611" s="288" t="s">
        <v>764</v>
      </c>
      <c r="H611" s="273" t="s">
        <v>921</v>
      </c>
      <c r="I611" s="290" t="s">
        <v>1340</v>
      </c>
      <c r="J611" s="274">
        <v>25</v>
      </c>
      <c r="K611" s="292">
        <v>180</v>
      </c>
      <c r="L611" s="274">
        <v>4500</v>
      </c>
      <c r="M611" s="294">
        <v>0.1</v>
      </c>
      <c r="N611" s="275">
        <v>4050</v>
      </c>
      <c r="O611" s="288" t="s">
        <v>775</v>
      </c>
      <c r="P611" s="276" t="s">
        <v>760</v>
      </c>
      <c r="Q611" s="296" t="s">
        <v>1935</v>
      </c>
      <c r="R611" s="276" t="s">
        <v>1937</v>
      </c>
      <c r="S611" s="296" t="s">
        <v>1934</v>
      </c>
    </row>
    <row r="612" spans="1:19" x14ac:dyDescent="0.3">
      <c r="A612" s="272">
        <v>1605</v>
      </c>
      <c r="B612" s="282">
        <v>42900</v>
      </c>
      <c r="C612" s="284" t="s">
        <v>592</v>
      </c>
      <c r="D612" s="273" t="s">
        <v>1339</v>
      </c>
      <c r="E612" s="286" t="s">
        <v>398</v>
      </c>
      <c r="F612" s="273" t="s">
        <v>765</v>
      </c>
      <c r="G612" s="288" t="s">
        <v>770</v>
      </c>
      <c r="H612" s="273" t="s">
        <v>777</v>
      </c>
      <c r="I612" s="290" t="s">
        <v>997</v>
      </c>
      <c r="J612" s="274">
        <v>19</v>
      </c>
      <c r="K612" s="292">
        <v>33060</v>
      </c>
      <c r="L612" s="274">
        <v>628140</v>
      </c>
      <c r="M612" s="294">
        <v>0.08</v>
      </c>
      <c r="N612" s="275">
        <v>577888.80000000005</v>
      </c>
      <c r="O612" s="288" t="s">
        <v>775</v>
      </c>
      <c r="P612" s="276" t="s">
        <v>760</v>
      </c>
      <c r="Q612" s="296" t="s">
        <v>1935</v>
      </c>
      <c r="R612" s="276" t="s">
        <v>1937</v>
      </c>
      <c r="S612" s="296" t="s">
        <v>1934</v>
      </c>
    </row>
    <row r="613" spans="1:19" x14ac:dyDescent="0.3">
      <c r="A613" s="272">
        <v>1606</v>
      </c>
      <c r="B613" s="282">
        <v>42900</v>
      </c>
      <c r="C613" s="284" t="s">
        <v>592</v>
      </c>
      <c r="D613" s="273" t="s">
        <v>1338</v>
      </c>
      <c r="E613" s="286" t="s">
        <v>522</v>
      </c>
      <c r="F613" s="273" t="s">
        <v>790</v>
      </c>
      <c r="G613" s="288" t="s">
        <v>785</v>
      </c>
      <c r="H613" s="273" t="s">
        <v>824</v>
      </c>
      <c r="I613" s="290" t="s">
        <v>1337</v>
      </c>
      <c r="J613" s="274">
        <v>38</v>
      </c>
      <c r="K613" s="292">
        <v>2400</v>
      </c>
      <c r="L613" s="274">
        <v>91200</v>
      </c>
      <c r="M613" s="294">
        <v>0.02</v>
      </c>
      <c r="N613" s="275">
        <v>89376</v>
      </c>
      <c r="O613" s="288" t="s">
        <v>834</v>
      </c>
      <c r="P613" s="276" t="s">
        <v>787</v>
      </c>
      <c r="Q613" s="296" t="s">
        <v>1932</v>
      </c>
      <c r="R613" s="276" t="s">
        <v>1937</v>
      </c>
      <c r="S613" s="296" t="s">
        <v>1934</v>
      </c>
    </row>
    <row r="614" spans="1:19" x14ac:dyDescent="0.3">
      <c r="A614" s="272">
        <v>1607</v>
      </c>
      <c r="B614" s="282">
        <v>42900</v>
      </c>
      <c r="C614" s="284" t="s">
        <v>592</v>
      </c>
      <c r="D614" s="273" t="s">
        <v>1336</v>
      </c>
      <c r="E614" s="286" t="s">
        <v>395</v>
      </c>
      <c r="F614" s="273" t="s">
        <v>778</v>
      </c>
      <c r="G614" s="288" t="s">
        <v>764</v>
      </c>
      <c r="H614" s="273" t="s">
        <v>818</v>
      </c>
      <c r="I614" s="290" t="s">
        <v>1335</v>
      </c>
      <c r="J614" s="274">
        <v>4</v>
      </c>
      <c r="K614" s="292">
        <v>13560</v>
      </c>
      <c r="L614" s="274">
        <v>54240</v>
      </c>
      <c r="M614" s="294">
        <v>7.0000000000000007E-2</v>
      </c>
      <c r="N614" s="275">
        <v>50443.199999999997</v>
      </c>
      <c r="O614" s="288" t="s">
        <v>788</v>
      </c>
      <c r="P614" s="276" t="s">
        <v>798</v>
      </c>
      <c r="Q614" s="296" t="s">
        <v>1936</v>
      </c>
      <c r="R614" s="276" t="s">
        <v>1933</v>
      </c>
      <c r="S614" s="296" t="s">
        <v>1934</v>
      </c>
    </row>
    <row r="615" spans="1:19" x14ac:dyDescent="0.3">
      <c r="A615" s="272">
        <v>1608</v>
      </c>
      <c r="B615" s="282">
        <v>42900</v>
      </c>
      <c r="C615" s="284" t="s">
        <v>592</v>
      </c>
      <c r="D615" s="273" t="s">
        <v>1145</v>
      </c>
      <c r="E615" s="286" t="s">
        <v>395</v>
      </c>
      <c r="F615" s="273" t="s">
        <v>778</v>
      </c>
      <c r="G615" s="288" t="s">
        <v>785</v>
      </c>
      <c r="H615" s="273" t="s">
        <v>784</v>
      </c>
      <c r="I615" s="290" t="s">
        <v>1334</v>
      </c>
      <c r="J615" s="274">
        <v>4</v>
      </c>
      <c r="K615" s="292">
        <v>1260</v>
      </c>
      <c r="L615" s="274">
        <v>5040</v>
      </c>
      <c r="M615" s="294">
        <v>0.04</v>
      </c>
      <c r="N615" s="275">
        <v>4838.3999999999996</v>
      </c>
      <c r="O615" s="288" t="s">
        <v>788</v>
      </c>
      <c r="P615" s="276" t="s">
        <v>787</v>
      </c>
      <c r="Q615" s="296" t="s">
        <v>1936</v>
      </c>
      <c r="R615" s="276" t="s">
        <v>1933</v>
      </c>
      <c r="S615" s="296" t="s">
        <v>1934</v>
      </c>
    </row>
    <row r="616" spans="1:19" x14ac:dyDescent="0.3">
      <c r="A616" s="272">
        <v>1609</v>
      </c>
      <c r="B616" s="282">
        <v>42901</v>
      </c>
      <c r="C616" s="284" t="s">
        <v>592</v>
      </c>
      <c r="D616" s="273" t="s">
        <v>1332</v>
      </c>
      <c r="E616" s="286" t="s">
        <v>398</v>
      </c>
      <c r="F616" s="273" t="s">
        <v>778</v>
      </c>
      <c r="G616" s="288" t="s">
        <v>785</v>
      </c>
      <c r="H616" s="273" t="s">
        <v>784</v>
      </c>
      <c r="I616" s="290" t="s">
        <v>1333</v>
      </c>
      <c r="J616" s="274">
        <v>15</v>
      </c>
      <c r="K616" s="292">
        <v>3960</v>
      </c>
      <c r="L616" s="274">
        <v>59400</v>
      </c>
      <c r="M616" s="294">
        <v>0.06</v>
      </c>
      <c r="N616" s="275">
        <v>55836</v>
      </c>
      <c r="O616" s="288" t="s">
        <v>782</v>
      </c>
      <c r="P616" s="276" t="s">
        <v>760</v>
      </c>
      <c r="Q616" s="296" t="s">
        <v>1932</v>
      </c>
      <c r="R616" s="276" t="s">
        <v>1933</v>
      </c>
      <c r="S616" s="296" t="s">
        <v>1934</v>
      </c>
    </row>
    <row r="617" spans="1:19" x14ac:dyDescent="0.3">
      <c r="A617" s="272">
        <v>1610</v>
      </c>
      <c r="B617" s="282">
        <v>42901</v>
      </c>
      <c r="C617" s="284" t="s">
        <v>592</v>
      </c>
      <c r="D617" s="273" t="s">
        <v>1332</v>
      </c>
      <c r="E617" s="286" t="s">
        <v>398</v>
      </c>
      <c r="F617" s="273" t="s">
        <v>778</v>
      </c>
      <c r="G617" s="288" t="s">
        <v>785</v>
      </c>
      <c r="H617" s="273" t="s">
        <v>784</v>
      </c>
      <c r="I617" s="290" t="s">
        <v>1314</v>
      </c>
      <c r="J617" s="274">
        <v>18</v>
      </c>
      <c r="K617" s="292">
        <v>9360</v>
      </c>
      <c r="L617" s="274">
        <v>168480</v>
      </c>
      <c r="M617" s="294">
        <v>0.01</v>
      </c>
      <c r="N617" s="275">
        <v>166795.20000000001</v>
      </c>
      <c r="O617" s="288" t="s">
        <v>782</v>
      </c>
      <c r="P617" s="276" t="s">
        <v>774</v>
      </c>
      <c r="Q617" s="296" t="s">
        <v>1932</v>
      </c>
      <c r="R617" s="276" t="s">
        <v>1933</v>
      </c>
      <c r="S617" s="296" t="s">
        <v>1934</v>
      </c>
    </row>
    <row r="618" spans="1:19" x14ac:dyDescent="0.3">
      <c r="A618" s="272">
        <v>1611</v>
      </c>
      <c r="B618" s="282">
        <v>42901</v>
      </c>
      <c r="C618" s="284" t="s">
        <v>592</v>
      </c>
      <c r="D618" s="273" t="s">
        <v>1331</v>
      </c>
      <c r="E618" s="286" t="s">
        <v>405</v>
      </c>
      <c r="F618" s="273" t="s">
        <v>812</v>
      </c>
      <c r="G618" s="288" t="s">
        <v>785</v>
      </c>
      <c r="H618" s="273" t="s">
        <v>824</v>
      </c>
      <c r="I618" s="290" t="s">
        <v>1067</v>
      </c>
      <c r="J618" s="274">
        <v>10</v>
      </c>
      <c r="K618" s="292">
        <v>360</v>
      </c>
      <c r="L618" s="274">
        <v>3600</v>
      </c>
      <c r="M618" s="294">
        <v>0.08</v>
      </c>
      <c r="N618" s="275">
        <v>3312</v>
      </c>
      <c r="O618" s="288" t="s">
        <v>834</v>
      </c>
      <c r="P618" s="276" t="s">
        <v>767</v>
      </c>
      <c r="Q618" s="296" t="s">
        <v>1932</v>
      </c>
      <c r="R618" s="276" t="s">
        <v>1933</v>
      </c>
      <c r="S618" s="296" t="s">
        <v>1934</v>
      </c>
    </row>
    <row r="619" spans="1:19" x14ac:dyDescent="0.3">
      <c r="A619" s="272">
        <v>1612</v>
      </c>
      <c r="B619" s="282">
        <v>42901</v>
      </c>
      <c r="C619" s="284" t="s">
        <v>592</v>
      </c>
      <c r="D619" s="273" t="s">
        <v>1329</v>
      </c>
      <c r="E619" s="286" t="s">
        <v>405</v>
      </c>
      <c r="F619" s="273" t="s">
        <v>778</v>
      </c>
      <c r="G619" s="288" t="s">
        <v>764</v>
      </c>
      <c r="H619" s="273" t="s">
        <v>800</v>
      </c>
      <c r="I619" s="290" t="s">
        <v>1330</v>
      </c>
      <c r="J619" s="274">
        <v>19</v>
      </c>
      <c r="K619" s="292">
        <v>360</v>
      </c>
      <c r="L619" s="274">
        <v>6840</v>
      </c>
      <c r="M619" s="294">
        <v>0.08</v>
      </c>
      <c r="N619" s="275">
        <v>6292.8</v>
      </c>
      <c r="O619" s="288" t="s">
        <v>761</v>
      </c>
      <c r="P619" s="276" t="s">
        <v>760</v>
      </c>
      <c r="Q619" s="296" t="s">
        <v>1932</v>
      </c>
      <c r="R619" s="276" t="s">
        <v>1933</v>
      </c>
      <c r="S619" s="296" t="s">
        <v>1934</v>
      </c>
    </row>
    <row r="620" spans="1:19" x14ac:dyDescent="0.3">
      <c r="A620" s="272">
        <v>1613</v>
      </c>
      <c r="B620" s="282">
        <v>42901</v>
      </c>
      <c r="C620" s="284" t="s">
        <v>592</v>
      </c>
      <c r="D620" s="273" t="s">
        <v>1329</v>
      </c>
      <c r="E620" s="286" t="s">
        <v>405</v>
      </c>
      <c r="F620" s="273" t="s">
        <v>778</v>
      </c>
      <c r="G620" s="288" t="s">
        <v>785</v>
      </c>
      <c r="H620" s="273" t="s">
        <v>784</v>
      </c>
      <c r="I620" s="290" t="s">
        <v>1097</v>
      </c>
      <c r="J620" s="274">
        <v>20</v>
      </c>
      <c r="K620" s="292">
        <v>3960</v>
      </c>
      <c r="L620" s="274">
        <v>79200</v>
      </c>
      <c r="M620" s="294">
        <v>0</v>
      </c>
      <c r="N620" s="275">
        <v>79200</v>
      </c>
      <c r="O620" s="288" t="s">
        <v>761</v>
      </c>
      <c r="P620" s="276" t="s">
        <v>798</v>
      </c>
      <c r="Q620" s="296" t="s">
        <v>1932</v>
      </c>
      <c r="R620" s="276" t="s">
        <v>1933</v>
      </c>
      <c r="S620" s="296" t="s">
        <v>1934</v>
      </c>
    </row>
    <row r="621" spans="1:19" x14ac:dyDescent="0.3">
      <c r="A621" s="272">
        <v>1614</v>
      </c>
      <c r="B621" s="282">
        <v>42901</v>
      </c>
      <c r="C621" s="284" t="s">
        <v>592</v>
      </c>
      <c r="D621" s="273" t="s">
        <v>1328</v>
      </c>
      <c r="E621" s="286" t="s">
        <v>398</v>
      </c>
      <c r="F621" s="273" t="s">
        <v>778</v>
      </c>
      <c r="G621" s="288" t="s">
        <v>764</v>
      </c>
      <c r="H621" s="273" t="s">
        <v>793</v>
      </c>
      <c r="I621" s="290" t="s">
        <v>1327</v>
      </c>
      <c r="J621" s="274">
        <v>5</v>
      </c>
      <c r="K621" s="292">
        <v>300</v>
      </c>
      <c r="L621" s="274">
        <v>1500</v>
      </c>
      <c r="M621" s="294">
        <v>0.09</v>
      </c>
      <c r="N621" s="275">
        <v>1365</v>
      </c>
      <c r="O621" s="288" t="s">
        <v>761</v>
      </c>
      <c r="P621" s="276" t="s">
        <v>760</v>
      </c>
      <c r="Q621" s="296" t="s">
        <v>1932</v>
      </c>
      <c r="R621" s="276" t="s">
        <v>1933</v>
      </c>
      <c r="S621" s="296" t="s">
        <v>1934</v>
      </c>
    </row>
    <row r="622" spans="1:19" x14ac:dyDescent="0.3">
      <c r="A622" s="272">
        <v>1615</v>
      </c>
      <c r="B622" s="282">
        <v>42901</v>
      </c>
      <c r="C622" s="284" t="s">
        <v>592</v>
      </c>
      <c r="D622" s="273" t="s">
        <v>1326</v>
      </c>
      <c r="E622" s="286" t="s">
        <v>398</v>
      </c>
      <c r="F622" s="273" t="s">
        <v>778</v>
      </c>
      <c r="G622" s="288" t="s">
        <v>785</v>
      </c>
      <c r="H622" s="273" t="s">
        <v>824</v>
      </c>
      <c r="I622" s="290" t="s">
        <v>1077</v>
      </c>
      <c r="J622" s="274">
        <v>32</v>
      </c>
      <c r="K622" s="292">
        <v>4980</v>
      </c>
      <c r="L622" s="274">
        <v>159360</v>
      </c>
      <c r="M622" s="294">
        <v>0.02</v>
      </c>
      <c r="N622" s="275">
        <v>156172.79999999999</v>
      </c>
      <c r="O622" s="288" t="s">
        <v>788</v>
      </c>
      <c r="P622" s="276" t="s">
        <v>774</v>
      </c>
      <c r="Q622" s="296" t="s">
        <v>1936</v>
      </c>
      <c r="R622" s="276" t="s">
        <v>1933</v>
      </c>
      <c r="S622" s="296" t="s">
        <v>1934</v>
      </c>
    </row>
    <row r="623" spans="1:19" x14ac:dyDescent="0.3">
      <c r="A623" s="272">
        <v>1616</v>
      </c>
      <c r="B623" s="282">
        <v>42901</v>
      </c>
      <c r="C623" s="284" t="s">
        <v>592</v>
      </c>
      <c r="D623" s="273" t="s">
        <v>1326</v>
      </c>
      <c r="E623" s="286" t="s">
        <v>398</v>
      </c>
      <c r="F623" s="273" t="s">
        <v>778</v>
      </c>
      <c r="G623" s="288" t="s">
        <v>764</v>
      </c>
      <c r="H623" s="273" t="s">
        <v>763</v>
      </c>
      <c r="I623" s="290" t="s">
        <v>1325</v>
      </c>
      <c r="J623" s="274">
        <v>9</v>
      </c>
      <c r="K623" s="292">
        <v>720</v>
      </c>
      <c r="L623" s="274">
        <v>6480</v>
      </c>
      <c r="M623" s="294">
        <v>0.02</v>
      </c>
      <c r="N623" s="275">
        <v>6350.4</v>
      </c>
      <c r="O623" s="288" t="s">
        <v>788</v>
      </c>
      <c r="P623" s="276" t="s">
        <v>798</v>
      </c>
      <c r="Q623" s="296" t="s">
        <v>1936</v>
      </c>
      <c r="R623" s="276" t="s">
        <v>1933</v>
      </c>
      <c r="S623" s="296" t="s">
        <v>1934</v>
      </c>
    </row>
    <row r="624" spans="1:19" x14ac:dyDescent="0.3">
      <c r="A624" s="272">
        <v>1617</v>
      </c>
      <c r="B624" s="282">
        <v>42901</v>
      </c>
      <c r="C624" s="284" t="s">
        <v>592</v>
      </c>
      <c r="D624" s="273" t="s">
        <v>977</v>
      </c>
      <c r="E624" s="286" t="s">
        <v>522</v>
      </c>
      <c r="F624" s="273" t="s">
        <v>790</v>
      </c>
      <c r="G624" s="288" t="s">
        <v>764</v>
      </c>
      <c r="H624" s="273" t="s">
        <v>793</v>
      </c>
      <c r="I624" s="290" t="s">
        <v>1324</v>
      </c>
      <c r="J624" s="274">
        <v>29</v>
      </c>
      <c r="K624" s="292">
        <v>300</v>
      </c>
      <c r="L624" s="274">
        <v>8700</v>
      </c>
      <c r="M624" s="294">
        <v>0.02</v>
      </c>
      <c r="N624" s="275">
        <v>8526</v>
      </c>
      <c r="O624" s="288" t="s">
        <v>775</v>
      </c>
      <c r="P624" s="276" t="s">
        <v>841</v>
      </c>
      <c r="Q624" s="296" t="s">
        <v>1935</v>
      </c>
      <c r="R624" s="276" t="s">
        <v>1937</v>
      </c>
      <c r="S624" s="296" t="s">
        <v>1934</v>
      </c>
    </row>
    <row r="625" spans="1:19" x14ac:dyDescent="0.3">
      <c r="A625" s="272">
        <v>1618</v>
      </c>
      <c r="B625" s="282">
        <v>42902</v>
      </c>
      <c r="C625" s="284" t="s">
        <v>592</v>
      </c>
      <c r="D625" s="273" t="s">
        <v>1110</v>
      </c>
      <c r="E625" s="286" t="s">
        <v>405</v>
      </c>
      <c r="F625" s="273" t="s">
        <v>765</v>
      </c>
      <c r="G625" s="288" t="s">
        <v>764</v>
      </c>
      <c r="H625" s="273" t="s">
        <v>921</v>
      </c>
      <c r="I625" s="290" t="s">
        <v>1323</v>
      </c>
      <c r="J625" s="274">
        <v>23</v>
      </c>
      <c r="K625" s="292">
        <v>240</v>
      </c>
      <c r="L625" s="274">
        <v>5520</v>
      </c>
      <c r="M625" s="294">
        <v>0.05</v>
      </c>
      <c r="N625" s="275">
        <v>5244</v>
      </c>
      <c r="O625" s="288" t="s">
        <v>834</v>
      </c>
      <c r="P625" s="276" t="s">
        <v>767</v>
      </c>
      <c r="Q625" s="296" t="s">
        <v>1932</v>
      </c>
      <c r="R625" s="276" t="s">
        <v>1937</v>
      </c>
      <c r="S625" s="296" t="s">
        <v>1934</v>
      </c>
    </row>
    <row r="626" spans="1:19" x14ac:dyDescent="0.3">
      <c r="A626" s="272">
        <v>1619</v>
      </c>
      <c r="B626" s="282">
        <v>42902</v>
      </c>
      <c r="C626" s="284" t="s">
        <v>592</v>
      </c>
      <c r="D626" s="273" t="s">
        <v>1322</v>
      </c>
      <c r="E626" s="286" t="s">
        <v>522</v>
      </c>
      <c r="F626" s="273" t="s">
        <v>812</v>
      </c>
      <c r="G626" s="288" t="s">
        <v>764</v>
      </c>
      <c r="H626" s="273" t="s">
        <v>793</v>
      </c>
      <c r="I626" s="290" t="s">
        <v>1321</v>
      </c>
      <c r="J626" s="274">
        <v>13</v>
      </c>
      <c r="K626" s="292">
        <v>1860</v>
      </c>
      <c r="L626" s="274">
        <v>24180</v>
      </c>
      <c r="M626" s="294">
        <v>0.03</v>
      </c>
      <c r="N626" s="275">
        <v>23454.6</v>
      </c>
      <c r="O626" s="288" t="s">
        <v>834</v>
      </c>
      <c r="P626" s="276" t="s">
        <v>760</v>
      </c>
      <c r="Q626" s="296" t="s">
        <v>1932</v>
      </c>
      <c r="R626" s="276" t="s">
        <v>1933</v>
      </c>
      <c r="S626" s="296" t="s">
        <v>1934</v>
      </c>
    </row>
    <row r="627" spans="1:19" x14ac:dyDescent="0.3">
      <c r="A627" s="272">
        <v>1620</v>
      </c>
      <c r="B627" s="282">
        <v>42902</v>
      </c>
      <c r="C627" s="284" t="s">
        <v>592</v>
      </c>
      <c r="D627" s="273" t="s">
        <v>1320</v>
      </c>
      <c r="E627" s="286" t="s">
        <v>395</v>
      </c>
      <c r="F627" s="273" t="s">
        <v>778</v>
      </c>
      <c r="G627" s="288" t="s">
        <v>770</v>
      </c>
      <c r="H627" s="273" t="s">
        <v>781</v>
      </c>
      <c r="I627" s="290" t="s">
        <v>1041</v>
      </c>
      <c r="J627" s="274">
        <v>10</v>
      </c>
      <c r="K627" s="292">
        <v>480</v>
      </c>
      <c r="L627" s="274">
        <v>4800</v>
      </c>
      <c r="M627" s="294">
        <v>0.06</v>
      </c>
      <c r="N627" s="275">
        <v>4512</v>
      </c>
      <c r="O627" s="288" t="s">
        <v>834</v>
      </c>
      <c r="P627" s="276" t="s">
        <v>767</v>
      </c>
      <c r="Q627" s="296" t="s">
        <v>1932</v>
      </c>
      <c r="R627" s="276" t="s">
        <v>1933</v>
      </c>
      <c r="S627" s="296" t="s">
        <v>1934</v>
      </c>
    </row>
    <row r="628" spans="1:19" x14ac:dyDescent="0.3">
      <c r="A628" s="272">
        <v>1621</v>
      </c>
      <c r="B628" s="282">
        <v>42903</v>
      </c>
      <c r="C628" s="284" t="s">
        <v>592</v>
      </c>
      <c r="D628" s="273" t="s">
        <v>1319</v>
      </c>
      <c r="E628" s="286" t="s">
        <v>398</v>
      </c>
      <c r="F628" s="273" t="s">
        <v>778</v>
      </c>
      <c r="G628" s="288" t="s">
        <v>764</v>
      </c>
      <c r="H628" s="273" t="s">
        <v>800</v>
      </c>
      <c r="I628" s="290" t="s">
        <v>1318</v>
      </c>
      <c r="J628" s="274">
        <v>37</v>
      </c>
      <c r="K628" s="292">
        <v>1200</v>
      </c>
      <c r="L628" s="274">
        <v>44400</v>
      </c>
      <c r="M628" s="294">
        <v>0.09</v>
      </c>
      <c r="N628" s="275">
        <v>40404</v>
      </c>
      <c r="O628" s="288" t="s">
        <v>775</v>
      </c>
      <c r="P628" s="276" t="s">
        <v>827</v>
      </c>
      <c r="Q628" s="296" t="s">
        <v>1935</v>
      </c>
      <c r="R628" s="276" t="s">
        <v>1933</v>
      </c>
      <c r="S628" s="296" t="s">
        <v>1934</v>
      </c>
    </row>
    <row r="629" spans="1:19" x14ac:dyDescent="0.3">
      <c r="A629" s="272">
        <v>1622</v>
      </c>
      <c r="B629" s="282">
        <v>42903</v>
      </c>
      <c r="C629" s="284" t="s">
        <v>592</v>
      </c>
      <c r="D629" s="273" t="s">
        <v>1317</v>
      </c>
      <c r="E629" s="286" t="s">
        <v>398</v>
      </c>
      <c r="F629" s="273" t="s">
        <v>778</v>
      </c>
      <c r="G629" s="288" t="s">
        <v>785</v>
      </c>
      <c r="H629" s="273" t="s">
        <v>784</v>
      </c>
      <c r="I629" s="290" t="s">
        <v>1316</v>
      </c>
      <c r="J629" s="274">
        <v>40</v>
      </c>
      <c r="K629" s="292">
        <v>3960</v>
      </c>
      <c r="L629" s="274">
        <v>158400</v>
      </c>
      <c r="M629" s="294">
        <v>0.1</v>
      </c>
      <c r="N629" s="275">
        <v>142560</v>
      </c>
      <c r="O629" s="288" t="s">
        <v>775</v>
      </c>
      <c r="P629" s="276" t="s">
        <v>798</v>
      </c>
      <c r="Q629" s="296" t="s">
        <v>1935</v>
      </c>
      <c r="R629" s="276" t="s">
        <v>1933</v>
      </c>
      <c r="S629" s="296" t="s">
        <v>1934</v>
      </c>
    </row>
    <row r="630" spans="1:19" x14ac:dyDescent="0.3">
      <c r="A630" s="272">
        <v>1623</v>
      </c>
      <c r="B630" s="282">
        <v>42903</v>
      </c>
      <c r="C630" s="284" t="s">
        <v>592</v>
      </c>
      <c r="D630" s="273" t="s">
        <v>1315</v>
      </c>
      <c r="E630" s="286" t="s">
        <v>405</v>
      </c>
      <c r="F630" s="273" t="s">
        <v>812</v>
      </c>
      <c r="G630" s="288" t="s">
        <v>764</v>
      </c>
      <c r="H630" s="273" t="s">
        <v>800</v>
      </c>
      <c r="I630" s="290" t="s">
        <v>1167</v>
      </c>
      <c r="J630" s="274">
        <v>42</v>
      </c>
      <c r="K630" s="292">
        <v>300</v>
      </c>
      <c r="L630" s="274">
        <v>12600</v>
      </c>
      <c r="M630" s="294">
        <v>0.05</v>
      </c>
      <c r="N630" s="275">
        <v>11970</v>
      </c>
      <c r="O630" s="288" t="s">
        <v>788</v>
      </c>
      <c r="P630" s="276" t="s">
        <v>760</v>
      </c>
      <c r="Q630" s="296" t="s">
        <v>1936</v>
      </c>
      <c r="R630" s="276" t="s">
        <v>1933</v>
      </c>
      <c r="S630" s="296" t="s">
        <v>1934</v>
      </c>
    </row>
    <row r="631" spans="1:19" x14ac:dyDescent="0.3">
      <c r="A631" s="272">
        <v>1624</v>
      </c>
      <c r="B631" s="282">
        <v>42903</v>
      </c>
      <c r="C631" s="284" t="s">
        <v>592</v>
      </c>
      <c r="D631" s="273" t="s">
        <v>1315</v>
      </c>
      <c r="E631" s="286" t="s">
        <v>405</v>
      </c>
      <c r="F631" s="273" t="s">
        <v>812</v>
      </c>
      <c r="G631" s="288" t="s">
        <v>764</v>
      </c>
      <c r="H631" s="273" t="s">
        <v>793</v>
      </c>
      <c r="I631" s="290" t="s">
        <v>955</v>
      </c>
      <c r="J631" s="274">
        <v>10</v>
      </c>
      <c r="K631" s="292">
        <v>480</v>
      </c>
      <c r="L631" s="274">
        <v>4800</v>
      </c>
      <c r="M631" s="294">
        <v>0.05</v>
      </c>
      <c r="N631" s="275">
        <v>4560</v>
      </c>
      <c r="O631" s="288" t="s">
        <v>788</v>
      </c>
      <c r="P631" s="276" t="s">
        <v>774</v>
      </c>
      <c r="Q631" s="296" t="s">
        <v>1936</v>
      </c>
      <c r="R631" s="276" t="s">
        <v>1933</v>
      </c>
      <c r="S631" s="296" t="s">
        <v>1934</v>
      </c>
    </row>
    <row r="632" spans="1:19" x14ac:dyDescent="0.3">
      <c r="A632" s="272">
        <v>1625</v>
      </c>
      <c r="B632" s="282">
        <v>42903</v>
      </c>
      <c r="C632" s="284" t="s">
        <v>592</v>
      </c>
      <c r="D632" s="273" t="s">
        <v>1315</v>
      </c>
      <c r="E632" s="286" t="s">
        <v>405</v>
      </c>
      <c r="F632" s="273" t="s">
        <v>812</v>
      </c>
      <c r="G632" s="288" t="s">
        <v>785</v>
      </c>
      <c r="H632" s="273" t="s">
        <v>784</v>
      </c>
      <c r="I632" s="290" t="s">
        <v>1314</v>
      </c>
      <c r="J632" s="274">
        <v>32</v>
      </c>
      <c r="K632" s="292">
        <v>9360</v>
      </c>
      <c r="L632" s="274">
        <v>299520</v>
      </c>
      <c r="M632" s="294">
        <v>0.02</v>
      </c>
      <c r="N632" s="275">
        <v>293529.59999999998</v>
      </c>
      <c r="O632" s="288" t="s">
        <v>788</v>
      </c>
      <c r="P632" s="276" t="s">
        <v>767</v>
      </c>
      <c r="Q632" s="296" t="s">
        <v>1936</v>
      </c>
      <c r="R632" s="276" t="s">
        <v>1933</v>
      </c>
      <c r="S632" s="296" t="s">
        <v>1934</v>
      </c>
    </row>
    <row r="633" spans="1:19" x14ac:dyDescent="0.3">
      <c r="A633" s="272">
        <v>1626</v>
      </c>
      <c r="B633" s="282">
        <v>42903</v>
      </c>
      <c r="C633" s="284" t="s">
        <v>592</v>
      </c>
      <c r="D633" s="273" t="s">
        <v>1313</v>
      </c>
      <c r="E633" s="286" t="s">
        <v>395</v>
      </c>
      <c r="F633" s="273" t="s">
        <v>765</v>
      </c>
      <c r="G633" s="288" t="s">
        <v>764</v>
      </c>
      <c r="H633" s="273" t="s">
        <v>800</v>
      </c>
      <c r="I633" s="290" t="s">
        <v>1312</v>
      </c>
      <c r="J633" s="274">
        <v>42</v>
      </c>
      <c r="K633" s="292">
        <v>1140</v>
      </c>
      <c r="L633" s="274">
        <v>47880</v>
      </c>
      <c r="M633" s="294">
        <v>0.03</v>
      </c>
      <c r="N633" s="275">
        <v>46443.6</v>
      </c>
      <c r="O633" s="288" t="s">
        <v>761</v>
      </c>
      <c r="P633" s="276" t="s">
        <v>798</v>
      </c>
      <c r="Q633" s="296" t="s">
        <v>1932</v>
      </c>
      <c r="R633" s="276" t="s">
        <v>1937</v>
      </c>
      <c r="S633" s="296" t="s">
        <v>1934</v>
      </c>
    </row>
    <row r="634" spans="1:19" x14ac:dyDescent="0.3">
      <c r="A634" s="272">
        <v>1627</v>
      </c>
      <c r="B634" s="282">
        <v>42903</v>
      </c>
      <c r="C634" s="284" t="s">
        <v>592</v>
      </c>
      <c r="D634" s="273" t="s">
        <v>1311</v>
      </c>
      <c r="E634" s="286" t="s">
        <v>395</v>
      </c>
      <c r="F634" s="273" t="s">
        <v>812</v>
      </c>
      <c r="G634" s="288" t="s">
        <v>764</v>
      </c>
      <c r="H634" s="273" t="s">
        <v>811</v>
      </c>
      <c r="I634" s="290" t="s">
        <v>1310</v>
      </c>
      <c r="J634" s="274">
        <v>5</v>
      </c>
      <c r="K634" s="292">
        <v>5040</v>
      </c>
      <c r="L634" s="274">
        <v>25200</v>
      </c>
      <c r="M634" s="294">
        <v>0.04</v>
      </c>
      <c r="N634" s="275">
        <v>24192</v>
      </c>
      <c r="O634" s="288" t="s">
        <v>775</v>
      </c>
      <c r="P634" s="276" t="s">
        <v>767</v>
      </c>
      <c r="Q634" s="296" t="s">
        <v>1935</v>
      </c>
      <c r="R634" s="276" t="s">
        <v>1933</v>
      </c>
      <c r="S634" s="296" t="s">
        <v>1934</v>
      </c>
    </row>
    <row r="635" spans="1:19" x14ac:dyDescent="0.3">
      <c r="A635" s="272">
        <v>1628</v>
      </c>
      <c r="B635" s="282">
        <v>42904</v>
      </c>
      <c r="C635" s="284" t="s">
        <v>592</v>
      </c>
      <c r="D635" s="273" t="s">
        <v>816</v>
      </c>
      <c r="E635" s="286" t="s">
        <v>395</v>
      </c>
      <c r="F635" s="273" t="s">
        <v>778</v>
      </c>
      <c r="G635" s="288" t="s">
        <v>764</v>
      </c>
      <c r="H635" s="273" t="s">
        <v>800</v>
      </c>
      <c r="I635" s="290" t="s">
        <v>1309</v>
      </c>
      <c r="J635" s="274">
        <v>1</v>
      </c>
      <c r="K635" s="292">
        <v>540</v>
      </c>
      <c r="L635" s="274">
        <v>540</v>
      </c>
      <c r="M635" s="294">
        <v>0.06</v>
      </c>
      <c r="N635" s="275">
        <v>507.6</v>
      </c>
      <c r="O635" s="288" t="s">
        <v>761</v>
      </c>
      <c r="P635" s="276" t="s">
        <v>760</v>
      </c>
      <c r="Q635" s="296" t="s">
        <v>1932</v>
      </c>
      <c r="R635" s="276" t="s">
        <v>1933</v>
      </c>
      <c r="S635" s="296" t="s">
        <v>1934</v>
      </c>
    </row>
    <row r="636" spans="1:19" x14ac:dyDescent="0.3">
      <c r="A636" s="272">
        <v>1629</v>
      </c>
      <c r="B636" s="282">
        <v>42904</v>
      </c>
      <c r="C636" s="284" t="s">
        <v>592</v>
      </c>
      <c r="D636" s="273" t="s">
        <v>816</v>
      </c>
      <c r="E636" s="286" t="s">
        <v>395</v>
      </c>
      <c r="F636" s="273" t="s">
        <v>778</v>
      </c>
      <c r="G636" s="288" t="s">
        <v>764</v>
      </c>
      <c r="H636" s="273" t="s">
        <v>800</v>
      </c>
      <c r="I636" s="290" t="s">
        <v>1308</v>
      </c>
      <c r="J636" s="274">
        <v>11</v>
      </c>
      <c r="K636" s="292">
        <v>53820</v>
      </c>
      <c r="L636" s="274">
        <v>592020</v>
      </c>
      <c r="M636" s="294">
        <v>0.03</v>
      </c>
      <c r="N636" s="275">
        <v>574259.4</v>
      </c>
      <c r="O636" s="288" t="s">
        <v>761</v>
      </c>
      <c r="P636" s="276" t="s">
        <v>760</v>
      </c>
      <c r="Q636" s="296" t="s">
        <v>1932</v>
      </c>
      <c r="R636" s="276" t="s">
        <v>1933</v>
      </c>
      <c r="S636" s="296" t="s">
        <v>1934</v>
      </c>
    </row>
    <row r="637" spans="1:19" x14ac:dyDescent="0.3">
      <c r="A637" s="272">
        <v>1630</v>
      </c>
      <c r="B637" s="282">
        <v>42904</v>
      </c>
      <c r="C637" s="284" t="s">
        <v>592</v>
      </c>
      <c r="D637" s="273" t="s">
        <v>816</v>
      </c>
      <c r="E637" s="286" t="s">
        <v>395</v>
      </c>
      <c r="F637" s="273" t="s">
        <v>778</v>
      </c>
      <c r="G637" s="288" t="s">
        <v>764</v>
      </c>
      <c r="H637" s="273" t="s">
        <v>800</v>
      </c>
      <c r="I637" s="290" t="s">
        <v>1307</v>
      </c>
      <c r="J637" s="274">
        <v>16</v>
      </c>
      <c r="K637" s="292">
        <v>300</v>
      </c>
      <c r="L637" s="274">
        <v>4800</v>
      </c>
      <c r="M637" s="294">
        <v>0.08</v>
      </c>
      <c r="N637" s="275">
        <v>4416</v>
      </c>
      <c r="O637" s="288" t="s">
        <v>761</v>
      </c>
      <c r="P637" s="276" t="s">
        <v>760</v>
      </c>
      <c r="Q637" s="296" t="s">
        <v>1932</v>
      </c>
      <c r="R637" s="276" t="s">
        <v>1933</v>
      </c>
      <c r="S637" s="296" t="s">
        <v>1934</v>
      </c>
    </row>
    <row r="638" spans="1:19" x14ac:dyDescent="0.3">
      <c r="A638" s="272">
        <v>1631</v>
      </c>
      <c r="B638" s="282">
        <v>42904</v>
      </c>
      <c r="C638" s="284" t="s">
        <v>592</v>
      </c>
      <c r="D638" s="273" t="s">
        <v>1306</v>
      </c>
      <c r="E638" s="286" t="s">
        <v>522</v>
      </c>
      <c r="F638" s="273" t="s">
        <v>790</v>
      </c>
      <c r="G638" s="288" t="s">
        <v>764</v>
      </c>
      <c r="H638" s="273" t="s">
        <v>772</v>
      </c>
      <c r="I638" s="290" t="s">
        <v>967</v>
      </c>
      <c r="J638" s="274">
        <v>44</v>
      </c>
      <c r="K638" s="292">
        <v>660</v>
      </c>
      <c r="L638" s="274">
        <v>29040</v>
      </c>
      <c r="M638" s="294">
        <v>0.03</v>
      </c>
      <c r="N638" s="275">
        <v>28168.799999999999</v>
      </c>
      <c r="O638" s="288" t="s">
        <v>761</v>
      </c>
      <c r="P638" s="276" t="s">
        <v>760</v>
      </c>
      <c r="Q638" s="296" t="s">
        <v>1932</v>
      </c>
      <c r="R638" s="276" t="s">
        <v>1937</v>
      </c>
      <c r="S638" s="296" t="s">
        <v>1934</v>
      </c>
    </row>
    <row r="639" spans="1:19" x14ac:dyDescent="0.3">
      <c r="A639" s="272">
        <v>1632</v>
      </c>
      <c r="B639" s="282">
        <v>42904</v>
      </c>
      <c r="C639" s="284" t="s">
        <v>592</v>
      </c>
      <c r="D639" s="273" t="s">
        <v>1305</v>
      </c>
      <c r="E639" s="286" t="s">
        <v>522</v>
      </c>
      <c r="F639" s="273" t="s">
        <v>790</v>
      </c>
      <c r="G639" s="288" t="s">
        <v>764</v>
      </c>
      <c r="H639" s="273" t="s">
        <v>818</v>
      </c>
      <c r="I639" s="290" t="s">
        <v>867</v>
      </c>
      <c r="J639" s="274">
        <v>48</v>
      </c>
      <c r="K639" s="292">
        <v>1320</v>
      </c>
      <c r="L639" s="274">
        <v>63360</v>
      </c>
      <c r="M639" s="294">
        <v>7.0000000000000007E-2</v>
      </c>
      <c r="N639" s="275">
        <v>58924.800000000003</v>
      </c>
      <c r="O639" s="288" t="s">
        <v>788</v>
      </c>
      <c r="P639" s="276" t="s">
        <v>827</v>
      </c>
      <c r="Q639" s="296" t="s">
        <v>1936</v>
      </c>
      <c r="R639" s="276" t="s">
        <v>1937</v>
      </c>
      <c r="S639" s="296" t="s">
        <v>1934</v>
      </c>
    </row>
    <row r="640" spans="1:19" x14ac:dyDescent="0.3">
      <c r="A640" s="272">
        <v>1633</v>
      </c>
      <c r="B640" s="282">
        <v>42904</v>
      </c>
      <c r="C640" s="284" t="s">
        <v>592</v>
      </c>
      <c r="D640" s="273" t="s">
        <v>1304</v>
      </c>
      <c r="E640" s="286" t="s">
        <v>395</v>
      </c>
      <c r="F640" s="273" t="s">
        <v>778</v>
      </c>
      <c r="G640" s="288" t="s">
        <v>764</v>
      </c>
      <c r="H640" s="273" t="s">
        <v>793</v>
      </c>
      <c r="I640" s="290" t="s">
        <v>1303</v>
      </c>
      <c r="J640" s="274">
        <v>7</v>
      </c>
      <c r="K640" s="292">
        <v>420</v>
      </c>
      <c r="L640" s="274">
        <v>2940</v>
      </c>
      <c r="M640" s="294">
        <v>0.02</v>
      </c>
      <c r="N640" s="275">
        <v>2881.2</v>
      </c>
      <c r="O640" s="288" t="s">
        <v>782</v>
      </c>
      <c r="P640" s="276" t="s">
        <v>798</v>
      </c>
      <c r="Q640" s="296" t="s">
        <v>1932</v>
      </c>
      <c r="R640" s="276" t="s">
        <v>1933</v>
      </c>
      <c r="S640" s="296" t="s">
        <v>1934</v>
      </c>
    </row>
    <row r="641" spans="1:19" x14ac:dyDescent="0.3">
      <c r="A641" s="272">
        <v>1634</v>
      </c>
      <c r="B641" s="282">
        <v>42904</v>
      </c>
      <c r="C641" s="284" t="s">
        <v>592</v>
      </c>
      <c r="D641" s="273" t="s">
        <v>918</v>
      </c>
      <c r="E641" s="286" t="s">
        <v>395</v>
      </c>
      <c r="F641" s="273" t="s">
        <v>790</v>
      </c>
      <c r="G641" s="288" t="s">
        <v>785</v>
      </c>
      <c r="H641" s="273" t="s">
        <v>815</v>
      </c>
      <c r="I641" s="290" t="s">
        <v>1192</v>
      </c>
      <c r="J641" s="274">
        <v>1</v>
      </c>
      <c r="K641" s="292">
        <v>116340</v>
      </c>
      <c r="L641" s="274">
        <v>116340</v>
      </c>
      <c r="M641" s="294">
        <v>0</v>
      </c>
      <c r="N641" s="275">
        <v>116340</v>
      </c>
      <c r="O641" s="288" t="s">
        <v>788</v>
      </c>
      <c r="P641" s="276" t="s">
        <v>760</v>
      </c>
      <c r="Q641" s="296" t="s">
        <v>1936</v>
      </c>
      <c r="R641" s="276" t="s">
        <v>1937</v>
      </c>
      <c r="S641" s="296" t="s">
        <v>1934</v>
      </c>
    </row>
    <row r="642" spans="1:19" x14ac:dyDescent="0.3">
      <c r="A642" s="272">
        <v>1635</v>
      </c>
      <c r="B642" s="282">
        <v>42906</v>
      </c>
      <c r="C642" s="284" t="s">
        <v>592</v>
      </c>
      <c r="D642" s="273" t="s">
        <v>1302</v>
      </c>
      <c r="E642" s="286" t="s">
        <v>395</v>
      </c>
      <c r="F642" s="273" t="s">
        <v>765</v>
      </c>
      <c r="G642" s="288" t="s">
        <v>764</v>
      </c>
      <c r="H642" s="273" t="s">
        <v>772</v>
      </c>
      <c r="I642" s="290" t="s">
        <v>1301</v>
      </c>
      <c r="J642" s="274">
        <v>32</v>
      </c>
      <c r="K642" s="292">
        <v>2100</v>
      </c>
      <c r="L642" s="274">
        <v>67200</v>
      </c>
      <c r="M642" s="294">
        <v>0.02</v>
      </c>
      <c r="N642" s="275">
        <v>65856</v>
      </c>
      <c r="O642" s="288" t="s">
        <v>775</v>
      </c>
      <c r="P642" s="276" t="s">
        <v>760</v>
      </c>
      <c r="Q642" s="296" t="s">
        <v>1935</v>
      </c>
      <c r="R642" s="276" t="s">
        <v>1937</v>
      </c>
      <c r="S642" s="296" t="s">
        <v>1934</v>
      </c>
    </row>
    <row r="643" spans="1:19" x14ac:dyDescent="0.3">
      <c r="A643" s="272">
        <v>1636</v>
      </c>
      <c r="B643" s="282">
        <v>42907</v>
      </c>
      <c r="C643" s="284" t="s">
        <v>592</v>
      </c>
      <c r="D643" s="273" t="s">
        <v>794</v>
      </c>
      <c r="E643" s="286" t="s">
        <v>395</v>
      </c>
      <c r="F643" s="273" t="s">
        <v>790</v>
      </c>
      <c r="G643" s="288" t="s">
        <v>785</v>
      </c>
      <c r="H643" s="273" t="s">
        <v>824</v>
      </c>
      <c r="I643" s="290" t="s">
        <v>1300</v>
      </c>
      <c r="J643" s="274">
        <v>24</v>
      </c>
      <c r="K643" s="292">
        <v>1860</v>
      </c>
      <c r="L643" s="274">
        <v>44640</v>
      </c>
      <c r="M643" s="294">
        <v>0.08</v>
      </c>
      <c r="N643" s="275">
        <v>41068.800000000003</v>
      </c>
      <c r="O643" s="288" t="s">
        <v>775</v>
      </c>
      <c r="P643" s="276" t="s">
        <v>760</v>
      </c>
      <c r="Q643" s="296" t="s">
        <v>1935</v>
      </c>
      <c r="R643" s="276" t="s">
        <v>1937</v>
      </c>
      <c r="S643" s="296" t="s">
        <v>1934</v>
      </c>
    </row>
    <row r="644" spans="1:19" x14ac:dyDescent="0.3">
      <c r="A644" s="272">
        <v>1637</v>
      </c>
      <c r="B644" s="282">
        <v>42907</v>
      </c>
      <c r="C644" s="284" t="s">
        <v>592</v>
      </c>
      <c r="D644" s="273" t="s">
        <v>1297</v>
      </c>
      <c r="E644" s="286" t="s">
        <v>398</v>
      </c>
      <c r="F644" s="273" t="s">
        <v>812</v>
      </c>
      <c r="G644" s="288" t="s">
        <v>764</v>
      </c>
      <c r="H644" s="273" t="s">
        <v>818</v>
      </c>
      <c r="I644" s="290" t="s">
        <v>1299</v>
      </c>
      <c r="J644" s="274">
        <v>48</v>
      </c>
      <c r="K644" s="292">
        <v>7260</v>
      </c>
      <c r="L644" s="274">
        <v>348480</v>
      </c>
      <c r="M644" s="294">
        <v>0.08</v>
      </c>
      <c r="N644" s="275">
        <v>320601.59999999998</v>
      </c>
      <c r="O644" s="288" t="s">
        <v>834</v>
      </c>
      <c r="P644" s="276" t="s">
        <v>760</v>
      </c>
      <c r="Q644" s="296" t="s">
        <v>1932</v>
      </c>
      <c r="R644" s="276" t="s">
        <v>1933</v>
      </c>
      <c r="S644" s="296" t="s">
        <v>1934</v>
      </c>
    </row>
    <row r="645" spans="1:19" x14ac:dyDescent="0.3">
      <c r="A645" s="272">
        <v>1638</v>
      </c>
      <c r="B645" s="282">
        <v>42907</v>
      </c>
      <c r="C645" s="284" t="s">
        <v>592</v>
      </c>
      <c r="D645" s="273" t="s">
        <v>1297</v>
      </c>
      <c r="E645" s="286" t="s">
        <v>398</v>
      </c>
      <c r="F645" s="273" t="s">
        <v>812</v>
      </c>
      <c r="G645" s="288" t="s">
        <v>770</v>
      </c>
      <c r="H645" s="273" t="s">
        <v>769</v>
      </c>
      <c r="I645" s="290" t="s">
        <v>1298</v>
      </c>
      <c r="J645" s="274">
        <v>20</v>
      </c>
      <c r="K645" s="292">
        <v>3060</v>
      </c>
      <c r="L645" s="274">
        <v>61200</v>
      </c>
      <c r="M645" s="294">
        <v>0.05</v>
      </c>
      <c r="N645" s="275">
        <v>58140</v>
      </c>
      <c r="O645" s="288" t="s">
        <v>834</v>
      </c>
      <c r="P645" s="276" t="s">
        <v>774</v>
      </c>
      <c r="Q645" s="296" t="s">
        <v>1932</v>
      </c>
      <c r="R645" s="276" t="s">
        <v>1933</v>
      </c>
      <c r="S645" s="296" t="s">
        <v>1934</v>
      </c>
    </row>
    <row r="646" spans="1:19" x14ac:dyDescent="0.3">
      <c r="A646" s="272">
        <v>1639</v>
      </c>
      <c r="B646" s="282">
        <v>42907</v>
      </c>
      <c r="C646" s="284" t="s">
        <v>592</v>
      </c>
      <c r="D646" s="273" t="s">
        <v>1297</v>
      </c>
      <c r="E646" s="286" t="s">
        <v>398</v>
      </c>
      <c r="F646" s="273" t="s">
        <v>812</v>
      </c>
      <c r="G646" s="288" t="s">
        <v>785</v>
      </c>
      <c r="H646" s="273" t="s">
        <v>824</v>
      </c>
      <c r="I646" s="290" t="s">
        <v>1296</v>
      </c>
      <c r="J646" s="274">
        <v>41</v>
      </c>
      <c r="K646" s="292">
        <v>300</v>
      </c>
      <c r="L646" s="274">
        <v>12300</v>
      </c>
      <c r="M646" s="294">
        <v>0.03</v>
      </c>
      <c r="N646" s="275">
        <v>11931</v>
      </c>
      <c r="O646" s="288" t="s">
        <v>834</v>
      </c>
      <c r="P646" s="276" t="s">
        <v>798</v>
      </c>
      <c r="Q646" s="296" t="s">
        <v>1932</v>
      </c>
      <c r="R646" s="276" t="s">
        <v>1933</v>
      </c>
      <c r="S646" s="296" t="s">
        <v>1934</v>
      </c>
    </row>
    <row r="647" spans="1:19" x14ac:dyDescent="0.3">
      <c r="A647" s="272">
        <v>1640</v>
      </c>
      <c r="B647" s="282">
        <v>42907</v>
      </c>
      <c r="C647" s="284" t="s">
        <v>592</v>
      </c>
      <c r="D647" s="273" t="s">
        <v>1295</v>
      </c>
      <c r="E647" s="286" t="s">
        <v>395</v>
      </c>
      <c r="F647" s="273" t="s">
        <v>778</v>
      </c>
      <c r="G647" s="288" t="s">
        <v>785</v>
      </c>
      <c r="H647" s="273" t="s">
        <v>784</v>
      </c>
      <c r="I647" s="290" t="s">
        <v>1255</v>
      </c>
      <c r="J647" s="274">
        <v>7</v>
      </c>
      <c r="K647" s="292">
        <v>7560</v>
      </c>
      <c r="L647" s="274">
        <v>52920</v>
      </c>
      <c r="M647" s="294">
        <v>0.01</v>
      </c>
      <c r="N647" s="275">
        <v>52390.8</v>
      </c>
      <c r="O647" s="288" t="s">
        <v>834</v>
      </c>
      <c r="P647" s="276" t="s">
        <v>760</v>
      </c>
      <c r="Q647" s="296" t="s">
        <v>1932</v>
      </c>
      <c r="R647" s="276" t="s">
        <v>1933</v>
      </c>
      <c r="S647" s="296" t="s">
        <v>1934</v>
      </c>
    </row>
    <row r="648" spans="1:19" x14ac:dyDescent="0.3">
      <c r="A648" s="272">
        <v>1641</v>
      </c>
      <c r="B648" s="282">
        <v>42908</v>
      </c>
      <c r="C648" s="284" t="s">
        <v>592</v>
      </c>
      <c r="D648" s="273" t="s">
        <v>1294</v>
      </c>
      <c r="E648" s="286" t="s">
        <v>405</v>
      </c>
      <c r="F648" s="273" t="s">
        <v>812</v>
      </c>
      <c r="G648" s="288" t="s">
        <v>764</v>
      </c>
      <c r="H648" s="273" t="s">
        <v>793</v>
      </c>
      <c r="I648" s="290" t="s">
        <v>1293</v>
      </c>
      <c r="J648" s="274">
        <v>20</v>
      </c>
      <c r="K648" s="292">
        <v>2940</v>
      </c>
      <c r="L648" s="274">
        <v>58800</v>
      </c>
      <c r="M648" s="294">
        <v>0.06</v>
      </c>
      <c r="N648" s="275">
        <v>55272</v>
      </c>
      <c r="O648" s="288" t="s">
        <v>788</v>
      </c>
      <c r="P648" s="276" t="s">
        <v>774</v>
      </c>
      <c r="Q648" s="296" t="s">
        <v>1936</v>
      </c>
      <c r="R648" s="276" t="s">
        <v>1933</v>
      </c>
      <c r="S648" s="296" t="s">
        <v>1934</v>
      </c>
    </row>
    <row r="649" spans="1:19" x14ac:dyDescent="0.3">
      <c r="A649" s="272">
        <v>1642</v>
      </c>
      <c r="B649" s="282">
        <v>42908</v>
      </c>
      <c r="C649" s="284" t="s">
        <v>592</v>
      </c>
      <c r="D649" s="273" t="s">
        <v>1291</v>
      </c>
      <c r="E649" s="286" t="s">
        <v>398</v>
      </c>
      <c r="F649" s="273" t="s">
        <v>812</v>
      </c>
      <c r="G649" s="288" t="s">
        <v>785</v>
      </c>
      <c r="H649" s="273" t="s">
        <v>824</v>
      </c>
      <c r="I649" s="290" t="s">
        <v>1292</v>
      </c>
      <c r="J649" s="274">
        <v>1</v>
      </c>
      <c r="K649" s="292">
        <v>1800</v>
      </c>
      <c r="L649" s="274">
        <v>1800</v>
      </c>
      <c r="M649" s="294">
        <v>0.04</v>
      </c>
      <c r="N649" s="275">
        <v>1728</v>
      </c>
      <c r="O649" s="288" t="s">
        <v>834</v>
      </c>
      <c r="P649" s="276" t="s">
        <v>760</v>
      </c>
      <c r="Q649" s="296" t="s">
        <v>1932</v>
      </c>
      <c r="R649" s="276" t="s">
        <v>1933</v>
      </c>
      <c r="S649" s="296" t="s">
        <v>1934</v>
      </c>
    </row>
    <row r="650" spans="1:19" x14ac:dyDescent="0.3">
      <c r="A650" s="272">
        <v>1643</v>
      </c>
      <c r="B650" s="282">
        <v>42908</v>
      </c>
      <c r="C650" s="284" t="s">
        <v>592</v>
      </c>
      <c r="D650" s="273" t="s">
        <v>1291</v>
      </c>
      <c r="E650" s="286" t="s">
        <v>398</v>
      </c>
      <c r="F650" s="273" t="s">
        <v>812</v>
      </c>
      <c r="G650" s="288" t="s">
        <v>770</v>
      </c>
      <c r="H650" s="273" t="s">
        <v>781</v>
      </c>
      <c r="I650" s="290" t="s">
        <v>1131</v>
      </c>
      <c r="J650" s="274">
        <v>18</v>
      </c>
      <c r="K650" s="292">
        <v>1200</v>
      </c>
      <c r="L650" s="274">
        <v>21600</v>
      </c>
      <c r="M650" s="294">
        <v>0</v>
      </c>
      <c r="N650" s="275">
        <v>21600</v>
      </c>
      <c r="O650" s="288" t="s">
        <v>834</v>
      </c>
      <c r="P650" s="276" t="s">
        <v>760</v>
      </c>
      <c r="Q650" s="296" t="s">
        <v>1932</v>
      </c>
      <c r="R650" s="276" t="s">
        <v>1933</v>
      </c>
      <c r="S650" s="296" t="s">
        <v>1934</v>
      </c>
    </row>
    <row r="651" spans="1:19" x14ac:dyDescent="0.3">
      <c r="A651" s="272">
        <v>1644</v>
      </c>
      <c r="B651" s="282">
        <v>42908</v>
      </c>
      <c r="C651" s="284" t="s">
        <v>592</v>
      </c>
      <c r="D651" s="273" t="s">
        <v>1287</v>
      </c>
      <c r="E651" s="286" t="s">
        <v>405</v>
      </c>
      <c r="F651" s="273" t="s">
        <v>765</v>
      </c>
      <c r="G651" s="288" t="s">
        <v>764</v>
      </c>
      <c r="H651" s="273" t="s">
        <v>793</v>
      </c>
      <c r="I651" s="290" t="s">
        <v>1290</v>
      </c>
      <c r="J651" s="274">
        <v>49</v>
      </c>
      <c r="K651" s="292">
        <v>720</v>
      </c>
      <c r="L651" s="274">
        <v>35280</v>
      </c>
      <c r="M651" s="294">
        <v>7.0000000000000007E-2</v>
      </c>
      <c r="N651" s="275">
        <v>32810.400000000001</v>
      </c>
      <c r="O651" s="288" t="s">
        <v>782</v>
      </c>
      <c r="P651" s="276" t="s">
        <v>760</v>
      </c>
      <c r="Q651" s="296" t="s">
        <v>1932</v>
      </c>
      <c r="R651" s="276" t="s">
        <v>1937</v>
      </c>
      <c r="S651" s="296" t="s">
        <v>1934</v>
      </c>
    </row>
    <row r="652" spans="1:19" x14ac:dyDescent="0.3">
      <c r="A652" s="272">
        <v>1645</v>
      </c>
      <c r="B652" s="282">
        <v>42908</v>
      </c>
      <c r="C652" s="284" t="s">
        <v>592</v>
      </c>
      <c r="D652" s="273" t="s">
        <v>1287</v>
      </c>
      <c r="E652" s="286" t="s">
        <v>405</v>
      </c>
      <c r="F652" s="273" t="s">
        <v>765</v>
      </c>
      <c r="G652" s="288" t="s">
        <v>764</v>
      </c>
      <c r="H652" s="273" t="s">
        <v>805</v>
      </c>
      <c r="I652" s="290" t="s">
        <v>1289</v>
      </c>
      <c r="J652" s="274">
        <v>49</v>
      </c>
      <c r="K652" s="292">
        <v>180</v>
      </c>
      <c r="L652" s="274">
        <v>8820</v>
      </c>
      <c r="M652" s="294">
        <v>0.08</v>
      </c>
      <c r="N652" s="275">
        <v>8114.4</v>
      </c>
      <c r="O652" s="288" t="s">
        <v>782</v>
      </c>
      <c r="P652" s="276" t="s">
        <v>760</v>
      </c>
      <c r="Q652" s="296" t="s">
        <v>1932</v>
      </c>
      <c r="R652" s="276" t="s">
        <v>1937</v>
      </c>
      <c r="S652" s="296" t="s">
        <v>1934</v>
      </c>
    </row>
    <row r="653" spans="1:19" x14ac:dyDescent="0.3">
      <c r="A653" s="272">
        <v>1646</v>
      </c>
      <c r="B653" s="282">
        <v>42908</v>
      </c>
      <c r="C653" s="284" t="s">
        <v>592</v>
      </c>
      <c r="D653" s="273" t="s">
        <v>1288</v>
      </c>
      <c r="E653" s="286" t="s">
        <v>405</v>
      </c>
      <c r="F653" s="273" t="s">
        <v>790</v>
      </c>
      <c r="G653" s="288" t="s">
        <v>764</v>
      </c>
      <c r="H653" s="273" t="s">
        <v>818</v>
      </c>
      <c r="I653" s="290" t="s">
        <v>1277</v>
      </c>
      <c r="J653" s="274">
        <v>9</v>
      </c>
      <c r="K653" s="292">
        <v>300</v>
      </c>
      <c r="L653" s="274">
        <v>2700</v>
      </c>
      <c r="M653" s="294">
        <v>0.01</v>
      </c>
      <c r="N653" s="275">
        <v>2673</v>
      </c>
      <c r="O653" s="288" t="s">
        <v>834</v>
      </c>
      <c r="P653" s="276" t="s">
        <v>760</v>
      </c>
      <c r="Q653" s="296" t="s">
        <v>1932</v>
      </c>
      <c r="R653" s="276" t="s">
        <v>1937</v>
      </c>
      <c r="S653" s="296" t="s">
        <v>1934</v>
      </c>
    </row>
    <row r="654" spans="1:19" x14ac:dyDescent="0.3">
      <c r="A654" s="272">
        <v>1647</v>
      </c>
      <c r="B654" s="282">
        <v>42908</v>
      </c>
      <c r="C654" s="284" t="s">
        <v>592</v>
      </c>
      <c r="D654" s="273" t="s">
        <v>1287</v>
      </c>
      <c r="E654" s="286" t="s">
        <v>405</v>
      </c>
      <c r="F654" s="273" t="s">
        <v>765</v>
      </c>
      <c r="G654" s="288" t="s">
        <v>770</v>
      </c>
      <c r="H654" s="273" t="s">
        <v>777</v>
      </c>
      <c r="I654" s="290" t="s">
        <v>1286</v>
      </c>
      <c r="J654" s="274">
        <v>35</v>
      </c>
      <c r="K654" s="292">
        <v>13080</v>
      </c>
      <c r="L654" s="274">
        <v>457800</v>
      </c>
      <c r="M654" s="294">
        <v>0.09</v>
      </c>
      <c r="N654" s="275">
        <v>416598</v>
      </c>
      <c r="O654" s="288" t="s">
        <v>782</v>
      </c>
      <c r="P654" s="276" t="s">
        <v>760</v>
      </c>
      <c r="Q654" s="296" t="s">
        <v>1932</v>
      </c>
      <c r="R654" s="276" t="s">
        <v>1937</v>
      </c>
      <c r="S654" s="296" t="s">
        <v>1934</v>
      </c>
    </row>
    <row r="655" spans="1:19" x14ac:dyDescent="0.3">
      <c r="A655" s="272">
        <v>1648</v>
      </c>
      <c r="B655" s="282">
        <v>42909</v>
      </c>
      <c r="C655" s="284" t="s">
        <v>592</v>
      </c>
      <c r="D655" s="273" t="s">
        <v>1285</v>
      </c>
      <c r="E655" s="286" t="s">
        <v>405</v>
      </c>
      <c r="F655" s="273" t="s">
        <v>778</v>
      </c>
      <c r="G655" s="288" t="s">
        <v>764</v>
      </c>
      <c r="H655" s="273" t="s">
        <v>763</v>
      </c>
      <c r="I655" s="290" t="s">
        <v>1284</v>
      </c>
      <c r="J655" s="274">
        <v>30</v>
      </c>
      <c r="K655" s="292">
        <v>360</v>
      </c>
      <c r="L655" s="274">
        <v>10800</v>
      </c>
      <c r="M655" s="294">
        <v>0.06</v>
      </c>
      <c r="N655" s="275">
        <v>10152</v>
      </c>
      <c r="O655" s="288" t="s">
        <v>775</v>
      </c>
      <c r="P655" s="276" t="s">
        <v>760</v>
      </c>
      <c r="Q655" s="296" t="s">
        <v>1935</v>
      </c>
      <c r="R655" s="276" t="s">
        <v>1933</v>
      </c>
      <c r="S655" s="296" t="s">
        <v>1934</v>
      </c>
    </row>
    <row r="656" spans="1:19" x14ac:dyDescent="0.3">
      <c r="A656" s="272">
        <v>1649</v>
      </c>
      <c r="B656" s="282">
        <v>42909</v>
      </c>
      <c r="C656" s="284" t="s">
        <v>592</v>
      </c>
      <c r="D656" s="273" t="s">
        <v>1283</v>
      </c>
      <c r="E656" s="286" t="s">
        <v>398</v>
      </c>
      <c r="F656" s="273" t="s">
        <v>812</v>
      </c>
      <c r="G656" s="288" t="s">
        <v>764</v>
      </c>
      <c r="H656" s="273" t="s">
        <v>800</v>
      </c>
      <c r="I656" s="290" t="s">
        <v>1036</v>
      </c>
      <c r="J656" s="274">
        <v>40</v>
      </c>
      <c r="K656" s="292">
        <v>10380</v>
      </c>
      <c r="L656" s="274">
        <v>415200</v>
      </c>
      <c r="M656" s="294">
        <v>0.1</v>
      </c>
      <c r="N656" s="275">
        <v>373680</v>
      </c>
      <c r="O656" s="288" t="s">
        <v>834</v>
      </c>
      <c r="P656" s="276" t="s">
        <v>760</v>
      </c>
      <c r="Q656" s="296" t="s">
        <v>1932</v>
      </c>
      <c r="R656" s="276" t="s">
        <v>1933</v>
      </c>
      <c r="S656" s="296" t="s">
        <v>1934</v>
      </c>
    </row>
    <row r="657" spans="1:19" x14ac:dyDescent="0.3">
      <c r="A657" s="272">
        <v>1650</v>
      </c>
      <c r="B657" s="282">
        <v>42909</v>
      </c>
      <c r="C657" s="284" t="s">
        <v>592</v>
      </c>
      <c r="D657" s="273" t="s">
        <v>1283</v>
      </c>
      <c r="E657" s="286" t="s">
        <v>398</v>
      </c>
      <c r="F657" s="273" t="s">
        <v>812</v>
      </c>
      <c r="G657" s="288" t="s">
        <v>764</v>
      </c>
      <c r="H657" s="273" t="s">
        <v>793</v>
      </c>
      <c r="I657" s="290" t="s">
        <v>1282</v>
      </c>
      <c r="J657" s="274">
        <v>36</v>
      </c>
      <c r="K657" s="292">
        <v>480</v>
      </c>
      <c r="L657" s="274">
        <v>17280</v>
      </c>
      <c r="M657" s="294">
        <v>0.04</v>
      </c>
      <c r="N657" s="275">
        <v>16588.8</v>
      </c>
      <c r="O657" s="288" t="s">
        <v>834</v>
      </c>
      <c r="P657" s="276" t="s">
        <v>760</v>
      </c>
      <c r="Q657" s="296" t="s">
        <v>1932</v>
      </c>
      <c r="R657" s="276" t="s">
        <v>1933</v>
      </c>
      <c r="S657" s="296" t="s">
        <v>1934</v>
      </c>
    </row>
    <row r="658" spans="1:19" x14ac:dyDescent="0.3">
      <c r="A658" s="272">
        <v>1651</v>
      </c>
      <c r="B658" s="282">
        <v>42909</v>
      </c>
      <c r="C658" s="284" t="s">
        <v>592</v>
      </c>
      <c r="D658" s="273" t="s">
        <v>1280</v>
      </c>
      <c r="E658" s="286" t="s">
        <v>395</v>
      </c>
      <c r="F658" s="273" t="s">
        <v>765</v>
      </c>
      <c r="G658" s="288" t="s">
        <v>770</v>
      </c>
      <c r="H658" s="273" t="s">
        <v>769</v>
      </c>
      <c r="I658" s="290" t="s">
        <v>1281</v>
      </c>
      <c r="J658" s="274">
        <v>10</v>
      </c>
      <c r="K658" s="292">
        <v>14340</v>
      </c>
      <c r="L658" s="274">
        <v>143400</v>
      </c>
      <c r="M658" s="294">
        <v>0.09</v>
      </c>
      <c r="N658" s="275">
        <v>130494</v>
      </c>
      <c r="O658" s="288" t="s">
        <v>775</v>
      </c>
      <c r="P658" s="276" t="s">
        <v>787</v>
      </c>
      <c r="Q658" s="296" t="s">
        <v>1935</v>
      </c>
      <c r="R658" s="276" t="s">
        <v>1937</v>
      </c>
      <c r="S658" s="296" t="s">
        <v>1934</v>
      </c>
    </row>
    <row r="659" spans="1:19" x14ac:dyDescent="0.3">
      <c r="A659" s="272">
        <v>1652</v>
      </c>
      <c r="B659" s="282">
        <v>42909</v>
      </c>
      <c r="C659" s="284" t="s">
        <v>592</v>
      </c>
      <c r="D659" s="273" t="s">
        <v>1280</v>
      </c>
      <c r="E659" s="286" t="s">
        <v>395</v>
      </c>
      <c r="F659" s="273" t="s">
        <v>765</v>
      </c>
      <c r="G659" s="288" t="s">
        <v>785</v>
      </c>
      <c r="H659" s="273" t="s">
        <v>784</v>
      </c>
      <c r="I659" s="290" t="s">
        <v>1222</v>
      </c>
      <c r="J659" s="274">
        <v>11</v>
      </c>
      <c r="K659" s="292">
        <v>5160</v>
      </c>
      <c r="L659" s="274">
        <v>56760</v>
      </c>
      <c r="M659" s="294">
        <v>0</v>
      </c>
      <c r="N659" s="275">
        <v>56760</v>
      </c>
      <c r="O659" s="288" t="s">
        <v>775</v>
      </c>
      <c r="P659" s="276" t="s">
        <v>760</v>
      </c>
      <c r="Q659" s="296" t="s">
        <v>1935</v>
      </c>
      <c r="R659" s="276" t="s">
        <v>1937</v>
      </c>
      <c r="S659" s="296" t="s">
        <v>1934</v>
      </c>
    </row>
    <row r="660" spans="1:19" x14ac:dyDescent="0.3">
      <c r="A660" s="272">
        <v>1653</v>
      </c>
      <c r="B660" s="282">
        <v>42909</v>
      </c>
      <c r="C660" s="284" t="s">
        <v>592</v>
      </c>
      <c r="D660" s="273" t="s">
        <v>1280</v>
      </c>
      <c r="E660" s="286" t="s">
        <v>395</v>
      </c>
      <c r="F660" s="273" t="s">
        <v>765</v>
      </c>
      <c r="G660" s="288" t="s">
        <v>785</v>
      </c>
      <c r="H660" s="273" t="s">
        <v>784</v>
      </c>
      <c r="I660" s="290" t="s">
        <v>1279</v>
      </c>
      <c r="J660" s="274">
        <v>37</v>
      </c>
      <c r="K660" s="292">
        <v>9360</v>
      </c>
      <c r="L660" s="274">
        <v>346320</v>
      </c>
      <c r="M660" s="294">
        <v>0.06</v>
      </c>
      <c r="N660" s="275">
        <v>325540.8</v>
      </c>
      <c r="O660" s="288" t="s">
        <v>775</v>
      </c>
      <c r="P660" s="276" t="s">
        <v>787</v>
      </c>
      <c r="Q660" s="296" t="s">
        <v>1935</v>
      </c>
      <c r="R660" s="276" t="s">
        <v>1937</v>
      </c>
      <c r="S660" s="296" t="s">
        <v>1934</v>
      </c>
    </row>
    <row r="661" spans="1:19" x14ac:dyDescent="0.3">
      <c r="A661" s="272">
        <v>1654</v>
      </c>
      <c r="B661" s="282">
        <v>42910</v>
      </c>
      <c r="C661" s="284" t="s">
        <v>592</v>
      </c>
      <c r="D661" s="273" t="s">
        <v>1278</v>
      </c>
      <c r="E661" s="286" t="s">
        <v>398</v>
      </c>
      <c r="F661" s="273" t="s">
        <v>812</v>
      </c>
      <c r="G661" s="288" t="s">
        <v>764</v>
      </c>
      <c r="H661" s="273" t="s">
        <v>818</v>
      </c>
      <c r="I661" s="290" t="s">
        <v>1277</v>
      </c>
      <c r="J661" s="274">
        <v>27</v>
      </c>
      <c r="K661" s="292">
        <v>300</v>
      </c>
      <c r="L661" s="274">
        <v>8100</v>
      </c>
      <c r="M661" s="294">
        <v>0.06</v>
      </c>
      <c r="N661" s="275">
        <v>7614</v>
      </c>
      <c r="O661" s="288" t="s">
        <v>834</v>
      </c>
      <c r="P661" s="276" t="s">
        <v>760</v>
      </c>
      <c r="Q661" s="296" t="s">
        <v>1932</v>
      </c>
      <c r="R661" s="276" t="s">
        <v>1933</v>
      </c>
      <c r="S661" s="296" t="s">
        <v>1934</v>
      </c>
    </row>
    <row r="662" spans="1:19" x14ac:dyDescent="0.3">
      <c r="A662" s="272">
        <v>1655</v>
      </c>
      <c r="B662" s="282">
        <v>42910</v>
      </c>
      <c r="C662" s="284" t="s">
        <v>592</v>
      </c>
      <c r="D662" s="273" t="s">
        <v>1276</v>
      </c>
      <c r="E662" s="286" t="s">
        <v>405</v>
      </c>
      <c r="F662" s="273" t="s">
        <v>790</v>
      </c>
      <c r="G662" s="288" t="s">
        <v>764</v>
      </c>
      <c r="H662" s="273" t="s">
        <v>772</v>
      </c>
      <c r="I662" s="290" t="s">
        <v>1275</v>
      </c>
      <c r="J662" s="274">
        <v>11</v>
      </c>
      <c r="K662" s="292">
        <v>3600</v>
      </c>
      <c r="L662" s="274">
        <v>39600</v>
      </c>
      <c r="M662" s="294">
        <v>0.02</v>
      </c>
      <c r="N662" s="275">
        <v>38808</v>
      </c>
      <c r="O662" s="288" t="s">
        <v>775</v>
      </c>
      <c r="P662" s="276" t="s">
        <v>798</v>
      </c>
      <c r="Q662" s="296" t="s">
        <v>1935</v>
      </c>
      <c r="R662" s="276" t="s">
        <v>1937</v>
      </c>
      <c r="S662" s="296" t="s">
        <v>1934</v>
      </c>
    </row>
    <row r="663" spans="1:19" x14ac:dyDescent="0.3">
      <c r="A663" s="272">
        <v>1656</v>
      </c>
      <c r="B663" s="282">
        <v>42910</v>
      </c>
      <c r="C663" s="284" t="s">
        <v>592</v>
      </c>
      <c r="D663" s="273" t="s">
        <v>1274</v>
      </c>
      <c r="E663" s="286" t="s">
        <v>405</v>
      </c>
      <c r="F663" s="273" t="s">
        <v>778</v>
      </c>
      <c r="G663" s="288" t="s">
        <v>764</v>
      </c>
      <c r="H663" s="273" t="s">
        <v>763</v>
      </c>
      <c r="I663" s="290" t="s">
        <v>1273</v>
      </c>
      <c r="J663" s="274">
        <v>48</v>
      </c>
      <c r="K663" s="292">
        <v>240</v>
      </c>
      <c r="L663" s="274">
        <v>11520</v>
      </c>
      <c r="M663" s="294">
        <v>0</v>
      </c>
      <c r="N663" s="275">
        <v>11520</v>
      </c>
      <c r="O663" s="288" t="s">
        <v>834</v>
      </c>
      <c r="P663" s="276" t="s">
        <v>760</v>
      </c>
      <c r="Q663" s="296" t="s">
        <v>1932</v>
      </c>
      <c r="R663" s="276" t="s">
        <v>1933</v>
      </c>
      <c r="S663" s="296" t="s">
        <v>1934</v>
      </c>
    </row>
    <row r="664" spans="1:19" x14ac:dyDescent="0.3">
      <c r="A664" s="272">
        <v>1657</v>
      </c>
      <c r="B664" s="282">
        <v>42910</v>
      </c>
      <c r="C664" s="284" t="s">
        <v>592</v>
      </c>
      <c r="D664" s="273" t="s">
        <v>1271</v>
      </c>
      <c r="E664" s="286" t="s">
        <v>398</v>
      </c>
      <c r="F664" s="273" t="s">
        <v>765</v>
      </c>
      <c r="G664" s="288" t="s">
        <v>785</v>
      </c>
      <c r="H664" s="273" t="s">
        <v>784</v>
      </c>
      <c r="I664" s="290" t="s">
        <v>1272</v>
      </c>
      <c r="J664" s="274">
        <v>47</v>
      </c>
      <c r="K664" s="292">
        <v>6960</v>
      </c>
      <c r="L664" s="274">
        <v>327120</v>
      </c>
      <c r="M664" s="294">
        <v>0.01</v>
      </c>
      <c r="N664" s="275">
        <v>323848.8</v>
      </c>
      <c r="O664" s="288" t="s">
        <v>788</v>
      </c>
      <c r="P664" s="276" t="s">
        <v>760</v>
      </c>
      <c r="Q664" s="296" t="s">
        <v>1936</v>
      </c>
      <c r="R664" s="276" t="s">
        <v>1937</v>
      </c>
      <c r="S664" s="296" t="s">
        <v>1934</v>
      </c>
    </row>
    <row r="665" spans="1:19" x14ac:dyDescent="0.3">
      <c r="A665" s="272">
        <v>1658</v>
      </c>
      <c r="B665" s="282">
        <v>42910</v>
      </c>
      <c r="C665" s="284" t="s">
        <v>592</v>
      </c>
      <c r="D665" s="273" t="s">
        <v>1271</v>
      </c>
      <c r="E665" s="286" t="s">
        <v>398</v>
      </c>
      <c r="F665" s="273" t="s">
        <v>765</v>
      </c>
      <c r="G665" s="288" t="s">
        <v>764</v>
      </c>
      <c r="H665" s="273" t="s">
        <v>995</v>
      </c>
      <c r="I665" s="290" t="s">
        <v>1270</v>
      </c>
      <c r="J665" s="274">
        <v>50</v>
      </c>
      <c r="K665" s="292">
        <v>420</v>
      </c>
      <c r="L665" s="274">
        <v>21000</v>
      </c>
      <c r="M665" s="294">
        <v>0.09</v>
      </c>
      <c r="N665" s="275">
        <v>19110</v>
      </c>
      <c r="O665" s="288" t="s">
        <v>788</v>
      </c>
      <c r="P665" s="276" t="s">
        <v>760</v>
      </c>
      <c r="Q665" s="296" t="s">
        <v>1936</v>
      </c>
      <c r="R665" s="276" t="s">
        <v>1937</v>
      </c>
      <c r="S665" s="296" t="s">
        <v>1934</v>
      </c>
    </row>
    <row r="666" spans="1:19" x14ac:dyDescent="0.3">
      <c r="A666" s="272">
        <v>1659</v>
      </c>
      <c r="B666" s="282">
        <v>42910</v>
      </c>
      <c r="C666" s="284" t="s">
        <v>592</v>
      </c>
      <c r="D666" s="273" t="s">
        <v>1269</v>
      </c>
      <c r="E666" s="286" t="s">
        <v>395</v>
      </c>
      <c r="F666" s="273" t="s">
        <v>790</v>
      </c>
      <c r="G666" s="288" t="s">
        <v>785</v>
      </c>
      <c r="H666" s="273" t="s">
        <v>815</v>
      </c>
      <c r="I666" s="290" t="s">
        <v>1268</v>
      </c>
      <c r="J666" s="274">
        <v>13</v>
      </c>
      <c r="K666" s="292">
        <v>5820</v>
      </c>
      <c r="L666" s="274">
        <v>75660</v>
      </c>
      <c r="M666" s="294">
        <v>7.0000000000000007E-2</v>
      </c>
      <c r="N666" s="275">
        <v>70363.8</v>
      </c>
      <c r="O666" s="288" t="s">
        <v>782</v>
      </c>
      <c r="P666" s="276" t="s">
        <v>760</v>
      </c>
      <c r="Q666" s="296" t="s">
        <v>1932</v>
      </c>
      <c r="R666" s="276" t="s">
        <v>1937</v>
      </c>
      <c r="S666" s="296" t="s">
        <v>1934</v>
      </c>
    </row>
    <row r="667" spans="1:19" x14ac:dyDescent="0.3">
      <c r="A667" s="272">
        <v>1660</v>
      </c>
      <c r="B667" s="282">
        <v>42910</v>
      </c>
      <c r="C667" s="284" t="s">
        <v>592</v>
      </c>
      <c r="D667" s="273" t="s">
        <v>1267</v>
      </c>
      <c r="E667" s="286" t="s">
        <v>395</v>
      </c>
      <c r="F667" s="273" t="s">
        <v>812</v>
      </c>
      <c r="G667" s="288" t="s">
        <v>764</v>
      </c>
      <c r="H667" s="273" t="s">
        <v>793</v>
      </c>
      <c r="I667" s="290" t="s">
        <v>1139</v>
      </c>
      <c r="J667" s="274">
        <v>7</v>
      </c>
      <c r="K667" s="292">
        <v>420</v>
      </c>
      <c r="L667" s="274">
        <v>2940</v>
      </c>
      <c r="M667" s="294">
        <v>0.02</v>
      </c>
      <c r="N667" s="275">
        <v>2881.2</v>
      </c>
      <c r="O667" s="288" t="s">
        <v>761</v>
      </c>
      <c r="P667" s="276" t="s">
        <v>827</v>
      </c>
      <c r="Q667" s="296" t="s">
        <v>1932</v>
      </c>
      <c r="R667" s="276" t="s">
        <v>1933</v>
      </c>
      <c r="S667" s="296" t="s">
        <v>1934</v>
      </c>
    </row>
    <row r="668" spans="1:19" x14ac:dyDescent="0.3">
      <c r="A668" s="272">
        <v>1661</v>
      </c>
      <c r="B668" s="282">
        <v>42911</v>
      </c>
      <c r="C668" s="284" t="s">
        <v>592</v>
      </c>
      <c r="D668" s="273" t="s">
        <v>886</v>
      </c>
      <c r="E668" s="286" t="s">
        <v>405</v>
      </c>
      <c r="F668" s="273" t="s">
        <v>812</v>
      </c>
      <c r="G668" s="288" t="s">
        <v>764</v>
      </c>
      <c r="H668" s="273" t="s">
        <v>921</v>
      </c>
      <c r="I668" s="290" t="s">
        <v>1266</v>
      </c>
      <c r="J668" s="274">
        <v>11</v>
      </c>
      <c r="K668" s="292">
        <v>240</v>
      </c>
      <c r="L668" s="274">
        <v>2640</v>
      </c>
      <c r="M668" s="294">
        <v>0.03</v>
      </c>
      <c r="N668" s="275">
        <v>2560.8000000000002</v>
      </c>
      <c r="O668" s="288" t="s">
        <v>788</v>
      </c>
      <c r="P668" s="276" t="s">
        <v>787</v>
      </c>
      <c r="Q668" s="296" t="s">
        <v>1936</v>
      </c>
      <c r="R668" s="276" t="s">
        <v>1933</v>
      </c>
      <c r="S668" s="296" t="s">
        <v>1934</v>
      </c>
    </row>
    <row r="669" spans="1:19" x14ac:dyDescent="0.3">
      <c r="A669" s="272">
        <v>1662</v>
      </c>
      <c r="B669" s="282">
        <v>42911</v>
      </c>
      <c r="C669" s="284" t="s">
        <v>592</v>
      </c>
      <c r="D669" s="273" t="s">
        <v>1100</v>
      </c>
      <c r="E669" s="286" t="s">
        <v>398</v>
      </c>
      <c r="F669" s="273" t="s">
        <v>790</v>
      </c>
      <c r="G669" s="288" t="s">
        <v>770</v>
      </c>
      <c r="H669" s="273" t="s">
        <v>781</v>
      </c>
      <c r="I669" s="290" t="s">
        <v>1215</v>
      </c>
      <c r="J669" s="274">
        <v>5</v>
      </c>
      <c r="K669" s="292">
        <v>480</v>
      </c>
      <c r="L669" s="274">
        <v>2400</v>
      </c>
      <c r="M669" s="294">
        <v>0.04</v>
      </c>
      <c r="N669" s="275">
        <v>2304</v>
      </c>
      <c r="O669" s="288" t="s">
        <v>761</v>
      </c>
      <c r="P669" s="276" t="s">
        <v>767</v>
      </c>
      <c r="Q669" s="296" t="s">
        <v>1932</v>
      </c>
      <c r="R669" s="276" t="s">
        <v>1937</v>
      </c>
      <c r="S669" s="296" t="s">
        <v>1934</v>
      </c>
    </row>
    <row r="670" spans="1:19" x14ac:dyDescent="0.3">
      <c r="A670" s="272">
        <v>1663</v>
      </c>
      <c r="B670" s="282">
        <v>42911</v>
      </c>
      <c r="C670" s="284" t="s">
        <v>592</v>
      </c>
      <c r="D670" s="273" t="s">
        <v>1100</v>
      </c>
      <c r="E670" s="286" t="s">
        <v>398</v>
      </c>
      <c r="F670" s="273" t="s">
        <v>790</v>
      </c>
      <c r="G670" s="288" t="s">
        <v>764</v>
      </c>
      <c r="H670" s="273" t="s">
        <v>793</v>
      </c>
      <c r="I670" s="290" t="s">
        <v>806</v>
      </c>
      <c r="J670" s="274">
        <v>39</v>
      </c>
      <c r="K670" s="292">
        <v>600</v>
      </c>
      <c r="L670" s="274">
        <v>23400</v>
      </c>
      <c r="M670" s="294">
        <v>0.05</v>
      </c>
      <c r="N670" s="275">
        <v>22230</v>
      </c>
      <c r="O670" s="288" t="s">
        <v>761</v>
      </c>
      <c r="P670" s="276" t="s">
        <v>767</v>
      </c>
      <c r="Q670" s="296" t="s">
        <v>1932</v>
      </c>
      <c r="R670" s="276" t="s">
        <v>1937</v>
      </c>
      <c r="S670" s="296" t="s">
        <v>1934</v>
      </c>
    </row>
    <row r="671" spans="1:19" x14ac:dyDescent="0.3">
      <c r="A671" s="272">
        <v>1664</v>
      </c>
      <c r="B671" s="282">
        <v>42911</v>
      </c>
      <c r="C671" s="284" t="s">
        <v>592</v>
      </c>
      <c r="D671" s="273" t="s">
        <v>1100</v>
      </c>
      <c r="E671" s="286" t="s">
        <v>398</v>
      </c>
      <c r="F671" s="273" t="s">
        <v>790</v>
      </c>
      <c r="G671" s="288" t="s">
        <v>764</v>
      </c>
      <c r="H671" s="273" t="s">
        <v>793</v>
      </c>
      <c r="I671" s="290" t="s">
        <v>1265</v>
      </c>
      <c r="J671" s="274">
        <v>7</v>
      </c>
      <c r="K671" s="292">
        <v>360</v>
      </c>
      <c r="L671" s="274">
        <v>2520</v>
      </c>
      <c r="M671" s="294">
        <v>0.1</v>
      </c>
      <c r="N671" s="275">
        <v>2268</v>
      </c>
      <c r="O671" s="288" t="s">
        <v>761</v>
      </c>
      <c r="P671" s="276" t="s">
        <v>767</v>
      </c>
      <c r="Q671" s="296" t="s">
        <v>1932</v>
      </c>
      <c r="R671" s="276" t="s">
        <v>1937</v>
      </c>
      <c r="S671" s="296" t="s">
        <v>1934</v>
      </c>
    </row>
    <row r="672" spans="1:19" x14ac:dyDescent="0.3">
      <c r="A672" s="272">
        <v>1665</v>
      </c>
      <c r="B672" s="282">
        <v>42911</v>
      </c>
      <c r="C672" s="284" t="s">
        <v>592</v>
      </c>
      <c r="D672" s="273" t="s">
        <v>1264</v>
      </c>
      <c r="E672" s="286" t="s">
        <v>405</v>
      </c>
      <c r="F672" s="273" t="s">
        <v>812</v>
      </c>
      <c r="G672" s="288" t="s">
        <v>764</v>
      </c>
      <c r="H672" s="273" t="s">
        <v>995</v>
      </c>
      <c r="I672" s="290" t="s">
        <v>1173</v>
      </c>
      <c r="J672" s="274">
        <v>3</v>
      </c>
      <c r="K672" s="292">
        <v>120</v>
      </c>
      <c r="L672" s="274">
        <v>360</v>
      </c>
      <c r="M672" s="294">
        <v>0.1</v>
      </c>
      <c r="N672" s="275">
        <v>324</v>
      </c>
      <c r="O672" s="288" t="s">
        <v>761</v>
      </c>
      <c r="P672" s="276" t="s">
        <v>760</v>
      </c>
      <c r="Q672" s="296" t="s">
        <v>1932</v>
      </c>
      <c r="R672" s="276" t="s">
        <v>1933</v>
      </c>
      <c r="S672" s="296" t="s">
        <v>1934</v>
      </c>
    </row>
    <row r="673" spans="1:19" x14ac:dyDescent="0.3">
      <c r="A673" s="272">
        <v>1666</v>
      </c>
      <c r="B673" s="282">
        <v>42911</v>
      </c>
      <c r="C673" s="284" t="s">
        <v>592</v>
      </c>
      <c r="D673" s="273" t="s">
        <v>1261</v>
      </c>
      <c r="E673" s="286" t="s">
        <v>398</v>
      </c>
      <c r="F673" s="273" t="s">
        <v>778</v>
      </c>
      <c r="G673" s="288" t="s">
        <v>764</v>
      </c>
      <c r="H673" s="273" t="s">
        <v>921</v>
      </c>
      <c r="I673" s="290" t="s">
        <v>1263</v>
      </c>
      <c r="J673" s="274">
        <v>31</v>
      </c>
      <c r="K673" s="292">
        <v>240</v>
      </c>
      <c r="L673" s="274">
        <v>7440</v>
      </c>
      <c r="M673" s="294">
        <v>0.05</v>
      </c>
      <c r="N673" s="275">
        <v>7068</v>
      </c>
      <c r="O673" s="288" t="s">
        <v>788</v>
      </c>
      <c r="P673" s="276" t="s">
        <v>841</v>
      </c>
      <c r="Q673" s="296" t="s">
        <v>1936</v>
      </c>
      <c r="R673" s="276" t="s">
        <v>1933</v>
      </c>
      <c r="S673" s="296" t="s">
        <v>1934</v>
      </c>
    </row>
    <row r="674" spans="1:19" x14ac:dyDescent="0.3">
      <c r="A674" s="272">
        <v>1667</v>
      </c>
      <c r="B674" s="282">
        <v>42911</v>
      </c>
      <c r="C674" s="284" t="s">
        <v>592</v>
      </c>
      <c r="D674" s="273" t="s">
        <v>1261</v>
      </c>
      <c r="E674" s="286" t="s">
        <v>398</v>
      </c>
      <c r="F674" s="273" t="s">
        <v>778</v>
      </c>
      <c r="G674" s="288" t="s">
        <v>770</v>
      </c>
      <c r="H674" s="273" t="s">
        <v>781</v>
      </c>
      <c r="I674" s="290" t="s">
        <v>1262</v>
      </c>
      <c r="J674" s="274">
        <v>7</v>
      </c>
      <c r="K674" s="292">
        <v>600</v>
      </c>
      <c r="L674" s="274">
        <v>4200</v>
      </c>
      <c r="M674" s="294">
        <v>0</v>
      </c>
      <c r="N674" s="275">
        <v>4200</v>
      </c>
      <c r="O674" s="288" t="s">
        <v>788</v>
      </c>
      <c r="P674" s="276" t="s">
        <v>760</v>
      </c>
      <c r="Q674" s="296" t="s">
        <v>1936</v>
      </c>
      <c r="R674" s="276" t="s">
        <v>1933</v>
      </c>
      <c r="S674" s="296" t="s">
        <v>1934</v>
      </c>
    </row>
    <row r="675" spans="1:19" x14ac:dyDescent="0.3">
      <c r="A675" s="272">
        <v>1668</v>
      </c>
      <c r="B675" s="282">
        <v>42911</v>
      </c>
      <c r="C675" s="284" t="s">
        <v>592</v>
      </c>
      <c r="D675" s="273" t="s">
        <v>1261</v>
      </c>
      <c r="E675" s="286" t="s">
        <v>398</v>
      </c>
      <c r="F675" s="273" t="s">
        <v>778</v>
      </c>
      <c r="G675" s="288" t="s">
        <v>770</v>
      </c>
      <c r="H675" s="273" t="s">
        <v>777</v>
      </c>
      <c r="I675" s="290" t="s">
        <v>1260</v>
      </c>
      <c r="J675" s="274">
        <v>3</v>
      </c>
      <c r="K675" s="292">
        <v>4260</v>
      </c>
      <c r="L675" s="274">
        <v>12780</v>
      </c>
      <c r="M675" s="294">
        <v>0.04</v>
      </c>
      <c r="N675" s="275">
        <v>12268.8</v>
      </c>
      <c r="O675" s="288" t="s">
        <v>788</v>
      </c>
      <c r="P675" s="276" t="s">
        <v>767</v>
      </c>
      <c r="Q675" s="296" t="s">
        <v>1936</v>
      </c>
      <c r="R675" s="276" t="s">
        <v>1933</v>
      </c>
      <c r="S675" s="296" t="s">
        <v>1934</v>
      </c>
    </row>
    <row r="676" spans="1:19" x14ac:dyDescent="0.3">
      <c r="A676" s="272">
        <v>1669</v>
      </c>
      <c r="B676" s="282">
        <v>42911</v>
      </c>
      <c r="C676" s="284" t="s">
        <v>592</v>
      </c>
      <c r="D676" s="273" t="s">
        <v>1259</v>
      </c>
      <c r="E676" s="286" t="s">
        <v>522</v>
      </c>
      <c r="F676" s="273" t="s">
        <v>778</v>
      </c>
      <c r="G676" s="288" t="s">
        <v>785</v>
      </c>
      <c r="H676" s="273" t="s">
        <v>824</v>
      </c>
      <c r="I676" s="290" t="s">
        <v>1258</v>
      </c>
      <c r="J676" s="274">
        <v>25</v>
      </c>
      <c r="K676" s="292">
        <v>1740</v>
      </c>
      <c r="L676" s="274">
        <v>43500</v>
      </c>
      <c r="M676" s="294">
        <v>7.0000000000000007E-2</v>
      </c>
      <c r="N676" s="275">
        <v>40455</v>
      </c>
      <c r="O676" s="288" t="s">
        <v>761</v>
      </c>
      <c r="P676" s="276" t="s">
        <v>798</v>
      </c>
      <c r="Q676" s="296" t="s">
        <v>1932</v>
      </c>
      <c r="R676" s="276" t="s">
        <v>1933</v>
      </c>
      <c r="S676" s="296" t="s">
        <v>1934</v>
      </c>
    </row>
    <row r="677" spans="1:19" x14ac:dyDescent="0.3">
      <c r="A677" s="272">
        <v>1670</v>
      </c>
      <c r="B677" s="282">
        <v>42911</v>
      </c>
      <c r="C677" s="284" t="s">
        <v>592</v>
      </c>
      <c r="D677" s="273" t="s">
        <v>1257</v>
      </c>
      <c r="E677" s="286" t="s">
        <v>395</v>
      </c>
      <c r="F677" s="273" t="s">
        <v>765</v>
      </c>
      <c r="G677" s="288" t="s">
        <v>764</v>
      </c>
      <c r="H677" s="273" t="s">
        <v>818</v>
      </c>
      <c r="I677" s="290" t="s">
        <v>873</v>
      </c>
      <c r="J677" s="274">
        <v>9</v>
      </c>
      <c r="K677" s="292">
        <v>21840</v>
      </c>
      <c r="L677" s="274">
        <v>196560</v>
      </c>
      <c r="M677" s="294">
        <v>0.09</v>
      </c>
      <c r="N677" s="275">
        <v>178869.6</v>
      </c>
      <c r="O677" s="288" t="s">
        <v>788</v>
      </c>
      <c r="P677" s="276" t="s">
        <v>760</v>
      </c>
      <c r="Q677" s="296" t="s">
        <v>1936</v>
      </c>
      <c r="R677" s="276" t="s">
        <v>1937</v>
      </c>
      <c r="S677" s="296" t="s">
        <v>1934</v>
      </c>
    </row>
    <row r="678" spans="1:19" x14ac:dyDescent="0.3">
      <c r="A678" s="272">
        <v>1671</v>
      </c>
      <c r="B678" s="282">
        <v>42911</v>
      </c>
      <c r="C678" s="284" t="s">
        <v>592</v>
      </c>
      <c r="D678" s="273" t="s">
        <v>1257</v>
      </c>
      <c r="E678" s="286" t="s">
        <v>395</v>
      </c>
      <c r="F678" s="273" t="s">
        <v>765</v>
      </c>
      <c r="G678" s="288" t="s">
        <v>770</v>
      </c>
      <c r="H678" s="273" t="s">
        <v>781</v>
      </c>
      <c r="I678" s="290" t="s">
        <v>850</v>
      </c>
      <c r="J678" s="274">
        <v>22</v>
      </c>
      <c r="K678" s="292">
        <v>1200</v>
      </c>
      <c r="L678" s="274">
        <v>26400</v>
      </c>
      <c r="M678" s="294">
        <v>0.02</v>
      </c>
      <c r="N678" s="275">
        <v>25872</v>
      </c>
      <c r="O678" s="288" t="s">
        <v>788</v>
      </c>
      <c r="P678" s="276" t="s">
        <v>798</v>
      </c>
      <c r="Q678" s="296" t="s">
        <v>1936</v>
      </c>
      <c r="R678" s="276" t="s">
        <v>1937</v>
      </c>
      <c r="S678" s="296" t="s">
        <v>1934</v>
      </c>
    </row>
    <row r="679" spans="1:19" x14ac:dyDescent="0.3">
      <c r="A679" s="272">
        <v>1672</v>
      </c>
      <c r="B679" s="282">
        <v>42911</v>
      </c>
      <c r="C679" s="284" t="s">
        <v>592</v>
      </c>
      <c r="D679" s="273" t="s">
        <v>1257</v>
      </c>
      <c r="E679" s="286" t="s">
        <v>395</v>
      </c>
      <c r="F679" s="273" t="s">
        <v>765</v>
      </c>
      <c r="G679" s="288" t="s">
        <v>770</v>
      </c>
      <c r="H679" s="273" t="s">
        <v>781</v>
      </c>
      <c r="I679" s="290" t="s">
        <v>984</v>
      </c>
      <c r="J679" s="274">
        <v>15</v>
      </c>
      <c r="K679" s="292">
        <v>540</v>
      </c>
      <c r="L679" s="274">
        <v>8100</v>
      </c>
      <c r="M679" s="294">
        <v>0.09</v>
      </c>
      <c r="N679" s="275">
        <v>7371</v>
      </c>
      <c r="O679" s="288" t="s">
        <v>788</v>
      </c>
      <c r="P679" s="276" t="s">
        <v>841</v>
      </c>
      <c r="Q679" s="296" t="s">
        <v>1936</v>
      </c>
      <c r="R679" s="276" t="s">
        <v>1937</v>
      </c>
      <c r="S679" s="296" t="s">
        <v>1934</v>
      </c>
    </row>
    <row r="680" spans="1:19" x14ac:dyDescent="0.3">
      <c r="A680" s="272">
        <v>1673</v>
      </c>
      <c r="B680" s="282">
        <v>42912</v>
      </c>
      <c r="C680" s="284" t="s">
        <v>592</v>
      </c>
      <c r="D680" s="273" t="s">
        <v>1256</v>
      </c>
      <c r="E680" s="286" t="s">
        <v>395</v>
      </c>
      <c r="F680" s="273" t="s">
        <v>765</v>
      </c>
      <c r="G680" s="288" t="s">
        <v>785</v>
      </c>
      <c r="H680" s="273" t="s">
        <v>784</v>
      </c>
      <c r="I680" s="290" t="s">
        <v>1255</v>
      </c>
      <c r="J680" s="274">
        <v>21</v>
      </c>
      <c r="K680" s="292">
        <v>7560</v>
      </c>
      <c r="L680" s="274">
        <v>158760</v>
      </c>
      <c r="M680" s="294">
        <v>0.1</v>
      </c>
      <c r="N680" s="275">
        <v>142884</v>
      </c>
      <c r="O680" s="288" t="s">
        <v>775</v>
      </c>
      <c r="P680" s="276" t="s">
        <v>760</v>
      </c>
      <c r="Q680" s="296" t="s">
        <v>1935</v>
      </c>
      <c r="R680" s="276" t="s">
        <v>1937</v>
      </c>
      <c r="S680" s="296" t="s">
        <v>1934</v>
      </c>
    </row>
    <row r="681" spans="1:19" x14ac:dyDescent="0.3">
      <c r="A681" s="272">
        <v>1674</v>
      </c>
      <c r="B681" s="282">
        <v>42912</v>
      </c>
      <c r="C681" s="284" t="s">
        <v>592</v>
      </c>
      <c r="D681" s="273" t="s">
        <v>1226</v>
      </c>
      <c r="E681" s="286" t="s">
        <v>398</v>
      </c>
      <c r="F681" s="273" t="s">
        <v>778</v>
      </c>
      <c r="G681" s="288" t="s">
        <v>785</v>
      </c>
      <c r="H681" s="273" t="s">
        <v>824</v>
      </c>
      <c r="I681" s="290" t="s">
        <v>1254</v>
      </c>
      <c r="J681" s="274">
        <v>40</v>
      </c>
      <c r="K681" s="292">
        <v>4680</v>
      </c>
      <c r="L681" s="274">
        <v>187200</v>
      </c>
      <c r="M681" s="294">
        <v>7.0000000000000007E-2</v>
      </c>
      <c r="N681" s="275">
        <v>174096</v>
      </c>
      <c r="O681" s="288" t="s">
        <v>761</v>
      </c>
      <c r="P681" s="276" t="s">
        <v>760</v>
      </c>
      <c r="Q681" s="296" t="s">
        <v>1932</v>
      </c>
      <c r="R681" s="276" t="s">
        <v>1933</v>
      </c>
      <c r="S681" s="296" t="s">
        <v>1934</v>
      </c>
    </row>
    <row r="682" spans="1:19" x14ac:dyDescent="0.3">
      <c r="A682" s="272">
        <v>1675</v>
      </c>
      <c r="B682" s="282">
        <v>42912</v>
      </c>
      <c r="C682" s="284" t="s">
        <v>592</v>
      </c>
      <c r="D682" s="273" t="s">
        <v>1226</v>
      </c>
      <c r="E682" s="286" t="s">
        <v>398</v>
      </c>
      <c r="F682" s="273" t="s">
        <v>778</v>
      </c>
      <c r="G682" s="288" t="s">
        <v>764</v>
      </c>
      <c r="H682" s="273" t="s">
        <v>763</v>
      </c>
      <c r="I682" s="290" t="s">
        <v>1253</v>
      </c>
      <c r="J682" s="274">
        <v>5</v>
      </c>
      <c r="K682" s="292">
        <v>300</v>
      </c>
      <c r="L682" s="274">
        <v>1500</v>
      </c>
      <c r="M682" s="294">
        <v>0.05</v>
      </c>
      <c r="N682" s="275">
        <v>1425</v>
      </c>
      <c r="O682" s="288" t="s">
        <v>761</v>
      </c>
      <c r="P682" s="276" t="s">
        <v>774</v>
      </c>
      <c r="Q682" s="296" t="s">
        <v>1932</v>
      </c>
      <c r="R682" s="276" t="s">
        <v>1933</v>
      </c>
      <c r="S682" s="296" t="s">
        <v>1934</v>
      </c>
    </row>
    <row r="683" spans="1:19" x14ac:dyDescent="0.3">
      <c r="A683" s="272">
        <v>1676</v>
      </c>
      <c r="B683" s="282">
        <v>42912</v>
      </c>
      <c r="C683" s="284" t="s">
        <v>592</v>
      </c>
      <c r="D683" s="273" t="s">
        <v>1252</v>
      </c>
      <c r="E683" s="286" t="s">
        <v>395</v>
      </c>
      <c r="F683" s="273" t="s">
        <v>790</v>
      </c>
      <c r="G683" s="288" t="s">
        <v>764</v>
      </c>
      <c r="H683" s="273" t="s">
        <v>772</v>
      </c>
      <c r="I683" s="290" t="s">
        <v>1251</v>
      </c>
      <c r="J683" s="274">
        <v>36</v>
      </c>
      <c r="K683" s="292">
        <v>960</v>
      </c>
      <c r="L683" s="274">
        <v>34560</v>
      </c>
      <c r="M683" s="294">
        <v>0.03</v>
      </c>
      <c r="N683" s="275">
        <v>33523.199999999997</v>
      </c>
      <c r="O683" s="288" t="s">
        <v>761</v>
      </c>
      <c r="P683" s="276" t="s">
        <v>827</v>
      </c>
      <c r="Q683" s="296" t="s">
        <v>1932</v>
      </c>
      <c r="R683" s="276" t="s">
        <v>1937</v>
      </c>
      <c r="S683" s="296" t="s">
        <v>1934</v>
      </c>
    </row>
    <row r="684" spans="1:19" x14ac:dyDescent="0.3">
      <c r="A684" s="272">
        <v>1677</v>
      </c>
      <c r="B684" s="282">
        <v>42913</v>
      </c>
      <c r="C684" s="284" t="s">
        <v>592</v>
      </c>
      <c r="D684" s="273" t="s">
        <v>1130</v>
      </c>
      <c r="E684" s="286" t="s">
        <v>405</v>
      </c>
      <c r="F684" s="273" t="s">
        <v>778</v>
      </c>
      <c r="G684" s="288" t="s">
        <v>785</v>
      </c>
      <c r="H684" s="273" t="s">
        <v>784</v>
      </c>
      <c r="I684" s="290" t="s">
        <v>821</v>
      </c>
      <c r="J684" s="274">
        <v>3</v>
      </c>
      <c r="K684" s="292">
        <v>1260</v>
      </c>
      <c r="L684" s="274">
        <v>3780</v>
      </c>
      <c r="M684" s="294">
        <v>0.01</v>
      </c>
      <c r="N684" s="275">
        <v>3742.2</v>
      </c>
      <c r="O684" s="288" t="s">
        <v>775</v>
      </c>
      <c r="P684" s="276" t="s">
        <v>827</v>
      </c>
      <c r="Q684" s="296" t="s">
        <v>1935</v>
      </c>
      <c r="R684" s="276" t="s">
        <v>1933</v>
      </c>
      <c r="S684" s="296" t="s">
        <v>1934</v>
      </c>
    </row>
    <row r="685" spans="1:19" x14ac:dyDescent="0.3">
      <c r="A685" s="272">
        <v>1678</v>
      </c>
      <c r="B685" s="282">
        <v>42913</v>
      </c>
      <c r="C685" s="284" t="s">
        <v>592</v>
      </c>
      <c r="D685" s="273" t="s">
        <v>1250</v>
      </c>
      <c r="E685" s="286" t="s">
        <v>395</v>
      </c>
      <c r="F685" s="273" t="s">
        <v>765</v>
      </c>
      <c r="G685" s="288" t="s">
        <v>785</v>
      </c>
      <c r="H685" s="273" t="s">
        <v>824</v>
      </c>
      <c r="I685" s="290" t="s">
        <v>1084</v>
      </c>
      <c r="J685" s="274">
        <v>34</v>
      </c>
      <c r="K685" s="292">
        <v>1800</v>
      </c>
      <c r="L685" s="274">
        <v>61200</v>
      </c>
      <c r="M685" s="294">
        <v>0.04</v>
      </c>
      <c r="N685" s="275">
        <v>58752</v>
      </c>
      <c r="O685" s="288" t="s">
        <v>834</v>
      </c>
      <c r="P685" s="276" t="s">
        <v>760</v>
      </c>
      <c r="Q685" s="296" t="s">
        <v>1932</v>
      </c>
      <c r="R685" s="276" t="s">
        <v>1937</v>
      </c>
      <c r="S685" s="296" t="s">
        <v>1934</v>
      </c>
    </row>
    <row r="686" spans="1:19" x14ac:dyDescent="0.3">
      <c r="A686" s="272">
        <v>1679</v>
      </c>
      <c r="B686" s="282">
        <v>42913</v>
      </c>
      <c r="C686" s="284" t="s">
        <v>592</v>
      </c>
      <c r="D686" s="273" t="s">
        <v>1249</v>
      </c>
      <c r="E686" s="286" t="s">
        <v>398</v>
      </c>
      <c r="F686" s="273" t="s">
        <v>765</v>
      </c>
      <c r="G686" s="288" t="s">
        <v>764</v>
      </c>
      <c r="H686" s="273" t="s">
        <v>811</v>
      </c>
      <c r="I686" s="290" t="s">
        <v>1248</v>
      </c>
      <c r="J686" s="274">
        <v>25</v>
      </c>
      <c r="K686" s="292">
        <v>2400</v>
      </c>
      <c r="L686" s="274">
        <v>60000</v>
      </c>
      <c r="M686" s="294">
        <v>0.1</v>
      </c>
      <c r="N686" s="275">
        <v>54000</v>
      </c>
      <c r="O686" s="288" t="s">
        <v>834</v>
      </c>
      <c r="P686" s="276" t="s">
        <v>827</v>
      </c>
      <c r="Q686" s="296" t="s">
        <v>1932</v>
      </c>
      <c r="R686" s="276" t="s">
        <v>1937</v>
      </c>
      <c r="S686" s="296" t="s">
        <v>1934</v>
      </c>
    </row>
    <row r="687" spans="1:19" x14ac:dyDescent="0.3">
      <c r="A687" s="272">
        <v>1680</v>
      </c>
      <c r="B687" s="282">
        <v>42913</v>
      </c>
      <c r="C687" s="284" t="s">
        <v>592</v>
      </c>
      <c r="D687" s="273" t="s">
        <v>1247</v>
      </c>
      <c r="E687" s="286" t="s">
        <v>398</v>
      </c>
      <c r="F687" s="273" t="s">
        <v>790</v>
      </c>
      <c r="G687" s="288" t="s">
        <v>785</v>
      </c>
      <c r="H687" s="273" t="s">
        <v>824</v>
      </c>
      <c r="I687" s="290" t="s">
        <v>1084</v>
      </c>
      <c r="J687" s="274">
        <v>47</v>
      </c>
      <c r="K687" s="292">
        <v>1800</v>
      </c>
      <c r="L687" s="274">
        <v>84600</v>
      </c>
      <c r="M687" s="294">
        <v>0</v>
      </c>
      <c r="N687" s="275">
        <v>84600</v>
      </c>
      <c r="O687" s="288" t="s">
        <v>834</v>
      </c>
      <c r="P687" s="276" t="s">
        <v>760</v>
      </c>
      <c r="Q687" s="296" t="s">
        <v>1932</v>
      </c>
      <c r="R687" s="276" t="s">
        <v>1937</v>
      </c>
      <c r="S687" s="296" t="s">
        <v>1934</v>
      </c>
    </row>
    <row r="688" spans="1:19" x14ac:dyDescent="0.3">
      <c r="A688" s="272">
        <v>1681</v>
      </c>
      <c r="B688" s="282">
        <v>42913</v>
      </c>
      <c r="C688" s="284" t="s">
        <v>592</v>
      </c>
      <c r="D688" s="273" t="s">
        <v>1245</v>
      </c>
      <c r="E688" s="286" t="s">
        <v>405</v>
      </c>
      <c r="F688" s="273" t="s">
        <v>790</v>
      </c>
      <c r="G688" s="288" t="s">
        <v>785</v>
      </c>
      <c r="H688" s="273" t="s">
        <v>824</v>
      </c>
      <c r="I688" s="290" t="s">
        <v>1246</v>
      </c>
      <c r="J688" s="274">
        <v>21</v>
      </c>
      <c r="K688" s="292">
        <v>3240</v>
      </c>
      <c r="L688" s="274">
        <v>68040</v>
      </c>
      <c r="M688" s="294">
        <v>0.08</v>
      </c>
      <c r="N688" s="275">
        <v>62596.800000000003</v>
      </c>
      <c r="O688" s="288" t="s">
        <v>782</v>
      </c>
      <c r="P688" s="276" t="s">
        <v>760</v>
      </c>
      <c r="Q688" s="296" t="s">
        <v>1932</v>
      </c>
      <c r="R688" s="276" t="s">
        <v>1937</v>
      </c>
      <c r="S688" s="296" t="s">
        <v>1934</v>
      </c>
    </row>
    <row r="689" spans="1:19" x14ac:dyDescent="0.3">
      <c r="A689" s="272">
        <v>1682</v>
      </c>
      <c r="B689" s="282">
        <v>42913</v>
      </c>
      <c r="C689" s="284" t="s">
        <v>592</v>
      </c>
      <c r="D689" s="273" t="s">
        <v>1245</v>
      </c>
      <c r="E689" s="286" t="s">
        <v>405</v>
      </c>
      <c r="F689" s="273" t="s">
        <v>790</v>
      </c>
      <c r="G689" s="288" t="s">
        <v>785</v>
      </c>
      <c r="H689" s="273" t="s">
        <v>784</v>
      </c>
      <c r="I689" s="290" t="s">
        <v>1244</v>
      </c>
      <c r="J689" s="274">
        <v>18</v>
      </c>
      <c r="K689" s="292">
        <v>12360</v>
      </c>
      <c r="L689" s="274">
        <v>222480</v>
      </c>
      <c r="M689" s="294">
        <v>7.0000000000000007E-2</v>
      </c>
      <c r="N689" s="275">
        <v>206906.4</v>
      </c>
      <c r="O689" s="288" t="s">
        <v>782</v>
      </c>
      <c r="P689" s="276" t="s">
        <v>760</v>
      </c>
      <c r="Q689" s="296" t="s">
        <v>1932</v>
      </c>
      <c r="R689" s="276" t="s">
        <v>1937</v>
      </c>
      <c r="S689" s="296" t="s">
        <v>1934</v>
      </c>
    </row>
    <row r="690" spans="1:19" x14ac:dyDescent="0.3">
      <c r="A690" s="272">
        <v>1683</v>
      </c>
      <c r="B690" s="282">
        <v>42913</v>
      </c>
      <c r="C690" s="284" t="s">
        <v>592</v>
      </c>
      <c r="D690" s="273" t="s">
        <v>1243</v>
      </c>
      <c r="E690" s="286" t="s">
        <v>405</v>
      </c>
      <c r="F690" s="273" t="s">
        <v>778</v>
      </c>
      <c r="G690" s="288" t="s">
        <v>764</v>
      </c>
      <c r="H690" s="273" t="s">
        <v>763</v>
      </c>
      <c r="I690" s="290" t="s">
        <v>1242</v>
      </c>
      <c r="J690" s="274">
        <v>34</v>
      </c>
      <c r="K690" s="292">
        <v>120</v>
      </c>
      <c r="L690" s="274">
        <v>4080</v>
      </c>
      <c r="M690" s="294">
        <v>0.06</v>
      </c>
      <c r="N690" s="275">
        <v>3835.2</v>
      </c>
      <c r="O690" s="288" t="s">
        <v>782</v>
      </c>
      <c r="P690" s="276" t="s">
        <v>760</v>
      </c>
      <c r="Q690" s="296" t="s">
        <v>1932</v>
      </c>
      <c r="R690" s="276" t="s">
        <v>1933</v>
      </c>
      <c r="S690" s="296" t="s">
        <v>1934</v>
      </c>
    </row>
    <row r="691" spans="1:19" x14ac:dyDescent="0.3">
      <c r="A691" s="272">
        <v>1684</v>
      </c>
      <c r="B691" s="282">
        <v>42913</v>
      </c>
      <c r="C691" s="284" t="s">
        <v>592</v>
      </c>
      <c r="D691" s="273" t="s">
        <v>1240</v>
      </c>
      <c r="E691" s="286" t="s">
        <v>398</v>
      </c>
      <c r="F691" s="273" t="s">
        <v>778</v>
      </c>
      <c r="G691" s="288" t="s">
        <v>785</v>
      </c>
      <c r="H691" s="273" t="s">
        <v>824</v>
      </c>
      <c r="I691" s="290" t="s">
        <v>1241</v>
      </c>
      <c r="J691" s="274">
        <v>30</v>
      </c>
      <c r="K691" s="292">
        <v>6960</v>
      </c>
      <c r="L691" s="274">
        <v>208800</v>
      </c>
      <c r="M691" s="294">
        <v>7.0000000000000007E-2</v>
      </c>
      <c r="N691" s="275">
        <v>194184</v>
      </c>
      <c r="O691" s="288" t="s">
        <v>788</v>
      </c>
      <c r="P691" s="276" t="s">
        <v>760</v>
      </c>
      <c r="Q691" s="296" t="s">
        <v>1936</v>
      </c>
      <c r="R691" s="276" t="s">
        <v>1933</v>
      </c>
      <c r="S691" s="296" t="s">
        <v>1934</v>
      </c>
    </row>
    <row r="692" spans="1:19" x14ac:dyDescent="0.3">
      <c r="A692" s="272">
        <v>1685</v>
      </c>
      <c r="B692" s="282">
        <v>42913</v>
      </c>
      <c r="C692" s="284" t="s">
        <v>592</v>
      </c>
      <c r="D692" s="273" t="s">
        <v>1240</v>
      </c>
      <c r="E692" s="286" t="s">
        <v>398</v>
      </c>
      <c r="F692" s="273" t="s">
        <v>778</v>
      </c>
      <c r="G692" s="288" t="s">
        <v>764</v>
      </c>
      <c r="H692" s="273" t="s">
        <v>763</v>
      </c>
      <c r="I692" s="290" t="s">
        <v>1239</v>
      </c>
      <c r="J692" s="274">
        <v>1</v>
      </c>
      <c r="K692" s="292">
        <v>2280</v>
      </c>
      <c r="L692" s="274">
        <v>2280</v>
      </c>
      <c r="M692" s="294">
        <v>0.02</v>
      </c>
      <c r="N692" s="275">
        <v>2234.4</v>
      </c>
      <c r="O692" s="288" t="s">
        <v>788</v>
      </c>
      <c r="P692" s="276" t="s">
        <v>787</v>
      </c>
      <c r="Q692" s="296" t="s">
        <v>1936</v>
      </c>
      <c r="R692" s="276" t="s">
        <v>1933</v>
      </c>
      <c r="S692" s="296" t="s">
        <v>1934</v>
      </c>
    </row>
    <row r="693" spans="1:19" x14ac:dyDescent="0.3">
      <c r="A693" s="272">
        <v>1686</v>
      </c>
      <c r="B693" s="282">
        <v>42913</v>
      </c>
      <c r="C693" s="284" t="s">
        <v>592</v>
      </c>
      <c r="D693" s="273" t="s">
        <v>1237</v>
      </c>
      <c r="E693" s="286" t="s">
        <v>522</v>
      </c>
      <c r="F693" s="273" t="s">
        <v>790</v>
      </c>
      <c r="G693" s="288" t="s">
        <v>764</v>
      </c>
      <c r="H693" s="273" t="s">
        <v>763</v>
      </c>
      <c r="I693" s="290" t="s">
        <v>1238</v>
      </c>
      <c r="J693" s="274">
        <v>50</v>
      </c>
      <c r="K693" s="292">
        <v>300</v>
      </c>
      <c r="L693" s="274">
        <v>15000</v>
      </c>
      <c r="M693" s="294">
        <v>0.03</v>
      </c>
      <c r="N693" s="275">
        <v>14550</v>
      </c>
      <c r="O693" s="288" t="s">
        <v>834</v>
      </c>
      <c r="P693" s="276" t="s">
        <v>760</v>
      </c>
      <c r="Q693" s="296" t="s">
        <v>1932</v>
      </c>
      <c r="R693" s="276" t="s">
        <v>1937</v>
      </c>
      <c r="S693" s="296" t="s">
        <v>1934</v>
      </c>
    </row>
    <row r="694" spans="1:19" x14ac:dyDescent="0.3">
      <c r="A694" s="272">
        <v>1687</v>
      </c>
      <c r="B694" s="282">
        <v>42913</v>
      </c>
      <c r="C694" s="284" t="s">
        <v>592</v>
      </c>
      <c r="D694" s="273" t="s">
        <v>1237</v>
      </c>
      <c r="E694" s="286" t="s">
        <v>522</v>
      </c>
      <c r="F694" s="273" t="s">
        <v>790</v>
      </c>
      <c r="G694" s="288" t="s">
        <v>764</v>
      </c>
      <c r="H694" s="273" t="s">
        <v>763</v>
      </c>
      <c r="I694" s="290" t="s">
        <v>846</v>
      </c>
      <c r="J694" s="274">
        <v>4</v>
      </c>
      <c r="K694" s="292">
        <v>240</v>
      </c>
      <c r="L694" s="274">
        <v>960</v>
      </c>
      <c r="M694" s="294">
        <v>0.06</v>
      </c>
      <c r="N694" s="275">
        <v>902.4</v>
      </c>
      <c r="O694" s="288" t="s">
        <v>834</v>
      </c>
      <c r="P694" s="276" t="s">
        <v>787</v>
      </c>
      <c r="Q694" s="296" t="s">
        <v>1932</v>
      </c>
      <c r="R694" s="276" t="s">
        <v>1937</v>
      </c>
      <c r="S694" s="296" t="s">
        <v>1934</v>
      </c>
    </row>
    <row r="695" spans="1:19" x14ac:dyDescent="0.3">
      <c r="A695" s="272">
        <v>1688</v>
      </c>
      <c r="B695" s="282">
        <v>42914</v>
      </c>
      <c r="C695" s="284" t="s">
        <v>592</v>
      </c>
      <c r="D695" s="273" t="s">
        <v>1236</v>
      </c>
      <c r="E695" s="286" t="s">
        <v>398</v>
      </c>
      <c r="F695" s="273" t="s">
        <v>812</v>
      </c>
      <c r="G695" s="288" t="s">
        <v>764</v>
      </c>
      <c r="H695" s="273" t="s">
        <v>793</v>
      </c>
      <c r="I695" s="290" t="s">
        <v>1235</v>
      </c>
      <c r="J695" s="274">
        <v>37</v>
      </c>
      <c r="K695" s="292">
        <v>3360</v>
      </c>
      <c r="L695" s="274">
        <v>124320</v>
      </c>
      <c r="M695" s="294">
        <v>0.05</v>
      </c>
      <c r="N695" s="275">
        <v>118104</v>
      </c>
      <c r="O695" s="288" t="s">
        <v>761</v>
      </c>
      <c r="P695" s="276" t="s">
        <v>841</v>
      </c>
      <c r="Q695" s="296" t="s">
        <v>1932</v>
      </c>
      <c r="R695" s="276" t="s">
        <v>1933</v>
      </c>
      <c r="S695" s="296" t="s">
        <v>1934</v>
      </c>
    </row>
    <row r="696" spans="1:19" x14ac:dyDescent="0.3">
      <c r="A696" s="272">
        <v>1689</v>
      </c>
      <c r="B696" s="282">
        <v>42914</v>
      </c>
      <c r="C696" s="284" t="s">
        <v>592</v>
      </c>
      <c r="D696" s="273" t="s">
        <v>1234</v>
      </c>
      <c r="E696" s="286" t="s">
        <v>522</v>
      </c>
      <c r="F696" s="273" t="s">
        <v>790</v>
      </c>
      <c r="G696" s="288" t="s">
        <v>770</v>
      </c>
      <c r="H696" s="273" t="s">
        <v>777</v>
      </c>
      <c r="I696" s="290" t="s">
        <v>1233</v>
      </c>
      <c r="J696" s="274">
        <v>7</v>
      </c>
      <c r="K696" s="292">
        <v>24060</v>
      </c>
      <c r="L696" s="274">
        <v>168420</v>
      </c>
      <c r="M696" s="294">
        <v>0.05</v>
      </c>
      <c r="N696" s="275">
        <v>159999</v>
      </c>
      <c r="O696" s="288" t="s">
        <v>782</v>
      </c>
      <c r="P696" s="276" t="s">
        <v>760</v>
      </c>
      <c r="Q696" s="296" t="s">
        <v>1932</v>
      </c>
      <c r="R696" s="276" t="s">
        <v>1937</v>
      </c>
      <c r="S696" s="296" t="s">
        <v>1934</v>
      </c>
    </row>
    <row r="697" spans="1:19" x14ac:dyDescent="0.3">
      <c r="A697" s="272">
        <v>1690</v>
      </c>
      <c r="B697" s="282">
        <v>42914</v>
      </c>
      <c r="C697" s="284" t="s">
        <v>592</v>
      </c>
      <c r="D697" s="273" t="s">
        <v>1232</v>
      </c>
      <c r="E697" s="286" t="s">
        <v>522</v>
      </c>
      <c r="F697" s="273" t="s">
        <v>765</v>
      </c>
      <c r="G697" s="288" t="s">
        <v>770</v>
      </c>
      <c r="H697" s="273" t="s">
        <v>781</v>
      </c>
      <c r="I697" s="290" t="s">
        <v>1215</v>
      </c>
      <c r="J697" s="274">
        <v>9</v>
      </c>
      <c r="K697" s="292">
        <v>480</v>
      </c>
      <c r="L697" s="274">
        <v>4320</v>
      </c>
      <c r="M697" s="294">
        <v>0.06</v>
      </c>
      <c r="N697" s="275">
        <v>4060.8</v>
      </c>
      <c r="O697" s="288" t="s">
        <v>788</v>
      </c>
      <c r="P697" s="276" t="s">
        <v>774</v>
      </c>
      <c r="Q697" s="296" t="s">
        <v>1936</v>
      </c>
      <c r="R697" s="276" t="s">
        <v>1937</v>
      </c>
      <c r="S697" s="296" t="s">
        <v>1934</v>
      </c>
    </row>
    <row r="698" spans="1:19" x14ac:dyDescent="0.3">
      <c r="A698" s="272">
        <v>1691</v>
      </c>
      <c r="B698" s="282">
        <v>42914</v>
      </c>
      <c r="C698" s="284" t="s">
        <v>592</v>
      </c>
      <c r="D698" s="273" t="s">
        <v>1231</v>
      </c>
      <c r="E698" s="286" t="s">
        <v>522</v>
      </c>
      <c r="F698" s="273" t="s">
        <v>778</v>
      </c>
      <c r="G698" s="288" t="s">
        <v>785</v>
      </c>
      <c r="H698" s="273" t="s">
        <v>815</v>
      </c>
      <c r="I698" s="290" t="s">
        <v>1230</v>
      </c>
      <c r="J698" s="274">
        <v>37</v>
      </c>
      <c r="K698" s="292">
        <v>5460</v>
      </c>
      <c r="L698" s="274">
        <v>202020</v>
      </c>
      <c r="M698" s="294">
        <v>0.04</v>
      </c>
      <c r="N698" s="275">
        <v>193939.20000000001</v>
      </c>
      <c r="O698" s="288" t="s">
        <v>775</v>
      </c>
      <c r="P698" s="276" t="s">
        <v>760</v>
      </c>
      <c r="Q698" s="296" t="s">
        <v>1935</v>
      </c>
      <c r="R698" s="276" t="s">
        <v>1933</v>
      </c>
      <c r="S698" s="296" t="s">
        <v>1934</v>
      </c>
    </row>
    <row r="699" spans="1:19" x14ac:dyDescent="0.3">
      <c r="A699" s="272">
        <v>1692</v>
      </c>
      <c r="B699" s="282">
        <v>42914</v>
      </c>
      <c r="C699" s="284" t="s">
        <v>592</v>
      </c>
      <c r="D699" s="273" t="s">
        <v>1229</v>
      </c>
      <c r="E699" s="286" t="s">
        <v>395</v>
      </c>
      <c r="F699" s="273" t="s">
        <v>812</v>
      </c>
      <c r="G699" s="288" t="s">
        <v>764</v>
      </c>
      <c r="H699" s="273" t="s">
        <v>800</v>
      </c>
      <c r="I699" s="290" t="s">
        <v>1087</v>
      </c>
      <c r="J699" s="274">
        <v>36</v>
      </c>
      <c r="K699" s="292">
        <v>300</v>
      </c>
      <c r="L699" s="274">
        <v>10800</v>
      </c>
      <c r="M699" s="294">
        <v>0.03</v>
      </c>
      <c r="N699" s="275">
        <v>10476</v>
      </c>
      <c r="O699" s="288" t="s">
        <v>834</v>
      </c>
      <c r="P699" s="276" t="s">
        <v>760</v>
      </c>
      <c r="Q699" s="296" t="s">
        <v>1932</v>
      </c>
      <c r="R699" s="276" t="s">
        <v>1933</v>
      </c>
      <c r="S699" s="296" t="s">
        <v>1934</v>
      </c>
    </row>
    <row r="700" spans="1:19" x14ac:dyDescent="0.3">
      <c r="A700" s="272">
        <v>1693</v>
      </c>
      <c r="B700" s="282">
        <v>42914</v>
      </c>
      <c r="C700" s="284" t="s">
        <v>592</v>
      </c>
      <c r="D700" s="273" t="s">
        <v>1229</v>
      </c>
      <c r="E700" s="286" t="s">
        <v>395</v>
      </c>
      <c r="F700" s="273" t="s">
        <v>812</v>
      </c>
      <c r="G700" s="288" t="s">
        <v>785</v>
      </c>
      <c r="H700" s="273" t="s">
        <v>824</v>
      </c>
      <c r="I700" s="290" t="s">
        <v>1077</v>
      </c>
      <c r="J700" s="274">
        <v>31</v>
      </c>
      <c r="K700" s="292">
        <v>4980</v>
      </c>
      <c r="L700" s="274">
        <v>154380</v>
      </c>
      <c r="M700" s="294">
        <v>0.08</v>
      </c>
      <c r="N700" s="275">
        <v>142029.6</v>
      </c>
      <c r="O700" s="288" t="s">
        <v>834</v>
      </c>
      <c r="P700" s="276" t="s">
        <v>841</v>
      </c>
      <c r="Q700" s="296" t="s">
        <v>1932</v>
      </c>
      <c r="R700" s="276" t="s">
        <v>1933</v>
      </c>
      <c r="S700" s="296" t="s">
        <v>1934</v>
      </c>
    </row>
    <row r="701" spans="1:19" x14ac:dyDescent="0.3">
      <c r="A701" s="272">
        <v>1694</v>
      </c>
      <c r="B701" s="282">
        <v>42915</v>
      </c>
      <c r="C701" s="284" t="s">
        <v>592</v>
      </c>
      <c r="D701" s="273" t="s">
        <v>1228</v>
      </c>
      <c r="E701" s="286" t="s">
        <v>398</v>
      </c>
      <c r="F701" s="273" t="s">
        <v>765</v>
      </c>
      <c r="G701" s="288" t="s">
        <v>785</v>
      </c>
      <c r="H701" s="273" t="s">
        <v>784</v>
      </c>
      <c r="I701" s="290" t="s">
        <v>1227</v>
      </c>
      <c r="J701" s="274">
        <v>41</v>
      </c>
      <c r="K701" s="292">
        <v>3960</v>
      </c>
      <c r="L701" s="274">
        <v>162360</v>
      </c>
      <c r="M701" s="294">
        <v>0.04</v>
      </c>
      <c r="N701" s="275">
        <v>155865.60000000001</v>
      </c>
      <c r="O701" s="288" t="s">
        <v>834</v>
      </c>
      <c r="P701" s="276" t="s">
        <v>798</v>
      </c>
      <c r="Q701" s="296" t="s">
        <v>1932</v>
      </c>
      <c r="R701" s="276" t="s">
        <v>1937</v>
      </c>
      <c r="S701" s="296" t="s">
        <v>1934</v>
      </c>
    </row>
    <row r="702" spans="1:19" x14ac:dyDescent="0.3">
      <c r="A702" s="272">
        <v>1695</v>
      </c>
      <c r="B702" s="282">
        <v>42915</v>
      </c>
      <c r="C702" s="284" t="s">
        <v>592</v>
      </c>
      <c r="D702" s="273" t="s">
        <v>1226</v>
      </c>
      <c r="E702" s="286" t="s">
        <v>398</v>
      </c>
      <c r="F702" s="273" t="s">
        <v>778</v>
      </c>
      <c r="G702" s="288" t="s">
        <v>770</v>
      </c>
      <c r="H702" s="273" t="s">
        <v>826</v>
      </c>
      <c r="I702" s="290" t="s">
        <v>1225</v>
      </c>
      <c r="J702" s="274">
        <v>14</v>
      </c>
      <c r="K702" s="292">
        <v>15660</v>
      </c>
      <c r="L702" s="274">
        <v>219240</v>
      </c>
      <c r="M702" s="294">
        <v>0.1</v>
      </c>
      <c r="N702" s="275">
        <v>197316</v>
      </c>
      <c r="O702" s="288" t="s">
        <v>782</v>
      </c>
      <c r="P702" s="276" t="s">
        <v>774</v>
      </c>
      <c r="Q702" s="296" t="s">
        <v>1932</v>
      </c>
      <c r="R702" s="276" t="s">
        <v>1933</v>
      </c>
      <c r="S702" s="296" t="s">
        <v>1934</v>
      </c>
    </row>
    <row r="703" spans="1:19" x14ac:dyDescent="0.3">
      <c r="A703" s="272">
        <v>1696</v>
      </c>
      <c r="B703" s="282">
        <v>42915</v>
      </c>
      <c r="C703" s="284" t="s">
        <v>592</v>
      </c>
      <c r="D703" s="273" t="s">
        <v>1214</v>
      </c>
      <c r="E703" s="286" t="s">
        <v>405</v>
      </c>
      <c r="F703" s="273" t="s">
        <v>778</v>
      </c>
      <c r="G703" s="288" t="s">
        <v>764</v>
      </c>
      <c r="H703" s="273" t="s">
        <v>818</v>
      </c>
      <c r="I703" s="290" t="s">
        <v>1224</v>
      </c>
      <c r="J703" s="274">
        <v>6</v>
      </c>
      <c r="K703" s="292">
        <v>1260</v>
      </c>
      <c r="L703" s="274">
        <v>7560</v>
      </c>
      <c r="M703" s="294">
        <v>0.09</v>
      </c>
      <c r="N703" s="275">
        <v>6879.6</v>
      </c>
      <c r="O703" s="288" t="s">
        <v>834</v>
      </c>
      <c r="P703" s="276" t="s">
        <v>760</v>
      </c>
      <c r="Q703" s="296" t="s">
        <v>1932</v>
      </c>
      <c r="R703" s="276" t="s">
        <v>1933</v>
      </c>
      <c r="S703" s="296" t="s">
        <v>1934</v>
      </c>
    </row>
    <row r="704" spans="1:19" x14ac:dyDescent="0.3">
      <c r="A704" s="272">
        <v>1697</v>
      </c>
      <c r="B704" s="282">
        <v>42915</v>
      </c>
      <c r="C704" s="284" t="s">
        <v>592</v>
      </c>
      <c r="D704" s="273" t="s">
        <v>1223</v>
      </c>
      <c r="E704" s="286" t="s">
        <v>398</v>
      </c>
      <c r="F704" s="273" t="s">
        <v>778</v>
      </c>
      <c r="G704" s="288" t="s">
        <v>785</v>
      </c>
      <c r="H704" s="273" t="s">
        <v>784</v>
      </c>
      <c r="I704" s="290" t="s">
        <v>1222</v>
      </c>
      <c r="J704" s="274">
        <v>30</v>
      </c>
      <c r="K704" s="292">
        <v>5160</v>
      </c>
      <c r="L704" s="274">
        <v>154800</v>
      </c>
      <c r="M704" s="294">
        <v>0</v>
      </c>
      <c r="N704" s="275">
        <v>154800</v>
      </c>
      <c r="O704" s="288" t="s">
        <v>775</v>
      </c>
      <c r="P704" s="276" t="s">
        <v>787</v>
      </c>
      <c r="Q704" s="296" t="s">
        <v>1935</v>
      </c>
      <c r="R704" s="276" t="s">
        <v>1933</v>
      </c>
      <c r="S704" s="296" t="s">
        <v>1934</v>
      </c>
    </row>
    <row r="705" spans="1:19" x14ac:dyDescent="0.3">
      <c r="A705" s="272">
        <v>1698</v>
      </c>
      <c r="B705" s="282">
        <v>42915</v>
      </c>
      <c r="C705" s="284" t="s">
        <v>592</v>
      </c>
      <c r="D705" s="273" t="s">
        <v>935</v>
      </c>
      <c r="E705" s="286" t="s">
        <v>405</v>
      </c>
      <c r="F705" s="273" t="s">
        <v>790</v>
      </c>
      <c r="G705" s="288" t="s">
        <v>770</v>
      </c>
      <c r="H705" s="273" t="s">
        <v>781</v>
      </c>
      <c r="I705" s="290" t="s">
        <v>1221</v>
      </c>
      <c r="J705" s="274">
        <v>10</v>
      </c>
      <c r="K705" s="292">
        <v>300</v>
      </c>
      <c r="L705" s="274">
        <v>3000</v>
      </c>
      <c r="M705" s="294">
        <v>0.01</v>
      </c>
      <c r="N705" s="275">
        <v>2970</v>
      </c>
      <c r="O705" s="288" t="s">
        <v>788</v>
      </c>
      <c r="P705" s="276" t="s">
        <v>760</v>
      </c>
      <c r="Q705" s="296" t="s">
        <v>1936</v>
      </c>
      <c r="R705" s="276" t="s">
        <v>1937</v>
      </c>
      <c r="S705" s="296" t="s">
        <v>1934</v>
      </c>
    </row>
    <row r="706" spans="1:19" x14ac:dyDescent="0.3">
      <c r="A706" s="272">
        <v>1699</v>
      </c>
      <c r="B706" s="282">
        <v>42915</v>
      </c>
      <c r="C706" s="284" t="s">
        <v>592</v>
      </c>
      <c r="D706" s="273" t="s">
        <v>935</v>
      </c>
      <c r="E706" s="286" t="s">
        <v>405</v>
      </c>
      <c r="F706" s="273" t="s">
        <v>790</v>
      </c>
      <c r="G706" s="288" t="s">
        <v>785</v>
      </c>
      <c r="H706" s="273" t="s">
        <v>784</v>
      </c>
      <c r="I706" s="290" t="s">
        <v>1220</v>
      </c>
      <c r="J706" s="274">
        <v>45</v>
      </c>
      <c r="K706" s="292">
        <v>2160</v>
      </c>
      <c r="L706" s="274">
        <v>97200</v>
      </c>
      <c r="M706" s="294">
        <v>0.03</v>
      </c>
      <c r="N706" s="275">
        <v>94284</v>
      </c>
      <c r="O706" s="288" t="s">
        <v>788</v>
      </c>
      <c r="P706" s="276" t="s">
        <v>760</v>
      </c>
      <c r="Q706" s="296" t="s">
        <v>1936</v>
      </c>
      <c r="R706" s="276" t="s">
        <v>1937</v>
      </c>
      <c r="S706" s="296" t="s">
        <v>1934</v>
      </c>
    </row>
    <row r="707" spans="1:19" x14ac:dyDescent="0.3">
      <c r="A707" s="272">
        <v>1700</v>
      </c>
      <c r="B707" s="282">
        <v>42915</v>
      </c>
      <c r="C707" s="284" t="s">
        <v>592</v>
      </c>
      <c r="D707" s="273" t="s">
        <v>1218</v>
      </c>
      <c r="E707" s="286" t="s">
        <v>522</v>
      </c>
      <c r="F707" s="273" t="s">
        <v>778</v>
      </c>
      <c r="G707" s="288" t="s">
        <v>764</v>
      </c>
      <c r="H707" s="273" t="s">
        <v>772</v>
      </c>
      <c r="I707" s="290" t="s">
        <v>1219</v>
      </c>
      <c r="J707" s="274">
        <v>35</v>
      </c>
      <c r="K707" s="292">
        <v>1020</v>
      </c>
      <c r="L707" s="274">
        <v>35700</v>
      </c>
      <c r="M707" s="294">
        <v>0.09</v>
      </c>
      <c r="N707" s="275">
        <v>32487</v>
      </c>
      <c r="O707" s="288" t="s">
        <v>782</v>
      </c>
      <c r="P707" s="276" t="s">
        <v>760</v>
      </c>
      <c r="Q707" s="296" t="s">
        <v>1932</v>
      </c>
      <c r="R707" s="276" t="s">
        <v>1933</v>
      </c>
      <c r="S707" s="296" t="s">
        <v>1934</v>
      </c>
    </row>
    <row r="708" spans="1:19" x14ac:dyDescent="0.3">
      <c r="A708" s="272">
        <v>1701</v>
      </c>
      <c r="B708" s="282">
        <v>42915</v>
      </c>
      <c r="C708" s="284" t="s">
        <v>592</v>
      </c>
      <c r="D708" s="273" t="s">
        <v>1218</v>
      </c>
      <c r="E708" s="286" t="s">
        <v>522</v>
      </c>
      <c r="F708" s="273" t="s">
        <v>778</v>
      </c>
      <c r="G708" s="288" t="s">
        <v>770</v>
      </c>
      <c r="H708" s="273" t="s">
        <v>777</v>
      </c>
      <c r="I708" s="290" t="s">
        <v>1217</v>
      </c>
      <c r="J708" s="274">
        <v>7</v>
      </c>
      <c r="K708" s="292">
        <v>22620</v>
      </c>
      <c r="L708" s="274">
        <v>158340</v>
      </c>
      <c r="M708" s="294">
        <v>0.04</v>
      </c>
      <c r="N708" s="275">
        <v>152006.39999999999</v>
      </c>
      <c r="O708" s="288" t="s">
        <v>782</v>
      </c>
      <c r="P708" s="276" t="s">
        <v>767</v>
      </c>
      <c r="Q708" s="296" t="s">
        <v>1932</v>
      </c>
      <c r="R708" s="276" t="s">
        <v>1933</v>
      </c>
      <c r="S708" s="296" t="s">
        <v>1934</v>
      </c>
    </row>
    <row r="709" spans="1:19" x14ac:dyDescent="0.3">
      <c r="A709" s="272">
        <v>1702</v>
      </c>
      <c r="B709" s="282">
        <v>42915</v>
      </c>
      <c r="C709" s="284" t="s">
        <v>592</v>
      </c>
      <c r="D709" s="273" t="s">
        <v>1216</v>
      </c>
      <c r="E709" s="286" t="s">
        <v>395</v>
      </c>
      <c r="F709" s="273" t="s">
        <v>778</v>
      </c>
      <c r="G709" s="288" t="s">
        <v>770</v>
      </c>
      <c r="H709" s="273" t="s">
        <v>781</v>
      </c>
      <c r="I709" s="290" t="s">
        <v>1215</v>
      </c>
      <c r="J709" s="274">
        <v>1</v>
      </c>
      <c r="K709" s="292">
        <v>480</v>
      </c>
      <c r="L709" s="274">
        <v>480</v>
      </c>
      <c r="M709" s="294">
        <v>0.05</v>
      </c>
      <c r="N709" s="275">
        <v>456</v>
      </c>
      <c r="O709" s="288" t="s">
        <v>775</v>
      </c>
      <c r="P709" s="276" t="s">
        <v>760</v>
      </c>
      <c r="Q709" s="296" t="s">
        <v>1935</v>
      </c>
      <c r="R709" s="276" t="s">
        <v>1933</v>
      </c>
      <c r="S709" s="296" t="s">
        <v>1934</v>
      </c>
    </row>
    <row r="710" spans="1:19" x14ac:dyDescent="0.3">
      <c r="A710" s="272">
        <v>1703</v>
      </c>
      <c r="B710" s="282">
        <v>42916</v>
      </c>
      <c r="C710" s="284" t="s">
        <v>592</v>
      </c>
      <c r="D710" s="273" t="s">
        <v>875</v>
      </c>
      <c r="E710" s="286" t="s">
        <v>398</v>
      </c>
      <c r="F710" s="273" t="s">
        <v>790</v>
      </c>
      <c r="G710" s="288" t="s">
        <v>764</v>
      </c>
      <c r="H710" s="273" t="s">
        <v>772</v>
      </c>
      <c r="I710" s="290" t="s">
        <v>1054</v>
      </c>
      <c r="J710" s="274">
        <v>11</v>
      </c>
      <c r="K710" s="292">
        <v>5760</v>
      </c>
      <c r="L710" s="274">
        <v>63360</v>
      </c>
      <c r="M710" s="294">
        <v>0.01</v>
      </c>
      <c r="N710" s="275">
        <v>62726.400000000001</v>
      </c>
      <c r="O710" s="288" t="s">
        <v>761</v>
      </c>
      <c r="P710" s="276" t="s">
        <v>787</v>
      </c>
      <c r="Q710" s="296" t="s">
        <v>1932</v>
      </c>
      <c r="R710" s="276" t="s">
        <v>1937</v>
      </c>
      <c r="S710" s="296" t="s">
        <v>1934</v>
      </c>
    </row>
    <row r="711" spans="1:19" x14ac:dyDescent="0.3">
      <c r="A711" s="272">
        <v>1704</v>
      </c>
      <c r="B711" s="282">
        <v>42916</v>
      </c>
      <c r="C711" s="284" t="s">
        <v>592</v>
      </c>
      <c r="D711" s="273" t="s">
        <v>1214</v>
      </c>
      <c r="E711" s="286" t="s">
        <v>405</v>
      </c>
      <c r="F711" s="273" t="s">
        <v>778</v>
      </c>
      <c r="G711" s="288" t="s">
        <v>770</v>
      </c>
      <c r="H711" s="273" t="s">
        <v>769</v>
      </c>
      <c r="I711" s="290" t="s">
        <v>768</v>
      </c>
      <c r="J711" s="274">
        <v>5</v>
      </c>
      <c r="K711" s="292">
        <v>19260</v>
      </c>
      <c r="L711" s="274">
        <v>96300</v>
      </c>
      <c r="M711" s="294">
        <v>0.01</v>
      </c>
      <c r="N711" s="275">
        <v>95337</v>
      </c>
      <c r="O711" s="288" t="s">
        <v>788</v>
      </c>
      <c r="P711" s="276" t="s">
        <v>787</v>
      </c>
      <c r="Q711" s="296" t="s">
        <v>1936</v>
      </c>
      <c r="R711" s="276" t="s">
        <v>1933</v>
      </c>
      <c r="S711" s="296" t="s">
        <v>1934</v>
      </c>
    </row>
    <row r="712" spans="1:19" x14ac:dyDescent="0.3">
      <c r="A712" s="272">
        <v>1705</v>
      </c>
      <c r="B712" s="282">
        <v>42917</v>
      </c>
      <c r="C712" s="284" t="s">
        <v>593</v>
      </c>
      <c r="D712" s="273" t="s">
        <v>869</v>
      </c>
      <c r="E712" s="286" t="s">
        <v>405</v>
      </c>
      <c r="F712" s="273" t="s">
        <v>790</v>
      </c>
      <c r="G712" s="288" t="s">
        <v>764</v>
      </c>
      <c r="H712" s="273" t="s">
        <v>772</v>
      </c>
      <c r="I712" s="290" t="s">
        <v>803</v>
      </c>
      <c r="J712" s="274">
        <v>47</v>
      </c>
      <c r="K712" s="292">
        <v>10080</v>
      </c>
      <c r="L712" s="274">
        <v>473760</v>
      </c>
      <c r="M712" s="294">
        <v>0.01</v>
      </c>
      <c r="N712" s="275">
        <v>469022.4</v>
      </c>
      <c r="O712" s="288" t="s">
        <v>834</v>
      </c>
      <c r="P712" s="276" t="s">
        <v>798</v>
      </c>
      <c r="Q712" s="296" t="s">
        <v>1932</v>
      </c>
      <c r="R712" s="276" t="s">
        <v>1937</v>
      </c>
      <c r="S712" s="296" t="s">
        <v>1934</v>
      </c>
    </row>
    <row r="713" spans="1:19" x14ac:dyDescent="0.3">
      <c r="A713" s="272">
        <v>1706</v>
      </c>
      <c r="B713" s="282">
        <v>42917</v>
      </c>
      <c r="C713" s="284" t="s">
        <v>593</v>
      </c>
      <c r="D713" s="273" t="s">
        <v>1020</v>
      </c>
      <c r="E713" s="286" t="s">
        <v>395</v>
      </c>
      <c r="F713" s="273" t="s">
        <v>778</v>
      </c>
      <c r="G713" s="288" t="s">
        <v>764</v>
      </c>
      <c r="H713" s="273" t="s">
        <v>818</v>
      </c>
      <c r="I713" s="290" t="s">
        <v>1213</v>
      </c>
      <c r="J713" s="274">
        <v>16</v>
      </c>
      <c r="K713" s="292">
        <v>7440</v>
      </c>
      <c r="L713" s="274">
        <v>119040</v>
      </c>
      <c r="M713" s="294">
        <v>0.01</v>
      </c>
      <c r="N713" s="275">
        <v>117849.60000000001</v>
      </c>
      <c r="O713" s="288" t="s">
        <v>788</v>
      </c>
      <c r="P713" s="276" t="s">
        <v>760</v>
      </c>
      <c r="Q713" s="296" t="s">
        <v>1936</v>
      </c>
      <c r="R713" s="276" t="s">
        <v>1933</v>
      </c>
      <c r="S713" s="296" t="s">
        <v>1934</v>
      </c>
    </row>
    <row r="714" spans="1:19" x14ac:dyDescent="0.3">
      <c r="A714" s="272">
        <v>1707</v>
      </c>
      <c r="B714" s="282">
        <v>42918</v>
      </c>
      <c r="C714" s="284" t="s">
        <v>593</v>
      </c>
      <c r="D714" s="273" t="s">
        <v>1199</v>
      </c>
      <c r="E714" s="286" t="s">
        <v>398</v>
      </c>
      <c r="F714" s="273" t="s">
        <v>812</v>
      </c>
      <c r="G714" s="288" t="s">
        <v>764</v>
      </c>
      <c r="H714" s="273" t="s">
        <v>793</v>
      </c>
      <c r="I714" s="290" t="s">
        <v>828</v>
      </c>
      <c r="J714" s="274">
        <v>21</v>
      </c>
      <c r="K714" s="292">
        <v>1140</v>
      </c>
      <c r="L714" s="274">
        <v>23940</v>
      </c>
      <c r="M714" s="294">
        <v>0</v>
      </c>
      <c r="N714" s="275">
        <v>23940</v>
      </c>
      <c r="O714" s="288" t="s">
        <v>834</v>
      </c>
      <c r="P714" s="276" t="s">
        <v>760</v>
      </c>
      <c r="Q714" s="296" t="s">
        <v>1932</v>
      </c>
      <c r="R714" s="276" t="s">
        <v>1933</v>
      </c>
      <c r="S714" s="296" t="s">
        <v>1934</v>
      </c>
    </row>
    <row r="715" spans="1:19" x14ac:dyDescent="0.3">
      <c r="A715" s="272">
        <v>1708</v>
      </c>
      <c r="B715" s="282">
        <v>42918</v>
      </c>
      <c r="C715" s="284" t="s">
        <v>593</v>
      </c>
      <c r="D715" s="273" t="s">
        <v>1211</v>
      </c>
      <c r="E715" s="286" t="s">
        <v>398</v>
      </c>
      <c r="F715" s="273" t="s">
        <v>778</v>
      </c>
      <c r="G715" s="288" t="s">
        <v>764</v>
      </c>
      <c r="H715" s="273" t="s">
        <v>818</v>
      </c>
      <c r="I715" s="290" t="s">
        <v>1212</v>
      </c>
      <c r="J715" s="274">
        <v>48</v>
      </c>
      <c r="K715" s="292">
        <v>3600</v>
      </c>
      <c r="L715" s="274">
        <v>172800</v>
      </c>
      <c r="M715" s="294">
        <v>0.02</v>
      </c>
      <c r="N715" s="275">
        <v>169344</v>
      </c>
      <c r="O715" s="288" t="s">
        <v>782</v>
      </c>
      <c r="P715" s="276" t="s">
        <v>827</v>
      </c>
      <c r="Q715" s="296" t="s">
        <v>1932</v>
      </c>
      <c r="R715" s="276" t="s">
        <v>1933</v>
      </c>
      <c r="S715" s="296" t="s">
        <v>1934</v>
      </c>
    </row>
    <row r="716" spans="1:19" x14ac:dyDescent="0.3">
      <c r="A716" s="272">
        <v>1709</v>
      </c>
      <c r="B716" s="282">
        <v>42918</v>
      </c>
      <c r="C716" s="284" t="s">
        <v>593</v>
      </c>
      <c r="D716" s="273" t="s">
        <v>1211</v>
      </c>
      <c r="E716" s="286" t="s">
        <v>398</v>
      </c>
      <c r="F716" s="273" t="s">
        <v>778</v>
      </c>
      <c r="G716" s="288" t="s">
        <v>785</v>
      </c>
      <c r="H716" s="273" t="s">
        <v>784</v>
      </c>
      <c r="I716" s="290" t="s">
        <v>1210</v>
      </c>
      <c r="J716" s="274">
        <v>41</v>
      </c>
      <c r="K716" s="292">
        <v>3960</v>
      </c>
      <c r="L716" s="274">
        <v>162360</v>
      </c>
      <c r="M716" s="294">
        <v>0.06</v>
      </c>
      <c r="N716" s="275">
        <v>152618.4</v>
      </c>
      <c r="O716" s="288" t="s">
        <v>782</v>
      </c>
      <c r="P716" s="276" t="s">
        <v>798</v>
      </c>
      <c r="Q716" s="296" t="s">
        <v>1932</v>
      </c>
      <c r="R716" s="276" t="s">
        <v>1933</v>
      </c>
      <c r="S716" s="296" t="s">
        <v>1934</v>
      </c>
    </row>
    <row r="717" spans="1:19" x14ac:dyDescent="0.3">
      <c r="A717" s="272">
        <v>1710</v>
      </c>
      <c r="B717" s="282">
        <v>42918</v>
      </c>
      <c r="C717" s="284" t="s">
        <v>593</v>
      </c>
      <c r="D717" s="273" t="s">
        <v>910</v>
      </c>
      <c r="E717" s="286" t="s">
        <v>398</v>
      </c>
      <c r="F717" s="273" t="s">
        <v>790</v>
      </c>
      <c r="G717" s="288" t="s">
        <v>764</v>
      </c>
      <c r="H717" s="273" t="s">
        <v>793</v>
      </c>
      <c r="I717" s="290" t="s">
        <v>1209</v>
      </c>
      <c r="J717" s="274">
        <v>24</v>
      </c>
      <c r="K717" s="292">
        <v>600</v>
      </c>
      <c r="L717" s="274">
        <v>14400</v>
      </c>
      <c r="M717" s="294">
        <v>0.06</v>
      </c>
      <c r="N717" s="275">
        <v>13536</v>
      </c>
      <c r="O717" s="288" t="s">
        <v>782</v>
      </c>
      <c r="P717" s="276" t="s">
        <v>760</v>
      </c>
      <c r="Q717" s="296" t="s">
        <v>1932</v>
      </c>
      <c r="R717" s="276" t="s">
        <v>1937</v>
      </c>
      <c r="S717" s="296" t="s">
        <v>1934</v>
      </c>
    </row>
    <row r="718" spans="1:19" x14ac:dyDescent="0.3">
      <c r="A718" s="272">
        <v>1711</v>
      </c>
      <c r="B718" s="282">
        <v>42918</v>
      </c>
      <c r="C718" s="284" t="s">
        <v>593</v>
      </c>
      <c r="D718" s="273" t="s">
        <v>1208</v>
      </c>
      <c r="E718" s="286" t="s">
        <v>395</v>
      </c>
      <c r="F718" s="273" t="s">
        <v>812</v>
      </c>
      <c r="G718" s="288" t="s">
        <v>764</v>
      </c>
      <c r="H718" s="273" t="s">
        <v>800</v>
      </c>
      <c r="I718" s="290" t="s">
        <v>979</v>
      </c>
      <c r="J718" s="274">
        <v>3</v>
      </c>
      <c r="K718" s="292">
        <v>360</v>
      </c>
      <c r="L718" s="274">
        <v>1080</v>
      </c>
      <c r="M718" s="294">
        <v>0.05</v>
      </c>
      <c r="N718" s="275">
        <v>1026</v>
      </c>
      <c r="O718" s="288" t="s">
        <v>782</v>
      </c>
      <c r="P718" s="276" t="s">
        <v>760</v>
      </c>
      <c r="Q718" s="296" t="s">
        <v>1932</v>
      </c>
      <c r="R718" s="276" t="s">
        <v>1933</v>
      </c>
      <c r="S718" s="296" t="s">
        <v>1934</v>
      </c>
    </row>
    <row r="719" spans="1:19" x14ac:dyDescent="0.3">
      <c r="A719" s="272">
        <v>1712</v>
      </c>
      <c r="B719" s="282">
        <v>42918</v>
      </c>
      <c r="C719" s="284" t="s">
        <v>593</v>
      </c>
      <c r="D719" s="273" t="s">
        <v>1208</v>
      </c>
      <c r="E719" s="286" t="s">
        <v>395</v>
      </c>
      <c r="F719" s="273" t="s">
        <v>812</v>
      </c>
      <c r="G719" s="288" t="s">
        <v>764</v>
      </c>
      <c r="H719" s="273" t="s">
        <v>772</v>
      </c>
      <c r="I719" s="290" t="s">
        <v>1207</v>
      </c>
      <c r="J719" s="274">
        <v>47</v>
      </c>
      <c r="K719" s="292">
        <v>960</v>
      </c>
      <c r="L719" s="274">
        <v>45120</v>
      </c>
      <c r="M719" s="294">
        <v>0</v>
      </c>
      <c r="N719" s="275">
        <v>45120</v>
      </c>
      <c r="O719" s="288" t="s">
        <v>782</v>
      </c>
      <c r="P719" s="276" t="s">
        <v>760</v>
      </c>
      <c r="Q719" s="296" t="s">
        <v>1932</v>
      </c>
      <c r="R719" s="276" t="s">
        <v>1933</v>
      </c>
      <c r="S719" s="296" t="s">
        <v>1934</v>
      </c>
    </row>
    <row r="720" spans="1:19" x14ac:dyDescent="0.3">
      <c r="A720" s="272">
        <v>1713</v>
      </c>
      <c r="B720" s="282">
        <v>42919</v>
      </c>
      <c r="C720" s="284" t="s">
        <v>593</v>
      </c>
      <c r="D720" s="273" t="s">
        <v>1206</v>
      </c>
      <c r="E720" s="286" t="s">
        <v>522</v>
      </c>
      <c r="F720" s="273" t="s">
        <v>778</v>
      </c>
      <c r="G720" s="288" t="s">
        <v>764</v>
      </c>
      <c r="H720" s="273" t="s">
        <v>811</v>
      </c>
      <c r="I720" s="290" t="s">
        <v>1098</v>
      </c>
      <c r="J720" s="274">
        <v>42</v>
      </c>
      <c r="K720" s="292">
        <v>540</v>
      </c>
      <c r="L720" s="274">
        <v>22680</v>
      </c>
      <c r="M720" s="294">
        <v>0.01</v>
      </c>
      <c r="N720" s="275">
        <v>22453.200000000001</v>
      </c>
      <c r="O720" s="288" t="s">
        <v>788</v>
      </c>
      <c r="P720" s="276" t="s">
        <v>767</v>
      </c>
      <c r="Q720" s="296" t="s">
        <v>1936</v>
      </c>
      <c r="R720" s="276" t="s">
        <v>1933</v>
      </c>
      <c r="S720" s="296" t="s">
        <v>1934</v>
      </c>
    </row>
    <row r="721" spans="1:19" x14ac:dyDescent="0.3">
      <c r="A721" s="272">
        <v>1714</v>
      </c>
      <c r="B721" s="282">
        <v>42919</v>
      </c>
      <c r="C721" s="284" t="s">
        <v>593</v>
      </c>
      <c r="D721" s="273" t="s">
        <v>1205</v>
      </c>
      <c r="E721" s="286" t="s">
        <v>398</v>
      </c>
      <c r="F721" s="273" t="s">
        <v>812</v>
      </c>
      <c r="G721" s="288" t="s">
        <v>764</v>
      </c>
      <c r="H721" s="273" t="s">
        <v>800</v>
      </c>
      <c r="I721" s="290" t="s">
        <v>1204</v>
      </c>
      <c r="J721" s="274">
        <v>14</v>
      </c>
      <c r="K721" s="292">
        <v>180</v>
      </c>
      <c r="L721" s="274">
        <v>2520</v>
      </c>
      <c r="M721" s="294">
        <v>0.08</v>
      </c>
      <c r="N721" s="275">
        <v>2318.4</v>
      </c>
      <c r="O721" s="288" t="s">
        <v>788</v>
      </c>
      <c r="P721" s="276" t="s">
        <v>760</v>
      </c>
      <c r="Q721" s="296" t="s">
        <v>1936</v>
      </c>
      <c r="R721" s="276" t="s">
        <v>1933</v>
      </c>
      <c r="S721" s="296" t="s">
        <v>1934</v>
      </c>
    </row>
    <row r="722" spans="1:19" x14ac:dyDescent="0.3">
      <c r="A722" s="272">
        <v>1715</v>
      </c>
      <c r="B722" s="282">
        <v>42919</v>
      </c>
      <c r="C722" s="284" t="s">
        <v>593</v>
      </c>
      <c r="D722" s="273" t="s">
        <v>1203</v>
      </c>
      <c r="E722" s="286" t="s">
        <v>398</v>
      </c>
      <c r="F722" s="273" t="s">
        <v>778</v>
      </c>
      <c r="G722" s="288" t="s">
        <v>785</v>
      </c>
      <c r="H722" s="273" t="s">
        <v>784</v>
      </c>
      <c r="I722" s="290" t="s">
        <v>1109</v>
      </c>
      <c r="J722" s="274">
        <v>24</v>
      </c>
      <c r="K722" s="292">
        <v>3960</v>
      </c>
      <c r="L722" s="274">
        <v>95040</v>
      </c>
      <c r="M722" s="294">
        <v>0.1</v>
      </c>
      <c r="N722" s="275">
        <v>85536</v>
      </c>
      <c r="O722" s="288" t="s">
        <v>775</v>
      </c>
      <c r="P722" s="276" t="s">
        <v>827</v>
      </c>
      <c r="Q722" s="296" t="s">
        <v>1935</v>
      </c>
      <c r="R722" s="276" t="s">
        <v>1933</v>
      </c>
      <c r="S722" s="296" t="s">
        <v>1934</v>
      </c>
    </row>
    <row r="723" spans="1:19" x14ac:dyDescent="0.3">
      <c r="A723" s="272">
        <v>1716</v>
      </c>
      <c r="B723" s="282">
        <v>42919</v>
      </c>
      <c r="C723" s="284" t="s">
        <v>593</v>
      </c>
      <c r="D723" s="273" t="s">
        <v>1169</v>
      </c>
      <c r="E723" s="286" t="s">
        <v>522</v>
      </c>
      <c r="F723" s="273" t="s">
        <v>778</v>
      </c>
      <c r="G723" s="288" t="s">
        <v>764</v>
      </c>
      <c r="H723" s="273" t="s">
        <v>800</v>
      </c>
      <c r="I723" s="290" t="s">
        <v>1075</v>
      </c>
      <c r="J723" s="274">
        <v>20</v>
      </c>
      <c r="K723" s="292">
        <v>240</v>
      </c>
      <c r="L723" s="274">
        <v>4800</v>
      </c>
      <c r="M723" s="294">
        <v>0.03</v>
      </c>
      <c r="N723" s="275">
        <v>4656</v>
      </c>
      <c r="O723" s="288" t="s">
        <v>782</v>
      </c>
      <c r="P723" s="276" t="s">
        <v>774</v>
      </c>
      <c r="Q723" s="296" t="s">
        <v>1932</v>
      </c>
      <c r="R723" s="276" t="s">
        <v>1933</v>
      </c>
      <c r="S723" s="296" t="s">
        <v>1934</v>
      </c>
    </row>
    <row r="724" spans="1:19" x14ac:dyDescent="0.3">
      <c r="A724" s="272">
        <v>1717</v>
      </c>
      <c r="B724" s="282">
        <v>42919</v>
      </c>
      <c r="C724" s="284" t="s">
        <v>593</v>
      </c>
      <c r="D724" s="273" t="s">
        <v>1202</v>
      </c>
      <c r="E724" s="286" t="s">
        <v>395</v>
      </c>
      <c r="F724" s="273" t="s">
        <v>790</v>
      </c>
      <c r="G724" s="288" t="s">
        <v>770</v>
      </c>
      <c r="H724" s="273" t="s">
        <v>826</v>
      </c>
      <c r="I724" s="290" t="s">
        <v>941</v>
      </c>
      <c r="J724" s="274">
        <v>46</v>
      </c>
      <c r="K724" s="292">
        <v>6060</v>
      </c>
      <c r="L724" s="274">
        <v>278760</v>
      </c>
      <c r="M724" s="294">
        <v>0.08</v>
      </c>
      <c r="N724" s="275">
        <v>256459.2</v>
      </c>
      <c r="O724" s="288" t="s">
        <v>782</v>
      </c>
      <c r="P724" s="276" t="s">
        <v>760</v>
      </c>
      <c r="Q724" s="296" t="s">
        <v>1932</v>
      </c>
      <c r="R724" s="276" t="s">
        <v>1937</v>
      </c>
      <c r="S724" s="296" t="s">
        <v>1934</v>
      </c>
    </row>
    <row r="725" spans="1:19" x14ac:dyDescent="0.3">
      <c r="A725" s="272">
        <v>1718</v>
      </c>
      <c r="B725" s="282">
        <v>42919</v>
      </c>
      <c r="C725" s="284" t="s">
        <v>593</v>
      </c>
      <c r="D725" s="273" t="s">
        <v>1201</v>
      </c>
      <c r="E725" s="286" t="s">
        <v>395</v>
      </c>
      <c r="F725" s="273" t="s">
        <v>778</v>
      </c>
      <c r="G725" s="288" t="s">
        <v>764</v>
      </c>
      <c r="H725" s="273" t="s">
        <v>763</v>
      </c>
      <c r="I725" s="290" t="s">
        <v>1200</v>
      </c>
      <c r="J725" s="274">
        <v>9</v>
      </c>
      <c r="K725" s="292">
        <v>180</v>
      </c>
      <c r="L725" s="274">
        <v>1620</v>
      </c>
      <c r="M725" s="294">
        <v>0.08</v>
      </c>
      <c r="N725" s="275">
        <v>1490.4</v>
      </c>
      <c r="O725" s="288" t="s">
        <v>788</v>
      </c>
      <c r="P725" s="276" t="s">
        <v>774</v>
      </c>
      <c r="Q725" s="296" t="s">
        <v>1936</v>
      </c>
      <c r="R725" s="276" t="s">
        <v>1933</v>
      </c>
      <c r="S725" s="296" t="s">
        <v>1934</v>
      </c>
    </row>
    <row r="726" spans="1:19" x14ac:dyDescent="0.3">
      <c r="A726" s="272">
        <v>1719</v>
      </c>
      <c r="B726" s="282">
        <v>42920</v>
      </c>
      <c r="C726" s="284" t="s">
        <v>593</v>
      </c>
      <c r="D726" s="273" t="s">
        <v>1199</v>
      </c>
      <c r="E726" s="286" t="s">
        <v>398</v>
      </c>
      <c r="F726" s="273" t="s">
        <v>812</v>
      </c>
      <c r="G726" s="288" t="s">
        <v>764</v>
      </c>
      <c r="H726" s="273" t="s">
        <v>772</v>
      </c>
      <c r="I726" s="290" t="s">
        <v>1198</v>
      </c>
      <c r="J726" s="274">
        <v>40</v>
      </c>
      <c r="K726" s="292">
        <v>4860</v>
      </c>
      <c r="L726" s="274">
        <v>194400</v>
      </c>
      <c r="M726" s="294">
        <v>0</v>
      </c>
      <c r="N726" s="275">
        <v>194400</v>
      </c>
      <c r="O726" s="288" t="s">
        <v>782</v>
      </c>
      <c r="P726" s="276" t="s">
        <v>787</v>
      </c>
      <c r="Q726" s="296" t="s">
        <v>1932</v>
      </c>
      <c r="R726" s="276" t="s">
        <v>1933</v>
      </c>
      <c r="S726" s="296" t="s">
        <v>1934</v>
      </c>
    </row>
    <row r="727" spans="1:19" x14ac:dyDescent="0.3">
      <c r="A727" s="272">
        <v>1720</v>
      </c>
      <c r="B727" s="282">
        <v>42920</v>
      </c>
      <c r="C727" s="284" t="s">
        <v>593</v>
      </c>
      <c r="D727" s="273" t="s">
        <v>1197</v>
      </c>
      <c r="E727" s="286" t="s">
        <v>395</v>
      </c>
      <c r="F727" s="273" t="s">
        <v>778</v>
      </c>
      <c r="G727" s="288" t="s">
        <v>770</v>
      </c>
      <c r="H727" s="273" t="s">
        <v>781</v>
      </c>
      <c r="I727" s="290" t="s">
        <v>1196</v>
      </c>
      <c r="J727" s="274">
        <v>35</v>
      </c>
      <c r="K727" s="292">
        <v>480</v>
      </c>
      <c r="L727" s="274">
        <v>16800</v>
      </c>
      <c r="M727" s="294">
        <v>0.1</v>
      </c>
      <c r="N727" s="275">
        <v>15120</v>
      </c>
      <c r="O727" s="288" t="s">
        <v>788</v>
      </c>
      <c r="P727" s="276" t="s">
        <v>760</v>
      </c>
      <c r="Q727" s="296" t="s">
        <v>1936</v>
      </c>
      <c r="R727" s="276" t="s">
        <v>1933</v>
      </c>
      <c r="S727" s="296" t="s">
        <v>1934</v>
      </c>
    </row>
    <row r="728" spans="1:19" x14ac:dyDescent="0.3">
      <c r="A728" s="272">
        <v>1721</v>
      </c>
      <c r="B728" s="282">
        <v>42920</v>
      </c>
      <c r="C728" s="284" t="s">
        <v>593</v>
      </c>
      <c r="D728" s="273" t="s">
        <v>1194</v>
      </c>
      <c r="E728" s="286" t="s">
        <v>398</v>
      </c>
      <c r="F728" s="273" t="s">
        <v>778</v>
      </c>
      <c r="G728" s="288" t="s">
        <v>764</v>
      </c>
      <c r="H728" s="273" t="s">
        <v>818</v>
      </c>
      <c r="I728" s="290" t="s">
        <v>1092</v>
      </c>
      <c r="J728" s="274">
        <v>40</v>
      </c>
      <c r="K728" s="292">
        <v>2700</v>
      </c>
      <c r="L728" s="274">
        <v>108000</v>
      </c>
      <c r="M728" s="294">
        <v>0.02</v>
      </c>
      <c r="N728" s="275">
        <v>105840</v>
      </c>
      <c r="O728" s="288" t="s">
        <v>782</v>
      </c>
      <c r="P728" s="276" t="s">
        <v>767</v>
      </c>
      <c r="Q728" s="296" t="s">
        <v>1932</v>
      </c>
      <c r="R728" s="276" t="s">
        <v>1933</v>
      </c>
      <c r="S728" s="296" t="s">
        <v>1934</v>
      </c>
    </row>
    <row r="729" spans="1:19" x14ac:dyDescent="0.3">
      <c r="A729" s="272">
        <v>1722</v>
      </c>
      <c r="B729" s="282">
        <v>42920</v>
      </c>
      <c r="C729" s="284" t="s">
        <v>593</v>
      </c>
      <c r="D729" s="273" t="s">
        <v>1194</v>
      </c>
      <c r="E729" s="286" t="s">
        <v>398</v>
      </c>
      <c r="F729" s="273" t="s">
        <v>778</v>
      </c>
      <c r="G729" s="288" t="s">
        <v>764</v>
      </c>
      <c r="H729" s="273" t="s">
        <v>800</v>
      </c>
      <c r="I729" s="290" t="s">
        <v>1195</v>
      </c>
      <c r="J729" s="274">
        <v>8</v>
      </c>
      <c r="K729" s="292">
        <v>960</v>
      </c>
      <c r="L729" s="274">
        <v>7680</v>
      </c>
      <c r="M729" s="294">
        <v>0.03</v>
      </c>
      <c r="N729" s="275">
        <v>7449.6</v>
      </c>
      <c r="O729" s="288" t="s">
        <v>782</v>
      </c>
      <c r="P729" s="276" t="s">
        <v>760</v>
      </c>
      <c r="Q729" s="296" t="s">
        <v>1932</v>
      </c>
      <c r="R729" s="276" t="s">
        <v>1933</v>
      </c>
      <c r="S729" s="296" t="s">
        <v>1934</v>
      </c>
    </row>
    <row r="730" spans="1:19" x14ac:dyDescent="0.3">
      <c r="A730" s="272">
        <v>1723</v>
      </c>
      <c r="B730" s="282">
        <v>42920</v>
      </c>
      <c r="C730" s="284" t="s">
        <v>593</v>
      </c>
      <c r="D730" s="273" t="s">
        <v>1194</v>
      </c>
      <c r="E730" s="286" t="s">
        <v>398</v>
      </c>
      <c r="F730" s="273" t="s">
        <v>778</v>
      </c>
      <c r="G730" s="288" t="s">
        <v>785</v>
      </c>
      <c r="H730" s="273" t="s">
        <v>784</v>
      </c>
      <c r="I730" s="290" t="s">
        <v>890</v>
      </c>
      <c r="J730" s="274">
        <v>20</v>
      </c>
      <c r="K730" s="292">
        <v>10560</v>
      </c>
      <c r="L730" s="274">
        <v>211200</v>
      </c>
      <c r="M730" s="294">
        <v>0.09</v>
      </c>
      <c r="N730" s="275">
        <v>192192</v>
      </c>
      <c r="O730" s="288" t="s">
        <v>782</v>
      </c>
      <c r="P730" s="276" t="s">
        <v>841</v>
      </c>
      <c r="Q730" s="296" t="s">
        <v>1932</v>
      </c>
      <c r="R730" s="276" t="s">
        <v>1933</v>
      </c>
      <c r="S730" s="296" t="s">
        <v>1934</v>
      </c>
    </row>
    <row r="731" spans="1:19" x14ac:dyDescent="0.3">
      <c r="A731" s="272">
        <v>1724</v>
      </c>
      <c r="B731" s="282">
        <v>42920</v>
      </c>
      <c r="C731" s="284" t="s">
        <v>593</v>
      </c>
      <c r="D731" s="273" t="s">
        <v>1193</v>
      </c>
      <c r="E731" s="286" t="s">
        <v>405</v>
      </c>
      <c r="F731" s="273" t="s">
        <v>765</v>
      </c>
      <c r="G731" s="288" t="s">
        <v>785</v>
      </c>
      <c r="H731" s="273" t="s">
        <v>815</v>
      </c>
      <c r="I731" s="290" t="s">
        <v>1192</v>
      </c>
      <c r="J731" s="274">
        <v>11</v>
      </c>
      <c r="K731" s="292">
        <v>116340</v>
      </c>
      <c r="L731" s="274">
        <v>1279740</v>
      </c>
      <c r="M731" s="294">
        <v>0.02</v>
      </c>
      <c r="N731" s="275">
        <v>1254145.2</v>
      </c>
      <c r="O731" s="288" t="s">
        <v>775</v>
      </c>
      <c r="P731" s="276" t="s">
        <v>760</v>
      </c>
      <c r="Q731" s="296" t="s">
        <v>1935</v>
      </c>
      <c r="R731" s="276" t="s">
        <v>1937</v>
      </c>
      <c r="S731" s="296" t="s">
        <v>1934</v>
      </c>
    </row>
    <row r="732" spans="1:19" x14ac:dyDescent="0.3">
      <c r="A732" s="272">
        <v>1725</v>
      </c>
      <c r="B732" s="282">
        <v>42920</v>
      </c>
      <c r="C732" s="284" t="s">
        <v>593</v>
      </c>
      <c r="D732" s="273" t="s">
        <v>1040</v>
      </c>
      <c r="E732" s="286" t="s">
        <v>395</v>
      </c>
      <c r="F732" s="273" t="s">
        <v>765</v>
      </c>
      <c r="G732" s="288" t="s">
        <v>764</v>
      </c>
      <c r="H732" s="273" t="s">
        <v>921</v>
      </c>
      <c r="I732" s="290" t="s">
        <v>1191</v>
      </c>
      <c r="J732" s="274">
        <v>5</v>
      </c>
      <c r="K732" s="292">
        <v>180</v>
      </c>
      <c r="L732" s="274">
        <v>900</v>
      </c>
      <c r="M732" s="294">
        <v>0.03</v>
      </c>
      <c r="N732" s="275">
        <v>873</v>
      </c>
      <c r="O732" s="288" t="s">
        <v>782</v>
      </c>
      <c r="P732" s="276" t="s">
        <v>787</v>
      </c>
      <c r="Q732" s="296" t="s">
        <v>1932</v>
      </c>
      <c r="R732" s="276" t="s">
        <v>1937</v>
      </c>
      <c r="S732" s="296" t="s">
        <v>1934</v>
      </c>
    </row>
    <row r="733" spans="1:19" x14ac:dyDescent="0.3">
      <c r="A733" s="272">
        <v>1726</v>
      </c>
      <c r="B733" s="282">
        <v>42920</v>
      </c>
      <c r="C733" s="284" t="s">
        <v>593</v>
      </c>
      <c r="D733" s="273" t="s">
        <v>1040</v>
      </c>
      <c r="E733" s="286" t="s">
        <v>395</v>
      </c>
      <c r="F733" s="273" t="s">
        <v>765</v>
      </c>
      <c r="G733" s="288" t="s">
        <v>785</v>
      </c>
      <c r="H733" s="273" t="s">
        <v>784</v>
      </c>
      <c r="I733" s="290" t="s">
        <v>934</v>
      </c>
      <c r="J733" s="274">
        <v>4</v>
      </c>
      <c r="K733" s="292">
        <v>11760</v>
      </c>
      <c r="L733" s="274">
        <v>47040</v>
      </c>
      <c r="M733" s="294">
        <v>0.03</v>
      </c>
      <c r="N733" s="275">
        <v>45628.800000000003</v>
      </c>
      <c r="O733" s="288" t="s">
        <v>782</v>
      </c>
      <c r="P733" s="276" t="s">
        <v>760</v>
      </c>
      <c r="Q733" s="296" t="s">
        <v>1932</v>
      </c>
      <c r="R733" s="276" t="s">
        <v>1937</v>
      </c>
      <c r="S733" s="296" t="s">
        <v>1934</v>
      </c>
    </row>
    <row r="734" spans="1:19" x14ac:dyDescent="0.3">
      <c r="A734" s="272">
        <v>1727</v>
      </c>
      <c r="B734" s="282">
        <v>42921</v>
      </c>
      <c r="C734" s="284" t="s">
        <v>593</v>
      </c>
      <c r="D734" s="273" t="s">
        <v>1188</v>
      </c>
      <c r="E734" s="286" t="s">
        <v>522</v>
      </c>
      <c r="F734" s="273" t="s">
        <v>778</v>
      </c>
      <c r="G734" s="288" t="s">
        <v>770</v>
      </c>
      <c r="H734" s="273" t="s">
        <v>769</v>
      </c>
      <c r="I734" s="290" t="s">
        <v>1190</v>
      </c>
      <c r="J734" s="274">
        <v>32</v>
      </c>
      <c r="K734" s="292">
        <v>5760</v>
      </c>
      <c r="L734" s="274">
        <v>184320</v>
      </c>
      <c r="M734" s="294">
        <v>0.01</v>
      </c>
      <c r="N734" s="275">
        <v>182476.79999999999</v>
      </c>
      <c r="O734" s="288" t="s">
        <v>834</v>
      </c>
      <c r="P734" s="276" t="s">
        <v>760</v>
      </c>
      <c r="Q734" s="296" t="s">
        <v>1932</v>
      </c>
      <c r="R734" s="276" t="s">
        <v>1933</v>
      </c>
      <c r="S734" s="296" t="s">
        <v>1934</v>
      </c>
    </row>
    <row r="735" spans="1:19" x14ac:dyDescent="0.3">
      <c r="A735" s="272">
        <v>1728</v>
      </c>
      <c r="B735" s="282">
        <v>42921</v>
      </c>
      <c r="C735" s="284" t="s">
        <v>593</v>
      </c>
      <c r="D735" s="273" t="s">
        <v>1188</v>
      </c>
      <c r="E735" s="286" t="s">
        <v>522</v>
      </c>
      <c r="F735" s="273" t="s">
        <v>778</v>
      </c>
      <c r="G735" s="288" t="s">
        <v>770</v>
      </c>
      <c r="H735" s="273" t="s">
        <v>769</v>
      </c>
      <c r="I735" s="290" t="s">
        <v>1189</v>
      </c>
      <c r="J735" s="274">
        <v>27</v>
      </c>
      <c r="K735" s="292">
        <v>18060</v>
      </c>
      <c r="L735" s="274">
        <v>487620</v>
      </c>
      <c r="M735" s="294">
        <v>0.06</v>
      </c>
      <c r="N735" s="275">
        <v>458362.8</v>
      </c>
      <c r="O735" s="288" t="s">
        <v>834</v>
      </c>
      <c r="P735" s="276" t="s">
        <v>767</v>
      </c>
      <c r="Q735" s="296" t="s">
        <v>1932</v>
      </c>
      <c r="R735" s="276" t="s">
        <v>1933</v>
      </c>
      <c r="S735" s="296" t="s">
        <v>1934</v>
      </c>
    </row>
    <row r="736" spans="1:19" x14ac:dyDescent="0.3">
      <c r="A736" s="272">
        <v>1729</v>
      </c>
      <c r="B736" s="282">
        <v>42921</v>
      </c>
      <c r="C736" s="284" t="s">
        <v>593</v>
      </c>
      <c r="D736" s="273" t="s">
        <v>1188</v>
      </c>
      <c r="E736" s="286" t="s">
        <v>522</v>
      </c>
      <c r="F736" s="273" t="s">
        <v>778</v>
      </c>
      <c r="G736" s="288" t="s">
        <v>764</v>
      </c>
      <c r="H736" s="273" t="s">
        <v>793</v>
      </c>
      <c r="I736" s="290" t="s">
        <v>895</v>
      </c>
      <c r="J736" s="274">
        <v>36</v>
      </c>
      <c r="K736" s="292">
        <v>2280</v>
      </c>
      <c r="L736" s="274">
        <v>82080</v>
      </c>
      <c r="M736" s="294">
        <v>0.06</v>
      </c>
      <c r="N736" s="275">
        <v>77155.199999999997</v>
      </c>
      <c r="O736" s="288" t="s">
        <v>834</v>
      </c>
      <c r="P736" s="276" t="s">
        <v>798</v>
      </c>
      <c r="Q736" s="296" t="s">
        <v>1932</v>
      </c>
      <c r="R736" s="276" t="s">
        <v>1933</v>
      </c>
      <c r="S736" s="296" t="s">
        <v>1934</v>
      </c>
    </row>
    <row r="737" spans="1:19" x14ac:dyDescent="0.3">
      <c r="A737" s="272">
        <v>1730</v>
      </c>
      <c r="B737" s="282">
        <v>42921</v>
      </c>
      <c r="C737" s="284" t="s">
        <v>593</v>
      </c>
      <c r="D737" s="273" t="s">
        <v>1188</v>
      </c>
      <c r="E737" s="286" t="s">
        <v>522</v>
      </c>
      <c r="F737" s="273" t="s">
        <v>778</v>
      </c>
      <c r="G737" s="288" t="s">
        <v>764</v>
      </c>
      <c r="H737" s="273" t="s">
        <v>772</v>
      </c>
      <c r="I737" s="290" t="s">
        <v>1187</v>
      </c>
      <c r="J737" s="274">
        <v>28</v>
      </c>
      <c r="K737" s="292">
        <v>9720</v>
      </c>
      <c r="L737" s="274">
        <v>272160</v>
      </c>
      <c r="M737" s="294">
        <v>7.0000000000000007E-2</v>
      </c>
      <c r="N737" s="275">
        <v>253108.8</v>
      </c>
      <c r="O737" s="288" t="s">
        <v>834</v>
      </c>
      <c r="P737" s="276" t="s">
        <v>767</v>
      </c>
      <c r="Q737" s="296" t="s">
        <v>1932</v>
      </c>
      <c r="R737" s="276" t="s">
        <v>1933</v>
      </c>
      <c r="S737" s="296" t="s">
        <v>1934</v>
      </c>
    </row>
    <row r="738" spans="1:19" x14ac:dyDescent="0.3">
      <c r="A738" s="272">
        <v>1731</v>
      </c>
      <c r="B738" s="282">
        <v>42921</v>
      </c>
      <c r="C738" s="284" t="s">
        <v>593</v>
      </c>
      <c r="D738" s="273" t="s">
        <v>1186</v>
      </c>
      <c r="E738" s="286" t="s">
        <v>395</v>
      </c>
      <c r="F738" s="273" t="s">
        <v>765</v>
      </c>
      <c r="G738" s="288" t="s">
        <v>770</v>
      </c>
      <c r="H738" s="273" t="s">
        <v>781</v>
      </c>
      <c r="I738" s="290" t="s">
        <v>1062</v>
      </c>
      <c r="J738" s="274">
        <v>32</v>
      </c>
      <c r="K738" s="292">
        <v>2460</v>
      </c>
      <c r="L738" s="274">
        <v>78720</v>
      </c>
      <c r="M738" s="294">
        <v>7.0000000000000007E-2</v>
      </c>
      <c r="N738" s="275">
        <v>73209.600000000006</v>
      </c>
      <c r="O738" s="288" t="s">
        <v>761</v>
      </c>
      <c r="P738" s="276" t="s">
        <v>798</v>
      </c>
      <c r="Q738" s="296" t="s">
        <v>1932</v>
      </c>
      <c r="R738" s="276" t="s">
        <v>1937</v>
      </c>
      <c r="S738" s="296" t="s">
        <v>1934</v>
      </c>
    </row>
    <row r="739" spans="1:19" x14ac:dyDescent="0.3">
      <c r="A739" s="272">
        <v>1732</v>
      </c>
      <c r="B739" s="282">
        <v>42921</v>
      </c>
      <c r="C739" s="284" t="s">
        <v>593</v>
      </c>
      <c r="D739" s="273" t="s">
        <v>1185</v>
      </c>
      <c r="E739" s="286" t="s">
        <v>395</v>
      </c>
      <c r="F739" s="273" t="s">
        <v>790</v>
      </c>
      <c r="G739" s="288" t="s">
        <v>785</v>
      </c>
      <c r="H739" s="273" t="s">
        <v>824</v>
      </c>
      <c r="I739" s="290" t="s">
        <v>870</v>
      </c>
      <c r="J739" s="274">
        <v>12</v>
      </c>
      <c r="K739" s="292">
        <v>9180</v>
      </c>
      <c r="L739" s="274">
        <v>110160</v>
      </c>
      <c r="M739" s="294">
        <v>0.1</v>
      </c>
      <c r="N739" s="275">
        <v>99144</v>
      </c>
      <c r="O739" s="288" t="s">
        <v>788</v>
      </c>
      <c r="P739" s="276" t="s">
        <v>787</v>
      </c>
      <c r="Q739" s="296" t="s">
        <v>1936</v>
      </c>
      <c r="R739" s="276" t="s">
        <v>1937</v>
      </c>
      <c r="S739" s="296" t="s">
        <v>1934</v>
      </c>
    </row>
    <row r="740" spans="1:19" x14ac:dyDescent="0.3">
      <c r="A740" s="272">
        <v>1733</v>
      </c>
      <c r="B740" s="282">
        <v>42921</v>
      </c>
      <c r="C740" s="284" t="s">
        <v>593</v>
      </c>
      <c r="D740" s="273" t="s">
        <v>1184</v>
      </c>
      <c r="E740" s="286" t="s">
        <v>395</v>
      </c>
      <c r="F740" s="273" t="s">
        <v>790</v>
      </c>
      <c r="G740" s="288" t="s">
        <v>764</v>
      </c>
      <c r="H740" s="273" t="s">
        <v>811</v>
      </c>
      <c r="I740" s="290" t="s">
        <v>1183</v>
      </c>
      <c r="J740" s="274">
        <v>16</v>
      </c>
      <c r="K740" s="292">
        <v>360</v>
      </c>
      <c r="L740" s="274">
        <v>5760</v>
      </c>
      <c r="M740" s="294">
        <v>0.03</v>
      </c>
      <c r="N740" s="275">
        <v>5587.2</v>
      </c>
      <c r="O740" s="288" t="s">
        <v>761</v>
      </c>
      <c r="P740" s="276" t="s">
        <v>760</v>
      </c>
      <c r="Q740" s="296" t="s">
        <v>1932</v>
      </c>
      <c r="R740" s="276" t="s">
        <v>1937</v>
      </c>
      <c r="S740" s="296" t="s">
        <v>1934</v>
      </c>
    </row>
    <row r="741" spans="1:19" x14ac:dyDescent="0.3">
      <c r="A741" s="272">
        <v>1734</v>
      </c>
      <c r="B741" s="282">
        <v>42921</v>
      </c>
      <c r="C741" s="284" t="s">
        <v>593</v>
      </c>
      <c r="D741" s="273" t="s">
        <v>1181</v>
      </c>
      <c r="E741" s="286" t="s">
        <v>522</v>
      </c>
      <c r="F741" s="273" t="s">
        <v>790</v>
      </c>
      <c r="G741" s="288" t="s">
        <v>785</v>
      </c>
      <c r="H741" s="273" t="s">
        <v>824</v>
      </c>
      <c r="I741" s="290" t="s">
        <v>1182</v>
      </c>
      <c r="J741" s="274">
        <v>4</v>
      </c>
      <c r="K741" s="292">
        <v>4440</v>
      </c>
      <c r="L741" s="274">
        <v>17760</v>
      </c>
      <c r="M741" s="294">
        <v>0.09</v>
      </c>
      <c r="N741" s="275">
        <v>16161.6</v>
      </c>
      <c r="O741" s="288" t="s">
        <v>782</v>
      </c>
      <c r="P741" s="276" t="s">
        <v>798</v>
      </c>
      <c r="Q741" s="296" t="s">
        <v>1932</v>
      </c>
      <c r="R741" s="276" t="s">
        <v>1937</v>
      </c>
      <c r="S741" s="296" t="s">
        <v>1934</v>
      </c>
    </row>
    <row r="742" spans="1:19" x14ac:dyDescent="0.3">
      <c r="A742" s="272">
        <v>1735</v>
      </c>
      <c r="B742" s="282">
        <v>42921</v>
      </c>
      <c r="C742" s="284" t="s">
        <v>593</v>
      </c>
      <c r="D742" s="273" t="s">
        <v>1181</v>
      </c>
      <c r="E742" s="286" t="s">
        <v>522</v>
      </c>
      <c r="F742" s="273" t="s">
        <v>790</v>
      </c>
      <c r="G742" s="288" t="s">
        <v>764</v>
      </c>
      <c r="H742" s="273" t="s">
        <v>793</v>
      </c>
      <c r="I742" s="290" t="s">
        <v>1180</v>
      </c>
      <c r="J742" s="274">
        <v>50</v>
      </c>
      <c r="K742" s="292">
        <v>300</v>
      </c>
      <c r="L742" s="274">
        <v>15000</v>
      </c>
      <c r="M742" s="294">
        <v>0.06</v>
      </c>
      <c r="N742" s="275">
        <v>14100</v>
      </c>
      <c r="O742" s="288" t="s">
        <v>782</v>
      </c>
      <c r="P742" s="276" t="s">
        <v>760</v>
      </c>
      <c r="Q742" s="296" t="s">
        <v>1932</v>
      </c>
      <c r="R742" s="276" t="s">
        <v>1937</v>
      </c>
      <c r="S742" s="296" t="s">
        <v>1934</v>
      </c>
    </row>
    <row r="743" spans="1:19" x14ac:dyDescent="0.3">
      <c r="A743" s="272">
        <v>1736</v>
      </c>
      <c r="B743" s="282">
        <v>42922</v>
      </c>
      <c r="C743" s="284" t="s">
        <v>593</v>
      </c>
      <c r="D743" s="273" t="s">
        <v>1179</v>
      </c>
      <c r="E743" s="286" t="s">
        <v>398</v>
      </c>
      <c r="F743" s="273" t="s">
        <v>790</v>
      </c>
      <c r="G743" s="288" t="s">
        <v>785</v>
      </c>
      <c r="H743" s="273" t="s">
        <v>824</v>
      </c>
      <c r="I743" s="290" t="s">
        <v>870</v>
      </c>
      <c r="J743" s="274">
        <v>37</v>
      </c>
      <c r="K743" s="292">
        <v>9180</v>
      </c>
      <c r="L743" s="274">
        <v>339660</v>
      </c>
      <c r="M743" s="294">
        <v>0.1</v>
      </c>
      <c r="N743" s="275">
        <v>305694</v>
      </c>
      <c r="O743" s="288" t="s">
        <v>834</v>
      </c>
      <c r="P743" s="276" t="s">
        <v>767</v>
      </c>
      <c r="Q743" s="296" t="s">
        <v>1932</v>
      </c>
      <c r="R743" s="276" t="s">
        <v>1937</v>
      </c>
      <c r="S743" s="296" t="s">
        <v>1934</v>
      </c>
    </row>
    <row r="744" spans="1:19" x14ac:dyDescent="0.3">
      <c r="A744" s="272">
        <v>1737</v>
      </c>
      <c r="B744" s="282">
        <v>42922</v>
      </c>
      <c r="C744" s="284" t="s">
        <v>593</v>
      </c>
      <c r="D744" s="273" t="s">
        <v>1179</v>
      </c>
      <c r="E744" s="286" t="s">
        <v>398</v>
      </c>
      <c r="F744" s="273" t="s">
        <v>790</v>
      </c>
      <c r="G744" s="288" t="s">
        <v>785</v>
      </c>
      <c r="H744" s="273" t="s">
        <v>824</v>
      </c>
      <c r="I744" s="290" t="s">
        <v>1178</v>
      </c>
      <c r="J744" s="274">
        <v>30</v>
      </c>
      <c r="K744" s="292">
        <v>2160</v>
      </c>
      <c r="L744" s="274">
        <v>64800</v>
      </c>
      <c r="M744" s="294">
        <v>0.08</v>
      </c>
      <c r="N744" s="275">
        <v>59616</v>
      </c>
      <c r="O744" s="288" t="s">
        <v>834</v>
      </c>
      <c r="P744" s="276" t="s">
        <v>841</v>
      </c>
      <c r="Q744" s="296" t="s">
        <v>1932</v>
      </c>
      <c r="R744" s="276" t="s">
        <v>1937</v>
      </c>
      <c r="S744" s="296" t="s">
        <v>1934</v>
      </c>
    </row>
    <row r="745" spans="1:19" x14ac:dyDescent="0.3">
      <c r="A745" s="272">
        <v>1738</v>
      </c>
      <c r="B745" s="282">
        <v>42922</v>
      </c>
      <c r="C745" s="284" t="s">
        <v>593</v>
      </c>
      <c r="D745" s="273" t="s">
        <v>1174</v>
      </c>
      <c r="E745" s="286" t="s">
        <v>398</v>
      </c>
      <c r="F745" s="273" t="s">
        <v>790</v>
      </c>
      <c r="G745" s="288" t="s">
        <v>785</v>
      </c>
      <c r="H745" s="273" t="s">
        <v>824</v>
      </c>
      <c r="I745" s="290" t="s">
        <v>1177</v>
      </c>
      <c r="J745" s="274">
        <v>46</v>
      </c>
      <c r="K745" s="292">
        <v>6000</v>
      </c>
      <c r="L745" s="274">
        <v>276000</v>
      </c>
      <c r="M745" s="294">
        <v>0.04</v>
      </c>
      <c r="N745" s="275">
        <v>264960</v>
      </c>
      <c r="O745" s="288" t="s">
        <v>782</v>
      </c>
      <c r="P745" s="276" t="s">
        <v>767</v>
      </c>
      <c r="Q745" s="296" t="s">
        <v>1932</v>
      </c>
      <c r="R745" s="276" t="s">
        <v>1937</v>
      </c>
      <c r="S745" s="296" t="s">
        <v>1934</v>
      </c>
    </row>
    <row r="746" spans="1:19" x14ac:dyDescent="0.3">
      <c r="A746" s="272">
        <v>1739</v>
      </c>
      <c r="B746" s="282">
        <v>42922</v>
      </c>
      <c r="C746" s="284" t="s">
        <v>593</v>
      </c>
      <c r="D746" s="273" t="s">
        <v>1174</v>
      </c>
      <c r="E746" s="286" t="s">
        <v>398</v>
      </c>
      <c r="F746" s="273" t="s">
        <v>790</v>
      </c>
      <c r="G746" s="288" t="s">
        <v>785</v>
      </c>
      <c r="H746" s="273" t="s">
        <v>784</v>
      </c>
      <c r="I746" s="290" t="s">
        <v>1176</v>
      </c>
      <c r="J746" s="274">
        <v>2</v>
      </c>
      <c r="K746" s="292">
        <v>1260</v>
      </c>
      <c r="L746" s="274">
        <v>2520</v>
      </c>
      <c r="M746" s="294">
        <v>0.01</v>
      </c>
      <c r="N746" s="275">
        <v>2494.8000000000002</v>
      </c>
      <c r="O746" s="288" t="s">
        <v>782</v>
      </c>
      <c r="P746" s="276" t="s">
        <v>760</v>
      </c>
      <c r="Q746" s="296" t="s">
        <v>1932</v>
      </c>
      <c r="R746" s="276" t="s">
        <v>1937</v>
      </c>
      <c r="S746" s="296" t="s">
        <v>1934</v>
      </c>
    </row>
    <row r="747" spans="1:19" x14ac:dyDescent="0.3">
      <c r="A747" s="272">
        <v>1740</v>
      </c>
      <c r="B747" s="282">
        <v>42922</v>
      </c>
      <c r="C747" s="284" t="s">
        <v>593</v>
      </c>
      <c r="D747" s="273" t="s">
        <v>1174</v>
      </c>
      <c r="E747" s="286" t="s">
        <v>398</v>
      </c>
      <c r="F747" s="273" t="s">
        <v>790</v>
      </c>
      <c r="G747" s="288" t="s">
        <v>764</v>
      </c>
      <c r="H747" s="273" t="s">
        <v>811</v>
      </c>
      <c r="I747" s="290" t="s">
        <v>1175</v>
      </c>
      <c r="J747" s="274">
        <v>41</v>
      </c>
      <c r="K747" s="292">
        <v>960</v>
      </c>
      <c r="L747" s="274">
        <v>39360</v>
      </c>
      <c r="M747" s="294">
        <v>0.1</v>
      </c>
      <c r="N747" s="275">
        <v>35424</v>
      </c>
      <c r="O747" s="288" t="s">
        <v>782</v>
      </c>
      <c r="P747" s="276" t="s">
        <v>798</v>
      </c>
      <c r="Q747" s="296" t="s">
        <v>1932</v>
      </c>
      <c r="R747" s="276" t="s">
        <v>1937</v>
      </c>
      <c r="S747" s="296" t="s">
        <v>1934</v>
      </c>
    </row>
    <row r="748" spans="1:19" x14ac:dyDescent="0.3">
      <c r="A748" s="272">
        <v>1741</v>
      </c>
      <c r="B748" s="282">
        <v>42922</v>
      </c>
      <c r="C748" s="284" t="s">
        <v>593</v>
      </c>
      <c r="D748" s="273" t="s">
        <v>1174</v>
      </c>
      <c r="E748" s="286" t="s">
        <v>398</v>
      </c>
      <c r="F748" s="273" t="s">
        <v>790</v>
      </c>
      <c r="G748" s="288" t="s">
        <v>764</v>
      </c>
      <c r="H748" s="273" t="s">
        <v>995</v>
      </c>
      <c r="I748" s="290" t="s">
        <v>1173</v>
      </c>
      <c r="J748" s="274">
        <v>31</v>
      </c>
      <c r="K748" s="292">
        <v>120</v>
      </c>
      <c r="L748" s="274">
        <v>3720</v>
      </c>
      <c r="M748" s="294">
        <v>7.0000000000000007E-2</v>
      </c>
      <c r="N748" s="275">
        <v>3459.6</v>
      </c>
      <c r="O748" s="288" t="s">
        <v>782</v>
      </c>
      <c r="P748" s="276" t="s">
        <v>760</v>
      </c>
      <c r="Q748" s="296" t="s">
        <v>1932</v>
      </c>
      <c r="R748" s="276" t="s">
        <v>1937</v>
      </c>
      <c r="S748" s="296" t="s">
        <v>1934</v>
      </c>
    </row>
    <row r="749" spans="1:19" x14ac:dyDescent="0.3">
      <c r="A749" s="272">
        <v>1742</v>
      </c>
      <c r="B749" s="282">
        <v>42922</v>
      </c>
      <c r="C749" s="284" t="s">
        <v>593</v>
      </c>
      <c r="D749" s="273" t="s">
        <v>935</v>
      </c>
      <c r="E749" s="286" t="s">
        <v>405</v>
      </c>
      <c r="F749" s="273" t="s">
        <v>790</v>
      </c>
      <c r="G749" s="288" t="s">
        <v>770</v>
      </c>
      <c r="H749" s="273" t="s">
        <v>781</v>
      </c>
      <c r="I749" s="290" t="s">
        <v>1172</v>
      </c>
      <c r="J749" s="274">
        <v>7</v>
      </c>
      <c r="K749" s="292">
        <v>1560</v>
      </c>
      <c r="L749" s="274">
        <v>10920</v>
      </c>
      <c r="M749" s="294">
        <v>0.03</v>
      </c>
      <c r="N749" s="275">
        <v>10592.4</v>
      </c>
      <c r="O749" s="288" t="s">
        <v>775</v>
      </c>
      <c r="P749" s="276" t="s">
        <v>798</v>
      </c>
      <c r="Q749" s="296" t="s">
        <v>1935</v>
      </c>
      <c r="R749" s="276" t="s">
        <v>1937</v>
      </c>
      <c r="S749" s="296" t="s">
        <v>1934</v>
      </c>
    </row>
    <row r="750" spans="1:19" x14ac:dyDescent="0.3">
      <c r="A750" s="272">
        <v>1743</v>
      </c>
      <c r="B750" s="282">
        <v>42922</v>
      </c>
      <c r="C750" s="284" t="s">
        <v>593</v>
      </c>
      <c r="D750" s="273" t="s">
        <v>1169</v>
      </c>
      <c r="E750" s="286" t="s">
        <v>522</v>
      </c>
      <c r="F750" s="273" t="s">
        <v>778</v>
      </c>
      <c r="G750" s="288" t="s">
        <v>785</v>
      </c>
      <c r="H750" s="273" t="s">
        <v>1125</v>
      </c>
      <c r="I750" s="290" t="s">
        <v>1171</v>
      </c>
      <c r="J750" s="274">
        <v>49</v>
      </c>
      <c r="K750" s="292">
        <v>18000</v>
      </c>
      <c r="L750" s="274">
        <v>882000</v>
      </c>
      <c r="M750" s="294">
        <v>0.02</v>
      </c>
      <c r="N750" s="275">
        <v>864360</v>
      </c>
      <c r="O750" s="288" t="s">
        <v>788</v>
      </c>
      <c r="P750" s="276" t="s">
        <v>760</v>
      </c>
      <c r="Q750" s="296" t="s">
        <v>1936</v>
      </c>
      <c r="R750" s="276" t="s">
        <v>1933</v>
      </c>
      <c r="S750" s="296" t="s">
        <v>1934</v>
      </c>
    </row>
    <row r="751" spans="1:19" x14ac:dyDescent="0.3">
      <c r="A751" s="272">
        <v>1744</v>
      </c>
      <c r="B751" s="282">
        <v>42922</v>
      </c>
      <c r="C751" s="284" t="s">
        <v>593</v>
      </c>
      <c r="D751" s="273" t="s">
        <v>1169</v>
      </c>
      <c r="E751" s="286" t="s">
        <v>522</v>
      </c>
      <c r="F751" s="273" t="s">
        <v>778</v>
      </c>
      <c r="G751" s="288" t="s">
        <v>764</v>
      </c>
      <c r="H751" s="273" t="s">
        <v>811</v>
      </c>
      <c r="I751" s="290" t="s">
        <v>1170</v>
      </c>
      <c r="J751" s="274">
        <v>36</v>
      </c>
      <c r="K751" s="292">
        <v>9780</v>
      </c>
      <c r="L751" s="274">
        <v>352080</v>
      </c>
      <c r="M751" s="294">
        <v>0.05</v>
      </c>
      <c r="N751" s="275">
        <v>334476</v>
      </c>
      <c r="O751" s="288" t="s">
        <v>788</v>
      </c>
      <c r="P751" s="276" t="s">
        <v>760</v>
      </c>
      <c r="Q751" s="296" t="s">
        <v>1936</v>
      </c>
      <c r="R751" s="276" t="s">
        <v>1933</v>
      </c>
      <c r="S751" s="296" t="s">
        <v>1934</v>
      </c>
    </row>
    <row r="752" spans="1:19" x14ac:dyDescent="0.3">
      <c r="A752" s="272">
        <v>1745</v>
      </c>
      <c r="B752" s="282">
        <v>42922</v>
      </c>
      <c r="C752" s="284" t="s">
        <v>593</v>
      </c>
      <c r="D752" s="273" t="s">
        <v>1169</v>
      </c>
      <c r="E752" s="286" t="s">
        <v>522</v>
      </c>
      <c r="F752" s="273" t="s">
        <v>778</v>
      </c>
      <c r="G752" s="288" t="s">
        <v>770</v>
      </c>
      <c r="H752" s="273" t="s">
        <v>781</v>
      </c>
      <c r="I752" s="290" t="s">
        <v>984</v>
      </c>
      <c r="J752" s="274">
        <v>49</v>
      </c>
      <c r="K752" s="292">
        <v>540</v>
      </c>
      <c r="L752" s="274">
        <v>26460</v>
      </c>
      <c r="M752" s="294">
        <v>0.03</v>
      </c>
      <c r="N752" s="275">
        <v>25666.2</v>
      </c>
      <c r="O752" s="288" t="s">
        <v>788</v>
      </c>
      <c r="P752" s="276" t="s">
        <v>767</v>
      </c>
      <c r="Q752" s="296" t="s">
        <v>1936</v>
      </c>
      <c r="R752" s="276" t="s">
        <v>1933</v>
      </c>
      <c r="S752" s="296" t="s">
        <v>1934</v>
      </c>
    </row>
    <row r="753" spans="1:19" x14ac:dyDescent="0.3">
      <c r="A753" s="272">
        <v>1746</v>
      </c>
      <c r="B753" s="282">
        <v>42922</v>
      </c>
      <c r="C753" s="284" t="s">
        <v>593</v>
      </c>
      <c r="D753" s="273" t="s">
        <v>1168</v>
      </c>
      <c r="E753" s="286" t="s">
        <v>395</v>
      </c>
      <c r="F753" s="273" t="s">
        <v>790</v>
      </c>
      <c r="G753" s="288" t="s">
        <v>764</v>
      </c>
      <c r="H753" s="273" t="s">
        <v>793</v>
      </c>
      <c r="I753" s="290" t="s">
        <v>806</v>
      </c>
      <c r="J753" s="274">
        <v>46</v>
      </c>
      <c r="K753" s="292">
        <v>600</v>
      </c>
      <c r="L753" s="274">
        <v>27600</v>
      </c>
      <c r="M753" s="294">
        <v>0.01</v>
      </c>
      <c r="N753" s="275">
        <v>27324</v>
      </c>
      <c r="O753" s="288" t="s">
        <v>775</v>
      </c>
      <c r="P753" s="276" t="s">
        <v>760</v>
      </c>
      <c r="Q753" s="296" t="s">
        <v>1935</v>
      </c>
      <c r="R753" s="276" t="s">
        <v>1937</v>
      </c>
      <c r="S753" s="296" t="s">
        <v>1934</v>
      </c>
    </row>
    <row r="754" spans="1:19" x14ac:dyDescent="0.3">
      <c r="A754" s="272">
        <v>1747</v>
      </c>
      <c r="B754" s="282">
        <v>42923</v>
      </c>
      <c r="C754" s="284" t="s">
        <v>593</v>
      </c>
      <c r="D754" s="273" t="s">
        <v>1166</v>
      </c>
      <c r="E754" s="286" t="s">
        <v>398</v>
      </c>
      <c r="F754" s="273" t="s">
        <v>765</v>
      </c>
      <c r="G754" s="288" t="s">
        <v>764</v>
      </c>
      <c r="H754" s="273" t="s">
        <v>800</v>
      </c>
      <c r="I754" s="290" t="s">
        <v>1167</v>
      </c>
      <c r="J754" s="274">
        <v>10</v>
      </c>
      <c r="K754" s="292">
        <v>300</v>
      </c>
      <c r="L754" s="274">
        <v>3000</v>
      </c>
      <c r="M754" s="294">
        <v>0.06</v>
      </c>
      <c r="N754" s="275">
        <v>2820</v>
      </c>
      <c r="O754" s="288" t="s">
        <v>775</v>
      </c>
      <c r="P754" s="276" t="s">
        <v>767</v>
      </c>
      <c r="Q754" s="296" t="s">
        <v>1935</v>
      </c>
      <c r="R754" s="276" t="s">
        <v>1937</v>
      </c>
      <c r="S754" s="296" t="s">
        <v>1934</v>
      </c>
    </row>
    <row r="755" spans="1:19" x14ac:dyDescent="0.3">
      <c r="A755" s="272">
        <v>1748</v>
      </c>
      <c r="B755" s="282">
        <v>42923</v>
      </c>
      <c r="C755" s="284" t="s">
        <v>593</v>
      </c>
      <c r="D755" s="273" t="s">
        <v>1166</v>
      </c>
      <c r="E755" s="286" t="s">
        <v>398</v>
      </c>
      <c r="F755" s="273" t="s">
        <v>765</v>
      </c>
      <c r="G755" s="288" t="s">
        <v>785</v>
      </c>
      <c r="H755" s="273" t="s">
        <v>784</v>
      </c>
      <c r="I755" s="290" t="s">
        <v>1155</v>
      </c>
      <c r="J755" s="274">
        <v>19</v>
      </c>
      <c r="K755" s="292">
        <v>10560</v>
      </c>
      <c r="L755" s="274">
        <v>200640</v>
      </c>
      <c r="M755" s="294">
        <v>0.02</v>
      </c>
      <c r="N755" s="275">
        <v>196627.20000000001</v>
      </c>
      <c r="O755" s="288" t="s">
        <v>775</v>
      </c>
      <c r="P755" s="276" t="s">
        <v>760</v>
      </c>
      <c r="Q755" s="296" t="s">
        <v>1935</v>
      </c>
      <c r="R755" s="276" t="s">
        <v>1937</v>
      </c>
      <c r="S755" s="296" t="s">
        <v>1934</v>
      </c>
    </row>
    <row r="756" spans="1:19" x14ac:dyDescent="0.3">
      <c r="A756" s="272">
        <v>1749</v>
      </c>
      <c r="B756" s="282">
        <v>42923</v>
      </c>
      <c r="C756" s="284" t="s">
        <v>593</v>
      </c>
      <c r="D756" s="273" t="s">
        <v>1164</v>
      </c>
      <c r="E756" s="286" t="s">
        <v>405</v>
      </c>
      <c r="F756" s="273" t="s">
        <v>812</v>
      </c>
      <c r="G756" s="288" t="s">
        <v>770</v>
      </c>
      <c r="H756" s="273" t="s">
        <v>826</v>
      </c>
      <c r="I756" s="290" t="s">
        <v>1165</v>
      </c>
      <c r="J756" s="274">
        <v>10</v>
      </c>
      <c r="K756" s="292">
        <v>4260</v>
      </c>
      <c r="L756" s="274">
        <v>42600</v>
      </c>
      <c r="M756" s="294">
        <v>0.06</v>
      </c>
      <c r="N756" s="275">
        <v>40044</v>
      </c>
      <c r="O756" s="288" t="s">
        <v>775</v>
      </c>
      <c r="P756" s="276" t="s">
        <v>798</v>
      </c>
      <c r="Q756" s="296" t="s">
        <v>1935</v>
      </c>
      <c r="R756" s="276" t="s">
        <v>1933</v>
      </c>
      <c r="S756" s="296" t="s">
        <v>1934</v>
      </c>
    </row>
    <row r="757" spans="1:19" x14ac:dyDescent="0.3">
      <c r="A757" s="272">
        <v>1750</v>
      </c>
      <c r="B757" s="282">
        <v>42923</v>
      </c>
      <c r="C757" s="284" t="s">
        <v>593</v>
      </c>
      <c r="D757" s="273" t="s">
        <v>1164</v>
      </c>
      <c r="E757" s="286" t="s">
        <v>405</v>
      </c>
      <c r="F757" s="273" t="s">
        <v>812</v>
      </c>
      <c r="G757" s="288" t="s">
        <v>764</v>
      </c>
      <c r="H757" s="273" t="s">
        <v>763</v>
      </c>
      <c r="I757" s="290" t="s">
        <v>1163</v>
      </c>
      <c r="J757" s="274">
        <v>48</v>
      </c>
      <c r="K757" s="292">
        <v>420</v>
      </c>
      <c r="L757" s="274">
        <v>20160</v>
      </c>
      <c r="M757" s="294">
        <v>0.02</v>
      </c>
      <c r="N757" s="275">
        <v>19756.8</v>
      </c>
      <c r="O757" s="288" t="s">
        <v>775</v>
      </c>
      <c r="P757" s="276" t="s">
        <v>787</v>
      </c>
      <c r="Q757" s="296" t="s">
        <v>1935</v>
      </c>
      <c r="R757" s="276" t="s">
        <v>1933</v>
      </c>
      <c r="S757" s="296" t="s">
        <v>1934</v>
      </c>
    </row>
    <row r="758" spans="1:19" x14ac:dyDescent="0.3">
      <c r="A758" s="272">
        <v>1751</v>
      </c>
      <c r="B758" s="282">
        <v>42923</v>
      </c>
      <c r="C758" s="284" t="s">
        <v>593</v>
      </c>
      <c r="D758" s="273" t="s">
        <v>1162</v>
      </c>
      <c r="E758" s="286" t="s">
        <v>398</v>
      </c>
      <c r="F758" s="273" t="s">
        <v>790</v>
      </c>
      <c r="G758" s="288" t="s">
        <v>764</v>
      </c>
      <c r="H758" s="273" t="s">
        <v>800</v>
      </c>
      <c r="I758" s="290" t="s">
        <v>1026</v>
      </c>
      <c r="J758" s="274">
        <v>11</v>
      </c>
      <c r="K758" s="292">
        <v>1380</v>
      </c>
      <c r="L758" s="274">
        <v>15180</v>
      </c>
      <c r="M758" s="294">
        <v>0.01</v>
      </c>
      <c r="N758" s="275">
        <v>15028.2</v>
      </c>
      <c r="O758" s="288" t="s">
        <v>782</v>
      </c>
      <c r="P758" s="276" t="s">
        <v>760</v>
      </c>
      <c r="Q758" s="296" t="s">
        <v>1932</v>
      </c>
      <c r="R758" s="276" t="s">
        <v>1937</v>
      </c>
      <c r="S758" s="296" t="s">
        <v>1934</v>
      </c>
    </row>
    <row r="759" spans="1:19" x14ac:dyDescent="0.3">
      <c r="A759" s="272">
        <v>1752</v>
      </c>
      <c r="B759" s="282">
        <v>42923</v>
      </c>
      <c r="C759" s="284" t="s">
        <v>593</v>
      </c>
      <c r="D759" s="273" t="s">
        <v>779</v>
      </c>
      <c r="E759" s="286" t="s">
        <v>522</v>
      </c>
      <c r="F759" s="273" t="s">
        <v>778</v>
      </c>
      <c r="G759" s="288" t="s">
        <v>785</v>
      </c>
      <c r="H759" s="273" t="s">
        <v>824</v>
      </c>
      <c r="I759" s="290" t="s">
        <v>823</v>
      </c>
      <c r="J759" s="274">
        <v>1</v>
      </c>
      <c r="K759" s="292">
        <v>1260</v>
      </c>
      <c r="L759" s="274">
        <v>1260</v>
      </c>
      <c r="M759" s="294">
        <v>0</v>
      </c>
      <c r="N759" s="275">
        <v>1260</v>
      </c>
      <c r="O759" s="288" t="s">
        <v>761</v>
      </c>
      <c r="P759" s="276" t="s">
        <v>767</v>
      </c>
      <c r="Q759" s="296" t="s">
        <v>1932</v>
      </c>
      <c r="R759" s="276" t="s">
        <v>1933</v>
      </c>
      <c r="S759" s="296" t="s">
        <v>1934</v>
      </c>
    </row>
    <row r="760" spans="1:19" x14ac:dyDescent="0.3">
      <c r="A760" s="272">
        <v>1753</v>
      </c>
      <c r="B760" s="282">
        <v>42923</v>
      </c>
      <c r="C760" s="284" t="s">
        <v>593</v>
      </c>
      <c r="D760" s="273" t="s">
        <v>779</v>
      </c>
      <c r="E760" s="286" t="s">
        <v>522</v>
      </c>
      <c r="F760" s="273" t="s">
        <v>778</v>
      </c>
      <c r="G760" s="288" t="s">
        <v>764</v>
      </c>
      <c r="H760" s="273" t="s">
        <v>763</v>
      </c>
      <c r="I760" s="290" t="s">
        <v>1161</v>
      </c>
      <c r="J760" s="274">
        <v>31</v>
      </c>
      <c r="K760" s="292">
        <v>180</v>
      </c>
      <c r="L760" s="274">
        <v>5580</v>
      </c>
      <c r="M760" s="294">
        <v>0.08</v>
      </c>
      <c r="N760" s="275">
        <v>5133.6000000000004</v>
      </c>
      <c r="O760" s="288" t="s">
        <v>761</v>
      </c>
      <c r="P760" s="276" t="s">
        <v>760</v>
      </c>
      <c r="Q760" s="296" t="s">
        <v>1932</v>
      </c>
      <c r="R760" s="276" t="s">
        <v>1933</v>
      </c>
      <c r="S760" s="296" t="s">
        <v>1934</v>
      </c>
    </row>
    <row r="761" spans="1:19" x14ac:dyDescent="0.3">
      <c r="A761" s="272">
        <v>1754</v>
      </c>
      <c r="B761" s="282">
        <v>42923</v>
      </c>
      <c r="C761" s="284" t="s">
        <v>593</v>
      </c>
      <c r="D761" s="273" t="s">
        <v>1159</v>
      </c>
      <c r="E761" s="286" t="s">
        <v>522</v>
      </c>
      <c r="F761" s="273" t="s">
        <v>778</v>
      </c>
      <c r="G761" s="288" t="s">
        <v>785</v>
      </c>
      <c r="H761" s="273" t="s">
        <v>815</v>
      </c>
      <c r="I761" s="290" t="s">
        <v>1160</v>
      </c>
      <c r="J761" s="274">
        <v>3</v>
      </c>
      <c r="K761" s="292">
        <v>9060</v>
      </c>
      <c r="L761" s="274">
        <v>27180</v>
      </c>
      <c r="M761" s="294">
        <v>0.05</v>
      </c>
      <c r="N761" s="275">
        <v>25821</v>
      </c>
      <c r="O761" s="288" t="s">
        <v>834</v>
      </c>
      <c r="P761" s="276" t="s">
        <v>760</v>
      </c>
      <c r="Q761" s="296" t="s">
        <v>1932</v>
      </c>
      <c r="R761" s="276" t="s">
        <v>1933</v>
      </c>
      <c r="S761" s="296" t="s">
        <v>1934</v>
      </c>
    </row>
    <row r="762" spans="1:19" x14ac:dyDescent="0.3">
      <c r="A762" s="272">
        <v>1755</v>
      </c>
      <c r="B762" s="282">
        <v>42923</v>
      </c>
      <c r="C762" s="284" t="s">
        <v>593</v>
      </c>
      <c r="D762" s="273" t="s">
        <v>1159</v>
      </c>
      <c r="E762" s="286" t="s">
        <v>522</v>
      </c>
      <c r="F762" s="273" t="s">
        <v>778</v>
      </c>
      <c r="G762" s="288" t="s">
        <v>764</v>
      </c>
      <c r="H762" s="273" t="s">
        <v>793</v>
      </c>
      <c r="I762" s="290" t="s">
        <v>828</v>
      </c>
      <c r="J762" s="274">
        <v>29</v>
      </c>
      <c r="K762" s="292">
        <v>1140</v>
      </c>
      <c r="L762" s="274">
        <v>33060</v>
      </c>
      <c r="M762" s="294">
        <v>0.02</v>
      </c>
      <c r="N762" s="275">
        <v>32398.799999999999</v>
      </c>
      <c r="O762" s="288" t="s">
        <v>834</v>
      </c>
      <c r="P762" s="276" t="s">
        <v>767</v>
      </c>
      <c r="Q762" s="296" t="s">
        <v>1932</v>
      </c>
      <c r="R762" s="276" t="s">
        <v>1933</v>
      </c>
      <c r="S762" s="296" t="s">
        <v>1934</v>
      </c>
    </row>
    <row r="763" spans="1:19" x14ac:dyDescent="0.3">
      <c r="A763" s="272">
        <v>1756</v>
      </c>
      <c r="B763" s="282">
        <v>42923</v>
      </c>
      <c r="C763" s="284" t="s">
        <v>593</v>
      </c>
      <c r="D763" s="273" t="s">
        <v>1159</v>
      </c>
      <c r="E763" s="286" t="s">
        <v>522</v>
      </c>
      <c r="F763" s="273" t="s">
        <v>778</v>
      </c>
      <c r="G763" s="288" t="s">
        <v>764</v>
      </c>
      <c r="H763" s="273" t="s">
        <v>772</v>
      </c>
      <c r="I763" s="290" t="s">
        <v>858</v>
      </c>
      <c r="J763" s="274">
        <v>23</v>
      </c>
      <c r="K763" s="292">
        <v>600</v>
      </c>
      <c r="L763" s="274">
        <v>13800</v>
      </c>
      <c r="M763" s="294">
        <v>0.05</v>
      </c>
      <c r="N763" s="275">
        <v>13110</v>
      </c>
      <c r="O763" s="288" t="s">
        <v>834</v>
      </c>
      <c r="P763" s="276" t="s">
        <v>760</v>
      </c>
      <c r="Q763" s="296" t="s">
        <v>1932</v>
      </c>
      <c r="R763" s="276" t="s">
        <v>1933</v>
      </c>
      <c r="S763" s="296" t="s">
        <v>1934</v>
      </c>
    </row>
    <row r="764" spans="1:19" x14ac:dyDescent="0.3">
      <c r="A764" s="272">
        <v>1757</v>
      </c>
      <c r="B764" s="282">
        <v>42924</v>
      </c>
      <c r="C764" s="284" t="s">
        <v>593</v>
      </c>
      <c r="D764" s="273" t="s">
        <v>1085</v>
      </c>
      <c r="E764" s="286" t="s">
        <v>398</v>
      </c>
      <c r="F764" s="273" t="s">
        <v>812</v>
      </c>
      <c r="G764" s="288" t="s">
        <v>770</v>
      </c>
      <c r="H764" s="273" t="s">
        <v>777</v>
      </c>
      <c r="I764" s="290" t="s">
        <v>1158</v>
      </c>
      <c r="J764" s="274">
        <v>19</v>
      </c>
      <c r="K764" s="292">
        <v>12780</v>
      </c>
      <c r="L764" s="274">
        <v>242820</v>
      </c>
      <c r="M764" s="294">
        <v>0.04</v>
      </c>
      <c r="N764" s="275">
        <v>233107.20000000001</v>
      </c>
      <c r="O764" s="288" t="s">
        <v>788</v>
      </c>
      <c r="P764" s="276" t="s">
        <v>760</v>
      </c>
      <c r="Q764" s="296" t="s">
        <v>1936</v>
      </c>
      <c r="R764" s="276" t="s">
        <v>1933</v>
      </c>
      <c r="S764" s="296" t="s">
        <v>1934</v>
      </c>
    </row>
    <row r="765" spans="1:19" x14ac:dyDescent="0.3">
      <c r="A765" s="272">
        <v>1758</v>
      </c>
      <c r="B765" s="282">
        <v>42924</v>
      </c>
      <c r="C765" s="284" t="s">
        <v>593</v>
      </c>
      <c r="D765" s="273" t="s">
        <v>1085</v>
      </c>
      <c r="E765" s="286" t="s">
        <v>398</v>
      </c>
      <c r="F765" s="273" t="s">
        <v>812</v>
      </c>
      <c r="G765" s="288" t="s">
        <v>764</v>
      </c>
      <c r="H765" s="273" t="s">
        <v>763</v>
      </c>
      <c r="I765" s="290" t="s">
        <v>1157</v>
      </c>
      <c r="J765" s="274">
        <v>17</v>
      </c>
      <c r="K765" s="292">
        <v>240</v>
      </c>
      <c r="L765" s="274">
        <v>4080</v>
      </c>
      <c r="M765" s="294">
        <v>0.08</v>
      </c>
      <c r="N765" s="275">
        <v>3753.6</v>
      </c>
      <c r="O765" s="288" t="s">
        <v>788</v>
      </c>
      <c r="P765" s="276" t="s">
        <v>760</v>
      </c>
      <c r="Q765" s="296" t="s">
        <v>1936</v>
      </c>
      <c r="R765" s="276" t="s">
        <v>1933</v>
      </c>
      <c r="S765" s="296" t="s">
        <v>1934</v>
      </c>
    </row>
    <row r="766" spans="1:19" x14ac:dyDescent="0.3">
      <c r="A766" s="272">
        <v>1759</v>
      </c>
      <c r="B766" s="282">
        <v>42924</v>
      </c>
      <c r="C766" s="284" t="s">
        <v>593</v>
      </c>
      <c r="D766" s="273" t="s">
        <v>943</v>
      </c>
      <c r="E766" s="286" t="s">
        <v>395</v>
      </c>
      <c r="F766" s="273" t="s">
        <v>778</v>
      </c>
      <c r="G766" s="288" t="s">
        <v>785</v>
      </c>
      <c r="H766" s="273" t="s">
        <v>824</v>
      </c>
      <c r="I766" s="290" t="s">
        <v>1156</v>
      </c>
      <c r="J766" s="274">
        <v>16</v>
      </c>
      <c r="K766" s="292">
        <v>1380</v>
      </c>
      <c r="L766" s="274">
        <v>22080</v>
      </c>
      <c r="M766" s="294">
        <v>0.04</v>
      </c>
      <c r="N766" s="275">
        <v>21196.799999999999</v>
      </c>
      <c r="O766" s="288" t="s">
        <v>834</v>
      </c>
      <c r="P766" s="276" t="s">
        <v>774</v>
      </c>
      <c r="Q766" s="296" t="s">
        <v>1932</v>
      </c>
      <c r="R766" s="276" t="s">
        <v>1933</v>
      </c>
      <c r="S766" s="296" t="s">
        <v>1934</v>
      </c>
    </row>
    <row r="767" spans="1:19" x14ac:dyDescent="0.3">
      <c r="A767" s="272">
        <v>1760</v>
      </c>
      <c r="B767" s="282">
        <v>42924</v>
      </c>
      <c r="C767" s="284" t="s">
        <v>593</v>
      </c>
      <c r="D767" s="273" t="s">
        <v>1154</v>
      </c>
      <c r="E767" s="286" t="s">
        <v>395</v>
      </c>
      <c r="F767" s="273" t="s">
        <v>778</v>
      </c>
      <c r="G767" s="288" t="s">
        <v>785</v>
      </c>
      <c r="H767" s="273" t="s">
        <v>784</v>
      </c>
      <c r="I767" s="290" t="s">
        <v>1155</v>
      </c>
      <c r="J767" s="274">
        <v>14</v>
      </c>
      <c r="K767" s="292">
        <v>10560</v>
      </c>
      <c r="L767" s="274">
        <v>147840</v>
      </c>
      <c r="M767" s="294">
        <v>7.0000000000000007E-2</v>
      </c>
      <c r="N767" s="275">
        <v>137491.20000000001</v>
      </c>
      <c r="O767" s="288" t="s">
        <v>775</v>
      </c>
      <c r="P767" s="276" t="s">
        <v>760</v>
      </c>
      <c r="Q767" s="296" t="s">
        <v>1935</v>
      </c>
      <c r="R767" s="276" t="s">
        <v>1933</v>
      </c>
      <c r="S767" s="296" t="s">
        <v>1934</v>
      </c>
    </row>
    <row r="768" spans="1:19" x14ac:dyDescent="0.3">
      <c r="A768" s="272">
        <v>1761</v>
      </c>
      <c r="B768" s="282">
        <v>42924</v>
      </c>
      <c r="C768" s="284" t="s">
        <v>593</v>
      </c>
      <c r="D768" s="273" t="s">
        <v>1154</v>
      </c>
      <c r="E768" s="286" t="s">
        <v>395</v>
      </c>
      <c r="F768" s="273" t="s">
        <v>778</v>
      </c>
      <c r="G768" s="288" t="s">
        <v>764</v>
      </c>
      <c r="H768" s="273" t="s">
        <v>800</v>
      </c>
      <c r="I768" s="290" t="s">
        <v>1153</v>
      </c>
      <c r="J768" s="274">
        <v>4</v>
      </c>
      <c r="K768" s="292">
        <v>360</v>
      </c>
      <c r="L768" s="274">
        <v>1440</v>
      </c>
      <c r="M768" s="294">
        <v>0.05</v>
      </c>
      <c r="N768" s="275">
        <v>1368</v>
      </c>
      <c r="O768" s="288" t="s">
        <v>775</v>
      </c>
      <c r="P768" s="276" t="s">
        <v>798</v>
      </c>
      <c r="Q768" s="296" t="s">
        <v>1935</v>
      </c>
      <c r="R768" s="276" t="s">
        <v>1933</v>
      </c>
      <c r="S768" s="296" t="s">
        <v>1934</v>
      </c>
    </row>
    <row r="769" spans="1:19" x14ac:dyDescent="0.3">
      <c r="A769" s="272">
        <v>1762</v>
      </c>
      <c r="B769" s="282">
        <v>42925</v>
      </c>
      <c r="C769" s="284" t="s">
        <v>593</v>
      </c>
      <c r="D769" s="273" t="s">
        <v>1151</v>
      </c>
      <c r="E769" s="286" t="s">
        <v>522</v>
      </c>
      <c r="F769" s="273" t="s">
        <v>812</v>
      </c>
      <c r="G769" s="288" t="s">
        <v>764</v>
      </c>
      <c r="H769" s="273" t="s">
        <v>818</v>
      </c>
      <c r="I769" s="290" t="s">
        <v>1152</v>
      </c>
      <c r="J769" s="274">
        <v>6</v>
      </c>
      <c r="K769" s="292">
        <v>3420</v>
      </c>
      <c r="L769" s="274">
        <v>20520</v>
      </c>
      <c r="M769" s="294">
        <v>0.08</v>
      </c>
      <c r="N769" s="275">
        <v>18878.400000000001</v>
      </c>
      <c r="O769" s="288" t="s">
        <v>788</v>
      </c>
      <c r="P769" s="276" t="s">
        <v>841</v>
      </c>
      <c r="Q769" s="296" t="s">
        <v>1936</v>
      </c>
      <c r="R769" s="276" t="s">
        <v>1933</v>
      </c>
      <c r="S769" s="296" t="s">
        <v>1934</v>
      </c>
    </row>
    <row r="770" spans="1:19" x14ac:dyDescent="0.3">
      <c r="A770" s="272">
        <v>1763</v>
      </c>
      <c r="B770" s="282">
        <v>42925</v>
      </c>
      <c r="C770" s="284" t="s">
        <v>593</v>
      </c>
      <c r="D770" s="273" t="s">
        <v>1151</v>
      </c>
      <c r="E770" s="286" t="s">
        <v>522</v>
      </c>
      <c r="F770" s="273" t="s">
        <v>812</v>
      </c>
      <c r="G770" s="288" t="s">
        <v>785</v>
      </c>
      <c r="H770" s="273" t="s">
        <v>784</v>
      </c>
      <c r="I770" s="290" t="s">
        <v>1150</v>
      </c>
      <c r="J770" s="274">
        <v>7</v>
      </c>
      <c r="K770" s="292">
        <v>3360</v>
      </c>
      <c r="L770" s="274">
        <v>23520</v>
      </c>
      <c r="M770" s="294">
        <v>0.09</v>
      </c>
      <c r="N770" s="275">
        <v>21403.200000000001</v>
      </c>
      <c r="O770" s="288" t="s">
        <v>788</v>
      </c>
      <c r="P770" s="276" t="s">
        <v>798</v>
      </c>
      <c r="Q770" s="296" t="s">
        <v>1936</v>
      </c>
      <c r="R770" s="276" t="s">
        <v>1933</v>
      </c>
      <c r="S770" s="296" t="s">
        <v>1934</v>
      </c>
    </row>
    <row r="771" spans="1:19" x14ac:dyDescent="0.3">
      <c r="A771" s="272">
        <v>1764</v>
      </c>
      <c r="B771" s="282">
        <v>42925</v>
      </c>
      <c r="C771" s="284" t="s">
        <v>593</v>
      </c>
      <c r="D771" s="273" t="s">
        <v>1148</v>
      </c>
      <c r="E771" s="286" t="s">
        <v>522</v>
      </c>
      <c r="F771" s="273" t="s">
        <v>778</v>
      </c>
      <c r="G771" s="288" t="s">
        <v>764</v>
      </c>
      <c r="H771" s="273" t="s">
        <v>800</v>
      </c>
      <c r="I771" s="290" t="s">
        <v>1149</v>
      </c>
      <c r="J771" s="274">
        <v>28</v>
      </c>
      <c r="K771" s="292">
        <v>420</v>
      </c>
      <c r="L771" s="274">
        <v>11760</v>
      </c>
      <c r="M771" s="294">
        <v>0</v>
      </c>
      <c r="N771" s="275">
        <v>11760</v>
      </c>
      <c r="O771" s="288" t="s">
        <v>775</v>
      </c>
      <c r="P771" s="276" t="s">
        <v>767</v>
      </c>
      <c r="Q771" s="296" t="s">
        <v>1935</v>
      </c>
      <c r="R771" s="276" t="s">
        <v>1933</v>
      </c>
      <c r="S771" s="296" t="s">
        <v>1934</v>
      </c>
    </row>
    <row r="772" spans="1:19" x14ac:dyDescent="0.3">
      <c r="A772" s="272">
        <v>1765</v>
      </c>
      <c r="B772" s="282">
        <v>42925</v>
      </c>
      <c r="C772" s="284" t="s">
        <v>593</v>
      </c>
      <c r="D772" s="273" t="s">
        <v>1148</v>
      </c>
      <c r="E772" s="286" t="s">
        <v>522</v>
      </c>
      <c r="F772" s="273" t="s">
        <v>778</v>
      </c>
      <c r="G772" s="288" t="s">
        <v>785</v>
      </c>
      <c r="H772" s="273" t="s">
        <v>824</v>
      </c>
      <c r="I772" s="290" t="s">
        <v>1147</v>
      </c>
      <c r="J772" s="274">
        <v>27</v>
      </c>
      <c r="K772" s="292">
        <v>2160</v>
      </c>
      <c r="L772" s="274">
        <v>58320</v>
      </c>
      <c r="M772" s="294">
        <v>7.0000000000000007E-2</v>
      </c>
      <c r="N772" s="275">
        <v>54237.599999999999</v>
      </c>
      <c r="O772" s="288" t="s">
        <v>775</v>
      </c>
      <c r="P772" s="276" t="s">
        <v>760</v>
      </c>
      <c r="Q772" s="296" t="s">
        <v>1935</v>
      </c>
      <c r="R772" s="276" t="s">
        <v>1933</v>
      </c>
      <c r="S772" s="296" t="s">
        <v>1934</v>
      </c>
    </row>
    <row r="773" spans="1:19" x14ac:dyDescent="0.3">
      <c r="A773" s="272">
        <v>1766</v>
      </c>
      <c r="B773" s="282">
        <v>42925</v>
      </c>
      <c r="C773" s="284" t="s">
        <v>593</v>
      </c>
      <c r="D773" s="273" t="s">
        <v>1145</v>
      </c>
      <c r="E773" s="286" t="s">
        <v>395</v>
      </c>
      <c r="F773" s="273" t="s">
        <v>778</v>
      </c>
      <c r="G773" s="288" t="s">
        <v>785</v>
      </c>
      <c r="H773" s="273" t="s">
        <v>824</v>
      </c>
      <c r="I773" s="290" t="s">
        <v>1146</v>
      </c>
      <c r="J773" s="274">
        <v>22</v>
      </c>
      <c r="K773" s="292">
        <v>2100</v>
      </c>
      <c r="L773" s="274">
        <v>46200</v>
      </c>
      <c r="M773" s="294">
        <v>0.09</v>
      </c>
      <c r="N773" s="275">
        <v>42042</v>
      </c>
      <c r="O773" s="288" t="s">
        <v>782</v>
      </c>
      <c r="P773" s="276" t="s">
        <v>841</v>
      </c>
      <c r="Q773" s="296" t="s">
        <v>1932</v>
      </c>
      <c r="R773" s="276" t="s">
        <v>1933</v>
      </c>
      <c r="S773" s="296" t="s">
        <v>1934</v>
      </c>
    </row>
    <row r="774" spans="1:19" x14ac:dyDescent="0.3">
      <c r="A774" s="272">
        <v>1767</v>
      </c>
      <c r="B774" s="282">
        <v>42925</v>
      </c>
      <c r="C774" s="284" t="s">
        <v>593</v>
      </c>
      <c r="D774" s="273" t="s">
        <v>1145</v>
      </c>
      <c r="E774" s="286" t="s">
        <v>395</v>
      </c>
      <c r="F774" s="273" t="s">
        <v>778</v>
      </c>
      <c r="G774" s="288" t="s">
        <v>764</v>
      </c>
      <c r="H774" s="273" t="s">
        <v>921</v>
      </c>
      <c r="I774" s="290" t="s">
        <v>1144</v>
      </c>
      <c r="J774" s="274">
        <v>2</v>
      </c>
      <c r="K774" s="292">
        <v>420</v>
      </c>
      <c r="L774" s="274">
        <v>840</v>
      </c>
      <c r="M774" s="294">
        <v>0.02</v>
      </c>
      <c r="N774" s="275">
        <v>823.2</v>
      </c>
      <c r="O774" s="288" t="s">
        <v>782</v>
      </c>
      <c r="P774" s="276" t="s">
        <v>787</v>
      </c>
      <c r="Q774" s="296" t="s">
        <v>1932</v>
      </c>
      <c r="R774" s="276" t="s">
        <v>1933</v>
      </c>
      <c r="S774" s="296" t="s">
        <v>1934</v>
      </c>
    </row>
    <row r="775" spans="1:19" x14ac:dyDescent="0.3">
      <c r="A775" s="272">
        <v>1768</v>
      </c>
      <c r="B775" s="282">
        <v>42926</v>
      </c>
      <c r="C775" s="284" t="s">
        <v>593</v>
      </c>
      <c r="D775" s="273" t="s">
        <v>1143</v>
      </c>
      <c r="E775" s="286" t="s">
        <v>395</v>
      </c>
      <c r="F775" s="273" t="s">
        <v>778</v>
      </c>
      <c r="G775" s="288" t="s">
        <v>785</v>
      </c>
      <c r="H775" s="273" t="s">
        <v>784</v>
      </c>
      <c r="I775" s="290" t="s">
        <v>1142</v>
      </c>
      <c r="J775" s="274">
        <v>45</v>
      </c>
      <c r="K775" s="292">
        <v>3360</v>
      </c>
      <c r="L775" s="274">
        <v>151200</v>
      </c>
      <c r="M775" s="294">
        <v>7.0000000000000007E-2</v>
      </c>
      <c r="N775" s="275">
        <v>140616</v>
      </c>
      <c r="O775" s="288" t="s">
        <v>761</v>
      </c>
      <c r="P775" s="276" t="s">
        <v>767</v>
      </c>
      <c r="Q775" s="296" t="s">
        <v>1932</v>
      </c>
      <c r="R775" s="276" t="s">
        <v>1933</v>
      </c>
      <c r="S775" s="296" t="s">
        <v>1934</v>
      </c>
    </row>
    <row r="776" spans="1:19" x14ac:dyDescent="0.3">
      <c r="A776" s="272">
        <v>1769</v>
      </c>
      <c r="B776" s="282">
        <v>42926</v>
      </c>
      <c r="C776" s="284" t="s">
        <v>593</v>
      </c>
      <c r="D776" s="273" t="s">
        <v>1140</v>
      </c>
      <c r="E776" s="286" t="s">
        <v>395</v>
      </c>
      <c r="F776" s="273" t="s">
        <v>790</v>
      </c>
      <c r="G776" s="288" t="s">
        <v>785</v>
      </c>
      <c r="H776" s="273" t="s">
        <v>824</v>
      </c>
      <c r="I776" s="290" t="s">
        <v>1141</v>
      </c>
      <c r="J776" s="274">
        <v>25</v>
      </c>
      <c r="K776" s="292">
        <v>1860</v>
      </c>
      <c r="L776" s="274">
        <v>46500</v>
      </c>
      <c r="M776" s="294">
        <v>7.0000000000000007E-2</v>
      </c>
      <c r="N776" s="275">
        <v>43245</v>
      </c>
      <c r="O776" s="288" t="s">
        <v>775</v>
      </c>
      <c r="P776" s="276" t="s">
        <v>760</v>
      </c>
      <c r="Q776" s="296" t="s">
        <v>1935</v>
      </c>
      <c r="R776" s="276" t="s">
        <v>1937</v>
      </c>
      <c r="S776" s="296" t="s">
        <v>1934</v>
      </c>
    </row>
    <row r="777" spans="1:19" x14ac:dyDescent="0.3">
      <c r="A777" s="272">
        <v>1770</v>
      </c>
      <c r="B777" s="282">
        <v>42926</v>
      </c>
      <c r="C777" s="284" t="s">
        <v>593</v>
      </c>
      <c r="D777" s="273" t="s">
        <v>1140</v>
      </c>
      <c r="E777" s="286" t="s">
        <v>395</v>
      </c>
      <c r="F777" s="273" t="s">
        <v>790</v>
      </c>
      <c r="G777" s="288" t="s">
        <v>764</v>
      </c>
      <c r="H777" s="273" t="s">
        <v>793</v>
      </c>
      <c r="I777" s="290" t="s">
        <v>929</v>
      </c>
      <c r="J777" s="274">
        <v>40</v>
      </c>
      <c r="K777" s="292">
        <v>420</v>
      </c>
      <c r="L777" s="274">
        <v>16800</v>
      </c>
      <c r="M777" s="294">
        <v>0.09</v>
      </c>
      <c r="N777" s="275">
        <v>15288</v>
      </c>
      <c r="O777" s="288" t="s">
        <v>775</v>
      </c>
      <c r="P777" s="276" t="s">
        <v>760</v>
      </c>
      <c r="Q777" s="296" t="s">
        <v>1935</v>
      </c>
      <c r="R777" s="276" t="s">
        <v>1937</v>
      </c>
      <c r="S777" s="296" t="s">
        <v>1934</v>
      </c>
    </row>
    <row r="778" spans="1:19" x14ac:dyDescent="0.3">
      <c r="A778" s="272">
        <v>1771</v>
      </c>
      <c r="B778" s="282">
        <v>42926</v>
      </c>
      <c r="C778" s="284" t="s">
        <v>593</v>
      </c>
      <c r="D778" s="273" t="s">
        <v>1140</v>
      </c>
      <c r="E778" s="286" t="s">
        <v>395</v>
      </c>
      <c r="F778" s="273" t="s">
        <v>790</v>
      </c>
      <c r="G778" s="288" t="s">
        <v>764</v>
      </c>
      <c r="H778" s="273" t="s">
        <v>793</v>
      </c>
      <c r="I778" s="290" t="s">
        <v>1139</v>
      </c>
      <c r="J778" s="274">
        <v>20</v>
      </c>
      <c r="K778" s="292">
        <v>420</v>
      </c>
      <c r="L778" s="274">
        <v>8400</v>
      </c>
      <c r="M778" s="294">
        <v>7.0000000000000007E-2</v>
      </c>
      <c r="N778" s="275">
        <v>7812</v>
      </c>
      <c r="O778" s="288" t="s">
        <v>775</v>
      </c>
      <c r="P778" s="276" t="s">
        <v>767</v>
      </c>
      <c r="Q778" s="296" t="s">
        <v>1935</v>
      </c>
      <c r="R778" s="276" t="s">
        <v>1937</v>
      </c>
      <c r="S778" s="296" t="s">
        <v>1934</v>
      </c>
    </row>
    <row r="779" spans="1:19" x14ac:dyDescent="0.3">
      <c r="A779" s="272">
        <v>1772</v>
      </c>
      <c r="B779" s="282">
        <v>42926</v>
      </c>
      <c r="C779" s="284" t="s">
        <v>593</v>
      </c>
      <c r="D779" s="273" t="s">
        <v>1136</v>
      </c>
      <c r="E779" s="286" t="s">
        <v>405</v>
      </c>
      <c r="F779" s="273" t="s">
        <v>790</v>
      </c>
      <c r="G779" s="288" t="s">
        <v>764</v>
      </c>
      <c r="H779" s="273" t="s">
        <v>800</v>
      </c>
      <c r="I779" s="290" t="s">
        <v>1138</v>
      </c>
      <c r="J779" s="274">
        <v>8</v>
      </c>
      <c r="K779" s="292">
        <v>900</v>
      </c>
      <c r="L779" s="274">
        <v>7200</v>
      </c>
      <c r="M779" s="294">
        <v>0.05</v>
      </c>
      <c r="N779" s="275">
        <v>6840</v>
      </c>
      <c r="O779" s="288" t="s">
        <v>782</v>
      </c>
      <c r="P779" s="276" t="s">
        <v>798</v>
      </c>
      <c r="Q779" s="296" t="s">
        <v>1932</v>
      </c>
      <c r="R779" s="276" t="s">
        <v>1937</v>
      </c>
      <c r="S779" s="296" t="s">
        <v>1934</v>
      </c>
    </row>
    <row r="780" spans="1:19" x14ac:dyDescent="0.3">
      <c r="A780" s="272">
        <v>1773</v>
      </c>
      <c r="B780" s="282">
        <v>42926</v>
      </c>
      <c r="C780" s="284" t="s">
        <v>593</v>
      </c>
      <c r="D780" s="273" t="s">
        <v>1136</v>
      </c>
      <c r="E780" s="286" t="s">
        <v>405</v>
      </c>
      <c r="F780" s="273" t="s">
        <v>790</v>
      </c>
      <c r="G780" s="288" t="s">
        <v>785</v>
      </c>
      <c r="H780" s="273" t="s">
        <v>824</v>
      </c>
      <c r="I780" s="290" t="s">
        <v>1137</v>
      </c>
      <c r="J780" s="274">
        <v>31</v>
      </c>
      <c r="K780" s="292">
        <v>9600</v>
      </c>
      <c r="L780" s="274">
        <v>297600</v>
      </c>
      <c r="M780" s="294">
        <v>0.01</v>
      </c>
      <c r="N780" s="275">
        <v>294624</v>
      </c>
      <c r="O780" s="288" t="s">
        <v>782</v>
      </c>
      <c r="P780" s="276" t="s">
        <v>760</v>
      </c>
      <c r="Q780" s="296" t="s">
        <v>1932</v>
      </c>
      <c r="R780" s="276" t="s">
        <v>1937</v>
      </c>
      <c r="S780" s="296" t="s">
        <v>1934</v>
      </c>
    </row>
    <row r="781" spans="1:19" x14ac:dyDescent="0.3">
      <c r="A781" s="272">
        <v>1774</v>
      </c>
      <c r="B781" s="282">
        <v>42926</v>
      </c>
      <c r="C781" s="284" t="s">
        <v>593</v>
      </c>
      <c r="D781" s="273" t="s">
        <v>1136</v>
      </c>
      <c r="E781" s="286" t="s">
        <v>405</v>
      </c>
      <c r="F781" s="273" t="s">
        <v>790</v>
      </c>
      <c r="G781" s="288" t="s">
        <v>764</v>
      </c>
      <c r="H781" s="273" t="s">
        <v>772</v>
      </c>
      <c r="I781" s="290" t="s">
        <v>986</v>
      </c>
      <c r="J781" s="274">
        <v>36</v>
      </c>
      <c r="K781" s="292">
        <v>1680</v>
      </c>
      <c r="L781" s="274">
        <v>60480</v>
      </c>
      <c r="M781" s="294">
        <v>0.01</v>
      </c>
      <c r="N781" s="275">
        <v>59875.199999999997</v>
      </c>
      <c r="O781" s="288" t="s">
        <v>782</v>
      </c>
      <c r="P781" s="276" t="s">
        <v>760</v>
      </c>
      <c r="Q781" s="296" t="s">
        <v>1932</v>
      </c>
      <c r="R781" s="276" t="s">
        <v>1937</v>
      </c>
      <c r="S781" s="296" t="s">
        <v>1934</v>
      </c>
    </row>
    <row r="782" spans="1:19" x14ac:dyDescent="0.3">
      <c r="A782" s="272">
        <v>1775</v>
      </c>
      <c r="B782" s="282">
        <v>42926</v>
      </c>
      <c r="C782" s="284" t="s">
        <v>593</v>
      </c>
      <c r="D782" s="273" t="s">
        <v>1133</v>
      </c>
      <c r="E782" s="286" t="s">
        <v>522</v>
      </c>
      <c r="F782" s="273" t="s">
        <v>778</v>
      </c>
      <c r="G782" s="288" t="s">
        <v>764</v>
      </c>
      <c r="H782" s="273" t="s">
        <v>793</v>
      </c>
      <c r="I782" s="290" t="s">
        <v>1135</v>
      </c>
      <c r="J782" s="274">
        <v>22</v>
      </c>
      <c r="K782" s="292">
        <v>420</v>
      </c>
      <c r="L782" s="274">
        <v>9240</v>
      </c>
      <c r="M782" s="294">
        <v>0.03</v>
      </c>
      <c r="N782" s="275">
        <v>8962.7999999999993</v>
      </c>
      <c r="O782" s="288" t="s">
        <v>834</v>
      </c>
      <c r="P782" s="276" t="s">
        <v>767</v>
      </c>
      <c r="Q782" s="296" t="s">
        <v>1932</v>
      </c>
      <c r="R782" s="276" t="s">
        <v>1933</v>
      </c>
      <c r="S782" s="296" t="s">
        <v>1934</v>
      </c>
    </row>
    <row r="783" spans="1:19" x14ac:dyDescent="0.3">
      <c r="A783" s="272">
        <v>1776</v>
      </c>
      <c r="B783" s="282">
        <v>42926</v>
      </c>
      <c r="C783" s="284" t="s">
        <v>593</v>
      </c>
      <c r="D783" s="273" t="s">
        <v>1133</v>
      </c>
      <c r="E783" s="286" t="s">
        <v>522</v>
      </c>
      <c r="F783" s="273" t="s">
        <v>778</v>
      </c>
      <c r="G783" s="288" t="s">
        <v>764</v>
      </c>
      <c r="H783" s="273" t="s">
        <v>793</v>
      </c>
      <c r="I783" s="290" t="s">
        <v>1134</v>
      </c>
      <c r="J783" s="274">
        <v>14</v>
      </c>
      <c r="K783" s="292">
        <v>300</v>
      </c>
      <c r="L783" s="274">
        <v>4200</v>
      </c>
      <c r="M783" s="294">
        <v>0.05</v>
      </c>
      <c r="N783" s="275">
        <v>3990</v>
      </c>
      <c r="O783" s="288" t="s">
        <v>834</v>
      </c>
      <c r="P783" s="276" t="s">
        <v>767</v>
      </c>
      <c r="Q783" s="296" t="s">
        <v>1932</v>
      </c>
      <c r="R783" s="276" t="s">
        <v>1933</v>
      </c>
      <c r="S783" s="296" t="s">
        <v>1934</v>
      </c>
    </row>
    <row r="784" spans="1:19" x14ac:dyDescent="0.3">
      <c r="A784" s="272">
        <v>1777</v>
      </c>
      <c r="B784" s="282">
        <v>42926</v>
      </c>
      <c r="C784" s="284" t="s">
        <v>593</v>
      </c>
      <c r="D784" s="273" t="s">
        <v>1133</v>
      </c>
      <c r="E784" s="286" t="s">
        <v>522</v>
      </c>
      <c r="F784" s="273" t="s">
        <v>778</v>
      </c>
      <c r="G784" s="288" t="s">
        <v>785</v>
      </c>
      <c r="H784" s="273" t="s">
        <v>784</v>
      </c>
      <c r="I784" s="290" t="s">
        <v>1132</v>
      </c>
      <c r="J784" s="274">
        <v>37</v>
      </c>
      <c r="K784" s="292">
        <v>3360</v>
      </c>
      <c r="L784" s="274">
        <v>124320</v>
      </c>
      <c r="M784" s="294">
        <v>0.1</v>
      </c>
      <c r="N784" s="275">
        <v>111888</v>
      </c>
      <c r="O784" s="288" t="s">
        <v>834</v>
      </c>
      <c r="P784" s="276" t="s">
        <v>760</v>
      </c>
      <c r="Q784" s="296" t="s">
        <v>1932</v>
      </c>
      <c r="R784" s="276" t="s">
        <v>1933</v>
      </c>
      <c r="S784" s="296" t="s">
        <v>1934</v>
      </c>
    </row>
    <row r="785" spans="1:19" x14ac:dyDescent="0.3">
      <c r="A785" s="272">
        <v>1778</v>
      </c>
      <c r="B785" s="282">
        <v>42927</v>
      </c>
      <c r="C785" s="284" t="s">
        <v>593</v>
      </c>
      <c r="D785" s="273" t="s">
        <v>1130</v>
      </c>
      <c r="E785" s="286" t="s">
        <v>405</v>
      </c>
      <c r="F785" s="273" t="s">
        <v>778</v>
      </c>
      <c r="G785" s="288" t="s">
        <v>770</v>
      </c>
      <c r="H785" s="273" t="s">
        <v>781</v>
      </c>
      <c r="I785" s="290" t="s">
        <v>1131</v>
      </c>
      <c r="J785" s="274">
        <v>4</v>
      </c>
      <c r="K785" s="292">
        <v>1200</v>
      </c>
      <c r="L785" s="274">
        <v>4800</v>
      </c>
      <c r="M785" s="294">
        <v>0.04</v>
      </c>
      <c r="N785" s="275">
        <v>4608</v>
      </c>
      <c r="O785" s="288" t="s">
        <v>788</v>
      </c>
      <c r="P785" s="276" t="s">
        <v>760</v>
      </c>
      <c r="Q785" s="296" t="s">
        <v>1936</v>
      </c>
      <c r="R785" s="276" t="s">
        <v>1933</v>
      </c>
      <c r="S785" s="296" t="s">
        <v>1934</v>
      </c>
    </row>
    <row r="786" spans="1:19" x14ac:dyDescent="0.3">
      <c r="A786" s="272">
        <v>1779</v>
      </c>
      <c r="B786" s="282">
        <v>42927</v>
      </c>
      <c r="C786" s="284" t="s">
        <v>593</v>
      </c>
      <c r="D786" s="273" t="s">
        <v>1130</v>
      </c>
      <c r="E786" s="286" t="s">
        <v>405</v>
      </c>
      <c r="F786" s="273" t="s">
        <v>778</v>
      </c>
      <c r="G786" s="288" t="s">
        <v>764</v>
      </c>
      <c r="H786" s="273" t="s">
        <v>805</v>
      </c>
      <c r="I786" s="290" t="s">
        <v>1129</v>
      </c>
      <c r="J786" s="274">
        <v>31</v>
      </c>
      <c r="K786" s="292">
        <v>240</v>
      </c>
      <c r="L786" s="274">
        <v>7440</v>
      </c>
      <c r="M786" s="294">
        <v>0.09</v>
      </c>
      <c r="N786" s="275">
        <v>6770.4</v>
      </c>
      <c r="O786" s="288" t="s">
        <v>788</v>
      </c>
      <c r="P786" s="276" t="s">
        <v>760</v>
      </c>
      <c r="Q786" s="296" t="s">
        <v>1936</v>
      </c>
      <c r="R786" s="276" t="s">
        <v>1933</v>
      </c>
      <c r="S786" s="296" t="s">
        <v>1934</v>
      </c>
    </row>
    <row r="787" spans="1:19" x14ac:dyDescent="0.3">
      <c r="A787" s="272">
        <v>1780</v>
      </c>
      <c r="B787" s="282">
        <v>42927</v>
      </c>
      <c r="C787" s="284" t="s">
        <v>593</v>
      </c>
      <c r="D787" s="273" t="s">
        <v>1128</v>
      </c>
      <c r="E787" s="286" t="s">
        <v>398</v>
      </c>
      <c r="F787" s="273" t="s">
        <v>790</v>
      </c>
      <c r="G787" s="288" t="s">
        <v>764</v>
      </c>
      <c r="H787" s="273" t="s">
        <v>800</v>
      </c>
      <c r="I787" s="290" t="s">
        <v>1105</v>
      </c>
      <c r="J787" s="274">
        <v>12</v>
      </c>
      <c r="K787" s="292">
        <v>480</v>
      </c>
      <c r="L787" s="274">
        <v>5760</v>
      </c>
      <c r="M787" s="294">
        <v>0.04</v>
      </c>
      <c r="N787" s="275">
        <v>5529.6</v>
      </c>
      <c r="O787" s="288" t="s">
        <v>775</v>
      </c>
      <c r="P787" s="276" t="s">
        <v>841</v>
      </c>
      <c r="Q787" s="296" t="s">
        <v>1935</v>
      </c>
      <c r="R787" s="276" t="s">
        <v>1937</v>
      </c>
      <c r="S787" s="296" t="s">
        <v>1934</v>
      </c>
    </row>
    <row r="788" spans="1:19" x14ac:dyDescent="0.3">
      <c r="A788" s="272">
        <v>1781</v>
      </c>
      <c r="B788" s="282">
        <v>42927</v>
      </c>
      <c r="C788" s="284" t="s">
        <v>593</v>
      </c>
      <c r="D788" s="273" t="s">
        <v>1127</v>
      </c>
      <c r="E788" s="286" t="s">
        <v>522</v>
      </c>
      <c r="F788" s="273" t="s">
        <v>765</v>
      </c>
      <c r="G788" s="288" t="s">
        <v>764</v>
      </c>
      <c r="H788" s="273" t="s">
        <v>805</v>
      </c>
      <c r="I788" s="290" t="s">
        <v>1126</v>
      </c>
      <c r="J788" s="274">
        <v>27</v>
      </c>
      <c r="K788" s="292">
        <v>360</v>
      </c>
      <c r="L788" s="274">
        <v>9720</v>
      </c>
      <c r="M788" s="294">
        <v>0.03</v>
      </c>
      <c r="N788" s="275">
        <v>9428.4</v>
      </c>
      <c r="O788" s="288" t="s">
        <v>775</v>
      </c>
      <c r="P788" s="276" t="s">
        <v>798</v>
      </c>
      <c r="Q788" s="296" t="s">
        <v>1935</v>
      </c>
      <c r="R788" s="276" t="s">
        <v>1937</v>
      </c>
      <c r="S788" s="296" t="s">
        <v>1934</v>
      </c>
    </row>
    <row r="789" spans="1:19" x14ac:dyDescent="0.3">
      <c r="A789" s="272">
        <v>1782</v>
      </c>
      <c r="B789" s="282">
        <v>42927</v>
      </c>
      <c r="C789" s="284" t="s">
        <v>593</v>
      </c>
      <c r="D789" s="273" t="s">
        <v>1123</v>
      </c>
      <c r="E789" s="286" t="s">
        <v>522</v>
      </c>
      <c r="F789" s="273" t="s">
        <v>778</v>
      </c>
      <c r="G789" s="288" t="s">
        <v>785</v>
      </c>
      <c r="H789" s="273" t="s">
        <v>1125</v>
      </c>
      <c r="I789" s="290" t="s">
        <v>1124</v>
      </c>
      <c r="J789" s="274">
        <v>6</v>
      </c>
      <c r="K789" s="292">
        <v>36000</v>
      </c>
      <c r="L789" s="274">
        <v>216000</v>
      </c>
      <c r="M789" s="294">
        <v>0.08</v>
      </c>
      <c r="N789" s="275">
        <v>198720</v>
      </c>
      <c r="O789" s="288" t="s">
        <v>761</v>
      </c>
      <c r="P789" s="276" t="s">
        <v>798</v>
      </c>
      <c r="Q789" s="296" t="s">
        <v>1932</v>
      </c>
      <c r="R789" s="276" t="s">
        <v>1933</v>
      </c>
      <c r="S789" s="296" t="s">
        <v>1934</v>
      </c>
    </row>
    <row r="790" spans="1:19" x14ac:dyDescent="0.3">
      <c r="A790" s="272">
        <v>1783</v>
      </c>
      <c r="B790" s="282">
        <v>42927</v>
      </c>
      <c r="C790" s="284" t="s">
        <v>593</v>
      </c>
      <c r="D790" s="273" t="s">
        <v>1123</v>
      </c>
      <c r="E790" s="286" t="s">
        <v>522</v>
      </c>
      <c r="F790" s="273" t="s">
        <v>778</v>
      </c>
      <c r="G790" s="288" t="s">
        <v>785</v>
      </c>
      <c r="H790" s="273" t="s">
        <v>784</v>
      </c>
      <c r="I790" s="290" t="s">
        <v>1122</v>
      </c>
      <c r="J790" s="274">
        <v>26</v>
      </c>
      <c r="K790" s="292">
        <v>3960</v>
      </c>
      <c r="L790" s="274">
        <v>102960</v>
      </c>
      <c r="M790" s="294">
        <v>0.08</v>
      </c>
      <c r="N790" s="275">
        <v>94723.199999999997</v>
      </c>
      <c r="O790" s="288" t="s">
        <v>761</v>
      </c>
      <c r="P790" s="276" t="s">
        <v>760</v>
      </c>
      <c r="Q790" s="296" t="s">
        <v>1932</v>
      </c>
      <c r="R790" s="276" t="s">
        <v>1933</v>
      </c>
      <c r="S790" s="296" t="s">
        <v>1934</v>
      </c>
    </row>
    <row r="791" spans="1:19" x14ac:dyDescent="0.3">
      <c r="A791" s="272">
        <v>1784</v>
      </c>
      <c r="B791" s="282">
        <v>42928</v>
      </c>
      <c r="C791" s="284" t="s">
        <v>593</v>
      </c>
      <c r="D791" s="273" t="s">
        <v>1121</v>
      </c>
      <c r="E791" s="286" t="s">
        <v>405</v>
      </c>
      <c r="F791" s="273" t="s">
        <v>790</v>
      </c>
      <c r="G791" s="288" t="s">
        <v>764</v>
      </c>
      <c r="H791" s="273" t="s">
        <v>800</v>
      </c>
      <c r="I791" s="290" t="s">
        <v>1120</v>
      </c>
      <c r="J791" s="274">
        <v>24</v>
      </c>
      <c r="K791" s="292">
        <v>1500</v>
      </c>
      <c r="L791" s="274">
        <v>36000</v>
      </c>
      <c r="M791" s="294">
        <v>0.09</v>
      </c>
      <c r="N791" s="275">
        <v>32760</v>
      </c>
      <c r="O791" s="288" t="s">
        <v>782</v>
      </c>
      <c r="P791" s="276" t="s">
        <v>827</v>
      </c>
      <c r="Q791" s="296" t="s">
        <v>1932</v>
      </c>
      <c r="R791" s="276" t="s">
        <v>1937</v>
      </c>
      <c r="S791" s="296" t="s">
        <v>1934</v>
      </c>
    </row>
    <row r="792" spans="1:19" x14ac:dyDescent="0.3">
      <c r="A792" s="272">
        <v>1785</v>
      </c>
      <c r="B792" s="282">
        <v>42928</v>
      </c>
      <c r="C792" s="284" t="s">
        <v>593</v>
      </c>
      <c r="D792" s="273" t="s">
        <v>1119</v>
      </c>
      <c r="E792" s="286" t="s">
        <v>398</v>
      </c>
      <c r="F792" s="273" t="s">
        <v>790</v>
      </c>
      <c r="G792" s="288" t="s">
        <v>764</v>
      </c>
      <c r="H792" s="273" t="s">
        <v>793</v>
      </c>
      <c r="I792" s="290" t="s">
        <v>1118</v>
      </c>
      <c r="J792" s="274">
        <v>3</v>
      </c>
      <c r="K792" s="292">
        <v>420</v>
      </c>
      <c r="L792" s="274">
        <v>1260</v>
      </c>
      <c r="M792" s="294">
        <v>0</v>
      </c>
      <c r="N792" s="275">
        <v>1260</v>
      </c>
      <c r="O792" s="288" t="s">
        <v>782</v>
      </c>
      <c r="P792" s="276" t="s">
        <v>760</v>
      </c>
      <c r="Q792" s="296" t="s">
        <v>1932</v>
      </c>
      <c r="R792" s="276" t="s">
        <v>1937</v>
      </c>
      <c r="S792" s="296" t="s">
        <v>1934</v>
      </c>
    </row>
    <row r="793" spans="1:19" x14ac:dyDescent="0.3">
      <c r="A793" s="272">
        <v>1786</v>
      </c>
      <c r="B793" s="282">
        <v>42928</v>
      </c>
      <c r="C793" s="284" t="s">
        <v>593</v>
      </c>
      <c r="D793" s="273" t="s">
        <v>1116</v>
      </c>
      <c r="E793" s="286" t="s">
        <v>398</v>
      </c>
      <c r="F793" s="273" t="s">
        <v>778</v>
      </c>
      <c r="G793" s="288" t="s">
        <v>770</v>
      </c>
      <c r="H793" s="273" t="s">
        <v>781</v>
      </c>
      <c r="I793" s="290" t="s">
        <v>1117</v>
      </c>
      <c r="J793" s="274">
        <v>9</v>
      </c>
      <c r="K793" s="292">
        <v>1260</v>
      </c>
      <c r="L793" s="274">
        <v>11340</v>
      </c>
      <c r="M793" s="294">
        <v>0.09</v>
      </c>
      <c r="N793" s="275">
        <v>10319.4</v>
      </c>
      <c r="O793" s="288" t="s">
        <v>761</v>
      </c>
      <c r="P793" s="276" t="s">
        <v>760</v>
      </c>
      <c r="Q793" s="296" t="s">
        <v>1932</v>
      </c>
      <c r="R793" s="276" t="s">
        <v>1933</v>
      </c>
      <c r="S793" s="296" t="s">
        <v>1934</v>
      </c>
    </row>
    <row r="794" spans="1:19" x14ac:dyDescent="0.3">
      <c r="A794" s="272">
        <v>1787</v>
      </c>
      <c r="B794" s="282">
        <v>42928</v>
      </c>
      <c r="C794" s="284" t="s">
        <v>593</v>
      </c>
      <c r="D794" s="273" t="s">
        <v>1116</v>
      </c>
      <c r="E794" s="286" t="s">
        <v>398</v>
      </c>
      <c r="F794" s="273" t="s">
        <v>778</v>
      </c>
      <c r="G794" s="288" t="s">
        <v>785</v>
      </c>
      <c r="H794" s="273" t="s">
        <v>784</v>
      </c>
      <c r="I794" s="290" t="s">
        <v>1115</v>
      </c>
      <c r="J794" s="274">
        <v>46</v>
      </c>
      <c r="K794" s="292">
        <v>3360</v>
      </c>
      <c r="L794" s="274">
        <v>154560</v>
      </c>
      <c r="M794" s="294">
        <v>0.03</v>
      </c>
      <c r="N794" s="275">
        <v>149923.20000000001</v>
      </c>
      <c r="O794" s="288" t="s">
        <v>761</v>
      </c>
      <c r="P794" s="276" t="s">
        <v>760</v>
      </c>
      <c r="Q794" s="296" t="s">
        <v>1932</v>
      </c>
      <c r="R794" s="276" t="s">
        <v>1933</v>
      </c>
      <c r="S794" s="296" t="s">
        <v>1934</v>
      </c>
    </row>
    <row r="795" spans="1:19" x14ac:dyDescent="0.3">
      <c r="A795" s="272">
        <v>1788</v>
      </c>
      <c r="B795" s="282">
        <v>42928</v>
      </c>
      <c r="C795" s="284" t="s">
        <v>593</v>
      </c>
      <c r="D795" s="273" t="s">
        <v>1114</v>
      </c>
      <c r="E795" s="286" t="s">
        <v>405</v>
      </c>
      <c r="F795" s="273" t="s">
        <v>778</v>
      </c>
      <c r="G795" s="288" t="s">
        <v>770</v>
      </c>
      <c r="H795" s="273" t="s">
        <v>781</v>
      </c>
      <c r="I795" s="290" t="s">
        <v>1113</v>
      </c>
      <c r="J795" s="274">
        <v>14</v>
      </c>
      <c r="K795" s="292">
        <v>2520</v>
      </c>
      <c r="L795" s="274">
        <v>35280</v>
      </c>
      <c r="M795" s="294">
        <v>0.05</v>
      </c>
      <c r="N795" s="275">
        <v>33516</v>
      </c>
      <c r="O795" s="288" t="s">
        <v>775</v>
      </c>
      <c r="P795" s="276" t="s">
        <v>787</v>
      </c>
      <c r="Q795" s="296" t="s">
        <v>1935</v>
      </c>
      <c r="R795" s="276" t="s">
        <v>1933</v>
      </c>
      <c r="S795" s="296" t="s">
        <v>1934</v>
      </c>
    </row>
    <row r="796" spans="1:19" x14ac:dyDescent="0.3">
      <c r="A796" s="272">
        <v>1789</v>
      </c>
      <c r="B796" s="282">
        <v>42928</v>
      </c>
      <c r="C796" s="284" t="s">
        <v>593</v>
      </c>
      <c r="D796" s="273" t="s">
        <v>1110</v>
      </c>
      <c r="E796" s="286" t="s">
        <v>405</v>
      </c>
      <c r="F796" s="273" t="s">
        <v>765</v>
      </c>
      <c r="G796" s="288" t="s">
        <v>764</v>
      </c>
      <c r="H796" s="273" t="s">
        <v>763</v>
      </c>
      <c r="I796" s="290" t="s">
        <v>1112</v>
      </c>
      <c r="J796" s="274">
        <v>34</v>
      </c>
      <c r="K796" s="292">
        <v>2220</v>
      </c>
      <c r="L796" s="274">
        <v>75480</v>
      </c>
      <c r="M796" s="294">
        <v>0.1</v>
      </c>
      <c r="N796" s="275">
        <v>67932</v>
      </c>
      <c r="O796" s="288" t="s">
        <v>834</v>
      </c>
      <c r="P796" s="276" t="s">
        <v>760</v>
      </c>
      <c r="Q796" s="296" t="s">
        <v>1932</v>
      </c>
      <c r="R796" s="276" t="s">
        <v>1937</v>
      </c>
      <c r="S796" s="296" t="s">
        <v>1934</v>
      </c>
    </row>
    <row r="797" spans="1:19" x14ac:dyDescent="0.3">
      <c r="A797" s="272">
        <v>1790</v>
      </c>
      <c r="B797" s="282">
        <v>42928</v>
      </c>
      <c r="C797" s="284" t="s">
        <v>593</v>
      </c>
      <c r="D797" s="273" t="s">
        <v>1110</v>
      </c>
      <c r="E797" s="286" t="s">
        <v>405</v>
      </c>
      <c r="F797" s="273" t="s">
        <v>765</v>
      </c>
      <c r="G797" s="288" t="s">
        <v>770</v>
      </c>
      <c r="H797" s="273" t="s">
        <v>777</v>
      </c>
      <c r="I797" s="290" t="s">
        <v>1111</v>
      </c>
      <c r="J797" s="274">
        <v>8</v>
      </c>
      <c r="K797" s="292">
        <v>5160</v>
      </c>
      <c r="L797" s="274">
        <v>41280</v>
      </c>
      <c r="M797" s="294">
        <v>0.02</v>
      </c>
      <c r="N797" s="275">
        <v>40454.400000000001</v>
      </c>
      <c r="O797" s="288" t="s">
        <v>834</v>
      </c>
      <c r="P797" s="276" t="s">
        <v>767</v>
      </c>
      <c r="Q797" s="296" t="s">
        <v>1932</v>
      </c>
      <c r="R797" s="276" t="s">
        <v>1937</v>
      </c>
      <c r="S797" s="296" t="s">
        <v>1934</v>
      </c>
    </row>
    <row r="798" spans="1:19" x14ac:dyDescent="0.3">
      <c r="A798" s="272">
        <v>1791</v>
      </c>
      <c r="B798" s="282">
        <v>42928</v>
      </c>
      <c r="C798" s="284" t="s">
        <v>593</v>
      </c>
      <c r="D798" s="273" t="s">
        <v>1110</v>
      </c>
      <c r="E798" s="286" t="s">
        <v>405</v>
      </c>
      <c r="F798" s="273" t="s">
        <v>765</v>
      </c>
      <c r="G798" s="288" t="s">
        <v>785</v>
      </c>
      <c r="H798" s="273" t="s">
        <v>784</v>
      </c>
      <c r="I798" s="290" t="s">
        <v>1109</v>
      </c>
      <c r="J798" s="274">
        <v>45</v>
      </c>
      <c r="K798" s="292">
        <v>3960</v>
      </c>
      <c r="L798" s="274">
        <v>178200</v>
      </c>
      <c r="M798" s="294">
        <v>0.1</v>
      </c>
      <c r="N798" s="275">
        <v>160380</v>
      </c>
      <c r="O798" s="288" t="s">
        <v>834</v>
      </c>
      <c r="P798" s="276" t="s">
        <v>798</v>
      </c>
      <c r="Q798" s="296" t="s">
        <v>1932</v>
      </c>
      <c r="R798" s="276" t="s">
        <v>1937</v>
      </c>
      <c r="S798" s="296" t="s">
        <v>1934</v>
      </c>
    </row>
    <row r="799" spans="1:19" x14ac:dyDescent="0.3">
      <c r="A799" s="272">
        <v>1792</v>
      </c>
      <c r="B799" s="282">
        <v>42928</v>
      </c>
      <c r="C799" s="284" t="s">
        <v>593</v>
      </c>
      <c r="D799" s="273" t="s">
        <v>1108</v>
      </c>
      <c r="E799" s="286" t="s">
        <v>522</v>
      </c>
      <c r="F799" s="273" t="s">
        <v>765</v>
      </c>
      <c r="G799" s="288" t="s">
        <v>764</v>
      </c>
      <c r="H799" s="273" t="s">
        <v>772</v>
      </c>
      <c r="I799" s="290" t="s">
        <v>1107</v>
      </c>
      <c r="J799" s="274">
        <v>28</v>
      </c>
      <c r="K799" s="292">
        <v>11640</v>
      </c>
      <c r="L799" s="274">
        <v>325920</v>
      </c>
      <c r="M799" s="294">
        <v>0.02</v>
      </c>
      <c r="N799" s="275">
        <v>319401.59999999998</v>
      </c>
      <c r="O799" s="288" t="s">
        <v>782</v>
      </c>
      <c r="P799" s="276" t="s">
        <v>827</v>
      </c>
      <c r="Q799" s="296" t="s">
        <v>1932</v>
      </c>
      <c r="R799" s="276" t="s">
        <v>1937</v>
      </c>
      <c r="S799" s="296" t="s">
        <v>1934</v>
      </c>
    </row>
    <row r="800" spans="1:19" x14ac:dyDescent="0.3">
      <c r="A800" s="272">
        <v>1793</v>
      </c>
      <c r="B800" s="282">
        <v>42928</v>
      </c>
      <c r="C800" s="284" t="s">
        <v>593</v>
      </c>
      <c r="D800" s="273" t="s">
        <v>1106</v>
      </c>
      <c r="E800" s="286" t="s">
        <v>522</v>
      </c>
      <c r="F800" s="273" t="s">
        <v>778</v>
      </c>
      <c r="G800" s="288" t="s">
        <v>764</v>
      </c>
      <c r="H800" s="273" t="s">
        <v>793</v>
      </c>
      <c r="I800" s="290" t="s">
        <v>1021</v>
      </c>
      <c r="J800" s="274">
        <v>22</v>
      </c>
      <c r="K800" s="292">
        <v>420</v>
      </c>
      <c r="L800" s="274">
        <v>9240</v>
      </c>
      <c r="M800" s="294">
        <v>0.08</v>
      </c>
      <c r="N800" s="275">
        <v>8500.7999999999993</v>
      </c>
      <c r="O800" s="288" t="s">
        <v>761</v>
      </c>
      <c r="P800" s="276" t="s">
        <v>760</v>
      </c>
      <c r="Q800" s="296" t="s">
        <v>1932</v>
      </c>
      <c r="R800" s="276" t="s">
        <v>1933</v>
      </c>
      <c r="S800" s="296" t="s">
        <v>1934</v>
      </c>
    </row>
    <row r="801" spans="1:19" x14ac:dyDescent="0.3">
      <c r="A801" s="272">
        <v>1794</v>
      </c>
      <c r="B801" s="282">
        <v>42928</v>
      </c>
      <c r="C801" s="284" t="s">
        <v>593</v>
      </c>
      <c r="D801" s="273" t="s">
        <v>1106</v>
      </c>
      <c r="E801" s="286" t="s">
        <v>395</v>
      </c>
      <c r="F801" s="273" t="s">
        <v>778</v>
      </c>
      <c r="G801" s="288" t="s">
        <v>764</v>
      </c>
      <c r="H801" s="273" t="s">
        <v>800</v>
      </c>
      <c r="I801" s="290" t="s">
        <v>1105</v>
      </c>
      <c r="J801" s="274">
        <v>38</v>
      </c>
      <c r="K801" s="292">
        <v>480</v>
      </c>
      <c r="L801" s="274">
        <v>18240</v>
      </c>
      <c r="M801" s="294">
        <v>0.05</v>
      </c>
      <c r="N801" s="275">
        <v>17328</v>
      </c>
      <c r="O801" s="288" t="s">
        <v>761</v>
      </c>
      <c r="P801" s="276" t="s">
        <v>760</v>
      </c>
      <c r="Q801" s="296" t="s">
        <v>1932</v>
      </c>
      <c r="R801" s="276" t="s">
        <v>1933</v>
      </c>
      <c r="S801" s="296" t="s">
        <v>1934</v>
      </c>
    </row>
    <row r="802" spans="1:19" x14ac:dyDescent="0.3">
      <c r="A802" s="272">
        <v>1795</v>
      </c>
      <c r="B802" s="282">
        <v>42928</v>
      </c>
      <c r="C802" s="284" t="s">
        <v>593</v>
      </c>
      <c r="D802" s="273" t="s">
        <v>1103</v>
      </c>
      <c r="E802" s="286" t="s">
        <v>395</v>
      </c>
      <c r="F802" s="273" t="s">
        <v>765</v>
      </c>
      <c r="G802" s="288" t="s">
        <v>764</v>
      </c>
      <c r="H802" s="273" t="s">
        <v>793</v>
      </c>
      <c r="I802" s="290" t="s">
        <v>881</v>
      </c>
      <c r="J802" s="274">
        <v>8</v>
      </c>
      <c r="K802" s="292">
        <v>420</v>
      </c>
      <c r="L802" s="274">
        <v>3360</v>
      </c>
      <c r="M802" s="294">
        <v>0.08</v>
      </c>
      <c r="N802" s="275">
        <v>3091.2</v>
      </c>
      <c r="O802" s="288" t="s">
        <v>775</v>
      </c>
      <c r="P802" s="276" t="s">
        <v>798</v>
      </c>
      <c r="Q802" s="296" t="s">
        <v>1935</v>
      </c>
      <c r="R802" s="276" t="s">
        <v>1937</v>
      </c>
      <c r="S802" s="296" t="s">
        <v>1934</v>
      </c>
    </row>
    <row r="803" spans="1:19" x14ac:dyDescent="0.3">
      <c r="A803" s="272">
        <v>1796</v>
      </c>
      <c r="B803" s="282">
        <v>42928</v>
      </c>
      <c r="C803" s="284" t="s">
        <v>593</v>
      </c>
      <c r="D803" s="273" t="s">
        <v>1103</v>
      </c>
      <c r="E803" s="286" t="s">
        <v>395</v>
      </c>
      <c r="F803" s="273" t="s">
        <v>765</v>
      </c>
      <c r="G803" s="288" t="s">
        <v>764</v>
      </c>
      <c r="H803" s="273" t="s">
        <v>763</v>
      </c>
      <c r="I803" s="290" t="s">
        <v>1104</v>
      </c>
      <c r="J803" s="274">
        <v>47</v>
      </c>
      <c r="K803" s="292">
        <v>180</v>
      </c>
      <c r="L803" s="274">
        <v>8460</v>
      </c>
      <c r="M803" s="294">
        <v>0.1</v>
      </c>
      <c r="N803" s="275">
        <v>7614</v>
      </c>
      <c r="O803" s="288" t="s">
        <v>775</v>
      </c>
      <c r="P803" s="276" t="s">
        <v>798</v>
      </c>
      <c r="Q803" s="296" t="s">
        <v>1935</v>
      </c>
      <c r="R803" s="276" t="s">
        <v>1937</v>
      </c>
      <c r="S803" s="296" t="s">
        <v>1934</v>
      </c>
    </row>
    <row r="804" spans="1:19" x14ac:dyDescent="0.3">
      <c r="A804" s="272">
        <v>1797</v>
      </c>
      <c r="B804" s="282">
        <v>42928</v>
      </c>
      <c r="C804" s="284" t="s">
        <v>593</v>
      </c>
      <c r="D804" s="273" t="s">
        <v>1103</v>
      </c>
      <c r="E804" s="286" t="s">
        <v>395</v>
      </c>
      <c r="F804" s="273" t="s">
        <v>765</v>
      </c>
      <c r="G804" s="288" t="s">
        <v>764</v>
      </c>
      <c r="H804" s="273" t="s">
        <v>995</v>
      </c>
      <c r="I804" s="290" t="s">
        <v>1004</v>
      </c>
      <c r="J804" s="274">
        <v>30</v>
      </c>
      <c r="K804" s="292">
        <v>180</v>
      </c>
      <c r="L804" s="274">
        <v>5400</v>
      </c>
      <c r="M804" s="294">
        <v>0.05</v>
      </c>
      <c r="N804" s="275">
        <v>5130</v>
      </c>
      <c r="O804" s="288" t="s">
        <v>775</v>
      </c>
      <c r="P804" s="276" t="s">
        <v>767</v>
      </c>
      <c r="Q804" s="296" t="s">
        <v>1935</v>
      </c>
      <c r="R804" s="276" t="s">
        <v>1937</v>
      </c>
      <c r="S804" s="296" t="s">
        <v>1934</v>
      </c>
    </row>
    <row r="805" spans="1:19" x14ac:dyDescent="0.3">
      <c r="A805" s="272">
        <v>1798</v>
      </c>
      <c r="B805" s="282">
        <v>42929</v>
      </c>
      <c r="C805" s="284" t="s">
        <v>593</v>
      </c>
      <c r="D805" s="273" t="s">
        <v>1102</v>
      </c>
      <c r="E805" s="286" t="s">
        <v>405</v>
      </c>
      <c r="F805" s="273" t="s">
        <v>778</v>
      </c>
      <c r="G805" s="288" t="s">
        <v>785</v>
      </c>
      <c r="H805" s="273" t="s">
        <v>824</v>
      </c>
      <c r="I805" s="290" t="s">
        <v>1101</v>
      </c>
      <c r="J805" s="274">
        <v>24</v>
      </c>
      <c r="K805" s="292">
        <v>6000</v>
      </c>
      <c r="L805" s="274">
        <v>144000</v>
      </c>
      <c r="M805" s="294">
        <v>0.06</v>
      </c>
      <c r="N805" s="275">
        <v>135360</v>
      </c>
      <c r="O805" s="288" t="s">
        <v>834</v>
      </c>
      <c r="P805" s="276" t="s">
        <v>760</v>
      </c>
      <c r="Q805" s="296" t="s">
        <v>1932</v>
      </c>
      <c r="R805" s="276" t="s">
        <v>1933</v>
      </c>
      <c r="S805" s="296" t="s">
        <v>1934</v>
      </c>
    </row>
    <row r="806" spans="1:19" x14ac:dyDescent="0.3">
      <c r="A806" s="272">
        <v>1799</v>
      </c>
      <c r="B806" s="282">
        <v>42929</v>
      </c>
      <c r="C806" s="284" t="s">
        <v>593</v>
      </c>
      <c r="D806" s="273" t="s">
        <v>1100</v>
      </c>
      <c r="E806" s="286" t="s">
        <v>398</v>
      </c>
      <c r="F806" s="273" t="s">
        <v>790</v>
      </c>
      <c r="G806" s="288" t="s">
        <v>770</v>
      </c>
      <c r="H806" s="273" t="s">
        <v>769</v>
      </c>
      <c r="I806" s="290" t="s">
        <v>1099</v>
      </c>
      <c r="J806" s="274">
        <v>27</v>
      </c>
      <c r="K806" s="292">
        <v>12060</v>
      </c>
      <c r="L806" s="274">
        <v>325620</v>
      </c>
      <c r="M806" s="294">
        <v>0.09</v>
      </c>
      <c r="N806" s="275">
        <v>296314.2</v>
      </c>
      <c r="O806" s="288" t="s">
        <v>788</v>
      </c>
      <c r="P806" s="276" t="s">
        <v>760</v>
      </c>
      <c r="Q806" s="296" t="s">
        <v>1936</v>
      </c>
      <c r="R806" s="276" t="s">
        <v>1937</v>
      </c>
      <c r="S806" s="296" t="s">
        <v>1934</v>
      </c>
    </row>
    <row r="807" spans="1:19" x14ac:dyDescent="0.3">
      <c r="A807" s="272">
        <v>1800</v>
      </c>
      <c r="B807" s="282">
        <v>42929</v>
      </c>
      <c r="C807" s="284" t="s">
        <v>593</v>
      </c>
      <c r="D807" s="273" t="s">
        <v>1089</v>
      </c>
      <c r="E807" s="286" t="s">
        <v>405</v>
      </c>
      <c r="F807" s="273" t="s">
        <v>812</v>
      </c>
      <c r="G807" s="288" t="s">
        <v>764</v>
      </c>
      <c r="H807" s="273" t="s">
        <v>811</v>
      </c>
      <c r="I807" s="290" t="s">
        <v>1098</v>
      </c>
      <c r="J807" s="274">
        <v>36</v>
      </c>
      <c r="K807" s="292">
        <v>540</v>
      </c>
      <c r="L807" s="274">
        <v>19440</v>
      </c>
      <c r="M807" s="294">
        <v>0.1</v>
      </c>
      <c r="N807" s="275">
        <v>17496</v>
      </c>
      <c r="O807" s="288" t="s">
        <v>834</v>
      </c>
      <c r="P807" s="276" t="s">
        <v>760</v>
      </c>
      <c r="Q807" s="296" t="s">
        <v>1932</v>
      </c>
      <c r="R807" s="276" t="s">
        <v>1933</v>
      </c>
      <c r="S807" s="296" t="s">
        <v>1934</v>
      </c>
    </row>
    <row r="808" spans="1:19" x14ac:dyDescent="0.3">
      <c r="A808" s="272">
        <v>1801</v>
      </c>
      <c r="B808" s="282">
        <v>42929</v>
      </c>
      <c r="C808" s="284" t="s">
        <v>593</v>
      </c>
      <c r="D808" s="273" t="s">
        <v>1091</v>
      </c>
      <c r="E808" s="286" t="s">
        <v>405</v>
      </c>
      <c r="F808" s="273" t="s">
        <v>812</v>
      </c>
      <c r="G808" s="288" t="s">
        <v>785</v>
      </c>
      <c r="H808" s="273" t="s">
        <v>784</v>
      </c>
      <c r="I808" s="290" t="s">
        <v>1034</v>
      </c>
      <c r="J808" s="274">
        <v>46</v>
      </c>
      <c r="K808" s="292">
        <v>3960</v>
      </c>
      <c r="L808" s="274">
        <v>182160</v>
      </c>
      <c r="M808" s="294">
        <v>0.04</v>
      </c>
      <c r="N808" s="275">
        <v>174873.60000000001</v>
      </c>
      <c r="O808" s="288" t="s">
        <v>788</v>
      </c>
      <c r="P808" s="276" t="s">
        <v>841</v>
      </c>
      <c r="Q808" s="296" t="s">
        <v>1936</v>
      </c>
      <c r="R808" s="276" t="s">
        <v>1933</v>
      </c>
      <c r="S808" s="296" t="s">
        <v>1934</v>
      </c>
    </row>
    <row r="809" spans="1:19" x14ac:dyDescent="0.3">
      <c r="A809" s="272">
        <v>1802</v>
      </c>
      <c r="B809" s="282">
        <v>42929</v>
      </c>
      <c r="C809" s="284" t="s">
        <v>593</v>
      </c>
      <c r="D809" s="273" t="s">
        <v>1093</v>
      </c>
      <c r="E809" s="286" t="s">
        <v>405</v>
      </c>
      <c r="F809" s="273" t="s">
        <v>778</v>
      </c>
      <c r="G809" s="288" t="s">
        <v>785</v>
      </c>
      <c r="H809" s="273" t="s">
        <v>784</v>
      </c>
      <c r="I809" s="290" t="s">
        <v>1097</v>
      </c>
      <c r="J809" s="274">
        <v>22</v>
      </c>
      <c r="K809" s="292">
        <v>3960</v>
      </c>
      <c r="L809" s="274">
        <v>87120</v>
      </c>
      <c r="M809" s="294">
        <v>0.1</v>
      </c>
      <c r="N809" s="275">
        <v>78408</v>
      </c>
      <c r="O809" s="288" t="s">
        <v>834</v>
      </c>
      <c r="P809" s="276" t="s">
        <v>760</v>
      </c>
      <c r="Q809" s="296" t="s">
        <v>1932</v>
      </c>
      <c r="R809" s="276" t="s">
        <v>1933</v>
      </c>
      <c r="S809" s="296" t="s">
        <v>1934</v>
      </c>
    </row>
    <row r="810" spans="1:19" x14ac:dyDescent="0.3">
      <c r="A810" s="272">
        <v>1803</v>
      </c>
      <c r="B810" s="282">
        <v>42929</v>
      </c>
      <c r="C810" s="284" t="s">
        <v>593</v>
      </c>
      <c r="D810" s="273" t="s">
        <v>1093</v>
      </c>
      <c r="E810" s="286" t="s">
        <v>405</v>
      </c>
      <c r="F810" s="273" t="s">
        <v>778</v>
      </c>
      <c r="G810" s="288" t="s">
        <v>764</v>
      </c>
      <c r="H810" s="273" t="s">
        <v>800</v>
      </c>
      <c r="I810" s="290" t="s">
        <v>1096</v>
      </c>
      <c r="J810" s="274">
        <v>40</v>
      </c>
      <c r="K810" s="292">
        <v>960</v>
      </c>
      <c r="L810" s="274">
        <v>38400</v>
      </c>
      <c r="M810" s="294">
        <v>0.04</v>
      </c>
      <c r="N810" s="275">
        <v>36864</v>
      </c>
      <c r="O810" s="288" t="s">
        <v>834</v>
      </c>
      <c r="P810" s="276" t="s">
        <v>767</v>
      </c>
      <c r="Q810" s="296" t="s">
        <v>1932</v>
      </c>
      <c r="R810" s="276" t="s">
        <v>1933</v>
      </c>
      <c r="S810" s="296" t="s">
        <v>1934</v>
      </c>
    </row>
    <row r="811" spans="1:19" x14ac:dyDescent="0.3">
      <c r="A811" s="272">
        <v>1804</v>
      </c>
      <c r="B811" s="282">
        <v>42929</v>
      </c>
      <c r="C811" s="284" t="s">
        <v>593</v>
      </c>
      <c r="D811" s="273" t="s">
        <v>1089</v>
      </c>
      <c r="E811" s="286" t="s">
        <v>405</v>
      </c>
      <c r="F811" s="273" t="s">
        <v>812</v>
      </c>
      <c r="G811" s="288" t="s">
        <v>764</v>
      </c>
      <c r="H811" s="273" t="s">
        <v>921</v>
      </c>
      <c r="I811" s="290" t="s">
        <v>1095</v>
      </c>
      <c r="J811" s="274">
        <v>36</v>
      </c>
      <c r="K811" s="292">
        <v>480</v>
      </c>
      <c r="L811" s="274">
        <v>17280</v>
      </c>
      <c r="M811" s="294">
        <v>0.1</v>
      </c>
      <c r="N811" s="275">
        <v>15552</v>
      </c>
      <c r="O811" s="288" t="s">
        <v>834</v>
      </c>
      <c r="P811" s="276" t="s">
        <v>760</v>
      </c>
      <c r="Q811" s="296" t="s">
        <v>1932</v>
      </c>
      <c r="R811" s="276" t="s">
        <v>1933</v>
      </c>
      <c r="S811" s="296" t="s">
        <v>1934</v>
      </c>
    </row>
    <row r="812" spans="1:19" x14ac:dyDescent="0.3">
      <c r="A812" s="272">
        <v>1805</v>
      </c>
      <c r="B812" s="282">
        <v>42929</v>
      </c>
      <c r="C812" s="284" t="s">
        <v>593</v>
      </c>
      <c r="D812" s="273" t="s">
        <v>1091</v>
      </c>
      <c r="E812" s="286" t="s">
        <v>405</v>
      </c>
      <c r="F812" s="273" t="s">
        <v>812</v>
      </c>
      <c r="G812" s="288" t="s">
        <v>770</v>
      </c>
      <c r="H812" s="273" t="s">
        <v>769</v>
      </c>
      <c r="I812" s="290" t="s">
        <v>1094</v>
      </c>
      <c r="J812" s="274">
        <v>7</v>
      </c>
      <c r="K812" s="292">
        <v>17100</v>
      </c>
      <c r="L812" s="274">
        <v>119700</v>
      </c>
      <c r="M812" s="294">
        <v>0.01</v>
      </c>
      <c r="N812" s="275">
        <v>118503</v>
      </c>
      <c r="O812" s="288" t="s">
        <v>788</v>
      </c>
      <c r="P812" s="276" t="s">
        <v>760</v>
      </c>
      <c r="Q812" s="296" t="s">
        <v>1936</v>
      </c>
      <c r="R812" s="276" t="s">
        <v>1933</v>
      </c>
      <c r="S812" s="296" t="s">
        <v>1934</v>
      </c>
    </row>
    <row r="813" spans="1:19" x14ac:dyDescent="0.3">
      <c r="A813" s="272">
        <v>1806</v>
      </c>
      <c r="B813" s="282">
        <v>42929</v>
      </c>
      <c r="C813" s="284" t="s">
        <v>593</v>
      </c>
      <c r="D813" s="273" t="s">
        <v>1093</v>
      </c>
      <c r="E813" s="286" t="s">
        <v>405</v>
      </c>
      <c r="F813" s="273" t="s">
        <v>778</v>
      </c>
      <c r="G813" s="288" t="s">
        <v>764</v>
      </c>
      <c r="H813" s="273" t="s">
        <v>818</v>
      </c>
      <c r="I813" s="290" t="s">
        <v>1092</v>
      </c>
      <c r="J813" s="274">
        <v>43</v>
      </c>
      <c r="K813" s="292">
        <v>2700</v>
      </c>
      <c r="L813" s="274">
        <v>116100</v>
      </c>
      <c r="M813" s="294">
        <v>0.08</v>
      </c>
      <c r="N813" s="275">
        <v>106812</v>
      </c>
      <c r="O813" s="288" t="s">
        <v>834</v>
      </c>
      <c r="P813" s="276" t="s">
        <v>827</v>
      </c>
      <c r="Q813" s="296" t="s">
        <v>1932</v>
      </c>
      <c r="R813" s="276" t="s">
        <v>1933</v>
      </c>
      <c r="S813" s="296" t="s">
        <v>1934</v>
      </c>
    </row>
    <row r="814" spans="1:19" x14ac:dyDescent="0.3">
      <c r="A814" s="272">
        <v>1807</v>
      </c>
      <c r="B814" s="282">
        <v>42929</v>
      </c>
      <c r="C814" s="284" t="s">
        <v>593</v>
      </c>
      <c r="D814" s="273" t="s">
        <v>1091</v>
      </c>
      <c r="E814" s="286" t="s">
        <v>398</v>
      </c>
      <c r="F814" s="273" t="s">
        <v>812</v>
      </c>
      <c r="G814" s="288" t="s">
        <v>785</v>
      </c>
      <c r="H814" s="273" t="s">
        <v>784</v>
      </c>
      <c r="I814" s="290" t="s">
        <v>1090</v>
      </c>
      <c r="J814" s="274">
        <v>38</v>
      </c>
      <c r="K814" s="292">
        <v>7560</v>
      </c>
      <c r="L814" s="274">
        <v>287280</v>
      </c>
      <c r="M814" s="294">
        <v>0.02</v>
      </c>
      <c r="N814" s="275">
        <v>281534.40000000002</v>
      </c>
      <c r="O814" s="288" t="s">
        <v>788</v>
      </c>
      <c r="P814" s="276" t="s">
        <v>760</v>
      </c>
      <c r="Q814" s="296" t="s">
        <v>1936</v>
      </c>
      <c r="R814" s="276" t="s">
        <v>1933</v>
      </c>
      <c r="S814" s="296" t="s">
        <v>1934</v>
      </c>
    </row>
    <row r="815" spans="1:19" x14ac:dyDescent="0.3">
      <c r="A815" s="272">
        <v>1808</v>
      </c>
      <c r="B815" s="282">
        <v>42929</v>
      </c>
      <c r="C815" s="284" t="s">
        <v>593</v>
      </c>
      <c r="D815" s="273" t="s">
        <v>1089</v>
      </c>
      <c r="E815" s="286" t="s">
        <v>398</v>
      </c>
      <c r="F815" s="273" t="s">
        <v>812</v>
      </c>
      <c r="G815" s="288" t="s">
        <v>770</v>
      </c>
      <c r="H815" s="273" t="s">
        <v>826</v>
      </c>
      <c r="I815" s="290" t="s">
        <v>1088</v>
      </c>
      <c r="J815" s="274">
        <v>33</v>
      </c>
      <c r="K815" s="292">
        <v>14460</v>
      </c>
      <c r="L815" s="274">
        <v>477180</v>
      </c>
      <c r="M815" s="294">
        <v>0.04</v>
      </c>
      <c r="N815" s="275">
        <v>458092.79999999999</v>
      </c>
      <c r="O815" s="288" t="s">
        <v>834</v>
      </c>
      <c r="P815" s="276" t="s">
        <v>787</v>
      </c>
      <c r="Q815" s="296" t="s">
        <v>1932</v>
      </c>
      <c r="R815" s="276" t="s">
        <v>1933</v>
      </c>
      <c r="S815" s="296" t="s">
        <v>1934</v>
      </c>
    </row>
    <row r="816" spans="1:19" x14ac:dyDescent="0.3">
      <c r="A816" s="272">
        <v>1809</v>
      </c>
      <c r="B816" s="282">
        <v>42929</v>
      </c>
      <c r="C816" s="284" t="s">
        <v>593</v>
      </c>
      <c r="D816" s="273" t="s">
        <v>930</v>
      </c>
      <c r="E816" s="286" t="s">
        <v>522</v>
      </c>
      <c r="F816" s="273" t="s">
        <v>765</v>
      </c>
      <c r="G816" s="288" t="s">
        <v>764</v>
      </c>
      <c r="H816" s="273" t="s">
        <v>800</v>
      </c>
      <c r="I816" s="290" t="s">
        <v>1087</v>
      </c>
      <c r="J816" s="274">
        <v>15</v>
      </c>
      <c r="K816" s="292">
        <v>300</v>
      </c>
      <c r="L816" s="274">
        <v>4500</v>
      </c>
      <c r="M816" s="294">
        <v>0.03</v>
      </c>
      <c r="N816" s="275">
        <v>4365</v>
      </c>
      <c r="O816" s="288" t="s">
        <v>788</v>
      </c>
      <c r="P816" s="276" t="s">
        <v>760</v>
      </c>
      <c r="Q816" s="296" t="s">
        <v>1936</v>
      </c>
      <c r="R816" s="276" t="s">
        <v>1937</v>
      </c>
      <c r="S816" s="296" t="s">
        <v>1934</v>
      </c>
    </row>
    <row r="817" spans="1:19" x14ac:dyDescent="0.3">
      <c r="A817" s="272">
        <v>1810</v>
      </c>
      <c r="B817" s="282">
        <v>42929</v>
      </c>
      <c r="C817" s="284" t="s">
        <v>593</v>
      </c>
      <c r="D817" s="273" t="s">
        <v>1086</v>
      </c>
      <c r="E817" s="286" t="s">
        <v>522</v>
      </c>
      <c r="F817" s="273" t="s">
        <v>812</v>
      </c>
      <c r="G817" s="288" t="s">
        <v>770</v>
      </c>
      <c r="H817" s="273" t="s">
        <v>769</v>
      </c>
      <c r="I817" s="290" t="s">
        <v>1058</v>
      </c>
      <c r="J817" s="274">
        <v>33</v>
      </c>
      <c r="K817" s="292">
        <v>1560</v>
      </c>
      <c r="L817" s="274">
        <v>51480</v>
      </c>
      <c r="M817" s="294">
        <v>0.08</v>
      </c>
      <c r="N817" s="275">
        <v>47361.599999999999</v>
      </c>
      <c r="O817" s="288" t="s">
        <v>788</v>
      </c>
      <c r="P817" s="276" t="s">
        <v>760</v>
      </c>
      <c r="Q817" s="296" t="s">
        <v>1936</v>
      </c>
      <c r="R817" s="276" t="s">
        <v>1933</v>
      </c>
      <c r="S817" s="296" t="s">
        <v>1934</v>
      </c>
    </row>
    <row r="818" spans="1:19" x14ac:dyDescent="0.3">
      <c r="A818" s="272">
        <v>1811</v>
      </c>
      <c r="B818" s="282">
        <v>42930</v>
      </c>
      <c r="C818" s="284" t="s">
        <v>593</v>
      </c>
      <c r="D818" s="273" t="s">
        <v>1085</v>
      </c>
      <c r="E818" s="286" t="s">
        <v>398</v>
      </c>
      <c r="F818" s="273" t="s">
        <v>812</v>
      </c>
      <c r="G818" s="288" t="s">
        <v>785</v>
      </c>
      <c r="H818" s="273" t="s">
        <v>824</v>
      </c>
      <c r="I818" s="290" t="s">
        <v>1084</v>
      </c>
      <c r="J818" s="274">
        <v>32</v>
      </c>
      <c r="K818" s="292">
        <v>1800</v>
      </c>
      <c r="L818" s="274">
        <v>57600</v>
      </c>
      <c r="M818" s="294">
        <v>0.1</v>
      </c>
      <c r="N818" s="275">
        <v>51840</v>
      </c>
      <c r="O818" s="288" t="s">
        <v>834</v>
      </c>
      <c r="P818" s="276" t="s">
        <v>760</v>
      </c>
      <c r="Q818" s="296" t="s">
        <v>1932</v>
      </c>
      <c r="R818" s="276" t="s">
        <v>1933</v>
      </c>
      <c r="S818" s="296" t="s">
        <v>1934</v>
      </c>
    </row>
    <row r="819" spans="1:19" x14ac:dyDescent="0.3">
      <c r="A819" s="272">
        <v>1812</v>
      </c>
      <c r="B819" s="282">
        <v>42930</v>
      </c>
      <c r="C819" s="284" t="s">
        <v>593</v>
      </c>
      <c r="D819" s="273" t="s">
        <v>1082</v>
      </c>
      <c r="E819" s="286" t="s">
        <v>398</v>
      </c>
      <c r="F819" s="273" t="s">
        <v>765</v>
      </c>
      <c r="G819" s="288" t="s">
        <v>764</v>
      </c>
      <c r="H819" s="273" t="s">
        <v>811</v>
      </c>
      <c r="I819" s="290" t="s">
        <v>1083</v>
      </c>
      <c r="J819" s="274">
        <v>39</v>
      </c>
      <c r="K819" s="292">
        <v>2160</v>
      </c>
      <c r="L819" s="274">
        <v>84240</v>
      </c>
      <c r="M819" s="294">
        <v>0.06</v>
      </c>
      <c r="N819" s="275">
        <v>79185.600000000006</v>
      </c>
      <c r="O819" s="288" t="s">
        <v>788</v>
      </c>
      <c r="P819" s="276" t="s">
        <v>760</v>
      </c>
      <c r="Q819" s="296" t="s">
        <v>1936</v>
      </c>
      <c r="R819" s="276" t="s">
        <v>1937</v>
      </c>
      <c r="S819" s="296" t="s">
        <v>1934</v>
      </c>
    </row>
    <row r="820" spans="1:19" x14ac:dyDescent="0.3">
      <c r="A820" s="272">
        <v>1813</v>
      </c>
      <c r="B820" s="282">
        <v>42930</v>
      </c>
      <c r="C820" s="284" t="s">
        <v>593</v>
      </c>
      <c r="D820" s="273" t="s">
        <v>1082</v>
      </c>
      <c r="E820" s="286" t="s">
        <v>398</v>
      </c>
      <c r="F820" s="273" t="s">
        <v>765</v>
      </c>
      <c r="G820" s="288" t="s">
        <v>764</v>
      </c>
      <c r="H820" s="273" t="s">
        <v>763</v>
      </c>
      <c r="I820" s="290" t="s">
        <v>1081</v>
      </c>
      <c r="J820" s="274">
        <v>8</v>
      </c>
      <c r="K820" s="292">
        <v>240</v>
      </c>
      <c r="L820" s="274">
        <v>1920</v>
      </c>
      <c r="M820" s="294">
        <v>0</v>
      </c>
      <c r="N820" s="275">
        <v>1920</v>
      </c>
      <c r="O820" s="288" t="s">
        <v>788</v>
      </c>
      <c r="P820" s="276" t="s">
        <v>760</v>
      </c>
      <c r="Q820" s="296" t="s">
        <v>1936</v>
      </c>
      <c r="R820" s="276" t="s">
        <v>1937</v>
      </c>
      <c r="S820" s="296" t="s">
        <v>1934</v>
      </c>
    </row>
    <row r="821" spans="1:19" x14ac:dyDescent="0.3">
      <c r="A821" s="272">
        <v>1814</v>
      </c>
      <c r="B821" s="282">
        <v>42932</v>
      </c>
      <c r="C821" s="284" t="s">
        <v>593</v>
      </c>
      <c r="D821" s="273" t="s">
        <v>1080</v>
      </c>
      <c r="E821" s="286" t="s">
        <v>405</v>
      </c>
      <c r="F821" s="273" t="s">
        <v>790</v>
      </c>
      <c r="G821" s="288" t="s">
        <v>785</v>
      </c>
      <c r="H821" s="273" t="s">
        <v>824</v>
      </c>
      <c r="I821" s="290" t="s">
        <v>1079</v>
      </c>
      <c r="J821" s="274">
        <v>3</v>
      </c>
      <c r="K821" s="292">
        <v>2640</v>
      </c>
      <c r="L821" s="274">
        <v>7920</v>
      </c>
      <c r="M821" s="294">
        <v>0.1</v>
      </c>
      <c r="N821" s="275">
        <v>7128</v>
      </c>
      <c r="O821" s="288" t="s">
        <v>834</v>
      </c>
      <c r="P821" s="276" t="s">
        <v>760</v>
      </c>
      <c r="Q821" s="296" t="s">
        <v>1932</v>
      </c>
      <c r="R821" s="276" t="s">
        <v>1937</v>
      </c>
      <c r="S821" s="296" t="s">
        <v>1934</v>
      </c>
    </row>
    <row r="822" spans="1:19" x14ac:dyDescent="0.3">
      <c r="A822" s="272">
        <v>1815</v>
      </c>
      <c r="B822" s="282">
        <v>42932</v>
      </c>
      <c r="C822" s="284" t="s">
        <v>593</v>
      </c>
      <c r="D822" s="273" t="s">
        <v>1049</v>
      </c>
      <c r="E822" s="286" t="s">
        <v>405</v>
      </c>
      <c r="F822" s="273" t="s">
        <v>778</v>
      </c>
      <c r="G822" s="288" t="s">
        <v>770</v>
      </c>
      <c r="H822" s="273" t="s">
        <v>781</v>
      </c>
      <c r="I822" s="290" t="s">
        <v>1078</v>
      </c>
      <c r="J822" s="274">
        <v>33</v>
      </c>
      <c r="K822" s="292">
        <v>360</v>
      </c>
      <c r="L822" s="274">
        <v>11880</v>
      </c>
      <c r="M822" s="294">
        <v>0</v>
      </c>
      <c r="N822" s="275">
        <v>11880</v>
      </c>
      <c r="O822" s="288" t="s">
        <v>775</v>
      </c>
      <c r="P822" s="276" t="s">
        <v>827</v>
      </c>
      <c r="Q822" s="296" t="s">
        <v>1935</v>
      </c>
      <c r="R822" s="276" t="s">
        <v>1933</v>
      </c>
      <c r="S822" s="296" t="s">
        <v>1934</v>
      </c>
    </row>
    <row r="823" spans="1:19" x14ac:dyDescent="0.3">
      <c r="A823" s="272">
        <v>1816</v>
      </c>
      <c r="B823" s="282">
        <v>42933</v>
      </c>
      <c r="C823" s="284" t="s">
        <v>593</v>
      </c>
      <c r="D823" s="273" t="s">
        <v>1076</v>
      </c>
      <c r="E823" s="286" t="s">
        <v>395</v>
      </c>
      <c r="F823" s="273" t="s">
        <v>790</v>
      </c>
      <c r="G823" s="288" t="s">
        <v>785</v>
      </c>
      <c r="H823" s="273" t="s">
        <v>824</v>
      </c>
      <c r="I823" s="290" t="s">
        <v>1077</v>
      </c>
      <c r="J823" s="274">
        <v>24</v>
      </c>
      <c r="K823" s="292">
        <v>5040</v>
      </c>
      <c r="L823" s="274">
        <v>120960</v>
      </c>
      <c r="M823" s="294">
        <v>0</v>
      </c>
      <c r="N823" s="275">
        <v>120960</v>
      </c>
      <c r="O823" s="288" t="s">
        <v>775</v>
      </c>
      <c r="P823" s="276" t="s">
        <v>760</v>
      </c>
      <c r="Q823" s="296" t="s">
        <v>1935</v>
      </c>
      <c r="R823" s="276" t="s">
        <v>1937</v>
      </c>
      <c r="S823" s="296" t="s">
        <v>1934</v>
      </c>
    </row>
    <row r="824" spans="1:19" x14ac:dyDescent="0.3">
      <c r="A824" s="272">
        <v>1817</v>
      </c>
      <c r="B824" s="282">
        <v>42933</v>
      </c>
      <c r="C824" s="284" t="s">
        <v>593</v>
      </c>
      <c r="D824" s="273" t="s">
        <v>1076</v>
      </c>
      <c r="E824" s="286" t="s">
        <v>395</v>
      </c>
      <c r="F824" s="273" t="s">
        <v>790</v>
      </c>
      <c r="G824" s="288" t="s">
        <v>764</v>
      </c>
      <c r="H824" s="273" t="s">
        <v>793</v>
      </c>
      <c r="I824" s="290" t="s">
        <v>895</v>
      </c>
      <c r="J824" s="274">
        <v>46</v>
      </c>
      <c r="K824" s="292">
        <v>2280</v>
      </c>
      <c r="L824" s="274">
        <v>104880</v>
      </c>
      <c r="M824" s="294">
        <v>0.04</v>
      </c>
      <c r="N824" s="275">
        <v>100684.8</v>
      </c>
      <c r="O824" s="288" t="s">
        <v>775</v>
      </c>
      <c r="P824" s="276" t="s">
        <v>767</v>
      </c>
      <c r="Q824" s="296" t="s">
        <v>1935</v>
      </c>
      <c r="R824" s="276" t="s">
        <v>1937</v>
      </c>
      <c r="S824" s="296" t="s">
        <v>1934</v>
      </c>
    </row>
    <row r="825" spans="1:19" x14ac:dyDescent="0.3">
      <c r="A825" s="272">
        <v>1818</v>
      </c>
      <c r="B825" s="282">
        <v>42933</v>
      </c>
      <c r="C825" s="284" t="s">
        <v>593</v>
      </c>
      <c r="D825" s="273" t="s">
        <v>1074</v>
      </c>
      <c r="E825" s="286" t="s">
        <v>522</v>
      </c>
      <c r="F825" s="273" t="s">
        <v>765</v>
      </c>
      <c r="G825" s="288" t="s">
        <v>764</v>
      </c>
      <c r="H825" s="273" t="s">
        <v>800</v>
      </c>
      <c r="I825" s="290" t="s">
        <v>1075</v>
      </c>
      <c r="J825" s="274">
        <v>33</v>
      </c>
      <c r="K825" s="292">
        <v>240</v>
      </c>
      <c r="L825" s="274">
        <v>7920</v>
      </c>
      <c r="M825" s="294">
        <v>0.08</v>
      </c>
      <c r="N825" s="275">
        <v>7286.4</v>
      </c>
      <c r="O825" s="288" t="s">
        <v>775</v>
      </c>
      <c r="P825" s="276" t="s">
        <v>760</v>
      </c>
      <c r="Q825" s="296" t="s">
        <v>1935</v>
      </c>
      <c r="R825" s="276" t="s">
        <v>1937</v>
      </c>
      <c r="S825" s="296" t="s">
        <v>1934</v>
      </c>
    </row>
    <row r="826" spans="1:19" x14ac:dyDescent="0.3">
      <c r="A826" s="272">
        <v>1819</v>
      </c>
      <c r="B826" s="282">
        <v>42933</v>
      </c>
      <c r="C826" s="284" t="s">
        <v>593</v>
      </c>
      <c r="D826" s="273" t="s">
        <v>1074</v>
      </c>
      <c r="E826" s="286" t="s">
        <v>522</v>
      </c>
      <c r="F826" s="273" t="s">
        <v>765</v>
      </c>
      <c r="G826" s="288" t="s">
        <v>785</v>
      </c>
      <c r="H826" s="273" t="s">
        <v>784</v>
      </c>
      <c r="I826" s="290" t="s">
        <v>1073</v>
      </c>
      <c r="J826" s="274">
        <v>16</v>
      </c>
      <c r="K826" s="292">
        <v>2160</v>
      </c>
      <c r="L826" s="274">
        <v>34560</v>
      </c>
      <c r="M826" s="294">
        <v>0.09</v>
      </c>
      <c r="N826" s="275">
        <v>31449.599999999999</v>
      </c>
      <c r="O826" s="288" t="s">
        <v>775</v>
      </c>
      <c r="P826" s="276" t="s">
        <v>760</v>
      </c>
      <c r="Q826" s="296" t="s">
        <v>1935</v>
      </c>
      <c r="R826" s="276" t="s">
        <v>1937</v>
      </c>
      <c r="S826" s="296" t="s">
        <v>1934</v>
      </c>
    </row>
    <row r="827" spans="1:19" x14ac:dyDescent="0.3">
      <c r="A827" s="272">
        <v>1820</v>
      </c>
      <c r="B827" s="282">
        <v>42933</v>
      </c>
      <c r="C827" s="284" t="s">
        <v>593</v>
      </c>
      <c r="D827" s="273" t="s">
        <v>1070</v>
      </c>
      <c r="E827" s="286" t="s">
        <v>398</v>
      </c>
      <c r="F827" s="273" t="s">
        <v>790</v>
      </c>
      <c r="G827" s="288" t="s">
        <v>764</v>
      </c>
      <c r="H827" s="273" t="s">
        <v>800</v>
      </c>
      <c r="I827" s="290" t="s">
        <v>1072</v>
      </c>
      <c r="J827" s="274">
        <v>22</v>
      </c>
      <c r="K827" s="292">
        <v>2280</v>
      </c>
      <c r="L827" s="274">
        <v>50160</v>
      </c>
      <c r="M827" s="294">
        <v>7.0000000000000007E-2</v>
      </c>
      <c r="N827" s="275">
        <v>46648.800000000003</v>
      </c>
      <c r="O827" s="288" t="s">
        <v>834</v>
      </c>
      <c r="P827" s="276" t="s">
        <v>760</v>
      </c>
      <c r="Q827" s="296" t="s">
        <v>1932</v>
      </c>
      <c r="R827" s="276" t="s">
        <v>1937</v>
      </c>
      <c r="S827" s="296" t="s">
        <v>1934</v>
      </c>
    </row>
    <row r="828" spans="1:19" x14ac:dyDescent="0.3">
      <c r="A828" s="272">
        <v>1821</v>
      </c>
      <c r="B828" s="282">
        <v>42933</v>
      </c>
      <c r="C828" s="284" t="s">
        <v>593</v>
      </c>
      <c r="D828" s="273" t="s">
        <v>1070</v>
      </c>
      <c r="E828" s="286" t="s">
        <v>398</v>
      </c>
      <c r="F828" s="273" t="s">
        <v>790</v>
      </c>
      <c r="G828" s="288" t="s">
        <v>764</v>
      </c>
      <c r="H828" s="273" t="s">
        <v>793</v>
      </c>
      <c r="I828" s="290" t="s">
        <v>1071</v>
      </c>
      <c r="J828" s="274">
        <v>50</v>
      </c>
      <c r="K828" s="292">
        <v>1200</v>
      </c>
      <c r="L828" s="274">
        <v>60000</v>
      </c>
      <c r="M828" s="294">
        <v>0</v>
      </c>
      <c r="N828" s="275">
        <v>60000</v>
      </c>
      <c r="O828" s="288" t="s">
        <v>834</v>
      </c>
      <c r="P828" s="276" t="s">
        <v>760</v>
      </c>
      <c r="Q828" s="296" t="s">
        <v>1932</v>
      </c>
      <c r="R828" s="276" t="s">
        <v>1937</v>
      </c>
      <c r="S828" s="296" t="s">
        <v>1934</v>
      </c>
    </row>
    <row r="829" spans="1:19" x14ac:dyDescent="0.3">
      <c r="A829" s="272">
        <v>1822</v>
      </c>
      <c r="B829" s="282">
        <v>42933</v>
      </c>
      <c r="C829" s="284" t="s">
        <v>593</v>
      </c>
      <c r="D829" s="273" t="s">
        <v>1070</v>
      </c>
      <c r="E829" s="286" t="s">
        <v>398</v>
      </c>
      <c r="F829" s="273" t="s">
        <v>790</v>
      </c>
      <c r="G829" s="288" t="s">
        <v>764</v>
      </c>
      <c r="H829" s="273" t="s">
        <v>763</v>
      </c>
      <c r="I829" s="290" t="s">
        <v>1069</v>
      </c>
      <c r="J829" s="274">
        <v>30</v>
      </c>
      <c r="K829" s="292">
        <v>660</v>
      </c>
      <c r="L829" s="274">
        <v>19800</v>
      </c>
      <c r="M829" s="294">
        <v>0.06</v>
      </c>
      <c r="N829" s="275">
        <v>18612</v>
      </c>
      <c r="O829" s="288" t="s">
        <v>834</v>
      </c>
      <c r="P829" s="276" t="s">
        <v>767</v>
      </c>
      <c r="Q829" s="296" t="s">
        <v>1932</v>
      </c>
      <c r="R829" s="276" t="s">
        <v>1937</v>
      </c>
      <c r="S829" s="296" t="s">
        <v>1934</v>
      </c>
    </row>
    <row r="830" spans="1:19" x14ac:dyDescent="0.3">
      <c r="A830" s="272">
        <v>1823</v>
      </c>
      <c r="B830" s="282">
        <v>42933</v>
      </c>
      <c r="C830" s="284" t="s">
        <v>593</v>
      </c>
      <c r="D830" s="273" t="s">
        <v>1068</v>
      </c>
      <c r="E830" s="286" t="s">
        <v>405</v>
      </c>
      <c r="F830" s="273" t="s">
        <v>790</v>
      </c>
      <c r="G830" s="288" t="s">
        <v>785</v>
      </c>
      <c r="H830" s="273" t="s">
        <v>824</v>
      </c>
      <c r="I830" s="290" t="s">
        <v>1067</v>
      </c>
      <c r="J830" s="274">
        <v>7</v>
      </c>
      <c r="K830" s="292">
        <v>360</v>
      </c>
      <c r="L830" s="274">
        <v>2520</v>
      </c>
      <c r="M830" s="294">
        <v>7.0000000000000007E-2</v>
      </c>
      <c r="N830" s="275">
        <v>2343.6</v>
      </c>
      <c r="O830" s="288" t="s">
        <v>788</v>
      </c>
      <c r="P830" s="276" t="s">
        <v>760</v>
      </c>
      <c r="Q830" s="296" t="s">
        <v>1936</v>
      </c>
      <c r="R830" s="276" t="s">
        <v>1937</v>
      </c>
      <c r="S830" s="296" t="s">
        <v>1934</v>
      </c>
    </row>
    <row r="831" spans="1:19" x14ac:dyDescent="0.3">
      <c r="A831" s="272">
        <v>1824</v>
      </c>
      <c r="B831" s="282">
        <v>42933</v>
      </c>
      <c r="C831" s="284" t="s">
        <v>593</v>
      </c>
      <c r="D831" s="273" t="s">
        <v>1066</v>
      </c>
      <c r="E831" s="286" t="s">
        <v>522</v>
      </c>
      <c r="F831" s="273" t="s">
        <v>765</v>
      </c>
      <c r="G831" s="288" t="s">
        <v>764</v>
      </c>
      <c r="H831" s="273" t="s">
        <v>921</v>
      </c>
      <c r="I831" s="290" t="s">
        <v>1065</v>
      </c>
      <c r="J831" s="274">
        <v>43</v>
      </c>
      <c r="K831" s="292">
        <v>180</v>
      </c>
      <c r="L831" s="274">
        <v>7740</v>
      </c>
      <c r="M831" s="294">
        <v>0.02</v>
      </c>
      <c r="N831" s="275">
        <v>7585.2</v>
      </c>
      <c r="O831" s="288" t="s">
        <v>782</v>
      </c>
      <c r="P831" s="276" t="s">
        <v>767</v>
      </c>
      <c r="Q831" s="296" t="s">
        <v>1932</v>
      </c>
      <c r="R831" s="276" t="s">
        <v>1937</v>
      </c>
      <c r="S831" s="296" t="s">
        <v>1934</v>
      </c>
    </row>
    <row r="832" spans="1:19" x14ac:dyDescent="0.3">
      <c r="A832" s="272">
        <v>1825</v>
      </c>
      <c r="B832" s="282">
        <v>42933</v>
      </c>
      <c r="C832" s="284" t="s">
        <v>593</v>
      </c>
      <c r="D832" s="273" t="s">
        <v>840</v>
      </c>
      <c r="E832" s="286" t="s">
        <v>522</v>
      </c>
      <c r="F832" s="273" t="s">
        <v>778</v>
      </c>
      <c r="G832" s="288" t="s">
        <v>764</v>
      </c>
      <c r="H832" s="273" t="s">
        <v>793</v>
      </c>
      <c r="I832" s="290" t="s">
        <v>1064</v>
      </c>
      <c r="J832" s="274">
        <v>5</v>
      </c>
      <c r="K832" s="292">
        <v>300</v>
      </c>
      <c r="L832" s="274">
        <v>1500</v>
      </c>
      <c r="M832" s="294">
        <v>0.09</v>
      </c>
      <c r="N832" s="275">
        <v>1365</v>
      </c>
      <c r="O832" s="288" t="s">
        <v>761</v>
      </c>
      <c r="P832" s="276" t="s">
        <v>760</v>
      </c>
      <c r="Q832" s="296" t="s">
        <v>1932</v>
      </c>
      <c r="R832" s="276" t="s">
        <v>1933</v>
      </c>
      <c r="S832" s="296" t="s">
        <v>1934</v>
      </c>
    </row>
    <row r="833" spans="1:19" x14ac:dyDescent="0.3">
      <c r="A833" s="272">
        <v>1826</v>
      </c>
      <c r="B833" s="282">
        <v>42934</v>
      </c>
      <c r="C833" s="284" t="s">
        <v>593</v>
      </c>
      <c r="D833" s="273" t="s">
        <v>1063</v>
      </c>
      <c r="E833" s="286" t="s">
        <v>398</v>
      </c>
      <c r="F833" s="273" t="s">
        <v>765</v>
      </c>
      <c r="G833" s="288" t="s">
        <v>785</v>
      </c>
      <c r="H833" s="273" t="s">
        <v>824</v>
      </c>
      <c r="I833" s="290" t="s">
        <v>1012</v>
      </c>
      <c r="J833" s="274">
        <v>49</v>
      </c>
      <c r="K833" s="292">
        <v>2460</v>
      </c>
      <c r="L833" s="274">
        <v>120540</v>
      </c>
      <c r="M833" s="294">
        <v>0.01</v>
      </c>
      <c r="N833" s="275">
        <v>119334.6</v>
      </c>
      <c r="O833" s="288" t="s">
        <v>834</v>
      </c>
      <c r="P833" s="276" t="s">
        <v>760</v>
      </c>
      <c r="Q833" s="296" t="s">
        <v>1932</v>
      </c>
      <c r="R833" s="276" t="s">
        <v>1937</v>
      </c>
      <c r="S833" s="296" t="s">
        <v>1934</v>
      </c>
    </row>
    <row r="834" spans="1:19" x14ac:dyDescent="0.3">
      <c r="A834" s="272">
        <v>1827</v>
      </c>
      <c r="B834" s="282">
        <v>42934</v>
      </c>
      <c r="C834" s="284" t="s">
        <v>593</v>
      </c>
      <c r="D834" s="273" t="s">
        <v>1063</v>
      </c>
      <c r="E834" s="286" t="s">
        <v>398</v>
      </c>
      <c r="F834" s="273" t="s">
        <v>765</v>
      </c>
      <c r="G834" s="288" t="s">
        <v>770</v>
      </c>
      <c r="H834" s="273" t="s">
        <v>781</v>
      </c>
      <c r="I834" s="290" t="s">
        <v>1062</v>
      </c>
      <c r="J834" s="274">
        <v>1</v>
      </c>
      <c r="K834" s="292">
        <v>2460</v>
      </c>
      <c r="L834" s="274">
        <v>2460</v>
      </c>
      <c r="M834" s="294">
        <v>0.02</v>
      </c>
      <c r="N834" s="275">
        <v>2410.8000000000002</v>
      </c>
      <c r="O834" s="288" t="s">
        <v>834</v>
      </c>
      <c r="P834" s="276" t="s">
        <v>798</v>
      </c>
      <c r="Q834" s="296" t="s">
        <v>1932</v>
      </c>
      <c r="R834" s="276" t="s">
        <v>1937</v>
      </c>
      <c r="S834" s="296" t="s">
        <v>1934</v>
      </c>
    </row>
    <row r="835" spans="1:19" x14ac:dyDescent="0.3">
      <c r="A835" s="272">
        <v>1828</v>
      </c>
      <c r="B835" s="282">
        <v>42934</v>
      </c>
      <c r="C835" s="284" t="s">
        <v>593</v>
      </c>
      <c r="D835" s="273" t="s">
        <v>1061</v>
      </c>
      <c r="E835" s="286" t="s">
        <v>398</v>
      </c>
      <c r="F835" s="273" t="s">
        <v>790</v>
      </c>
      <c r="G835" s="288" t="s">
        <v>785</v>
      </c>
      <c r="H835" s="273" t="s">
        <v>815</v>
      </c>
      <c r="I835" s="290" t="s">
        <v>1060</v>
      </c>
      <c r="J835" s="274">
        <v>12</v>
      </c>
      <c r="K835" s="292">
        <v>12840</v>
      </c>
      <c r="L835" s="274">
        <v>154080</v>
      </c>
      <c r="M835" s="294">
        <v>0.03</v>
      </c>
      <c r="N835" s="275">
        <v>149457.60000000001</v>
      </c>
      <c r="O835" s="288" t="s">
        <v>834</v>
      </c>
      <c r="P835" s="276" t="s">
        <v>760</v>
      </c>
      <c r="Q835" s="296" t="s">
        <v>1932</v>
      </c>
      <c r="R835" s="276" t="s">
        <v>1937</v>
      </c>
      <c r="S835" s="296" t="s">
        <v>1934</v>
      </c>
    </row>
    <row r="836" spans="1:19" x14ac:dyDescent="0.3">
      <c r="A836" s="272">
        <v>1829</v>
      </c>
      <c r="B836" s="282">
        <v>42934</v>
      </c>
      <c r="C836" s="284" t="s">
        <v>593</v>
      </c>
      <c r="D836" s="273" t="s">
        <v>1059</v>
      </c>
      <c r="E836" s="286" t="s">
        <v>522</v>
      </c>
      <c r="F836" s="273" t="s">
        <v>790</v>
      </c>
      <c r="G836" s="288" t="s">
        <v>770</v>
      </c>
      <c r="H836" s="273" t="s">
        <v>769</v>
      </c>
      <c r="I836" s="290" t="s">
        <v>1058</v>
      </c>
      <c r="J836" s="274">
        <v>43</v>
      </c>
      <c r="K836" s="292">
        <v>1560</v>
      </c>
      <c r="L836" s="274">
        <v>67080</v>
      </c>
      <c r="M836" s="294">
        <v>0.05</v>
      </c>
      <c r="N836" s="275">
        <v>63726</v>
      </c>
      <c r="O836" s="288" t="s">
        <v>761</v>
      </c>
      <c r="P836" s="276" t="s">
        <v>827</v>
      </c>
      <c r="Q836" s="296" t="s">
        <v>1932</v>
      </c>
      <c r="R836" s="276" t="s">
        <v>1937</v>
      </c>
      <c r="S836" s="296" t="s">
        <v>1934</v>
      </c>
    </row>
    <row r="837" spans="1:19" x14ac:dyDescent="0.3">
      <c r="A837" s="272">
        <v>1830</v>
      </c>
      <c r="B837" s="282">
        <v>42934</v>
      </c>
      <c r="C837" s="284" t="s">
        <v>593</v>
      </c>
      <c r="D837" s="273" t="s">
        <v>1057</v>
      </c>
      <c r="E837" s="286" t="s">
        <v>395</v>
      </c>
      <c r="F837" s="273" t="s">
        <v>790</v>
      </c>
      <c r="G837" s="288" t="s">
        <v>764</v>
      </c>
      <c r="H837" s="273" t="s">
        <v>793</v>
      </c>
      <c r="I837" s="290" t="s">
        <v>1056</v>
      </c>
      <c r="J837" s="274">
        <v>42</v>
      </c>
      <c r="K837" s="292">
        <v>1140</v>
      </c>
      <c r="L837" s="274">
        <v>47880</v>
      </c>
      <c r="M837" s="294">
        <v>0.01</v>
      </c>
      <c r="N837" s="275">
        <v>47401.2</v>
      </c>
      <c r="O837" s="288" t="s">
        <v>782</v>
      </c>
      <c r="P837" s="276" t="s">
        <v>760</v>
      </c>
      <c r="Q837" s="296" t="s">
        <v>1932</v>
      </c>
      <c r="R837" s="276" t="s">
        <v>1937</v>
      </c>
      <c r="S837" s="296" t="s">
        <v>1934</v>
      </c>
    </row>
    <row r="838" spans="1:19" x14ac:dyDescent="0.3">
      <c r="A838" s="272">
        <v>1831</v>
      </c>
      <c r="B838" s="282">
        <v>42935</v>
      </c>
      <c r="C838" s="284" t="s">
        <v>593</v>
      </c>
      <c r="D838" s="273" t="s">
        <v>1053</v>
      </c>
      <c r="E838" s="286" t="s">
        <v>405</v>
      </c>
      <c r="F838" s="273" t="s">
        <v>765</v>
      </c>
      <c r="G838" s="288" t="s">
        <v>764</v>
      </c>
      <c r="H838" s="273" t="s">
        <v>921</v>
      </c>
      <c r="I838" s="290" t="s">
        <v>1055</v>
      </c>
      <c r="J838" s="274">
        <v>32</v>
      </c>
      <c r="K838" s="292">
        <v>300</v>
      </c>
      <c r="L838" s="274">
        <v>9600</v>
      </c>
      <c r="M838" s="294">
        <v>0.02</v>
      </c>
      <c r="N838" s="275">
        <v>9408</v>
      </c>
      <c r="O838" s="288" t="s">
        <v>834</v>
      </c>
      <c r="P838" s="276" t="s">
        <v>787</v>
      </c>
      <c r="Q838" s="296" t="s">
        <v>1932</v>
      </c>
      <c r="R838" s="276" t="s">
        <v>1937</v>
      </c>
      <c r="S838" s="296" t="s">
        <v>1934</v>
      </c>
    </row>
    <row r="839" spans="1:19" x14ac:dyDescent="0.3">
      <c r="A839" s="272">
        <v>1832</v>
      </c>
      <c r="B839" s="282">
        <v>42935</v>
      </c>
      <c r="C839" s="284" t="s">
        <v>593</v>
      </c>
      <c r="D839" s="273" t="s">
        <v>971</v>
      </c>
      <c r="E839" s="286" t="s">
        <v>398</v>
      </c>
      <c r="F839" s="273" t="s">
        <v>765</v>
      </c>
      <c r="G839" s="288" t="s">
        <v>764</v>
      </c>
      <c r="H839" s="273" t="s">
        <v>772</v>
      </c>
      <c r="I839" s="290" t="s">
        <v>1054</v>
      </c>
      <c r="J839" s="274">
        <v>42</v>
      </c>
      <c r="K839" s="292">
        <v>5760</v>
      </c>
      <c r="L839" s="274">
        <v>241920</v>
      </c>
      <c r="M839" s="294">
        <v>0</v>
      </c>
      <c r="N839" s="275">
        <v>241920</v>
      </c>
      <c r="O839" s="288" t="s">
        <v>834</v>
      </c>
      <c r="P839" s="276" t="s">
        <v>760</v>
      </c>
      <c r="Q839" s="296" t="s">
        <v>1932</v>
      </c>
      <c r="R839" s="276" t="s">
        <v>1937</v>
      </c>
      <c r="S839" s="296" t="s">
        <v>1934</v>
      </c>
    </row>
    <row r="840" spans="1:19" x14ac:dyDescent="0.3">
      <c r="A840" s="272">
        <v>1833</v>
      </c>
      <c r="B840" s="282">
        <v>42935</v>
      </c>
      <c r="C840" s="284" t="s">
        <v>593</v>
      </c>
      <c r="D840" s="273" t="s">
        <v>1053</v>
      </c>
      <c r="E840" s="286" t="s">
        <v>395</v>
      </c>
      <c r="F840" s="273" t="s">
        <v>765</v>
      </c>
      <c r="G840" s="288" t="s">
        <v>764</v>
      </c>
      <c r="H840" s="273" t="s">
        <v>772</v>
      </c>
      <c r="I840" s="290" t="s">
        <v>1052</v>
      </c>
      <c r="J840" s="274">
        <v>47</v>
      </c>
      <c r="K840" s="292">
        <v>1260</v>
      </c>
      <c r="L840" s="274">
        <v>59220</v>
      </c>
      <c r="M840" s="294">
        <v>0.02</v>
      </c>
      <c r="N840" s="275">
        <v>58035.6</v>
      </c>
      <c r="O840" s="288" t="s">
        <v>834</v>
      </c>
      <c r="P840" s="276" t="s">
        <v>760</v>
      </c>
      <c r="Q840" s="296" t="s">
        <v>1932</v>
      </c>
      <c r="R840" s="276" t="s">
        <v>1937</v>
      </c>
      <c r="S840" s="296" t="s">
        <v>1934</v>
      </c>
    </row>
    <row r="841" spans="1:19" x14ac:dyDescent="0.3">
      <c r="A841" s="272">
        <v>1834</v>
      </c>
      <c r="B841" s="282">
        <v>42936</v>
      </c>
      <c r="C841" s="284" t="s">
        <v>593</v>
      </c>
      <c r="D841" s="273" t="s">
        <v>1051</v>
      </c>
      <c r="E841" s="286" t="s">
        <v>405</v>
      </c>
      <c r="F841" s="273" t="s">
        <v>778</v>
      </c>
      <c r="G841" s="288" t="s">
        <v>785</v>
      </c>
      <c r="H841" s="273" t="s">
        <v>784</v>
      </c>
      <c r="I841" s="290" t="s">
        <v>801</v>
      </c>
      <c r="J841" s="274">
        <v>49</v>
      </c>
      <c r="K841" s="292">
        <v>11760</v>
      </c>
      <c r="L841" s="274">
        <v>576240</v>
      </c>
      <c r="M841" s="294">
        <v>0.06</v>
      </c>
      <c r="N841" s="275">
        <v>541665.6</v>
      </c>
      <c r="O841" s="288" t="s">
        <v>834</v>
      </c>
      <c r="P841" s="276" t="s">
        <v>760</v>
      </c>
      <c r="Q841" s="296" t="s">
        <v>1932</v>
      </c>
      <c r="R841" s="276" t="s">
        <v>1933</v>
      </c>
      <c r="S841" s="296" t="s">
        <v>1934</v>
      </c>
    </row>
    <row r="842" spans="1:19" x14ac:dyDescent="0.3">
      <c r="A842" s="272">
        <v>1835</v>
      </c>
      <c r="B842" s="282">
        <v>42936</v>
      </c>
      <c r="C842" s="284" t="s">
        <v>593</v>
      </c>
      <c r="D842" s="273" t="s">
        <v>1049</v>
      </c>
      <c r="E842" s="286" t="s">
        <v>398</v>
      </c>
      <c r="F842" s="273" t="s">
        <v>765</v>
      </c>
      <c r="G842" s="288" t="s">
        <v>770</v>
      </c>
      <c r="H842" s="273" t="s">
        <v>781</v>
      </c>
      <c r="I842" s="290" t="s">
        <v>1050</v>
      </c>
      <c r="J842" s="274">
        <v>21</v>
      </c>
      <c r="K842" s="292">
        <v>3000</v>
      </c>
      <c r="L842" s="274">
        <v>63000</v>
      </c>
      <c r="M842" s="294">
        <v>7.0000000000000007E-2</v>
      </c>
      <c r="N842" s="275">
        <v>58590</v>
      </c>
      <c r="O842" s="288" t="s">
        <v>761</v>
      </c>
      <c r="P842" s="276" t="s">
        <v>767</v>
      </c>
      <c r="Q842" s="296" t="s">
        <v>1932</v>
      </c>
      <c r="R842" s="276" t="s">
        <v>1937</v>
      </c>
      <c r="S842" s="296" t="s">
        <v>1934</v>
      </c>
    </row>
    <row r="843" spans="1:19" x14ac:dyDescent="0.3">
      <c r="A843" s="272">
        <v>1836</v>
      </c>
      <c r="B843" s="282">
        <v>42936</v>
      </c>
      <c r="C843" s="284" t="s">
        <v>593</v>
      </c>
      <c r="D843" s="273" t="s">
        <v>1049</v>
      </c>
      <c r="E843" s="286" t="s">
        <v>398</v>
      </c>
      <c r="F843" s="273" t="s">
        <v>765</v>
      </c>
      <c r="G843" s="288" t="s">
        <v>770</v>
      </c>
      <c r="H843" s="273" t="s">
        <v>781</v>
      </c>
      <c r="I843" s="290" t="s">
        <v>1048</v>
      </c>
      <c r="J843" s="274">
        <v>17</v>
      </c>
      <c r="K843" s="292">
        <v>660</v>
      </c>
      <c r="L843" s="274">
        <v>11220</v>
      </c>
      <c r="M843" s="294">
        <v>0.01</v>
      </c>
      <c r="N843" s="275">
        <v>11107.8</v>
      </c>
      <c r="O843" s="288" t="s">
        <v>761</v>
      </c>
      <c r="P843" s="276" t="s">
        <v>787</v>
      </c>
      <c r="Q843" s="296" t="s">
        <v>1932</v>
      </c>
      <c r="R843" s="276" t="s">
        <v>1937</v>
      </c>
      <c r="S843" s="296" t="s">
        <v>1934</v>
      </c>
    </row>
    <row r="844" spans="1:19" x14ac:dyDescent="0.3">
      <c r="A844" s="272">
        <v>1837</v>
      </c>
      <c r="B844" s="282">
        <v>42936</v>
      </c>
      <c r="C844" s="284" t="s">
        <v>593</v>
      </c>
      <c r="D844" s="273" t="s">
        <v>1047</v>
      </c>
      <c r="E844" s="286" t="s">
        <v>522</v>
      </c>
      <c r="F844" s="273" t="s">
        <v>790</v>
      </c>
      <c r="G844" s="288" t="s">
        <v>764</v>
      </c>
      <c r="H844" s="273" t="s">
        <v>763</v>
      </c>
      <c r="I844" s="290" t="s">
        <v>1046</v>
      </c>
      <c r="J844" s="274">
        <v>7</v>
      </c>
      <c r="K844" s="292">
        <v>1380</v>
      </c>
      <c r="L844" s="274">
        <v>9660</v>
      </c>
      <c r="M844" s="294">
        <v>7.0000000000000007E-2</v>
      </c>
      <c r="N844" s="275">
        <v>8983.7999999999993</v>
      </c>
      <c r="O844" s="288" t="s">
        <v>788</v>
      </c>
      <c r="P844" s="276" t="s">
        <v>767</v>
      </c>
      <c r="Q844" s="296" t="s">
        <v>1936</v>
      </c>
      <c r="R844" s="276" t="s">
        <v>1937</v>
      </c>
      <c r="S844" s="296" t="s">
        <v>1934</v>
      </c>
    </row>
    <row r="845" spans="1:19" x14ac:dyDescent="0.3">
      <c r="A845" s="272">
        <v>1838</v>
      </c>
      <c r="B845" s="282">
        <v>42936</v>
      </c>
      <c r="C845" s="284" t="s">
        <v>593</v>
      </c>
      <c r="D845" s="273" t="s">
        <v>1045</v>
      </c>
      <c r="E845" s="286" t="s">
        <v>405</v>
      </c>
      <c r="F845" s="273" t="s">
        <v>765</v>
      </c>
      <c r="G845" s="288" t="s">
        <v>785</v>
      </c>
      <c r="H845" s="273" t="s">
        <v>824</v>
      </c>
      <c r="I845" s="290" t="s">
        <v>823</v>
      </c>
      <c r="J845" s="274">
        <v>13</v>
      </c>
      <c r="K845" s="292">
        <v>1260</v>
      </c>
      <c r="L845" s="274">
        <v>16380</v>
      </c>
      <c r="M845" s="294">
        <v>0.1</v>
      </c>
      <c r="N845" s="275">
        <v>14742</v>
      </c>
      <c r="O845" s="288" t="s">
        <v>782</v>
      </c>
      <c r="P845" s="276" t="s">
        <v>760</v>
      </c>
      <c r="Q845" s="296" t="s">
        <v>1932</v>
      </c>
      <c r="R845" s="276" t="s">
        <v>1937</v>
      </c>
      <c r="S845" s="296" t="s">
        <v>1934</v>
      </c>
    </row>
    <row r="846" spans="1:19" x14ac:dyDescent="0.3">
      <c r="A846" s="272">
        <v>1839</v>
      </c>
      <c r="B846" s="282">
        <v>42936</v>
      </c>
      <c r="C846" s="284" t="s">
        <v>593</v>
      </c>
      <c r="D846" s="273" t="s">
        <v>1044</v>
      </c>
      <c r="E846" s="286" t="s">
        <v>395</v>
      </c>
      <c r="F846" s="273" t="s">
        <v>812</v>
      </c>
      <c r="G846" s="288" t="s">
        <v>764</v>
      </c>
      <c r="H846" s="273" t="s">
        <v>793</v>
      </c>
      <c r="I846" s="290" t="s">
        <v>1043</v>
      </c>
      <c r="J846" s="274">
        <v>34</v>
      </c>
      <c r="K846" s="292">
        <v>360</v>
      </c>
      <c r="L846" s="274">
        <v>12240</v>
      </c>
      <c r="M846" s="294">
        <v>0.02</v>
      </c>
      <c r="N846" s="275">
        <v>11995.2</v>
      </c>
      <c r="O846" s="288" t="s">
        <v>775</v>
      </c>
      <c r="P846" s="276" t="s">
        <v>760</v>
      </c>
      <c r="Q846" s="296" t="s">
        <v>1935</v>
      </c>
      <c r="R846" s="276" t="s">
        <v>1933</v>
      </c>
      <c r="S846" s="296" t="s">
        <v>1934</v>
      </c>
    </row>
    <row r="847" spans="1:19" x14ac:dyDescent="0.3">
      <c r="A847" s="272">
        <v>1840</v>
      </c>
      <c r="B847" s="282">
        <v>42936</v>
      </c>
      <c r="C847" s="284" t="s">
        <v>593</v>
      </c>
      <c r="D847" s="273" t="s">
        <v>1042</v>
      </c>
      <c r="E847" s="286" t="s">
        <v>395</v>
      </c>
      <c r="F847" s="273" t="s">
        <v>790</v>
      </c>
      <c r="G847" s="288" t="s">
        <v>770</v>
      </c>
      <c r="H847" s="273" t="s">
        <v>781</v>
      </c>
      <c r="I847" s="290" t="s">
        <v>1041</v>
      </c>
      <c r="J847" s="274">
        <v>32</v>
      </c>
      <c r="K847" s="292">
        <v>480</v>
      </c>
      <c r="L847" s="274">
        <v>15360</v>
      </c>
      <c r="M847" s="294">
        <v>0.06</v>
      </c>
      <c r="N847" s="275">
        <v>14438.4</v>
      </c>
      <c r="O847" s="288" t="s">
        <v>788</v>
      </c>
      <c r="P847" s="276" t="s">
        <v>787</v>
      </c>
      <c r="Q847" s="296" t="s">
        <v>1936</v>
      </c>
      <c r="R847" s="276" t="s">
        <v>1937</v>
      </c>
      <c r="S847" s="296" t="s">
        <v>1934</v>
      </c>
    </row>
    <row r="848" spans="1:19" x14ac:dyDescent="0.3">
      <c r="A848" s="272">
        <v>1841</v>
      </c>
      <c r="B848" s="282">
        <v>42936</v>
      </c>
      <c r="C848" s="284" t="s">
        <v>593</v>
      </c>
      <c r="D848" s="273" t="s">
        <v>1040</v>
      </c>
      <c r="E848" s="286" t="s">
        <v>395</v>
      </c>
      <c r="F848" s="273" t="s">
        <v>765</v>
      </c>
      <c r="G848" s="288" t="s">
        <v>785</v>
      </c>
      <c r="H848" s="273" t="s">
        <v>824</v>
      </c>
      <c r="I848" s="290" t="s">
        <v>1039</v>
      </c>
      <c r="J848" s="274">
        <v>1</v>
      </c>
      <c r="K848" s="292">
        <v>300</v>
      </c>
      <c r="L848" s="274">
        <v>300</v>
      </c>
      <c r="M848" s="294">
        <v>0.02</v>
      </c>
      <c r="N848" s="275">
        <v>294</v>
      </c>
      <c r="O848" s="288" t="s">
        <v>761</v>
      </c>
      <c r="P848" s="276" t="s">
        <v>760</v>
      </c>
      <c r="Q848" s="296" t="s">
        <v>1932</v>
      </c>
      <c r="R848" s="276" t="s">
        <v>1937</v>
      </c>
      <c r="S848" s="296" t="s">
        <v>1934</v>
      </c>
    </row>
    <row r="849" spans="1:19" x14ac:dyDescent="0.3">
      <c r="A849" s="272">
        <v>1842</v>
      </c>
      <c r="B849" s="282">
        <v>42937</v>
      </c>
      <c r="C849" s="284" t="s">
        <v>593</v>
      </c>
      <c r="D849" s="273" t="s">
        <v>1038</v>
      </c>
      <c r="E849" s="286" t="s">
        <v>405</v>
      </c>
      <c r="F849" s="273" t="s">
        <v>778</v>
      </c>
      <c r="G849" s="288" t="s">
        <v>764</v>
      </c>
      <c r="H849" s="273" t="s">
        <v>772</v>
      </c>
      <c r="I849" s="290" t="s">
        <v>1037</v>
      </c>
      <c r="J849" s="274">
        <v>32</v>
      </c>
      <c r="K849" s="292">
        <v>780</v>
      </c>
      <c r="L849" s="274">
        <v>24960</v>
      </c>
      <c r="M849" s="294">
        <v>7.0000000000000007E-2</v>
      </c>
      <c r="N849" s="275">
        <v>23212.799999999999</v>
      </c>
      <c r="O849" s="288" t="s">
        <v>775</v>
      </c>
      <c r="P849" s="276" t="s">
        <v>760</v>
      </c>
      <c r="Q849" s="296" t="s">
        <v>1935</v>
      </c>
      <c r="R849" s="276" t="s">
        <v>1933</v>
      </c>
      <c r="S849" s="296" t="s">
        <v>1934</v>
      </c>
    </row>
    <row r="850" spans="1:19" x14ac:dyDescent="0.3">
      <c r="A850" s="272">
        <v>1843</v>
      </c>
      <c r="B850" s="282">
        <v>42937</v>
      </c>
      <c r="C850" s="284" t="s">
        <v>593</v>
      </c>
      <c r="D850" s="273" t="s">
        <v>1035</v>
      </c>
      <c r="E850" s="286" t="s">
        <v>405</v>
      </c>
      <c r="F850" s="273" t="s">
        <v>812</v>
      </c>
      <c r="G850" s="288" t="s">
        <v>764</v>
      </c>
      <c r="H850" s="273" t="s">
        <v>800</v>
      </c>
      <c r="I850" s="290" t="s">
        <v>1036</v>
      </c>
      <c r="J850" s="274">
        <v>7</v>
      </c>
      <c r="K850" s="292">
        <v>10380</v>
      </c>
      <c r="L850" s="274">
        <v>72660</v>
      </c>
      <c r="M850" s="294">
        <v>0.08</v>
      </c>
      <c r="N850" s="275">
        <v>66847.199999999997</v>
      </c>
      <c r="O850" s="288" t="s">
        <v>782</v>
      </c>
      <c r="P850" s="276" t="s">
        <v>760</v>
      </c>
      <c r="Q850" s="296" t="s">
        <v>1932</v>
      </c>
      <c r="R850" s="276" t="s">
        <v>1933</v>
      </c>
      <c r="S850" s="296" t="s">
        <v>1934</v>
      </c>
    </row>
    <row r="851" spans="1:19" x14ac:dyDescent="0.3">
      <c r="A851" s="272">
        <v>1844</v>
      </c>
      <c r="B851" s="282">
        <v>42937</v>
      </c>
      <c r="C851" s="284" t="s">
        <v>593</v>
      </c>
      <c r="D851" s="273" t="s">
        <v>1035</v>
      </c>
      <c r="E851" s="286" t="s">
        <v>405</v>
      </c>
      <c r="F851" s="273" t="s">
        <v>812</v>
      </c>
      <c r="G851" s="288" t="s">
        <v>785</v>
      </c>
      <c r="H851" s="273" t="s">
        <v>784</v>
      </c>
      <c r="I851" s="290" t="s">
        <v>1034</v>
      </c>
      <c r="J851" s="274">
        <v>28</v>
      </c>
      <c r="K851" s="292">
        <v>3960</v>
      </c>
      <c r="L851" s="274">
        <v>110880</v>
      </c>
      <c r="M851" s="294">
        <v>0.1</v>
      </c>
      <c r="N851" s="275">
        <v>99792</v>
      </c>
      <c r="O851" s="288" t="s">
        <v>782</v>
      </c>
      <c r="P851" s="276" t="s">
        <v>760</v>
      </c>
      <c r="Q851" s="296" t="s">
        <v>1932</v>
      </c>
      <c r="R851" s="276" t="s">
        <v>1933</v>
      </c>
      <c r="S851" s="296" t="s">
        <v>1934</v>
      </c>
    </row>
    <row r="852" spans="1:19" x14ac:dyDescent="0.3">
      <c r="A852" s="272">
        <v>1845</v>
      </c>
      <c r="B852" s="282">
        <v>42937</v>
      </c>
      <c r="C852" s="284" t="s">
        <v>593</v>
      </c>
      <c r="D852" s="273" t="s">
        <v>1033</v>
      </c>
      <c r="E852" s="286" t="s">
        <v>522</v>
      </c>
      <c r="F852" s="273" t="s">
        <v>778</v>
      </c>
      <c r="G852" s="288" t="s">
        <v>785</v>
      </c>
      <c r="H852" s="273" t="s">
        <v>815</v>
      </c>
      <c r="I852" s="290" t="s">
        <v>1032</v>
      </c>
      <c r="J852" s="274">
        <v>8</v>
      </c>
      <c r="K852" s="292">
        <v>407040</v>
      </c>
      <c r="L852" s="274">
        <v>3256320</v>
      </c>
      <c r="M852" s="294">
        <v>0.09</v>
      </c>
      <c r="N852" s="275">
        <v>2963251.2000000002</v>
      </c>
      <c r="O852" s="288" t="s">
        <v>788</v>
      </c>
      <c r="P852" s="276" t="s">
        <v>760</v>
      </c>
      <c r="Q852" s="296" t="s">
        <v>1936</v>
      </c>
      <c r="R852" s="276" t="s">
        <v>1933</v>
      </c>
      <c r="S852" s="296" t="s">
        <v>1934</v>
      </c>
    </row>
    <row r="853" spans="1:19" x14ac:dyDescent="0.3">
      <c r="A853" s="272">
        <v>1846</v>
      </c>
      <c r="B853" s="282">
        <v>42937</v>
      </c>
      <c r="C853" s="284" t="s">
        <v>593</v>
      </c>
      <c r="D853" s="273" t="s">
        <v>849</v>
      </c>
      <c r="E853" s="286" t="s">
        <v>522</v>
      </c>
      <c r="F853" s="273" t="s">
        <v>790</v>
      </c>
      <c r="G853" s="288" t="s">
        <v>764</v>
      </c>
      <c r="H853" s="273" t="s">
        <v>800</v>
      </c>
      <c r="I853" s="290" t="s">
        <v>848</v>
      </c>
      <c r="J853" s="274">
        <v>21</v>
      </c>
      <c r="K853" s="292">
        <v>240</v>
      </c>
      <c r="L853" s="274">
        <v>5040</v>
      </c>
      <c r="M853" s="294">
        <v>0.09</v>
      </c>
      <c r="N853" s="275">
        <v>4586.3999999999996</v>
      </c>
      <c r="O853" s="288" t="s">
        <v>788</v>
      </c>
      <c r="P853" s="276" t="s">
        <v>760</v>
      </c>
      <c r="Q853" s="296" t="s">
        <v>1936</v>
      </c>
      <c r="R853" s="276" t="s">
        <v>1937</v>
      </c>
      <c r="S853" s="296" t="s">
        <v>1934</v>
      </c>
    </row>
    <row r="854" spans="1:19" x14ac:dyDescent="0.3">
      <c r="A854" s="272">
        <v>1847</v>
      </c>
      <c r="B854" s="282">
        <v>42937</v>
      </c>
      <c r="C854" s="284" t="s">
        <v>593</v>
      </c>
      <c r="D854" s="273" t="s">
        <v>1030</v>
      </c>
      <c r="E854" s="286" t="s">
        <v>522</v>
      </c>
      <c r="F854" s="273" t="s">
        <v>778</v>
      </c>
      <c r="G854" s="288" t="s">
        <v>764</v>
      </c>
      <c r="H854" s="273" t="s">
        <v>811</v>
      </c>
      <c r="I854" s="290" t="s">
        <v>1031</v>
      </c>
      <c r="J854" s="274">
        <v>25</v>
      </c>
      <c r="K854" s="292">
        <v>720</v>
      </c>
      <c r="L854" s="274">
        <v>18000</v>
      </c>
      <c r="M854" s="294">
        <v>0.09</v>
      </c>
      <c r="N854" s="275">
        <v>16380</v>
      </c>
      <c r="O854" s="288" t="s">
        <v>782</v>
      </c>
      <c r="P854" s="276" t="s">
        <v>760</v>
      </c>
      <c r="Q854" s="296" t="s">
        <v>1932</v>
      </c>
      <c r="R854" s="276" t="s">
        <v>1933</v>
      </c>
      <c r="S854" s="296" t="s">
        <v>1934</v>
      </c>
    </row>
    <row r="855" spans="1:19" x14ac:dyDescent="0.3">
      <c r="A855" s="272">
        <v>1848</v>
      </c>
      <c r="B855" s="282">
        <v>42937</v>
      </c>
      <c r="C855" s="284" t="s">
        <v>593</v>
      </c>
      <c r="D855" s="273" t="s">
        <v>1030</v>
      </c>
      <c r="E855" s="286" t="s">
        <v>522</v>
      </c>
      <c r="F855" s="273" t="s">
        <v>778</v>
      </c>
      <c r="G855" s="288" t="s">
        <v>785</v>
      </c>
      <c r="H855" s="273" t="s">
        <v>815</v>
      </c>
      <c r="I855" s="290" t="s">
        <v>1029</v>
      </c>
      <c r="J855" s="274">
        <v>24</v>
      </c>
      <c r="K855" s="292">
        <v>7260</v>
      </c>
      <c r="L855" s="274">
        <v>174240</v>
      </c>
      <c r="M855" s="294">
        <v>0.08</v>
      </c>
      <c r="N855" s="275">
        <v>160300.79999999999</v>
      </c>
      <c r="O855" s="288" t="s">
        <v>782</v>
      </c>
      <c r="P855" s="276" t="s">
        <v>760</v>
      </c>
      <c r="Q855" s="296" t="s">
        <v>1932</v>
      </c>
      <c r="R855" s="276" t="s">
        <v>1933</v>
      </c>
      <c r="S855" s="296" t="s">
        <v>1934</v>
      </c>
    </row>
    <row r="856" spans="1:19" x14ac:dyDescent="0.3">
      <c r="A856" s="272">
        <v>1849</v>
      </c>
      <c r="B856" s="282">
        <v>42937</v>
      </c>
      <c r="C856" s="284" t="s">
        <v>593</v>
      </c>
      <c r="D856" s="273" t="s">
        <v>928</v>
      </c>
      <c r="E856" s="286" t="s">
        <v>395</v>
      </c>
      <c r="F856" s="273" t="s">
        <v>778</v>
      </c>
      <c r="G856" s="288" t="s">
        <v>785</v>
      </c>
      <c r="H856" s="273" t="s">
        <v>824</v>
      </c>
      <c r="I856" s="290" t="s">
        <v>1028</v>
      </c>
      <c r="J856" s="274">
        <v>48</v>
      </c>
      <c r="K856" s="292">
        <v>1860</v>
      </c>
      <c r="L856" s="274">
        <v>89280</v>
      </c>
      <c r="M856" s="294">
        <v>0</v>
      </c>
      <c r="N856" s="275">
        <v>89280</v>
      </c>
      <c r="O856" s="288" t="s">
        <v>788</v>
      </c>
      <c r="P856" s="276" t="s">
        <v>760</v>
      </c>
      <c r="Q856" s="296" t="s">
        <v>1936</v>
      </c>
      <c r="R856" s="276" t="s">
        <v>1933</v>
      </c>
      <c r="S856" s="296" t="s">
        <v>1934</v>
      </c>
    </row>
    <row r="857" spans="1:19" x14ac:dyDescent="0.3">
      <c r="A857" s="272">
        <v>1850</v>
      </c>
      <c r="B857" s="282">
        <v>42937</v>
      </c>
      <c r="C857" s="284" t="s">
        <v>593</v>
      </c>
      <c r="D857" s="273" t="s">
        <v>928</v>
      </c>
      <c r="E857" s="286" t="s">
        <v>395</v>
      </c>
      <c r="F857" s="273" t="s">
        <v>778</v>
      </c>
      <c r="G857" s="288" t="s">
        <v>764</v>
      </c>
      <c r="H857" s="273" t="s">
        <v>921</v>
      </c>
      <c r="I857" s="290" t="s">
        <v>1027</v>
      </c>
      <c r="J857" s="274">
        <v>28</v>
      </c>
      <c r="K857" s="292">
        <v>300</v>
      </c>
      <c r="L857" s="274">
        <v>8400</v>
      </c>
      <c r="M857" s="294">
        <v>0.08</v>
      </c>
      <c r="N857" s="275">
        <v>7728</v>
      </c>
      <c r="O857" s="288" t="s">
        <v>788</v>
      </c>
      <c r="P857" s="276" t="s">
        <v>760</v>
      </c>
      <c r="Q857" s="296" t="s">
        <v>1936</v>
      </c>
      <c r="R857" s="276" t="s">
        <v>1933</v>
      </c>
      <c r="S857" s="296" t="s">
        <v>1934</v>
      </c>
    </row>
    <row r="858" spans="1:19" x14ac:dyDescent="0.3">
      <c r="A858" s="272">
        <v>1851</v>
      </c>
      <c r="B858" s="282">
        <v>42938</v>
      </c>
      <c r="C858" s="284" t="s">
        <v>593</v>
      </c>
      <c r="D858" s="273" t="s">
        <v>1022</v>
      </c>
      <c r="E858" s="286" t="s">
        <v>398</v>
      </c>
      <c r="F858" s="273" t="s">
        <v>765</v>
      </c>
      <c r="G858" s="288" t="s">
        <v>764</v>
      </c>
      <c r="H858" s="273" t="s">
        <v>800</v>
      </c>
      <c r="I858" s="290" t="s">
        <v>1026</v>
      </c>
      <c r="J858" s="274">
        <v>9</v>
      </c>
      <c r="K858" s="292">
        <v>1380</v>
      </c>
      <c r="L858" s="274">
        <v>12420</v>
      </c>
      <c r="M858" s="294">
        <v>0.03</v>
      </c>
      <c r="N858" s="275">
        <v>12047.4</v>
      </c>
      <c r="O858" s="288" t="s">
        <v>782</v>
      </c>
      <c r="P858" s="276" t="s">
        <v>767</v>
      </c>
      <c r="Q858" s="296" t="s">
        <v>1932</v>
      </c>
      <c r="R858" s="276" t="s">
        <v>1937</v>
      </c>
      <c r="S858" s="296" t="s">
        <v>1934</v>
      </c>
    </row>
    <row r="859" spans="1:19" x14ac:dyDescent="0.3">
      <c r="A859" s="272">
        <v>1852</v>
      </c>
      <c r="B859" s="282">
        <v>42938</v>
      </c>
      <c r="C859" s="284" t="s">
        <v>593</v>
      </c>
      <c r="D859" s="273" t="s">
        <v>1022</v>
      </c>
      <c r="E859" s="286" t="s">
        <v>398</v>
      </c>
      <c r="F859" s="273" t="s">
        <v>765</v>
      </c>
      <c r="G859" s="288" t="s">
        <v>764</v>
      </c>
      <c r="H859" s="273" t="s">
        <v>800</v>
      </c>
      <c r="I859" s="290" t="s">
        <v>1025</v>
      </c>
      <c r="J859" s="274">
        <v>5</v>
      </c>
      <c r="K859" s="292">
        <v>360</v>
      </c>
      <c r="L859" s="274">
        <v>1800</v>
      </c>
      <c r="M859" s="294">
        <v>0.02</v>
      </c>
      <c r="N859" s="275">
        <v>1764</v>
      </c>
      <c r="O859" s="288" t="s">
        <v>782</v>
      </c>
      <c r="P859" s="276" t="s">
        <v>798</v>
      </c>
      <c r="Q859" s="296" t="s">
        <v>1932</v>
      </c>
      <c r="R859" s="276" t="s">
        <v>1937</v>
      </c>
      <c r="S859" s="296" t="s">
        <v>1934</v>
      </c>
    </row>
    <row r="860" spans="1:19" x14ac:dyDescent="0.3">
      <c r="A860" s="272">
        <v>1853</v>
      </c>
      <c r="B860" s="282">
        <v>42938</v>
      </c>
      <c r="C860" s="284" t="s">
        <v>593</v>
      </c>
      <c r="D860" s="273" t="s">
        <v>1024</v>
      </c>
      <c r="E860" s="286" t="s">
        <v>398</v>
      </c>
      <c r="F860" s="273" t="s">
        <v>778</v>
      </c>
      <c r="G860" s="288" t="s">
        <v>764</v>
      </c>
      <c r="H860" s="273" t="s">
        <v>818</v>
      </c>
      <c r="I860" s="290" t="s">
        <v>1023</v>
      </c>
      <c r="J860" s="274">
        <v>20</v>
      </c>
      <c r="K860" s="292">
        <v>4260</v>
      </c>
      <c r="L860" s="274">
        <v>85200</v>
      </c>
      <c r="M860" s="294">
        <v>0.05</v>
      </c>
      <c r="N860" s="275">
        <v>80940</v>
      </c>
      <c r="O860" s="288" t="s">
        <v>834</v>
      </c>
      <c r="P860" s="276" t="s">
        <v>760</v>
      </c>
      <c r="Q860" s="296" t="s">
        <v>1932</v>
      </c>
      <c r="R860" s="276" t="s">
        <v>1933</v>
      </c>
      <c r="S860" s="296" t="s">
        <v>1934</v>
      </c>
    </row>
    <row r="861" spans="1:19" x14ac:dyDescent="0.3">
      <c r="A861" s="272">
        <v>1854</v>
      </c>
      <c r="B861" s="282">
        <v>42938</v>
      </c>
      <c r="C861" s="284" t="s">
        <v>593</v>
      </c>
      <c r="D861" s="273" t="s">
        <v>1022</v>
      </c>
      <c r="E861" s="286" t="s">
        <v>522</v>
      </c>
      <c r="F861" s="273" t="s">
        <v>765</v>
      </c>
      <c r="G861" s="288" t="s">
        <v>764</v>
      </c>
      <c r="H861" s="273" t="s">
        <v>793</v>
      </c>
      <c r="I861" s="290" t="s">
        <v>1021</v>
      </c>
      <c r="J861" s="274">
        <v>43</v>
      </c>
      <c r="K861" s="292">
        <v>420</v>
      </c>
      <c r="L861" s="274">
        <v>18060</v>
      </c>
      <c r="M861" s="294">
        <v>0.01</v>
      </c>
      <c r="N861" s="275">
        <v>17879.400000000001</v>
      </c>
      <c r="O861" s="288" t="s">
        <v>782</v>
      </c>
      <c r="P861" s="276" t="s">
        <v>767</v>
      </c>
      <c r="Q861" s="296" t="s">
        <v>1932</v>
      </c>
      <c r="R861" s="276" t="s">
        <v>1937</v>
      </c>
      <c r="S861" s="296" t="s">
        <v>1934</v>
      </c>
    </row>
    <row r="862" spans="1:19" x14ac:dyDescent="0.3">
      <c r="A862" s="272">
        <v>1855</v>
      </c>
      <c r="B862" s="282">
        <v>42938</v>
      </c>
      <c r="C862" s="284" t="s">
        <v>593</v>
      </c>
      <c r="D862" s="273" t="s">
        <v>1020</v>
      </c>
      <c r="E862" s="286" t="s">
        <v>522</v>
      </c>
      <c r="F862" s="273" t="s">
        <v>778</v>
      </c>
      <c r="G862" s="288" t="s">
        <v>764</v>
      </c>
      <c r="H862" s="273" t="s">
        <v>995</v>
      </c>
      <c r="I862" s="290" t="s">
        <v>1019</v>
      </c>
      <c r="J862" s="274">
        <v>47</v>
      </c>
      <c r="K862" s="292">
        <v>120</v>
      </c>
      <c r="L862" s="274">
        <v>5640</v>
      </c>
      <c r="M862" s="294">
        <v>0</v>
      </c>
      <c r="N862" s="275">
        <v>5640</v>
      </c>
      <c r="O862" s="288" t="s">
        <v>834</v>
      </c>
      <c r="P862" s="276" t="s">
        <v>774</v>
      </c>
      <c r="Q862" s="296" t="s">
        <v>1932</v>
      </c>
      <c r="R862" s="276" t="s">
        <v>1933</v>
      </c>
      <c r="S862" s="296" t="s">
        <v>1934</v>
      </c>
    </row>
    <row r="863" spans="1:19" x14ac:dyDescent="0.3">
      <c r="A863" s="272">
        <v>1856</v>
      </c>
      <c r="B863" s="282">
        <v>42938</v>
      </c>
      <c r="C863" s="284" t="s">
        <v>593</v>
      </c>
      <c r="D863" s="273" t="s">
        <v>1010</v>
      </c>
      <c r="E863" s="286" t="s">
        <v>522</v>
      </c>
      <c r="F863" s="273" t="s">
        <v>790</v>
      </c>
      <c r="G863" s="288" t="s">
        <v>764</v>
      </c>
      <c r="H863" s="273" t="s">
        <v>772</v>
      </c>
      <c r="I863" s="290" t="s">
        <v>1018</v>
      </c>
      <c r="J863" s="274">
        <v>45</v>
      </c>
      <c r="K863" s="292">
        <v>3900</v>
      </c>
      <c r="L863" s="274">
        <v>175500</v>
      </c>
      <c r="M863" s="294">
        <v>7.0000000000000007E-2</v>
      </c>
      <c r="N863" s="275">
        <v>163215</v>
      </c>
      <c r="O863" s="288" t="s">
        <v>834</v>
      </c>
      <c r="P863" s="276" t="s">
        <v>760</v>
      </c>
      <c r="Q863" s="296" t="s">
        <v>1932</v>
      </c>
      <c r="R863" s="276" t="s">
        <v>1937</v>
      </c>
      <c r="S863" s="296" t="s">
        <v>1934</v>
      </c>
    </row>
    <row r="864" spans="1:19" x14ac:dyDescent="0.3">
      <c r="A864" s="272">
        <v>1857</v>
      </c>
      <c r="B864" s="282">
        <v>42939</v>
      </c>
      <c r="C864" s="284" t="s">
        <v>593</v>
      </c>
      <c r="D864" s="273" t="s">
        <v>1017</v>
      </c>
      <c r="E864" s="286" t="s">
        <v>395</v>
      </c>
      <c r="F864" s="273" t="s">
        <v>812</v>
      </c>
      <c r="G864" s="288" t="s">
        <v>764</v>
      </c>
      <c r="H864" s="273" t="s">
        <v>793</v>
      </c>
      <c r="I864" s="290" t="s">
        <v>1016</v>
      </c>
      <c r="J864" s="274">
        <v>50</v>
      </c>
      <c r="K864" s="292">
        <v>360</v>
      </c>
      <c r="L864" s="274">
        <v>18000</v>
      </c>
      <c r="M864" s="294">
        <v>0.04</v>
      </c>
      <c r="N864" s="275">
        <v>17280</v>
      </c>
      <c r="O864" s="288" t="s">
        <v>775</v>
      </c>
      <c r="P864" s="276" t="s">
        <v>760</v>
      </c>
      <c r="Q864" s="296" t="s">
        <v>1935</v>
      </c>
      <c r="R864" s="276" t="s">
        <v>1933</v>
      </c>
      <c r="S864" s="296" t="s">
        <v>1934</v>
      </c>
    </row>
    <row r="865" spans="1:19" x14ac:dyDescent="0.3">
      <c r="A865" s="272">
        <v>1858</v>
      </c>
      <c r="B865" s="282">
        <v>42939</v>
      </c>
      <c r="C865" s="284" t="s">
        <v>593</v>
      </c>
      <c r="D865" s="273" t="s">
        <v>1015</v>
      </c>
      <c r="E865" s="286" t="s">
        <v>398</v>
      </c>
      <c r="F865" s="273" t="s">
        <v>790</v>
      </c>
      <c r="G865" s="288" t="s">
        <v>764</v>
      </c>
      <c r="H865" s="273" t="s">
        <v>921</v>
      </c>
      <c r="I865" s="290" t="s">
        <v>1014</v>
      </c>
      <c r="J865" s="274">
        <v>27</v>
      </c>
      <c r="K865" s="292">
        <v>240</v>
      </c>
      <c r="L865" s="274">
        <v>6480</v>
      </c>
      <c r="M865" s="294">
        <v>0.04</v>
      </c>
      <c r="N865" s="275">
        <v>6220.8</v>
      </c>
      <c r="O865" s="288" t="s">
        <v>788</v>
      </c>
      <c r="P865" s="276" t="s">
        <v>760</v>
      </c>
      <c r="Q865" s="296" t="s">
        <v>1936</v>
      </c>
      <c r="R865" s="276" t="s">
        <v>1937</v>
      </c>
      <c r="S865" s="296" t="s">
        <v>1934</v>
      </c>
    </row>
    <row r="866" spans="1:19" x14ac:dyDescent="0.3">
      <c r="A866" s="272">
        <v>1859</v>
      </c>
      <c r="B866" s="282">
        <v>42939</v>
      </c>
      <c r="C866" s="284" t="s">
        <v>593</v>
      </c>
      <c r="D866" s="273" t="s">
        <v>1013</v>
      </c>
      <c r="E866" s="286" t="s">
        <v>522</v>
      </c>
      <c r="F866" s="273" t="s">
        <v>778</v>
      </c>
      <c r="G866" s="288" t="s">
        <v>785</v>
      </c>
      <c r="H866" s="273" t="s">
        <v>824</v>
      </c>
      <c r="I866" s="290" t="s">
        <v>1012</v>
      </c>
      <c r="J866" s="274">
        <v>29</v>
      </c>
      <c r="K866" s="292">
        <v>2460</v>
      </c>
      <c r="L866" s="274">
        <v>71340</v>
      </c>
      <c r="M866" s="294">
        <v>0.08</v>
      </c>
      <c r="N866" s="275">
        <v>65632.800000000003</v>
      </c>
      <c r="O866" s="288" t="s">
        <v>775</v>
      </c>
      <c r="P866" s="276" t="s">
        <v>760</v>
      </c>
      <c r="Q866" s="296" t="s">
        <v>1935</v>
      </c>
      <c r="R866" s="276" t="s">
        <v>1933</v>
      </c>
      <c r="S866" s="296" t="s">
        <v>1934</v>
      </c>
    </row>
    <row r="867" spans="1:19" x14ac:dyDescent="0.3">
      <c r="A867" s="272">
        <v>1860</v>
      </c>
      <c r="B867" s="282">
        <v>42939</v>
      </c>
      <c r="C867" s="284" t="s">
        <v>593</v>
      </c>
      <c r="D867" s="273" t="s">
        <v>1010</v>
      </c>
      <c r="E867" s="286" t="s">
        <v>522</v>
      </c>
      <c r="F867" s="273" t="s">
        <v>778</v>
      </c>
      <c r="G867" s="288" t="s">
        <v>770</v>
      </c>
      <c r="H867" s="273" t="s">
        <v>781</v>
      </c>
      <c r="I867" s="290" t="s">
        <v>1011</v>
      </c>
      <c r="J867" s="274">
        <v>25</v>
      </c>
      <c r="K867" s="292">
        <v>1380</v>
      </c>
      <c r="L867" s="274">
        <v>34500</v>
      </c>
      <c r="M867" s="294">
        <v>0.09</v>
      </c>
      <c r="N867" s="275">
        <v>31395</v>
      </c>
      <c r="O867" s="288" t="s">
        <v>761</v>
      </c>
      <c r="P867" s="276" t="s">
        <v>767</v>
      </c>
      <c r="Q867" s="296" t="s">
        <v>1932</v>
      </c>
      <c r="R867" s="276" t="s">
        <v>1933</v>
      </c>
      <c r="S867" s="296" t="s">
        <v>1934</v>
      </c>
    </row>
    <row r="868" spans="1:19" x14ac:dyDescent="0.3">
      <c r="A868" s="272">
        <v>1861</v>
      </c>
      <c r="B868" s="282">
        <v>42939</v>
      </c>
      <c r="C868" s="284" t="s">
        <v>593</v>
      </c>
      <c r="D868" s="273" t="s">
        <v>1010</v>
      </c>
      <c r="E868" s="286" t="s">
        <v>522</v>
      </c>
      <c r="F868" s="273" t="s">
        <v>778</v>
      </c>
      <c r="G868" s="288" t="s">
        <v>770</v>
      </c>
      <c r="H868" s="273" t="s">
        <v>777</v>
      </c>
      <c r="I868" s="290" t="s">
        <v>1009</v>
      </c>
      <c r="J868" s="274">
        <v>18</v>
      </c>
      <c r="K868" s="292">
        <v>17820</v>
      </c>
      <c r="L868" s="274">
        <v>320760</v>
      </c>
      <c r="M868" s="294">
        <v>0.03</v>
      </c>
      <c r="N868" s="275">
        <v>311137.2</v>
      </c>
      <c r="O868" s="288" t="s">
        <v>761</v>
      </c>
      <c r="P868" s="276" t="s">
        <v>760</v>
      </c>
      <c r="Q868" s="296" t="s">
        <v>1932</v>
      </c>
      <c r="R868" s="276" t="s">
        <v>1933</v>
      </c>
      <c r="S868" s="296" t="s">
        <v>1934</v>
      </c>
    </row>
    <row r="869" spans="1:19" x14ac:dyDescent="0.3">
      <c r="A869" s="272">
        <v>1862</v>
      </c>
      <c r="B869" s="282">
        <v>42940</v>
      </c>
      <c r="C869" s="284" t="s">
        <v>593</v>
      </c>
      <c r="D869" s="273" t="s">
        <v>1008</v>
      </c>
      <c r="E869" s="286" t="s">
        <v>398</v>
      </c>
      <c r="F869" s="273" t="s">
        <v>790</v>
      </c>
      <c r="G869" s="288" t="s">
        <v>764</v>
      </c>
      <c r="H869" s="273" t="s">
        <v>800</v>
      </c>
      <c r="I869" s="290" t="s">
        <v>1007</v>
      </c>
      <c r="J869" s="274">
        <v>6</v>
      </c>
      <c r="K869" s="292">
        <v>9960</v>
      </c>
      <c r="L869" s="274">
        <v>59760</v>
      </c>
      <c r="M869" s="294">
        <v>0.04</v>
      </c>
      <c r="N869" s="275">
        <v>57369.599999999999</v>
      </c>
      <c r="O869" s="288" t="s">
        <v>788</v>
      </c>
      <c r="P869" s="276" t="s">
        <v>760</v>
      </c>
      <c r="Q869" s="296" t="s">
        <v>1936</v>
      </c>
      <c r="R869" s="276" t="s">
        <v>1937</v>
      </c>
      <c r="S869" s="296" t="s">
        <v>1934</v>
      </c>
    </row>
    <row r="870" spans="1:19" x14ac:dyDescent="0.3">
      <c r="A870" s="272">
        <v>1863</v>
      </c>
      <c r="B870" s="282">
        <v>42940</v>
      </c>
      <c r="C870" s="284" t="s">
        <v>593</v>
      </c>
      <c r="D870" s="273" t="s">
        <v>1006</v>
      </c>
      <c r="E870" s="286" t="s">
        <v>522</v>
      </c>
      <c r="F870" s="273" t="s">
        <v>790</v>
      </c>
      <c r="G870" s="288" t="s">
        <v>764</v>
      </c>
      <c r="H870" s="273" t="s">
        <v>921</v>
      </c>
      <c r="I870" s="290" t="s">
        <v>1005</v>
      </c>
      <c r="J870" s="274">
        <v>18</v>
      </c>
      <c r="K870" s="292">
        <v>180</v>
      </c>
      <c r="L870" s="274">
        <v>3240</v>
      </c>
      <c r="M870" s="294">
        <v>0.03</v>
      </c>
      <c r="N870" s="275">
        <v>3142.8</v>
      </c>
      <c r="O870" s="288" t="s">
        <v>834</v>
      </c>
      <c r="P870" s="276" t="s">
        <v>760</v>
      </c>
      <c r="Q870" s="296" t="s">
        <v>1932</v>
      </c>
      <c r="R870" s="276" t="s">
        <v>1937</v>
      </c>
      <c r="S870" s="296" t="s">
        <v>1934</v>
      </c>
    </row>
    <row r="871" spans="1:19" x14ac:dyDescent="0.3">
      <c r="A871" s="272">
        <v>1864</v>
      </c>
      <c r="B871" s="282">
        <v>42940</v>
      </c>
      <c r="C871" s="284" t="s">
        <v>593</v>
      </c>
      <c r="D871" s="273" t="s">
        <v>831</v>
      </c>
      <c r="E871" s="286" t="s">
        <v>522</v>
      </c>
      <c r="F871" s="273" t="s">
        <v>778</v>
      </c>
      <c r="G871" s="288" t="s">
        <v>764</v>
      </c>
      <c r="H871" s="273" t="s">
        <v>995</v>
      </c>
      <c r="I871" s="290" t="s">
        <v>1004</v>
      </c>
      <c r="J871" s="274">
        <v>16</v>
      </c>
      <c r="K871" s="292">
        <v>180</v>
      </c>
      <c r="L871" s="274">
        <v>2880</v>
      </c>
      <c r="M871" s="294">
        <v>0.09</v>
      </c>
      <c r="N871" s="275">
        <v>2620.8000000000002</v>
      </c>
      <c r="O871" s="288" t="s">
        <v>788</v>
      </c>
      <c r="P871" s="276" t="s">
        <v>798</v>
      </c>
      <c r="Q871" s="296" t="s">
        <v>1936</v>
      </c>
      <c r="R871" s="276" t="s">
        <v>1933</v>
      </c>
      <c r="S871" s="296" t="s">
        <v>1934</v>
      </c>
    </row>
    <row r="872" spans="1:19" x14ac:dyDescent="0.3">
      <c r="A872" s="272">
        <v>1865</v>
      </c>
      <c r="B872" s="282">
        <v>42941</v>
      </c>
      <c r="C872" s="284" t="s">
        <v>593</v>
      </c>
      <c r="D872" s="273" t="s">
        <v>1002</v>
      </c>
      <c r="E872" s="286" t="s">
        <v>398</v>
      </c>
      <c r="F872" s="273" t="s">
        <v>812</v>
      </c>
      <c r="G872" s="288" t="s">
        <v>764</v>
      </c>
      <c r="H872" s="273" t="s">
        <v>818</v>
      </c>
      <c r="I872" s="290" t="s">
        <v>1003</v>
      </c>
      <c r="J872" s="274">
        <v>45</v>
      </c>
      <c r="K872" s="292">
        <v>4860</v>
      </c>
      <c r="L872" s="274">
        <v>218700</v>
      </c>
      <c r="M872" s="294">
        <v>0.04</v>
      </c>
      <c r="N872" s="275">
        <v>209952</v>
      </c>
      <c r="O872" s="288" t="s">
        <v>782</v>
      </c>
      <c r="P872" s="276" t="s">
        <v>760</v>
      </c>
      <c r="Q872" s="296" t="s">
        <v>1932</v>
      </c>
      <c r="R872" s="276" t="s">
        <v>1933</v>
      </c>
      <c r="S872" s="296" t="s">
        <v>1934</v>
      </c>
    </row>
    <row r="873" spans="1:19" x14ac:dyDescent="0.3">
      <c r="A873" s="272">
        <v>1866</v>
      </c>
      <c r="B873" s="282">
        <v>42941</v>
      </c>
      <c r="C873" s="284" t="s">
        <v>593</v>
      </c>
      <c r="D873" s="273" t="s">
        <v>1002</v>
      </c>
      <c r="E873" s="286" t="s">
        <v>398</v>
      </c>
      <c r="F873" s="273" t="s">
        <v>812</v>
      </c>
      <c r="G873" s="288" t="s">
        <v>764</v>
      </c>
      <c r="H873" s="273" t="s">
        <v>772</v>
      </c>
      <c r="I873" s="290" t="s">
        <v>1001</v>
      </c>
      <c r="J873" s="274">
        <v>37</v>
      </c>
      <c r="K873" s="292">
        <v>2040</v>
      </c>
      <c r="L873" s="274">
        <v>75480</v>
      </c>
      <c r="M873" s="294">
        <v>0</v>
      </c>
      <c r="N873" s="275">
        <v>75480</v>
      </c>
      <c r="O873" s="288" t="s">
        <v>782</v>
      </c>
      <c r="P873" s="276" t="s">
        <v>760</v>
      </c>
      <c r="Q873" s="296" t="s">
        <v>1932</v>
      </c>
      <c r="R873" s="276" t="s">
        <v>1933</v>
      </c>
      <c r="S873" s="296" t="s">
        <v>1934</v>
      </c>
    </row>
    <row r="874" spans="1:19" x14ac:dyDescent="0.3">
      <c r="A874" s="272">
        <v>1867</v>
      </c>
      <c r="B874" s="282">
        <v>42941</v>
      </c>
      <c r="C874" s="284" t="s">
        <v>593</v>
      </c>
      <c r="D874" s="273" t="s">
        <v>998</v>
      </c>
      <c r="E874" s="286" t="s">
        <v>398</v>
      </c>
      <c r="F874" s="273" t="s">
        <v>778</v>
      </c>
      <c r="G874" s="288" t="s">
        <v>764</v>
      </c>
      <c r="H874" s="273" t="s">
        <v>793</v>
      </c>
      <c r="I874" s="290" t="s">
        <v>1000</v>
      </c>
      <c r="J874" s="274">
        <v>6</v>
      </c>
      <c r="K874" s="292">
        <v>540</v>
      </c>
      <c r="L874" s="274">
        <v>3240</v>
      </c>
      <c r="M874" s="294">
        <v>0.1</v>
      </c>
      <c r="N874" s="275">
        <v>2916</v>
      </c>
      <c r="O874" s="288" t="s">
        <v>788</v>
      </c>
      <c r="P874" s="276" t="s">
        <v>798</v>
      </c>
      <c r="Q874" s="296" t="s">
        <v>1936</v>
      </c>
      <c r="R874" s="276" t="s">
        <v>1933</v>
      </c>
      <c r="S874" s="296" t="s">
        <v>1934</v>
      </c>
    </row>
    <row r="875" spans="1:19" x14ac:dyDescent="0.3">
      <c r="A875" s="272">
        <v>1868</v>
      </c>
      <c r="B875" s="282">
        <v>42941</v>
      </c>
      <c r="C875" s="284" t="s">
        <v>593</v>
      </c>
      <c r="D875" s="273" t="s">
        <v>998</v>
      </c>
      <c r="E875" s="286" t="s">
        <v>398</v>
      </c>
      <c r="F875" s="273" t="s">
        <v>778</v>
      </c>
      <c r="G875" s="288" t="s">
        <v>764</v>
      </c>
      <c r="H875" s="273" t="s">
        <v>772</v>
      </c>
      <c r="I875" s="290" t="s">
        <v>999</v>
      </c>
      <c r="J875" s="274">
        <v>33</v>
      </c>
      <c r="K875" s="292">
        <v>3360</v>
      </c>
      <c r="L875" s="274">
        <v>110880</v>
      </c>
      <c r="M875" s="294">
        <v>0.04</v>
      </c>
      <c r="N875" s="275">
        <v>106444.8</v>
      </c>
      <c r="O875" s="288" t="s">
        <v>788</v>
      </c>
      <c r="P875" s="276" t="s">
        <v>760</v>
      </c>
      <c r="Q875" s="296" t="s">
        <v>1936</v>
      </c>
      <c r="R875" s="276" t="s">
        <v>1933</v>
      </c>
      <c r="S875" s="296" t="s">
        <v>1934</v>
      </c>
    </row>
    <row r="876" spans="1:19" x14ac:dyDescent="0.3">
      <c r="A876" s="272">
        <v>1869</v>
      </c>
      <c r="B876" s="282">
        <v>42941</v>
      </c>
      <c r="C876" s="284" t="s">
        <v>593</v>
      </c>
      <c r="D876" s="273" t="s">
        <v>998</v>
      </c>
      <c r="E876" s="286" t="s">
        <v>398</v>
      </c>
      <c r="F876" s="273" t="s">
        <v>778</v>
      </c>
      <c r="G876" s="288" t="s">
        <v>770</v>
      </c>
      <c r="H876" s="273" t="s">
        <v>777</v>
      </c>
      <c r="I876" s="290" t="s">
        <v>997</v>
      </c>
      <c r="J876" s="274">
        <v>17</v>
      </c>
      <c r="K876" s="292">
        <v>33060</v>
      </c>
      <c r="L876" s="274">
        <v>562020</v>
      </c>
      <c r="M876" s="294">
        <v>0.1</v>
      </c>
      <c r="N876" s="275">
        <v>505818</v>
      </c>
      <c r="O876" s="288" t="s">
        <v>788</v>
      </c>
      <c r="P876" s="276" t="s">
        <v>760</v>
      </c>
      <c r="Q876" s="296" t="s">
        <v>1936</v>
      </c>
      <c r="R876" s="276" t="s">
        <v>1933</v>
      </c>
      <c r="S876" s="296" t="s">
        <v>1934</v>
      </c>
    </row>
    <row r="877" spans="1:19" x14ac:dyDescent="0.3">
      <c r="A877" s="272">
        <v>1870</v>
      </c>
      <c r="B877" s="282">
        <v>42941</v>
      </c>
      <c r="C877" s="284" t="s">
        <v>593</v>
      </c>
      <c r="D877" s="273" t="s">
        <v>855</v>
      </c>
      <c r="E877" s="286" t="s">
        <v>522</v>
      </c>
      <c r="F877" s="273" t="s">
        <v>790</v>
      </c>
      <c r="G877" s="288" t="s">
        <v>764</v>
      </c>
      <c r="H877" s="273" t="s">
        <v>921</v>
      </c>
      <c r="I877" s="290" t="s">
        <v>996</v>
      </c>
      <c r="J877" s="274">
        <v>21</v>
      </c>
      <c r="K877" s="292">
        <v>240</v>
      </c>
      <c r="L877" s="274">
        <v>5040</v>
      </c>
      <c r="M877" s="294">
        <v>0</v>
      </c>
      <c r="N877" s="275">
        <v>5040</v>
      </c>
      <c r="O877" s="288" t="s">
        <v>775</v>
      </c>
      <c r="P877" s="276" t="s">
        <v>760</v>
      </c>
      <c r="Q877" s="296" t="s">
        <v>1935</v>
      </c>
      <c r="R877" s="276" t="s">
        <v>1937</v>
      </c>
      <c r="S877" s="296" t="s">
        <v>1934</v>
      </c>
    </row>
    <row r="878" spans="1:19" x14ac:dyDescent="0.3">
      <c r="A878" s="272">
        <v>1871</v>
      </c>
      <c r="B878" s="282">
        <v>42941</v>
      </c>
      <c r="C878" s="284" t="s">
        <v>593</v>
      </c>
      <c r="D878" s="273" t="s">
        <v>855</v>
      </c>
      <c r="E878" s="286" t="s">
        <v>522</v>
      </c>
      <c r="F878" s="273" t="s">
        <v>790</v>
      </c>
      <c r="G878" s="288" t="s">
        <v>764</v>
      </c>
      <c r="H878" s="273" t="s">
        <v>995</v>
      </c>
      <c r="I878" s="290" t="s">
        <v>994</v>
      </c>
      <c r="J878" s="274">
        <v>50</v>
      </c>
      <c r="K878" s="292">
        <v>120</v>
      </c>
      <c r="L878" s="274">
        <v>6000</v>
      </c>
      <c r="M878" s="294">
        <v>0.08</v>
      </c>
      <c r="N878" s="275">
        <v>5520</v>
      </c>
      <c r="O878" s="288" t="s">
        <v>775</v>
      </c>
      <c r="P878" s="276" t="s">
        <v>767</v>
      </c>
      <c r="Q878" s="296" t="s">
        <v>1935</v>
      </c>
      <c r="R878" s="276" t="s">
        <v>1937</v>
      </c>
      <c r="S878" s="296" t="s">
        <v>1934</v>
      </c>
    </row>
    <row r="879" spans="1:19" x14ac:dyDescent="0.3">
      <c r="A879" s="272">
        <v>1872</v>
      </c>
      <c r="B879" s="282">
        <v>42941</v>
      </c>
      <c r="C879" s="284" t="s">
        <v>593</v>
      </c>
      <c r="D879" s="273" t="s">
        <v>855</v>
      </c>
      <c r="E879" s="286" t="s">
        <v>522</v>
      </c>
      <c r="F879" s="273" t="s">
        <v>790</v>
      </c>
      <c r="G879" s="288" t="s">
        <v>764</v>
      </c>
      <c r="H879" s="273" t="s">
        <v>772</v>
      </c>
      <c r="I879" s="290" t="s">
        <v>993</v>
      </c>
      <c r="J879" s="274">
        <v>34</v>
      </c>
      <c r="K879" s="292">
        <v>1020</v>
      </c>
      <c r="L879" s="274">
        <v>34680</v>
      </c>
      <c r="M879" s="294">
        <v>0.02</v>
      </c>
      <c r="N879" s="275">
        <v>33986.400000000001</v>
      </c>
      <c r="O879" s="288" t="s">
        <v>775</v>
      </c>
      <c r="P879" s="276" t="s">
        <v>774</v>
      </c>
      <c r="Q879" s="296" t="s">
        <v>1935</v>
      </c>
      <c r="R879" s="276" t="s">
        <v>1937</v>
      </c>
      <c r="S879" s="296" t="s">
        <v>1934</v>
      </c>
    </row>
    <row r="880" spans="1:19" x14ac:dyDescent="0.3">
      <c r="A880" s="272">
        <v>1873</v>
      </c>
      <c r="B880" s="282">
        <v>42941</v>
      </c>
      <c r="C880" s="284" t="s">
        <v>593</v>
      </c>
      <c r="D880" s="273" t="s">
        <v>843</v>
      </c>
      <c r="E880" s="286" t="s">
        <v>405</v>
      </c>
      <c r="F880" s="273" t="s">
        <v>765</v>
      </c>
      <c r="G880" s="288" t="s">
        <v>764</v>
      </c>
      <c r="H880" s="273" t="s">
        <v>793</v>
      </c>
      <c r="I880" s="290" t="s">
        <v>992</v>
      </c>
      <c r="J880" s="274">
        <v>1</v>
      </c>
      <c r="K880" s="292">
        <v>420</v>
      </c>
      <c r="L880" s="274">
        <v>420</v>
      </c>
      <c r="M880" s="294">
        <v>0.09</v>
      </c>
      <c r="N880" s="275">
        <v>382.2</v>
      </c>
      <c r="O880" s="288" t="s">
        <v>788</v>
      </c>
      <c r="P880" s="276" t="s">
        <v>767</v>
      </c>
      <c r="Q880" s="296" t="s">
        <v>1936</v>
      </c>
      <c r="R880" s="276" t="s">
        <v>1937</v>
      </c>
      <c r="S880" s="296" t="s">
        <v>1934</v>
      </c>
    </row>
    <row r="881" spans="1:19" x14ac:dyDescent="0.3">
      <c r="A881" s="272">
        <v>1874</v>
      </c>
      <c r="B881" s="282">
        <v>42941</v>
      </c>
      <c r="C881" s="284" t="s">
        <v>593</v>
      </c>
      <c r="D881" s="273" t="s">
        <v>843</v>
      </c>
      <c r="E881" s="286" t="s">
        <v>405</v>
      </c>
      <c r="F881" s="273" t="s">
        <v>765</v>
      </c>
      <c r="G881" s="288" t="s">
        <v>764</v>
      </c>
      <c r="H881" s="273" t="s">
        <v>793</v>
      </c>
      <c r="I881" s="290" t="s">
        <v>991</v>
      </c>
      <c r="J881" s="274">
        <v>35</v>
      </c>
      <c r="K881" s="292">
        <v>1860</v>
      </c>
      <c r="L881" s="274">
        <v>65100</v>
      </c>
      <c r="M881" s="294">
        <v>0.1</v>
      </c>
      <c r="N881" s="275">
        <v>58590</v>
      </c>
      <c r="O881" s="288" t="s">
        <v>788</v>
      </c>
      <c r="P881" s="276" t="s">
        <v>787</v>
      </c>
      <c r="Q881" s="296" t="s">
        <v>1936</v>
      </c>
      <c r="R881" s="276" t="s">
        <v>1937</v>
      </c>
      <c r="S881" s="296" t="s">
        <v>1934</v>
      </c>
    </row>
    <row r="882" spans="1:19" x14ac:dyDescent="0.3">
      <c r="A882" s="272">
        <v>1875</v>
      </c>
      <c r="B882" s="282">
        <v>42941</v>
      </c>
      <c r="C882" s="284" t="s">
        <v>593</v>
      </c>
      <c r="D882" s="273" t="s">
        <v>843</v>
      </c>
      <c r="E882" s="286" t="s">
        <v>405</v>
      </c>
      <c r="F882" s="273" t="s">
        <v>765</v>
      </c>
      <c r="G882" s="288" t="s">
        <v>785</v>
      </c>
      <c r="H882" s="273" t="s">
        <v>784</v>
      </c>
      <c r="I882" s="290" t="s">
        <v>990</v>
      </c>
      <c r="J882" s="274">
        <v>26</v>
      </c>
      <c r="K882" s="292">
        <v>12060</v>
      </c>
      <c r="L882" s="274">
        <v>313560</v>
      </c>
      <c r="M882" s="294">
        <v>0.06</v>
      </c>
      <c r="N882" s="275">
        <v>294746.40000000002</v>
      </c>
      <c r="O882" s="288" t="s">
        <v>788</v>
      </c>
      <c r="P882" s="276" t="s">
        <v>760</v>
      </c>
      <c r="Q882" s="296" t="s">
        <v>1936</v>
      </c>
      <c r="R882" s="276" t="s">
        <v>1937</v>
      </c>
      <c r="S882" s="296" t="s">
        <v>1934</v>
      </c>
    </row>
    <row r="883" spans="1:19" x14ac:dyDescent="0.3">
      <c r="A883" s="272">
        <v>1876</v>
      </c>
      <c r="B883" s="282">
        <v>42942</v>
      </c>
      <c r="C883" s="284" t="s">
        <v>593</v>
      </c>
      <c r="D883" s="273" t="s">
        <v>987</v>
      </c>
      <c r="E883" s="286" t="s">
        <v>405</v>
      </c>
      <c r="F883" s="273" t="s">
        <v>790</v>
      </c>
      <c r="G883" s="288" t="s">
        <v>785</v>
      </c>
      <c r="H883" s="273" t="s">
        <v>784</v>
      </c>
      <c r="I883" s="290" t="s">
        <v>989</v>
      </c>
      <c r="J883" s="274">
        <v>39</v>
      </c>
      <c r="K883" s="292">
        <v>3960</v>
      </c>
      <c r="L883" s="274">
        <v>154440</v>
      </c>
      <c r="M883" s="294">
        <v>0.09</v>
      </c>
      <c r="N883" s="275">
        <v>140540.4</v>
      </c>
      <c r="O883" s="288" t="s">
        <v>782</v>
      </c>
      <c r="P883" s="276" t="s">
        <v>760</v>
      </c>
      <c r="Q883" s="296" t="s">
        <v>1932</v>
      </c>
      <c r="R883" s="276" t="s">
        <v>1937</v>
      </c>
      <c r="S883" s="296" t="s">
        <v>1934</v>
      </c>
    </row>
    <row r="884" spans="1:19" x14ac:dyDescent="0.3">
      <c r="A884" s="272">
        <v>1877</v>
      </c>
      <c r="B884" s="282">
        <v>42942</v>
      </c>
      <c r="C884" s="284" t="s">
        <v>593</v>
      </c>
      <c r="D884" s="273" t="s">
        <v>987</v>
      </c>
      <c r="E884" s="286" t="s">
        <v>405</v>
      </c>
      <c r="F884" s="273" t="s">
        <v>790</v>
      </c>
      <c r="G884" s="288" t="s">
        <v>764</v>
      </c>
      <c r="H884" s="273" t="s">
        <v>921</v>
      </c>
      <c r="I884" s="290" t="s">
        <v>988</v>
      </c>
      <c r="J884" s="274">
        <v>49</v>
      </c>
      <c r="K884" s="292">
        <v>300</v>
      </c>
      <c r="L884" s="274">
        <v>14700</v>
      </c>
      <c r="M884" s="294">
        <v>0.04</v>
      </c>
      <c r="N884" s="275">
        <v>14112</v>
      </c>
      <c r="O884" s="288" t="s">
        <v>782</v>
      </c>
      <c r="P884" s="276" t="s">
        <v>760</v>
      </c>
      <c r="Q884" s="296" t="s">
        <v>1932</v>
      </c>
      <c r="R884" s="276" t="s">
        <v>1937</v>
      </c>
      <c r="S884" s="296" t="s">
        <v>1934</v>
      </c>
    </row>
    <row r="885" spans="1:19" x14ac:dyDescent="0.3">
      <c r="A885" s="272">
        <v>1878</v>
      </c>
      <c r="B885" s="282">
        <v>42942</v>
      </c>
      <c r="C885" s="284" t="s">
        <v>593</v>
      </c>
      <c r="D885" s="273" t="s">
        <v>987</v>
      </c>
      <c r="E885" s="286" t="s">
        <v>405</v>
      </c>
      <c r="F885" s="273" t="s">
        <v>790</v>
      </c>
      <c r="G885" s="288" t="s">
        <v>764</v>
      </c>
      <c r="H885" s="273" t="s">
        <v>772</v>
      </c>
      <c r="I885" s="290" t="s">
        <v>986</v>
      </c>
      <c r="J885" s="274">
        <v>1</v>
      </c>
      <c r="K885" s="292">
        <v>1680</v>
      </c>
      <c r="L885" s="274">
        <v>1680</v>
      </c>
      <c r="M885" s="294">
        <v>0.09</v>
      </c>
      <c r="N885" s="275">
        <v>1528.8</v>
      </c>
      <c r="O885" s="288" t="s">
        <v>782</v>
      </c>
      <c r="P885" s="276" t="s">
        <v>760</v>
      </c>
      <c r="Q885" s="296" t="s">
        <v>1932</v>
      </c>
      <c r="R885" s="276" t="s">
        <v>1937</v>
      </c>
      <c r="S885" s="296" t="s">
        <v>1934</v>
      </c>
    </row>
    <row r="886" spans="1:19" x14ac:dyDescent="0.3">
      <c r="A886" s="272">
        <v>1879</v>
      </c>
      <c r="B886" s="282">
        <v>42942</v>
      </c>
      <c r="C886" s="284" t="s">
        <v>593</v>
      </c>
      <c r="D886" s="273" t="s">
        <v>950</v>
      </c>
      <c r="E886" s="286" t="s">
        <v>398</v>
      </c>
      <c r="F886" s="273" t="s">
        <v>812</v>
      </c>
      <c r="G886" s="288" t="s">
        <v>785</v>
      </c>
      <c r="H886" s="273" t="s">
        <v>824</v>
      </c>
      <c r="I886" s="290" t="s">
        <v>985</v>
      </c>
      <c r="J886" s="274">
        <v>32</v>
      </c>
      <c r="K886" s="292">
        <v>540</v>
      </c>
      <c r="L886" s="274">
        <v>17280</v>
      </c>
      <c r="M886" s="294">
        <v>0.09</v>
      </c>
      <c r="N886" s="275">
        <v>15724.8</v>
      </c>
      <c r="O886" s="288" t="s">
        <v>775</v>
      </c>
      <c r="P886" s="276" t="s">
        <v>760</v>
      </c>
      <c r="Q886" s="296" t="s">
        <v>1935</v>
      </c>
      <c r="R886" s="276" t="s">
        <v>1933</v>
      </c>
      <c r="S886" s="296" t="s">
        <v>1934</v>
      </c>
    </row>
    <row r="887" spans="1:19" x14ac:dyDescent="0.3">
      <c r="A887" s="272">
        <v>1880</v>
      </c>
      <c r="B887" s="282">
        <v>42942</v>
      </c>
      <c r="C887" s="284" t="s">
        <v>593</v>
      </c>
      <c r="D887" s="273" t="s">
        <v>950</v>
      </c>
      <c r="E887" s="286" t="s">
        <v>398</v>
      </c>
      <c r="F887" s="273" t="s">
        <v>812</v>
      </c>
      <c r="G887" s="288" t="s">
        <v>770</v>
      </c>
      <c r="H887" s="273" t="s">
        <v>781</v>
      </c>
      <c r="I887" s="290" t="s">
        <v>984</v>
      </c>
      <c r="J887" s="274">
        <v>32</v>
      </c>
      <c r="K887" s="292">
        <v>540</v>
      </c>
      <c r="L887" s="274">
        <v>17280</v>
      </c>
      <c r="M887" s="294">
        <v>0.02</v>
      </c>
      <c r="N887" s="275">
        <v>16934.400000000001</v>
      </c>
      <c r="O887" s="288" t="s">
        <v>775</v>
      </c>
      <c r="P887" s="276" t="s">
        <v>760</v>
      </c>
      <c r="Q887" s="296" t="s">
        <v>1935</v>
      </c>
      <c r="R887" s="276" t="s">
        <v>1933</v>
      </c>
      <c r="S887" s="296" t="s">
        <v>1934</v>
      </c>
    </row>
    <row r="888" spans="1:19" x14ac:dyDescent="0.3">
      <c r="A888" s="272">
        <v>1881</v>
      </c>
      <c r="B888" s="282">
        <v>42942</v>
      </c>
      <c r="C888" s="284" t="s">
        <v>593</v>
      </c>
      <c r="D888" s="273" t="s">
        <v>950</v>
      </c>
      <c r="E888" s="286" t="s">
        <v>398</v>
      </c>
      <c r="F888" s="273" t="s">
        <v>812</v>
      </c>
      <c r="G888" s="288" t="s">
        <v>764</v>
      </c>
      <c r="H888" s="273" t="s">
        <v>793</v>
      </c>
      <c r="I888" s="290" t="s">
        <v>983</v>
      </c>
      <c r="J888" s="274">
        <v>32</v>
      </c>
      <c r="K888" s="292">
        <v>2940</v>
      </c>
      <c r="L888" s="274">
        <v>94080</v>
      </c>
      <c r="M888" s="294">
        <v>0.02</v>
      </c>
      <c r="N888" s="275">
        <v>92198.399999999994</v>
      </c>
      <c r="O888" s="288" t="s">
        <v>775</v>
      </c>
      <c r="P888" s="276" t="s">
        <v>841</v>
      </c>
      <c r="Q888" s="296" t="s">
        <v>1935</v>
      </c>
      <c r="R888" s="276" t="s">
        <v>1933</v>
      </c>
      <c r="S888" s="296" t="s">
        <v>1934</v>
      </c>
    </row>
    <row r="889" spans="1:19" x14ac:dyDescent="0.3">
      <c r="A889" s="272">
        <v>1882</v>
      </c>
      <c r="B889" s="282">
        <v>42942</v>
      </c>
      <c r="C889" s="284" t="s">
        <v>593</v>
      </c>
      <c r="D889" s="273" t="s">
        <v>982</v>
      </c>
      <c r="E889" s="286" t="s">
        <v>398</v>
      </c>
      <c r="F889" s="273" t="s">
        <v>778</v>
      </c>
      <c r="G889" s="288" t="s">
        <v>770</v>
      </c>
      <c r="H889" s="273" t="s">
        <v>769</v>
      </c>
      <c r="I889" s="290" t="s">
        <v>981</v>
      </c>
      <c r="J889" s="274">
        <v>45</v>
      </c>
      <c r="K889" s="292">
        <v>21360</v>
      </c>
      <c r="L889" s="274">
        <v>961200</v>
      </c>
      <c r="M889" s="294">
        <v>0.02</v>
      </c>
      <c r="N889" s="275">
        <v>941976</v>
      </c>
      <c r="O889" s="288" t="s">
        <v>761</v>
      </c>
      <c r="P889" s="276" t="s">
        <v>760</v>
      </c>
      <c r="Q889" s="296" t="s">
        <v>1932</v>
      </c>
      <c r="R889" s="276" t="s">
        <v>1933</v>
      </c>
      <c r="S889" s="296" t="s">
        <v>1934</v>
      </c>
    </row>
    <row r="890" spans="1:19" x14ac:dyDescent="0.3">
      <c r="A890" s="272">
        <v>1883</v>
      </c>
      <c r="B890" s="282">
        <v>42942</v>
      </c>
      <c r="C890" s="284" t="s">
        <v>593</v>
      </c>
      <c r="D890" s="273" t="s">
        <v>896</v>
      </c>
      <c r="E890" s="286" t="s">
        <v>405</v>
      </c>
      <c r="F890" s="273" t="s">
        <v>790</v>
      </c>
      <c r="G890" s="288" t="s">
        <v>764</v>
      </c>
      <c r="H890" s="273" t="s">
        <v>818</v>
      </c>
      <c r="I890" s="290" t="s">
        <v>980</v>
      </c>
      <c r="J890" s="274">
        <v>49</v>
      </c>
      <c r="K890" s="292">
        <v>2520</v>
      </c>
      <c r="L890" s="274">
        <v>123480</v>
      </c>
      <c r="M890" s="294">
        <v>0.06</v>
      </c>
      <c r="N890" s="275">
        <v>116071.2</v>
      </c>
      <c r="O890" s="288" t="s">
        <v>834</v>
      </c>
      <c r="P890" s="276" t="s">
        <v>760</v>
      </c>
      <c r="Q890" s="296" t="s">
        <v>1932</v>
      </c>
      <c r="R890" s="276" t="s">
        <v>1937</v>
      </c>
      <c r="S890" s="296" t="s">
        <v>1934</v>
      </c>
    </row>
    <row r="891" spans="1:19" x14ac:dyDescent="0.3">
      <c r="A891" s="272">
        <v>1884</v>
      </c>
      <c r="B891" s="282">
        <v>42942</v>
      </c>
      <c r="C891" s="284" t="s">
        <v>593</v>
      </c>
      <c r="D891" s="273" t="s">
        <v>896</v>
      </c>
      <c r="E891" s="286" t="s">
        <v>405</v>
      </c>
      <c r="F891" s="273" t="s">
        <v>790</v>
      </c>
      <c r="G891" s="288" t="s">
        <v>764</v>
      </c>
      <c r="H891" s="273" t="s">
        <v>800</v>
      </c>
      <c r="I891" s="290" t="s">
        <v>979</v>
      </c>
      <c r="J891" s="274">
        <v>12</v>
      </c>
      <c r="K891" s="292">
        <v>360</v>
      </c>
      <c r="L891" s="274">
        <v>4320</v>
      </c>
      <c r="M891" s="294">
        <v>0.1</v>
      </c>
      <c r="N891" s="275">
        <v>3888</v>
      </c>
      <c r="O891" s="288" t="s">
        <v>834</v>
      </c>
      <c r="P891" s="276" t="s">
        <v>760</v>
      </c>
      <c r="Q891" s="296" t="s">
        <v>1932</v>
      </c>
      <c r="R891" s="276" t="s">
        <v>1937</v>
      </c>
      <c r="S891" s="296" t="s">
        <v>1934</v>
      </c>
    </row>
    <row r="892" spans="1:19" x14ac:dyDescent="0.3">
      <c r="A892" s="272">
        <v>1885</v>
      </c>
      <c r="B892" s="282">
        <v>42942</v>
      </c>
      <c r="C892" s="284" t="s">
        <v>593</v>
      </c>
      <c r="D892" s="273" t="s">
        <v>977</v>
      </c>
      <c r="E892" s="286" t="s">
        <v>522</v>
      </c>
      <c r="F892" s="273" t="s">
        <v>790</v>
      </c>
      <c r="G892" s="288" t="s">
        <v>785</v>
      </c>
      <c r="H892" s="273" t="s">
        <v>824</v>
      </c>
      <c r="I892" s="290" t="s">
        <v>978</v>
      </c>
      <c r="J892" s="274">
        <v>39</v>
      </c>
      <c r="K892" s="292">
        <v>2460</v>
      </c>
      <c r="L892" s="274">
        <v>95940</v>
      </c>
      <c r="M892" s="294">
        <v>0.1</v>
      </c>
      <c r="N892" s="275">
        <v>86346</v>
      </c>
      <c r="O892" s="288" t="s">
        <v>834</v>
      </c>
      <c r="P892" s="276" t="s">
        <v>798</v>
      </c>
      <c r="Q892" s="296" t="s">
        <v>1932</v>
      </c>
      <c r="R892" s="276" t="s">
        <v>1937</v>
      </c>
      <c r="S892" s="296" t="s">
        <v>1934</v>
      </c>
    </row>
    <row r="893" spans="1:19" x14ac:dyDescent="0.3">
      <c r="A893" s="272">
        <v>1886</v>
      </c>
      <c r="B893" s="282">
        <v>42942</v>
      </c>
      <c r="C893" s="284" t="s">
        <v>593</v>
      </c>
      <c r="D893" s="273" t="s">
        <v>977</v>
      </c>
      <c r="E893" s="286" t="s">
        <v>522</v>
      </c>
      <c r="F893" s="273" t="s">
        <v>790</v>
      </c>
      <c r="G893" s="288" t="s">
        <v>764</v>
      </c>
      <c r="H893" s="273" t="s">
        <v>772</v>
      </c>
      <c r="I893" s="290" t="s">
        <v>976</v>
      </c>
      <c r="J893" s="274">
        <v>45</v>
      </c>
      <c r="K893" s="292">
        <v>3780</v>
      </c>
      <c r="L893" s="274">
        <v>170100</v>
      </c>
      <c r="M893" s="294">
        <v>0.04</v>
      </c>
      <c r="N893" s="275">
        <v>163296</v>
      </c>
      <c r="O893" s="288" t="s">
        <v>834</v>
      </c>
      <c r="P893" s="276" t="s">
        <v>760</v>
      </c>
      <c r="Q893" s="296" t="s">
        <v>1932</v>
      </c>
      <c r="R893" s="276" t="s">
        <v>1937</v>
      </c>
      <c r="S893" s="296" t="s">
        <v>1934</v>
      </c>
    </row>
    <row r="894" spans="1:19" x14ac:dyDescent="0.3">
      <c r="A894" s="272">
        <v>1887</v>
      </c>
      <c r="B894" s="282">
        <v>42943</v>
      </c>
      <c r="C894" s="284" t="s">
        <v>593</v>
      </c>
      <c r="D894" s="273" t="s">
        <v>975</v>
      </c>
      <c r="E894" s="286" t="s">
        <v>405</v>
      </c>
      <c r="F894" s="273" t="s">
        <v>812</v>
      </c>
      <c r="G894" s="288" t="s">
        <v>770</v>
      </c>
      <c r="H894" s="273" t="s">
        <v>769</v>
      </c>
      <c r="I894" s="290" t="s">
        <v>768</v>
      </c>
      <c r="J894" s="274">
        <v>7</v>
      </c>
      <c r="K894" s="292">
        <v>19260</v>
      </c>
      <c r="L894" s="274">
        <v>134820</v>
      </c>
      <c r="M894" s="294">
        <v>0.05</v>
      </c>
      <c r="N894" s="275">
        <v>128079</v>
      </c>
      <c r="O894" s="288" t="s">
        <v>775</v>
      </c>
      <c r="P894" s="276" t="s">
        <v>760</v>
      </c>
      <c r="Q894" s="296" t="s">
        <v>1935</v>
      </c>
      <c r="R894" s="276" t="s">
        <v>1933</v>
      </c>
      <c r="S894" s="296" t="s">
        <v>1934</v>
      </c>
    </row>
    <row r="895" spans="1:19" x14ac:dyDescent="0.3">
      <c r="A895" s="272">
        <v>1888</v>
      </c>
      <c r="B895" s="282">
        <v>42943</v>
      </c>
      <c r="C895" s="284" t="s">
        <v>593</v>
      </c>
      <c r="D895" s="273" t="s">
        <v>973</v>
      </c>
      <c r="E895" s="286" t="s">
        <v>522</v>
      </c>
      <c r="F895" s="273" t="s">
        <v>790</v>
      </c>
      <c r="G895" s="288" t="s">
        <v>764</v>
      </c>
      <c r="H895" s="273" t="s">
        <v>800</v>
      </c>
      <c r="I895" s="290" t="s">
        <v>974</v>
      </c>
      <c r="J895" s="274">
        <v>36</v>
      </c>
      <c r="K895" s="292">
        <v>240</v>
      </c>
      <c r="L895" s="274">
        <v>8640</v>
      </c>
      <c r="M895" s="294">
        <v>0.04</v>
      </c>
      <c r="N895" s="275">
        <v>8294.4</v>
      </c>
      <c r="O895" s="288" t="s">
        <v>761</v>
      </c>
      <c r="P895" s="276" t="s">
        <v>787</v>
      </c>
      <c r="Q895" s="296" t="s">
        <v>1932</v>
      </c>
      <c r="R895" s="276" t="s">
        <v>1937</v>
      </c>
      <c r="S895" s="296" t="s">
        <v>1934</v>
      </c>
    </row>
    <row r="896" spans="1:19" x14ac:dyDescent="0.3">
      <c r="A896" s="272">
        <v>1889</v>
      </c>
      <c r="B896" s="282">
        <v>42943</v>
      </c>
      <c r="C896" s="284" t="s">
        <v>593</v>
      </c>
      <c r="D896" s="273" t="s">
        <v>973</v>
      </c>
      <c r="E896" s="286" t="s">
        <v>522</v>
      </c>
      <c r="F896" s="273" t="s">
        <v>790</v>
      </c>
      <c r="G896" s="288" t="s">
        <v>770</v>
      </c>
      <c r="H896" s="273" t="s">
        <v>769</v>
      </c>
      <c r="I896" s="290" t="s">
        <v>972</v>
      </c>
      <c r="J896" s="274">
        <v>24</v>
      </c>
      <c r="K896" s="292">
        <v>13020</v>
      </c>
      <c r="L896" s="274">
        <v>312480</v>
      </c>
      <c r="M896" s="294">
        <v>0.03</v>
      </c>
      <c r="N896" s="275">
        <v>303105.59999999998</v>
      </c>
      <c r="O896" s="288" t="s">
        <v>761</v>
      </c>
      <c r="P896" s="276" t="s">
        <v>798</v>
      </c>
      <c r="Q896" s="296" t="s">
        <v>1932</v>
      </c>
      <c r="R896" s="276" t="s">
        <v>1937</v>
      </c>
      <c r="S896" s="296" t="s">
        <v>1934</v>
      </c>
    </row>
    <row r="897" spans="1:19" x14ac:dyDescent="0.3">
      <c r="A897" s="272">
        <v>1890</v>
      </c>
      <c r="B897" s="282">
        <v>42943</v>
      </c>
      <c r="C897" s="284" t="s">
        <v>593</v>
      </c>
      <c r="D897" s="273" t="s">
        <v>971</v>
      </c>
      <c r="E897" s="286" t="s">
        <v>395</v>
      </c>
      <c r="F897" s="273" t="s">
        <v>765</v>
      </c>
      <c r="G897" s="288" t="s">
        <v>764</v>
      </c>
      <c r="H897" s="273" t="s">
        <v>763</v>
      </c>
      <c r="I897" s="290" t="s">
        <v>970</v>
      </c>
      <c r="J897" s="274">
        <v>37</v>
      </c>
      <c r="K897" s="292">
        <v>180</v>
      </c>
      <c r="L897" s="274">
        <v>6660</v>
      </c>
      <c r="M897" s="294">
        <v>0.06</v>
      </c>
      <c r="N897" s="275">
        <v>6260.4</v>
      </c>
      <c r="O897" s="288" t="s">
        <v>834</v>
      </c>
      <c r="P897" s="276" t="s">
        <v>841</v>
      </c>
      <c r="Q897" s="296" t="s">
        <v>1932</v>
      </c>
      <c r="R897" s="276" t="s">
        <v>1937</v>
      </c>
      <c r="S897" s="296" t="s">
        <v>1934</v>
      </c>
    </row>
    <row r="898" spans="1:19" x14ac:dyDescent="0.3">
      <c r="A898" s="272">
        <v>1891</v>
      </c>
      <c r="B898" s="282">
        <v>42944</v>
      </c>
      <c r="C898" s="284" t="s">
        <v>593</v>
      </c>
      <c r="D898" s="273" t="s">
        <v>968</v>
      </c>
      <c r="E898" s="286" t="s">
        <v>398</v>
      </c>
      <c r="F898" s="273" t="s">
        <v>778</v>
      </c>
      <c r="G898" s="288" t="s">
        <v>785</v>
      </c>
      <c r="H898" s="273" t="s">
        <v>815</v>
      </c>
      <c r="I898" s="290" t="s">
        <v>969</v>
      </c>
      <c r="J898" s="274">
        <v>6</v>
      </c>
      <c r="K898" s="292">
        <v>1080</v>
      </c>
      <c r="L898" s="274">
        <v>6480</v>
      </c>
      <c r="M898" s="294">
        <v>0.1</v>
      </c>
      <c r="N898" s="275">
        <v>5832</v>
      </c>
      <c r="O898" s="288" t="s">
        <v>834</v>
      </c>
      <c r="P898" s="276" t="s">
        <v>774</v>
      </c>
      <c r="Q898" s="296" t="s">
        <v>1932</v>
      </c>
      <c r="R898" s="276" t="s">
        <v>1933</v>
      </c>
      <c r="S898" s="296" t="s">
        <v>1934</v>
      </c>
    </row>
    <row r="899" spans="1:19" x14ac:dyDescent="0.3">
      <c r="A899" s="272">
        <v>1892</v>
      </c>
      <c r="B899" s="282">
        <v>42944</v>
      </c>
      <c r="C899" s="284" t="s">
        <v>593</v>
      </c>
      <c r="D899" s="273" t="s">
        <v>968</v>
      </c>
      <c r="E899" s="286" t="s">
        <v>398</v>
      </c>
      <c r="F899" s="273" t="s">
        <v>778</v>
      </c>
      <c r="G899" s="288" t="s">
        <v>764</v>
      </c>
      <c r="H899" s="273" t="s">
        <v>772</v>
      </c>
      <c r="I899" s="290" t="s">
        <v>967</v>
      </c>
      <c r="J899" s="274">
        <v>23</v>
      </c>
      <c r="K899" s="292">
        <v>660</v>
      </c>
      <c r="L899" s="274">
        <v>15180</v>
      </c>
      <c r="M899" s="294">
        <v>0.08</v>
      </c>
      <c r="N899" s="275">
        <v>13965.6</v>
      </c>
      <c r="O899" s="288" t="s">
        <v>834</v>
      </c>
      <c r="P899" s="276" t="s">
        <v>760</v>
      </c>
      <c r="Q899" s="296" t="s">
        <v>1932</v>
      </c>
      <c r="R899" s="276" t="s">
        <v>1933</v>
      </c>
      <c r="S899" s="296" t="s">
        <v>1934</v>
      </c>
    </row>
    <row r="900" spans="1:19" x14ac:dyDescent="0.3">
      <c r="A900" s="272">
        <v>1893</v>
      </c>
      <c r="B900" s="282">
        <v>42944</v>
      </c>
      <c r="C900" s="284" t="s">
        <v>593</v>
      </c>
      <c r="D900" s="273" t="s">
        <v>965</v>
      </c>
      <c r="E900" s="286" t="s">
        <v>398</v>
      </c>
      <c r="F900" s="273" t="s">
        <v>790</v>
      </c>
      <c r="G900" s="288" t="s">
        <v>770</v>
      </c>
      <c r="H900" s="273" t="s">
        <v>826</v>
      </c>
      <c r="I900" s="290" t="s">
        <v>966</v>
      </c>
      <c r="J900" s="274">
        <v>6</v>
      </c>
      <c r="K900" s="292">
        <v>9660</v>
      </c>
      <c r="L900" s="274">
        <v>57960</v>
      </c>
      <c r="M900" s="294">
        <v>0.09</v>
      </c>
      <c r="N900" s="275">
        <v>52743.6</v>
      </c>
      <c r="O900" s="288" t="s">
        <v>788</v>
      </c>
      <c r="P900" s="276" t="s">
        <v>798</v>
      </c>
      <c r="Q900" s="296" t="s">
        <v>1936</v>
      </c>
      <c r="R900" s="276" t="s">
        <v>1937</v>
      </c>
      <c r="S900" s="296" t="s">
        <v>1934</v>
      </c>
    </row>
    <row r="901" spans="1:19" x14ac:dyDescent="0.3">
      <c r="A901" s="272">
        <v>1894</v>
      </c>
      <c r="B901" s="282">
        <v>42944</v>
      </c>
      <c r="C901" s="284" t="s">
        <v>593</v>
      </c>
      <c r="D901" s="273" t="s">
        <v>965</v>
      </c>
      <c r="E901" s="286" t="s">
        <v>398</v>
      </c>
      <c r="F901" s="273" t="s">
        <v>790</v>
      </c>
      <c r="G901" s="288" t="s">
        <v>785</v>
      </c>
      <c r="H901" s="273" t="s">
        <v>784</v>
      </c>
      <c r="I901" s="290" t="s">
        <v>890</v>
      </c>
      <c r="J901" s="274">
        <v>32</v>
      </c>
      <c r="K901" s="292">
        <v>10560</v>
      </c>
      <c r="L901" s="274">
        <v>337920</v>
      </c>
      <c r="M901" s="294">
        <v>0</v>
      </c>
      <c r="N901" s="275">
        <v>337920</v>
      </c>
      <c r="O901" s="288" t="s">
        <v>788</v>
      </c>
      <c r="P901" s="276" t="s">
        <v>760</v>
      </c>
      <c r="Q901" s="296" t="s">
        <v>1936</v>
      </c>
      <c r="R901" s="276" t="s">
        <v>1937</v>
      </c>
      <c r="S901" s="296" t="s">
        <v>1934</v>
      </c>
    </row>
    <row r="902" spans="1:19" x14ac:dyDescent="0.3">
      <c r="A902" s="272">
        <v>1895</v>
      </c>
      <c r="B902" s="282">
        <v>42944</v>
      </c>
      <c r="C902" s="284" t="s">
        <v>593</v>
      </c>
      <c r="D902" s="273" t="s">
        <v>964</v>
      </c>
      <c r="E902" s="286" t="s">
        <v>522</v>
      </c>
      <c r="F902" s="273" t="s">
        <v>812</v>
      </c>
      <c r="G902" s="288" t="s">
        <v>764</v>
      </c>
      <c r="H902" s="273" t="s">
        <v>793</v>
      </c>
      <c r="I902" s="290" t="s">
        <v>929</v>
      </c>
      <c r="J902" s="274">
        <v>40</v>
      </c>
      <c r="K902" s="292">
        <v>420</v>
      </c>
      <c r="L902" s="274">
        <v>16800</v>
      </c>
      <c r="M902" s="294">
        <v>0.1</v>
      </c>
      <c r="N902" s="275">
        <v>15120</v>
      </c>
      <c r="O902" s="288" t="s">
        <v>834</v>
      </c>
      <c r="P902" s="276" t="s">
        <v>760</v>
      </c>
      <c r="Q902" s="296" t="s">
        <v>1932</v>
      </c>
      <c r="R902" s="276" t="s">
        <v>1933</v>
      </c>
      <c r="S902" s="296" t="s">
        <v>1934</v>
      </c>
    </row>
    <row r="903" spans="1:19" x14ac:dyDescent="0.3">
      <c r="A903" s="272">
        <v>1896</v>
      </c>
      <c r="B903" s="282">
        <v>42944</v>
      </c>
      <c r="C903" s="284" t="s">
        <v>593</v>
      </c>
      <c r="D903" s="273" t="s">
        <v>963</v>
      </c>
      <c r="E903" s="286" t="s">
        <v>395</v>
      </c>
      <c r="F903" s="273" t="s">
        <v>812</v>
      </c>
      <c r="G903" s="288" t="s">
        <v>785</v>
      </c>
      <c r="H903" s="273" t="s">
        <v>784</v>
      </c>
      <c r="I903" s="290" t="s">
        <v>962</v>
      </c>
      <c r="J903" s="274">
        <v>22</v>
      </c>
      <c r="K903" s="292">
        <v>3960</v>
      </c>
      <c r="L903" s="274">
        <v>87120</v>
      </c>
      <c r="M903" s="294">
        <v>7.0000000000000007E-2</v>
      </c>
      <c r="N903" s="275">
        <v>81021.600000000006</v>
      </c>
      <c r="O903" s="288" t="s">
        <v>782</v>
      </c>
      <c r="P903" s="276" t="s">
        <v>841</v>
      </c>
      <c r="Q903" s="296" t="s">
        <v>1932</v>
      </c>
      <c r="R903" s="276" t="s">
        <v>1933</v>
      </c>
      <c r="S903" s="296" t="s">
        <v>1934</v>
      </c>
    </row>
    <row r="904" spans="1:19" x14ac:dyDescent="0.3">
      <c r="A904" s="272">
        <v>1897</v>
      </c>
      <c r="B904" s="282">
        <v>42945</v>
      </c>
      <c r="C904" s="284" t="s">
        <v>593</v>
      </c>
      <c r="D904" s="273" t="s">
        <v>960</v>
      </c>
      <c r="E904" s="286" t="s">
        <v>395</v>
      </c>
      <c r="F904" s="273" t="s">
        <v>778</v>
      </c>
      <c r="G904" s="288" t="s">
        <v>764</v>
      </c>
      <c r="H904" s="273" t="s">
        <v>818</v>
      </c>
      <c r="I904" s="290" t="s">
        <v>961</v>
      </c>
      <c r="J904" s="274">
        <v>14</v>
      </c>
      <c r="K904" s="292">
        <v>2580</v>
      </c>
      <c r="L904" s="274">
        <v>36120</v>
      </c>
      <c r="M904" s="294">
        <v>0.04</v>
      </c>
      <c r="N904" s="275">
        <v>34675.199999999997</v>
      </c>
      <c r="O904" s="288" t="s">
        <v>788</v>
      </c>
      <c r="P904" s="276" t="s">
        <v>827</v>
      </c>
      <c r="Q904" s="296" t="s">
        <v>1936</v>
      </c>
      <c r="R904" s="276" t="s">
        <v>1933</v>
      </c>
      <c r="S904" s="296" t="s">
        <v>1934</v>
      </c>
    </row>
    <row r="905" spans="1:19" x14ac:dyDescent="0.3">
      <c r="A905" s="272">
        <v>1898</v>
      </c>
      <c r="B905" s="282">
        <v>42945</v>
      </c>
      <c r="C905" s="284" t="s">
        <v>593</v>
      </c>
      <c r="D905" s="273" t="s">
        <v>960</v>
      </c>
      <c r="E905" s="286" t="s">
        <v>395</v>
      </c>
      <c r="F905" s="273" t="s">
        <v>778</v>
      </c>
      <c r="G905" s="288" t="s">
        <v>770</v>
      </c>
      <c r="H905" s="273" t="s">
        <v>781</v>
      </c>
      <c r="I905" s="290" t="s">
        <v>959</v>
      </c>
      <c r="J905" s="274">
        <v>22</v>
      </c>
      <c r="K905" s="292">
        <v>360</v>
      </c>
      <c r="L905" s="274">
        <v>7920</v>
      </c>
      <c r="M905" s="294">
        <v>0.09</v>
      </c>
      <c r="N905" s="275">
        <v>7207.2</v>
      </c>
      <c r="O905" s="288" t="s">
        <v>788</v>
      </c>
      <c r="P905" s="276" t="s">
        <v>760</v>
      </c>
      <c r="Q905" s="296" t="s">
        <v>1936</v>
      </c>
      <c r="R905" s="276" t="s">
        <v>1933</v>
      </c>
      <c r="S905" s="296" t="s">
        <v>1934</v>
      </c>
    </row>
    <row r="906" spans="1:19" x14ac:dyDescent="0.3">
      <c r="A906" s="272">
        <v>1899</v>
      </c>
      <c r="B906" s="282">
        <v>42945</v>
      </c>
      <c r="C906" s="284" t="s">
        <v>593</v>
      </c>
      <c r="D906" s="273" t="s">
        <v>958</v>
      </c>
      <c r="E906" s="286" t="s">
        <v>522</v>
      </c>
      <c r="F906" s="273" t="s">
        <v>778</v>
      </c>
      <c r="G906" s="288" t="s">
        <v>764</v>
      </c>
      <c r="H906" s="273" t="s">
        <v>800</v>
      </c>
      <c r="I906" s="290" t="s">
        <v>957</v>
      </c>
      <c r="J906" s="274">
        <v>46</v>
      </c>
      <c r="K906" s="292">
        <v>300</v>
      </c>
      <c r="L906" s="274">
        <v>13800</v>
      </c>
      <c r="M906" s="294">
        <v>0.02</v>
      </c>
      <c r="N906" s="275">
        <v>13524</v>
      </c>
      <c r="O906" s="288" t="s">
        <v>782</v>
      </c>
      <c r="P906" s="276" t="s">
        <v>760</v>
      </c>
      <c r="Q906" s="296" t="s">
        <v>1932</v>
      </c>
      <c r="R906" s="276" t="s">
        <v>1933</v>
      </c>
      <c r="S906" s="296" t="s">
        <v>1934</v>
      </c>
    </row>
    <row r="907" spans="1:19" x14ac:dyDescent="0.3">
      <c r="A907" s="272">
        <v>1900</v>
      </c>
      <c r="B907" s="282">
        <v>42945</v>
      </c>
      <c r="C907" s="284" t="s">
        <v>593</v>
      </c>
      <c r="D907" s="273" t="s">
        <v>956</v>
      </c>
      <c r="E907" s="286" t="s">
        <v>522</v>
      </c>
      <c r="F907" s="273" t="s">
        <v>765</v>
      </c>
      <c r="G907" s="288" t="s">
        <v>764</v>
      </c>
      <c r="H907" s="273" t="s">
        <v>793</v>
      </c>
      <c r="I907" s="290" t="s">
        <v>955</v>
      </c>
      <c r="J907" s="274">
        <v>41</v>
      </c>
      <c r="K907" s="292">
        <v>480</v>
      </c>
      <c r="L907" s="274">
        <v>19680</v>
      </c>
      <c r="M907" s="294">
        <v>0</v>
      </c>
      <c r="N907" s="275">
        <v>19680</v>
      </c>
      <c r="O907" s="288" t="s">
        <v>834</v>
      </c>
      <c r="P907" s="276" t="s">
        <v>760</v>
      </c>
      <c r="Q907" s="296" t="s">
        <v>1932</v>
      </c>
      <c r="R907" s="276" t="s">
        <v>1937</v>
      </c>
      <c r="S907" s="296" t="s">
        <v>1934</v>
      </c>
    </row>
    <row r="908" spans="1:19" x14ac:dyDescent="0.3">
      <c r="A908" s="272">
        <v>1901</v>
      </c>
      <c r="B908" s="282">
        <v>42945</v>
      </c>
      <c r="C908" s="284" t="s">
        <v>593</v>
      </c>
      <c r="D908" s="273" t="s">
        <v>954</v>
      </c>
      <c r="E908" s="286" t="s">
        <v>395</v>
      </c>
      <c r="F908" s="273" t="s">
        <v>790</v>
      </c>
      <c r="G908" s="288" t="s">
        <v>764</v>
      </c>
      <c r="H908" s="273" t="s">
        <v>763</v>
      </c>
      <c r="I908" s="290" t="s">
        <v>953</v>
      </c>
      <c r="J908" s="274">
        <v>50</v>
      </c>
      <c r="K908" s="292">
        <v>120</v>
      </c>
      <c r="L908" s="274">
        <v>6000</v>
      </c>
      <c r="M908" s="294">
        <v>0.09</v>
      </c>
      <c r="N908" s="275">
        <v>5460</v>
      </c>
      <c r="O908" s="288" t="s">
        <v>834</v>
      </c>
      <c r="P908" s="276" t="s">
        <v>767</v>
      </c>
      <c r="Q908" s="296" t="s">
        <v>1932</v>
      </c>
      <c r="R908" s="276" t="s">
        <v>1937</v>
      </c>
      <c r="S908" s="296" t="s">
        <v>1934</v>
      </c>
    </row>
    <row r="909" spans="1:19" x14ac:dyDescent="0.3">
      <c r="A909" s="272">
        <v>1902</v>
      </c>
      <c r="B909" s="282">
        <v>42945</v>
      </c>
      <c r="C909" s="284" t="s">
        <v>593</v>
      </c>
      <c r="D909" s="273" t="s">
        <v>950</v>
      </c>
      <c r="E909" s="286" t="s">
        <v>395</v>
      </c>
      <c r="F909" s="273" t="s">
        <v>790</v>
      </c>
      <c r="G909" s="288" t="s">
        <v>770</v>
      </c>
      <c r="H909" s="273" t="s">
        <v>781</v>
      </c>
      <c r="I909" s="290" t="s">
        <v>952</v>
      </c>
      <c r="J909" s="274">
        <v>19</v>
      </c>
      <c r="K909" s="292">
        <v>5580</v>
      </c>
      <c r="L909" s="274">
        <v>106020</v>
      </c>
      <c r="M909" s="294">
        <v>0.04</v>
      </c>
      <c r="N909" s="275">
        <v>101779.2</v>
      </c>
      <c r="O909" s="288" t="s">
        <v>782</v>
      </c>
      <c r="P909" s="276" t="s">
        <v>798</v>
      </c>
      <c r="Q909" s="296" t="s">
        <v>1932</v>
      </c>
      <c r="R909" s="276" t="s">
        <v>1937</v>
      </c>
      <c r="S909" s="296" t="s">
        <v>1934</v>
      </c>
    </row>
    <row r="910" spans="1:19" x14ac:dyDescent="0.3">
      <c r="A910" s="272">
        <v>1903</v>
      </c>
      <c r="B910" s="282">
        <v>42945</v>
      </c>
      <c r="C910" s="284" t="s">
        <v>593</v>
      </c>
      <c r="D910" s="273" t="s">
        <v>950</v>
      </c>
      <c r="E910" s="286" t="s">
        <v>395</v>
      </c>
      <c r="F910" s="273" t="s">
        <v>790</v>
      </c>
      <c r="G910" s="288" t="s">
        <v>764</v>
      </c>
      <c r="H910" s="273" t="s">
        <v>763</v>
      </c>
      <c r="I910" s="290" t="s">
        <v>951</v>
      </c>
      <c r="J910" s="274">
        <v>26</v>
      </c>
      <c r="K910" s="292">
        <v>180</v>
      </c>
      <c r="L910" s="274">
        <v>4680</v>
      </c>
      <c r="M910" s="294">
        <v>0.04</v>
      </c>
      <c r="N910" s="275">
        <v>4492.8</v>
      </c>
      <c r="O910" s="288" t="s">
        <v>782</v>
      </c>
      <c r="P910" s="276" t="s">
        <v>774</v>
      </c>
      <c r="Q910" s="296" t="s">
        <v>1932</v>
      </c>
      <c r="R910" s="276" t="s">
        <v>1937</v>
      </c>
      <c r="S910" s="296" t="s">
        <v>1934</v>
      </c>
    </row>
    <row r="911" spans="1:19" x14ac:dyDescent="0.3">
      <c r="A911" s="272">
        <v>1904</v>
      </c>
      <c r="B911" s="282">
        <v>42945</v>
      </c>
      <c r="C911" s="284" t="s">
        <v>593</v>
      </c>
      <c r="D911" s="273" t="s">
        <v>950</v>
      </c>
      <c r="E911" s="286" t="s">
        <v>395</v>
      </c>
      <c r="F911" s="273" t="s">
        <v>790</v>
      </c>
      <c r="G911" s="288" t="s">
        <v>785</v>
      </c>
      <c r="H911" s="273" t="s">
        <v>784</v>
      </c>
      <c r="I911" s="290" t="s">
        <v>949</v>
      </c>
      <c r="J911" s="274">
        <v>13</v>
      </c>
      <c r="K911" s="292">
        <v>12360</v>
      </c>
      <c r="L911" s="274">
        <v>160680</v>
      </c>
      <c r="M911" s="294">
        <v>0.02</v>
      </c>
      <c r="N911" s="275">
        <v>157466.4</v>
      </c>
      <c r="O911" s="288" t="s">
        <v>782</v>
      </c>
      <c r="P911" s="276" t="s">
        <v>760</v>
      </c>
      <c r="Q911" s="296" t="s">
        <v>1932</v>
      </c>
      <c r="R911" s="276" t="s">
        <v>1937</v>
      </c>
      <c r="S911" s="296" t="s">
        <v>1934</v>
      </c>
    </row>
    <row r="912" spans="1:19" x14ac:dyDescent="0.3">
      <c r="A912" s="272">
        <v>1905</v>
      </c>
      <c r="B912" s="282">
        <v>42946</v>
      </c>
      <c r="C912" s="284" t="s">
        <v>593</v>
      </c>
      <c r="D912" s="273" t="s">
        <v>947</v>
      </c>
      <c r="E912" s="286" t="s">
        <v>395</v>
      </c>
      <c r="F912" s="273" t="s">
        <v>812</v>
      </c>
      <c r="G912" s="288" t="s">
        <v>785</v>
      </c>
      <c r="H912" s="273" t="s">
        <v>784</v>
      </c>
      <c r="I912" s="290" t="s">
        <v>948</v>
      </c>
      <c r="J912" s="274">
        <v>49</v>
      </c>
      <c r="K912" s="292">
        <v>1740</v>
      </c>
      <c r="L912" s="274">
        <v>85260</v>
      </c>
      <c r="M912" s="294">
        <v>0.03</v>
      </c>
      <c r="N912" s="275">
        <v>82702.2</v>
      </c>
      <c r="O912" s="288" t="s">
        <v>761</v>
      </c>
      <c r="P912" s="276" t="s">
        <v>760</v>
      </c>
      <c r="Q912" s="296" t="s">
        <v>1932</v>
      </c>
      <c r="R912" s="276" t="s">
        <v>1933</v>
      </c>
      <c r="S912" s="296" t="s">
        <v>1934</v>
      </c>
    </row>
    <row r="913" spans="1:19" x14ac:dyDescent="0.3">
      <c r="A913" s="272">
        <v>1906</v>
      </c>
      <c r="B913" s="282">
        <v>42946</v>
      </c>
      <c r="C913" s="284" t="s">
        <v>593</v>
      </c>
      <c r="D913" s="273" t="s">
        <v>947</v>
      </c>
      <c r="E913" s="286" t="s">
        <v>395</v>
      </c>
      <c r="F913" s="273" t="s">
        <v>812</v>
      </c>
      <c r="G913" s="288" t="s">
        <v>770</v>
      </c>
      <c r="H913" s="273" t="s">
        <v>781</v>
      </c>
      <c r="I913" s="290" t="s">
        <v>946</v>
      </c>
      <c r="J913" s="274">
        <v>38</v>
      </c>
      <c r="K913" s="292">
        <v>600</v>
      </c>
      <c r="L913" s="274">
        <v>22800</v>
      </c>
      <c r="M913" s="294">
        <v>0</v>
      </c>
      <c r="N913" s="275">
        <v>22800</v>
      </c>
      <c r="O913" s="288" t="s">
        <v>761</v>
      </c>
      <c r="P913" s="276" t="s">
        <v>774</v>
      </c>
      <c r="Q913" s="296" t="s">
        <v>1932</v>
      </c>
      <c r="R913" s="276" t="s">
        <v>1933</v>
      </c>
      <c r="S913" s="296" t="s">
        <v>1934</v>
      </c>
    </row>
    <row r="914" spans="1:19" x14ac:dyDescent="0.3">
      <c r="A914" s="272">
        <v>1907</v>
      </c>
      <c r="B914" s="282">
        <v>42946</v>
      </c>
      <c r="C914" s="284" t="s">
        <v>593</v>
      </c>
      <c r="D914" s="273" t="s">
        <v>945</v>
      </c>
      <c r="E914" s="286" t="s">
        <v>398</v>
      </c>
      <c r="F914" s="273" t="s">
        <v>812</v>
      </c>
      <c r="G914" s="288" t="s">
        <v>770</v>
      </c>
      <c r="H914" s="273" t="s">
        <v>769</v>
      </c>
      <c r="I914" s="290" t="s">
        <v>944</v>
      </c>
      <c r="J914" s="274">
        <v>2</v>
      </c>
      <c r="K914" s="292">
        <v>8160</v>
      </c>
      <c r="L914" s="274">
        <v>16320</v>
      </c>
      <c r="M914" s="294">
        <v>0.04</v>
      </c>
      <c r="N914" s="275">
        <v>15667.2</v>
      </c>
      <c r="O914" s="288" t="s">
        <v>834</v>
      </c>
      <c r="P914" s="276" t="s">
        <v>827</v>
      </c>
      <c r="Q914" s="296" t="s">
        <v>1932</v>
      </c>
      <c r="R914" s="276" t="s">
        <v>1933</v>
      </c>
      <c r="S914" s="296" t="s">
        <v>1934</v>
      </c>
    </row>
    <row r="915" spans="1:19" x14ac:dyDescent="0.3">
      <c r="A915" s="272">
        <v>1908</v>
      </c>
      <c r="B915" s="282">
        <v>42946</v>
      </c>
      <c r="C915" s="284" t="s">
        <v>593</v>
      </c>
      <c r="D915" s="273" t="s">
        <v>943</v>
      </c>
      <c r="E915" s="286" t="s">
        <v>395</v>
      </c>
      <c r="F915" s="273" t="s">
        <v>778</v>
      </c>
      <c r="G915" s="288" t="s">
        <v>770</v>
      </c>
      <c r="H915" s="273" t="s">
        <v>781</v>
      </c>
      <c r="I915" s="290" t="s">
        <v>942</v>
      </c>
      <c r="J915" s="274">
        <v>43</v>
      </c>
      <c r="K915" s="292">
        <v>660</v>
      </c>
      <c r="L915" s="274">
        <v>28380</v>
      </c>
      <c r="M915" s="294">
        <v>0.08</v>
      </c>
      <c r="N915" s="275">
        <v>26109.599999999999</v>
      </c>
      <c r="O915" s="288" t="s">
        <v>775</v>
      </c>
      <c r="P915" s="276" t="s">
        <v>760</v>
      </c>
      <c r="Q915" s="296" t="s">
        <v>1935</v>
      </c>
      <c r="R915" s="276" t="s">
        <v>1933</v>
      </c>
      <c r="S915" s="296" t="s">
        <v>1934</v>
      </c>
    </row>
    <row r="916" spans="1:19" x14ac:dyDescent="0.3">
      <c r="A916" s="272">
        <v>1909</v>
      </c>
      <c r="B916" s="282">
        <v>42946</v>
      </c>
      <c r="C916" s="284" t="s">
        <v>593</v>
      </c>
      <c r="D916" s="273" t="s">
        <v>940</v>
      </c>
      <c r="E916" s="286" t="s">
        <v>395</v>
      </c>
      <c r="F916" s="273" t="s">
        <v>790</v>
      </c>
      <c r="G916" s="288" t="s">
        <v>770</v>
      </c>
      <c r="H916" s="273" t="s">
        <v>826</v>
      </c>
      <c r="I916" s="290" t="s">
        <v>941</v>
      </c>
      <c r="J916" s="274">
        <v>31</v>
      </c>
      <c r="K916" s="292">
        <v>6060</v>
      </c>
      <c r="L916" s="274">
        <v>187860</v>
      </c>
      <c r="M916" s="294">
        <v>7.0000000000000007E-2</v>
      </c>
      <c r="N916" s="275">
        <v>174709.8</v>
      </c>
      <c r="O916" s="288" t="s">
        <v>834</v>
      </c>
      <c r="P916" s="276" t="s">
        <v>760</v>
      </c>
      <c r="Q916" s="296" t="s">
        <v>1932</v>
      </c>
      <c r="R916" s="276" t="s">
        <v>1937</v>
      </c>
      <c r="S916" s="296" t="s">
        <v>1934</v>
      </c>
    </row>
    <row r="917" spans="1:19" x14ac:dyDescent="0.3">
      <c r="A917" s="272">
        <v>1910</v>
      </c>
      <c r="B917" s="282">
        <v>42946</v>
      </c>
      <c r="C917" s="284" t="s">
        <v>593</v>
      </c>
      <c r="D917" s="273" t="s">
        <v>940</v>
      </c>
      <c r="E917" s="286" t="s">
        <v>395</v>
      </c>
      <c r="F917" s="273" t="s">
        <v>790</v>
      </c>
      <c r="G917" s="288" t="s">
        <v>785</v>
      </c>
      <c r="H917" s="273" t="s">
        <v>784</v>
      </c>
      <c r="I917" s="290" t="s">
        <v>939</v>
      </c>
      <c r="J917" s="274">
        <v>37</v>
      </c>
      <c r="K917" s="292">
        <v>3960</v>
      </c>
      <c r="L917" s="274">
        <v>146520</v>
      </c>
      <c r="M917" s="294">
        <v>0.1</v>
      </c>
      <c r="N917" s="275">
        <v>131868</v>
      </c>
      <c r="O917" s="288" t="s">
        <v>834</v>
      </c>
      <c r="P917" s="276" t="s">
        <v>760</v>
      </c>
      <c r="Q917" s="296" t="s">
        <v>1932</v>
      </c>
      <c r="R917" s="276" t="s">
        <v>1937</v>
      </c>
      <c r="S917" s="296" t="s">
        <v>1934</v>
      </c>
    </row>
    <row r="918" spans="1:19" x14ac:dyDescent="0.3">
      <c r="A918" s="272">
        <v>1911</v>
      </c>
      <c r="B918" s="282">
        <v>42947</v>
      </c>
      <c r="C918" s="284" t="s">
        <v>593</v>
      </c>
      <c r="D918" s="273" t="s">
        <v>937</v>
      </c>
      <c r="E918" s="286" t="s">
        <v>405</v>
      </c>
      <c r="F918" s="273" t="s">
        <v>778</v>
      </c>
      <c r="G918" s="288" t="s">
        <v>770</v>
      </c>
      <c r="H918" s="273" t="s">
        <v>826</v>
      </c>
      <c r="I918" s="290" t="s">
        <v>938</v>
      </c>
      <c r="J918" s="274">
        <v>27</v>
      </c>
      <c r="K918" s="292">
        <v>7860</v>
      </c>
      <c r="L918" s="274">
        <v>212220</v>
      </c>
      <c r="M918" s="294">
        <v>0</v>
      </c>
      <c r="N918" s="275">
        <v>212220</v>
      </c>
      <c r="O918" s="288" t="s">
        <v>788</v>
      </c>
      <c r="P918" s="276" t="s">
        <v>760</v>
      </c>
      <c r="Q918" s="296" t="s">
        <v>1936</v>
      </c>
      <c r="R918" s="276" t="s">
        <v>1933</v>
      </c>
      <c r="S918" s="296" t="s">
        <v>1934</v>
      </c>
    </row>
    <row r="919" spans="1:19" x14ac:dyDescent="0.3">
      <c r="A919" s="272">
        <v>1912</v>
      </c>
      <c r="B919" s="282">
        <v>42947</v>
      </c>
      <c r="C919" s="284" t="s">
        <v>593</v>
      </c>
      <c r="D919" s="273" t="s">
        <v>937</v>
      </c>
      <c r="E919" s="286" t="s">
        <v>405</v>
      </c>
      <c r="F919" s="273" t="s">
        <v>778</v>
      </c>
      <c r="G919" s="288" t="s">
        <v>770</v>
      </c>
      <c r="H919" s="273" t="s">
        <v>777</v>
      </c>
      <c r="I919" s="290" t="s">
        <v>936</v>
      </c>
      <c r="J919" s="274">
        <v>8</v>
      </c>
      <c r="K919" s="292">
        <v>13140</v>
      </c>
      <c r="L919" s="274">
        <v>105120</v>
      </c>
      <c r="M919" s="294">
        <v>0.05</v>
      </c>
      <c r="N919" s="275">
        <v>99864</v>
      </c>
      <c r="O919" s="288" t="s">
        <v>788</v>
      </c>
      <c r="P919" s="276" t="s">
        <v>760</v>
      </c>
      <c r="Q919" s="296" t="s">
        <v>1936</v>
      </c>
      <c r="R919" s="276" t="s">
        <v>1933</v>
      </c>
      <c r="S919" s="296" t="s">
        <v>1934</v>
      </c>
    </row>
    <row r="920" spans="1:19" x14ac:dyDescent="0.3">
      <c r="A920" s="272">
        <v>1913</v>
      </c>
      <c r="B920" s="282">
        <v>42947</v>
      </c>
      <c r="C920" s="284" t="s">
        <v>593</v>
      </c>
      <c r="D920" s="273" t="s">
        <v>935</v>
      </c>
      <c r="E920" s="286" t="s">
        <v>522</v>
      </c>
      <c r="F920" s="273" t="s">
        <v>778</v>
      </c>
      <c r="G920" s="288" t="s">
        <v>785</v>
      </c>
      <c r="H920" s="273" t="s">
        <v>784</v>
      </c>
      <c r="I920" s="290" t="s">
        <v>934</v>
      </c>
      <c r="J920" s="274">
        <v>46</v>
      </c>
      <c r="K920" s="292">
        <v>11760</v>
      </c>
      <c r="L920" s="274">
        <v>540960</v>
      </c>
      <c r="M920" s="294">
        <v>0.01</v>
      </c>
      <c r="N920" s="275">
        <v>535550.4</v>
      </c>
      <c r="O920" s="288" t="s">
        <v>788</v>
      </c>
      <c r="P920" s="276" t="s">
        <v>841</v>
      </c>
      <c r="Q920" s="296" t="s">
        <v>1936</v>
      </c>
      <c r="R920" s="276" t="s">
        <v>1933</v>
      </c>
      <c r="S920" s="296" t="s">
        <v>1934</v>
      </c>
    </row>
    <row r="921" spans="1:19" x14ac:dyDescent="0.3">
      <c r="A921" s="272">
        <v>1914</v>
      </c>
      <c r="B921" s="282">
        <v>42947</v>
      </c>
      <c r="C921" s="284" t="s">
        <v>593</v>
      </c>
      <c r="D921" s="273" t="s">
        <v>932</v>
      </c>
      <c r="E921" s="286" t="s">
        <v>405</v>
      </c>
      <c r="F921" s="273" t="s">
        <v>765</v>
      </c>
      <c r="G921" s="288" t="s">
        <v>770</v>
      </c>
      <c r="H921" s="273" t="s">
        <v>777</v>
      </c>
      <c r="I921" s="290" t="s">
        <v>933</v>
      </c>
      <c r="J921" s="274">
        <v>39</v>
      </c>
      <c r="K921" s="292">
        <v>25080</v>
      </c>
      <c r="L921" s="274">
        <v>978120</v>
      </c>
      <c r="M921" s="294">
        <v>0.02</v>
      </c>
      <c r="N921" s="275">
        <v>958557.6</v>
      </c>
      <c r="O921" s="288" t="s">
        <v>834</v>
      </c>
      <c r="P921" s="276" t="s">
        <v>798</v>
      </c>
      <c r="Q921" s="296" t="s">
        <v>1932</v>
      </c>
      <c r="R921" s="276" t="s">
        <v>1937</v>
      </c>
      <c r="S921" s="296" t="s">
        <v>1934</v>
      </c>
    </row>
    <row r="922" spans="1:19" x14ac:dyDescent="0.3">
      <c r="A922" s="272">
        <v>1915</v>
      </c>
      <c r="B922" s="282">
        <v>42947</v>
      </c>
      <c r="C922" s="284" t="s">
        <v>593</v>
      </c>
      <c r="D922" s="273" t="s">
        <v>932</v>
      </c>
      <c r="E922" s="286" t="s">
        <v>405</v>
      </c>
      <c r="F922" s="273" t="s">
        <v>765</v>
      </c>
      <c r="G922" s="288" t="s">
        <v>785</v>
      </c>
      <c r="H922" s="273" t="s">
        <v>784</v>
      </c>
      <c r="I922" s="290" t="s">
        <v>931</v>
      </c>
      <c r="J922" s="274">
        <v>8</v>
      </c>
      <c r="K922" s="292">
        <v>6960</v>
      </c>
      <c r="L922" s="274">
        <v>55680</v>
      </c>
      <c r="M922" s="294">
        <v>0.1</v>
      </c>
      <c r="N922" s="275">
        <v>50112</v>
      </c>
      <c r="O922" s="288" t="s">
        <v>834</v>
      </c>
      <c r="P922" s="276" t="s">
        <v>760</v>
      </c>
      <c r="Q922" s="296" t="s">
        <v>1932</v>
      </c>
      <c r="R922" s="276" t="s">
        <v>1937</v>
      </c>
      <c r="S922" s="296" t="s">
        <v>1934</v>
      </c>
    </row>
    <row r="923" spans="1:19" x14ac:dyDescent="0.3">
      <c r="A923" s="272">
        <v>1916</v>
      </c>
      <c r="B923" s="282">
        <v>42947</v>
      </c>
      <c r="C923" s="284" t="s">
        <v>593</v>
      </c>
      <c r="D923" s="273" t="s">
        <v>930</v>
      </c>
      <c r="E923" s="286" t="s">
        <v>522</v>
      </c>
      <c r="F923" s="273" t="s">
        <v>765</v>
      </c>
      <c r="G923" s="288" t="s">
        <v>764</v>
      </c>
      <c r="H923" s="273" t="s">
        <v>793</v>
      </c>
      <c r="I923" s="290" t="s">
        <v>929</v>
      </c>
      <c r="J923" s="274">
        <v>17</v>
      </c>
      <c r="K923" s="292">
        <v>420</v>
      </c>
      <c r="L923" s="274">
        <v>7140</v>
      </c>
      <c r="M923" s="294">
        <v>0.08</v>
      </c>
      <c r="N923" s="275">
        <v>6568.8</v>
      </c>
      <c r="O923" s="288" t="s">
        <v>782</v>
      </c>
      <c r="P923" s="276" t="s">
        <v>760</v>
      </c>
      <c r="Q923" s="296" t="s">
        <v>1932</v>
      </c>
      <c r="R923" s="276" t="s">
        <v>1937</v>
      </c>
      <c r="S923" s="296" t="s">
        <v>1934</v>
      </c>
    </row>
    <row r="924" spans="1:19" x14ac:dyDescent="0.3">
      <c r="A924" s="272">
        <v>1917</v>
      </c>
      <c r="B924" s="282">
        <v>42947</v>
      </c>
      <c r="C924" s="284" t="s">
        <v>593</v>
      </c>
      <c r="D924" s="273" t="s">
        <v>928</v>
      </c>
      <c r="E924" s="286" t="s">
        <v>395</v>
      </c>
      <c r="F924" s="273" t="s">
        <v>778</v>
      </c>
      <c r="G924" s="288" t="s">
        <v>764</v>
      </c>
      <c r="H924" s="273" t="s">
        <v>793</v>
      </c>
      <c r="I924" s="290" t="s">
        <v>927</v>
      </c>
      <c r="J924" s="274">
        <v>43</v>
      </c>
      <c r="K924" s="292">
        <v>420</v>
      </c>
      <c r="L924" s="274">
        <v>18060</v>
      </c>
      <c r="M924" s="294">
        <v>0.08</v>
      </c>
      <c r="N924" s="275">
        <v>16615.2</v>
      </c>
      <c r="O924" s="288" t="s">
        <v>782</v>
      </c>
      <c r="P924" s="276" t="s">
        <v>798</v>
      </c>
      <c r="Q924" s="296" t="s">
        <v>1932</v>
      </c>
      <c r="R924" s="276" t="s">
        <v>1933</v>
      </c>
      <c r="S924" s="296" t="s">
        <v>1934</v>
      </c>
    </row>
    <row r="925" spans="1:19" x14ac:dyDescent="0.3">
      <c r="A925" s="272">
        <v>1918</v>
      </c>
      <c r="B925" s="282">
        <v>42948</v>
      </c>
      <c r="C925" s="284" t="s">
        <v>594</v>
      </c>
      <c r="D925" s="273" t="s">
        <v>926</v>
      </c>
      <c r="E925" s="286" t="s">
        <v>398</v>
      </c>
      <c r="F925" s="273" t="s">
        <v>778</v>
      </c>
      <c r="G925" s="288" t="s">
        <v>770</v>
      </c>
      <c r="H925" s="273" t="s">
        <v>769</v>
      </c>
      <c r="I925" s="290" t="s">
        <v>925</v>
      </c>
      <c r="J925" s="274">
        <v>35</v>
      </c>
      <c r="K925" s="292">
        <v>10860</v>
      </c>
      <c r="L925" s="274">
        <v>380100</v>
      </c>
      <c r="M925" s="294">
        <v>0.01</v>
      </c>
      <c r="N925" s="275">
        <v>376299</v>
      </c>
      <c r="O925" s="288" t="s">
        <v>782</v>
      </c>
      <c r="P925" s="276" t="s">
        <v>787</v>
      </c>
      <c r="Q925" s="296" t="s">
        <v>1932</v>
      </c>
      <c r="R925" s="276" t="s">
        <v>1933</v>
      </c>
      <c r="S925" s="296" t="s">
        <v>1934</v>
      </c>
    </row>
    <row r="926" spans="1:19" x14ac:dyDescent="0.3">
      <c r="A926" s="272">
        <v>1919</v>
      </c>
      <c r="B926" s="282">
        <v>42948</v>
      </c>
      <c r="C926" s="284" t="s">
        <v>594</v>
      </c>
      <c r="D926" s="273" t="s">
        <v>924</v>
      </c>
      <c r="E926" s="286" t="s">
        <v>395</v>
      </c>
      <c r="F926" s="273" t="s">
        <v>812</v>
      </c>
      <c r="G926" s="288" t="s">
        <v>764</v>
      </c>
      <c r="H926" s="273" t="s">
        <v>800</v>
      </c>
      <c r="I926" s="290" t="s">
        <v>893</v>
      </c>
      <c r="J926" s="274">
        <v>43</v>
      </c>
      <c r="K926" s="292">
        <v>780</v>
      </c>
      <c r="L926" s="274">
        <v>33540</v>
      </c>
      <c r="M926" s="294">
        <v>0.09</v>
      </c>
      <c r="N926" s="275">
        <v>30521.4</v>
      </c>
      <c r="O926" s="288" t="s">
        <v>782</v>
      </c>
      <c r="P926" s="276" t="s">
        <v>787</v>
      </c>
      <c r="Q926" s="296" t="s">
        <v>1932</v>
      </c>
      <c r="R926" s="276" t="s">
        <v>1933</v>
      </c>
      <c r="S926" s="296" t="s">
        <v>1934</v>
      </c>
    </row>
    <row r="927" spans="1:19" x14ac:dyDescent="0.3">
      <c r="A927" s="272">
        <v>1920</v>
      </c>
      <c r="B927" s="282">
        <v>42948</v>
      </c>
      <c r="C927" s="284" t="s">
        <v>594</v>
      </c>
      <c r="D927" s="273" t="s">
        <v>924</v>
      </c>
      <c r="E927" s="286" t="s">
        <v>395</v>
      </c>
      <c r="F927" s="273" t="s">
        <v>812</v>
      </c>
      <c r="G927" s="288" t="s">
        <v>785</v>
      </c>
      <c r="H927" s="273" t="s">
        <v>824</v>
      </c>
      <c r="I927" s="290" t="s">
        <v>923</v>
      </c>
      <c r="J927" s="274">
        <v>24</v>
      </c>
      <c r="K927" s="292">
        <v>180</v>
      </c>
      <c r="L927" s="274">
        <v>4320</v>
      </c>
      <c r="M927" s="294">
        <v>0.06</v>
      </c>
      <c r="N927" s="275">
        <v>4060.8</v>
      </c>
      <c r="O927" s="288" t="s">
        <v>782</v>
      </c>
      <c r="P927" s="276" t="s">
        <v>841</v>
      </c>
      <c r="Q927" s="296" t="s">
        <v>1932</v>
      </c>
      <c r="R927" s="276" t="s">
        <v>1933</v>
      </c>
      <c r="S927" s="296" t="s">
        <v>1934</v>
      </c>
    </row>
    <row r="928" spans="1:19" x14ac:dyDescent="0.3">
      <c r="A928" s="272">
        <v>1921</v>
      </c>
      <c r="B928" s="282">
        <v>42948</v>
      </c>
      <c r="C928" s="284" t="s">
        <v>594</v>
      </c>
      <c r="D928" s="273" t="s">
        <v>922</v>
      </c>
      <c r="E928" s="286" t="s">
        <v>395</v>
      </c>
      <c r="F928" s="273" t="s">
        <v>765</v>
      </c>
      <c r="G928" s="288" t="s">
        <v>764</v>
      </c>
      <c r="H928" s="273" t="s">
        <v>921</v>
      </c>
      <c r="I928" s="290" t="s">
        <v>920</v>
      </c>
      <c r="J928" s="274">
        <v>28</v>
      </c>
      <c r="K928" s="292">
        <v>300</v>
      </c>
      <c r="L928" s="274">
        <v>8400</v>
      </c>
      <c r="M928" s="294">
        <v>7.0000000000000007E-2</v>
      </c>
      <c r="N928" s="275">
        <v>7812</v>
      </c>
      <c r="O928" s="288" t="s">
        <v>788</v>
      </c>
      <c r="P928" s="276" t="s">
        <v>760</v>
      </c>
      <c r="Q928" s="296" t="s">
        <v>1936</v>
      </c>
      <c r="R928" s="276" t="s">
        <v>1937</v>
      </c>
      <c r="S928" s="296" t="s">
        <v>1934</v>
      </c>
    </row>
    <row r="929" spans="1:19" x14ac:dyDescent="0.3">
      <c r="A929" s="272">
        <v>1922</v>
      </c>
      <c r="B929" s="282">
        <v>42948</v>
      </c>
      <c r="C929" s="284" t="s">
        <v>594</v>
      </c>
      <c r="D929" s="273" t="s">
        <v>918</v>
      </c>
      <c r="E929" s="286" t="s">
        <v>395</v>
      </c>
      <c r="F929" s="273" t="s">
        <v>790</v>
      </c>
      <c r="G929" s="288" t="s">
        <v>770</v>
      </c>
      <c r="H929" s="273" t="s">
        <v>769</v>
      </c>
      <c r="I929" s="290" t="s">
        <v>919</v>
      </c>
      <c r="J929" s="274">
        <v>21</v>
      </c>
      <c r="K929" s="292">
        <v>7380</v>
      </c>
      <c r="L929" s="274">
        <v>154980</v>
      </c>
      <c r="M929" s="294">
        <v>0.1</v>
      </c>
      <c r="N929" s="275">
        <v>139482</v>
      </c>
      <c r="O929" s="288" t="s">
        <v>788</v>
      </c>
      <c r="P929" s="276" t="s">
        <v>767</v>
      </c>
      <c r="Q929" s="296" t="s">
        <v>1936</v>
      </c>
      <c r="R929" s="276" t="s">
        <v>1937</v>
      </c>
      <c r="S929" s="296" t="s">
        <v>1934</v>
      </c>
    </row>
    <row r="930" spans="1:19" x14ac:dyDescent="0.3">
      <c r="A930" s="272">
        <v>1923</v>
      </c>
      <c r="B930" s="282">
        <v>42948</v>
      </c>
      <c r="C930" s="284" t="s">
        <v>594</v>
      </c>
      <c r="D930" s="273" t="s">
        <v>918</v>
      </c>
      <c r="E930" s="286" t="s">
        <v>395</v>
      </c>
      <c r="F930" s="273" t="s">
        <v>790</v>
      </c>
      <c r="G930" s="288" t="s">
        <v>785</v>
      </c>
      <c r="H930" s="273" t="s">
        <v>824</v>
      </c>
      <c r="I930" s="290" t="s">
        <v>883</v>
      </c>
      <c r="J930" s="274">
        <v>19</v>
      </c>
      <c r="K930" s="292">
        <v>3060</v>
      </c>
      <c r="L930" s="274">
        <v>58140</v>
      </c>
      <c r="M930" s="294">
        <v>0.03</v>
      </c>
      <c r="N930" s="275">
        <v>56395.8</v>
      </c>
      <c r="O930" s="288" t="s">
        <v>788</v>
      </c>
      <c r="P930" s="276" t="s">
        <v>760</v>
      </c>
      <c r="Q930" s="296" t="s">
        <v>1936</v>
      </c>
      <c r="R930" s="276" t="s">
        <v>1937</v>
      </c>
      <c r="S930" s="296" t="s">
        <v>1934</v>
      </c>
    </row>
    <row r="931" spans="1:19" x14ac:dyDescent="0.3">
      <c r="A931" s="272">
        <v>1924</v>
      </c>
      <c r="B931" s="282">
        <v>42948</v>
      </c>
      <c r="C931" s="284" t="s">
        <v>594</v>
      </c>
      <c r="D931" s="273" t="s">
        <v>918</v>
      </c>
      <c r="E931" s="286" t="s">
        <v>395</v>
      </c>
      <c r="F931" s="273" t="s">
        <v>790</v>
      </c>
      <c r="G931" s="288" t="s">
        <v>764</v>
      </c>
      <c r="H931" s="273" t="s">
        <v>793</v>
      </c>
      <c r="I931" s="290" t="s">
        <v>917</v>
      </c>
      <c r="J931" s="274">
        <v>3</v>
      </c>
      <c r="K931" s="292">
        <v>2160</v>
      </c>
      <c r="L931" s="274">
        <v>6480</v>
      </c>
      <c r="M931" s="294">
        <v>0</v>
      </c>
      <c r="N931" s="275">
        <v>6480</v>
      </c>
      <c r="O931" s="288" t="s">
        <v>788</v>
      </c>
      <c r="P931" s="276" t="s">
        <v>760</v>
      </c>
      <c r="Q931" s="296" t="s">
        <v>1936</v>
      </c>
      <c r="R931" s="276" t="s">
        <v>1937</v>
      </c>
      <c r="S931" s="296" t="s">
        <v>1934</v>
      </c>
    </row>
    <row r="932" spans="1:19" x14ac:dyDescent="0.3">
      <c r="A932" s="272">
        <v>1925</v>
      </c>
      <c r="B932" s="282">
        <v>42949</v>
      </c>
      <c r="C932" s="284" t="s">
        <v>594</v>
      </c>
      <c r="D932" s="273" t="s">
        <v>916</v>
      </c>
      <c r="E932" s="286" t="s">
        <v>522</v>
      </c>
      <c r="F932" s="273" t="s">
        <v>765</v>
      </c>
      <c r="G932" s="288" t="s">
        <v>785</v>
      </c>
      <c r="H932" s="273" t="s">
        <v>824</v>
      </c>
      <c r="I932" s="290" t="s">
        <v>915</v>
      </c>
      <c r="J932" s="274">
        <v>32</v>
      </c>
      <c r="K932" s="292">
        <v>1620</v>
      </c>
      <c r="L932" s="274">
        <v>51840</v>
      </c>
      <c r="M932" s="294">
        <v>0.1</v>
      </c>
      <c r="N932" s="275">
        <v>46656</v>
      </c>
      <c r="O932" s="288" t="s">
        <v>761</v>
      </c>
      <c r="P932" s="276" t="s">
        <v>760</v>
      </c>
      <c r="Q932" s="296" t="s">
        <v>1932</v>
      </c>
      <c r="R932" s="276" t="s">
        <v>1937</v>
      </c>
      <c r="S932" s="296" t="s">
        <v>1934</v>
      </c>
    </row>
    <row r="933" spans="1:19" x14ac:dyDescent="0.3">
      <c r="A933" s="272">
        <v>1926</v>
      </c>
      <c r="B933" s="282">
        <v>42949</v>
      </c>
      <c r="C933" s="284" t="s">
        <v>594</v>
      </c>
      <c r="D933" s="273" t="s">
        <v>907</v>
      </c>
      <c r="E933" s="286" t="s">
        <v>405</v>
      </c>
      <c r="F933" s="273" t="s">
        <v>778</v>
      </c>
      <c r="G933" s="288" t="s">
        <v>785</v>
      </c>
      <c r="H933" s="273" t="s">
        <v>815</v>
      </c>
      <c r="I933" s="290" t="s">
        <v>914</v>
      </c>
      <c r="J933" s="274">
        <v>39</v>
      </c>
      <c r="K933" s="292">
        <v>12300</v>
      </c>
      <c r="L933" s="274">
        <v>479700</v>
      </c>
      <c r="M933" s="294">
        <v>0.03</v>
      </c>
      <c r="N933" s="275">
        <v>465309</v>
      </c>
      <c r="O933" s="288" t="s">
        <v>782</v>
      </c>
      <c r="P933" s="276" t="s">
        <v>760</v>
      </c>
      <c r="Q933" s="296" t="s">
        <v>1932</v>
      </c>
      <c r="R933" s="276" t="s">
        <v>1933</v>
      </c>
      <c r="S933" s="296" t="s">
        <v>1934</v>
      </c>
    </row>
    <row r="934" spans="1:19" x14ac:dyDescent="0.3">
      <c r="A934" s="272">
        <v>1927</v>
      </c>
      <c r="B934" s="282">
        <v>42949</v>
      </c>
      <c r="C934" s="284" t="s">
        <v>594</v>
      </c>
      <c r="D934" s="273" t="s">
        <v>907</v>
      </c>
      <c r="E934" s="286" t="s">
        <v>405</v>
      </c>
      <c r="F934" s="273" t="s">
        <v>778</v>
      </c>
      <c r="G934" s="288" t="s">
        <v>764</v>
      </c>
      <c r="H934" s="273" t="s">
        <v>818</v>
      </c>
      <c r="I934" s="290" t="s">
        <v>913</v>
      </c>
      <c r="J934" s="274">
        <v>47</v>
      </c>
      <c r="K934" s="292">
        <v>16800</v>
      </c>
      <c r="L934" s="274">
        <v>789600</v>
      </c>
      <c r="M934" s="294">
        <v>0.1</v>
      </c>
      <c r="N934" s="275">
        <v>710640</v>
      </c>
      <c r="O934" s="288" t="s">
        <v>782</v>
      </c>
      <c r="P934" s="276" t="s">
        <v>760</v>
      </c>
      <c r="Q934" s="296" t="s">
        <v>1932</v>
      </c>
      <c r="R934" s="276" t="s">
        <v>1933</v>
      </c>
      <c r="S934" s="296" t="s">
        <v>1934</v>
      </c>
    </row>
    <row r="935" spans="1:19" x14ac:dyDescent="0.3">
      <c r="A935" s="272">
        <v>1928</v>
      </c>
      <c r="B935" s="282">
        <v>42949</v>
      </c>
      <c r="C935" s="284" t="s">
        <v>594</v>
      </c>
      <c r="D935" s="273" t="s">
        <v>910</v>
      </c>
      <c r="E935" s="286" t="s">
        <v>405</v>
      </c>
      <c r="F935" s="273" t="s">
        <v>790</v>
      </c>
      <c r="G935" s="288" t="s">
        <v>785</v>
      </c>
      <c r="H935" s="273" t="s">
        <v>784</v>
      </c>
      <c r="I935" s="290" t="s">
        <v>912</v>
      </c>
      <c r="J935" s="274">
        <v>44</v>
      </c>
      <c r="K935" s="292">
        <v>3960</v>
      </c>
      <c r="L935" s="274">
        <v>174240</v>
      </c>
      <c r="M935" s="294">
        <v>7.0000000000000007E-2</v>
      </c>
      <c r="N935" s="275">
        <v>162043.20000000001</v>
      </c>
      <c r="O935" s="288" t="s">
        <v>775</v>
      </c>
      <c r="P935" s="276" t="s">
        <v>760</v>
      </c>
      <c r="Q935" s="296" t="s">
        <v>1935</v>
      </c>
      <c r="R935" s="276" t="s">
        <v>1937</v>
      </c>
      <c r="S935" s="296" t="s">
        <v>1934</v>
      </c>
    </row>
    <row r="936" spans="1:19" x14ac:dyDescent="0.3">
      <c r="A936" s="272">
        <v>1929</v>
      </c>
      <c r="B936" s="282">
        <v>42949</v>
      </c>
      <c r="C936" s="284" t="s">
        <v>594</v>
      </c>
      <c r="D936" s="273" t="s">
        <v>910</v>
      </c>
      <c r="E936" s="286" t="s">
        <v>405</v>
      </c>
      <c r="F936" s="273" t="s">
        <v>790</v>
      </c>
      <c r="G936" s="288" t="s">
        <v>764</v>
      </c>
      <c r="H936" s="273" t="s">
        <v>793</v>
      </c>
      <c r="I936" s="290" t="s">
        <v>911</v>
      </c>
      <c r="J936" s="274">
        <v>2</v>
      </c>
      <c r="K936" s="292">
        <v>360</v>
      </c>
      <c r="L936" s="274">
        <v>720</v>
      </c>
      <c r="M936" s="294">
        <v>0.03</v>
      </c>
      <c r="N936" s="275">
        <v>698.4</v>
      </c>
      <c r="O936" s="288" t="s">
        <v>775</v>
      </c>
      <c r="P936" s="276" t="s">
        <v>760</v>
      </c>
      <c r="Q936" s="296" t="s">
        <v>1935</v>
      </c>
      <c r="R936" s="276" t="s">
        <v>1937</v>
      </c>
      <c r="S936" s="296" t="s">
        <v>1934</v>
      </c>
    </row>
    <row r="937" spans="1:19" x14ac:dyDescent="0.3">
      <c r="A937" s="272">
        <v>1930</v>
      </c>
      <c r="B937" s="282">
        <v>42949</v>
      </c>
      <c r="C937" s="284" t="s">
        <v>594</v>
      </c>
      <c r="D937" s="273" t="s">
        <v>910</v>
      </c>
      <c r="E937" s="286" t="s">
        <v>405</v>
      </c>
      <c r="F937" s="273" t="s">
        <v>790</v>
      </c>
      <c r="G937" s="288" t="s">
        <v>785</v>
      </c>
      <c r="H937" s="273" t="s">
        <v>824</v>
      </c>
      <c r="I937" s="290" t="s">
        <v>909</v>
      </c>
      <c r="J937" s="274">
        <v>30</v>
      </c>
      <c r="K937" s="292">
        <v>2460</v>
      </c>
      <c r="L937" s="274">
        <v>73800</v>
      </c>
      <c r="M937" s="294">
        <v>0.09</v>
      </c>
      <c r="N937" s="275">
        <v>67158</v>
      </c>
      <c r="O937" s="288" t="s">
        <v>775</v>
      </c>
      <c r="P937" s="276" t="s">
        <v>841</v>
      </c>
      <c r="Q937" s="296" t="s">
        <v>1935</v>
      </c>
      <c r="R937" s="276" t="s">
        <v>1937</v>
      </c>
      <c r="S937" s="296" t="s">
        <v>1934</v>
      </c>
    </row>
    <row r="938" spans="1:19" x14ac:dyDescent="0.3">
      <c r="A938" s="272">
        <v>1931</v>
      </c>
      <c r="B938" s="282">
        <v>42949</v>
      </c>
      <c r="C938" s="284" t="s">
        <v>594</v>
      </c>
      <c r="D938" s="273" t="s">
        <v>908</v>
      </c>
      <c r="E938" s="286" t="s">
        <v>522</v>
      </c>
      <c r="F938" s="273" t="s">
        <v>765</v>
      </c>
      <c r="G938" s="288" t="s">
        <v>785</v>
      </c>
      <c r="H938" s="273" t="s">
        <v>824</v>
      </c>
      <c r="I938" s="290" t="s">
        <v>883</v>
      </c>
      <c r="J938" s="274">
        <v>25</v>
      </c>
      <c r="K938" s="292">
        <v>3060</v>
      </c>
      <c r="L938" s="274">
        <v>76500</v>
      </c>
      <c r="M938" s="294">
        <v>0.04</v>
      </c>
      <c r="N938" s="275">
        <v>73440</v>
      </c>
      <c r="O938" s="288" t="s">
        <v>775</v>
      </c>
      <c r="P938" s="276" t="s">
        <v>760</v>
      </c>
      <c r="Q938" s="296" t="s">
        <v>1935</v>
      </c>
      <c r="R938" s="276" t="s">
        <v>1937</v>
      </c>
      <c r="S938" s="296" t="s">
        <v>1934</v>
      </c>
    </row>
    <row r="939" spans="1:19" x14ac:dyDescent="0.3">
      <c r="A939" s="272">
        <v>1932</v>
      </c>
      <c r="B939" s="282">
        <v>42949</v>
      </c>
      <c r="C939" s="284" t="s">
        <v>594</v>
      </c>
      <c r="D939" s="273" t="s">
        <v>907</v>
      </c>
      <c r="E939" s="286" t="s">
        <v>522</v>
      </c>
      <c r="F939" s="273" t="s">
        <v>778</v>
      </c>
      <c r="G939" s="288" t="s">
        <v>770</v>
      </c>
      <c r="H939" s="273" t="s">
        <v>781</v>
      </c>
      <c r="I939" s="290" t="s">
        <v>906</v>
      </c>
      <c r="J939" s="274">
        <v>41</v>
      </c>
      <c r="K939" s="292">
        <v>180</v>
      </c>
      <c r="L939" s="274">
        <v>7380</v>
      </c>
      <c r="M939" s="294">
        <v>0</v>
      </c>
      <c r="N939" s="275">
        <v>7380</v>
      </c>
      <c r="O939" s="288" t="s">
        <v>782</v>
      </c>
      <c r="P939" s="276" t="s">
        <v>760</v>
      </c>
      <c r="Q939" s="296" t="s">
        <v>1932</v>
      </c>
      <c r="R939" s="276" t="s">
        <v>1933</v>
      </c>
      <c r="S939" s="296" t="s">
        <v>1934</v>
      </c>
    </row>
    <row r="940" spans="1:19" x14ac:dyDescent="0.3">
      <c r="A940" s="272">
        <v>1933</v>
      </c>
      <c r="B940" s="282">
        <v>42949</v>
      </c>
      <c r="C940" s="284" t="s">
        <v>594</v>
      </c>
      <c r="D940" s="273" t="s">
        <v>904</v>
      </c>
      <c r="E940" s="286" t="s">
        <v>395</v>
      </c>
      <c r="F940" s="273" t="s">
        <v>778</v>
      </c>
      <c r="G940" s="288" t="s">
        <v>770</v>
      </c>
      <c r="H940" s="273" t="s">
        <v>769</v>
      </c>
      <c r="I940" s="290" t="s">
        <v>905</v>
      </c>
      <c r="J940" s="274">
        <v>28</v>
      </c>
      <c r="K940" s="292">
        <v>5400</v>
      </c>
      <c r="L940" s="274">
        <v>151200</v>
      </c>
      <c r="M940" s="294">
        <v>0.01</v>
      </c>
      <c r="N940" s="275">
        <v>149688</v>
      </c>
      <c r="O940" s="288" t="s">
        <v>788</v>
      </c>
      <c r="P940" s="276" t="s">
        <v>787</v>
      </c>
      <c r="Q940" s="296" t="s">
        <v>1936</v>
      </c>
      <c r="R940" s="276" t="s">
        <v>1933</v>
      </c>
      <c r="S940" s="296" t="s">
        <v>1934</v>
      </c>
    </row>
    <row r="941" spans="1:19" x14ac:dyDescent="0.3">
      <c r="A941" s="272">
        <v>1934</v>
      </c>
      <c r="B941" s="282">
        <v>42949</v>
      </c>
      <c r="C941" s="284" t="s">
        <v>594</v>
      </c>
      <c r="D941" s="273" t="s">
        <v>904</v>
      </c>
      <c r="E941" s="286" t="s">
        <v>395</v>
      </c>
      <c r="F941" s="273" t="s">
        <v>778</v>
      </c>
      <c r="G941" s="288" t="s">
        <v>785</v>
      </c>
      <c r="H941" s="273" t="s">
        <v>784</v>
      </c>
      <c r="I941" s="290" t="s">
        <v>903</v>
      </c>
      <c r="J941" s="274">
        <v>34</v>
      </c>
      <c r="K941" s="292">
        <v>3960</v>
      </c>
      <c r="L941" s="274">
        <v>134640</v>
      </c>
      <c r="M941" s="294">
        <v>0.05</v>
      </c>
      <c r="N941" s="275">
        <v>127908</v>
      </c>
      <c r="O941" s="288" t="s">
        <v>788</v>
      </c>
      <c r="P941" s="276" t="s">
        <v>767</v>
      </c>
      <c r="Q941" s="296" t="s">
        <v>1936</v>
      </c>
      <c r="R941" s="276" t="s">
        <v>1933</v>
      </c>
      <c r="S941" s="296" t="s">
        <v>1934</v>
      </c>
    </row>
    <row r="942" spans="1:19" x14ac:dyDescent="0.3">
      <c r="A942" s="272">
        <v>1935</v>
      </c>
      <c r="B942" s="282">
        <v>42949</v>
      </c>
      <c r="C942" s="284" t="s">
        <v>594</v>
      </c>
      <c r="D942" s="273" t="s">
        <v>902</v>
      </c>
      <c r="E942" s="286" t="s">
        <v>395</v>
      </c>
      <c r="F942" s="273" t="s">
        <v>790</v>
      </c>
      <c r="G942" s="288" t="s">
        <v>770</v>
      </c>
      <c r="H942" s="273" t="s">
        <v>826</v>
      </c>
      <c r="I942" s="290" t="s">
        <v>901</v>
      </c>
      <c r="J942" s="274">
        <v>19</v>
      </c>
      <c r="K942" s="292">
        <v>4260</v>
      </c>
      <c r="L942" s="274">
        <v>80940</v>
      </c>
      <c r="M942" s="294">
        <v>0.04</v>
      </c>
      <c r="N942" s="275">
        <v>77702.399999999994</v>
      </c>
      <c r="O942" s="288" t="s">
        <v>775</v>
      </c>
      <c r="P942" s="276" t="s">
        <v>798</v>
      </c>
      <c r="Q942" s="296" t="s">
        <v>1935</v>
      </c>
      <c r="R942" s="276" t="s">
        <v>1937</v>
      </c>
      <c r="S942" s="296" t="s">
        <v>1934</v>
      </c>
    </row>
    <row r="943" spans="1:19" x14ac:dyDescent="0.3">
      <c r="A943" s="272">
        <v>1936</v>
      </c>
      <c r="B943" s="282">
        <v>42949</v>
      </c>
      <c r="C943" s="284" t="s">
        <v>594</v>
      </c>
      <c r="D943" s="273" t="s">
        <v>900</v>
      </c>
      <c r="E943" s="286" t="s">
        <v>395</v>
      </c>
      <c r="F943" s="273" t="s">
        <v>765</v>
      </c>
      <c r="G943" s="288" t="s">
        <v>785</v>
      </c>
      <c r="H943" s="273" t="s">
        <v>784</v>
      </c>
      <c r="I943" s="290" t="s">
        <v>878</v>
      </c>
      <c r="J943" s="274">
        <v>33</v>
      </c>
      <c r="K943" s="292">
        <v>1260</v>
      </c>
      <c r="L943" s="274">
        <v>41580</v>
      </c>
      <c r="M943" s="294">
        <v>0.05</v>
      </c>
      <c r="N943" s="275">
        <v>39501</v>
      </c>
      <c r="O943" s="288" t="s">
        <v>761</v>
      </c>
      <c r="P943" s="276" t="s">
        <v>760</v>
      </c>
      <c r="Q943" s="296" t="s">
        <v>1932</v>
      </c>
      <c r="R943" s="276" t="s">
        <v>1937</v>
      </c>
      <c r="S943" s="296" t="s">
        <v>1934</v>
      </c>
    </row>
    <row r="944" spans="1:19" x14ac:dyDescent="0.3">
      <c r="A944" s="272">
        <v>1937</v>
      </c>
      <c r="B944" s="282">
        <v>42950</v>
      </c>
      <c r="C944" s="284" t="s">
        <v>594</v>
      </c>
      <c r="D944" s="273" t="s">
        <v>898</v>
      </c>
      <c r="E944" s="286" t="s">
        <v>395</v>
      </c>
      <c r="F944" s="273" t="s">
        <v>812</v>
      </c>
      <c r="G944" s="288" t="s">
        <v>764</v>
      </c>
      <c r="H944" s="273" t="s">
        <v>800</v>
      </c>
      <c r="I944" s="290" t="s">
        <v>899</v>
      </c>
      <c r="J944" s="274">
        <v>22</v>
      </c>
      <c r="K944" s="292">
        <v>360</v>
      </c>
      <c r="L944" s="274">
        <v>7920</v>
      </c>
      <c r="M944" s="294">
        <v>7.0000000000000007E-2</v>
      </c>
      <c r="N944" s="275">
        <v>7365.6</v>
      </c>
      <c r="O944" s="288" t="s">
        <v>775</v>
      </c>
      <c r="P944" s="276" t="s">
        <v>760</v>
      </c>
      <c r="Q944" s="296" t="s">
        <v>1935</v>
      </c>
      <c r="R944" s="276" t="s">
        <v>1933</v>
      </c>
      <c r="S944" s="296" t="s">
        <v>1934</v>
      </c>
    </row>
    <row r="945" spans="1:19" x14ac:dyDescent="0.3">
      <c r="A945" s="272">
        <v>1938</v>
      </c>
      <c r="B945" s="282">
        <v>42950</v>
      </c>
      <c r="C945" s="284" t="s">
        <v>594</v>
      </c>
      <c r="D945" s="273" t="s">
        <v>898</v>
      </c>
      <c r="E945" s="286" t="s">
        <v>395</v>
      </c>
      <c r="F945" s="273" t="s">
        <v>812</v>
      </c>
      <c r="G945" s="288" t="s">
        <v>770</v>
      </c>
      <c r="H945" s="273" t="s">
        <v>781</v>
      </c>
      <c r="I945" s="290" t="s">
        <v>897</v>
      </c>
      <c r="J945" s="274">
        <v>35</v>
      </c>
      <c r="K945" s="292">
        <v>3660</v>
      </c>
      <c r="L945" s="274">
        <v>128100</v>
      </c>
      <c r="M945" s="294">
        <v>0.08</v>
      </c>
      <c r="N945" s="275">
        <v>117852</v>
      </c>
      <c r="O945" s="288" t="s">
        <v>775</v>
      </c>
      <c r="P945" s="276" t="s">
        <v>798</v>
      </c>
      <c r="Q945" s="296" t="s">
        <v>1935</v>
      </c>
      <c r="R945" s="276" t="s">
        <v>1933</v>
      </c>
      <c r="S945" s="296" t="s">
        <v>1934</v>
      </c>
    </row>
    <row r="946" spans="1:19" x14ac:dyDescent="0.3">
      <c r="A946" s="272">
        <v>1939</v>
      </c>
      <c r="B946" s="282">
        <v>42951</v>
      </c>
      <c r="C946" s="284" t="s">
        <v>594</v>
      </c>
      <c r="D946" s="273" t="s">
        <v>896</v>
      </c>
      <c r="E946" s="286" t="s">
        <v>405</v>
      </c>
      <c r="F946" s="273" t="s">
        <v>790</v>
      </c>
      <c r="G946" s="288" t="s">
        <v>764</v>
      </c>
      <c r="H946" s="273" t="s">
        <v>793</v>
      </c>
      <c r="I946" s="290" t="s">
        <v>895</v>
      </c>
      <c r="J946" s="274">
        <v>16</v>
      </c>
      <c r="K946" s="292">
        <v>2280</v>
      </c>
      <c r="L946" s="274">
        <v>36480</v>
      </c>
      <c r="M946" s="294">
        <v>0.03</v>
      </c>
      <c r="N946" s="275">
        <v>35385.599999999999</v>
      </c>
      <c r="O946" s="288" t="s">
        <v>788</v>
      </c>
      <c r="P946" s="276" t="s">
        <v>760</v>
      </c>
      <c r="Q946" s="296" t="s">
        <v>1936</v>
      </c>
      <c r="R946" s="276" t="s">
        <v>1937</v>
      </c>
      <c r="S946" s="296" t="s">
        <v>1934</v>
      </c>
    </row>
    <row r="947" spans="1:19" x14ac:dyDescent="0.3">
      <c r="A947" s="272">
        <v>1940</v>
      </c>
      <c r="B947" s="282">
        <v>42951</v>
      </c>
      <c r="C947" s="284" t="s">
        <v>594</v>
      </c>
      <c r="D947" s="273" t="s">
        <v>894</v>
      </c>
      <c r="E947" s="286" t="s">
        <v>405</v>
      </c>
      <c r="F947" s="273" t="s">
        <v>790</v>
      </c>
      <c r="G947" s="288" t="s">
        <v>764</v>
      </c>
      <c r="H947" s="273" t="s">
        <v>800</v>
      </c>
      <c r="I947" s="290" t="s">
        <v>893</v>
      </c>
      <c r="J947" s="274">
        <v>7</v>
      </c>
      <c r="K947" s="292">
        <v>780</v>
      </c>
      <c r="L947" s="274">
        <v>5460</v>
      </c>
      <c r="M947" s="294">
        <v>0.1</v>
      </c>
      <c r="N947" s="275">
        <v>4914</v>
      </c>
      <c r="O947" s="288" t="s">
        <v>761</v>
      </c>
      <c r="P947" s="276" t="s">
        <v>760</v>
      </c>
      <c r="Q947" s="296" t="s">
        <v>1932</v>
      </c>
      <c r="R947" s="276" t="s">
        <v>1937</v>
      </c>
      <c r="S947" s="296" t="s">
        <v>1934</v>
      </c>
    </row>
    <row r="948" spans="1:19" x14ac:dyDescent="0.3">
      <c r="A948" s="272">
        <v>1941</v>
      </c>
      <c r="B948" s="282">
        <v>42952</v>
      </c>
      <c r="C948" s="284" t="s">
        <v>594</v>
      </c>
      <c r="D948" s="273" t="s">
        <v>891</v>
      </c>
      <c r="E948" s="286" t="s">
        <v>395</v>
      </c>
      <c r="F948" s="273" t="s">
        <v>778</v>
      </c>
      <c r="G948" s="288" t="s">
        <v>764</v>
      </c>
      <c r="H948" s="273" t="s">
        <v>793</v>
      </c>
      <c r="I948" s="290" t="s">
        <v>892</v>
      </c>
      <c r="J948" s="274">
        <v>43</v>
      </c>
      <c r="K948" s="292">
        <v>300</v>
      </c>
      <c r="L948" s="274">
        <v>12900</v>
      </c>
      <c r="M948" s="294">
        <v>0.1</v>
      </c>
      <c r="N948" s="275">
        <v>11610</v>
      </c>
      <c r="O948" s="288" t="s">
        <v>782</v>
      </c>
      <c r="P948" s="276" t="s">
        <v>760</v>
      </c>
      <c r="Q948" s="296" t="s">
        <v>1932</v>
      </c>
      <c r="R948" s="276" t="s">
        <v>1933</v>
      </c>
      <c r="S948" s="296" t="s">
        <v>1934</v>
      </c>
    </row>
    <row r="949" spans="1:19" x14ac:dyDescent="0.3">
      <c r="A949" s="272">
        <v>1942</v>
      </c>
      <c r="B949" s="282">
        <v>42952</v>
      </c>
      <c r="C949" s="284" t="s">
        <v>594</v>
      </c>
      <c r="D949" s="273" t="s">
        <v>891</v>
      </c>
      <c r="E949" s="286" t="s">
        <v>395</v>
      </c>
      <c r="F949" s="273" t="s">
        <v>778</v>
      </c>
      <c r="G949" s="288" t="s">
        <v>785</v>
      </c>
      <c r="H949" s="273" t="s">
        <v>784</v>
      </c>
      <c r="I949" s="290" t="s">
        <v>890</v>
      </c>
      <c r="J949" s="274">
        <v>31</v>
      </c>
      <c r="K949" s="292">
        <v>10560</v>
      </c>
      <c r="L949" s="274">
        <v>327360</v>
      </c>
      <c r="M949" s="294">
        <v>0.05</v>
      </c>
      <c r="N949" s="275">
        <v>310992</v>
      </c>
      <c r="O949" s="288" t="s">
        <v>782</v>
      </c>
      <c r="P949" s="276" t="s">
        <v>767</v>
      </c>
      <c r="Q949" s="296" t="s">
        <v>1932</v>
      </c>
      <c r="R949" s="276" t="s">
        <v>1933</v>
      </c>
      <c r="S949" s="296" t="s">
        <v>1934</v>
      </c>
    </row>
    <row r="950" spans="1:19" x14ac:dyDescent="0.3">
      <c r="A950" s="272">
        <v>1943</v>
      </c>
      <c r="B950" s="282">
        <v>42952</v>
      </c>
      <c r="C950" s="284" t="s">
        <v>594</v>
      </c>
      <c r="D950" s="273" t="s">
        <v>889</v>
      </c>
      <c r="E950" s="286" t="s">
        <v>522</v>
      </c>
      <c r="F950" s="273" t="s">
        <v>790</v>
      </c>
      <c r="G950" s="288" t="s">
        <v>764</v>
      </c>
      <c r="H950" s="273" t="s">
        <v>818</v>
      </c>
      <c r="I950" s="290" t="s">
        <v>873</v>
      </c>
      <c r="J950" s="274">
        <v>13</v>
      </c>
      <c r="K950" s="292">
        <v>21840</v>
      </c>
      <c r="L950" s="274">
        <v>283920</v>
      </c>
      <c r="M950" s="294">
        <v>7.0000000000000007E-2</v>
      </c>
      <c r="N950" s="275">
        <v>264045.59999999998</v>
      </c>
      <c r="O950" s="288" t="s">
        <v>775</v>
      </c>
      <c r="P950" s="276" t="s">
        <v>760</v>
      </c>
      <c r="Q950" s="296" t="s">
        <v>1935</v>
      </c>
      <c r="R950" s="276" t="s">
        <v>1937</v>
      </c>
      <c r="S950" s="296" t="s">
        <v>1934</v>
      </c>
    </row>
    <row r="951" spans="1:19" x14ac:dyDescent="0.3">
      <c r="A951" s="272">
        <v>1944</v>
      </c>
      <c r="B951" s="282">
        <v>42952</v>
      </c>
      <c r="C951" s="284" t="s">
        <v>594</v>
      </c>
      <c r="D951" s="273" t="s">
        <v>888</v>
      </c>
      <c r="E951" s="286" t="s">
        <v>522</v>
      </c>
      <c r="F951" s="273" t="s">
        <v>812</v>
      </c>
      <c r="G951" s="288" t="s">
        <v>764</v>
      </c>
      <c r="H951" s="273" t="s">
        <v>772</v>
      </c>
      <c r="I951" s="290" t="s">
        <v>887</v>
      </c>
      <c r="J951" s="274">
        <v>38</v>
      </c>
      <c r="K951" s="292">
        <v>22260</v>
      </c>
      <c r="L951" s="274">
        <v>845880</v>
      </c>
      <c r="M951" s="294">
        <v>0.01</v>
      </c>
      <c r="N951" s="275">
        <v>837421.2</v>
      </c>
      <c r="O951" s="288" t="s">
        <v>834</v>
      </c>
      <c r="P951" s="276" t="s">
        <v>774</v>
      </c>
      <c r="Q951" s="296" t="s">
        <v>1932</v>
      </c>
      <c r="R951" s="276" t="s">
        <v>1933</v>
      </c>
      <c r="S951" s="296" t="s">
        <v>1934</v>
      </c>
    </row>
    <row r="952" spans="1:19" x14ac:dyDescent="0.3">
      <c r="A952" s="272">
        <v>1945</v>
      </c>
      <c r="B952" s="282">
        <v>42953</v>
      </c>
      <c r="C952" s="284" t="s">
        <v>594</v>
      </c>
      <c r="D952" s="273" t="s">
        <v>886</v>
      </c>
      <c r="E952" s="286" t="s">
        <v>405</v>
      </c>
      <c r="F952" s="273" t="s">
        <v>812</v>
      </c>
      <c r="G952" s="288" t="s">
        <v>770</v>
      </c>
      <c r="H952" s="273" t="s">
        <v>781</v>
      </c>
      <c r="I952" s="290" t="s">
        <v>885</v>
      </c>
      <c r="J952" s="274">
        <v>31</v>
      </c>
      <c r="K952" s="292">
        <v>780</v>
      </c>
      <c r="L952" s="274">
        <v>24180</v>
      </c>
      <c r="M952" s="294">
        <v>0</v>
      </c>
      <c r="N952" s="275">
        <v>24180</v>
      </c>
      <c r="O952" s="288" t="s">
        <v>788</v>
      </c>
      <c r="P952" s="276" t="s">
        <v>798</v>
      </c>
      <c r="Q952" s="296" t="s">
        <v>1936</v>
      </c>
      <c r="R952" s="276" t="s">
        <v>1933</v>
      </c>
      <c r="S952" s="296" t="s">
        <v>1934</v>
      </c>
    </row>
    <row r="953" spans="1:19" x14ac:dyDescent="0.3">
      <c r="A953" s="272">
        <v>1946</v>
      </c>
      <c r="B953" s="282">
        <v>42953</v>
      </c>
      <c r="C953" s="284" t="s">
        <v>594</v>
      </c>
      <c r="D953" s="273" t="s">
        <v>884</v>
      </c>
      <c r="E953" s="286" t="s">
        <v>398</v>
      </c>
      <c r="F953" s="273" t="s">
        <v>790</v>
      </c>
      <c r="G953" s="288" t="s">
        <v>785</v>
      </c>
      <c r="H953" s="273" t="s">
        <v>824</v>
      </c>
      <c r="I953" s="290" t="s">
        <v>883</v>
      </c>
      <c r="J953" s="274">
        <v>2</v>
      </c>
      <c r="K953" s="292">
        <v>3060</v>
      </c>
      <c r="L953" s="274">
        <v>6120</v>
      </c>
      <c r="M953" s="294">
        <v>0.1</v>
      </c>
      <c r="N953" s="275">
        <v>5508</v>
      </c>
      <c r="O953" s="288" t="s">
        <v>782</v>
      </c>
      <c r="P953" s="276" t="s">
        <v>787</v>
      </c>
      <c r="Q953" s="296" t="s">
        <v>1932</v>
      </c>
      <c r="R953" s="276" t="s">
        <v>1937</v>
      </c>
      <c r="S953" s="296" t="s">
        <v>1934</v>
      </c>
    </row>
    <row r="954" spans="1:19" x14ac:dyDescent="0.3">
      <c r="A954" s="272">
        <v>1947</v>
      </c>
      <c r="B954" s="282">
        <v>42953</v>
      </c>
      <c r="C954" s="284" t="s">
        <v>594</v>
      </c>
      <c r="D954" s="273" t="s">
        <v>882</v>
      </c>
      <c r="E954" s="286" t="s">
        <v>405</v>
      </c>
      <c r="F954" s="273" t="s">
        <v>812</v>
      </c>
      <c r="G954" s="288" t="s">
        <v>764</v>
      </c>
      <c r="H954" s="273" t="s">
        <v>793</v>
      </c>
      <c r="I954" s="290" t="s">
        <v>881</v>
      </c>
      <c r="J954" s="274">
        <v>20</v>
      </c>
      <c r="K954" s="292">
        <v>420</v>
      </c>
      <c r="L954" s="274">
        <v>8400</v>
      </c>
      <c r="M954" s="294">
        <v>0.02</v>
      </c>
      <c r="N954" s="275">
        <v>8232</v>
      </c>
      <c r="O954" s="288" t="s">
        <v>775</v>
      </c>
      <c r="P954" s="276" t="s">
        <v>760</v>
      </c>
      <c r="Q954" s="296" t="s">
        <v>1935</v>
      </c>
      <c r="R954" s="276" t="s">
        <v>1933</v>
      </c>
      <c r="S954" s="296" t="s">
        <v>1934</v>
      </c>
    </row>
    <row r="955" spans="1:19" x14ac:dyDescent="0.3">
      <c r="A955" s="272">
        <v>1948</v>
      </c>
      <c r="B955" s="282">
        <v>42954</v>
      </c>
      <c r="C955" s="284" t="s">
        <v>594</v>
      </c>
      <c r="D955" s="273" t="s">
        <v>879</v>
      </c>
      <c r="E955" s="286" t="s">
        <v>398</v>
      </c>
      <c r="F955" s="273" t="s">
        <v>765</v>
      </c>
      <c r="G955" s="288" t="s">
        <v>785</v>
      </c>
      <c r="H955" s="273" t="s">
        <v>824</v>
      </c>
      <c r="I955" s="290" t="s">
        <v>880</v>
      </c>
      <c r="J955" s="274">
        <v>16</v>
      </c>
      <c r="K955" s="292">
        <v>120</v>
      </c>
      <c r="L955" s="274">
        <v>1920</v>
      </c>
      <c r="M955" s="294">
        <v>0.02</v>
      </c>
      <c r="N955" s="275">
        <v>1881.6</v>
      </c>
      <c r="O955" s="288" t="s">
        <v>834</v>
      </c>
      <c r="P955" s="276" t="s">
        <v>760</v>
      </c>
      <c r="Q955" s="296" t="s">
        <v>1932</v>
      </c>
      <c r="R955" s="276" t="s">
        <v>1937</v>
      </c>
      <c r="S955" s="296" t="s">
        <v>1934</v>
      </c>
    </row>
    <row r="956" spans="1:19" x14ac:dyDescent="0.3">
      <c r="A956" s="272">
        <v>1949</v>
      </c>
      <c r="B956" s="282">
        <v>42954</v>
      </c>
      <c r="C956" s="284" t="s">
        <v>594</v>
      </c>
      <c r="D956" s="273" t="s">
        <v>879</v>
      </c>
      <c r="E956" s="286" t="s">
        <v>398</v>
      </c>
      <c r="F956" s="273" t="s">
        <v>765</v>
      </c>
      <c r="G956" s="288" t="s">
        <v>785</v>
      </c>
      <c r="H956" s="273" t="s">
        <v>784</v>
      </c>
      <c r="I956" s="290" t="s">
        <v>878</v>
      </c>
      <c r="J956" s="274">
        <v>12</v>
      </c>
      <c r="K956" s="292">
        <v>1260</v>
      </c>
      <c r="L956" s="274">
        <v>15120</v>
      </c>
      <c r="M956" s="294">
        <v>0.09</v>
      </c>
      <c r="N956" s="275">
        <v>13759.2</v>
      </c>
      <c r="O956" s="288" t="s">
        <v>834</v>
      </c>
      <c r="P956" s="276" t="s">
        <v>774</v>
      </c>
      <c r="Q956" s="296" t="s">
        <v>1932</v>
      </c>
      <c r="R956" s="276" t="s">
        <v>1937</v>
      </c>
      <c r="S956" s="296" t="s">
        <v>1934</v>
      </c>
    </row>
    <row r="957" spans="1:19" x14ac:dyDescent="0.3">
      <c r="A957" s="272">
        <v>1950</v>
      </c>
      <c r="B957" s="282">
        <v>42954</v>
      </c>
      <c r="C957" s="284" t="s">
        <v>594</v>
      </c>
      <c r="D957" s="273" t="s">
        <v>877</v>
      </c>
      <c r="E957" s="286" t="s">
        <v>398</v>
      </c>
      <c r="F957" s="273" t="s">
        <v>765</v>
      </c>
      <c r="G957" s="288" t="s">
        <v>764</v>
      </c>
      <c r="H957" s="273" t="s">
        <v>811</v>
      </c>
      <c r="I957" s="290" t="s">
        <v>876</v>
      </c>
      <c r="J957" s="274">
        <v>38</v>
      </c>
      <c r="K957" s="292">
        <v>720</v>
      </c>
      <c r="L957" s="274">
        <v>27360</v>
      </c>
      <c r="M957" s="294">
        <v>0.04</v>
      </c>
      <c r="N957" s="275">
        <v>26265.599999999999</v>
      </c>
      <c r="O957" s="288" t="s">
        <v>788</v>
      </c>
      <c r="P957" s="276" t="s">
        <v>760</v>
      </c>
      <c r="Q957" s="296" t="s">
        <v>1936</v>
      </c>
      <c r="R957" s="276" t="s">
        <v>1937</v>
      </c>
      <c r="S957" s="296" t="s">
        <v>1934</v>
      </c>
    </row>
    <row r="958" spans="1:19" x14ac:dyDescent="0.3">
      <c r="A958" s="272">
        <v>1951</v>
      </c>
      <c r="B958" s="282">
        <v>42954</v>
      </c>
      <c r="C958" s="284" t="s">
        <v>594</v>
      </c>
      <c r="D958" s="273" t="s">
        <v>875</v>
      </c>
      <c r="E958" s="286" t="s">
        <v>398</v>
      </c>
      <c r="F958" s="273" t="s">
        <v>790</v>
      </c>
      <c r="G958" s="288" t="s">
        <v>764</v>
      </c>
      <c r="H958" s="273" t="s">
        <v>800</v>
      </c>
      <c r="I958" s="290" t="s">
        <v>874</v>
      </c>
      <c r="J958" s="274">
        <v>36</v>
      </c>
      <c r="K958" s="292">
        <v>7260</v>
      </c>
      <c r="L958" s="274">
        <v>261360</v>
      </c>
      <c r="M958" s="294">
        <v>0.1</v>
      </c>
      <c r="N958" s="275">
        <v>235224</v>
      </c>
      <c r="O958" s="288" t="s">
        <v>788</v>
      </c>
      <c r="P958" s="276" t="s">
        <v>760</v>
      </c>
      <c r="Q958" s="296" t="s">
        <v>1936</v>
      </c>
      <c r="R958" s="276" t="s">
        <v>1937</v>
      </c>
      <c r="S958" s="296" t="s">
        <v>1934</v>
      </c>
    </row>
    <row r="959" spans="1:19" x14ac:dyDescent="0.3">
      <c r="A959" s="272">
        <v>1952</v>
      </c>
      <c r="B959" s="282">
        <v>42954</v>
      </c>
      <c r="C959" s="284" t="s">
        <v>594</v>
      </c>
      <c r="D959" s="273" t="s">
        <v>872</v>
      </c>
      <c r="E959" s="286" t="s">
        <v>405</v>
      </c>
      <c r="F959" s="273" t="s">
        <v>765</v>
      </c>
      <c r="G959" s="288" t="s">
        <v>764</v>
      </c>
      <c r="H959" s="273" t="s">
        <v>818</v>
      </c>
      <c r="I959" s="290" t="s">
        <v>873</v>
      </c>
      <c r="J959" s="274">
        <v>1</v>
      </c>
      <c r="K959" s="292">
        <v>21840</v>
      </c>
      <c r="L959" s="274">
        <v>21840</v>
      </c>
      <c r="M959" s="294">
        <v>0.09</v>
      </c>
      <c r="N959" s="275">
        <v>19874.400000000001</v>
      </c>
      <c r="O959" s="288" t="s">
        <v>761</v>
      </c>
      <c r="P959" s="276" t="s">
        <v>760</v>
      </c>
      <c r="Q959" s="296" t="s">
        <v>1932</v>
      </c>
      <c r="R959" s="276" t="s">
        <v>1937</v>
      </c>
      <c r="S959" s="296" t="s">
        <v>1934</v>
      </c>
    </row>
    <row r="960" spans="1:19" x14ac:dyDescent="0.3">
      <c r="A960" s="272">
        <v>1953</v>
      </c>
      <c r="B960" s="282">
        <v>42954</v>
      </c>
      <c r="C960" s="284" t="s">
        <v>594</v>
      </c>
      <c r="D960" s="273" t="s">
        <v>872</v>
      </c>
      <c r="E960" s="286" t="s">
        <v>405</v>
      </c>
      <c r="F960" s="273" t="s">
        <v>765</v>
      </c>
      <c r="G960" s="288" t="s">
        <v>770</v>
      </c>
      <c r="H960" s="273" t="s">
        <v>781</v>
      </c>
      <c r="I960" s="290" t="s">
        <v>871</v>
      </c>
      <c r="J960" s="274">
        <v>34</v>
      </c>
      <c r="K960" s="292">
        <v>1380</v>
      </c>
      <c r="L960" s="274">
        <v>46920</v>
      </c>
      <c r="M960" s="294">
        <v>0.03</v>
      </c>
      <c r="N960" s="275">
        <v>45512.4</v>
      </c>
      <c r="O960" s="288" t="s">
        <v>761</v>
      </c>
      <c r="P960" s="276" t="s">
        <v>767</v>
      </c>
      <c r="Q960" s="296" t="s">
        <v>1932</v>
      </c>
      <c r="R960" s="276" t="s">
        <v>1937</v>
      </c>
      <c r="S960" s="296" t="s">
        <v>1934</v>
      </c>
    </row>
    <row r="961" spans="1:19" x14ac:dyDescent="0.3">
      <c r="A961" s="272">
        <v>1954</v>
      </c>
      <c r="B961" s="282">
        <v>42954</v>
      </c>
      <c r="C961" s="284" t="s">
        <v>594</v>
      </c>
      <c r="D961" s="273" t="s">
        <v>869</v>
      </c>
      <c r="E961" s="286" t="s">
        <v>395</v>
      </c>
      <c r="F961" s="273" t="s">
        <v>790</v>
      </c>
      <c r="G961" s="288" t="s">
        <v>785</v>
      </c>
      <c r="H961" s="273" t="s">
        <v>824</v>
      </c>
      <c r="I961" s="290" t="s">
        <v>870</v>
      </c>
      <c r="J961" s="274">
        <v>2</v>
      </c>
      <c r="K961" s="292">
        <v>9180</v>
      </c>
      <c r="L961" s="274">
        <v>18360</v>
      </c>
      <c r="M961" s="294">
        <v>0.03</v>
      </c>
      <c r="N961" s="275">
        <v>17809.2</v>
      </c>
      <c r="O961" s="288" t="s">
        <v>834</v>
      </c>
      <c r="P961" s="276" t="s">
        <v>767</v>
      </c>
      <c r="Q961" s="296" t="s">
        <v>1932</v>
      </c>
      <c r="R961" s="276" t="s">
        <v>1937</v>
      </c>
      <c r="S961" s="296" t="s">
        <v>1934</v>
      </c>
    </row>
    <row r="962" spans="1:19" x14ac:dyDescent="0.3">
      <c r="A962" s="272">
        <v>1955</v>
      </c>
      <c r="B962" s="282">
        <v>42954</v>
      </c>
      <c r="C962" s="284" t="s">
        <v>594</v>
      </c>
      <c r="D962" s="273" t="s">
        <v>869</v>
      </c>
      <c r="E962" s="286" t="s">
        <v>395</v>
      </c>
      <c r="F962" s="273" t="s">
        <v>790</v>
      </c>
      <c r="G962" s="288" t="s">
        <v>785</v>
      </c>
      <c r="H962" s="273" t="s">
        <v>824</v>
      </c>
      <c r="I962" s="290" t="s">
        <v>868</v>
      </c>
      <c r="J962" s="274">
        <v>5</v>
      </c>
      <c r="K962" s="292">
        <v>1980</v>
      </c>
      <c r="L962" s="274">
        <v>9900</v>
      </c>
      <c r="M962" s="294">
        <v>0.1</v>
      </c>
      <c r="N962" s="275">
        <v>8910</v>
      </c>
      <c r="O962" s="288" t="s">
        <v>834</v>
      </c>
      <c r="P962" s="276" t="s">
        <v>798</v>
      </c>
      <c r="Q962" s="296" t="s">
        <v>1932</v>
      </c>
      <c r="R962" s="276" t="s">
        <v>1937</v>
      </c>
      <c r="S962" s="296" t="s">
        <v>1934</v>
      </c>
    </row>
    <row r="963" spans="1:19" x14ac:dyDescent="0.3">
      <c r="A963" s="272">
        <v>1956</v>
      </c>
      <c r="B963" s="282">
        <v>42955</v>
      </c>
      <c r="C963" s="284" t="s">
        <v>594</v>
      </c>
      <c r="D963" s="273" t="s">
        <v>866</v>
      </c>
      <c r="E963" s="286" t="s">
        <v>398</v>
      </c>
      <c r="F963" s="273" t="s">
        <v>790</v>
      </c>
      <c r="G963" s="288" t="s">
        <v>764</v>
      </c>
      <c r="H963" s="273" t="s">
        <v>818</v>
      </c>
      <c r="I963" s="290" t="s">
        <v>867</v>
      </c>
      <c r="J963" s="274">
        <v>32</v>
      </c>
      <c r="K963" s="292">
        <v>1320</v>
      </c>
      <c r="L963" s="274">
        <v>42240</v>
      </c>
      <c r="M963" s="294">
        <v>0</v>
      </c>
      <c r="N963" s="275">
        <v>42240</v>
      </c>
      <c r="O963" s="288" t="s">
        <v>761</v>
      </c>
      <c r="P963" s="276" t="s">
        <v>760</v>
      </c>
      <c r="Q963" s="296" t="s">
        <v>1932</v>
      </c>
      <c r="R963" s="276" t="s">
        <v>1937</v>
      </c>
      <c r="S963" s="296" t="s">
        <v>1934</v>
      </c>
    </row>
    <row r="964" spans="1:19" x14ac:dyDescent="0.3">
      <c r="A964" s="272">
        <v>1957</v>
      </c>
      <c r="B964" s="282">
        <v>42955</v>
      </c>
      <c r="C964" s="284" t="s">
        <v>594</v>
      </c>
      <c r="D964" s="273" t="s">
        <v>866</v>
      </c>
      <c r="E964" s="286" t="s">
        <v>398</v>
      </c>
      <c r="F964" s="273" t="s">
        <v>790</v>
      </c>
      <c r="G964" s="288" t="s">
        <v>785</v>
      </c>
      <c r="H964" s="273" t="s">
        <v>824</v>
      </c>
      <c r="I964" s="290" t="s">
        <v>865</v>
      </c>
      <c r="J964" s="274">
        <v>31</v>
      </c>
      <c r="K964" s="292">
        <v>2880</v>
      </c>
      <c r="L964" s="274">
        <v>89280</v>
      </c>
      <c r="M964" s="294">
        <v>0.04</v>
      </c>
      <c r="N964" s="275">
        <v>85708.800000000003</v>
      </c>
      <c r="O964" s="288" t="s">
        <v>761</v>
      </c>
      <c r="P964" s="276" t="s">
        <v>841</v>
      </c>
      <c r="Q964" s="296" t="s">
        <v>1932</v>
      </c>
      <c r="R964" s="276" t="s">
        <v>1937</v>
      </c>
      <c r="S964" s="296" t="s">
        <v>1934</v>
      </c>
    </row>
    <row r="965" spans="1:19" x14ac:dyDescent="0.3">
      <c r="A965" s="272">
        <v>1958</v>
      </c>
      <c r="B965" s="282">
        <v>42955</v>
      </c>
      <c r="C965" s="284" t="s">
        <v>594</v>
      </c>
      <c r="D965" s="273" t="s">
        <v>864</v>
      </c>
      <c r="E965" s="286" t="s">
        <v>398</v>
      </c>
      <c r="F965" s="273" t="s">
        <v>765</v>
      </c>
      <c r="G965" s="288" t="s">
        <v>764</v>
      </c>
      <c r="H965" s="273" t="s">
        <v>793</v>
      </c>
      <c r="I965" s="290" t="s">
        <v>863</v>
      </c>
      <c r="J965" s="274">
        <v>24</v>
      </c>
      <c r="K965" s="292">
        <v>300</v>
      </c>
      <c r="L965" s="274">
        <v>7200</v>
      </c>
      <c r="M965" s="294">
        <v>0.04</v>
      </c>
      <c r="N965" s="275">
        <v>6912</v>
      </c>
      <c r="O965" s="288" t="s">
        <v>775</v>
      </c>
      <c r="P965" s="276" t="s">
        <v>760</v>
      </c>
      <c r="Q965" s="296" t="s">
        <v>1935</v>
      </c>
      <c r="R965" s="276" t="s">
        <v>1937</v>
      </c>
      <c r="S965" s="296" t="s">
        <v>1934</v>
      </c>
    </row>
    <row r="966" spans="1:19" x14ac:dyDescent="0.3">
      <c r="A966" s="272">
        <v>1959</v>
      </c>
      <c r="B966" s="282">
        <v>42955</v>
      </c>
      <c r="C966" s="284" t="s">
        <v>594</v>
      </c>
      <c r="D966" s="273" t="s">
        <v>861</v>
      </c>
      <c r="E966" s="286" t="s">
        <v>398</v>
      </c>
      <c r="F966" s="273" t="s">
        <v>778</v>
      </c>
      <c r="G966" s="288" t="s">
        <v>764</v>
      </c>
      <c r="H966" s="273" t="s">
        <v>818</v>
      </c>
      <c r="I966" s="290" t="s">
        <v>862</v>
      </c>
      <c r="J966" s="274">
        <v>10</v>
      </c>
      <c r="K966" s="292">
        <v>720</v>
      </c>
      <c r="L966" s="274">
        <v>7200</v>
      </c>
      <c r="M966" s="294">
        <v>0.04</v>
      </c>
      <c r="N966" s="275">
        <v>6912</v>
      </c>
      <c r="O966" s="288" t="s">
        <v>775</v>
      </c>
      <c r="P966" s="276" t="s">
        <v>798</v>
      </c>
      <c r="Q966" s="296" t="s">
        <v>1935</v>
      </c>
      <c r="R966" s="276" t="s">
        <v>1933</v>
      </c>
      <c r="S966" s="296" t="s">
        <v>1934</v>
      </c>
    </row>
    <row r="967" spans="1:19" x14ac:dyDescent="0.3">
      <c r="A967" s="272">
        <v>1960</v>
      </c>
      <c r="B967" s="282">
        <v>42955</v>
      </c>
      <c r="C967" s="284" t="s">
        <v>594</v>
      </c>
      <c r="D967" s="273" t="s">
        <v>861</v>
      </c>
      <c r="E967" s="286" t="s">
        <v>398</v>
      </c>
      <c r="F967" s="273" t="s">
        <v>778</v>
      </c>
      <c r="G967" s="288" t="s">
        <v>785</v>
      </c>
      <c r="H967" s="273" t="s">
        <v>784</v>
      </c>
      <c r="I967" s="290" t="s">
        <v>860</v>
      </c>
      <c r="J967" s="274">
        <v>11</v>
      </c>
      <c r="K967" s="292">
        <v>11760</v>
      </c>
      <c r="L967" s="274">
        <v>129360</v>
      </c>
      <c r="M967" s="294">
        <v>0.08</v>
      </c>
      <c r="N967" s="275">
        <v>119011.2</v>
      </c>
      <c r="O967" s="288" t="s">
        <v>775</v>
      </c>
      <c r="P967" s="276" t="s">
        <v>774</v>
      </c>
      <c r="Q967" s="296" t="s">
        <v>1935</v>
      </c>
      <c r="R967" s="276" t="s">
        <v>1933</v>
      </c>
      <c r="S967" s="296" t="s">
        <v>1934</v>
      </c>
    </row>
    <row r="968" spans="1:19" x14ac:dyDescent="0.3">
      <c r="A968" s="272">
        <v>1961</v>
      </c>
      <c r="B968" s="282">
        <v>42955</v>
      </c>
      <c r="C968" s="284" t="s">
        <v>594</v>
      </c>
      <c r="D968" s="273" t="s">
        <v>859</v>
      </c>
      <c r="E968" s="286" t="s">
        <v>405</v>
      </c>
      <c r="F968" s="273" t="s">
        <v>812</v>
      </c>
      <c r="G968" s="288" t="s">
        <v>764</v>
      </c>
      <c r="H968" s="273" t="s">
        <v>772</v>
      </c>
      <c r="I968" s="290" t="s">
        <v>858</v>
      </c>
      <c r="J968" s="274">
        <v>31</v>
      </c>
      <c r="K968" s="292">
        <v>600</v>
      </c>
      <c r="L968" s="274">
        <v>18600</v>
      </c>
      <c r="M968" s="294">
        <v>0</v>
      </c>
      <c r="N968" s="275">
        <v>18600</v>
      </c>
      <c r="O968" s="288" t="s">
        <v>834</v>
      </c>
      <c r="P968" s="276" t="s">
        <v>798</v>
      </c>
      <c r="Q968" s="296" t="s">
        <v>1932</v>
      </c>
      <c r="R968" s="276" t="s">
        <v>1933</v>
      </c>
      <c r="S968" s="296" t="s">
        <v>1934</v>
      </c>
    </row>
    <row r="969" spans="1:19" x14ac:dyDescent="0.3">
      <c r="A969" s="272">
        <v>1962</v>
      </c>
      <c r="B969" s="282">
        <v>42955</v>
      </c>
      <c r="C969" s="284" t="s">
        <v>594</v>
      </c>
      <c r="D969" s="273" t="s">
        <v>853</v>
      </c>
      <c r="E969" s="286" t="s">
        <v>398</v>
      </c>
      <c r="F969" s="273" t="s">
        <v>778</v>
      </c>
      <c r="G969" s="288" t="s">
        <v>764</v>
      </c>
      <c r="H969" s="273" t="s">
        <v>818</v>
      </c>
      <c r="I969" s="290" t="s">
        <v>857</v>
      </c>
      <c r="J969" s="274">
        <v>13</v>
      </c>
      <c r="K969" s="292">
        <v>17400</v>
      </c>
      <c r="L969" s="274">
        <v>226200</v>
      </c>
      <c r="M969" s="294">
        <v>0.03</v>
      </c>
      <c r="N969" s="275">
        <v>219414</v>
      </c>
      <c r="O969" s="288" t="s">
        <v>761</v>
      </c>
      <c r="P969" s="276" t="s">
        <v>760</v>
      </c>
      <c r="Q969" s="296" t="s">
        <v>1932</v>
      </c>
      <c r="R969" s="276" t="s">
        <v>1933</v>
      </c>
      <c r="S969" s="296" t="s">
        <v>1934</v>
      </c>
    </row>
    <row r="970" spans="1:19" x14ac:dyDescent="0.3">
      <c r="A970" s="272">
        <v>1963</v>
      </c>
      <c r="B970" s="282">
        <v>42955</v>
      </c>
      <c r="C970" s="284" t="s">
        <v>594</v>
      </c>
      <c r="D970" s="273" t="s">
        <v>855</v>
      </c>
      <c r="E970" s="286" t="s">
        <v>398</v>
      </c>
      <c r="F970" s="273" t="s">
        <v>790</v>
      </c>
      <c r="G970" s="288" t="s">
        <v>764</v>
      </c>
      <c r="H970" s="273" t="s">
        <v>818</v>
      </c>
      <c r="I970" s="290" t="s">
        <v>856</v>
      </c>
      <c r="J970" s="274">
        <v>2</v>
      </c>
      <c r="K970" s="292">
        <v>19740</v>
      </c>
      <c r="L970" s="274">
        <v>39480</v>
      </c>
      <c r="M970" s="294">
        <v>0.06</v>
      </c>
      <c r="N970" s="275">
        <v>37111.199999999997</v>
      </c>
      <c r="O970" s="288" t="s">
        <v>761</v>
      </c>
      <c r="P970" s="276" t="s">
        <v>760</v>
      </c>
      <c r="Q970" s="296" t="s">
        <v>1932</v>
      </c>
      <c r="R970" s="276" t="s">
        <v>1937</v>
      </c>
      <c r="S970" s="296" t="s">
        <v>1934</v>
      </c>
    </row>
    <row r="971" spans="1:19" x14ac:dyDescent="0.3">
      <c r="A971" s="272">
        <v>1964</v>
      </c>
      <c r="B971" s="282">
        <v>42955</v>
      </c>
      <c r="C971" s="284" t="s">
        <v>594</v>
      </c>
      <c r="D971" s="273" t="s">
        <v>855</v>
      </c>
      <c r="E971" s="286" t="s">
        <v>398</v>
      </c>
      <c r="F971" s="273" t="s">
        <v>790</v>
      </c>
      <c r="G971" s="288" t="s">
        <v>785</v>
      </c>
      <c r="H971" s="273" t="s">
        <v>784</v>
      </c>
      <c r="I971" s="290" t="s">
        <v>854</v>
      </c>
      <c r="J971" s="274">
        <v>48</v>
      </c>
      <c r="K971" s="292">
        <v>3960</v>
      </c>
      <c r="L971" s="274">
        <v>190080</v>
      </c>
      <c r="M971" s="294">
        <v>0</v>
      </c>
      <c r="N971" s="275">
        <v>190080</v>
      </c>
      <c r="O971" s="288" t="s">
        <v>761</v>
      </c>
      <c r="P971" s="276" t="s">
        <v>760</v>
      </c>
      <c r="Q971" s="296" t="s">
        <v>1932</v>
      </c>
      <c r="R971" s="276" t="s">
        <v>1937</v>
      </c>
      <c r="S971" s="296" t="s">
        <v>1934</v>
      </c>
    </row>
    <row r="972" spans="1:19" x14ac:dyDescent="0.3">
      <c r="A972" s="272">
        <v>1965</v>
      </c>
      <c r="B972" s="282">
        <v>42955</v>
      </c>
      <c r="C972" s="284" t="s">
        <v>594</v>
      </c>
      <c r="D972" s="273" t="s">
        <v>853</v>
      </c>
      <c r="E972" s="286" t="s">
        <v>395</v>
      </c>
      <c r="F972" s="273" t="s">
        <v>778</v>
      </c>
      <c r="G972" s="288" t="s">
        <v>764</v>
      </c>
      <c r="H972" s="273" t="s">
        <v>763</v>
      </c>
      <c r="I972" s="290" t="s">
        <v>852</v>
      </c>
      <c r="J972" s="274">
        <v>39</v>
      </c>
      <c r="K972" s="292">
        <v>120</v>
      </c>
      <c r="L972" s="274">
        <v>4680</v>
      </c>
      <c r="M972" s="294">
        <v>0.1</v>
      </c>
      <c r="N972" s="275">
        <v>4212</v>
      </c>
      <c r="O972" s="288" t="s">
        <v>761</v>
      </c>
      <c r="P972" s="276" t="s">
        <v>787</v>
      </c>
      <c r="Q972" s="296" t="s">
        <v>1932</v>
      </c>
      <c r="R972" s="276" t="s">
        <v>1933</v>
      </c>
      <c r="S972" s="296" t="s">
        <v>1934</v>
      </c>
    </row>
    <row r="973" spans="1:19" x14ac:dyDescent="0.3">
      <c r="A973" s="272">
        <v>1966</v>
      </c>
      <c r="B973" s="282">
        <v>42956</v>
      </c>
      <c r="C973" s="284" t="s">
        <v>594</v>
      </c>
      <c r="D973" s="273" t="s">
        <v>851</v>
      </c>
      <c r="E973" s="286" t="s">
        <v>395</v>
      </c>
      <c r="F973" s="273" t="s">
        <v>790</v>
      </c>
      <c r="G973" s="288" t="s">
        <v>770</v>
      </c>
      <c r="H973" s="273" t="s">
        <v>781</v>
      </c>
      <c r="I973" s="290" t="s">
        <v>850</v>
      </c>
      <c r="J973" s="274">
        <v>24</v>
      </c>
      <c r="K973" s="292">
        <v>1200</v>
      </c>
      <c r="L973" s="274">
        <v>28800</v>
      </c>
      <c r="M973" s="294">
        <v>0.09</v>
      </c>
      <c r="N973" s="275">
        <v>26208</v>
      </c>
      <c r="O973" s="288" t="s">
        <v>761</v>
      </c>
      <c r="P973" s="276" t="s">
        <v>760</v>
      </c>
      <c r="Q973" s="296" t="s">
        <v>1932</v>
      </c>
      <c r="R973" s="276" t="s">
        <v>1937</v>
      </c>
      <c r="S973" s="296" t="s">
        <v>1934</v>
      </c>
    </row>
    <row r="974" spans="1:19" x14ac:dyDescent="0.3">
      <c r="A974" s="272">
        <v>1967</v>
      </c>
      <c r="B974" s="282">
        <v>42957</v>
      </c>
      <c r="C974" s="284" t="s">
        <v>594</v>
      </c>
      <c r="D974" s="273" t="s">
        <v>849</v>
      </c>
      <c r="E974" s="286" t="s">
        <v>405</v>
      </c>
      <c r="F974" s="273" t="s">
        <v>778</v>
      </c>
      <c r="G974" s="288" t="s">
        <v>764</v>
      </c>
      <c r="H974" s="273" t="s">
        <v>800</v>
      </c>
      <c r="I974" s="290" t="s">
        <v>848</v>
      </c>
      <c r="J974" s="274">
        <v>1</v>
      </c>
      <c r="K974" s="292">
        <v>240</v>
      </c>
      <c r="L974" s="274">
        <v>240</v>
      </c>
      <c r="M974" s="294">
        <v>0.06</v>
      </c>
      <c r="N974" s="275">
        <v>225.6</v>
      </c>
      <c r="O974" s="288" t="s">
        <v>788</v>
      </c>
      <c r="P974" s="276" t="s">
        <v>760</v>
      </c>
      <c r="Q974" s="296" t="s">
        <v>1936</v>
      </c>
      <c r="R974" s="276" t="s">
        <v>1933</v>
      </c>
      <c r="S974" s="296" t="s">
        <v>1934</v>
      </c>
    </row>
    <row r="975" spans="1:19" x14ac:dyDescent="0.3">
      <c r="A975" s="272">
        <v>1968</v>
      </c>
      <c r="B975" s="282">
        <v>42957</v>
      </c>
      <c r="C975" s="284" t="s">
        <v>594</v>
      </c>
      <c r="D975" s="273" t="s">
        <v>847</v>
      </c>
      <c r="E975" s="286" t="s">
        <v>398</v>
      </c>
      <c r="F975" s="273" t="s">
        <v>790</v>
      </c>
      <c r="G975" s="288" t="s">
        <v>764</v>
      </c>
      <c r="H975" s="273" t="s">
        <v>763</v>
      </c>
      <c r="I975" s="290" t="s">
        <v>846</v>
      </c>
      <c r="J975" s="274">
        <v>46</v>
      </c>
      <c r="K975" s="292">
        <v>240</v>
      </c>
      <c r="L975" s="274">
        <v>11040</v>
      </c>
      <c r="M975" s="294">
        <v>0.09</v>
      </c>
      <c r="N975" s="275">
        <v>10046.4</v>
      </c>
      <c r="O975" s="288" t="s">
        <v>834</v>
      </c>
      <c r="P975" s="276" t="s">
        <v>798</v>
      </c>
      <c r="Q975" s="296" t="s">
        <v>1932</v>
      </c>
      <c r="R975" s="276" t="s">
        <v>1937</v>
      </c>
      <c r="S975" s="296" t="s">
        <v>1934</v>
      </c>
    </row>
    <row r="976" spans="1:19" x14ac:dyDescent="0.3">
      <c r="A976" s="272">
        <v>1969</v>
      </c>
      <c r="B976" s="282">
        <v>42957</v>
      </c>
      <c r="C976" s="284" t="s">
        <v>594</v>
      </c>
      <c r="D976" s="273" t="s">
        <v>843</v>
      </c>
      <c r="E976" s="286" t="s">
        <v>522</v>
      </c>
      <c r="F976" s="273" t="s">
        <v>765</v>
      </c>
      <c r="G976" s="288" t="s">
        <v>764</v>
      </c>
      <c r="H976" s="273" t="s">
        <v>811</v>
      </c>
      <c r="I976" s="290" t="s">
        <v>845</v>
      </c>
      <c r="J976" s="274">
        <v>3</v>
      </c>
      <c r="K976" s="292">
        <v>600</v>
      </c>
      <c r="L976" s="274">
        <v>1800</v>
      </c>
      <c r="M976" s="294">
        <v>0.01</v>
      </c>
      <c r="N976" s="275">
        <v>1782</v>
      </c>
      <c r="O976" s="288" t="s">
        <v>775</v>
      </c>
      <c r="P976" s="276" t="s">
        <v>760</v>
      </c>
      <c r="Q976" s="296" t="s">
        <v>1935</v>
      </c>
      <c r="R976" s="276" t="s">
        <v>1937</v>
      </c>
      <c r="S976" s="296" t="s">
        <v>1934</v>
      </c>
    </row>
    <row r="977" spans="1:19" x14ac:dyDescent="0.3">
      <c r="A977" s="272">
        <v>1970</v>
      </c>
      <c r="B977" s="282">
        <v>42957</v>
      </c>
      <c r="C977" s="284" t="s">
        <v>594</v>
      </c>
      <c r="D977" s="273" t="s">
        <v>843</v>
      </c>
      <c r="E977" s="286" t="s">
        <v>522</v>
      </c>
      <c r="F977" s="273" t="s">
        <v>765</v>
      </c>
      <c r="G977" s="288" t="s">
        <v>764</v>
      </c>
      <c r="H977" s="273" t="s">
        <v>763</v>
      </c>
      <c r="I977" s="290" t="s">
        <v>844</v>
      </c>
      <c r="J977" s="274">
        <v>11</v>
      </c>
      <c r="K977" s="292">
        <v>1320</v>
      </c>
      <c r="L977" s="274">
        <v>14520</v>
      </c>
      <c r="M977" s="294">
        <v>0.04</v>
      </c>
      <c r="N977" s="275">
        <v>13939.2</v>
      </c>
      <c r="O977" s="288" t="s">
        <v>775</v>
      </c>
      <c r="P977" s="276" t="s">
        <v>841</v>
      </c>
      <c r="Q977" s="296" t="s">
        <v>1935</v>
      </c>
      <c r="R977" s="276" t="s">
        <v>1937</v>
      </c>
      <c r="S977" s="296" t="s">
        <v>1934</v>
      </c>
    </row>
    <row r="978" spans="1:19" x14ac:dyDescent="0.3">
      <c r="A978" s="272">
        <v>1971</v>
      </c>
      <c r="B978" s="282">
        <v>42957</v>
      </c>
      <c r="C978" s="284" t="s">
        <v>594</v>
      </c>
      <c r="D978" s="273" t="s">
        <v>843</v>
      </c>
      <c r="E978" s="286" t="s">
        <v>522</v>
      </c>
      <c r="F978" s="273" t="s">
        <v>765</v>
      </c>
      <c r="G978" s="288" t="s">
        <v>770</v>
      </c>
      <c r="H978" s="273" t="s">
        <v>777</v>
      </c>
      <c r="I978" s="290" t="s">
        <v>842</v>
      </c>
      <c r="J978" s="274">
        <v>3</v>
      </c>
      <c r="K978" s="292">
        <v>8760</v>
      </c>
      <c r="L978" s="274">
        <v>26280</v>
      </c>
      <c r="M978" s="294">
        <v>0.01</v>
      </c>
      <c r="N978" s="275">
        <v>26017.200000000001</v>
      </c>
      <c r="O978" s="288" t="s">
        <v>775</v>
      </c>
      <c r="P978" s="276" t="s">
        <v>841</v>
      </c>
      <c r="Q978" s="296" t="s">
        <v>1935</v>
      </c>
      <c r="R978" s="276" t="s">
        <v>1937</v>
      </c>
      <c r="S978" s="296" t="s">
        <v>1934</v>
      </c>
    </row>
    <row r="979" spans="1:19" x14ac:dyDescent="0.3">
      <c r="A979" s="272">
        <v>1972</v>
      </c>
      <c r="B979" s="282">
        <v>42957</v>
      </c>
      <c r="C979" s="284" t="s">
        <v>594</v>
      </c>
      <c r="D979" s="273" t="s">
        <v>840</v>
      </c>
      <c r="E979" s="286" t="s">
        <v>522</v>
      </c>
      <c r="F979" s="273" t="s">
        <v>778</v>
      </c>
      <c r="G979" s="288" t="s">
        <v>764</v>
      </c>
      <c r="H979" s="273" t="s">
        <v>763</v>
      </c>
      <c r="I979" s="290" t="s">
        <v>839</v>
      </c>
      <c r="J979" s="274">
        <v>5</v>
      </c>
      <c r="K979" s="292">
        <v>2100</v>
      </c>
      <c r="L979" s="274">
        <v>10500</v>
      </c>
      <c r="M979" s="294">
        <v>0.1</v>
      </c>
      <c r="N979" s="275">
        <v>9450</v>
      </c>
      <c r="O979" s="288" t="s">
        <v>834</v>
      </c>
      <c r="P979" s="276" t="s">
        <v>760</v>
      </c>
      <c r="Q979" s="296" t="s">
        <v>1932</v>
      </c>
      <c r="R979" s="276" t="s">
        <v>1933</v>
      </c>
      <c r="S979" s="296" t="s">
        <v>1934</v>
      </c>
    </row>
    <row r="980" spans="1:19" x14ac:dyDescent="0.3">
      <c r="A980" s="272">
        <v>1973</v>
      </c>
      <c r="B980" s="282">
        <v>42958</v>
      </c>
      <c r="C980" s="284" t="s">
        <v>594</v>
      </c>
      <c r="D980" s="273" t="s">
        <v>838</v>
      </c>
      <c r="E980" s="286" t="s">
        <v>405</v>
      </c>
      <c r="F980" s="273" t="s">
        <v>765</v>
      </c>
      <c r="G980" s="288" t="s">
        <v>770</v>
      </c>
      <c r="H980" s="273" t="s">
        <v>781</v>
      </c>
      <c r="I980" s="290" t="s">
        <v>837</v>
      </c>
      <c r="J980" s="274">
        <v>27</v>
      </c>
      <c r="K980" s="292">
        <v>2040</v>
      </c>
      <c r="L980" s="274">
        <v>55080</v>
      </c>
      <c r="M980" s="294">
        <v>0.09</v>
      </c>
      <c r="N980" s="275">
        <v>50122.8</v>
      </c>
      <c r="O980" s="288" t="s">
        <v>788</v>
      </c>
      <c r="P980" s="276" t="s">
        <v>787</v>
      </c>
      <c r="Q980" s="296" t="s">
        <v>1936</v>
      </c>
      <c r="R980" s="276" t="s">
        <v>1937</v>
      </c>
      <c r="S980" s="296" t="s">
        <v>1934</v>
      </c>
    </row>
    <row r="981" spans="1:19" x14ac:dyDescent="0.3">
      <c r="A981" s="272">
        <v>1974</v>
      </c>
      <c r="B981" s="282">
        <v>42958</v>
      </c>
      <c r="C981" s="284" t="s">
        <v>594</v>
      </c>
      <c r="D981" s="273" t="s">
        <v>836</v>
      </c>
      <c r="E981" s="286" t="s">
        <v>395</v>
      </c>
      <c r="F981" s="273" t="s">
        <v>812</v>
      </c>
      <c r="G981" s="288" t="s">
        <v>764</v>
      </c>
      <c r="H981" s="273" t="s">
        <v>793</v>
      </c>
      <c r="I981" s="290" t="s">
        <v>835</v>
      </c>
      <c r="J981" s="274">
        <v>23</v>
      </c>
      <c r="K981" s="292">
        <v>2460</v>
      </c>
      <c r="L981" s="274">
        <v>56580</v>
      </c>
      <c r="M981" s="294">
        <v>0.1</v>
      </c>
      <c r="N981" s="275">
        <v>50922</v>
      </c>
      <c r="O981" s="288" t="s">
        <v>834</v>
      </c>
      <c r="P981" s="276" t="s">
        <v>760</v>
      </c>
      <c r="Q981" s="296" t="s">
        <v>1932</v>
      </c>
      <c r="R981" s="276" t="s">
        <v>1933</v>
      </c>
      <c r="S981" s="296" t="s">
        <v>1934</v>
      </c>
    </row>
    <row r="982" spans="1:19" x14ac:dyDescent="0.3">
      <c r="A982" s="272">
        <v>1975</v>
      </c>
      <c r="B982" s="282">
        <v>42958</v>
      </c>
      <c r="C982" s="284" t="s">
        <v>594</v>
      </c>
      <c r="D982" s="273" t="s">
        <v>833</v>
      </c>
      <c r="E982" s="286" t="s">
        <v>398</v>
      </c>
      <c r="F982" s="273" t="s">
        <v>812</v>
      </c>
      <c r="G982" s="288" t="s">
        <v>785</v>
      </c>
      <c r="H982" s="273" t="s">
        <v>784</v>
      </c>
      <c r="I982" s="290" t="s">
        <v>832</v>
      </c>
      <c r="J982" s="274">
        <v>46</v>
      </c>
      <c r="K982" s="292">
        <v>7560</v>
      </c>
      <c r="L982" s="274">
        <v>347760</v>
      </c>
      <c r="M982" s="294">
        <v>0.01</v>
      </c>
      <c r="N982" s="275">
        <v>344282.4</v>
      </c>
      <c r="O982" s="288" t="s">
        <v>782</v>
      </c>
      <c r="P982" s="276" t="s">
        <v>760</v>
      </c>
      <c r="Q982" s="296" t="s">
        <v>1932</v>
      </c>
      <c r="R982" s="276" t="s">
        <v>1933</v>
      </c>
      <c r="S982" s="296" t="s">
        <v>1934</v>
      </c>
    </row>
    <row r="983" spans="1:19" x14ac:dyDescent="0.3">
      <c r="A983" s="272">
        <v>1976</v>
      </c>
      <c r="B983" s="282">
        <v>42958</v>
      </c>
      <c r="C983" s="284" t="s">
        <v>594</v>
      </c>
      <c r="D983" s="273" t="s">
        <v>831</v>
      </c>
      <c r="E983" s="286" t="s">
        <v>405</v>
      </c>
      <c r="F983" s="273" t="s">
        <v>778</v>
      </c>
      <c r="G983" s="288" t="s">
        <v>764</v>
      </c>
      <c r="H983" s="273" t="s">
        <v>800</v>
      </c>
      <c r="I983" s="290" t="s">
        <v>830</v>
      </c>
      <c r="J983" s="274">
        <v>2</v>
      </c>
      <c r="K983" s="292">
        <v>540</v>
      </c>
      <c r="L983" s="274">
        <v>1080</v>
      </c>
      <c r="M983" s="294">
        <v>7.0000000000000007E-2</v>
      </c>
      <c r="N983" s="275">
        <v>1004.4</v>
      </c>
      <c r="O983" s="288" t="s">
        <v>775</v>
      </c>
      <c r="P983" s="276" t="s">
        <v>767</v>
      </c>
      <c r="Q983" s="296" t="s">
        <v>1935</v>
      </c>
      <c r="R983" s="276" t="s">
        <v>1933</v>
      </c>
      <c r="S983" s="296" t="s">
        <v>1934</v>
      </c>
    </row>
    <row r="984" spans="1:19" x14ac:dyDescent="0.3">
      <c r="A984" s="272">
        <v>1977</v>
      </c>
      <c r="B984" s="282">
        <v>42958</v>
      </c>
      <c r="C984" s="284" t="s">
        <v>594</v>
      </c>
      <c r="D984" s="273" t="s">
        <v>829</v>
      </c>
      <c r="E984" s="286" t="s">
        <v>395</v>
      </c>
      <c r="F984" s="273" t="s">
        <v>765</v>
      </c>
      <c r="G984" s="288" t="s">
        <v>764</v>
      </c>
      <c r="H984" s="273" t="s">
        <v>793</v>
      </c>
      <c r="I984" s="290" t="s">
        <v>828</v>
      </c>
      <c r="J984" s="274">
        <v>1</v>
      </c>
      <c r="K984" s="292">
        <v>1140</v>
      </c>
      <c r="L984" s="274">
        <v>1140</v>
      </c>
      <c r="M984" s="294">
        <v>0.05</v>
      </c>
      <c r="N984" s="275">
        <v>1083</v>
      </c>
      <c r="O984" s="288" t="s">
        <v>782</v>
      </c>
      <c r="P984" s="276" t="s">
        <v>827</v>
      </c>
      <c r="Q984" s="296" t="s">
        <v>1932</v>
      </c>
      <c r="R984" s="276" t="s">
        <v>1937</v>
      </c>
      <c r="S984" s="296" t="s">
        <v>1934</v>
      </c>
    </row>
    <row r="985" spans="1:19" x14ac:dyDescent="0.3">
      <c r="A985" s="272">
        <v>1978</v>
      </c>
      <c r="B985" s="282">
        <v>42958</v>
      </c>
      <c r="C985" s="284" t="s">
        <v>594</v>
      </c>
      <c r="D985" s="273" t="s">
        <v>822</v>
      </c>
      <c r="E985" s="286" t="s">
        <v>395</v>
      </c>
      <c r="F985" s="273" t="s">
        <v>765</v>
      </c>
      <c r="G985" s="288" t="s">
        <v>770</v>
      </c>
      <c r="H985" s="273" t="s">
        <v>826</v>
      </c>
      <c r="I985" s="290" t="s">
        <v>825</v>
      </c>
      <c r="J985" s="274">
        <v>7</v>
      </c>
      <c r="K985" s="292">
        <v>7260</v>
      </c>
      <c r="L985" s="274">
        <v>50820</v>
      </c>
      <c r="M985" s="294">
        <v>0.09</v>
      </c>
      <c r="N985" s="275">
        <v>46246.2</v>
      </c>
      <c r="O985" s="288" t="s">
        <v>775</v>
      </c>
      <c r="P985" s="276" t="s">
        <v>787</v>
      </c>
      <c r="Q985" s="296" t="s">
        <v>1935</v>
      </c>
      <c r="R985" s="276" t="s">
        <v>1937</v>
      </c>
      <c r="S985" s="296" t="s">
        <v>1934</v>
      </c>
    </row>
    <row r="986" spans="1:19" x14ac:dyDescent="0.3">
      <c r="A986" s="272">
        <v>1979</v>
      </c>
      <c r="B986" s="282">
        <v>42958</v>
      </c>
      <c r="C986" s="284" t="s">
        <v>594</v>
      </c>
      <c r="D986" s="273" t="s">
        <v>822</v>
      </c>
      <c r="E986" s="286" t="s">
        <v>395</v>
      </c>
      <c r="F986" s="273" t="s">
        <v>765</v>
      </c>
      <c r="G986" s="288" t="s">
        <v>785</v>
      </c>
      <c r="H986" s="273" t="s">
        <v>824</v>
      </c>
      <c r="I986" s="290" t="s">
        <v>823</v>
      </c>
      <c r="J986" s="274">
        <v>41</v>
      </c>
      <c r="K986" s="292">
        <v>1260</v>
      </c>
      <c r="L986" s="274">
        <v>51660</v>
      </c>
      <c r="M986" s="294">
        <v>0.01</v>
      </c>
      <c r="N986" s="275">
        <v>51143.4</v>
      </c>
      <c r="O986" s="288" t="s">
        <v>775</v>
      </c>
      <c r="P986" s="276" t="s">
        <v>798</v>
      </c>
      <c r="Q986" s="296" t="s">
        <v>1935</v>
      </c>
      <c r="R986" s="276" t="s">
        <v>1937</v>
      </c>
      <c r="S986" s="296" t="s">
        <v>1934</v>
      </c>
    </row>
    <row r="987" spans="1:19" x14ac:dyDescent="0.3">
      <c r="A987" s="272">
        <v>1980</v>
      </c>
      <c r="B987" s="282">
        <v>42958</v>
      </c>
      <c r="C987" s="284" t="s">
        <v>594</v>
      </c>
      <c r="D987" s="273" t="s">
        <v>822</v>
      </c>
      <c r="E987" s="286" t="s">
        <v>395</v>
      </c>
      <c r="F987" s="273" t="s">
        <v>765</v>
      </c>
      <c r="G987" s="288" t="s">
        <v>785</v>
      </c>
      <c r="H987" s="273" t="s">
        <v>784</v>
      </c>
      <c r="I987" s="290" t="s">
        <v>821</v>
      </c>
      <c r="J987" s="274">
        <v>46</v>
      </c>
      <c r="K987" s="292">
        <v>1260</v>
      </c>
      <c r="L987" s="274">
        <v>57960</v>
      </c>
      <c r="M987" s="294">
        <v>0.1</v>
      </c>
      <c r="N987" s="275">
        <v>52164</v>
      </c>
      <c r="O987" s="288" t="s">
        <v>775</v>
      </c>
      <c r="P987" s="276" t="s">
        <v>760</v>
      </c>
      <c r="Q987" s="296" t="s">
        <v>1935</v>
      </c>
      <c r="R987" s="276" t="s">
        <v>1937</v>
      </c>
      <c r="S987" s="296" t="s">
        <v>1934</v>
      </c>
    </row>
    <row r="988" spans="1:19" x14ac:dyDescent="0.3">
      <c r="A988" s="272">
        <v>1981</v>
      </c>
      <c r="B988" s="282">
        <v>42959</v>
      </c>
      <c r="C988" s="284" t="s">
        <v>594</v>
      </c>
      <c r="D988" s="273" t="s">
        <v>820</v>
      </c>
      <c r="E988" s="286" t="s">
        <v>398</v>
      </c>
      <c r="F988" s="273" t="s">
        <v>778</v>
      </c>
      <c r="G988" s="288" t="s">
        <v>764</v>
      </c>
      <c r="H988" s="273" t="s">
        <v>763</v>
      </c>
      <c r="I988" s="290" t="s">
        <v>819</v>
      </c>
      <c r="J988" s="274">
        <v>11</v>
      </c>
      <c r="K988" s="292">
        <v>1740</v>
      </c>
      <c r="L988" s="274">
        <v>19140</v>
      </c>
      <c r="M988" s="294">
        <v>7.0000000000000007E-2</v>
      </c>
      <c r="N988" s="275">
        <v>17800.2</v>
      </c>
      <c r="O988" s="288" t="s">
        <v>788</v>
      </c>
      <c r="P988" s="276" t="s">
        <v>760</v>
      </c>
      <c r="Q988" s="296" t="s">
        <v>1936</v>
      </c>
      <c r="R988" s="276" t="s">
        <v>1933</v>
      </c>
      <c r="S988" s="296" t="s">
        <v>1934</v>
      </c>
    </row>
    <row r="989" spans="1:19" x14ac:dyDescent="0.3">
      <c r="A989" s="272">
        <v>1982</v>
      </c>
      <c r="B989" s="282">
        <v>42959</v>
      </c>
      <c r="C989" s="284" t="s">
        <v>594</v>
      </c>
      <c r="D989" s="273" t="s">
        <v>816</v>
      </c>
      <c r="E989" s="286" t="s">
        <v>395</v>
      </c>
      <c r="F989" s="273" t="s">
        <v>778</v>
      </c>
      <c r="G989" s="288" t="s">
        <v>764</v>
      </c>
      <c r="H989" s="273" t="s">
        <v>818</v>
      </c>
      <c r="I989" s="290" t="s">
        <v>817</v>
      </c>
      <c r="J989" s="274">
        <v>27</v>
      </c>
      <c r="K989" s="292">
        <v>900</v>
      </c>
      <c r="L989" s="274">
        <v>24300</v>
      </c>
      <c r="M989" s="294">
        <v>0.04</v>
      </c>
      <c r="N989" s="275">
        <v>23328</v>
      </c>
      <c r="O989" s="288" t="s">
        <v>775</v>
      </c>
      <c r="P989" s="276" t="s">
        <v>760</v>
      </c>
      <c r="Q989" s="296" t="s">
        <v>1935</v>
      </c>
      <c r="R989" s="276" t="s">
        <v>1933</v>
      </c>
      <c r="S989" s="296" t="s">
        <v>1934</v>
      </c>
    </row>
    <row r="990" spans="1:19" x14ac:dyDescent="0.3">
      <c r="A990" s="272">
        <v>1983</v>
      </c>
      <c r="B990" s="282">
        <v>42959</v>
      </c>
      <c r="C990" s="284" t="s">
        <v>594</v>
      </c>
      <c r="D990" s="273" t="s">
        <v>816</v>
      </c>
      <c r="E990" s="286" t="s">
        <v>395</v>
      </c>
      <c r="F990" s="273" t="s">
        <v>778</v>
      </c>
      <c r="G990" s="288" t="s">
        <v>785</v>
      </c>
      <c r="H990" s="273" t="s">
        <v>815</v>
      </c>
      <c r="I990" s="290" t="s">
        <v>814</v>
      </c>
      <c r="J990" s="274">
        <v>22</v>
      </c>
      <c r="K990" s="292">
        <v>16260</v>
      </c>
      <c r="L990" s="274">
        <v>357720</v>
      </c>
      <c r="M990" s="294">
        <v>0.1</v>
      </c>
      <c r="N990" s="275">
        <v>321948</v>
      </c>
      <c r="O990" s="288" t="s">
        <v>775</v>
      </c>
      <c r="P990" s="276" t="s">
        <v>760</v>
      </c>
      <c r="Q990" s="296" t="s">
        <v>1935</v>
      </c>
      <c r="R990" s="276" t="s">
        <v>1933</v>
      </c>
      <c r="S990" s="296" t="s">
        <v>1934</v>
      </c>
    </row>
    <row r="991" spans="1:19" x14ac:dyDescent="0.3">
      <c r="A991" s="272">
        <v>1984</v>
      </c>
      <c r="B991" s="282">
        <v>42959</v>
      </c>
      <c r="C991" s="284" t="s">
        <v>594</v>
      </c>
      <c r="D991" s="273" t="s">
        <v>813</v>
      </c>
      <c r="E991" s="286" t="s">
        <v>398</v>
      </c>
      <c r="F991" s="273" t="s">
        <v>812</v>
      </c>
      <c r="G991" s="288" t="s">
        <v>764</v>
      </c>
      <c r="H991" s="273" t="s">
        <v>811</v>
      </c>
      <c r="I991" s="290" t="s">
        <v>810</v>
      </c>
      <c r="J991" s="274">
        <v>21</v>
      </c>
      <c r="K991" s="292">
        <v>180</v>
      </c>
      <c r="L991" s="274">
        <v>3780</v>
      </c>
      <c r="M991" s="294">
        <v>0</v>
      </c>
      <c r="N991" s="275">
        <v>3780</v>
      </c>
      <c r="O991" s="288" t="s">
        <v>782</v>
      </c>
      <c r="P991" s="276" t="s">
        <v>760</v>
      </c>
      <c r="Q991" s="296" t="s">
        <v>1932</v>
      </c>
      <c r="R991" s="276" t="s">
        <v>1933</v>
      </c>
      <c r="S991" s="296" t="s">
        <v>1934</v>
      </c>
    </row>
    <row r="992" spans="1:19" x14ac:dyDescent="0.3">
      <c r="A992" s="272">
        <v>1985</v>
      </c>
      <c r="B992" s="282">
        <v>42959</v>
      </c>
      <c r="C992" s="284" t="s">
        <v>594</v>
      </c>
      <c r="D992" s="273" t="s">
        <v>809</v>
      </c>
      <c r="E992" s="286" t="s">
        <v>405</v>
      </c>
      <c r="F992" s="273" t="s">
        <v>790</v>
      </c>
      <c r="G992" s="288" t="s">
        <v>764</v>
      </c>
      <c r="H992" s="273" t="s">
        <v>800</v>
      </c>
      <c r="I992" s="290" t="s">
        <v>808</v>
      </c>
      <c r="J992" s="274">
        <v>3</v>
      </c>
      <c r="K992" s="292">
        <v>2640</v>
      </c>
      <c r="L992" s="274">
        <v>7920</v>
      </c>
      <c r="M992" s="294">
        <v>0.03</v>
      </c>
      <c r="N992" s="275">
        <v>7682.4</v>
      </c>
      <c r="O992" s="288" t="s">
        <v>782</v>
      </c>
      <c r="P992" s="276" t="s">
        <v>767</v>
      </c>
      <c r="Q992" s="296" t="s">
        <v>1932</v>
      </c>
      <c r="R992" s="276" t="s">
        <v>1937</v>
      </c>
      <c r="S992" s="296" t="s">
        <v>1934</v>
      </c>
    </row>
    <row r="993" spans="1:19" x14ac:dyDescent="0.3">
      <c r="A993" s="272">
        <v>1986</v>
      </c>
      <c r="B993" s="282">
        <v>42959</v>
      </c>
      <c r="C993" s="284" t="s">
        <v>594</v>
      </c>
      <c r="D993" s="273" t="s">
        <v>807</v>
      </c>
      <c r="E993" s="286" t="s">
        <v>522</v>
      </c>
      <c r="F993" s="273" t="s">
        <v>778</v>
      </c>
      <c r="G993" s="288" t="s">
        <v>764</v>
      </c>
      <c r="H993" s="273" t="s">
        <v>793</v>
      </c>
      <c r="I993" s="290" t="s">
        <v>806</v>
      </c>
      <c r="J993" s="274">
        <v>41</v>
      </c>
      <c r="K993" s="292">
        <v>600</v>
      </c>
      <c r="L993" s="274">
        <v>24600</v>
      </c>
      <c r="M993" s="294">
        <v>0.06</v>
      </c>
      <c r="N993" s="275">
        <v>23124</v>
      </c>
      <c r="O993" s="288" t="s">
        <v>761</v>
      </c>
      <c r="P993" s="276" t="s">
        <v>760</v>
      </c>
      <c r="Q993" s="296" t="s">
        <v>1932</v>
      </c>
      <c r="R993" s="276" t="s">
        <v>1933</v>
      </c>
      <c r="S993" s="296" t="s">
        <v>1934</v>
      </c>
    </row>
    <row r="994" spans="1:19" x14ac:dyDescent="0.3">
      <c r="A994" s="272">
        <v>1987</v>
      </c>
      <c r="B994" s="282">
        <v>42960</v>
      </c>
      <c r="C994" s="284" t="s">
        <v>594</v>
      </c>
      <c r="D994" s="273" t="s">
        <v>794</v>
      </c>
      <c r="E994" s="286" t="s">
        <v>395</v>
      </c>
      <c r="F994" s="273" t="s">
        <v>790</v>
      </c>
      <c r="G994" s="288" t="s">
        <v>764</v>
      </c>
      <c r="H994" s="273" t="s">
        <v>805</v>
      </c>
      <c r="I994" s="290" t="s">
        <v>804</v>
      </c>
      <c r="J994" s="274">
        <v>41</v>
      </c>
      <c r="K994" s="292">
        <v>240</v>
      </c>
      <c r="L994" s="274">
        <v>9840</v>
      </c>
      <c r="M994" s="294">
        <v>0</v>
      </c>
      <c r="N994" s="275">
        <v>9840</v>
      </c>
      <c r="O994" s="288" t="s">
        <v>775</v>
      </c>
      <c r="P994" s="276" t="s">
        <v>787</v>
      </c>
      <c r="Q994" s="296" t="s">
        <v>1935</v>
      </c>
      <c r="R994" s="276" t="s">
        <v>1937</v>
      </c>
      <c r="S994" s="296" t="s">
        <v>1934</v>
      </c>
    </row>
    <row r="995" spans="1:19" x14ac:dyDescent="0.3">
      <c r="A995" s="272">
        <v>1988</v>
      </c>
      <c r="B995" s="282">
        <v>42960</v>
      </c>
      <c r="C995" s="284" t="s">
        <v>594</v>
      </c>
      <c r="D995" s="273" t="s">
        <v>802</v>
      </c>
      <c r="E995" s="286" t="s">
        <v>522</v>
      </c>
      <c r="F995" s="273" t="s">
        <v>778</v>
      </c>
      <c r="G995" s="288" t="s">
        <v>764</v>
      </c>
      <c r="H995" s="273" t="s">
        <v>772</v>
      </c>
      <c r="I995" s="290" t="s">
        <v>803</v>
      </c>
      <c r="J995" s="274">
        <v>47</v>
      </c>
      <c r="K995" s="292">
        <v>10080</v>
      </c>
      <c r="L995" s="274">
        <v>473760</v>
      </c>
      <c r="M995" s="294">
        <v>0.05</v>
      </c>
      <c r="N995" s="275">
        <v>450072</v>
      </c>
      <c r="O995" s="288" t="s">
        <v>761</v>
      </c>
      <c r="P995" s="276" t="s">
        <v>760</v>
      </c>
      <c r="Q995" s="296" t="s">
        <v>1932</v>
      </c>
      <c r="R995" s="276" t="s">
        <v>1933</v>
      </c>
      <c r="S995" s="296" t="s">
        <v>1934</v>
      </c>
    </row>
    <row r="996" spans="1:19" x14ac:dyDescent="0.3">
      <c r="A996" s="272">
        <v>1989</v>
      </c>
      <c r="B996" s="282">
        <v>42960</v>
      </c>
      <c r="C996" s="284" t="s">
        <v>594</v>
      </c>
      <c r="D996" s="273" t="s">
        <v>802</v>
      </c>
      <c r="E996" s="286" t="s">
        <v>522</v>
      </c>
      <c r="F996" s="273" t="s">
        <v>778</v>
      </c>
      <c r="G996" s="288" t="s">
        <v>785</v>
      </c>
      <c r="H996" s="273" t="s">
        <v>784</v>
      </c>
      <c r="I996" s="290" t="s">
        <v>801</v>
      </c>
      <c r="J996" s="274">
        <v>43</v>
      </c>
      <c r="K996" s="292">
        <v>11760</v>
      </c>
      <c r="L996" s="274">
        <v>505680</v>
      </c>
      <c r="M996" s="294">
        <v>7.0000000000000007E-2</v>
      </c>
      <c r="N996" s="275">
        <v>470282.4</v>
      </c>
      <c r="O996" s="288" t="s">
        <v>761</v>
      </c>
      <c r="P996" s="276" t="s">
        <v>760</v>
      </c>
      <c r="Q996" s="296" t="s">
        <v>1932</v>
      </c>
      <c r="R996" s="276" t="s">
        <v>1933</v>
      </c>
      <c r="S996" s="296" t="s">
        <v>1934</v>
      </c>
    </row>
    <row r="997" spans="1:19" x14ac:dyDescent="0.3">
      <c r="A997" s="272">
        <v>1990</v>
      </c>
      <c r="B997" s="282">
        <v>42960</v>
      </c>
      <c r="C997" s="284" t="s">
        <v>594</v>
      </c>
      <c r="D997" s="273" t="s">
        <v>796</v>
      </c>
      <c r="E997" s="286" t="s">
        <v>395</v>
      </c>
      <c r="F997" s="273" t="s">
        <v>790</v>
      </c>
      <c r="G997" s="288" t="s">
        <v>764</v>
      </c>
      <c r="H997" s="273" t="s">
        <v>800</v>
      </c>
      <c r="I997" s="290" t="s">
        <v>799</v>
      </c>
      <c r="J997" s="274">
        <v>40</v>
      </c>
      <c r="K997" s="292">
        <v>1020</v>
      </c>
      <c r="L997" s="274">
        <v>40800</v>
      </c>
      <c r="M997" s="294">
        <v>7.0000000000000007E-2</v>
      </c>
      <c r="N997" s="275">
        <v>37944</v>
      </c>
      <c r="O997" s="288" t="s">
        <v>761</v>
      </c>
      <c r="P997" s="276" t="s">
        <v>798</v>
      </c>
      <c r="Q997" s="296" t="s">
        <v>1932</v>
      </c>
      <c r="R997" s="276" t="s">
        <v>1937</v>
      </c>
      <c r="S997" s="296" t="s">
        <v>1934</v>
      </c>
    </row>
    <row r="998" spans="1:19" x14ac:dyDescent="0.3">
      <c r="A998" s="272">
        <v>1991</v>
      </c>
      <c r="B998" s="282">
        <v>42960</v>
      </c>
      <c r="C998" s="284" t="s">
        <v>594</v>
      </c>
      <c r="D998" s="273" t="s">
        <v>796</v>
      </c>
      <c r="E998" s="286" t="s">
        <v>395</v>
      </c>
      <c r="F998" s="273" t="s">
        <v>790</v>
      </c>
      <c r="G998" s="288" t="s">
        <v>764</v>
      </c>
      <c r="H998" s="273" t="s">
        <v>793</v>
      </c>
      <c r="I998" s="290" t="s">
        <v>797</v>
      </c>
      <c r="J998" s="274">
        <v>22</v>
      </c>
      <c r="K998" s="292">
        <v>3360</v>
      </c>
      <c r="L998" s="274">
        <v>73920</v>
      </c>
      <c r="M998" s="294">
        <v>0.01</v>
      </c>
      <c r="N998" s="275">
        <v>73180.800000000003</v>
      </c>
      <c r="O998" s="288" t="s">
        <v>761</v>
      </c>
      <c r="P998" s="276" t="s">
        <v>787</v>
      </c>
      <c r="Q998" s="296" t="s">
        <v>1932</v>
      </c>
      <c r="R998" s="276" t="s">
        <v>1937</v>
      </c>
      <c r="S998" s="296" t="s">
        <v>1934</v>
      </c>
    </row>
    <row r="999" spans="1:19" x14ac:dyDescent="0.3">
      <c r="A999" s="272">
        <v>1992</v>
      </c>
      <c r="B999" s="282">
        <v>42960</v>
      </c>
      <c r="C999" s="284" t="s">
        <v>594</v>
      </c>
      <c r="D999" s="273" t="s">
        <v>796</v>
      </c>
      <c r="E999" s="286" t="s">
        <v>395</v>
      </c>
      <c r="F999" s="273" t="s">
        <v>790</v>
      </c>
      <c r="G999" s="288" t="s">
        <v>764</v>
      </c>
      <c r="H999" s="273" t="s">
        <v>772</v>
      </c>
      <c r="I999" s="290" t="s">
        <v>795</v>
      </c>
      <c r="J999" s="274">
        <v>45</v>
      </c>
      <c r="K999" s="292">
        <v>4740</v>
      </c>
      <c r="L999" s="274">
        <v>213300</v>
      </c>
      <c r="M999" s="294">
        <v>0.03</v>
      </c>
      <c r="N999" s="275">
        <v>206901</v>
      </c>
      <c r="O999" s="288" t="s">
        <v>761</v>
      </c>
      <c r="P999" s="276" t="s">
        <v>760</v>
      </c>
      <c r="Q999" s="296" t="s">
        <v>1932</v>
      </c>
      <c r="R999" s="276" t="s">
        <v>1937</v>
      </c>
      <c r="S999" s="296" t="s">
        <v>1934</v>
      </c>
    </row>
    <row r="1000" spans="1:19" x14ac:dyDescent="0.3">
      <c r="A1000" s="272">
        <v>1993</v>
      </c>
      <c r="B1000" s="282">
        <v>42960</v>
      </c>
      <c r="C1000" s="284" t="s">
        <v>594</v>
      </c>
      <c r="D1000" s="273" t="s">
        <v>794</v>
      </c>
      <c r="E1000" s="286" t="s">
        <v>395</v>
      </c>
      <c r="F1000" s="273" t="s">
        <v>790</v>
      </c>
      <c r="G1000" s="288" t="s">
        <v>764</v>
      </c>
      <c r="H1000" s="273" t="s">
        <v>793</v>
      </c>
      <c r="I1000" s="290" t="s">
        <v>792</v>
      </c>
      <c r="J1000" s="274">
        <v>21</v>
      </c>
      <c r="K1000" s="292">
        <v>420</v>
      </c>
      <c r="L1000" s="274">
        <v>8820</v>
      </c>
      <c r="M1000" s="294">
        <v>0.01</v>
      </c>
      <c r="N1000" s="275">
        <v>8731.7999999999993</v>
      </c>
      <c r="O1000" s="288" t="s">
        <v>775</v>
      </c>
      <c r="P1000" s="276" t="s">
        <v>760</v>
      </c>
      <c r="Q1000" s="296" t="s">
        <v>1935</v>
      </c>
      <c r="R1000" s="276" t="s">
        <v>1937</v>
      </c>
      <c r="S1000" s="296" t="s">
        <v>1934</v>
      </c>
    </row>
    <row r="1001" spans="1:19" x14ac:dyDescent="0.3">
      <c r="A1001" s="272">
        <v>1994</v>
      </c>
      <c r="B1001" s="282">
        <v>42961</v>
      </c>
      <c r="C1001" s="284" t="s">
        <v>594</v>
      </c>
      <c r="D1001" s="273" t="s">
        <v>791</v>
      </c>
      <c r="E1001" s="286" t="s">
        <v>522</v>
      </c>
      <c r="F1001" s="273" t="s">
        <v>790</v>
      </c>
      <c r="G1001" s="288" t="s">
        <v>764</v>
      </c>
      <c r="H1001" s="273" t="s">
        <v>763</v>
      </c>
      <c r="I1001" s="290" t="s">
        <v>789</v>
      </c>
      <c r="J1001" s="274">
        <v>22</v>
      </c>
      <c r="K1001" s="292">
        <v>720</v>
      </c>
      <c r="L1001" s="274">
        <v>15840</v>
      </c>
      <c r="M1001" s="294">
        <v>0.03</v>
      </c>
      <c r="N1001" s="275">
        <v>15364.8</v>
      </c>
      <c r="O1001" s="288" t="s">
        <v>788</v>
      </c>
      <c r="P1001" s="276" t="s">
        <v>787</v>
      </c>
      <c r="Q1001" s="296" t="s">
        <v>1936</v>
      </c>
      <c r="R1001" s="276" t="s">
        <v>1937</v>
      </c>
      <c r="S1001" s="296" t="s">
        <v>1934</v>
      </c>
    </row>
    <row r="1002" spans="1:19" x14ac:dyDescent="0.3">
      <c r="A1002" s="272">
        <v>1995</v>
      </c>
      <c r="B1002" s="282">
        <v>42961</v>
      </c>
      <c r="C1002" s="284" t="s">
        <v>594</v>
      </c>
      <c r="D1002" s="273" t="s">
        <v>786</v>
      </c>
      <c r="E1002" s="286" t="s">
        <v>522</v>
      </c>
      <c r="F1002" s="273" t="s">
        <v>765</v>
      </c>
      <c r="G1002" s="288" t="s">
        <v>785</v>
      </c>
      <c r="H1002" s="273" t="s">
        <v>784</v>
      </c>
      <c r="I1002" s="290" t="s">
        <v>783</v>
      </c>
      <c r="J1002" s="274">
        <v>27</v>
      </c>
      <c r="K1002" s="292">
        <v>12360</v>
      </c>
      <c r="L1002" s="274">
        <v>333720</v>
      </c>
      <c r="M1002" s="294">
        <v>0.06</v>
      </c>
      <c r="N1002" s="275">
        <v>313696.8</v>
      </c>
      <c r="O1002" s="288" t="s">
        <v>782</v>
      </c>
      <c r="P1002" s="276" t="s">
        <v>760</v>
      </c>
      <c r="Q1002" s="296" t="s">
        <v>1932</v>
      </c>
      <c r="R1002" s="276" t="s">
        <v>1937</v>
      </c>
      <c r="S1002" s="296" t="s">
        <v>1934</v>
      </c>
    </row>
    <row r="1003" spans="1:19" x14ac:dyDescent="0.3">
      <c r="A1003" s="272">
        <v>1996</v>
      </c>
      <c r="B1003" s="282">
        <v>42961</v>
      </c>
      <c r="C1003" s="284" t="s">
        <v>594</v>
      </c>
      <c r="D1003" s="273" t="s">
        <v>779</v>
      </c>
      <c r="E1003" s="286" t="s">
        <v>522</v>
      </c>
      <c r="F1003" s="273" t="s">
        <v>778</v>
      </c>
      <c r="G1003" s="288" t="s">
        <v>770</v>
      </c>
      <c r="H1003" s="273" t="s">
        <v>781</v>
      </c>
      <c r="I1003" s="290" t="s">
        <v>780</v>
      </c>
      <c r="J1003" s="274">
        <v>47</v>
      </c>
      <c r="K1003" s="292">
        <v>6360</v>
      </c>
      <c r="L1003" s="274">
        <v>298920</v>
      </c>
      <c r="M1003" s="294">
        <v>0.01</v>
      </c>
      <c r="N1003" s="275">
        <v>295930.8</v>
      </c>
      <c r="O1003" s="288" t="s">
        <v>775</v>
      </c>
      <c r="P1003" s="276" t="s">
        <v>760</v>
      </c>
      <c r="Q1003" s="296" t="s">
        <v>1935</v>
      </c>
      <c r="R1003" s="276" t="s">
        <v>1933</v>
      </c>
      <c r="S1003" s="296" t="s">
        <v>1934</v>
      </c>
    </row>
    <row r="1004" spans="1:19" x14ac:dyDescent="0.3">
      <c r="A1004" s="272">
        <v>1997</v>
      </c>
      <c r="B1004" s="282">
        <v>42961</v>
      </c>
      <c r="C1004" s="284" t="s">
        <v>594</v>
      </c>
      <c r="D1004" s="273" t="s">
        <v>779</v>
      </c>
      <c r="E1004" s="286" t="s">
        <v>522</v>
      </c>
      <c r="F1004" s="273" t="s">
        <v>778</v>
      </c>
      <c r="G1004" s="288" t="s">
        <v>770</v>
      </c>
      <c r="H1004" s="273" t="s">
        <v>777</v>
      </c>
      <c r="I1004" s="290" t="s">
        <v>776</v>
      </c>
      <c r="J1004" s="274">
        <v>12</v>
      </c>
      <c r="K1004" s="292">
        <v>1920</v>
      </c>
      <c r="L1004" s="274">
        <v>23040</v>
      </c>
      <c r="M1004" s="294">
        <v>0.05</v>
      </c>
      <c r="N1004" s="275">
        <v>21888</v>
      </c>
      <c r="O1004" s="288" t="s">
        <v>775</v>
      </c>
      <c r="P1004" s="276" t="s">
        <v>774</v>
      </c>
      <c r="Q1004" s="296" t="s">
        <v>1935</v>
      </c>
      <c r="R1004" s="276" t="s">
        <v>1933</v>
      </c>
      <c r="S1004" s="296" t="s">
        <v>1934</v>
      </c>
    </row>
    <row r="1005" spans="1:19" x14ac:dyDescent="0.3">
      <c r="A1005" s="272">
        <v>1998</v>
      </c>
      <c r="B1005" s="282">
        <v>42962</v>
      </c>
      <c r="C1005" s="284" t="s">
        <v>594</v>
      </c>
      <c r="D1005" s="273" t="s">
        <v>773</v>
      </c>
      <c r="E1005" s="286" t="s">
        <v>398</v>
      </c>
      <c r="F1005" s="273" t="s">
        <v>765</v>
      </c>
      <c r="G1005" s="288" t="s">
        <v>764</v>
      </c>
      <c r="H1005" s="273" t="s">
        <v>772</v>
      </c>
      <c r="I1005" s="290" t="s">
        <v>771</v>
      </c>
      <c r="J1005" s="274">
        <v>35</v>
      </c>
      <c r="K1005" s="292">
        <v>1260</v>
      </c>
      <c r="L1005" s="274">
        <v>44100</v>
      </c>
      <c r="M1005" s="294">
        <v>7.0000000000000007E-2</v>
      </c>
      <c r="N1005" s="275">
        <v>41013</v>
      </c>
      <c r="O1005" s="288" t="s">
        <v>761</v>
      </c>
      <c r="P1005" s="276" t="s">
        <v>767</v>
      </c>
      <c r="Q1005" s="296" t="s">
        <v>1932</v>
      </c>
      <c r="R1005" s="276" t="s">
        <v>1937</v>
      </c>
      <c r="S1005" s="296" t="s">
        <v>1934</v>
      </c>
    </row>
    <row r="1006" spans="1:19" x14ac:dyDescent="0.3">
      <c r="A1006" s="272">
        <v>1999</v>
      </c>
      <c r="B1006" s="282">
        <v>42962</v>
      </c>
      <c r="C1006" s="284" t="s">
        <v>594</v>
      </c>
      <c r="D1006" s="273" t="s">
        <v>766</v>
      </c>
      <c r="E1006" s="286" t="s">
        <v>398</v>
      </c>
      <c r="F1006" s="273" t="s">
        <v>765</v>
      </c>
      <c r="G1006" s="288" t="s">
        <v>770</v>
      </c>
      <c r="H1006" s="273" t="s">
        <v>769</v>
      </c>
      <c r="I1006" s="290" t="s">
        <v>768</v>
      </c>
      <c r="J1006" s="274">
        <v>1</v>
      </c>
      <c r="K1006" s="292">
        <v>19260</v>
      </c>
      <c r="L1006" s="274">
        <v>19260</v>
      </c>
      <c r="M1006" s="294">
        <v>0.02</v>
      </c>
      <c r="N1006" s="275">
        <v>18874.8</v>
      </c>
      <c r="O1006" s="288" t="s">
        <v>761</v>
      </c>
      <c r="P1006" s="276" t="s">
        <v>767</v>
      </c>
      <c r="Q1006" s="296" t="s">
        <v>1932</v>
      </c>
      <c r="R1006" s="276" t="s">
        <v>1937</v>
      </c>
      <c r="S1006" s="296" t="s">
        <v>1934</v>
      </c>
    </row>
    <row r="1007" spans="1:19" x14ac:dyDescent="0.3">
      <c r="A1007" s="277">
        <v>2000</v>
      </c>
      <c r="B1007" s="283">
        <v>42962</v>
      </c>
      <c r="C1007" s="285" t="s">
        <v>594</v>
      </c>
      <c r="D1007" s="278" t="s">
        <v>766</v>
      </c>
      <c r="E1007" s="287" t="s">
        <v>398</v>
      </c>
      <c r="F1007" s="278" t="s">
        <v>765</v>
      </c>
      <c r="G1007" s="289" t="s">
        <v>764</v>
      </c>
      <c r="H1007" s="278" t="s">
        <v>763</v>
      </c>
      <c r="I1007" s="291" t="s">
        <v>762</v>
      </c>
      <c r="J1007" s="279">
        <v>48</v>
      </c>
      <c r="K1007" s="293">
        <v>180</v>
      </c>
      <c r="L1007" s="279">
        <v>8640</v>
      </c>
      <c r="M1007" s="295">
        <v>0.06</v>
      </c>
      <c r="N1007" s="280">
        <v>8121.6</v>
      </c>
      <c r="O1007" s="289" t="s">
        <v>761</v>
      </c>
      <c r="P1007" s="281" t="s">
        <v>760</v>
      </c>
      <c r="Q1007" s="297" t="s">
        <v>1932</v>
      </c>
      <c r="R1007" s="281" t="s">
        <v>1937</v>
      </c>
      <c r="S1007" s="297" t="s">
        <v>1934</v>
      </c>
    </row>
  </sheetData>
  <mergeCells count="1">
    <mergeCell ref="A1:G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141"/>
  <sheetViews>
    <sheetView showGridLines="0" workbookViewId="0">
      <selection activeCell="J6" sqref="C6:J6"/>
    </sheetView>
  </sheetViews>
  <sheetFormatPr defaultColWidth="9.109375" defaultRowHeight="14.4" x14ac:dyDescent="0.3"/>
  <cols>
    <col min="1" max="1" width="85.88671875" style="50" bestFit="1" customWidth="1"/>
    <col min="2" max="2" width="26" style="50" bestFit="1" customWidth="1"/>
    <col min="3" max="16384" width="9.109375" style="50"/>
  </cols>
  <sheetData>
    <row r="1" spans="1:2" x14ac:dyDescent="0.3">
      <c r="A1" s="515"/>
      <c r="B1" s="515"/>
    </row>
    <row r="2" spans="1:2" x14ac:dyDescent="0.3">
      <c r="A2" s="425"/>
      <c r="B2" s="425"/>
    </row>
    <row r="4" spans="1:2" x14ac:dyDescent="0.3">
      <c r="A4" s="511" t="s">
        <v>154</v>
      </c>
      <c r="B4" s="512"/>
    </row>
    <row r="5" spans="1:2" ht="27.6" x14ac:dyDescent="0.3">
      <c r="A5" s="57" t="s">
        <v>155</v>
      </c>
      <c r="B5" s="58" t="s">
        <v>156</v>
      </c>
    </row>
    <row r="6" spans="1:2" x14ac:dyDescent="0.3">
      <c r="A6" s="57" t="s">
        <v>157</v>
      </c>
      <c r="B6" s="58" t="s">
        <v>158</v>
      </c>
    </row>
    <row r="7" spans="1:2" x14ac:dyDescent="0.3">
      <c r="A7" s="57" t="s">
        <v>159</v>
      </c>
      <c r="B7" s="58" t="s">
        <v>160</v>
      </c>
    </row>
    <row r="8" spans="1:2" x14ac:dyDescent="0.3">
      <c r="A8" s="57" t="s">
        <v>161</v>
      </c>
      <c r="B8" s="58" t="s">
        <v>162</v>
      </c>
    </row>
    <row r="9" spans="1:2" x14ac:dyDescent="0.3">
      <c r="A9" s="57" t="s">
        <v>163</v>
      </c>
      <c r="B9" s="58" t="s">
        <v>164</v>
      </c>
    </row>
    <row r="10" spans="1:2" x14ac:dyDescent="0.3">
      <c r="A10" s="57" t="s">
        <v>165</v>
      </c>
      <c r="B10" s="58" t="s">
        <v>166</v>
      </c>
    </row>
    <row r="11" spans="1:2" x14ac:dyDescent="0.3">
      <c r="A11" s="57" t="s">
        <v>167</v>
      </c>
      <c r="B11" s="58" t="s">
        <v>168</v>
      </c>
    </row>
    <row r="12" spans="1:2" x14ac:dyDescent="0.3">
      <c r="A12" s="57" t="s">
        <v>169</v>
      </c>
      <c r="B12" s="58" t="s">
        <v>170</v>
      </c>
    </row>
    <row r="13" spans="1:2" x14ac:dyDescent="0.3">
      <c r="A13" s="57" t="s">
        <v>171</v>
      </c>
      <c r="B13" s="58" t="s">
        <v>172</v>
      </c>
    </row>
    <row r="14" spans="1:2" x14ac:dyDescent="0.3">
      <c r="A14" s="57" t="s">
        <v>173</v>
      </c>
      <c r="B14" s="58" t="s">
        <v>174</v>
      </c>
    </row>
    <row r="15" spans="1:2" x14ac:dyDescent="0.3">
      <c r="A15" s="57" t="s">
        <v>175</v>
      </c>
      <c r="B15" s="58" t="s">
        <v>176</v>
      </c>
    </row>
    <row r="16" spans="1:2" x14ac:dyDescent="0.3">
      <c r="A16" s="57" t="s">
        <v>177</v>
      </c>
      <c r="B16" s="58" t="s">
        <v>178</v>
      </c>
    </row>
    <row r="17" spans="1:2" x14ac:dyDescent="0.3">
      <c r="A17" s="57" t="s">
        <v>179</v>
      </c>
      <c r="B17" s="58" t="s">
        <v>180</v>
      </c>
    </row>
    <row r="18" spans="1:2" x14ac:dyDescent="0.3">
      <c r="A18" s="57" t="s">
        <v>181</v>
      </c>
      <c r="B18" s="58" t="s">
        <v>182</v>
      </c>
    </row>
    <row r="19" spans="1:2" x14ac:dyDescent="0.3">
      <c r="A19" s="57" t="s">
        <v>183</v>
      </c>
      <c r="B19" s="58" t="s">
        <v>184</v>
      </c>
    </row>
    <row r="20" spans="1:2" x14ac:dyDescent="0.3">
      <c r="A20" s="57" t="s">
        <v>185</v>
      </c>
      <c r="B20" s="58" t="s">
        <v>186</v>
      </c>
    </row>
    <row r="21" spans="1:2" x14ac:dyDescent="0.3">
      <c r="A21" s="57" t="s">
        <v>187</v>
      </c>
      <c r="B21" s="58" t="s">
        <v>188</v>
      </c>
    </row>
    <row r="22" spans="1:2" x14ac:dyDescent="0.3">
      <c r="A22" s="57" t="s">
        <v>159</v>
      </c>
      <c r="B22" s="58" t="s">
        <v>189</v>
      </c>
    </row>
    <row r="23" spans="1:2" x14ac:dyDescent="0.3">
      <c r="A23" s="57" t="s">
        <v>165</v>
      </c>
      <c r="B23" s="58" t="s">
        <v>190</v>
      </c>
    </row>
    <row r="24" spans="1:2" ht="27.6" x14ac:dyDescent="0.3">
      <c r="A24" s="57" t="s">
        <v>191</v>
      </c>
      <c r="B24" s="58" t="s">
        <v>192</v>
      </c>
    </row>
    <row r="25" spans="1:2" x14ac:dyDescent="0.3">
      <c r="A25" s="57" t="s">
        <v>193</v>
      </c>
      <c r="B25" s="58" t="s">
        <v>194</v>
      </c>
    </row>
    <row r="26" spans="1:2" x14ac:dyDescent="0.3">
      <c r="A26" s="57" t="s">
        <v>195</v>
      </c>
      <c r="B26" s="58" t="s">
        <v>196</v>
      </c>
    </row>
    <row r="27" spans="1:2" x14ac:dyDescent="0.3">
      <c r="A27" s="57" t="s">
        <v>197</v>
      </c>
      <c r="B27" s="58" t="s">
        <v>198</v>
      </c>
    </row>
    <row r="28" spans="1:2" x14ac:dyDescent="0.3">
      <c r="A28" s="57" t="s">
        <v>199</v>
      </c>
      <c r="B28" s="58" t="s">
        <v>162</v>
      </c>
    </row>
    <row r="29" spans="1:2" x14ac:dyDescent="0.3">
      <c r="A29" s="59" t="s">
        <v>200</v>
      </c>
      <c r="B29" s="60" t="s">
        <v>201</v>
      </c>
    </row>
    <row r="30" spans="1:2" x14ac:dyDescent="0.3">
      <c r="A30" s="61"/>
      <c r="B30" s="61"/>
    </row>
    <row r="31" spans="1:2" x14ac:dyDescent="0.3">
      <c r="A31" s="62"/>
      <c r="B31" s="62"/>
    </row>
    <row r="32" spans="1:2" x14ac:dyDescent="0.3">
      <c r="A32" s="511" t="s">
        <v>202</v>
      </c>
      <c r="B32" s="512"/>
    </row>
    <row r="33" spans="1:2" ht="27.6" x14ac:dyDescent="0.3">
      <c r="A33" s="57" t="s">
        <v>155</v>
      </c>
      <c r="B33" s="58" t="s">
        <v>156</v>
      </c>
    </row>
    <row r="34" spans="1:2" x14ac:dyDescent="0.3">
      <c r="A34" s="57" t="s">
        <v>203</v>
      </c>
      <c r="B34" s="58" t="s">
        <v>204</v>
      </c>
    </row>
    <row r="35" spans="1:2" ht="27.6" x14ac:dyDescent="0.3">
      <c r="A35" s="57" t="s">
        <v>205</v>
      </c>
      <c r="B35" s="58" t="s">
        <v>206</v>
      </c>
    </row>
    <row r="36" spans="1:2" ht="27.6" x14ac:dyDescent="0.3">
      <c r="A36" s="57" t="s">
        <v>207</v>
      </c>
      <c r="B36" s="58" t="s">
        <v>208</v>
      </c>
    </row>
    <row r="37" spans="1:2" ht="27.6" x14ac:dyDescent="0.3">
      <c r="A37" s="57" t="s">
        <v>209</v>
      </c>
      <c r="B37" s="58" t="s">
        <v>210</v>
      </c>
    </row>
    <row r="38" spans="1:2" x14ac:dyDescent="0.3">
      <c r="A38" s="57" t="s">
        <v>211</v>
      </c>
      <c r="B38" s="58" t="s">
        <v>212</v>
      </c>
    </row>
    <row r="39" spans="1:2" x14ac:dyDescent="0.3">
      <c r="A39" s="57" t="s">
        <v>213</v>
      </c>
      <c r="B39" s="58" t="s">
        <v>214</v>
      </c>
    </row>
    <row r="40" spans="1:2" x14ac:dyDescent="0.3">
      <c r="A40" s="57" t="s">
        <v>215</v>
      </c>
      <c r="B40" s="58" t="s">
        <v>216</v>
      </c>
    </row>
    <row r="41" spans="1:2" x14ac:dyDescent="0.3">
      <c r="A41" s="57" t="s">
        <v>217</v>
      </c>
      <c r="B41" s="58" t="s">
        <v>218</v>
      </c>
    </row>
    <row r="42" spans="1:2" x14ac:dyDescent="0.3">
      <c r="A42" s="59" t="s">
        <v>219</v>
      </c>
      <c r="B42" s="60" t="s">
        <v>220</v>
      </c>
    </row>
    <row r="43" spans="1:2" x14ac:dyDescent="0.3">
      <c r="A43" s="61"/>
      <c r="B43" s="61"/>
    </row>
    <row r="44" spans="1:2" x14ac:dyDescent="0.3">
      <c r="A44" s="62"/>
      <c r="B44" s="62"/>
    </row>
    <row r="45" spans="1:2" x14ac:dyDescent="0.3">
      <c r="A45" s="513" t="s">
        <v>221</v>
      </c>
      <c r="B45" s="514"/>
    </row>
    <row r="46" spans="1:2" x14ac:dyDescent="0.3">
      <c r="A46" s="57" t="s">
        <v>222</v>
      </c>
      <c r="B46" s="58" t="s">
        <v>223</v>
      </c>
    </row>
    <row r="47" spans="1:2" x14ac:dyDescent="0.3">
      <c r="A47" s="57" t="s">
        <v>224</v>
      </c>
      <c r="B47" s="58" t="s">
        <v>225</v>
      </c>
    </row>
    <row r="48" spans="1:2" x14ac:dyDescent="0.3">
      <c r="A48" s="57" t="s">
        <v>226</v>
      </c>
      <c r="B48" s="58" t="s">
        <v>227</v>
      </c>
    </row>
    <row r="49" spans="1:2" x14ac:dyDescent="0.3">
      <c r="A49" s="57" t="s">
        <v>228</v>
      </c>
      <c r="B49" s="58" t="s">
        <v>229</v>
      </c>
    </row>
    <row r="50" spans="1:2" x14ac:dyDescent="0.3">
      <c r="A50" s="57" t="s">
        <v>230</v>
      </c>
      <c r="B50" s="58" t="s">
        <v>231</v>
      </c>
    </row>
    <row r="51" spans="1:2" x14ac:dyDescent="0.3">
      <c r="A51" s="57" t="s">
        <v>232</v>
      </c>
      <c r="B51" s="58" t="s">
        <v>233</v>
      </c>
    </row>
    <row r="52" spans="1:2" x14ac:dyDescent="0.3">
      <c r="A52" s="57" t="s">
        <v>234</v>
      </c>
      <c r="B52" s="58" t="s">
        <v>235</v>
      </c>
    </row>
    <row r="53" spans="1:2" x14ac:dyDescent="0.3">
      <c r="A53" s="57" t="s">
        <v>236</v>
      </c>
      <c r="B53" s="58" t="s">
        <v>237</v>
      </c>
    </row>
    <row r="54" spans="1:2" x14ac:dyDescent="0.3">
      <c r="A54" s="57" t="s">
        <v>238</v>
      </c>
      <c r="B54" s="58" t="s">
        <v>239</v>
      </c>
    </row>
    <row r="55" spans="1:2" x14ac:dyDescent="0.3">
      <c r="A55" s="57" t="s">
        <v>240</v>
      </c>
      <c r="B55" s="58" t="s">
        <v>241</v>
      </c>
    </row>
    <row r="56" spans="1:2" x14ac:dyDescent="0.3">
      <c r="A56" s="57" t="s">
        <v>242</v>
      </c>
      <c r="B56" s="58" t="s">
        <v>243</v>
      </c>
    </row>
    <row r="57" spans="1:2" x14ac:dyDescent="0.3">
      <c r="A57" s="57" t="s">
        <v>244</v>
      </c>
      <c r="B57" s="58" t="s">
        <v>245</v>
      </c>
    </row>
    <row r="58" spans="1:2" x14ac:dyDescent="0.3">
      <c r="A58" s="57" t="s">
        <v>246</v>
      </c>
      <c r="B58" s="58" t="s">
        <v>247</v>
      </c>
    </row>
    <row r="59" spans="1:2" x14ac:dyDescent="0.3">
      <c r="A59" s="57" t="s">
        <v>248</v>
      </c>
      <c r="B59" s="58" t="s">
        <v>249</v>
      </c>
    </row>
    <row r="60" spans="1:2" x14ac:dyDescent="0.3">
      <c r="A60" s="57" t="s">
        <v>250</v>
      </c>
      <c r="B60" s="58" t="s">
        <v>251</v>
      </c>
    </row>
    <row r="61" spans="1:2" x14ac:dyDescent="0.3">
      <c r="A61" s="57" t="s">
        <v>252</v>
      </c>
      <c r="B61" s="58" t="s">
        <v>253</v>
      </c>
    </row>
    <row r="62" spans="1:2" x14ac:dyDescent="0.3">
      <c r="A62" s="57" t="s">
        <v>254</v>
      </c>
      <c r="B62" s="58" t="s">
        <v>255</v>
      </c>
    </row>
    <row r="63" spans="1:2" x14ac:dyDescent="0.3">
      <c r="A63" s="57" t="s">
        <v>185</v>
      </c>
      <c r="B63" s="58" t="s">
        <v>186</v>
      </c>
    </row>
    <row r="64" spans="1:2" x14ac:dyDescent="0.3">
      <c r="A64" s="57" t="s">
        <v>187</v>
      </c>
      <c r="B64" s="58" t="s">
        <v>188</v>
      </c>
    </row>
    <row r="65" spans="1:2" x14ac:dyDescent="0.3">
      <c r="A65" s="57" t="s">
        <v>256</v>
      </c>
      <c r="B65" s="58" t="s">
        <v>257</v>
      </c>
    </row>
    <row r="66" spans="1:2" x14ac:dyDescent="0.3">
      <c r="A66" s="57" t="s">
        <v>232</v>
      </c>
      <c r="B66" s="58" t="s">
        <v>258</v>
      </c>
    </row>
    <row r="67" spans="1:2" x14ac:dyDescent="0.3">
      <c r="A67" s="57" t="s">
        <v>259</v>
      </c>
      <c r="B67" s="58" t="s">
        <v>260</v>
      </c>
    </row>
    <row r="68" spans="1:2" x14ac:dyDescent="0.3">
      <c r="A68" s="57" t="s">
        <v>261</v>
      </c>
      <c r="B68" s="58" t="s">
        <v>186</v>
      </c>
    </row>
    <row r="69" spans="1:2" x14ac:dyDescent="0.3">
      <c r="A69" s="57" t="s">
        <v>193</v>
      </c>
      <c r="B69" s="58" t="s">
        <v>194</v>
      </c>
    </row>
    <row r="70" spans="1:2" x14ac:dyDescent="0.3">
      <c r="A70" s="57" t="s">
        <v>262</v>
      </c>
      <c r="B70" s="58" t="s">
        <v>229</v>
      </c>
    </row>
    <row r="71" spans="1:2" x14ac:dyDescent="0.3">
      <c r="A71" s="57" t="s">
        <v>263</v>
      </c>
      <c r="B71" s="58" t="s">
        <v>188</v>
      </c>
    </row>
    <row r="72" spans="1:2" x14ac:dyDescent="0.3">
      <c r="A72" s="57" t="s">
        <v>264</v>
      </c>
      <c r="B72" s="58" t="s">
        <v>265</v>
      </c>
    </row>
    <row r="73" spans="1:2" x14ac:dyDescent="0.3">
      <c r="A73" s="59" t="s">
        <v>266</v>
      </c>
      <c r="B73" s="60" t="s">
        <v>267</v>
      </c>
    </row>
    <row r="74" spans="1:2" x14ac:dyDescent="0.3">
      <c r="A74" s="63"/>
      <c r="B74" s="63"/>
    </row>
    <row r="75" spans="1:2" x14ac:dyDescent="0.3">
      <c r="A75" s="513" t="s">
        <v>268</v>
      </c>
      <c r="B75" s="514"/>
    </row>
    <row r="76" spans="1:2" x14ac:dyDescent="0.3">
      <c r="A76" s="57" t="s">
        <v>269</v>
      </c>
      <c r="B76" s="58" t="s">
        <v>270</v>
      </c>
    </row>
    <row r="77" spans="1:2" x14ac:dyDescent="0.3">
      <c r="A77" s="57" t="s">
        <v>271</v>
      </c>
      <c r="B77" s="58" t="s">
        <v>272</v>
      </c>
    </row>
    <row r="78" spans="1:2" x14ac:dyDescent="0.3">
      <c r="A78" s="57" t="s">
        <v>273</v>
      </c>
      <c r="B78" s="58" t="s">
        <v>274</v>
      </c>
    </row>
    <row r="79" spans="1:2" x14ac:dyDescent="0.3">
      <c r="A79" s="57" t="s">
        <v>275</v>
      </c>
      <c r="B79" s="58" t="s">
        <v>276</v>
      </c>
    </row>
    <row r="80" spans="1:2" x14ac:dyDescent="0.3">
      <c r="A80" s="57" t="s">
        <v>277</v>
      </c>
      <c r="B80" s="58" t="s">
        <v>278</v>
      </c>
    </row>
    <row r="81" spans="1:2" x14ac:dyDescent="0.3">
      <c r="A81" s="57" t="s">
        <v>279</v>
      </c>
      <c r="B81" s="58" t="s">
        <v>280</v>
      </c>
    </row>
    <row r="82" spans="1:2" x14ac:dyDescent="0.3">
      <c r="A82" s="57" t="s">
        <v>281</v>
      </c>
      <c r="B82" s="58" t="s">
        <v>282</v>
      </c>
    </row>
    <row r="83" spans="1:2" x14ac:dyDescent="0.3">
      <c r="A83" s="57" t="s">
        <v>283</v>
      </c>
      <c r="B83" s="58" t="s">
        <v>284</v>
      </c>
    </row>
    <row r="84" spans="1:2" x14ac:dyDescent="0.3">
      <c r="A84" s="57" t="s">
        <v>285</v>
      </c>
      <c r="B84" s="58" t="s">
        <v>286</v>
      </c>
    </row>
    <row r="85" spans="1:2" x14ac:dyDescent="0.3">
      <c r="A85" s="57" t="s">
        <v>287</v>
      </c>
      <c r="B85" s="58" t="s">
        <v>288</v>
      </c>
    </row>
    <row r="86" spans="1:2" x14ac:dyDescent="0.3">
      <c r="A86" s="57" t="s">
        <v>289</v>
      </c>
      <c r="B86" s="58" t="s">
        <v>290</v>
      </c>
    </row>
    <row r="87" spans="1:2" x14ac:dyDescent="0.3">
      <c r="A87" s="57" t="s">
        <v>291</v>
      </c>
      <c r="B87" s="58" t="s">
        <v>292</v>
      </c>
    </row>
    <row r="88" spans="1:2" x14ac:dyDescent="0.3">
      <c r="A88" s="57" t="s">
        <v>293</v>
      </c>
      <c r="B88" s="58" t="s">
        <v>294</v>
      </c>
    </row>
    <row r="89" spans="1:2" x14ac:dyDescent="0.3">
      <c r="A89" s="57" t="s">
        <v>295</v>
      </c>
      <c r="B89" s="58" t="s">
        <v>296</v>
      </c>
    </row>
    <row r="90" spans="1:2" x14ac:dyDescent="0.3">
      <c r="A90" s="57" t="s">
        <v>297</v>
      </c>
      <c r="B90" s="58" t="s">
        <v>298</v>
      </c>
    </row>
    <row r="91" spans="1:2" x14ac:dyDescent="0.3">
      <c r="A91" s="57" t="s">
        <v>299</v>
      </c>
      <c r="B91" s="58" t="s">
        <v>300</v>
      </c>
    </row>
    <row r="92" spans="1:2" x14ac:dyDescent="0.3">
      <c r="A92" s="57" t="s">
        <v>301</v>
      </c>
      <c r="B92" s="58" t="s">
        <v>302</v>
      </c>
    </row>
    <row r="93" spans="1:2" x14ac:dyDescent="0.3">
      <c r="A93" s="57" t="s">
        <v>303</v>
      </c>
      <c r="B93" s="58" t="s">
        <v>304</v>
      </c>
    </row>
    <row r="94" spans="1:2" x14ac:dyDescent="0.3">
      <c r="A94" s="59" t="s">
        <v>305</v>
      </c>
      <c r="B94" s="60" t="s">
        <v>306</v>
      </c>
    </row>
    <row r="95" spans="1:2" x14ac:dyDescent="0.3">
      <c r="A95" s="61"/>
      <c r="B95" s="61"/>
    </row>
    <row r="96" spans="1:2" x14ac:dyDescent="0.3">
      <c r="A96" s="62"/>
      <c r="B96" s="62"/>
    </row>
    <row r="97" spans="1:2" x14ac:dyDescent="0.3">
      <c r="A97" s="511" t="s">
        <v>307</v>
      </c>
      <c r="B97" s="512"/>
    </row>
    <row r="98" spans="1:2" x14ac:dyDescent="0.3">
      <c r="A98" s="57" t="s">
        <v>308</v>
      </c>
      <c r="B98" s="58" t="s">
        <v>309</v>
      </c>
    </row>
    <row r="99" spans="1:2" x14ac:dyDescent="0.3">
      <c r="A99" s="57" t="s">
        <v>310</v>
      </c>
      <c r="B99" s="58" t="s">
        <v>311</v>
      </c>
    </row>
    <row r="100" spans="1:2" x14ac:dyDescent="0.3">
      <c r="A100" s="57" t="s">
        <v>312</v>
      </c>
      <c r="B100" s="58" t="s">
        <v>313</v>
      </c>
    </row>
    <row r="101" spans="1:2" x14ac:dyDescent="0.3">
      <c r="A101" s="57" t="s">
        <v>314</v>
      </c>
      <c r="B101" s="58" t="s">
        <v>315</v>
      </c>
    </row>
    <row r="102" spans="1:2" x14ac:dyDescent="0.3">
      <c r="A102" s="59" t="s">
        <v>316</v>
      </c>
      <c r="B102" s="60" t="s">
        <v>317</v>
      </c>
    </row>
    <row r="103" spans="1:2" x14ac:dyDescent="0.3">
      <c r="A103" s="61"/>
      <c r="B103" s="61"/>
    </row>
    <row r="104" spans="1:2" x14ac:dyDescent="0.3">
      <c r="A104" s="62"/>
      <c r="B104" s="62"/>
    </row>
    <row r="105" spans="1:2" x14ac:dyDescent="0.3">
      <c r="A105" s="511" t="s">
        <v>318</v>
      </c>
      <c r="B105" s="512"/>
    </row>
    <row r="106" spans="1:2" x14ac:dyDescent="0.3">
      <c r="A106" s="57" t="s">
        <v>319</v>
      </c>
      <c r="B106" s="64" t="s">
        <v>320</v>
      </c>
    </row>
    <row r="107" spans="1:2" x14ac:dyDescent="0.3">
      <c r="A107" s="57" t="s">
        <v>321</v>
      </c>
      <c r="B107" s="64" t="s">
        <v>322</v>
      </c>
    </row>
    <row r="108" spans="1:2" x14ac:dyDescent="0.3">
      <c r="A108" s="57" t="s">
        <v>323</v>
      </c>
      <c r="B108" s="64" t="s">
        <v>324</v>
      </c>
    </row>
    <row r="109" spans="1:2" x14ac:dyDescent="0.3">
      <c r="A109" s="57" t="s">
        <v>325</v>
      </c>
      <c r="B109" s="64" t="s">
        <v>326</v>
      </c>
    </row>
    <row r="110" spans="1:2" ht="27.6" x14ac:dyDescent="0.3">
      <c r="A110" s="57" t="s">
        <v>327</v>
      </c>
      <c r="B110" s="64" t="s">
        <v>328</v>
      </c>
    </row>
    <row r="111" spans="1:2" x14ac:dyDescent="0.3">
      <c r="A111" s="57" t="s">
        <v>329</v>
      </c>
      <c r="B111" s="64" t="s">
        <v>330</v>
      </c>
    </row>
    <row r="112" spans="1:2" x14ac:dyDescent="0.3">
      <c r="A112" s="57" t="s">
        <v>331</v>
      </c>
      <c r="B112" s="64" t="s">
        <v>332</v>
      </c>
    </row>
    <row r="113" spans="1:2" x14ac:dyDescent="0.3">
      <c r="A113" s="59" t="s">
        <v>333</v>
      </c>
      <c r="B113" s="65" t="s">
        <v>334</v>
      </c>
    </row>
    <row r="114" spans="1:2" x14ac:dyDescent="0.3">
      <c r="A114" s="63"/>
      <c r="B114" s="63"/>
    </row>
    <row r="115" spans="1:2" x14ac:dyDescent="0.3">
      <c r="A115" s="511" t="s">
        <v>335</v>
      </c>
      <c r="B115" s="512"/>
    </row>
    <row r="116" spans="1:2" x14ac:dyDescent="0.3">
      <c r="A116" s="57" t="s">
        <v>336</v>
      </c>
      <c r="B116" s="64" t="s">
        <v>337</v>
      </c>
    </row>
    <row r="117" spans="1:2" x14ac:dyDescent="0.3">
      <c r="A117" s="57" t="s">
        <v>338</v>
      </c>
      <c r="B117" s="64" t="s">
        <v>334</v>
      </c>
    </row>
    <row r="118" spans="1:2" ht="27.6" x14ac:dyDescent="0.3">
      <c r="A118" s="57" t="s">
        <v>339</v>
      </c>
      <c r="B118" s="64" t="s">
        <v>340</v>
      </c>
    </row>
    <row r="119" spans="1:2" x14ac:dyDescent="0.3">
      <c r="A119" s="57" t="s">
        <v>341</v>
      </c>
      <c r="B119" s="64" t="s">
        <v>342</v>
      </c>
    </row>
    <row r="120" spans="1:2" x14ac:dyDescent="0.3">
      <c r="A120" s="57" t="s">
        <v>343</v>
      </c>
      <c r="B120" s="64" t="s">
        <v>344</v>
      </c>
    </row>
    <row r="121" spans="1:2" x14ac:dyDescent="0.3">
      <c r="A121" s="57" t="s">
        <v>345</v>
      </c>
      <c r="B121" s="64" t="s">
        <v>172</v>
      </c>
    </row>
    <row r="122" spans="1:2" ht="27.6" x14ac:dyDescent="0.3">
      <c r="A122" s="59" t="s">
        <v>346</v>
      </c>
      <c r="B122" s="65" t="s">
        <v>347</v>
      </c>
    </row>
    <row r="123" spans="1:2" x14ac:dyDescent="0.3">
      <c r="A123" s="61"/>
      <c r="B123" s="61"/>
    </row>
    <row r="124" spans="1:2" x14ac:dyDescent="0.3">
      <c r="A124" s="62"/>
      <c r="B124" s="62"/>
    </row>
    <row r="125" spans="1:2" x14ac:dyDescent="0.3">
      <c r="A125" s="513" t="s">
        <v>348</v>
      </c>
      <c r="B125" s="514"/>
    </row>
    <row r="126" spans="1:2" x14ac:dyDescent="0.3">
      <c r="A126" s="66" t="s">
        <v>349</v>
      </c>
      <c r="B126" s="64" t="s">
        <v>350</v>
      </c>
    </row>
    <row r="127" spans="1:2" x14ac:dyDescent="0.3">
      <c r="A127" s="66" t="s">
        <v>351</v>
      </c>
      <c r="B127" s="64" t="s">
        <v>352</v>
      </c>
    </row>
    <row r="128" spans="1:2" x14ac:dyDescent="0.3">
      <c r="A128" s="66" t="s">
        <v>353</v>
      </c>
      <c r="B128" s="64" t="s">
        <v>354</v>
      </c>
    </row>
    <row r="129" spans="1:2" x14ac:dyDescent="0.3">
      <c r="A129" s="66" t="s">
        <v>355</v>
      </c>
      <c r="B129" s="64" t="s">
        <v>356</v>
      </c>
    </row>
    <row r="130" spans="1:2" x14ac:dyDescent="0.3">
      <c r="A130" s="66" t="s">
        <v>357</v>
      </c>
      <c r="B130" s="64" t="s">
        <v>358</v>
      </c>
    </row>
    <row r="131" spans="1:2" x14ac:dyDescent="0.3">
      <c r="A131" s="66" t="s">
        <v>359</v>
      </c>
      <c r="B131" s="64" t="s">
        <v>360</v>
      </c>
    </row>
    <row r="132" spans="1:2" x14ac:dyDescent="0.3">
      <c r="A132" s="67" t="s">
        <v>361</v>
      </c>
      <c r="B132" s="65" t="s">
        <v>362</v>
      </c>
    </row>
    <row r="133" spans="1:2" x14ac:dyDescent="0.3">
      <c r="A133" s="63"/>
      <c r="B133" s="63"/>
    </row>
    <row r="134" spans="1:2" x14ac:dyDescent="0.3">
      <c r="A134" s="511" t="s">
        <v>363</v>
      </c>
      <c r="B134" s="512"/>
    </row>
    <row r="135" spans="1:2" ht="27.6" x14ac:dyDescent="0.3">
      <c r="A135" s="57" t="s">
        <v>364</v>
      </c>
      <c r="B135" s="58" t="s">
        <v>365</v>
      </c>
    </row>
    <row r="136" spans="1:2" ht="27.6" x14ac:dyDescent="0.3">
      <c r="A136" s="57" t="s">
        <v>366</v>
      </c>
      <c r="B136" s="58" t="s">
        <v>367</v>
      </c>
    </row>
    <row r="137" spans="1:2" x14ac:dyDescent="0.3">
      <c r="A137" s="57" t="s">
        <v>368</v>
      </c>
      <c r="B137" s="58" t="s">
        <v>227</v>
      </c>
    </row>
    <row r="138" spans="1:2" x14ac:dyDescent="0.3">
      <c r="A138" s="57" t="s">
        <v>369</v>
      </c>
      <c r="B138" s="58" t="s">
        <v>370</v>
      </c>
    </row>
    <row r="139" spans="1:2" x14ac:dyDescent="0.3">
      <c r="A139" s="57" t="s">
        <v>371</v>
      </c>
      <c r="B139" s="58" t="s">
        <v>372</v>
      </c>
    </row>
    <row r="140" spans="1:2" x14ac:dyDescent="0.3">
      <c r="A140" s="57" t="s">
        <v>373</v>
      </c>
      <c r="B140" s="58" t="s">
        <v>374</v>
      </c>
    </row>
    <row r="141" spans="1:2" x14ac:dyDescent="0.3">
      <c r="A141" s="59" t="s">
        <v>375</v>
      </c>
      <c r="B141" s="60" t="s">
        <v>376</v>
      </c>
    </row>
  </sheetData>
  <mergeCells count="10">
    <mergeCell ref="A105:B105"/>
    <mergeCell ref="A115:B115"/>
    <mergeCell ref="A125:B125"/>
    <mergeCell ref="A134:B134"/>
    <mergeCell ref="A1:B2"/>
    <mergeCell ref="A4:B4"/>
    <mergeCell ref="A32:B32"/>
    <mergeCell ref="A45:B45"/>
    <mergeCell ref="A75:B75"/>
    <mergeCell ref="A97:B9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11</vt:i4>
      </vt:variant>
    </vt:vector>
  </HeadingPairs>
  <TitlesOfParts>
    <vt:vector size="54" baseType="lpstr">
      <vt:lpstr>Cell Referencing</vt:lpstr>
      <vt:lpstr>Font &amp; Formatting, Shortcuts</vt:lpstr>
      <vt:lpstr>Paste Special</vt:lpstr>
      <vt:lpstr>Data Sort</vt:lpstr>
      <vt:lpstr>Data Filter</vt:lpstr>
      <vt:lpstr>Conditional Formatting</vt:lpstr>
      <vt:lpstr>S1 Case Study</vt:lpstr>
      <vt:lpstr>Basic Formulas</vt:lpstr>
      <vt:lpstr>Logical Functions 1</vt:lpstr>
      <vt:lpstr>Logical Functions 2</vt:lpstr>
      <vt:lpstr>Statistical Functions</vt:lpstr>
      <vt:lpstr>Date &amp; Text Functions</vt:lpstr>
      <vt:lpstr>Lookup Functions</vt:lpstr>
      <vt:lpstr>Lookup Data</vt:lpstr>
      <vt:lpstr>S2 Case Study</vt:lpstr>
      <vt:lpstr>Chart 1</vt:lpstr>
      <vt:lpstr>Chart 2</vt:lpstr>
      <vt:lpstr>Pivot Table</vt:lpstr>
      <vt:lpstr>Printing &amp; Protection</vt:lpstr>
      <vt:lpstr>Other Tools</vt:lpstr>
      <vt:lpstr>S3 Case Study</vt:lpstr>
      <vt:lpstr>Advanced Data Filter</vt:lpstr>
      <vt:lpstr>Go To Special</vt:lpstr>
      <vt:lpstr>Advanced Conditional Formatting</vt:lpstr>
      <vt:lpstr>Financial Functions</vt:lpstr>
      <vt:lpstr>Statistical Functions </vt:lpstr>
      <vt:lpstr>Dynamic Lookup</vt:lpstr>
      <vt:lpstr>S4 Case Study</vt:lpstr>
      <vt:lpstr>Goal Seek</vt:lpstr>
      <vt:lpstr>Data Table</vt:lpstr>
      <vt:lpstr>Scenario Manager</vt:lpstr>
      <vt:lpstr>Solver</vt:lpstr>
      <vt:lpstr>Chart 3</vt:lpstr>
      <vt:lpstr>Chart 4</vt:lpstr>
      <vt:lpstr>Pivot Dashboards</vt:lpstr>
      <vt:lpstr>Management Dashboards</vt:lpstr>
      <vt:lpstr>S5 Case Study</vt:lpstr>
      <vt:lpstr>Record Macro</vt:lpstr>
      <vt:lpstr>Record Macro (2)</vt:lpstr>
      <vt:lpstr>Record Macro (3)</vt:lpstr>
      <vt:lpstr>VBA</vt:lpstr>
      <vt:lpstr>S6 Case Study</vt:lpstr>
      <vt:lpstr>Shortcuts</vt:lpstr>
      <vt:lpstr>bank2</vt:lpstr>
      <vt:lpstr>bank3</vt:lpstr>
      <vt:lpstr>'Advanced Data Filter'!Criteria</vt:lpstr>
      <vt:lpstr>'S1 Case Study'!Criteria</vt:lpstr>
      <vt:lpstr>'S4 Case Study'!Criteria</vt:lpstr>
      <vt:lpstr>Date</vt:lpstr>
      <vt:lpstr>fullTable</vt:lpstr>
      <vt:lpstr>sales</vt:lpstr>
      <vt:lpstr>tell</vt:lpstr>
      <vt:lpstr>Test</vt:lpstr>
      <vt:lpstr>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Christopher Kamombe</cp:lastModifiedBy>
  <cp:lastPrinted>2017-07-28T12:25:25Z</cp:lastPrinted>
  <dcterms:created xsi:type="dcterms:W3CDTF">2011-09-17T03:27:12Z</dcterms:created>
  <dcterms:modified xsi:type="dcterms:W3CDTF">2018-11-06T15:21:56Z</dcterms:modified>
</cp:coreProperties>
</file>